
<file path=[Content_Types].xml><?xml version="1.0" encoding="utf-8"?>
<Types xmlns="http://schemas.openxmlformats.org/package/2006/content-types">
  <Default Extension="vml" ContentType="application/vnd.openxmlformats-officedocument.vmlDrawing"/>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comments13.xml" ContentType="application/vnd.openxmlformats-officedocument.spreadsheetml.comments+xml"/>
  <Override PartName="/xl/comments14.xml" ContentType="application/vnd.openxmlformats-officedocument.spreadsheetml.comments+xml"/>
  <Override PartName="/xl/comments15.xml" ContentType="application/vnd.openxmlformats-officedocument.spreadsheetml.comments+xml"/>
  <Override PartName="/xl/comments16.xml" ContentType="application/vnd.openxmlformats-officedocument.spreadsheetml.comments+xml"/>
  <Override PartName="/xl/comments17.xml" ContentType="application/vnd.openxmlformats-officedocument.spreadsheetml.comments+xml"/>
  <Override PartName="/xl/comments18.xml" ContentType="application/vnd.openxmlformats-officedocument.spreadsheetml.comments+xml"/>
  <Override PartName="/xl/comments19.xml" ContentType="application/vnd.openxmlformats-officedocument.spreadsheetml.comments+xml"/>
  <Override PartName="/xl/comments2.xml" ContentType="application/vnd.openxmlformats-officedocument.spreadsheetml.comments+xml"/>
  <Override PartName="/xl/comments20.xml" ContentType="application/vnd.openxmlformats-officedocument.spreadsheetml.comments+xml"/>
  <Override PartName="/xl/comments21.xml" ContentType="application/vnd.openxmlformats-officedocument.spreadsheetml.comments+xml"/>
  <Override PartName="/xl/comments22.xml" ContentType="application/vnd.openxmlformats-officedocument.spreadsheetml.comments+xml"/>
  <Override PartName="/xl/comments23.xml" ContentType="application/vnd.openxmlformats-officedocument.spreadsheetml.comments+xml"/>
  <Override PartName="/xl/comments24.xml" ContentType="application/vnd.openxmlformats-officedocument.spreadsheetml.comments+xml"/>
  <Override PartName="/xl/comments25.xml" ContentType="application/vnd.openxmlformats-officedocument.spreadsheetml.comments+xml"/>
  <Override PartName="/xl/comments26.xml" ContentType="application/vnd.openxmlformats-officedocument.spreadsheetml.comments+xml"/>
  <Override PartName="/xl/comments27.xml" ContentType="application/vnd.openxmlformats-officedocument.spreadsheetml.comments+xml"/>
  <Override PartName="/xl/comments28.xml" ContentType="application/vnd.openxmlformats-officedocument.spreadsheetml.comments+xml"/>
  <Override PartName="/xl/comments29.xml" ContentType="application/vnd.openxmlformats-officedocument.spreadsheetml.comments+xml"/>
  <Override PartName="/xl/comments3.xml" ContentType="application/vnd.openxmlformats-officedocument.spreadsheetml.comments+xml"/>
  <Override PartName="/xl/comments30.xml" ContentType="application/vnd.openxmlformats-officedocument.spreadsheetml.comments+xml"/>
  <Override PartName="/xl/comments31.xml" ContentType="application/vnd.openxmlformats-officedocument.spreadsheetml.comments+xml"/>
  <Override PartName="/xl/comments32.xml" ContentType="application/vnd.openxmlformats-officedocument.spreadsheetml.comments+xml"/>
  <Override PartName="/xl/comments33.xml" ContentType="application/vnd.openxmlformats-officedocument.spreadsheetml.comments+xml"/>
  <Override PartName="/xl/comments34.xml" ContentType="application/vnd.openxmlformats-officedocument.spreadsheetml.comments+xml"/>
  <Override PartName="/xl/comments35.xml" ContentType="application/vnd.openxmlformats-officedocument.spreadsheetml.comments+xml"/>
  <Override PartName="/xl/comments36.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drawings/drawing1.xml" ContentType="application/vnd.openxmlformats-officedocument.drawing+xml"/>
  <Override PartName="/xl/drawings/drawing10.xml" ContentType="application/vnd.openxmlformats-officedocument.drawing+xml"/>
  <Override PartName="/xl/drawings/drawing100.xml" ContentType="application/vnd.openxmlformats-officedocument.drawing+xml"/>
  <Override PartName="/xl/drawings/drawing101.xml" ContentType="application/vnd.openxmlformats-officedocument.drawing+xml"/>
  <Override PartName="/xl/drawings/drawing102.xml" ContentType="application/vnd.openxmlformats-officedocument.drawing+xml"/>
  <Override PartName="/xl/drawings/drawing103.xml" ContentType="application/vnd.openxmlformats-officedocument.drawing+xml"/>
  <Override PartName="/xl/drawings/drawing104.xml" ContentType="application/vnd.openxmlformats-officedocument.drawing+xml"/>
  <Override PartName="/xl/drawings/drawing105.xml" ContentType="application/vnd.openxmlformats-officedocument.drawing+xml"/>
  <Override PartName="/xl/drawings/drawing106.xml" ContentType="application/vnd.openxmlformats-officedocument.drawing+xml"/>
  <Override PartName="/xl/drawings/drawing107.xml" ContentType="application/vnd.openxmlformats-officedocument.drawing+xml"/>
  <Override PartName="/xl/drawings/drawing108.xml" ContentType="application/vnd.openxmlformats-officedocument.drawing+xml"/>
  <Override PartName="/xl/drawings/drawing109.xml" ContentType="application/vnd.openxmlformats-officedocument.drawing+xml"/>
  <Override PartName="/xl/drawings/drawing11.xml" ContentType="application/vnd.openxmlformats-officedocument.drawing+xml"/>
  <Override PartName="/xl/drawings/drawing110.xml" ContentType="application/vnd.openxmlformats-officedocument.drawing+xml"/>
  <Override PartName="/xl/drawings/drawing111.xml" ContentType="application/vnd.openxmlformats-officedocument.drawing+xml"/>
  <Override PartName="/xl/drawings/drawing112.xml" ContentType="application/vnd.openxmlformats-officedocument.drawing+xml"/>
  <Override PartName="/xl/drawings/drawing113.xml" ContentType="application/vnd.openxmlformats-officedocument.drawing+xml"/>
  <Override PartName="/xl/drawings/drawing114.xml" ContentType="application/vnd.openxmlformats-officedocument.drawing+xml"/>
  <Override PartName="/xl/drawings/drawing115.xml" ContentType="application/vnd.openxmlformats-officedocument.drawing+xml"/>
  <Override PartName="/xl/drawings/drawing116.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drawings/drawing93.xml" ContentType="application/vnd.openxmlformats-officedocument.drawing+xml"/>
  <Override PartName="/xl/drawings/drawing94.xml" ContentType="application/vnd.openxmlformats-officedocument.drawing+xml"/>
  <Override PartName="/xl/drawings/drawing95.xml" ContentType="application/vnd.openxmlformats-officedocument.drawing+xml"/>
  <Override PartName="/xl/drawings/drawing96.xml" ContentType="application/vnd.openxmlformats-officedocument.drawing+xml"/>
  <Override PartName="/xl/drawings/drawing97.xml" ContentType="application/vnd.openxmlformats-officedocument.drawing+xml"/>
  <Override PartName="/xl/drawings/drawing98.xml" ContentType="application/vnd.openxmlformats-officedocument.drawing+xml"/>
  <Override PartName="/xl/drawings/drawing99.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Height="14740" firstSheet="62" activeTab="62"/>
  </bookViews>
  <sheets>
    <sheet name="Sheet1" sheetId="1" state="hidden" r:id="rId1"/>
    <sheet name="填表说明" sheetId="2" state="hidden" r:id="rId2"/>
    <sheet name="索引" sheetId="3" state="hidden" r:id="rId3"/>
    <sheet name="资产负债表（不打印）" sheetId="4" state="hidden" r:id="rId4"/>
    <sheet name="3-流动资产汇总表" sheetId="5" state="hidden" r:id="rId5"/>
    <sheet name="3-1货币汇总表" sheetId="6" state="hidden" r:id="rId6"/>
    <sheet name="3-1-1现金" sheetId="7" state="hidden" r:id="rId7"/>
    <sheet name="3-1-2银行存款" sheetId="8" state="hidden" r:id="rId8"/>
    <sheet name="3-1-3其他货币资金" sheetId="9" state="hidden" r:id="rId9"/>
    <sheet name="3-2交易性金融资产汇总表" sheetId="10" state="hidden" r:id="rId10"/>
    <sheet name="3-2-1交易性-股票" sheetId="11" state="hidden" r:id="rId11"/>
    <sheet name="3-2-2交易性-债券" sheetId="12" state="hidden" r:id="rId12"/>
    <sheet name="3-2-3交易性-基金" sheetId="13" state="hidden" r:id="rId13"/>
    <sheet name="3-3衍生金融资产" sheetId="14" state="hidden" r:id="rId14"/>
    <sheet name="3-4应收票据" sheetId="15" state="hidden" r:id="rId15"/>
    <sheet name="3-5应收账款" sheetId="16" state="hidden" r:id="rId16"/>
    <sheet name="3-6应收款项融资" sheetId="17" state="hidden" r:id="rId17"/>
    <sheet name="3-7预付账款" sheetId="18" state="hidden" r:id="rId18"/>
    <sheet name="3-8其他应收款汇总表 " sheetId="19" state="hidden" r:id="rId19"/>
    <sheet name="3-8-1其他应收款" sheetId="20" state="hidden" r:id="rId20"/>
    <sheet name="3-8-2应收利息" sheetId="21" state="hidden" r:id="rId21"/>
    <sheet name="3-8-3应收股利" sheetId="22" state="hidden" r:id="rId22"/>
    <sheet name="3-9-1材料采购（在途物资）" sheetId="23" state="hidden" r:id="rId23"/>
    <sheet name="3-9-2原材料-" sheetId="24" state="hidden" r:id="rId24"/>
    <sheet name="3-9-3在库周转材料" sheetId="25" state="hidden" r:id="rId25"/>
    <sheet name="3-9-4委托加工物资" sheetId="26" state="hidden" r:id="rId26"/>
    <sheet name="3-9-5库存商品" sheetId="27" state="hidden" r:id="rId27"/>
    <sheet name="3-9-6在产品（自制半成品）" sheetId="28" state="hidden" r:id="rId28"/>
    <sheet name="3-9-7发出商品" sheetId="29" state="hidden" r:id="rId29"/>
    <sheet name="3-9-8在用周转材料" sheetId="30" state="hidden" r:id="rId30"/>
    <sheet name="3-9-9在产品(开发成本)" sheetId="31" state="hidden" r:id="rId31"/>
    <sheet name="3-9-10产成品(开发产品)" sheetId="32" state="hidden" r:id="rId32"/>
    <sheet name="3-9-11合同履约成本" sheetId="33" state="hidden" r:id="rId33"/>
    <sheet name="3-9-12消耗性生物资产" sheetId="34" state="hidden" r:id="rId34"/>
    <sheet name="3-10合同资产" sheetId="35" state="hidden" r:id="rId35"/>
    <sheet name="3-11持有待售资产" sheetId="36" state="hidden" r:id="rId36"/>
    <sheet name="3-12一年到期非流动资产" sheetId="37" state="hidden" r:id="rId37"/>
    <sheet name="3-13其他流动资产" sheetId="38" state="hidden" r:id="rId38"/>
    <sheet name="4-非流动资产汇总表" sheetId="39" state="hidden" r:id="rId39"/>
    <sheet name="4-1债权投资" sheetId="40" state="hidden" r:id="rId40"/>
    <sheet name="4-2其他债权投资" sheetId="41" state="hidden" r:id="rId41"/>
    <sheet name="4-3长期应收款" sheetId="42" state="hidden" r:id="rId42"/>
    <sheet name="4-4长期股权投资" sheetId="43" state="hidden" r:id="rId43"/>
    <sheet name="4-5其他权益工具投资" sheetId="44" state="hidden" r:id="rId44"/>
    <sheet name="4-6其他非流动金融资产" sheetId="45" state="hidden" r:id="rId45"/>
    <sheet name="4-7投资性房地产汇总表" sheetId="46" state="hidden" r:id="rId46"/>
    <sheet name="4-7-1投资性房地产-房屋(成本模式)" sheetId="47" state="hidden" r:id="rId47"/>
    <sheet name="4-7-2投资性房地产-房屋(公允模式)" sheetId="48" state="hidden" r:id="rId48"/>
    <sheet name="4-7-3投资性地产-土地(成本模式)" sheetId="49" state="hidden" r:id="rId49"/>
    <sheet name="4-7-3投资性地产-土地(公允模式)" sheetId="50" state="hidden" r:id="rId50"/>
    <sheet name="4-8固定资产汇总表" sheetId="51" state="hidden" r:id="rId51"/>
    <sheet name="4-8-1房屋建筑物" sheetId="52" state="hidden" r:id="rId52"/>
    <sheet name="4-8-2构筑物" sheetId="53" state="hidden" r:id="rId53"/>
    <sheet name="4-8-3管道沟槽" sheetId="54" state="hidden" r:id="rId54"/>
    <sheet name="4-8-4井巷工程" sheetId="55" state="hidden" r:id="rId55"/>
    <sheet name="4-8-5机器设备" sheetId="56" state="hidden" r:id="rId56"/>
    <sheet name="4-8-6车辆" sheetId="57" state="hidden" r:id="rId57"/>
    <sheet name="4-8-7办公设备" sheetId="58" state="hidden" r:id="rId58"/>
    <sheet name="4-8-8土地" sheetId="59" state="hidden" r:id="rId59"/>
    <sheet name="4-8-9固定资产清理" sheetId="60" state="hidden" r:id="rId60"/>
    <sheet name="4-9在建工程汇总" sheetId="61" state="hidden" r:id="rId61"/>
    <sheet name="3-9-2原材料-闲置" sheetId="62" state="hidden" r:id="rId62"/>
    <sheet name="3-9-2原材料-报废" sheetId="63" r:id="rId63"/>
    <sheet name="3-9-2原材料-报废 (2)" sheetId="64" state="hidden" r:id="rId64"/>
    <sheet name="原材料-报废-副本排序" sheetId="65" state="hidden" r:id="rId65"/>
    <sheet name="Sheet3" sheetId="66" state="hidden" r:id="rId66"/>
    <sheet name="4-9-1在建（土建）" sheetId="67" state="hidden" r:id="rId67"/>
    <sheet name="4-9-2在建（设备）" sheetId="68" state="hidden" r:id="rId68"/>
    <sheet name="4-10生产性生物资产" sheetId="69" state="hidden" r:id="rId69"/>
    <sheet name="4-11油气资产" sheetId="70" state="hidden" r:id="rId70"/>
    <sheet name="4-12使用权资产" sheetId="71" state="hidden" r:id="rId71"/>
    <sheet name="4-12-1使用权资产-机器设备（融资租赁）" sheetId="72" state="hidden" r:id="rId72"/>
    <sheet name="4-12-2使用权资产-车辆（融资租赁）" sheetId="73" state="hidden" r:id="rId73"/>
    <sheet name="4-12-3使用权资产-房屋建筑物（融资租赁）" sheetId="74" state="hidden" r:id="rId74"/>
    <sheet name="4-12-4使用权资产-土地（融资租赁）" sheetId="75" state="hidden" r:id="rId75"/>
    <sheet name="4-13无形资产汇总表" sheetId="76" state="hidden" r:id="rId76"/>
    <sheet name="4-13-1无形-土地" sheetId="77" state="hidden" r:id="rId77"/>
    <sheet name="4-13-2无形-矿业权" sheetId="78" state="hidden" r:id="rId78"/>
    <sheet name="4-13-3无形-软件" sheetId="79" state="hidden" r:id="rId79"/>
    <sheet name="4-13-4无形-商标" sheetId="80" state="hidden" r:id="rId80"/>
    <sheet name="4-13-5无形-专利及其他" sheetId="81" state="hidden" r:id="rId81"/>
    <sheet name="4-14开发支出" sheetId="82" state="hidden" r:id="rId82"/>
    <sheet name="4-15商誉" sheetId="83" state="hidden" r:id="rId83"/>
    <sheet name="4-16长期待摊费用" sheetId="84" state="hidden" r:id="rId84"/>
    <sheet name="4-17递延所得税资产" sheetId="85" state="hidden" r:id="rId85"/>
    <sheet name="4-18其他非流动资产" sheetId="86" state="hidden" r:id="rId86"/>
    <sheet name="5-流动负债汇总表" sheetId="87" state="hidden" r:id="rId87"/>
    <sheet name="5-1短期借款" sheetId="88" state="hidden" r:id="rId88"/>
    <sheet name="5-2交易性金融负债" sheetId="89" state="hidden" r:id="rId89"/>
    <sheet name="5-3衍生金融负债" sheetId="90" state="hidden" r:id="rId90"/>
    <sheet name="5-4应付票据" sheetId="91" state="hidden" r:id="rId91"/>
    <sheet name="5-5应付账款" sheetId="92" state="hidden" r:id="rId92"/>
    <sheet name="5-6预收账款" sheetId="93" state="hidden" r:id="rId93"/>
    <sheet name="5-7合同负债" sheetId="94" state="hidden" r:id="rId94"/>
    <sheet name="5-8职工薪酬" sheetId="95" state="hidden" r:id="rId95"/>
    <sheet name="5-9应交税费" sheetId="96" state="hidden" r:id="rId96"/>
    <sheet name="5-10其他应付款汇总表 " sheetId="97" state="hidden" r:id="rId97"/>
    <sheet name="5-10-1其他应付款" sheetId="98" state="hidden" r:id="rId98"/>
    <sheet name="5-10-2应付利息" sheetId="99" state="hidden" r:id="rId99"/>
    <sheet name="5-10-3应付股利（利润）" sheetId="100" state="hidden" r:id="rId100"/>
    <sheet name="5-11持有待售负债" sheetId="101" state="hidden" r:id="rId101"/>
    <sheet name="5-12一年到期非流动负债" sheetId="102" state="hidden" r:id="rId102"/>
    <sheet name="5-13其他流动负债" sheetId="103" state="hidden" r:id="rId103"/>
    <sheet name="6-非流动负债汇总表" sheetId="104" state="hidden" r:id="rId104"/>
    <sheet name="6-1长期借款" sheetId="105" state="hidden" r:id="rId105"/>
    <sheet name="6-2应付债券" sheetId="106" state="hidden" r:id="rId106"/>
    <sheet name="6-3租赁负债" sheetId="107" state="hidden" r:id="rId107"/>
    <sheet name="6-4长期应付款汇总表 " sheetId="108" state="hidden" r:id="rId108"/>
    <sheet name="6-4-1长期应付款" sheetId="109" state="hidden" r:id="rId109"/>
    <sheet name="6-4-2专项应付款" sheetId="110" state="hidden" r:id="rId110"/>
    <sheet name="6-5长期应付职工薪酬" sheetId="111" state="hidden" r:id="rId111"/>
    <sheet name="6-6预计负债" sheetId="112" state="hidden" r:id="rId112"/>
    <sheet name="6-7递延收益" sheetId="113" state="hidden" r:id="rId113"/>
    <sheet name="6-8递延所得税负债" sheetId="114" state="hidden" r:id="rId114"/>
    <sheet name="6-9其他非流动负债" sheetId="115" state="hidden" r:id="rId115"/>
    <sheet name="会计政策调查表" sheetId="116" state="hidden" r:id="rId116"/>
    <sheet name="说明用表（不打印）" sheetId="117" state="hidden" r:id="rId117"/>
    <sheet name="或有事项声明书（不打印）" sheetId="118" state="hidden" r:id="rId118"/>
    <sheet name="期后事项声明书（不打印）" sheetId="119" state="hidden" r:id="rId119"/>
  </sheets>
  <definedNames>
    <definedName name="_xlnm._FilterDatabase" localSheetId="62" hidden="1">'3-9-2原材料-报废'!$A$3:$E$1702</definedName>
    <definedName name="_xlnm.Print_Area" localSheetId="62">'3-9-2原材料-报废'!$A$1:$E$1702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
  </authors>
  <commentList>
    <comment ref="U5" authorId="0">
      <text>
        <r>
          <rPr>
            <sz val="10"/>
            <color rgb="FF000000"/>
            <rFont val="Calibri"/>
            <charset val="134"/>
          </rPr>
          <t>chenjie:
1）欠款单位为关联方、总公司内部或本公司内部单位的，应在备注栏注明“关联方”、“总公司内部”“内部单位”；2） 涉诉款项应在备注中标明；3）评估基准日后已收回款项的，应注明日期如“2002年7月4日收回”；4）其他填表单位认为应说明的事项</t>
        </r>
      </text>
    </comment>
    <comment ref="N7" authorId="0">
      <text>
        <r>
          <rPr>
            <sz val="10"/>
            <color rgb="FF000000"/>
            <rFont val="Calibri"/>
            <charset val="134"/>
          </rPr>
          <t>坏账准备记提标准（例如：1年以内不提、1~2年提5%、2~3年提10%、3~4年提20%、4~5年提50%、5年以上提100%）应与企业会计政策、坏账准备计提数及审定数核对一致。</t>
        </r>
      </text>
    </comment>
  </commentList>
</comments>
</file>

<file path=xl/comments2.xml><?xml version="1.0" encoding="utf-8"?>
<comments xmlns="http://schemas.openxmlformats.org/spreadsheetml/2006/main">
  <authors>
    <author/>
  </authors>
  <commentList>
    <comment ref="U5" authorId="0">
      <text>
        <r>
          <rPr>
            <sz val="10"/>
            <color rgb="FF000000"/>
            <rFont val="Calibri"/>
            <charset val="134"/>
          </rPr>
          <t>chenjie:
1）欠款单位为关联方、总公司内部或内部单位的，应在备注栏注明“关联方”、“总公司内部”“内部单位”；2） 涉诉款项应在备注中标明；3）评估基准日后已收到货物或收回款项的，应注明日期及金额，如“2002.7.4日收回2000元”或2002.7.8日到货验收；4）其他填表单位认为应说明的事项</t>
        </r>
      </text>
    </comment>
  </commentList>
</comments>
</file>

<file path=xl/comments3.xml><?xml version="1.0" encoding="utf-8"?>
<comments xmlns="http://schemas.openxmlformats.org/spreadsheetml/2006/main">
  <authors>
    <author/>
  </authors>
  <commentList>
    <comment ref="N7" authorId="0">
      <text>
        <r>
          <rPr>
            <sz val="10"/>
            <color rgb="FF000000"/>
            <rFont val="Calibri"/>
            <charset val="134"/>
          </rPr>
          <t>坏账准备记提标准（例如：1年以内不提、1~2年提5%、2~3年提10%、3~4年提20%、4~5年提50%、5年以上提100%）应与企业会计政策、坏账准备计提数及审定数核对一致。</t>
        </r>
      </text>
    </comment>
  </commentList>
</comments>
</file>

<file path=xl/comments4.xml><?xml version="1.0" encoding="utf-8"?>
<comments xmlns="http://schemas.openxmlformats.org/spreadsheetml/2006/main">
  <authors>
    <author/>
  </authors>
  <commentList>
    <comment ref="N7" authorId="0">
      <text>
        <r>
          <rPr>
            <sz val="10"/>
            <color rgb="FF000000"/>
            <rFont val="Calibri"/>
            <charset val="134"/>
          </rPr>
          <t>坏账准备记提标准（例如：1年以内不提、1~2年提5%、2~3年提10%、3~4年提20%、4~5年提50%、5年以上提100%）应与企业会计政策、坏账准备计提数及审定数核对一致。</t>
        </r>
      </text>
    </comment>
  </commentList>
</comments>
</file>

<file path=xl/comments5.xml><?xml version="1.0" encoding="utf-8"?>
<comments xmlns="http://schemas.openxmlformats.org/spreadsheetml/2006/main">
  <authors>
    <author/>
  </authors>
  <commentList>
    <comment ref="B6" authorId="0">
      <text>
        <r>
          <rPr>
            <sz val="10"/>
            <color rgb="FF000000"/>
            <rFont val="Calibri"/>
            <charset val="134"/>
          </rPr>
          <t>chenjie:
填入债券名称如：“3年期国库券”、“5年期电力基金债券”等</t>
        </r>
      </text>
    </comment>
    <comment ref="C6" authorId="0">
      <text>
        <r>
          <rPr>
            <sz val="10"/>
            <color rgb="FF000000"/>
            <rFont val="Calibri"/>
            <charset val="134"/>
          </rPr>
          <t>chenjie:
购买日</t>
        </r>
      </text>
    </comment>
  </commentList>
</comments>
</file>

<file path=xl/comments6.xml><?xml version="1.0" encoding="utf-8"?>
<comments xmlns="http://schemas.openxmlformats.org/spreadsheetml/2006/main">
  <authors>
    <author/>
  </authors>
  <commentList>
    <comment ref="B6" authorId="0">
      <text>
        <r>
          <rPr>
            <sz val="10"/>
            <color rgb="FF000000"/>
            <rFont val="Calibri"/>
            <charset val="134"/>
          </rPr>
          <t>chenjie:
根据具体资产内容填写</t>
        </r>
      </text>
    </comment>
    <comment ref="J6" authorId="0">
      <text>
        <r>
          <rPr>
            <sz val="10"/>
            <color rgb="FF000000"/>
            <rFont val="Calibri"/>
            <charset val="134"/>
          </rPr>
          <t>chenjie:
因特殊原因转入的资产，应在备注栏简要说明原因，有可能发生损失的项目，应提供相关文件资料</t>
        </r>
      </text>
    </comment>
  </commentList>
</comments>
</file>

<file path=xl/comments7.xml><?xml version="1.0" encoding="utf-8"?>
<comments xmlns="http://schemas.openxmlformats.org/spreadsheetml/2006/main">
  <authors>
    <author/>
  </authors>
  <commentList>
    <comment ref="N7" authorId="0">
      <text>
        <r>
          <rPr>
            <sz val="10"/>
            <color rgb="FF000000"/>
            <rFont val="Calibri"/>
            <charset val="134"/>
          </rPr>
          <t>Think:
外购、自建、自用转入、存货转入等</t>
        </r>
      </text>
    </comment>
  </commentList>
</comments>
</file>

<file path=xl/comments8.xml><?xml version="1.0" encoding="utf-8"?>
<comments xmlns="http://schemas.openxmlformats.org/spreadsheetml/2006/main">
  <authors>
    <author/>
  </authors>
  <commentList>
    <comment ref="O7" authorId="0">
      <text>
        <r>
          <rPr>
            <sz val="10"/>
            <color rgb="FF000000"/>
            <rFont val="Calibri"/>
            <charset val="134"/>
          </rPr>
          <t>Think:
外购、自建、自用转入、存货转入等</t>
        </r>
      </text>
    </comment>
  </commentList>
</comments>
</file>

<file path=xl/comments9.xml><?xml version="1.0" encoding="utf-8"?>
<comments xmlns="http://schemas.openxmlformats.org/spreadsheetml/2006/main">
  <authors>
    <author/>
  </authors>
  <commentList>
    <comment ref="B7" authorId="0">
      <text>
        <r>
          <rPr>
            <sz val="10"/>
            <color rgb="FF000000"/>
            <rFont val="Calibri"/>
            <charset val="134"/>
          </rPr>
          <t>chenjie:
填写管道和沟槽的全称</t>
        </r>
      </text>
    </comment>
    <comment ref="E7" authorId="0">
      <text>
        <r>
          <rPr>
            <sz val="10"/>
            <color rgb="FF000000"/>
            <rFont val="Calibri"/>
            <charset val="134"/>
          </rPr>
          <t>chenjie:
长度、槽深、沟宽*沟厚管径*壁厚、材质、绝缘方式等应按图纸准确填写</t>
        </r>
      </text>
    </comment>
    <comment ref="F7" authorId="0">
      <text>
        <r>
          <rPr>
            <sz val="10"/>
            <color rgb="FF000000"/>
            <rFont val="Calibri"/>
            <charset val="134"/>
          </rPr>
          <t>chenjie:
如”砖、砼、钢管、砼管”等</t>
        </r>
      </text>
    </comment>
    <comment ref="H7" authorId="0">
      <text>
        <r>
          <rPr>
            <sz val="10"/>
            <color rgb="FF000000"/>
            <rFont val="Calibri"/>
            <charset val="134"/>
          </rPr>
          <t>chenjie:
指竣工日期</t>
        </r>
      </text>
    </comment>
  </commentList>
</comments>
</file>

<file path=xl/comments10.xml><?xml version="1.0" encoding="utf-8"?>
<comments xmlns="http://schemas.openxmlformats.org/spreadsheetml/2006/main">
  <authors>
    <author/>
  </authors>
  <commentList>
    <comment ref="B7" authorId="0">
      <text>
        <r>
          <rPr>
            <sz val="10"/>
            <color rgb="FF000000"/>
            <rFont val="Calibri"/>
            <charset val="134"/>
          </rPr>
          <t>sucheng:
企业资产管理所使用的编号</t>
        </r>
      </text>
    </comment>
    <comment ref="C7" authorId="0">
      <text>
        <r>
          <rPr>
            <sz val="10"/>
            <color rgb="FF000000"/>
            <rFont val="Calibri"/>
            <charset val="134"/>
          </rPr>
          <t>chenjie:
设备按单台（套）填列</t>
        </r>
      </text>
    </comment>
    <comment ref="D7" authorId="0">
      <text>
        <r>
          <rPr>
            <sz val="10"/>
            <color rgb="FF000000"/>
            <rFont val="Calibri"/>
            <charset val="134"/>
          </rPr>
          <t>chenjie:
按设备铭牌填写</t>
        </r>
      </text>
    </comment>
    <comment ref="E7" authorId="0">
      <text>
        <r>
          <rPr>
            <sz val="10"/>
            <color rgb="FF000000"/>
            <rFont val="Calibri"/>
            <charset val="134"/>
          </rPr>
          <t>chenjie:
按设备铭牌填写，不得以地名或经销商名称替代</t>
        </r>
      </text>
    </comment>
    <comment ref="F7" authorId="0">
      <text>
        <r>
          <rPr>
            <sz val="10"/>
            <color rgb="FF000000"/>
            <rFont val="Calibri"/>
            <charset val="134"/>
          </rPr>
          <t>chenjie:
台、件、套、个等</t>
        </r>
      </text>
    </comment>
    <comment ref="H7" authorId="0">
      <text>
        <r>
          <rPr>
            <sz val="10"/>
            <color rgb="FF000000"/>
            <rFont val="Calibri"/>
            <charset val="134"/>
          </rPr>
          <t>Think:
报废设备填写材质、重量</t>
        </r>
      </text>
    </comment>
    <comment ref="K7" authorId="0">
      <text>
        <r>
          <rPr>
            <sz val="10"/>
            <color rgb="FF000000"/>
            <rFont val="Calibri"/>
            <charset val="134"/>
          </rPr>
          <t>chenjie:
设备投入使用的日期</t>
        </r>
      </text>
    </comment>
  </commentList>
</comments>
</file>

<file path=xl/comments11.xml><?xml version="1.0" encoding="utf-8"?>
<comments xmlns="http://schemas.openxmlformats.org/spreadsheetml/2006/main">
  <authors>
    <author/>
  </authors>
  <commentList>
    <comment ref="AI5" authorId="0">
      <text>
        <r>
          <rPr>
            <sz val="10"/>
            <color rgb="FF000000"/>
            <rFont val="Calibri"/>
            <charset val="134"/>
          </rPr>
          <t>Ziteng Wang:
“市场法”或“成本法”</t>
        </r>
      </text>
    </comment>
    <comment ref="C7" authorId="0">
      <text>
        <r>
          <rPr>
            <sz val="10"/>
            <color rgb="FF000000"/>
            <rFont val="Calibri"/>
            <charset val="134"/>
          </rPr>
          <t>chenjie:
指当地交管部门颁发的车辆牌照号</t>
        </r>
      </text>
    </comment>
    <comment ref="E7" authorId="0">
      <text>
        <r>
          <rPr>
            <sz val="10"/>
            <color rgb="FF000000"/>
            <rFont val="Calibri"/>
            <charset val="134"/>
          </rPr>
          <t>chenjie:
按车辆行驶证表述的名称和型号填写</t>
        </r>
      </text>
    </comment>
    <comment ref="G7" authorId="0">
      <text>
        <r>
          <rPr>
            <sz val="10"/>
            <color rgb="FF000000"/>
            <rFont val="Calibri"/>
            <charset val="134"/>
          </rPr>
          <t>chenjie:
按车辆铭牌填写，不得以地名或经销商名称替代</t>
        </r>
      </text>
    </comment>
    <comment ref="H7" authorId="0">
      <text>
        <r>
          <rPr>
            <sz val="10"/>
            <color rgb="FF000000"/>
            <rFont val="Calibri"/>
            <charset val="134"/>
          </rPr>
          <t>chenjie:
辆</t>
        </r>
      </text>
    </comment>
    <comment ref="K7" authorId="0">
      <text>
        <r>
          <rPr>
            <sz val="10"/>
            <color rgb="FF000000"/>
            <rFont val="Calibri"/>
            <charset val="134"/>
          </rPr>
          <t>chenjie:
投入使用的日期</t>
        </r>
      </text>
    </comment>
    <comment ref="L7" authorId="0">
      <text>
        <r>
          <rPr>
            <sz val="10"/>
            <color rgb="FF000000"/>
            <rFont val="Calibri"/>
            <charset val="134"/>
          </rPr>
          <t>chenjie:
按里程表显示数填列，若里程表已损坏或不准确，则无需填写</t>
        </r>
      </text>
    </comment>
  </commentList>
</comments>
</file>

<file path=xl/comments12.xml><?xml version="1.0" encoding="utf-8"?>
<comments xmlns="http://schemas.openxmlformats.org/spreadsheetml/2006/main">
  <authors>
    <author/>
  </authors>
  <commentList>
    <comment ref="AC5" authorId="0">
      <text>
        <r>
          <rPr>
            <sz val="10"/>
            <color rgb="FF000000"/>
            <rFont val="Calibri"/>
            <charset val="134"/>
          </rPr>
          <t>Ziteng Wang:
“成本法”或“市场法”</t>
        </r>
      </text>
    </comment>
    <comment ref="B7" authorId="0">
      <text>
        <r>
          <rPr>
            <sz val="10"/>
            <color rgb="FF000000"/>
            <rFont val="Calibri"/>
            <charset val="134"/>
          </rPr>
          <t>sucheng:
企业资产管理所使用的编号</t>
        </r>
      </text>
    </comment>
    <comment ref="C7" authorId="0">
      <text>
        <r>
          <rPr>
            <sz val="10"/>
            <color rgb="FF000000"/>
            <rFont val="Calibri"/>
            <charset val="134"/>
          </rPr>
          <t>chenjie:
设备按单台（套）填列</t>
        </r>
      </text>
    </comment>
    <comment ref="D7" authorId="0">
      <text>
        <r>
          <rPr>
            <sz val="10"/>
            <color rgb="FF000000"/>
            <rFont val="Calibri"/>
            <charset val="134"/>
          </rPr>
          <t>chenjie:
按设备铭牌填写</t>
        </r>
      </text>
    </comment>
    <comment ref="E7" authorId="0">
      <text>
        <r>
          <rPr>
            <sz val="10"/>
            <color rgb="FF000000"/>
            <rFont val="Calibri"/>
            <charset val="134"/>
          </rPr>
          <t>chenjie:
按设备铭牌填写，不得以地名或经销商名称替代</t>
        </r>
      </text>
    </comment>
    <comment ref="F7" authorId="0">
      <text>
        <r>
          <rPr>
            <sz val="10"/>
            <color rgb="FF000000"/>
            <rFont val="Calibri"/>
            <charset val="134"/>
          </rPr>
          <t>chenjie:
台、件、套、个等</t>
        </r>
      </text>
    </comment>
    <comment ref="I7" authorId="0">
      <text>
        <r>
          <rPr>
            <sz val="10"/>
            <color rgb="FF000000"/>
            <rFont val="Calibri"/>
            <charset val="134"/>
          </rPr>
          <t>chenjie:
设备投入使用的日期</t>
        </r>
      </text>
    </comment>
  </commentList>
</comments>
</file>

<file path=xl/comments13.xml><?xml version="1.0" encoding="utf-8"?>
<comments xmlns="http://schemas.openxmlformats.org/spreadsheetml/2006/main">
  <authors>
    <author/>
  </authors>
  <commentList>
    <comment ref="B6" authorId="0">
      <text>
        <r>
          <rPr>
            <sz val="10"/>
            <color rgb="FF000000"/>
            <rFont val="Calibri"/>
            <charset val="134"/>
          </rPr>
          <t>chenjie:
填列转入固定资产实物名称及规格型号，如“报废油罐汽车HQG5吨1辆”、“出售CA6140.2M普通车床1台”等</t>
        </r>
      </text>
    </comment>
    <comment ref="C6" authorId="0">
      <text>
        <r>
          <rPr>
            <sz val="10"/>
            <color rgb="FF000000"/>
            <rFont val="Calibri"/>
            <charset val="134"/>
          </rPr>
          <t>chenjie:
发生日期为转入时间</t>
        </r>
      </text>
    </comment>
    <comment ref="H6" authorId="0">
      <text>
        <r>
          <rPr>
            <sz val="10"/>
            <color rgb="FF000000"/>
            <rFont val="Calibri"/>
            <charset val="134"/>
          </rPr>
          <t>chenjie:
简要注明基准日资产清理状况（如“已清理完毕”、“清理净损失”、“清理收入”等</t>
        </r>
      </text>
    </comment>
  </commentList>
</comments>
</file>

<file path=xl/comments14.xml><?xml version="1.0" encoding="utf-8"?>
<comments xmlns="http://schemas.openxmlformats.org/spreadsheetml/2006/main">
  <authors>
    <author/>
  </authors>
  <commentList>
    <comment ref="V5" authorId="0">
      <text>
        <r>
          <rPr>
            <sz val="10"/>
            <color rgb="FF000000"/>
            <rFont val="Calibri"/>
            <charset val="134"/>
          </rPr>
          <t>chenjie:
形象进度可以按工程施工进度的四个阶段考虑。（做完前期工程为一个阶段；动工已有一定时间为第二阶段；完成主体工程为第三阶段；由此到竣工为第四阶段。）</t>
        </r>
      </text>
    </comment>
    <comment ref="W5" authorId="0">
      <text>
        <r>
          <rPr>
            <sz val="10"/>
            <color rgb="FF000000"/>
            <rFont val="Calibri"/>
            <charset val="134"/>
          </rPr>
          <t>chenjie:
指财务实际付款与合同总价款之比</t>
        </r>
      </text>
    </comment>
  </commentList>
</comments>
</file>

<file path=xl/comments15.xml><?xml version="1.0" encoding="utf-8"?>
<comments xmlns="http://schemas.openxmlformats.org/spreadsheetml/2006/main">
  <authors>
    <author/>
  </authors>
  <commentList>
    <comment ref="B7" authorId="0">
      <text>
        <r>
          <rPr>
            <sz val="10"/>
            <color rgb="FF000000"/>
            <rFont val="Calibri"/>
            <charset val="134"/>
          </rPr>
          <t>chenjie:
请按照工程项目整理填列本表，不应按照财务入账时间顺序填列。</t>
        </r>
      </text>
    </comment>
    <comment ref="T7" authorId="0">
      <text>
        <r>
          <rPr>
            <sz val="10"/>
            <color rgb="FF000000"/>
            <rFont val="Calibri"/>
            <charset val="134"/>
          </rPr>
          <t>chenjie:
处于非正常状态的在建工程项目应在备注栏标注在建工程的施工状况，如：“停建1年、季节性停建”等</t>
        </r>
      </text>
    </comment>
  </commentList>
</comments>
</file>

<file path=xl/comments16.xml><?xml version="1.0" encoding="utf-8"?>
<comments xmlns="http://schemas.openxmlformats.org/spreadsheetml/2006/main">
  <authors>
    <author/>
  </authors>
  <commentList>
    <comment ref="O7" authorId="0">
      <text>
        <r>
          <rPr>
            <sz val="10"/>
            <color rgb="FF000000"/>
            <rFont val="Calibri"/>
            <charset val="134"/>
          </rPr>
          <t>chenjie:
应注明的事项：(1)盘盈(2)非正常资产，如“停用、不需用、待报废、淘汰、盘亏”等(3)仪器仪表、电梯、锅炉、压力容器等规定由有关部门定期鉴定的设备应注明“达标”或“未达标”(4)因折旧提超等原因造成负数余额的项目，应简述原因(5)其他</t>
        </r>
      </text>
    </comment>
  </commentList>
</comments>
</file>

<file path=xl/comments17.xml><?xml version="1.0" encoding="utf-8"?>
<comments xmlns="http://schemas.openxmlformats.org/spreadsheetml/2006/main">
  <authors>
    <author/>
  </authors>
  <commentList>
    <comment ref="E7" authorId="0">
      <text>
        <r>
          <rPr>
            <sz val="10"/>
            <color rgb="FF000000"/>
            <rFont val="Calibri"/>
            <charset val="134"/>
          </rPr>
          <t>Think:
融资租赁、经营租赁</t>
        </r>
      </text>
    </comment>
  </commentList>
</comments>
</file>

<file path=xl/comments18.xml><?xml version="1.0" encoding="utf-8"?>
<comments xmlns="http://schemas.openxmlformats.org/spreadsheetml/2006/main">
  <authors>
    <author/>
  </authors>
  <commentList>
    <comment ref="I6" authorId="0">
      <text>
        <r>
          <rPr>
            <sz val="10"/>
            <color rgb="FF000000"/>
            <rFont val="Calibri"/>
            <charset val="134"/>
          </rPr>
          <t>chenjie:
金额较大的项目，在备注栏注明其内容或附说明该项资产的内容和价值构成的专项说明。</t>
        </r>
      </text>
    </comment>
  </commentList>
</comments>
</file>

<file path=xl/comments19.xml><?xml version="1.0" encoding="utf-8"?>
<comments xmlns="http://schemas.openxmlformats.org/spreadsheetml/2006/main">
  <authors>
    <author/>
  </authors>
  <commentList>
    <comment ref="B6" authorId="0">
      <text>
        <r>
          <rPr>
            <sz val="10"/>
            <color rgb="FF000000"/>
            <rFont val="Calibri"/>
            <charset val="134"/>
          </rPr>
          <t>chenjie:
填全称</t>
        </r>
      </text>
    </comment>
    <comment ref="C6" authorId="0">
      <text>
        <r>
          <rPr>
            <sz val="10"/>
            <color rgb="FF000000"/>
            <rFont val="Calibri"/>
            <charset val="134"/>
          </rPr>
          <t>chenjie:
指借款合同规定的借款启始日，填列到日</t>
        </r>
      </text>
    </comment>
    <comment ref="D6" authorId="0">
      <text>
        <r>
          <rPr>
            <sz val="10"/>
            <color rgb="FF000000"/>
            <rFont val="Calibri"/>
            <charset val="134"/>
          </rPr>
          <t>chenjie:
与借款合同规定到期日应一致</t>
        </r>
      </text>
    </comment>
    <comment ref="E6" authorId="0">
      <text>
        <r>
          <rPr>
            <sz val="10"/>
            <color rgb="FF000000"/>
            <rFont val="Calibri"/>
            <charset val="134"/>
          </rPr>
          <t>chenjie:
与借款合同规定利率应一致</t>
        </r>
      </text>
    </comment>
    <comment ref="K6" authorId="0">
      <text>
        <r>
          <rPr>
            <sz val="10"/>
            <color rgb="FF000000"/>
            <rFont val="Calibri"/>
            <charset val="134"/>
          </rPr>
          <t>chenjie:
标明（或附专项说明）借款的用途、担保条件（信用担保、资产抵押或质押等）、借款利息计提及支付情况（请准确说明利息计提、支付到哪一天）。</t>
        </r>
      </text>
    </comment>
  </commentList>
</comments>
</file>

<file path=xl/comments20.xml><?xml version="1.0" encoding="utf-8"?>
<comments xmlns="http://schemas.openxmlformats.org/spreadsheetml/2006/main">
  <authors>
    <author/>
  </authors>
  <commentList>
    <comment ref="B6" authorId="0">
      <text>
        <r>
          <rPr>
            <sz val="10"/>
            <color rgb="FF000000"/>
            <rFont val="Calibri"/>
            <charset val="134"/>
          </rPr>
          <t>chenjie:
债权单位名称应填列全称，不应以地名或不明确的简称或业务内容代替</t>
        </r>
      </text>
    </comment>
    <comment ref="C6" authorId="0">
      <text>
        <r>
          <rPr>
            <sz val="10"/>
            <color rgb="FF000000"/>
            <rFont val="Calibri"/>
            <charset val="134"/>
          </rPr>
          <t>chenjie:
填列最后一笔贷方发生额的日期；
日期填写形式(半角状态下)如：2002.6又如2001.11</t>
        </r>
      </text>
    </comment>
    <comment ref="D6" authorId="0">
      <text>
        <r>
          <rPr>
            <sz val="10"/>
            <color rgb="FF000000"/>
            <rFont val="Calibri"/>
            <charset val="134"/>
          </rPr>
          <t>chenjie:
如：“购油款”等</t>
        </r>
      </text>
    </comment>
    <comment ref="G6" authorId="0">
      <text>
        <r>
          <rPr>
            <sz val="10"/>
            <color rgb="FF000000"/>
            <rFont val="Calibri"/>
            <charset val="134"/>
          </rPr>
          <t>chenjie:
1）债权单位为关联方、总公司内部或本公司内部单位的，应在备注栏注明“关联方”、“总公司内部”“内部单位”；2） 涉诉款项应在备注中标明；3）评估基准日后已付款的项目，应注明日期。如“2002年7月4日付款”；4）其他填表单位认为应说明的事项</t>
        </r>
      </text>
    </comment>
  </commentList>
</comments>
</file>

<file path=xl/comments21.xml><?xml version="1.0" encoding="utf-8"?>
<comments xmlns="http://schemas.openxmlformats.org/spreadsheetml/2006/main">
  <authors>
    <author/>
  </authors>
  <commentList>
    <comment ref="B6" authorId="0">
      <text>
        <r>
          <rPr>
            <sz val="10"/>
            <color rgb="FF000000"/>
            <rFont val="Calibri"/>
            <charset val="134"/>
          </rPr>
          <t>chenjie:
债权单位名称应填列全称，不应以地名或不明确的简称或业务内容代替</t>
        </r>
      </text>
    </comment>
    <comment ref="C6" authorId="0">
      <text>
        <r>
          <rPr>
            <sz val="10"/>
            <color rgb="FF000000"/>
            <rFont val="Calibri"/>
            <charset val="134"/>
          </rPr>
          <t>chenjie:
填列最后一笔贷方发生额的日期；
日期填写形式(半角状态下)如：2002.6又如2001.11</t>
        </r>
      </text>
    </comment>
    <comment ref="F6" authorId="0">
      <text>
        <r>
          <rPr>
            <sz val="10"/>
            <color rgb="FF000000"/>
            <rFont val="Calibri"/>
            <charset val="134"/>
          </rPr>
          <t>chenjie:
如：“购油款”等</t>
        </r>
      </text>
    </comment>
    <comment ref="G6" authorId="0">
      <text>
        <r>
          <rPr>
            <sz val="10"/>
            <color rgb="FF000000"/>
            <rFont val="Calibri"/>
            <charset val="134"/>
          </rPr>
          <t>chenjie:
1）债权单位为关联方、总公司内部或本公司内部单位的，应在备注栏注明“关联方”、“总公司内部”“内部单位”；2） 涉诉款项应在备注中标明；3）评估基准日后已付款的项目，应注明日期。如“2002年7月4日付款”；4）其他填表单位认为应说明的事项</t>
        </r>
      </text>
    </comment>
  </commentList>
</comments>
</file>

<file path=xl/comments22.xml><?xml version="1.0" encoding="utf-8"?>
<comments xmlns="http://schemas.openxmlformats.org/spreadsheetml/2006/main">
  <authors>
    <author/>
  </authors>
  <commentList>
    <comment ref="B6" authorId="0">
      <text>
        <r>
          <rPr>
            <sz val="10"/>
            <color rgb="FF000000"/>
            <rFont val="Calibri"/>
            <charset val="134"/>
          </rPr>
          <t>chenjie:
债权单位名称应填列全称，不应以地名或不明确的简称或业务内容代替</t>
        </r>
      </text>
    </comment>
    <comment ref="C6" authorId="0">
      <text>
        <r>
          <rPr>
            <sz val="10"/>
            <color rgb="FF000000"/>
            <rFont val="Calibri"/>
            <charset val="134"/>
          </rPr>
          <t>chenjie:
填列票据的签发日期；
日期填写形式(半角状态下)如：2002.6又如2001.11</t>
        </r>
      </text>
    </comment>
    <comment ref="H6" authorId="0">
      <text>
        <r>
          <rPr>
            <sz val="10"/>
            <color rgb="FF000000"/>
            <rFont val="Calibri"/>
            <charset val="134"/>
          </rPr>
          <t>chenjie:
1）债权单位为关联方、总公司内部或本公司内部单位的，应在备注栏注明“关联方”、“总公司内部”“内部单位”；2） 涉诉款项应在备注中标明；3）评估基准日后已付款的项目，应注明日期。如“2002年7月4日付款”；4）已到期尚未支付的，需简要说明原因。</t>
        </r>
      </text>
    </comment>
  </commentList>
</comments>
</file>

<file path=xl/comments23.xml><?xml version="1.0" encoding="utf-8"?>
<comments xmlns="http://schemas.openxmlformats.org/spreadsheetml/2006/main">
  <authors>
    <author/>
  </authors>
  <commentList>
    <comment ref="B6" authorId="0">
      <text>
        <r>
          <rPr>
            <sz val="10"/>
            <color rgb="FF000000"/>
            <rFont val="Calibri"/>
            <charset val="134"/>
          </rPr>
          <t>chenjie:
债权单位名称应填列全称，不应以地名或不明确的简称或业务内容代替</t>
        </r>
      </text>
    </comment>
    <comment ref="C6" authorId="0">
      <text>
        <r>
          <rPr>
            <sz val="10"/>
            <color rgb="FF000000"/>
            <rFont val="Calibri"/>
            <charset val="134"/>
          </rPr>
          <t>chenjie:
填列最后一笔贷方发生额的日期；
日期填写形式(半角状态下)如：2002.6又如2001.11</t>
        </r>
      </text>
    </comment>
    <comment ref="D6" authorId="0">
      <text>
        <r>
          <rPr>
            <sz val="10"/>
            <color rgb="FF000000"/>
            <rFont val="Calibri"/>
            <charset val="134"/>
          </rPr>
          <t>chenjie:
如：“购油款”等</t>
        </r>
      </text>
    </comment>
    <comment ref="G6" authorId="0">
      <text>
        <r>
          <rPr>
            <sz val="10"/>
            <color rgb="FF000000"/>
            <rFont val="Calibri"/>
            <charset val="134"/>
          </rPr>
          <t>chenjie:
1）债权单位为关联方、总公司内部或本公司内部单位的，应在备注栏注明“关联方”、“总公司内部”“内部单位”；2） 涉诉款项应在备注中标明；3）评估基准日后已付款的项目，应注明日期。如“2002年7月4日付款”；4）其他填表单位认为应说明的事项</t>
        </r>
      </text>
    </comment>
  </commentList>
</comments>
</file>

<file path=xl/comments24.xml><?xml version="1.0" encoding="utf-8"?>
<comments xmlns="http://schemas.openxmlformats.org/spreadsheetml/2006/main">
  <authors>
    <author/>
  </authors>
  <commentList>
    <comment ref="B6" authorId="0">
      <text>
        <r>
          <rPr>
            <sz val="10"/>
            <color rgb="FF000000"/>
            <rFont val="Calibri"/>
            <charset val="134"/>
          </rPr>
          <t>chenjie:
债权单位名称应填列全称，不应以地名或不明确的简称或业务内容代替</t>
        </r>
      </text>
    </comment>
    <comment ref="C6" authorId="0">
      <text>
        <r>
          <rPr>
            <sz val="10"/>
            <color rgb="FF000000"/>
            <rFont val="Calibri"/>
            <charset val="134"/>
          </rPr>
          <t>chenjie:
填列最后一笔贷方发生额的日期；
日期填写形式(半角状态下)如：2002.6又如2001.11</t>
        </r>
      </text>
    </comment>
    <comment ref="D6" authorId="0">
      <text>
        <r>
          <rPr>
            <sz val="10"/>
            <color rgb="FF000000"/>
            <rFont val="Calibri"/>
            <charset val="134"/>
          </rPr>
          <t>chenjie:
如：“购油款”等</t>
        </r>
      </text>
    </comment>
    <comment ref="G6" authorId="0">
      <text>
        <r>
          <rPr>
            <sz val="10"/>
            <color rgb="FF000000"/>
            <rFont val="Calibri"/>
            <charset val="134"/>
          </rPr>
          <t>chenjie:
1）债权单位为关联方、总公司内部或本公司内部单位的，应在备注栏注明“关联方”、“总公司内部”“内部单位”；2） 涉诉款项应在备注中标明；3）评估基准日后已付款的项目，应注明日期。如“2002年7月4日付款”；4）其他填表单位认为应说明的事项</t>
        </r>
      </text>
    </comment>
  </commentList>
</comments>
</file>

<file path=xl/comments25.xml><?xml version="1.0" encoding="utf-8"?>
<comments xmlns="http://schemas.openxmlformats.org/spreadsheetml/2006/main">
  <authors>
    <author/>
  </authors>
  <commentList>
    <comment ref="B6" authorId="0">
      <text>
        <r>
          <rPr>
            <sz val="10"/>
            <color rgb="FF000000"/>
            <rFont val="Calibri"/>
            <charset val="134"/>
          </rPr>
          <t>chenjie:
债权单位名称应填列全称，不应以地名或不明确的简称或业务内容代替</t>
        </r>
      </text>
    </comment>
    <comment ref="C6" authorId="0">
      <text>
        <r>
          <rPr>
            <sz val="10"/>
            <color rgb="FF000000"/>
            <rFont val="Calibri"/>
            <charset val="134"/>
          </rPr>
          <t>chenjie:
填列最后一笔贷方发生额的日期；
日期填写形式(半角状态下)如：2002.6又如2001.11</t>
        </r>
      </text>
    </comment>
    <comment ref="G6" authorId="0">
      <text>
        <r>
          <rPr>
            <sz val="10"/>
            <color rgb="FF000000"/>
            <rFont val="Calibri"/>
            <charset val="134"/>
          </rPr>
          <t>chenjie:
1）债权单位为关联方、总公司内部或本公司内部单位的，应在备注栏注明“关联方”、“总公司内部”“内部单位”；2） 涉诉款项应在备注中标明；3）评估基准日后已付款的项目，应注明日期。如“2002年7月4日付款”；4）其他填表单位认为应说明的事项</t>
        </r>
      </text>
    </comment>
  </commentList>
</comments>
</file>

<file path=xl/comments26.xml><?xml version="1.0" encoding="utf-8"?>
<comments xmlns="http://schemas.openxmlformats.org/spreadsheetml/2006/main">
  <authors>
    <author/>
  </authors>
  <commentList>
    <comment ref="B6" authorId="0">
      <text>
        <r>
          <rPr>
            <sz val="10"/>
            <color rgb="FF000000"/>
            <rFont val="Calibri"/>
            <charset val="134"/>
          </rPr>
          <t>chenjie:
填写所计提的应付工资的具体组成内容，如“工资、住房补贴”等，根据填表单位财务部门的计提应付工资的方式和内容填写</t>
        </r>
      </text>
    </comment>
    <comment ref="C6" authorId="0">
      <text>
        <r>
          <rPr>
            <sz val="10"/>
            <color rgb="FF000000"/>
            <rFont val="Calibri"/>
            <charset val="134"/>
          </rPr>
          <t>chenjie:
填写贷方最后一笔发生额的日期</t>
        </r>
      </text>
    </comment>
    <comment ref="F6" authorId="0">
      <text>
        <r>
          <rPr>
            <sz val="10"/>
            <color rgb="FF000000"/>
            <rFont val="Calibri"/>
            <charset val="134"/>
          </rPr>
          <t>chenjie:
备注中应注明计提依据（如：工效挂钩批准额度×××万元／年）及基准日应付工资帐面余额的滚存期间。</t>
        </r>
      </text>
    </comment>
  </commentList>
</comments>
</file>

<file path=xl/comments27.xml><?xml version="1.0" encoding="utf-8"?>
<comments xmlns="http://schemas.openxmlformats.org/spreadsheetml/2006/main">
  <authors>
    <author/>
  </authors>
  <commentList>
    <comment ref="B6" authorId="0">
      <text>
        <r>
          <rPr>
            <sz val="10"/>
            <color rgb="FF000000"/>
            <rFont val="Calibri"/>
            <charset val="134"/>
          </rPr>
          <t>chenjie:
填表单位的专管税务机关，应填写全称</t>
        </r>
      </text>
    </comment>
    <comment ref="C6" authorId="0">
      <text>
        <r>
          <rPr>
            <sz val="10"/>
            <color rgb="FF000000"/>
            <rFont val="Calibri"/>
            <charset val="134"/>
          </rPr>
          <t>chenjie:
填写贷方最后一笔发生额的日期</t>
        </r>
      </text>
    </comment>
    <comment ref="D6" authorId="0">
      <text>
        <r>
          <rPr>
            <sz val="10"/>
            <color rgb="FF000000"/>
            <rFont val="Calibri"/>
            <charset val="134"/>
          </rPr>
          <t>chenjie:
指增值税、消费税、城建税、教育费附加等</t>
        </r>
      </text>
    </comment>
    <comment ref="G6" authorId="0">
      <text>
        <r>
          <rPr>
            <sz val="10"/>
            <color rgb="FF000000"/>
            <rFont val="Calibri"/>
            <charset val="134"/>
          </rPr>
          <t>chenjie:
备注中应注明税款所属期间。</t>
        </r>
      </text>
    </comment>
  </commentList>
</comments>
</file>

<file path=xl/comments28.xml><?xml version="1.0" encoding="utf-8"?>
<comments xmlns="http://schemas.openxmlformats.org/spreadsheetml/2006/main">
  <authors>
    <author/>
  </authors>
  <commentList>
    <comment ref="B6" authorId="0">
      <text>
        <r>
          <rPr>
            <sz val="10"/>
            <color rgb="FF000000"/>
            <rFont val="Calibri"/>
            <charset val="134"/>
          </rPr>
          <t>chenjie:
债权单位名称应填列全称，不应以地名或不明确的简称或业务内容代替</t>
        </r>
      </text>
    </comment>
    <comment ref="C6" authorId="0">
      <text>
        <r>
          <rPr>
            <sz val="10"/>
            <color rgb="FF000000"/>
            <rFont val="Calibri"/>
            <charset val="134"/>
          </rPr>
          <t>chenjie:
填列最后一笔贷方发生额的日期；
日期填写形式(半角状态下)如：2002.6又如2001.11</t>
        </r>
      </text>
    </comment>
    <comment ref="D6" authorId="0">
      <text>
        <r>
          <rPr>
            <sz val="10"/>
            <color rgb="FF000000"/>
            <rFont val="Calibri"/>
            <charset val="134"/>
          </rPr>
          <t>chenjie:
如：“购油款”等</t>
        </r>
      </text>
    </comment>
    <comment ref="G6" authorId="0">
      <text>
        <r>
          <rPr>
            <sz val="10"/>
            <color rgb="FF000000"/>
            <rFont val="Calibri"/>
            <charset val="134"/>
          </rPr>
          <t>chenjie:
1）债权单位为关联方、总公司内部或本公司内部单位的，应在备注栏注明“关联方”、“总公司内部”“内部单位”；2） 涉诉款项应在备注中标明；3）评估基准日后已付款的项目，应注明日期。如“2002年7月4日付款”；4）其他填表单位认为应说明的事项</t>
        </r>
      </text>
    </comment>
  </commentList>
</comments>
</file>

<file path=xl/comments29.xml><?xml version="1.0" encoding="utf-8"?>
<comments xmlns="http://schemas.openxmlformats.org/spreadsheetml/2006/main">
  <authors>
    <author/>
  </authors>
  <commentList>
    <comment ref="B6" authorId="0">
      <text>
        <r>
          <rPr>
            <sz val="10"/>
            <color rgb="FF000000"/>
            <rFont val="Calibri"/>
            <charset val="134"/>
          </rPr>
          <t>chenjie:
填全称</t>
        </r>
      </text>
    </comment>
    <comment ref="C6" authorId="0">
      <text>
        <r>
          <rPr>
            <sz val="10"/>
            <color rgb="FF000000"/>
            <rFont val="Calibri"/>
            <charset val="134"/>
          </rPr>
          <t>chenjie:
发生日期指利息结算日，填列到日。</t>
        </r>
      </text>
    </comment>
  </commentList>
</comments>
</file>

<file path=xl/comments30.xml><?xml version="1.0" encoding="utf-8"?>
<comments xmlns="http://schemas.openxmlformats.org/spreadsheetml/2006/main">
  <authors>
    <author/>
  </authors>
  <commentList>
    <comment ref="G6" authorId="0">
      <text>
        <r>
          <rPr>
            <sz val="10"/>
            <color rgb="FF000000"/>
            <rFont val="Calibri"/>
            <charset val="134"/>
          </rPr>
          <t>chenjie:
对于长期未付的利润（股利），请在备注栏标明原因</t>
        </r>
      </text>
    </comment>
  </commentList>
</comments>
</file>

<file path=xl/comments31.xml><?xml version="1.0" encoding="utf-8"?>
<comments xmlns="http://schemas.openxmlformats.org/spreadsheetml/2006/main">
  <authors>
    <author/>
  </authors>
  <commentList>
    <comment ref="B6" authorId="0">
      <text>
        <r>
          <rPr>
            <sz val="10"/>
            <color rgb="FF000000"/>
            <rFont val="Calibri"/>
            <charset val="134"/>
          </rPr>
          <t>chenjie:
债权单位名称应填列全称，不应以地名或不明确的简称或业务内容代替</t>
        </r>
      </text>
    </comment>
  </commentList>
</comments>
</file>

<file path=xl/comments32.xml><?xml version="1.0" encoding="utf-8"?>
<comments xmlns="http://schemas.openxmlformats.org/spreadsheetml/2006/main">
  <authors>
    <author/>
  </authors>
  <commentList>
    <comment ref="B6" authorId="0">
      <text>
        <r>
          <rPr>
            <sz val="10"/>
            <color rgb="FF000000"/>
            <rFont val="Calibri"/>
            <charset val="134"/>
          </rPr>
          <t>chenjie:
参见长期借款表</t>
        </r>
      </text>
    </comment>
  </commentList>
</comments>
</file>

<file path=xl/comments33.xml><?xml version="1.0" encoding="utf-8"?>
<comments xmlns="http://schemas.openxmlformats.org/spreadsheetml/2006/main">
  <authors>
    <author/>
  </authors>
  <commentList>
    <comment ref="B6" authorId="0">
      <text>
        <r>
          <rPr>
            <sz val="10"/>
            <color rgb="FF000000"/>
            <rFont val="Calibri"/>
            <charset val="134"/>
          </rPr>
          <t>chenjie:
填全称</t>
        </r>
      </text>
    </comment>
    <comment ref="C6" authorId="0">
      <text>
        <r>
          <rPr>
            <sz val="10"/>
            <color rgb="FF000000"/>
            <rFont val="Calibri"/>
            <charset val="134"/>
          </rPr>
          <t>chenjie:
指借款合同规定的借款启始日，填列到日</t>
        </r>
      </text>
    </comment>
    <comment ref="D6" authorId="0">
      <text>
        <r>
          <rPr>
            <sz val="10"/>
            <color rgb="FF000000"/>
            <rFont val="Calibri"/>
            <charset val="134"/>
          </rPr>
          <t>chenjie:
与借款合同规定到期日应一致</t>
        </r>
      </text>
    </comment>
    <comment ref="E6" authorId="0">
      <text>
        <r>
          <rPr>
            <sz val="10"/>
            <color rgb="FF000000"/>
            <rFont val="Calibri"/>
            <charset val="134"/>
          </rPr>
          <t>chenjie:
与借款合同规定利率应一致</t>
        </r>
      </text>
    </comment>
  </commentList>
</comments>
</file>

<file path=xl/comments34.xml><?xml version="1.0" encoding="utf-8"?>
<comments xmlns="http://schemas.openxmlformats.org/spreadsheetml/2006/main">
  <authors>
    <author/>
  </authors>
  <commentList>
    <comment ref="B7" authorId="0">
      <text>
        <r>
          <rPr>
            <sz val="10"/>
            <color rgb="FF000000"/>
            <rFont val="Calibri"/>
            <charset val="134"/>
          </rPr>
          <t>chenjie:
填列债权单位全称</t>
        </r>
      </text>
    </comment>
    <comment ref="C7" authorId="0">
      <text>
        <r>
          <rPr>
            <sz val="10"/>
            <color rgb="FF000000"/>
            <rFont val="Calibri"/>
            <charset val="134"/>
          </rPr>
          <t>chenjie:
按合同协议确定的开始计算应付款的日期，填列到日。</t>
        </r>
      </text>
    </comment>
    <comment ref="D7" authorId="0">
      <text>
        <r>
          <rPr>
            <sz val="10"/>
            <color rgb="FF000000"/>
            <rFont val="Calibri"/>
            <charset val="134"/>
          </rPr>
          <t>chenjie:
指应付款内容，如“引进××设备款或融资租赁××设备款”等；</t>
        </r>
      </text>
    </comment>
    <comment ref="I7" authorId="0">
      <text>
        <r>
          <rPr>
            <sz val="10"/>
            <color rgb="FF000000"/>
            <rFont val="Calibri"/>
            <charset val="134"/>
          </rPr>
          <t>chenjie:
请注明帐面初始额的构成。</t>
        </r>
      </text>
    </comment>
  </commentList>
</comments>
</file>

<file path=xl/comments35.xml><?xml version="1.0" encoding="utf-8"?>
<comments xmlns="http://schemas.openxmlformats.org/spreadsheetml/2006/main">
  <authors>
    <author/>
  </authors>
  <commentList>
    <comment ref="B6" authorId="0">
      <text>
        <r>
          <rPr>
            <sz val="10"/>
            <color rgb="FF000000"/>
            <rFont val="Calibri"/>
            <charset val="134"/>
          </rPr>
          <t>chenjie:
填列债权单位全称</t>
        </r>
      </text>
    </comment>
    <comment ref="G6" authorId="0">
      <text>
        <r>
          <rPr>
            <sz val="10"/>
            <color rgb="FF000000"/>
            <rFont val="Calibri"/>
            <charset val="134"/>
          </rPr>
          <t>chenjie:
请注明帐面初始额的构成。</t>
        </r>
      </text>
    </comment>
  </commentList>
</comments>
</file>

<file path=xl/comments36.xml><?xml version="1.0" encoding="utf-8"?>
<comments xmlns="http://schemas.openxmlformats.org/spreadsheetml/2006/main">
  <authors>
    <author/>
  </authors>
  <commentList>
    <comment ref="C6" authorId="0">
      <text>
        <r>
          <rPr>
            <sz val="10"/>
            <color rgb="FF000000"/>
            <rFont val="Calibri"/>
            <charset val="134"/>
          </rPr>
          <t>填写具体适用税率</t>
        </r>
      </text>
    </comment>
  </commentList>
</comments>
</file>

<file path=xl/sharedStrings.xml><?xml version="1.0" encoding="utf-8"?>
<sst xmlns="http://schemas.openxmlformats.org/spreadsheetml/2006/main" count="35770" uniqueCount="8283">
  <si>
    <t>序号</t>
  </si>
  <si>
    <t>物资编码</t>
  </si>
  <si>
    <t>名称及规格型号</t>
  </si>
  <si>
    <t>材质</t>
  </si>
  <si>
    <t>重量(kg)</t>
  </si>
  <si>
    <t>回收单价(元/kg)</t>
  </si>
  <si>
    <t>回收价值(元)</t>
  </si>
  <si>
    <t>232600300001999</t>
  </si>
  <si>
    <t>手轮密封圈</t>
  </si>
  <si>
    <t>橡胶</t>
  </si>
  <si>
    <t>080509800000142</t>
  </si>
  <si>
    <t>O型环</t>
  </si>
  <si>
    <t>080509800000145</t>
  </si>
  <si>
    <t>080509800000146</t>
  </si>
  <si>
    <t>230800200002404</t>
  </si>
  <si>
    <t>O型密封圈</t>
  </si>
  <si>
    <t>230800200001532</t>
  </si>
  <si>
    <t>230800200002376</t>
  </si>
  <si>
    <t>230800200001530</t>
  </si>
  <si>
    <t>230800200001533</t>
  </si>
  <si>
    <t>230800200005006</t>
  </si>
  <si>
    <t>230800200001534</t>
  </si>
  <si>
    <t>230800200005032</t>
  </si>
  <si>
    <t>230800200000975</t>
  </si>
  <si>
    <t>230800200001136</t>
  </si>
  <si>
    <t>230800200001247</t>
  </si>
  <si>
    <t>230800200000962</t>
  </si>
  <si>
    <t>230800200000970</t>
  </si>
  <si>
    <t>230800200005070</t>
  </si>
  <si>
    <t>230800200000910</t>
  </si>
  <si>
    <t>230800200005064</t>
  </si>
  <si>
    <t>230800200005063</t>
  </si>
  <si>
    <t>230800200005067</t>
  </si>
  <si>
    <t>230800200000971</t>
  </si>
  <si>
    <t>230800200000976</t>
  </si>
  <si>
    <t>230800200000944</t>
  </si>
  <si>
    <t>230800200001246</t>
  </si>
  <si>
    <t>230800200005062</t>
  </si>
  <si>
    <t>230800200000966</t>
  </si>
  <si>
    <t>230800200000963</t>
  </si>
  <si>
    <t>230800200005308</t>
  </si>
  <si>
    <t>230800200005061</t>
  </si>
  <si>
    <t>230800200000965</t>
  </si>
  <si>
    <t>230800200005065</t>
  </si>
  <si>
    <t>230800200000941</t>
  </si>
  <si>
    <t>230800200005073</t>
  </si>
  <si>
    <t>230800200000973</t>
  </si>
  <si>
    <t>230800200001130</t>
  </si>
  <si>
    <t>230800200000964</t>
  </si>
  <si>
    <t>100901700000291</t>
  </si>
  <si>
    <t>按钮</t>
  </si>
  <si>
    <t>塑料+铜</t>
  </si>
  <si>
    <t>100901700000247</t>
  </si>
  <si>
    <t>按钮,1NO+1NC 3SB34000A</t>
  </si>
  <si>
    <t>100901700000172</t>
  </si>
  <si>
    <t>按钮,3SB30000AA21,绿色</t>
  </si>
  <si>
    <t>100901700000170</t>
  </si>
  <si>
    <t>按钮,3SB30001HA10</t>
  </si>
  <si>
    <t>100901700000169</t>
  </si>
  <si>
    <t>按钮,3SB3000-1HA10</t>
  </si>
  <si>
    <t>100901700000190</t>
  </si>
  <si>
    <t>按钮,EB6-BA</t>
  </si>
  <si>
    <t>100901700000235</t>
  </si>
  <si>
    <t>按钮,EB6-BA31</t>
  </si>
  <si>
    <t>100901700000237</t>
  </si>
  <si>
    <t>按钮,EB6-BA42</t>
  </si>
  <si>
    <t>100901700000238</t>
  </si>
  <si>
    <t>按钮,LA38-11/206</t>
  </si>
  <si>
    <t>232600400000361</t>
  </si>
  <si>
    <t>摆缸密封件</t>
  </si>
  <si>
    <t>橡胶+金属</t>
  </si>
  <si>
    <t>230800200002706</t>
  </si>
  <si>
    <t>保险</t>
  </si>
  <si>
    <t>混合金属</t>
  </si>
  <si>
    <t>230800200004265</t>
  </si>
  <si>
    <t>230800200001774</t>
  </si>
  <si>
    <t>230800200004266</t>
  </si>
  <si>
    <t>230800200001776</t>
  </si>
  <si>
    <t>230800200002709</t>
  </si>
  <si>
    <t>230800200005037</t>
  </si>
  <si>
    <t>230800200001775</t>
  </si>
  <si>
    <t>230800200005042</t>
  </si>
  <si>
    <t>230800200004272</t>
  </si>
  <si>
    <t>230800200001782</t>
  </si>
  <si>
    <t>230800200012150</t>
  </si>
  <si>
    <t>保险管</t>
  </si>
  <si>
    <t>230800200012152</t>
  </si>
  <si>
    <t>230800200012153</t>
  </si>
  <si>
    <t>230800200012151</t>
  </si>
  <si>
    <t>234400100000096</t>
  </si>
  <si>
    <t>230800200002824</t>
  </si>
  <si>
    <t>保险丝</t>
  </si>
  <si>
    <t>铜</t>
  </si>
  <si>
    <t>230800200002708</t>
  </si>
  <si>
    <t>232400100000043</t>
  </si>
  <si>
    <t>报警控制器零件,可燃气体报警控制器,TA102</t>
  </si>
  <si>
    <t>电子件+塑料</t>
  </si>
  <si>
    <t>232200200001274</t>
  </si>
  <si>
    <t>报警器</t>
  </si>
  <si>
    <t>233800100007016</t>
  </si>
  <si>
    <t>备件包</t>
  </si>
  <si>
    <t>233800100005486</t>
  </si>
  <si>
    <t>233800100005008</t>
  </si>
  <si>
    <t>233400200000162</t>
  </si>
  <si>
    <t>变频电机元器件,主电缆端子,400mm2</t>
  </si>
  <si>
    <t>铜+塑料</t>
  </si>
  <si>
    <t>233400200000161</t>
  </si>
  <si>
    <t>变频电机元器件,主电缆封头,EM13402-05</t>
  </si>
  <si>
    <t>混合材料</t>
  </si>
  <si>
    <t>233400300001683</t>
  </si>
  <si>
    <t>变频器辅助系统元器件,安装支架,6SE7090-0XX84-4HA0,西门子</t>
  </si>
  <si>
    <t>钢</t>
  </si>
  <si>
    <t>233400300001684</t>
  </si>
  <si>
    <t>变频器辅助系统元器件,保持器,3SB3931-0AA,西门子</t>
  </si>
  <si>
    <t>塑料</t>
  </si>
  <si>
    <t>233400300001569</t>
  </si>
  <si>
    <t>变频器辅助系统元器件,保险管,GS80007041</t>
  </si>
  <si>
    <t>233400300001686</t>
  </si>
  <si>
    <t>变频器辅助系统元器件,大电流终端,355339,西门子</t>
  </si>
  <si>
    <t>233400300001673</t>
  </si>
  <si>
    <t>变频器辅助系统元器件,低压磁套管,西门子</t>
  </si>
  <si>
    <t>塑料+金属</t>
  </si>
  <si>
    <t>233400300001583</t>
  </si>
  <si>
    <t>变频器辅助系统元器件,电容,GS80006812</t>
  </si>
  <si>
    <t>电子件</t>
  </si>
  <si>
    <t>233400300001734</t>
  </si>
  <si>
    <t>变频器辅助系统元器件,电阻,624791,西门子</t>
  </si>
  <si>
    <t>233400300001589</t>
  </si>
  <si>
    <t>变频器辅助系统元器件,电阻,GS00002956</t>
  </si>
  <si>
    <t>233400300001597</t>
  </si>
  <si>
    <t>变频器辅助系统元器件,电阻,GS00006087</t>
  </si>
  <si>
    <t>233400300001591</t>
  </si>
  <si>
    <t>变频器辅助系统元器件,电阻,GS105741</t>
  </si>
  <si>
    <t>233400300001596</t>
  </si>
  <si>
    <t>变频器辅助系统元器件,电阻,GS105769</t>
  </si>
  <si>
    <t>233400300001590</t>
  </si>
  <si>
    <t>变频器辅助系统元器件,电阻,GS105896</t>
  </si>
  <si>
    <t>233400300001592</t>
  </si>
  <si>
    <t>变频器辅助系统元器件,电阻,GS80004604</t>
  </si>
  <si>
    <t>233400300001593</t>
  </si>
  <si>
    <t>变频器辅助系统元器件,电阻,GS80004801</t>
  </si>
  <si>
    <t>233400300001005</t>
  </si>
  <si>
    <t>变频器辅助系统元器件,电阻,RWST250 PLB700-000108</t>
  </si>
  <si>
    <t>233400300001599</t>
  </si>
  <si>
    <t>变频器辅助系统元器件,二极管,GS00002535</t>
  </si>
  <si>
    <t>233400300001601</t>
  </si>
  <si>
    <t>变频器辅助系统元器件,二极管,GS105683</t>
  </si>
  <si>
    <t>233400300001600</t>
  </si>
  <si>
    <t>变频器辅助系统元器件,二极管,GS105716</t>
  </si>
  <si>
    <t>233400300001598</t>
  </si>
  <si>
    <t>变频器辅助系统元器件,二极管,GS105775</t>
  </si>
  <si>
    <t>233400300001692</t>
  </si>
  <si>
    <t>变频器辅助系统元器件,盖板,6DD1682-0AJ1,西门子</t>
  </si>
  <si>
    <t>233400300001693</t>
  </si>
  <si>
    <t>变频器辅助系统元器件,盖板,6DD1682-0AJ2,西门子</t>
  </si>
  <si>
    <t>233400300001739</t>
  </si>
  <si>
    <t>变频器辅助系统元器件,功率电容器,B25990-J5185-J000 1003553,西门子</t>
  </si>
  <si>
    <t>233400300001740</t>
  </si>
  <si>
    <t>变频器辅助系统元器件,功率电压互感器,374207,西门子</t>
  </si>
  <si>
    <t>233400300001741</t>
  </si>
  <si>
    <t>变频器辅助系统元器件,功率电阻器,426009707000,西门子</t>
  </si>
  <si>
    <t>233400300001742</t>
  </si>
  <si>
    <t>变频器辅助系统元器件,功率模块,6DD2920-3AW0 460792900970,西门子</t>
  </si>
  <si>
    <t>233400300001574</t>
  </si>
  <si>
    <t>变频器辅助系统元器件,过滤器,GS80006639</t>
  </si>
  <si>
    <t>233400300001620</t>
  </si>
  <si>
    <t>变频器辅助系统元器件,控制板,GS00001033</t>
  </si>
  <si>
    <t>233400300001753</t>
  </si>
  <si>
    <t>变频器辅助系统元器件,控制电源电路断路开关,3RV10110DA15,西门子</t>
  </si>
  <si>
    <t>233400300001651</t>
  </si>
  <si>
    <t>变频器辅助系统元器件,控制模块,6DD1610-0AG1 465610900610,西门子</t>
  </si>
  <si>
    <t>233400300001747</t>
  </si>
  <si>
    <t>变频器辅助系统元器件,控制模块,6DD1681-0AJ0 465681900800,西门子</t>
  </si>
  <si>
    <t>233400300001660</t>
  </si>
  <si>
    <t>变频器辅助系统元器件,控制模块,6DD1688-0AD0 465688900301,西门子</t>
  </si>
  <si>
    <t>233400300001663</t>
  </si>
  <si>
    <t>变频器辅助系统元器件,控制模块,6DD2920-0AA0 462069290000,西门子</t>
  </si>
  <si>
    <t>233400300001665</t>
  </si>
  <si>
    <t>变频器辅助系统元器件,控制模块,6DD2920-0AR5 438692901650,西门子</t>
  </si>
  <si>
    <t>233400300001667</t>
  </si>
  <si>
    <t>变频器辅助系统元器件,控制模块,6ES7134-4JB50-0AB0 1010287,西门子</t>
  </si>
  <si>
    <t>233400300001611</t>
  </si>
  <si>
    <t>变频器辅助系统元器件,控制器,GS80006212</t>
  </si>
  <si>
    <t>233400300001754</t>
  </si>
  <si>
    <t>变频器辅助系统元器件,控制总线电缆连接器,6ES7972-0BA41-0XA0,西门子</t>
  </si>
  <si>
    <t>233400300001756</t>
  </si>
  <si>
    <t>变频器辅助系统元器件,馈通接线端,A5E00116329,西门子</t>
  </si>
  <si>
    <t>233400300001757</t>
  </si>
  <si>
    <t>变频器辅助系统元器件,模块,A5E00174019,西门子</t>
  </si>
  <si>
    <t>233400300001758</t>
  </si>
  <si>
    <t>变频器辅助系统元器件,模块端子,1010844,西门子</t>
  </si>
  <si>
    <t>233400300001616</t>
  </si>
  <si>
    <t>变频器辅助系统元器件,模拟量输出模块,GS106239</t>
  </si>
  <si>
    <t>233400300001618</t>
  </si>
  <si>
    <t>变频器辅助系统元器件,模拟量输入模块,GS105680</t>
  </si>
  <si>
    <t>233400300001710</t>
  </si>
  <si>
    <t>变频器辅助系统元器件,模拟输出模块,6ES7135-4FB01-0AB0,西门子</t>
  </si>
  <si>
    <t>233400300001763</t>
  </si>
  <si>
    <t>变频器辅助系统元器件,绕线电阻,619874,西门子</t>
  </si>
  <si>
    <t>233400300001712</t>
  </si>
  <si>
    <t>变频器辅助系统元器件,绕组温度模拟器,635170,西门子</t>
  </si>
  <si>
    <t>233400300001672</t>
  </si>
  <si>
    <t>变频器辅助系统元器件,熔断器,3002214.2</t>
  </si>
  <si>
    <t>233400300001765</t>
  </si>
  <si>
    <t>变频器辅助系统元器件,散热器,A5E00268677,西门子</t>
  </si>
  <si>
    <t>铝</t>
  </si>
  <si>
    <t>233400300001766</t>
  </si>
  <si>
    <t>变频器辅助系统元器件,散热器,A5E00268688,西门子</t>
  </si>
  <si>
    <t>233400300001714</t>
  </si>
  <si>
    <t>变频器辅助系统元器件,数字量输入,6ES7321-1BH01-0AA0,西门子</t>
  </si>
  <si>
    <t>233400300001715</t>
  </si>
  <si>
    <t>变频器辅助系统元器件,数字输出继电器,6ES7132-4HB01-0AB0,西门子</t>
  </si>
  <si>
    <t>233400300001719</t>
  </si>
  <si>
    <t>变频器辅助系统元器件,通讯板,6SX7010-0FF05,西门子</t>
  </si>
  <si>
    <t>233400300001626</t>
  </si>
  <si>
    <t>变频器辅助系统元器件,温度开关,GS80012665</t>
  </si>
  <si>
    <t>233400300001780</t>
  </si>
  <si>
    <t>变频器辅助系统元器件,温度控制器,8MR2170-1A 618249,西门子</t>
  </si>
  <si>
    <t>233400300001772</t>
  </si>
  <si>
    <t>变频器辅助系统元器件,谐波滤波电抗器,189/076,西门子</t>
  </si>
  <si>
    <t>铜+铁</t>
  </si>
  <si>
    <t>233400300001773</t>
  </si>
  <si>
    <t>变频器辅助系统元器件,谐波滤波电抗器,189/078,西门子</t>
  </si>
  <si>
    <t>233400300001908</t>
  </si>
  <si>
    <t>变频器辅助系统元器件,涌流抑制器,900560</t>
  </si>
  <si>
    <t>233400300001057</t>
  </si>
  <si>
    <t>变频器辅助系统元器件,指示表,375881,西门子</t>
  </si>
  <si>
    <t>233400300001058</t>
  </si>
  <si>
    <t>变频器辅助系统元器件,指示表,375907,西门子</t>
  </si>
  <si>
    <t>233400300001631</t>
  </si>
  <si>
    <t>变频器辅助系统元器件,终端模块,GS00001850</t>
  </si>
  <si>
    <t>233400300001633</t>
  </si>
  <si>
    <t>变频器辅助系统元器件,轴偏移传感器,GS80010913</t>
  </si>
  <si>
    <t>电子件+金属</t>
  </si>
  <si>
    <t>230900100000086</t>
  </si>
  <si>
    <t>变频系统主体部件,浪涌保护器,900620,西门子</t>
  </si>
  <si>
    <t>230900100000085</t>
  </si>
  <si>
    <t>变频系统主体部件,浪涌吸收器,3EF4020 606467,西门子</t>
  </si>
  <si>
    <t>230900100000084</t>
  </si>
  <si>
    <t>变频系统主体部件,浪涌抑制器,T275,西门子</t>
  </si>
  <si>
    <t>080200700000013</t>
  </si>
  <si>
    <t>差压表,Φ150,0~350mbar,2.5级</t>
  </si>
  <si>
    <t>250400100000221</t>
  </si>
  <si>
    <t>柴油</t>
  </si>
  <si>
    <t>液体</t>
  </si>
  <si>
    <t>230700200000086</t>
  </si>
  <si>
    <t>柴油发动机本体零件,保险盒,258-9753,卡特彼勒</t>
  </si>
  <si>
    <t>080101400000298</t>
  </si>
  <si>
    <t>单点温度变送器,管安装,0.1级,4-20mA+HART,隔爆型,IP65</t>
  </si>
  <si>
    <t>080200110001168</t>
  </si>
  <si>
    <t>弹簧管压力表,不锈钢耐震压力表,Φ100,0~16MPa,1.0级,M20×1.5</t>
  </si>
  <si>
    <t>080200100000518</t>
  </si>
  <si>
    <t>弹簧管压力表,弹簧管压力表,Φ40,304,0~1.6MPa,2.5级,M10×1,径向,316</t>
  </si>
  <si>
    <t>不锈钢</t>
  </si>
  <si>
    <t>080200100000013</t>
  </si>
  <si>
    <t>弹簧管压力表,弹簧管压力表,Φ60,304,0~150psi,1.6级,NPT1/4",径向,316L</t>
  </si>
  <si>
    <t>080200100000380</t>
  </si>
  <si>
    <t>弹簧管压力表,公英双刻度压力表,Φ60,304,0~60psi,1.6级,NPT1/4",径向,316</t>
  </si>
  <si>
    <t>080200100000074</t>
  </si>
  <si>
    <t>弹簧管压力表,耐震压力表,Φ150,304,0~10MPa,1.6级,G1/2",径向,316</t>
  </si>
  <si>
    <t>260700200000634</t>
  </si>
  <si>
    <t>弹簧式安全阀,A21Y-16C DN15</t>
  </si>
  <si>
    <t>260700200000816</t>
  </si>
  <si>
    <t>弹簧式安全阀,A61Y-200WCB DN15</t>
  </si>
  <si>
    <t>230800200005204</t>
  </si>
  <si>
    <t>灯泡</t>
  </si>
  <si>
    <t>玻璃+金属</t>
  </si>
  <si>
    <t>100909800000747</t>
  </si>
  <si>
    <t>低压电器元件附件,辅助触点,3SB34000C,1NC</t>
  </si>
  <si>
    <t>100909800000523</t>
  </si>
  <si>
    <t>低压电器元件附件,接触器辅助触头,3RH19111GA04,4NC</t>
  </si>
  <si>
    <t>021000900000016</t>
  </si>
  <si>
    <t>电伴热温控器,27-6AF1-0254/3020,单通道,开关量,220V</t>
  </si>
  <si>
    <t>230800200002561</t>
  </si>
  <si>
    <t>电池传感器</t>
  </si>
  <si>
    <t>230400210000336</t>
  </si>
  <si>
    <t>电动机本体零件,保护罩,IRC0079694</t>
  </si>
  <si>
    <t>230400210000337</t>
  </si>
  <si>
    <t>电动机本体零件,衬套,L24065P02</t>
  </si>
  <si>
    <t>金属</t>
  </si>
  <si>
    <t>230400210000334</t>
  </si>
  <si>
    <t>电动机本体零件,电机碳刷,IRM503910006</t>
  </si>
  <si>
    <t>碳+铜</t>
  </si>
  <si>
    <t>230400210000335</t>
  </si>
  <si>
    <t>电动机本体零件,电机碳刷,IRM503910125</t>
  </si>
  <si>
    <t>230400200000033</t>
  </si>
  <si>
    <t>电动机本体零件,数字交流电流表,6L2-A</t>
  </si>
  <si>
    <t>232600300000252</t>
  </si>
  <si>
    <t>电动执行机构零件,保险丝,250mA,ROTORK</t>
  </si>
  <si>
    <t>232600300000260</t>
  </si>
  <si>
    <t>电动执行机构零件,底座密封件,IQ12,ROTORK</t>
  </si>
  <si>
    <t>232600300001027</t>
  </si>
  <si>
    <t>电动执行机构零件,电源板,MOD6B,ROTORK</t>
  </si>
  <si>
    <t>232600300002385</t>
  </si>
  <si>
    <t>电动执行机构零件,电源板,第二代IQ10-35-6B,ROTORK</t>
  </si>
  <si>
    <t>232600300000481</t>
  </si>
  <si>
    <t>电动执行机构零件,阀位计数板,IQT 1E,ROTORK</t>
  </si>
  <si>
    <t>232600300002487</t>
  </si>
  <si>
    <t>电动执行机构零件,阀位计数板,第二代IQM,ROTORK</t>
  </si>
  <si>
    <t>232600300000008</t>
  </si>
  <si>
    <t>电动执行机构零件,阀位计数组件,QT250/IQT500,ROTORK</t>
  </si>
  <si>
    <t>232600300000988</t>
  </si>
  <si>
    <t>电动执行机构零件,防雷模块,IQ,ROTORK</t>
  </si>
  <si>
    <t>232600300000976</t>
  </si>
  <si>
    <t>电动执行机构零件,计数器齿轮组件,IQ90,ROTORK</t>
  </si>
  <si>
    <t>232600300002014</t>
  </si>
  <si>
    <t>电动执行机构零件,就地控制旋钮,IQ/IQM/IQT全部 MOD20H,ROTORK</t>
  </si>
  <si>
    <t>232600300000113</t>
  </si>
  <si>
    <t>电动执行机构零件,全套密封维护件,IQML16F14 11A,ROTORK</t>
  </si>
  <si>
    <t>232600300000115</t>
  </si>
  <si>
    <t>电动执行机构零件,全套密封维护件,IQT125-250 11A,ROTORK</t>
  </si>
  <si>
    <t>232600300000114</t>
  </si>
  <si>
    <t>电动执行机构零件,全套密封维护件,IQT2000 11A,ROTORK</t>
  </si>
  <si>
    <t>232600300000116</t>
  </si>
  <si>
    <t>电动执行机构零件,全套密封维护件,IQT500 11A,ROTORK</t>
  </si>
  <si>
    <t>232600300001017</t>
  </si>
  <si>
    <t>电动执行机构零件,手柄密封件,IQ 1G/2,ROTORK</t>
  </si>
  <si>
    <t>232600300000359</t>
  </si>
  <si>
    <t>电动执行机构零件,手柄密封件,IQ20,ROTORK</t>
  </si>
  <si>
    <t>232600300002386</t>
  </si>
  <si>
    <t>电动执行机构零件,手动/自动切换机构,第二代IQ/IQM10-35 1G,ROTORK</t>
  </si>
  <si>
    <t>232600300000302</t>
  </si>
  <si>
    <t>电动执行机构零件,手轮密封件,IQ10,ROTORK</t>
  </si>
  <si>
    <t>232600300000303</t>
  </si>
  <si>
    <t>电动执行机构零件,手轮密封件,IQ12,ROTORK</t>
  </si>
  <si>
    <t>电动执行机构零件,手轮密封圈,IQ25,ROTORK</t>
  </si>
  <si>
    <t>130700600000049</t>
  </si>
  <si>
    <t>电加热器,DJR-G-150W</t>
  </si>
  <si>
    <t>232100110000023</t>
  </si>
  <si>
    <t>电加热器本体零件,温度控制器,BJW82A-120/15</t>
  </si>
  <si>
    <t>080201400000009</t>
  </si>
  <si>
    <t>电接点压力表,磁助式电接点压力表,Φ150,304,0~0.16MPa,M20×1.5,径向,316</t>
  </si>
  <si>
    <t>080201400000016</t>
  </si>
  <si>
    <t>电接点压力表,氧气电接点压力表,Φ150,304,0~1.6MPa,M20×1.5,径向,316</t>
  </si>
  <si>
    <t>233500200000082</t>
  </si>
  <si>
    <t>电力设备零件,SCR驱动板,ULK366SZ-ULK366SA2</t>
  </si>
  <si>
    <t>233500200000078</t>
  </si>
  <si>
    <t>电力设备零件,STS风机电源板,UFSTS4003R1-UFSTS4003Z</t>
  </si>
  <si>
    <t>233500200000079</t>
  </si>
  <si>
    <t>电力设备零件,STS接口板,UFSTS1003Z-UFSTS1003I2</t>
  </si>
  <si>
    <t>233500200000146</t>
  </si>
  <si>
    <t>电力设备零件,UPS保险,100A SU-DIDYS-B004</t>
  </si>
  <si>
    <t>233500200000199</t>
  </si>
  <si>
    <t>电力设备零件,UPS保险,50A 500V,索科曼</t>
  </si>
  <si>
    <t>233500200000178</t>
  </si>
  <si>
    <t>电力设备零件,保险及高压信号接口板,ULK366SZ-ULK366SI2,艾默生</t>
  </si>
  <si>
    <t>233500200000564</t>
  </si>
  <si>
    <t>电力设备零件,电池监控仪,BM-42,艾默生</t>
  </si>
  <si>
    <t>233500200000477</t>
  </si>
  <si>
    <t>电力设备零件,电源滤波器,FN2412-16-44 250V 16A</t>
  </si>
  <si>
    <t>233500200000179</t>
  </si>
  <si>
    <t>电力设备零件,风扇故障检测板,ULK366SZ-ULK366SA5,艾默生</t>
  </si>
  <si>
    <t>233500210000624</t>
  </si>
  <si>
    <t>电力设备零件,辅助触点</t>
  </si>
  <si>
    <t>233500200000180</t>
  </si>
  <si>
    <t>电力设备零件,辅助电源板,UHW241Z-UHW241M5,艾默生</t>
  </si>
  <si>
    <t>233500200000790</t>
  </si>
  <si>
    <t>电力设备零件,静态开关驱动板,ULK366SZ-ULK366SA4,艾默生</t>
  </si>
  <si>
    <t>233500200000562</t>
  </si>
  <si>
    <t>电力设备零件,可控硅,双管串联/1400V/130A,艾默生</t>
  </si>
  <si>
    <t>233500200000796</t>
  </si>
  <si>
    <t>电力设备零件,温湿度控制器,SK-ZEB(TH)</t>
  </si>
  <si>
    <t>233500200000081</t>
  </si>
  <si>
    <t>电力设备零件,整流RC吸收板,ULK366SZ-ULK366SA3</t>
  </si>
  <si>
    <t>100901400000098</t>
  </si>
  <si>
    <t>电流表,0-75A</t>
  </si>
  <si>
    <t>100900700000031</t>
  </si>
  <si>
    <t>电流互感器,0.66,30Ⅰ,150,5,150/5</t>
  </si>
  <si>
    <t>100900700000033</t>
  </si>
  <si>
    <t>电流互感器,0.66,30Ⅰ,300,5,300/5</t>
  </si>
  <si>
    <t>100900700000037</t>
  </si>
  <si>
    <t>电流互感器,B2,10A,5A,10/5</t>
  </si>
  <si>
    <t>100900700000035</t>
  </si>
  <si>
    <t>电流互感器,B2,200A,5A,200/5</t>
  </si>
  <si>
    <t>100900700000036</t>
  </si>
  <si>
    <t>电流互感器,B2,5/5</t>
  </si>
  <si>
    <t>100900700000038</t>
  </si>
  <si>
    <t>电流互感器,B2,800A,5A,800/5</t>
  </si>
  <si>
    <t>100901500000036</t>
  </si>
  <si>
    <t>电压表</t>
  </si>
  <si>
    <t>100901300000504</t>
  </si>
  <si>
    <t>电涌保护器,AV1885</t>
  </si>
  <si>
    <t>100901300000505</t>
  </si>
  <si>
    <t>电涌保护器,AV2885</t>
  </si>
  <si>
    <t>100901300000506</t>
  </si>
  <si>
    <t>电涌保护器,AV3885</t>
  </si>
  <si>
    <t>100901300000379</t>
  </si>
  <si>
    <t>电涌保护器,DG M TT 2P 385 单项</t>
  </si>
  <si>
    <t>100901300000381</t>
  </si>
  <si>
    <t>电涌保护器,DG S 48/2 24VDC</t>
  </si>
  <si>
    <t>100901300000396</t>
  </si>
  <si>
    <t>电涌保护器,FN-LB-1</t>
  </si>
  <si>
    <t>100901300000428</t>
  </si>
  <si>
    <t>电涌保护器,MA10/SC/2</t>
  </si>
  <si>
    <t>100901300000430</t>
  </si>
  <si>
    <t>电涌保护器,MA15/D/2</t>
  </si>
  <si>
    <t>100901300000459</t>
  </si>
  <si>
    <t>电涌保护器,MTL ZD16709</t>
  </si>
  <si>
    <t>100901300000460</t>
  </si>
  <si>
    <t>电涌保护器,MTL5031</t>
  </si>
  <si>
    <t>100901300000466</t>
  </si>
  <si>
    <t>电涌保护器,PC30/D MTL</t>
  </si>
  <si>
    <t>100901300000470</t>
  </si>
  <si>
    <t>电涌保护器,PT2-PE/S-230AC/FM</t>
  </si>
  <si>
    <t>100901300000471</t>
  </si>
  <si>
    <t>电涌保护器,PT2-PE/S-24AC-ST+PT-BE/FM(24V)</t>
  </si>
  <si>
    <t>100901300000477</t>
  </si>
  <si>
    <t>电涌保护器,SD07X</t>
  </si>
  <si>
    <t>100901300000298</t>
  </si>
  <si>
    <t>电涌保护器,SD125-24V</t>
  </si>
  <si>
    <t>100901300000361</t>
  </si>
  <si>
    <t>电涌保护器,SD16X</t>
  </si>
  <si>
    <t>100901300000369</t>
  </si>
  <si>
    <t>电涌保护器,SPC-S-20/280/2</t>
  </si>
  <si>
    <t>100901300000375</t>
  </si>
  <si>
    <t>电涌保护器,TT-EX(1)-24DC</t>
  </si>
  <si>
    <t>100901300000273</t>
  </si>
  <si>
    <t>电涌保护器,过程控制,2线制,DC24V,0.4kV,5kA,10kA,插拔式</t>
  </si>
  <si>
    <t>230800200001486</t>
  </si>
  <si>
    <t>电源分配板</t>
  </si>
  <si>
    <t>110901400000002</t>
  </si>
  <si>
    <t>电源接口板,OSN3500 SSN1PIUA</t>
  </si>
  <si>
    <t>100900300001345</t>
  </si>
  <si>
    <t>断路器,3NP40700FA01,3P+N,380V,50Hz,空气,微型,10kA</t>
  </si>
  <si>
    <t>100900300001529</t>
  </si>
  <si>
    <t>断路器,3RH1122-1AP00,3P+N,380V,50Hz,空气,微型,10kA</t>
  </si>
  <si>
    <t>100900300001271</t>
  </si>
  <si>
    <t>断路器,3RV10214CA15,3P+N,380V,50Hz,空气,微型,10kA</t>
  </si>
  <si>
    <t>100900300001303</t>
  </si>
  <si>
    <t>断路器,3RV19011E,3P+N,380V,50Hz,空气,微型,10kA</t>
  </si>
  <si>
    <t>100900300001439</t>
  </si>
  <si>
    <t>断路器,5SJ52027CC20,3P+N,380V,50Hz,空气,微型,10kA</t>
  </si>
  <si>
    <t>100900300001443</t>
  </si>
  <si>
    <t>断路器,5SJ52047CC20,3P+N,380V,50Hz,空气,微型,10kA</t>
  </si>
  <si>
    <t>100900300000026</t>
  </si>
  <si>
    <t>断路器,5SJ52167CC20,3P+N,16A,380V,50Hz,空气,微型,10kA</t>
  </si>
  <si>
    <t>100900300001344</t>
  </si>
  <si>
    <t>断路器,5SJ52257CC20,3P+N,380V,50Hz,空气,微型,10kA</t>
  </si>
  <si>
    <t>100900300000027</t>
  </si>
  <si>
    <t>断路器,5SJ52327CC20,3P+N,32A,380V,50Hz,空气,微型,10kA</t>
  </si>
  <si>
    <t>100900300001348</t>
  </si>
  <si>
    <t>断路器,5ST30100CC,3P+N,380V,50Hz,空气,微型,10kA</t>
  </si>
  <si>
    <t>100900300001289</t>
  </si>
  <si>
    <t>断路器,5SY4201-7,3P+N,380V,50Hz,空气,微型,10kA</t>
  </si>
  <si>
    <t>100900300001264</t>
  </si>
  <si>
    <t>断路器,5SY4220-7,3P+N,380V,50Hz,空气,微型,10kA</t>
  </si>
  <si>
    <t>100900300001340</t>
  </si>
  <si>
    <t>断路器,5SY5210-7,3P+N,380V,50Hz,空气,微型,10kA</t>
  </si>
  <si>
    <t>233800100005688</t>
  </si>
  <si>
    <t>阀杆动密封</t>
  </si>
  <si>
    <t>233800100005686</t>
  </si>
  <si>
    <t>阀杆动密封圈</t>
  </si>
  <si>
    <t>233800100005677</t>
  </si>
  <si>
    <t>233800100005689</t>
  </si>
  <si>
    <t>233800100006284</t>
  </si>
  <si>
    <t>阀门本体零件,安全泄放阀,U14E06420UX00 NPS1/2,GROVE</t>
  </si>
  <si>
    <t>233800100005013</t>
  </si>
  <si>
    <t>阀门本体零件,备件包,G600-GS CL600 NPS2,耐莱斯</t>
  </si>
  <si>
    <t>233800100004886</t>
  </si>
  <si>
    <t>阀门本体零件,备件包,RMG512b-100SR-650,RMG</t>
  </si>
  <si>
    <t>233800100005430</t>
  </si>
  <si>
    <t>阀门本体零件,备件包,RMG530 DN100,RMG</t>
  </si>
  <si>
    <t>233800100006893</t>
  </si>
  <si>
    <t>阀门本体零件,调压阀备件包,DN150-ANSI600 丁氰橡胶,Mokveld</t>
  </si>
  <si>
    <t>233800100004758</t>
  </si>
  <si>
    <t>阀门本体零件,阀杆背帽,75135,Mokveld</t>
  </si>
  <si>
    <t>233800100005833</t>
  </si>
  <si>
    <t>阀门本体零件,阀杆导向,Orbit NPS10Cla600 1A-YA6706</t>
  </si>
  <si>
    <t>233800100005684</t>
  </si>
  <si>
    <t>阀门本体零件,阀杆动密封圈,134 CB2J43720L101,GROVE</t>
  </si>
  <si>
    <t>阀门本体零件,阀杆密封,508053-07-80,CAMERON</t>
  </si>
  <si>
    <t>233800100005631</t>
  </si>
  <si>
    <t>阀门本体零件,阀杆密封,WB08039-018,派诺</t>
  </si>
  <si>
    <t>233800100005842</t>
  </si>
  <si>
    <t>阀门本体零件,阀杆润滑器,QF347 3/8NPTx115</t>
  </si>
  <si>
    <t>233800100005858</t>
  </si>
  <si>
    <t>阀门本体零件,阀杆填料,D型 用于NPS2以上阀门,AUDCO</t>
  </si>
  <si>
    <t>石墨+橡胶</t>
  </si>
  <si>
    <t>233800100005863</t>
  </si>
  <si>
    <t>阀门本体零件,阀杆填料,TP41F TL-100</t>
  </si>
  <si>
    <t>233800100005864</t>
  </si>
  <si>
    <t>阀门本体零件,阀杆注脂咀,189/AB4L06111R500,GROVE</t>
  </si>
  <si>
    <t>233800100004993</t>
  </si>
  <si>
    <t>阀门本体零件,阀座组件,Q347F NPS2</t>
  </si>
  <si>
    <t>233800100007598</t>
  </si>
  <si>
    <t>阀门本体零件,改型包,FL/150-SR</t>
  </si>
  <si>
    <t>233800100004767</t>
  </si>
  <si>
    <t>阀门本体零件,螺母适配器,91185,Mokveld</t>
  </si>
  <si>
    <t>233800100004768</t>
  </si>
  <si>
    <t>阀门本体零件,螺母适配器,91186,Mokveld</t>
  </si>
  <si>
    <t>233800100005923</t>
  </si>
  <si>
    <t>阀门本体零件,填料环,1A-PV8010,CAT PUMPS</t>
  </si>
  <si>
    <t>233800100005921</t>
  </si>
  <si>
    <t>阀门本体零件,填料环,Orbit NPS4 1A-MV8010</t>
  </si>
  <si>
    <t>233800100006156</t>
  </si>
  <si>
    <t>阀门本体零件,填料止回阀和填料螺丝,HVG633CC NPS14,AUDCO</t>
  </si>
  <si>
    <t>233800100006165</t>
  </si>
  <si>
    <t>阀门本体零件,填料止回阀和填料螺丝,HVG633CC NPS4</t>
  </si>
  <si>
    <t>233800100007041</t>
  </si>
  <si>
    <t>阀门本体零件,主膜片,RMG512 DN80 10013585,RMG</t>
  </si>
  <si>
    <t>橡胶+纤维</t>
  </si>
  <si>
    <t>233800100006152</t>
  </si>
  <si>
    <t>阀门本体零件,注脂止回阀,9G-AB3E06160K200,卡麦隆</t>
  </si>
  <si>
    <t>233800200001530</t>
  </si>
  <si>
    <t>阀门密封垫</t>
  </si>
  <si>
    <t>石墨+金属</t>
  </si>
  <si>
    <t>233800200001482</t>
  </si>
  <si>
    <t>阀门通用零件,排污阀,DN40 NPT,316</t>
  </si>
  <si>
    <t>233800200001570</t>
  </si>
  <si>
    <t>阀门通用零件,球阀放空阀,DN25 NPT</t>
  </si>
  <si>
    <t>233800200001549</t>
  </si>
  <si>
    <t>阀门通用零件,注脂嘴,DN15 NPT</t>
  </si>
  <si>
    <t>233800100005329</t>
  </si>
  <si>
    <t>阀座密封圈</t>
  </si>
  <si>
    <t>233800100008910</t>
  </si>
  <si>
    <t>234100200000001</t>
  </si>
  <si>
    <t>放空设备本体零件,保险管,B-5</t>
  </si>
  <si>
    <t>234100200000004</t>
  </si>
  <si>
    <t>放空设备本体零件,电嘴,MDZ-5E</t>
  </si>
  <si>
    <t>金属+陶瓷</t>
  </si>
  <si>
    <t>099800100000012</t>
  </si>
  <si>
    <t>分析化验仪器配件,水露点分析仪,LED灯电路集成,13-1252</t>
  </si>
  <si>
    <t>099800100000017</t>
  </si>
  <si>
    <t>分析化验仪器配件,水露点分析仪,充电器,CH13-1275</t>
  </si>
  <si>
    <t>099800100000027</t>
  </si>
  <si>
    <t>分析化验仪器配件,水露点分析仪,目镜,13-0227</t>
  </si>
  <si>
    <t>光学玻璃+塑料</t>
  </si>
  <si>
    <t>099800100000029</t>
  </si>
  <si>
    <t>分析化验仪器配件,水露点分析仪,温度检测器,13-0236</t>
  </si>
  <si>
    <t>099800100000030</t>
  </si>
  <si>
    <t>分析化验仪器配件,水露点分析仪,线圈,13-0307</t>
  </si>
  <si>
    <t>099800110000265</t>
  </si>
  <si>
    <t>分析化验仪器配件,水露点分析仪,乙二醇过滤器滤芯,103-505</t>
  </si>
  <si>
    <t>塑料+纸</t>
  </si>
  <si>
    <t>230800200001133</t>
  </si>
  <si>
    <t>封条</t>
  </si>
  <si>
    <t>080709800000029</t>
  </si>
  <si>
    <t>辅助仪表附件,清管器通过指示器,用户模块,80-10-0003-00,CDI</t>
  </si>
  <si>
    <t>221101200000048</t>
  </si>
  <si>
    <t>隔离球,Φ1016,泡沫</t>
  </si>
  <si>
    <t>泡沫</t>
  </si>
  <si>
    <t>221101200000040</t>
  </si>
  <si>
    <t>隔离球,Φ1016,橡胶</t>
  </si>
  <si>
    <t>221101200000054</t>
  </si>
  <si>
    <t>隔离球,Φ610,泡沫</t>
  </si>
  <si>
    <t>221101200000009</t>
  </si>
  <si>
    <t>隔离球,Φ610,橡胶</t>
  </si>
  <si>
    <t>080700700000080</t>
  </si>
  <si>
    <t>隔离式安全栅,开关量输出,一进一出</t>
  </si>
  <si>
    <t>080700700000130</t>
  </si>
  <si>
    <t>隔离式安全栅,开关量输入,二进二出</t>
  </si>
  <si>
    <t>080700700000141</t>
  </si>
  <si>
    <t>隔离式安全栅,模拟量输入,一进一出</t>
  </si>
  <si>
    <t>080700710000003</t>
  </si>
  <si>
    <t>隔离式安全栅,模拟量输入,一进一出,MTL5541</t>
  </si>
  <si>
    <t>080700710000009</t>
  </si>
  <si>
    <t>隔离式安全栅,模拟量输入,一进一出,安全栅 MTL5575</t>
  </si>
  <si>
    <t>234400100000069</t>
  </si>
  <si>
    <t>关断热开关</t>
  </si>
  <si>
    <t>190700900000149</t>
  </si>
  <si>
    <t>光电转换模块,MM3-4FXM2,多模4口</t>
  </si>
  <si>
    <t>232500100000010</t>
  </si>
  <si>
    <t>过程校验仪表零件,比较限流板,PS-1</t>
  </si>
  <si>
    <t>232500100000020</t>
  </si>
  <si>
    <t>过程校验仪表零件,触发板,PS-1-D/100V/100A</t>
  </si>
  <si>
    <t>232500100000064</t>
  </si>
  <si>
    <t>过程校验仪表零件,接口板,CBZ-3/B</t>
  </si>
  <si>
    <t>231700200000306</t>
  </si>
  <si>
    <t>过滤元件,G1.5</t>
  </si>
  <si>
    <t>金属+纸</t>
  </si>
  <si>
    <t>231700200000293</t>
  </si>
  <si>
    <t>过滤元件,Φ110,600mm</t>
  </si>
  <si>
    <t>231100210001440</t>
  </si>
  <si>
    <t>回转压缩机本体零件,电磁阀,7321KBY6320A,PARKER</t>
  </si>
  <si>
    <t>231100200001559</t>
  </si>
  <si>
    <t>回转压缩机本体零件,控制阀,15531-DN40211,复盛</t>
  </si>
  <si>
    <t>231100200002126</t>
  </si>
  <si>
    <t>回转压缩机本体零件,排污阀保养包,ATPK02901067300,阿特拉斯</t>
  </si>
  <si>
    <t>231100200001449</t>
  </si>
  <si>
    <t>回转压缩机本体零件,平衡膜片,ATPK01616587400,阿特拉斯</t>
  </si>
  <si>
    <t>081001000000237</t>
  </si>
  <si>
    <t>火灾探测器,感温式,JTW-ZOM-GST9612</t>
  </si>
  <si>
    <t>081001000000242</t>
  </si>
  <si>
    <t>火灾探测器,感烟式,JTY-GD-K29EX</t>
  </si>
  <si>
    <t>081001000000230</t>
  </si>
  <si>
    <t>火灾探测器,感烟式,JTY-GM-NSD008</t>
  </si>
  <si>
    <t>081009800000622</t>
  </si>
  <si>
    <t>火灾自动报警系统配件,感温电缆,JTW-LD-L805</t>
  </si>
  <si>
    <t>081009800000563</t>
  </si>
  <si>
    <t>火灾自动报警系统配件,警笛,XA-710 A(XA-1)</t>
  </si>
  <si>
    <t>081009800000321</t>
  </si>
  <si>
    <t>火灾自动报警系统配件,警铃,FBM023Z-D</t>
  </si>
  <si>
    <t>081009800000343</t>
  </si>
  <si>
    <t>火灾自动报警系统配件,控制卡,SYSTEM 57</t>
  </si>
  <si>
    <t>081009800000004</t>
  </si>
  <si>
    <t>火灾自动报警系统配件,控制器,10048129</t>
  </si>
  <si>
    <t>081009800000038</t>
  </si>
  <si>
    <t>火灾自动报警系统配件,输入输出模块,FRR28ZZ-SLA</t>
  </si>
  <si>
    <t>081009800000021</t>
  </si>
  <si>
    <t>火灾自动报警系统配件,中继模块,FRR28ZZ-FFL</t>
  </si>
  <si>
    <t>081009800000044</t>
  </si>
  <si>
    <t>火灾自动报警系统配件,终端器,ZDQ001</t>
  </si>
  <si>
    <t>231400200000188</t>
  </si>
  <si>
    <t>机械密封</t>
  </si>
  <si>
    <t>金属+石墨</t>
  </si>
  <si>
    <t>110609800000142</t>
  </si>
  <si>
    <t>激光发射器</t>
  </si>
  <si>
    <t>100901100000232</t>
  </si>
  <si>
    <t>继电器,固态继电器,34.51.7.024.0010,AC250V,6A</t>
  </si>
  <si>
    <t>100901110000151</t>
  </si>
  <si>
    <t>继电器,中间继电器,RJ2S-CL-DC24,DC24V</t>
  </si>
  <si>
    <t>230800200000136</t>
  </si>
  <si>
    <t>监测器胶</t>
  </si>
  <si>
    <t>190700110000081</t>
  </si>
  <si>
    <t>交换机,网络交换机,1.4Mpps,非模块化,1.6Gbps,桌面式,8口</t>
  </si>
  <si>
    <t>100900600000075</t>
  </si>
  <si>
    <t>交流接触器</t>
  </si>
  <si>
    <t>100900610000194</t>
  </si>
  <si>
    <t>交流接触器,AF95-30,空气绝缘式,250V,95A,11</t>
  </si>
  <si>
    <t>270100400002639</t>
  </si>
  <si>
    <t>金属缠绕垫片,CL400,DN25,D,304,304,FG,304,SH/T3407,4.5mm</t>
  </si>
  <si>
    <t>不锈钢+石墨</t>
  </si>
  <si>
    <t>270100400002762</t>
  </si>
  <si>
    <t>金属缠绕垫片,CL400,DN50,D,304,304,FG,304,SH/T3407,4.5mm</t>
  </si>
  <si>
    <t>270100400002772</t>
  </si>
  <si>
    <t>金属缠绕垫片,CL600,DN500,D,304,304,FG,304,HG/T20631,4.5mm</t>
  </si>
  <si>
    <t>270100400002726</t>
  </si>
  <si>
    <t>金属缠绕垫片,CL600,DN500,D,CRS,304,FG,CRS,HG/T20631,4.5mm</t>
  </si>
  <si>
    <t>碳钢+不锈钢+石墨</t>
  </si>
  <si>
    <t>232200200002082</t>
  </si>
  <si>
    <t>控制系统零件,1RIO 站适配器S908 RIO双电缆,140CRA93200,施耐德</t>
  </si>
  <si>
    <t>232200200001797</t>
  </si>
  <si>
    <t>控制系统零件,T型接头,1786-TPS,AB</t>
  </si>
  <si>
    <t>232200210001028</t>
  </si>
  <si>
    <t>控制系统零件,安全栅,KFDO-RSH-1-Y2</t>
  </si>
  <si>
    <t>232200200001156</t>
  </si>
  <si>
    <t>控制系统零件,背板,140XBP01000,施耐德</t>
  </si>
  <si>
    <t>232200200001157</t>
  </si>
  <si>
    <t>控制系统零件,背板,140XBP01600,施耐德</t>
  </si>
  <si>
    <t>232200200002057</t>
  </si>
  <si>
    <t>控制系统零件,断路器,OS32D12OHB4OFAFC000GG32</t>
  </si>
  <si>
    <t>232200200001457</t>
  </si>
  <si>
    <t>控制系统零件,接线端子,1756-TBCH,AB</t>
  </si>
  <si>
    <t>232200200001468</t>
  </si>
  <si>
    <t>控制系统零件,冗余电源线,1756-CPR2,AB</t>
  </si>
  <si>
    <t>232200210001027</t>
  </si>
  <si>
    <t>控制系统零件,数据采集卡,IC975C-LP,Sensata</t>
  </si>
  <si>
    <t>232200210000007</t>
  </si>
  <si>
    <t>控制系统零件,同轴电缆接头,1786-BNC,AB</t>
  </si>
  <si>
    <t>232200200001098</t>
  </si>
  <si>
    <t>控制系统零件,位移传感器,330801-28-04-075-00-02,本特利</t>
  </si>
  <si>
    <t>232200200001227</t>
  </si>
  <si>
    <t>控制系统零件,信号转换器,LSU232-2</t>
  </si>
  <si>
    <t>232200200001179</t>
  </si>
  <si>
    <t>控制系统零件,远程通信单元,UNO-2059 SUSE8.3,研华</t>
  </si>
  <si>
    <t>232200100003645</t>
  </si>
  <si>
    <t>控制系统模块,电源模块,IC695PSD040,GE</t>
  </si>
  <si>
    <t>232200110000235</t>
  </si>
  <si>
    <t>控制系统模块,电源冗余模块,QUINT-DIODE/40,菲尼克斯</t>
  </si>
  <si>
    <t>232200100005049</t>
  </si>
  <si>
    <t>控制系统模块,电阻转换器,75/120Ω</t>
  </si>
  <si>
    <t>232200100004222</t>
  </si>
  <si>
    <t>控制系统模块,防浪涌模块,24518</t>
  </si>
  <si>
    <t>232200100003730</t>
  </si>
  <si>
    <t>控制系统模块,隔离数字量输入模块,396357-01-6,BB</t>
  </si>
  <si>
    <t>232200100003818</t>
  </si>
  <si>
    <t>控制系统模块,集成模块,1784-CF128 CF卡,AB</t>
  </si>
  <si>
    <t>232200110000437</t>
  </si>
  <si>
    <t>控制系统模块,继电器输出模块,EL2622,德国倍福自动化有限公司</t>
  </si>
  <si>
    <t>232200100004197</t>
  </si>
  <si>
    <t>控制系统模块,可编程序控制模块,1786-RG6 带网络同轴电缆,AB</t>
  </si>
  <si>
    <t>铜+电子件</t>
  </si>
  <si>
    <t>232200100004128</t>
  </si>
  <si>
    <t>控制系统模块,控制模块,CM-1-335</t>
  </si>
  <si>
    <t>232200100004129</t>
  </si>
  <si>
    <t>控制系统模块,控制模块,CM-1-439</t>
  </si>
  <si>
    <t>232200100003888</t>
  </si>
  <si>
    <t>控制系统模块,控制模块,CM-2-102,CCC</t>
  </si>
  <si>
    <t>232200100003800</t>
  </si>
  <si>
    <t>控制系统模块,输入模块,1756-IF61,AB</t>
  </si>
  <si>
    <t>232200100003802</t>
  </si>
  <si>
    <t>控制系统模块,输入模块,1756-IT6I,AB</t>
  </si>
  <si>
    <t>232200100003919</t>
  </si>
  <si>
    <t>控制系统模块,输入模块,FRR28ZZ-DALA,上海威克</t>
  </si>
  <si>
    <t>232200100003702</t>
  </si>
  <si>
    <t>控制系统模块,数字量输出模块,F2 DO 8 01,HIMA</t>
  </si>
  <si>
    <t>232200100004261</t>
  </si>
  <si>
    <t>控制系统模块,同轴电缆分支器,MA-0186-100,施耐德</t>
  </si>
  <si>
    <t>232200100003858</t>
  </si>
  <si>
    <t>控制系统模块,主控接口模块,6ES7 392-1AJ00-0AA0,西门子</t>
  </si>
  <si>
    <t>232200100003651</t>
  </si>
  <si>
    <t>控制系统模块,总线接口模块,IC694BEM331C,GE</t>
  </si>
  <si>
    <t>111309800000322</t>
  </si>
  <si>
    <t>控制信号转换器</t>
  </si>
  <si>
    <t>231700300000007</t>
  </si>
  <si>
    <t>快开盲板零件,泄放螺栓,6138-0149</t>
  </si>
  <si>
    <t>231700300000126</t>
  </si>
  <si>
    <t>快开盲板零件,泄放螺栓,6138-0152</t>
  </si>
  <si>
    <t>231700300000009</t>
  </si>
  <si>
    <t>快开盲板零件,泄放螺栓,6138-0170</t>
  </si>
  <si>
    <t>231700300000061</t>
  </si>
  <si>
    <t>快开盲板零件,泄放螺栓密封圈,M24,沈阳鑫联</t>
  </si>
  <si>
    <t>231700300000129</t>
  </si>
  <si>
    <t>快开盲板零件,泄放螺栓手柄,2196-0207</t>
  </si>
  <si>
    <t>111400300000532</t>
  </si>
  <si>
    <t>浪涌保护器,SD07</t>
  </si>
  <si>
    <t>111400300000578</t>
  </si>
  <si>
    <t>浪涌保护器,SD32X</t>
  </si>
  <si>
    <t>111400300000109</t>
  </si>
  <si>
    <t>浪涌保护器,信号</t>
  </si>
  <si>
    <t>111400300000374</t>
  </si>
  <si>
    <t>浪涌保护器,信号,DC24V</t>
  </si>
  <si>
    <t>111400300000373</t>
  </si>
  <si>
    <t>浪涌保护器,信号,DC24V,2.5kA</t>
  </si>
  <si>
    <t>111400300000439</t>
  </si>
  <si>
    <t>浪涌保护器,信号,DC32V</t>
  </si>
  <si>
    <t>230800100000683</t>
  </si>
  <si>
    <t>离心压缩机本体部件,滑油喷射管道总成,9103M65G01,GE</t>
  </si>
  <si>
    <t>230800100000902</t>
  </si>
  <si>
    <t>离心压缩机本体部件,机油滤清器,JX0808,沈鼓</t>
  </si>
  <si>
    <t>230800100000097</t>
  </si>
  <si>
    <t>离心压缩机本体部件,滤芯,211872-004,GE</t>
  </si>
  <si>
    <t>230800100000014</t>
  </si>
  <si>
    <t>离心压缩机本体部件,滤芯,2-16C-063-103,罗罗</t>
  </si>
  <si>
    <t>230800100000066</t>
  </si>
  <si>
    <t>离心压缩机本体部件,滤芯,C/34055/T/004/200-35-DX,GE</t>
  </si>
  <si>
    <t>230800100000086</t>
  </si>
  <si>
    <t>离心压缩机本体部件,滤芯,E731X1,GE</t>
  </si>
  <si>
    <t>230800100000085</t>
  </si>
  <si>
    <t>离心压缩机本体部件,滤芯,FHP710X1,GE</t>
  </si>
  <si>
    <t>230800100000056</t>
  </si>
  <si>
    <t>离心压缩机本体部件,滤芯,IRF431110039,GE</t>
  </si>
  <si>
    <t>230800100000008</t>
  </si>
  <si>
    <t>离心压缩机本体部件,滤芯,LW14969,罗罗</t>
  </si>
  <si>
    <t>230800100000083</t>
  </si>
  <si>
    <t>离心压缩机本体部件,滤芯,NORGREN/4338-04/5μm,GE</t>
  </si>
  <si>
    <t>230800100000057</t>
  </si>
  <si>
    <t>离心压缩机本体部件,滤芯,RFO214870000,GE</t>
  </si>
  <si>
    <t>230800100000084</t>
  </si>
  <si>
    <t>离心压缩机本体部件,滤芯,S/70060/P/361,GE</t>
  </si>
  <si>
    <t>230800100000087</t>
  </si>
  <si>
    <t>离心压缩机本体部件,滤芯,YLX15645410,GE</t>
  </si>
  <si>
    <t>230800100000081</t>
  </si>
  <si>
    <t>离心压缩机本体部件,滤芯,YZYQ0000020,GE</t>
  </si>
  <si>
    <t>230800100000685</t>
  </si>
  <si>
    <t>离心压缩机本体部件,密封引流管总成,L47334G01,GE</t>
  </si>
  <si>
    <t>230800100000691</t>
  </si>
  <si>
    <t>离心压缩机本体部件,执行器密封总成,IRV2399710,GE</t>
  </si>
  <si>
    <t>230800200000974</t>
  </si>
  <si>
    <t>离心压缩机本体零件</t>
  </si>
  <si>
    <t>230800200001691</t>
  </si>
  <si>
    <t>离心压缩机本体零件,CO2快速排放手动开关,IRA2672411,GE</t>
  </si>
  <si>
    <t>230800200012196</t>
  </si>
  <si>
    <t>离心压缩机本体零件,CO2快速排放手动开关,TCR1VVAZ,GE</t>
  </si>
  <si>
    <t>230800200000007</t>
  </si>
  <si>
    <t>离心压缩机本体零件,CO2瓶重量监测器,RR-E-008-635,罗罗</t>
  </si>
  <si>
    <t>230800200001569</t>
  </si>
  <si>
    <t>离心压缩机本体零件,CPU模块,IC695CMU310,GE</t>
  </si>
  <si>
    <t>230800200002559</t>
  </si>
  <si>
    <t>离心压缩机本体零件,DC转换器,IQQ020080004,GE</t>
  </si>
  <si>
    <t>230800200002237</t>
  </si>
  <si>
    <t>离心压缩机本体零件,GENIUS输入/输出模块,RQO14214,GE</t>
  </si>
  <si>
    <t>230800200002462</t>
  </si>
  <si>
    <t>离心压缩机本体零件,O型金属垫圈,MS9373-042,GE</t>
  </si>
  <si>
    <t>离心压缩机本体零件,O型密封圈,201S162037,罗罗</t>
  </si>
  <si>
    <t>230800200000981</t>
  </si>
  <si>
    <t>离心压缩机本体零件,O型密封圈,201S301101,罗罗</t>
  </si>
  <si>
    <t>230800200000982</t>
  </si>
  <si>
    <t>离心压缩机本体零件,O型密封圈,201S301102,罗罗</t>
  </si>
  <si>
    <t>230800200000983</t>
  </si>
  <si>
    <t>离心压缩机本体零件,O型密封圈,201S301103,罗罗</t>
  </si>
  <si>
    <t>230800200001225</t>
  </si>
  <si>
    <t>离心压缩机本体零件,O型密封圈,908152C1,索拉</t>
  </si>
  <si>
    <t>230800200001231</t>
  </si>
  <si>
    <t>离心压缩机本体零件,O型密封圈,908218C1,索拉</t>
  </si>
  <si>
    <t>230800200001223</t>
  </si>
  <si>
    <t>离心压缩机本体零件,O型密封圈,950833C1,索拉</t>
  </si>
  <si>
    <t>离心压缩机本体零件,O型密封圈,964587C1,索拉</t>
  </si>
  <si>
    <t>230800200001523</t>
  </si>
  <si>
    <t>离心压缩机本体零件,O型密封圈,B500024-003,GE</t>
  </si>
  <si>
    <t>离心压缩机本体零件,O型密封圈,KHA032903501,GE</t>
  </si>
  <si>
    <t>230800200004288</t>
  </si>
  <si>
    <t>离心压缩机本体零件,O型密封圈,KHE234503501,GE</t>
  </si>
  <si>
    <t>230800200004139</t>
  </si>
  <si>
    <t>离心压缩机本体零件,O型密封圈,KHE304303501,GE</t>
  </si>
  <si>
    <t>230800200004240</t>
  </si>
  <si>
    <t>离心压缩机本体零件,O型密封圈,L44544P03,GE</t>
  </si>
  <si>
    <t>230800200005157</t>
  </si>
  <si>
    <t>离心压缩机本体零件,O型密封圈,W50A-2.254,罗罗</t>
  </si>
  <si>
    <t>230800200000896</t>
  </si>
  <si>
    <t>离心压缩机本体零件,PLC部件,2-88E-116-003,罗罗</t>
  </si>
  <si>
    <t>230800200004470</t>
  </si>
  <si>
    <t>离心压缩机本体零件,安全泄放阀,2-01M-109-110,罗罗</t>
  </si>
  <si>
    <t>230800200002766</t>
  </si>
  <si>
    <t>离心压缩机本体零件,安全栅,IRQ119520779,GE</t>
  </si>
  <si>
    <t>230800200002772</t>
  </si>
  <si>
    <t>离心压缩机本体零件,安全栅,IRQ119520902,GE</t>
  </si>
  <si>
    <t>230800200002774</t>
  </si>
  <si>
    <t>离心压缩机本体零件,安全栅,IRQ119520909,GE</t>
  </si>
  <si>
    <t>230800200002776</t>
  </si>
  <si>
    <t>离心压缩机本体零件,安全栅,IRQ119520911,GE</t>
  </si>
  <si>
    <t>230800200002781</t>
  </si>
  <si>
    <t>离心压缩机本体零件,安全栅,IRQ119520936,GE</t>
  </si>
  <si>
    <t>230800200012235</t>
  </si>
  <si>
    <t>离心压缩机本体零件,安全栅,IRQ119521062,GE</t>
  </si>
  <si>
    <t>230800200002739</t>
  </si>
  <si>
    <t>离心压缩机本体零件,安全栅,RBO15267,GE</t>
  </si>
  <si>
    <t>230800200012244</t>
  </si>
  <si>
    <t>离心压缩机本体零件,安全栅,RBO15395,GE</t>
  </si>
  <si>
    <t>230800200004226</t>
  </si>
  <si>
    <t>离心压缩机本体零件,安全栅,RBO15397,GE</t>
  </si>
  <si>
    <t>230800200000345</t>
  </si>
  <si>
    <t>离心压缩机本体零件,按钮,2-04S-635-001,罗罗</t>
  </si>
  <si>
    <t>230800200000346</t>
  </si>
  <si>
    <t>离心压缩机本体零件,按钮,2-04S-635-002,罗罗</t>
  </si>
  <si>
    <t>230800200000347</t>
  </si>
  <si>
    <t>离心压缩机本体零件,按钮,2-04S-635-003,罗罗</t>
  </si>
  <si>
    <t>230800200000348</t>
  </si>
  <si>
    <t>离心压缩机本体零件,按钮,2-04S-635-201,罗罗</t>
  </si>
  <si>
    <t>230800200004788</t>
  </si>
  <si>
    <t>离心压缩机本体零件,按钮,PLA,罗罗</t>
  </si>
  <si>
    <t>230800200000209</t>
  </si>
  <si>
    <t>离心压缩机本体零件,按钮开关,2-02E-036-001,罗罗</t>
  </si>
  <si>
    <t>230800200002842</t>
  </si>
  <si>
    <t>离心压缩机本体零件,按钮开关,IRC0079659,GE</t>
  </si>
  <si>
    <t>230800200002859</t>
  </si>
  <si>
    <t>离心压缩机本体零件,按钮开关,SOM6614280/4-TAGHS-707A,GE</t>
  </si>
  <si>
    <t>230800200002837</t>
  </si>
  <si>
    <t>离心压缩机本体零件,把手,IRC007960140,GE</t>
  </si>
  <si>
    <t>230800200003746</t>
  </si>
  <si>
    <t>离心压缩机本体零件,板,RRE014780,罗罗</t>
  </si>
  <si>
    <t>230800200003635</t>
  </si>
  <si>
    <t>离心压缩机本体零件,半导体保险,E095247,罗罗</t>
  </si>
  <si>
    <t>离心压缩机本体零件,保险,104X109AD109,GE</t>
  </si>
  <si>
    <t>230800200000320</t>
  </si>
  <si>
    <t>离心压缩机本体零件,保险,2-55F-016-101,罗罗</t>
  </si>
  <si>
    <t>230800200005282</t>
  </si>
  <si>
    <t>离心压缩机本体零件,保险,2-55F-016-102,罗罗</t>
  </si>
  <si>
    <t>230800200005283</t>
  </si>
  <si>
    <t>离心压缩机本体零件,保险,2-55F-016-103,罗罗</t>
  </si>
  <si>
    <t>离心压缩机本体零件,保险,259A9266P16,GE</t>
  </si>
  <si>
    <t>离心压缩机本体零件,保险,323A2357P1,GE</t>
  </si>
  <si>
    <t>230800200001777</t>
  </si>
  <si>
    <t>离心压缩机本体零件,保险,323A2357P21,GE</t>
  </si>
  <si>
    <t>离心压缩机本体零件,保险,323A2357P4,GE</t>
  </si>
  <si>
    <t>离心压缩机本体零件,保险,323A2396P155,GE</t>
  </si>
  <si>
    <t>离心压缩机本体零件,保险,323A2396P54,GE</t>
  </si>
  <si>
    <t>离心压缩机本体零件,保险,323A2396P91,GE</t>
  </si>
  <si>
    <t>离心压缩机本体零件,保险,323A2396P96,GE</t>
  </si>
  <si>
    <t>离心压缩机本体零件,保险,323A2396P98,GE</t>
  </si>
  <si>
    <t>离心压缩机本体零件,保险,IQQ020070057,GE</t>
  </si>
  <si>
    <t>230800200002711</t>
  </si>
  <si>
    <t>离心压缩机本体零件,保险,IQQ020070082,GE</t>
  </si>
  <si>
    <t>离心压缩机本体零件,保险,IRC0063539,GE</t>
  </si>
  <si>
    <t>230800200002707</t>
  </si>
  <si>
    <t>离心压缩机本体零件,保险,IRC0063802,GE</t>
  </si>
  <si>
    <t>230800200002710</t>
  </si>
  <si>
    <t>离心压缩机本体零件,保险,IRC0063814,GE</t>
  </si>
  <si>
    <t>离心压缩机本体零件,保险,IRC0065349,GE</t>
  </si>
  <si>
    <t>230800200002714</t>
  </si>
  <si>
    <t>离心压缩机本体零件,保险拆卸手柄,IRC007960112,GE</t>
  </si>
  <si>
    <t>230800200000349</t>
  </si>
  <si>
    <t>离心压缩机本体零件,保险管,2-10E-002-406,罗罗</t>
  </si>
  <si>
    <t>230800200000350</t>
  </si>
  <si>
    <t>离心压缩机本体零件,保险管,2-10E-002-409,罗罗</t>
  </si>
  <si>
    <t>230800200000351</t>
  </si>
  <si>
    <t>离心压缩机本体零件,保险管,2-10E-002-410,罗罗</t>
  </si>
  <si>
    <t>230800200000352</t>
  </si>
  <si>
    <t>离心压缩机本体零件,保险管,2-10E-002-412,罗罗</t>
  </si>
  <si>
    <t>230800200000353</t>
  </si>
  <si>
    <t>离心压缩机本体零件,保险管,2-10E-002-414,罗罗</t>
  </si>
  <si>
    <t>230800200000354</t>
  </si>
  <si>
    <t>离心压缩机本体零件,保险管,2-10E-002-417,罗罗</t>
  </si>
  <si>
    <t>230800200000355</t>
  </si>
  <si>
    <t>离心压缩机本体零件,保险管,E-01E-001-071,罗罗</t>
  </si>
  <si>
    <t>230800200012149</t>
  </si>
  <si>
    <t>离心压缩机本体零件,保险管,IRQ119520925 1A(5×20),GE</t>
  </si>
  <si>
    <t>离心压缩机本体零件,保险管,IRQ119520926 2A(5×20),GE</t>
  </si>
  <si>
    <t>离心压缩机本体零件,保险管,IRQ119520927 3.15A(5×20),GE</t>
  </si>
  <si>
    <t>离心压缩机本体零件,保险管,IRQ119520929 25A(10×38),GE</t>
  </si>
  <si>
    <t>230800200001722</t>
  </si>
  <si>
    <t>离心压缩机本体零件,保险盒,305A4199P1,GE</t>
  </si>
  <si>
    <t>离心压缩机本体零件,保险丝,IQQ020070063,GE</t>
  </si>
  <si>
    <t>230800200002715</t>
  </si>
  <si>
    <t>离心压缩机本体零件,保险丝支架,IQQ020070008,GE</t>
  </si>
  <si>
    <t>230800200002822</t>
  </si>
  <si>
    <t>离心压缩机本体零件,保险丝支架,IRC007960110,GE</t>
  </si>
  <si>
    <t>230800200002716</t>
  </si>
  <si>
    <t>离心压缩机本体零件,保险座,IRC007960149,GE</t>
  </si>
  <si>
    <t>230800200002712</t>
  </si>
  <si>
    <t>离心压缩机本体零件,保险座,IRC0079636,GE</t>
  </si>
  <si>
    <t>230800200000356</t>
  </si>
  <si>
    <t>离心压缩机本体零件,报警器,2-01A-109-001,罗罗</t>
  </si>
  <si>
    <t>230800200002794</t>
  </si>
  <si>
    <t>离心压缩机本体零件,备件组件,IRQ502262301,GE</t>
  </si>
  <si>
    <t>230800200001811</t>
  </si>
  <si>
    <t>离心压缩机本体零件,变送器,RJO269724000,GE</t>
  </si>
  <si>
    <t>230800200004938</t>
  </si>
  <si>
    <t>离心压缩机本体零件,变送器,RTO846031030,GE</t>
  </si>
  <si>
    <t>230800200012216</t>
  </si>
  <si>
    <t>离心压缩机本体零件,变压卡,SKDD10556,GE</t>
  </si>
  <si>
    <t>230800200004029</t>
  </si>
  <si>
    <t>离心压缩机本体零件,标签,RRE004637,罗罗</t>
  </si>
  <si>
    <t>230800200001800</t>
  </si>
  <si>
    <t>离心压缩机本体零件,不间断电源,IQQ040080421,GE</t>
  </si>
  <si>
    <t>230800200002723</t>
  </si>
  <si>
    <t>离心压缩机本体零件,测量卡,IRC0079624,GE</t>
  </si>
  <si>
    <t>230800200012214</t>
  </si>
  <si>
    <t>离心压缩机本体零件,插槽,1-141354G,GE</t>
  </si>
  <si>
    <t>230800200002827</t>
  </si>
  <si>
    <t>离心压缩机本体零件,插座,IRC0079688,GE</t>
  </si>
  <si>
    <t>230800200001623</t>
  </si>
  <si>
    <t>离心压缩机本体零件,差压指示器,RMO452351101,GE</t>
  </si>
  <si>
    <t>230800200002194</t>
  </si>
  <si>
    <t>离心压缩机本体零件,缠绕垫片,YH129490020,GE</t>
  </si>
  <si>
    <t>230800200003653</t>
  </si>
  <si>
    <t>离心压缩机本体零件,常闭辅助触点,ELC-NC/280.2,罗罗</t>
  </si>
  <si>
    <t>230800200003637</t>
  </si>
  <si>
    <t>离心压缩机本体零件,常开辅助触点,ELC-NO/280.1,罗罗</t>
  </si>
  <si>
    <t>230800200000682</t>
  </si>
  <si>
    <t>离心压缩机本体零件,衬垫,RCQ3741963,GE</t>
  </si>
  <si>
    <t>230800200000683</t>
  </si>
  <si>
    <t>离心压缩机本体零件,衬垫,RCQ3741964,GE</t>
  </si>
  <si>
    <t>230800210001856</t>
  </si>
  <si>
    <t>离心压缩机本体零件,衬套,R29-B156187,罗罗</t>
  </si>
  <si>
    <t>230800210001884</t>
  </si>
  <si>
    <t>离心压缩机本体零件,衬套,R29-JRB4938</t>
  </si>
  <si>
    <t>230800200004625</t>
  </si>
  <si>
    <t>离心压缩机本体零件,处理器,IC697PCM711,GE</t>
  </si>
  <si>
    <t>230800210001874</t>
  </si>
  <si>
    <t>离心压缩机本体零件,传感器,65D22F011NO230E1X8,ROSEMOUNT</t>
  </si>
  <si>
    <t>230800200004961</t>
  </si>
  <si>
    <t>离心压缩机本体零件,串口通讯转换头,342A4931ABP1,GE</t>
  </si>
  <si>
    <t>230800200005026</t>
  </si>
  <si>
    <t>离心压缩机本体零件,串行通讯块,IS220PSCAH1A,GE</t>
  </si>
  <si>
    <t>230800200002605</t>
  </si>
  <si>
    <t>离心压缩机本体零件,磁力释放器,IRC0079673,GE</t>
  </si>
  <si>
    <t>230800200001647</t>
  </si>
  <si>
    <t>离心压缩机本体零件,磁力探头,RRO52933,GE</t>
  </si>
  <si>
    <t>230800200000933</t>
  </si>
  <si>
    <t>离心压缩机本体零件,磁性丝堵组件,R29-L970129,罗罗</t>
  </si>
  <si>
    <t>230800200000948</t>
  </si>
  <si>
    <t>离心压缩机本体零件,带状密封,RT62-4-7J#1,罗罗</t>
  </si>
  <si>
    <t>230800200001798</t>
  </si>
  <si>
    <t>离心压缩机本体零件,单工SPID包,IS200SPIDG1A,GE</t>
  </si>
  <si>
    <t>230800200000330</t>
  </si>
  <si>
    <t>离心压缩机本体零件,弹簧,2-05C-117-101,罗罗</t>
  </si>
  <si>
    <t>230800200002850</t>
  </si>
  <si>
    <t>离心压缩机本体零件,弹簧,RMU19372,GE</t>
  </si>
  <si>
    <t>230800200005201</t>
  </si>
  <si>
    <t>离心压缩机本体零件,弹簧垫圈,R29-9100440018,罗罗</t>
  </si>
  <si>
    <t>230800200005202</t>
  </si>
  <si>
    <t>离心压缩机本体零件,弹簧垫圈,R29-SP47B,罗罗</t>
  </si>
  <si>
    <t>230800200000214</t>
  </si>
  <si>
    <t>离心压缩机本体零件,弹簧垫圈,R29-SP47C,罗罗</t>
  </si>
  <si>
    <t>230800200000684</t>
  </si>
  <si>
    <t>离心压缩机本体零件,挡油圈,SWS5860900,GE</t>
  </si>
  <si>
    <t>230800200002434</t>
  </si>
  <si>
    <t>离心压缩机本体零件,导叶摇臂,9633M15G22,GE</t>
  </si>
  <si>
    <t>230800200004453</t>
  </si>
  <si>
    <t>离心压缩机本体零件,灯泡,2-06E-072-102,罗罗</t>
  </si>
  <si>
    <t>离心压缩机本体零件,灯泡,2-06E-073-101,罗罗</t>
  </si>
  <si>
    <t>230800200002701</t>
  </si>
  <si>
    <t>离心压缩机本体零件,灯泡,IRC007960138,GE</t>
  </si>
  <si>
    <t>230800200003863</t>
  </si>
  <si>
    <t>离心压缩机本体零件,灯泡,SLC30N-0404-DS3FB,罗罗</t>
  </si>
  <si>
    <t>230800200002400</t>
  </si>
  <si>
    <t>离心压缩机本体零件,底座密封垫,IRV383282472,GE</t>
  </si>
  <si>
    <t>230800200005205</t>
  </si>
  <si>
    <t>离心压缩机本体零件,点火线组件,R29-S400502,罗罗</t>
  </si>
  <si>
    <t>铜+橡胶</t>
  </si>
  <si>
    <t>离心压缩机本体零件,电池传感器,IRC0079631,GE</t>
  </si>
  <si>
    <t>230800200002665</t>
  </si>
  <si>
    <t>离心压缩机本体零件,电池监控屏,IRC0079630,GE</t>
  </si>
  <si>
    <t>230800200002197</t>
  </si>
  <si>
    <t>离心压缩机本体零件,电磁阀,JBEF8317G308,GE</t>
  </si>
  <si>
    <t>230800200003638</t>
  </si>
  <si>
    <t>离心压缩机本体零件,电磁阀,JBEF8320G202,罗罗</t>
  </si>
  <si>
    <t>230800200000333</t>
  </si>
  <si>
    <t>离心压缩机本体零件,电磁阀,LMS-4SV7-A0001,罗罗</t>
  </si>
  <si>
    <t>230800200004987</t>
  </si>
  <si>
    <t>离心压缩机本体零件,电磁阀,REO044990000,GE</t>
  </si>
  <si>
    <t>230800200004985</t>
  </si>
  <si>
    <t>离心压缩机本体零件,电磁阀,RVO39249,GE</t>
  </si>
  <si>
    <t>230800200002512</t>
  </si>
  <si>
    <t>离心压缩机本体零件,电磁阀,SOM6614280/4-TAGFV-700(45CR-1),GE</t>
  </si>
  <si>
    <t>230800200000331</t>
  </si>
  <si>
    <t>离心压缩机本体零件,电磁阀维修包,2-16C-111-104,罗罗</t>
  </si>
  <si>
    <t>230800200006384</t>
  </si>
  <si>
    <t>离心压缩机本体零件,电磁式拾波器微处理变压器,IRQ119520918,GE</t>
  </si>
  <si>
    <t>230800200000406</t>
  </si>
  <si>
    <t>离心压缩机本体零件,电机启动器,PKZ2/S,罗罗</t>
  </si>
  <si>
    <t>230800200000408</t>
  </si>
  <si>
    <t>离心压缩机本体零件,电机启动器附件,ZM-32-PKZ2,罗罗</t>
  </si>
  <si>
    <t>230800210001899</t>
  </si>
  <si>
    <t>离心压缩机本体零件,电加热器,BDR-2/11YR</t>
  </si>
  <si>
    <t>230800210001900</t>
  </si>
  <si>
    <t>离心压缩机本体零件,电加热器,BGY B-220/1.2</t>
  </si>
  <si>
    <t>230800210001898</t>
  </si>
  <si>
    <t>离心压缩机本体零件,电加热器,RAE×1/3/3</t>
  </si>
  <si>
    <t>230800200004252</t>
  </si>
  <si>
    <t>离心压缩机本体零件,电缆,336A3582P21,GE</t>
  </si>
  <si>
    <t>230800200001548</t>
  </si>
  <si>
    <t>离心压缩机本体零件,电缆,336A4929G1,GE</t>
  </si>
  <si>
    <t>230800200001558</t>
  </si>
  <si>
    <t>离心压缩机本体零件,电缆,336A4940DTP20RD,GE</t>
  </si>
  <si>
    <t>230800210001886</t>
  </si>
  <si>
    <t>离心压缩机本体零件,电缆,52010AAD</t>
  </si>
  <si>
    <t>230800200002674</t>
  </si>
  <si>
    <t>离心压缩机本体零件,电缆,RCO43932,GE</t>
  </si>
  <si>
    <t>230800200002664</t>
  </si>
  <si>
    <t>离心压缩机本体零件,电缆,RCO82893,GE</t>
  </si>
  <si>
    <t>230800200002673</t>
  </si>
  <si>
    <t>离心压缩机本体零件,电缆,RCO84224,GE</t>
  </si>
  <si>
    <t>230800200005011</t>
  </si>
  <si>
    <t>离心压缩机本体零件,电缆,RJO04212,GE</t>
  </si>
  <si>
    <t>230800200002655</t>
  </si>
  <si>
    <t>离心压缩机本体零件,电缆支架,IRQ119520934,GE</t>
  </si>
  <si>
    <t>230800200000217</t>
  </si>
  <si>
    <t>离心压缩机本体零件,电缆组件,R29-LW17137,罗罗</t>
  </si>
  <si>
    <t>230800200002668</t>
  </si>
  <si>
    <t>离心压缩机本体零件,电流表,IRC007960135,GE</t>
  </si>
  <si>
    <t>230800200002667</t>
  </si>
  <si>
    <t>离心压缩机本体零件,电流表,IRC0079683,GE</t>
  </si>
  <si>
    <t>230800200002604</t>
  </si>
  <si>
    <t>离心压缩机本体零件,电流传感器,IRC007960148,GE</t>
  </si>
  <si>
    <t>230800200002579</t>
  </si>
  <si>
    <t>离心压缩机本体零件,电流互感器,IRC0079641,GE</t>
  </si>
  <si>
    <t>230800200002557</t>
  </si>
  <si>
    <t>离心压缩机本体零件,电器卡件,IQQ020080001,GE</t>
  </si>
  <si>
    <t>230800200002560</t>
  </si>
  <si>
    <t>离心压缩机本体零件,电器卡件,IRC0079612,GE</t>
  </si>
  <si>
    <t>230800200001407</t>
  </si>
  <si>
    <t>离心压缩机本体零件,电器卡子,68A9662P3,GE</t>
  </si>
  <si>
    <t>230800200002555</t>
  </si>
  <si>
    <t>离心压缩机本体零件,电容加热器,IRQ119520920,GE</t>
  </si>
  <si>
    <t>230800200004631</t>
  </si>
  <si>
    <t>离心压缩机本体零件,电容器&amp;二极管,IRQ119520931,GE</t>
  </si>
  <si>
    <t>230800200002593</t>
  </si>
  <si>
    <t>离心压缩机本体零件,电容器,IQQ020140005,GE</t>
  </si>
  <si>
    <t>230800200002594</t>
  </si>
  <si>
    <t>离心压缩机本体零件,电容器,IRJ1403450,GE</t>
  </si>
  <si>
    <t>230800200002632</t>
  </si>
  <si>
    <t>离心压缩机本体零件,电容器,MKM8161504(IQQ020140008),GE</t>
  </si>
  <si>
    <t>230800200001733</t>
  </si>
  <si>
    <t>离心压缩机本体零件,电刷,IRM503910061,GE</t>
  </si>
  <si>
    <t>230800200002009</t>
  </si>
  <si>
    <t>离心压缩机本体零件,电刷架,IRM503910007,GE</t>
  </si>
  <si>
    <t>230800200001720</t>
  </si>
  <si>
    <t>离心压缩机本体零件,电刷座,IRM5037602,GE</t>
  </si>
  <si>
    <t>230800200002343</t>
  </si>
  <si>
    <t>离心压缩机本体零件,电源,IRC0079620,GE</t>
  </si>
  <si>
    <t>230800200004899</t>
  </si>
  <si>
    <t>离心压缩机本体零件,电源,IRQ119520937,GE</t>
  </si>
  <si>
    <t>230800200002348</t>
  </si>
  <si>
    <t>离心压缩机本体零件,电源,RJO054942200,GE</t>
  </si>
  <si>
    <t>230800200004796</t>
  </si>
  <si>
    <t>离心压缩机本体零件,电源,S8JX-15024CD,罗罗</t>
  </si>
  <si>
    <t>230800200002346</t>
  </si>
  <si>
    <t>离心压缩机本体零件,电源报警卡,IRC0079623,GE</t>
  </si>
  <si>
    <t>230800200012223</t>
  </si>
  <si>
    <t>离心压缩机本体零件,电源存储设备,QUINT-BAT/24DC/12Ah,GE</t>
  </si>
  <si>
    <t>离心压缩机本体零件,电源分配板,IS200JDPL,GE</t>
  </si>
  <si>
    <t>230800200000363</t>
  </si>
  <si>
    <t>离心压缩机本体零件,电源分配器,2-10E-150-001,罗罗</t>
  </si>
  <si>
    <t>230800200000364</t>
  </si>
  <si>
    <t>离心压缩机本体零件,电源分配器盖,2-10E-150-101,罗罗</t>
  </si>
  <si>
    <t>230800200004233</t>
  </si>
  <si>
    <t>离心压缩机本体零件,电源供给模块,IC200PWR002,GE</t>
  </si>
  <si>
    <t>230800200001563</t>
  </si>
  <si>
    <t>离心压缩机本体零件,电源供给模块,IC200PWR002G,GE</t>
  </si>
  <si>
    <t>230800200012234</t>
  </si>
  <si>
    <t>离心压缩机本体零件,电源滤波器,IRQ502549202,GE</t>
  </si>
  <si>
    <t>230800200000533</t>
  </si>
  <si>
    <t>离心压缩机本体零件,电源模块,2866776,MAN</t>
  </si>
  <si>
    <t>230800200002245</t>
  </si>
  <si>
    <t>离心压缩机本体零件,电源模块IO板,133300-01,GE</t>
  </si>
  <si>
    <t>230800200000365</t>
  </si>
  <si>
    <t>离心压缩机本体零件,电源载波器,G533-107C#B01,罗罗</t>
  </si>
  <si>
    <t>230800200000179</t>
  </si>
  <si>
    <t>离心压缩机本体零件,电源转换器,2-01E-294-105,罗罗</t>
  </si>
  <si>
    <t>230800200012242</t>
  </si>
  <si>
    <t>离心压缩机本体零件,电子卡,IQQ0200800032,GE</t>
  </si>
  <si>
    <t>230800200001968</t>
  </si>
  <si>
    <t>离心压缩机本体零件,电子卡,IRC0065353,GE</t>
  </si>
  <si>
    <t>230800200001969</t>
  </si>
  <si>
    <t>离心压缩机本体零件,电子卡,IRC0065717,GE</t>
  </si>
  <si>
    <t>230800200001964</t>
  </si>
  <si>
    <t>离心压缩机本体零件,电子卡,IRC0074613,GE</t>
  </si>
  <si>
    <t>230800200002011</t>
  </si>
  <si>
    <t>离心压缩机本体零件,电子卡,IRC0933815,GE</t>
  </si>
  <si>
    <t>230800200002012</t>
  </si>
  <si>
    <t>离心压缩机本体零件,电子卡,IRC0935201,GE</t>
  </si>
  <si>
    <t>230800200002042</t>
  </si>
  <si>
    <t>离心压缩机本体零件,电阻器卡,ICF000003724,GE</t>
  </si>
  <si>
    <t>230800200004950</t>
  </si>
  <si>
    <t>离心压缩机本体零件,电阻温度探测器,RPO263991000,GE</t>
  </si>
  <si>
    <t>230800200001510</t>
  </si>
  <si>
    <t>离心压缩机本体零件,垫片,1554M38P01,GE</t>
  </si>
  <si>
    <t>230800200005254</t>
  </si>
  <si>
    <t>离心压缩机本体零件,垫片,2-02S-090-004,罗罗</t>
  </si>
  <si>
    <t>230800200005255</t>
  </si>
  <si>
    <t>离心压缩机本体零件,垫片,2-02S-090-006,罗罗</t>
  </si>
  <si>
    <t>230800200005256</t>
  </si>
  <si>
    <t>离心压缩机本体零件,垫片,2-02S-090-007,罗罗</t>
  </si>
  <si>
    <t>230800200004460</t>
  </si>
  <si>
    <t>离心压缩机本体零件,垫片,2-02S-090-009,罗罗</t>
  </si>
  <si>
    <t>230800200005257</t>
  </si>
  <si>
    <t>离心压缩机本体零件,垫片,2-02S-090-011,罗罗</t>
  </si>
  <si>
    <t>230800200004456</t>
  </si>
  <si>
    <t>离心压缩机本体零件,垫片,2-02S-091-006,罗罗</t>
  </si>
  <si>
    <t>230800200000262</t>
  </si>
  <si>
    <t>离心压缩机本体零件,垫片,2-02S-094-004,罗罗</t>
  </si>
  <si>
    <t>230800200004457</t>
  </si>
  <si>
    <t>离心压缩机本体零件,垫片,2-02S-103-107,罗罗</t>
  </si>
  <si>
    <t>230800200004996</t>
  </si>
  <si>
    <t>离心压缩机本体零件,垫片,9009M74P03,GE</t>
  </si>
  <si>
    <t>230800200001504</t>
  </si>
  <si>
    <t>离心压缩机本体零件,垫片,9013M29P02,GE</t>
  </si>
  <si>
    <t>230800200001505</t>
  </si>
  <si>
    <t>离心压缩机本体零件,垫片,9013M30P02,GE</t>
  </si>
  <si>
    <t>230800200001518</t>
  </si>
  <si>
    <t>离心压缩机本体零件,垫片,9608M08G53,GE</t>
  </si>
  <si>
    <t>230800200001516</t>
  </si>
  <si>
    <t>离心压缩机本体零件,垫片,9608M08G54,GE</t>
  </si>
  <si>
    <t>230800200004203</t>
  </si>
  <si>
    <t>离心压缩机本体零件,垫片,9608M08G55,GE</t>
  </si>
  <si>
    <t>230800200001513</t>
  </si>
  <si>
    <t>离心压缩机本体零件,垫片,9627M01P02,GE</t>
  </si>
  <si>
    <t>230800200001508</t>
  </si>
  <si>
    <t>离心压缩机本体零件,垫片,9629M79P116,GE</t>
  </si>
  <si>
    <t>230800200001522</t>
  </si>
  <si>
    <t>离心压缩机本体零件,垫片,9629M83G02,GE</t>
  </si>
  <si>
    <t>230800200001503</t>
  </si>
  <si>
    <t>离心压缩机本体零件,垫片,FNC34130,GE</t>
  </si>
  <si>
    <t>230800200004932</t>
  </si>
  <si>
    <t>离心压缩机本体零件,垫片,FNH34105,GE</t>
  </si>
  <si>
    <t>230800200001521</t>
  </si>
  <si>
    <t>离心压缩机本体零件,垫片,IRV398761515,GE</t>
  </si>
  <si>
    <t>230800200001501</t>
  </si>
  <si>
    <t>离心压缩机本体零件,垫片,IRV418500011,GE</t>
  </si>
  <si>
    <t>230800200002323</t>
  </si>
  <si>
    <t>离心压缩机本体零件,垫片,IRV418500050,GE</t>
  </si>
  <si>
    <t>230800200002322</t>
  </si>
  <si>
    <t>离心压缩机本体零件,垫片,IRV424280610,GE</t>
  </si>
  <si>
    <t>230800200002320</t>
  </si>
  <si>
    <t>离心压缩机本体零件,垫片,ISM268125356,GE</t>
  </si>
  <si>
    <t>230800200002319</t>
  </si>
  <si>
    <t>离心压缩机本体零件,垫片,ISM268128670,GE</t>
  </si>
  <si>
    <t>230800200001514</t>
  </si>
  <si>
    <t>离心压缩机本体零件,垫片,J219P02,GE</t>
  </si>
  <si>
    <t>230800200005027</t>
  </si>
  <si>
    <t>离心压缩机本体零件,垫片,KCX008604820,GE</t>
  </si>
  <si>
    <t>230800200001511</t>
  </si>
  <si>
    <t>离心压缩机本体零件,垫片,KFZ269850844,GE</t>
  </si>
  <si>
    <t>230800200004929</t>
  </si>
  <si>
    <t>离心压缩机本体零件,垫片,KFZ269860144,GE</t>
  </si>
  <si>
    <t>230800200002328</t>
  </si>
  <si>
    <t>离心压缩机本体零件,垫片,KFZ269880294,GE</t>
  </si>
  <si>
    <t>230800200002317</t>
  </si>
  <si>
    <t>离心压缩机本体零件,垫片,KFZ335060704,GE</t>
  </si>
  <si>
    <t>230800200005005</t>
  </si>
  <si>
    <t>离心压缩机本体零件,垫片,MS27196-24,GE</t>
  </si>
  <si>
    <t>230800200001507</t>
  </si>
  <si>
    <t>离心压缩机本体零件,垫片,MS27196-48,GE</t>
  </si>
  <si>
    <t>230800200004238</t>
  </si>
  <si>
    <t>离心压缩机本体零件,垫片,N402AP42B6,GE</t>
  </si>
  <si>
    <t>230800200005125</t>
  </si>
  <si>
    <t>离心压缩机本体零件,垫片,RF36-3-24J.1,罗罗</t>
  </si>
  <si>
    <t>230800200004045</t>
  </si>
  <si>
    <t>离心压缩机本体零件,垫片,RRE035465,罗罗</t>
  </si>
  <si>
    <t>230800200002326</t>
  </si>
  <si>
    <t>离心压缩机本体零件,垫片,RRP39313,GE</t>
  </si>
  <si>
    <t>230800200002030</t>
  </si>
  <si>
    <t>离心压缩机本体零件,垫片,SSP76318(6),GE</t>
  </si>
  <si>
    <t>230800200004463</t>
  </si>
  <si>
    <t>离心压缩机本体零件,垫片,W16K-10#1,罗罗</t>
  </si>
  <si>
    <t>230800200002456</t>
  </si>
  <si>
    <t>离心压缩机本体零件,垫圈,133A1624P8,GE</t>
  </si>
  <si>
    <t>230800200002465</t>
  </si>
  <si>
    <t>离心压缩机本体零件,垫圈,9644M74P02,GE</t>
  </si>
  <si>
    <t>230800200002463</t>
  </si>
  <si>
    <t>离心压缩机本体零件,垫圈,9652M70P01,GE</t>
  </si>
  <si>
    <t>230800200005209</t>
  </si>
  <si>
    <t>离心压缩机本体零件,垫圈,AS12944,罗罗</t>
  </si>
  <si>
    <t>230800200012245</t>
  </si>
  <si>
    <t>离心压缩机本体零件,垫圈,FNC34064,GE</t>
  </si>
  <si>
    <t>230800200002290</t>
  </si>
  <si>
    <t>离心压缩机本体零件,垫圈,IRV418500049,GE</t>
  </si>
  <si>
    <t>230800200005210</t>
  </si>
  <si>
    <t>离心压缩机本体零件,垫圈,R29-AS26095,罗罗</t>
  </si>
  <si>
    <t>230800200005211</t>
  </si>
  <si>
    <t>离心压缩机本体零件,垫圈,R29-AS42712,罗罗</t>
  </si>
  <si>
    <t>230800200005212</t>
  </si>
  <si>
    <t>离心压缩机本体零件,垫圈,R29-P338003,罗罗</t>
  </si>
  <si>
    <t>230800200005214</t>
  </si>
  <si>
    <t>离心压缩机本体零件,垫圈,R29-S861016,罗罗</t>
  </si>
  <si>
    <t>230800200005215</t>
  </si>
  <si>
    <t>离心压缩机本体零件,垫圈,R29-S861023,罗罗</t>
  </si>
  <si>
    <t>230800200005216</t>
  </si>
  <si>
    <t>离心压缩机本体零件,垫圈,R29-SP154E,罗罗</t>
  </si>
  <si>
    <t>230800200005217</t>
  </si>
  <si>
    <t>离心压缩机本体零件,垫圈,R29-SP154G,罗罗</t>
  </si>
  <si>
    <t>230800200005218</t>
  </si>
  <si>
    <t>离心压缩机本体零件,垫圈,R29-SP155E,罗罗</t>
  </si>
  <si>
    <t>230800200004062</t>
  </si>
  <si>
    <t>离心压缩机本体零件,垫圈,RRE003316,罗罗</t>
  </si>
  <si>
    <t>230800200003864</t>
  </si>
  <si>
    <t>离心压缩机本体零件,调压阀,R64G-4BK-RMN,罗罗</t>
  </si>
  <si>
    <t>230800200005247</t>
  </si>
  <si>
    <t>离心压缩机本体零件,调整垫,R29-LW13635,罗罗</t>
  </si>
  <si>
    <t>230800200005200</t>
  </si>
  <si>
    <t>离心压缩机本体零件,调整垫片,W11C-6#4,罗罗</t>
  </si>
  <si>
    <t>230800200005248</t>
  </si>
  <si>
    <t>离心压缩机本体零件,调整垫圈,R29-LK50396,罗罗</t>
  </si>
  <si>
    <t>230800200000686</t>
  </si>
  <si>
    <t>离心压缩机本体零件,定位键,SSP64886,GE</t>
  </si>
  <si>
    <t>230800200000908</t>
  </si>
  <si>
    <t>离心压缩机本体零件,定位销,2-20E-226-104,罗罗</t>
  </si>
  <si>
    <t>230800200002488</t>
  </si>
  <si>
    <t>离心压缩机本体零件,定位销,IRV383281122,GE</t>
  </si>
  <si>
    <t>230800200001588</t>
  </si>
  <si>
    <t>离心压缩机本体零件,端子板,IS200TBAIH1CDD,GE</t>
  </si>
  <si>
    <t>230800200002779</t>
  </si>
  <si>
    <t>离心压缩机本体零件,端子支架,IRQ119520933,GE</t>
  </si>
  <si>
    <t>230800200000009</t>
  </si>
  <si>
    <t>离心压缩机本体零件,断路器,2-01E-346-001,罗罗</t>
  </si>
  <si>
    <t>230800200003636</t>
  </si>
  <si>
    <t>离心压缩机本体零件,断路器,24335,罗罗</t>
  </si>
  <si>
    <t>230800200003642</t>
  </si>
  <si>
    <t>离心压缩机本体零件,断路器,24354,罗罗</t>
  </si>
  <si>
    <t>230800200003641</t>
  </si>
  <si>
    <t>离心压缩机本体零件,断路器,29DE1,罗罗</t>
  </si>
  <si>
    <t>230800200002608</t>
  </si>
  <si>
    <t>离心压缩机本体零件,断路器,IRC007960103,GE</t>
  </si>
  <si>
    <t>230800200002616</t>
  </si>
  <si>
    <t>离心压缩机本体零件,断路器,IRC007960104,GE</t>
  </si>
  <si>
    <t>230800200002611</t>
  </si>
  <si>
    <t>离心压缩机本体零件,断路器,IRC007960113,GE</t>
  </si>
  <si>
    <t>230800200002612</t>
  </si>
  <si>
    <t>离心压缩机本体零件,断路器,IRC007960114,GE</t>
  </si>
  <si>
    <t>230800200002609</t>
  </si>
  <si>
    <t>离心压缩机本体零件,断路器,IRC007960120,GE</t>
  </si>
  <si>
    <t>230800200002615</t>
  </si>
  <si>
    <t>离心压缩机本体零件,断路器,IRC007960123,GE</t>
  </si>
  <si>
    <t>230800200002610</t>
  </si>
  <si>
    <t>离心压缩机本体零件,断路器,IRC007960125,GE</t>
  </si>
  <si>
    <t>230800200012236</t>
  </si>
  <si>
    <t>离心压缩机本体零件,断路器,IRC007960167,GE</t>
  </si>
  <si>
    <t>230800200002614</t>
  </si>
  <si>
    <t>离心压缩机本体零件,断路器,IRC0079638,GE</t>
  </si>
  <si>
    <t>230800200001966</t>
  </si>
  <si>
    <t>离心压缩机本体零件,断路器,IRC020290016,GE</t>
  </si>
  <si>
    <t>230800200002540</t>
  </si>
  <si>
    <t>离心压缩机本体零件,断路器,IRQ119520687,GE</t>
  </si>
  <si>
    <t>230800200002541</t>
  </si>
  <si>
    <t>离心压缩机本体零件,断路器,IRQ119520688,GE</t>
  </si>
  <si>
    <t>230800200002542</t>
  </si>
  <si>
    <t>离心压缩机本体零件,断路器,IRQ119520689,GE</t>
  </si>
  <si>
    <t>230800200002543</t>
  </si>
  <si>
    <t>离心压缩机本体零件,断路器,IRQ119520690,GE</t>
  </si>
  <si>
    <t>230800200002547</t>
  </si>
  <si>
    <t>离心压缩机本体零件,断路器,IRQ119520889,GE</t>
  </si>
  <si>
    <t>230800200012238</t>
  </si>
  <si>
    <t>离心压缩机本体零件,断路器,IRQ121830136,GE</t>
  </si>
  <si>
    <t>230800200000334</t>
  </si>
  <si>
    <t>离心压缩机本体零件,断路器,NZM10-400H/ZMV-400,罗罗</t>
  </si>
  <si>
    <t>230800200000339</t>
  </si>
  <si>
    <t>离心压缩机本体零件,断路器,NZM7-100S,罗罗</t>
  </si>
  <si>
    <t>230800200000340</t>
  </si>
  <si>
    <t>离心压缩机本体零件,断路器,NZM7-63S-OBI,罗罗</t>
  </si>
  <si>
    <t>230800200002737</t>
  </si>
  <si>
    <t>离心压缩机本体零件,多功能键盘,278A2181VTP9A,GE</t>
  </si>
  <si>
    <t>230800200000129</t>
  </si>
  <si>
    <t>离心压缩机本体零件,多功能模块,211L005001,罗罗</t>
  </si>
  <si>
    <t>230800200005169</t>
  </si>
  <si>
    <t>离心压缩机本体零件,二极管,2-82E-003-010,罗罗</t>
  </si>
  <si>
    <t>230800200012182</t>
  </si>
  <si>
    <t>离心压缩机本体零件,二极管,2938963,GE</t>
  </si>
  <si>
    <t>230800200002828</t>
  </si>
  <si>
    <t>离心压缩机本体零件,二极管,IQQ020090011,GE</t>
  </si>
  <si>
    <t>230800200002767</t>
  </si>
  <si>
    <t>离心压缩机本体零件,二极管,IRQ119520895,GE</t>
  </si>
  <si>
    <t>230800210001877</t>
  </si>
  <si>
    <t>离心压缩机本体零件,二极管,SW12PHR400S,西玛</t>
  </si>
  <si>
    <t>230800200003281</t>
  </si>
  <si>
    <t>离心压缩机本体零件,二极管并联安全栅,MTL7787,GE</t>
  </si>
  <si>
    <t>230800200002599</t>
  </si>
  <si>
    <t>离心压缩机本体零件,二极管整流器,IQQ020090003,GE</t>
  </si>
  <si>
    <t>230800200002043</t>
  </si>
  <si>
    <t>离心压缩机本体零件,发光二极管,IRC0063841,GE</t>
  </si>
  <si>
    <t>230800200002569</t>
  </si>
  <si>
    <t>离心压缩机本体零件,阀备件包,IRV383282410,GE</t>
  </si>
  <si>
    <t>230800200003885</t>
  </si>
  <si>
    <t>离心压缩机本体零件,阀门垫片维修包,12B7100X032,罗罗</t>
  </si>
  <si>
    <t>230800200002750</t>
  </si>
  <si>
    <t>离心压缩机本体零件,防震机座,IRV3176304,GE</t>
  </si>
  <si>
    <t>230800200002752</t>
  </si>
  <si>
    <t>离心压缩机本体零件,防震机座,IRV3176404,GE</t>
  </si>
  <si>
    <t>230800200001780</t>
  </si>
  <si>
    <t>离心压缩机本体零件,非灭弧带保险接线端子,8611-FT-FU,GE</t>
  </si>
  <si>
    <t>230800200001570</t>
  </si>
  <si>
    <t>离心压缩机本体零件,非易燃输入模块,8601-FT-NI,GE</t>
  </si>
  <si>
    <t>230800200012183</t>
  </si>
  <si>
    <t>离心压缩机本体零件,分断保险,263885,GE</t>
  </si>
  <si>
    <t>230800200002598</t>
  </si>
  <si>
    <t>离心压缩机本体零件,分流器,IRC007960134,GE</t>
  </si>
  <si>
    <t>230800200002595</t>
  </si>
  <si>
    <t>离心压缩机本体零件,分流器,IRC0079650,GE</t>
  </si>
  <si>
    <t>230800200002596</t>
  </si>
  <si>
    <t>离心压缩机本体零件,分流器,IRC0079668,GE</t>
  </si>
  <si>
    <t>230800200002597</t>
  </si>
  <si>
    <t>离心压缩机本体零件,分流器,IRC0079682,GE</t>
  </si>
  <si>
    <t>230800200000424</t>
  </si>
  <si>
    <t>离心压缩机本体零件,风扇,2-04C-448-613,罗罗</t>
  </si>
  <si>
    <t>230800200002482</t>
  </si>
  <si>
    <t>离心压缩机本体零件,风扇,IRQ119520919,GE</t>
  </si>
  <si>
    <t>230800200002480</t>
  </si>
  <si>
    <t>离心压缩机本体零件,风扇,SGO816044101,GE</t>
  </si>
  <si>
    <t>230800200002536</t>
  </si>
  <si>
    <t>离心压缩机本体零件,蜂鸣器,IRQ119520325,GE</t>
  </si>
  <si>
    <t>230800210001894</t>
  </si>
  <si>
    <t>离心压缩机本体零件,辅助触点,A9A26924,施耐德</t>
  </si>
  <si>
    <t>230800200002841</t>
  </si>
  <si>
    <t>离心压缩机本体零件,辅助触点,IRC007960107,GE</t>
  </si>
  <si>
    <t>230800200002836</t>
  </si>
  <si>
    <t>离心压缩机本体零件,辅助触点,IRC007960130,GE</t>
  </si>
  <si>
    <t>230800200002839</t>
  </si>
  <si>
    <t>离心压缩机本体零件,辅助触点,IRC007960143,GE</t>
  </si>
  <si>
    <t>230800200002831</t>
  </si>
  <si>
    <t>离心压缩机本体零件,辅助触点,IRC0079656,GE</t>
  </si>
  <si>
    <t>230800200002843</t>
  </si>
  <si>
    <t>离心压缩机本体零件,辅助触点,IRC0079660,GE</t>
  </si>
  <si>
    <t>230800200002833</t>
  </si>
  <si>
    <t>离心压缩机本体零件,辅助触点,IRC0079665,GE</t>
  </si>
  <si>
    <t>230800200002840</t>
  </si>
  <si>
    <t>离心压缩机本体零件,辅助触点,IRC0079670,GE</t>
  </si>
  <si>
    <t>230800200002835</t>
  </si>
  <si>
    <t>离心压缩机本体零件,辅助触点,IRC0079678,GE</t>
  </si>
  <si>
    <t>230800200001967</t>
  </si>
  <si>
    <t>离心压缩机本体零件,辅助触点,IRC0216513,GE</t>
  </si>
  <si>
    <t>230800200002544</t>
  </si>
  <si>
    <t>离心压缩机本体零件,辅助触头,IRQ119520769,GE</t>
  </si>
  <si>
    <t>230800200002600</t>
  </si>
  <si>
    <t>离心压缩机本体零件,辅助继电器,IRC0079687,GE</t>
  </si>
  <si>
    <t>230800200002691</t>
  </si>
  <si>
    <t>离心压缩机本体零件,负荷开关,IRC0079653,GE</t>
  </si>
  <si>
    <t>230800200004483</t>
  </si>
  <si>
    <t>离心压缩机本体零件,盖板胶圈,P617095,罗罗</t>
  </si>
  <si>
    <t>230800200006387</t>
  </si>
  <si>
    <t>离心压缩机本体零件,高温非磁性螺纹螺栓套筒隔圈,NAS1057T3-010,GE</t>
  </si>
  <si>
    <t>230800200003647</t>
  </si>
  <si>
    <t>离心压缩机本体零件,高限控制器,LVE1RU-2000800A,罗罗</t>
  </si>
  <si>
    <t>230800200000935</t>
  </si>
  <si>
    <t>离心压缩机本体零件,隔离片,R29-LW13806,罗罗</t>
  </si>
  <si>
    <t>230800200000414</t>
  </si>
  <si>
    <t>离心压缩机本体零件,隔离栅,2-01E-293-001,罗罗</t>
  </si>
  <si>
    <t>230800200000415</t>
  </si>
  <si>
    <t>离心压缩机本体零件,隔离栅,2-01E-293-008,罗罗</t>
  </si>
  <si>
    <t>230800200000416</t>
  </si>
  <si>
    <t>离心压缩机本体零件,隔离栅,2-01E-293-201,罗罗</t>
  </si>
  <si>
    <t>230800200000417</t>
  </si>
  <si>
    <t>离心压缩机本体零件,隔离栅,2-01E-293-203,罗罗</t>
  </si>
  <si>
    <t>230800200001745</t>
  </si>
  <si>
    <t>离心压缩机本体零件,隔离栅,KFD2-CD-1.32,GE</t>
  </si>
  <si>
    <t>230800200001760</t>
  </si>
  <si>
    <t>离心压缩机本体零件,隔离栅,KFD2-STC4-1.2O,GE</t>
  </si>
  <si>
    <t>230800200004345</t>
  </si>
  <si>
    <t>离心压缩机本体零件,固定环,2-01R-004-037,罗罗</t>
  </si>
  <si>
    <t>230800200002786</t>
  </si>
  <si>
    <t>离心压缩机本体零件,固定套,SWR24136,GE</t>
  </si>
  <si>
    <t>230800200001789</t>
  </si>
  <si>
    <t>离心压缩机本体零件,管卡,9014M45P49,GE</t>
  </si>
  <si>
    <t>230800200004903</t>
  </si>
  <si>
    <t>离心压缩机本体零件,管卡,9014M79P256,GE</t>
  </si>
  <si>
    <t>230800200002472</t>
  </si>
  <si>
    <t>离心压缩机本体零件,管卡,9187M73P128,GE</t>
  </si>
  <si>
    <t>230800200002473</t>
  </si>
  <si>
    <t>离心压缩机本体零件,管卡,9187M73P132,GE</t>
  </si>
  <si>
    <t>230800200002471</t>
  </si>
  <si>
    <t>离心压缩机本体零件,管卡,9187M73P140,GE</t>
  </si>
  <si>
    <t>230800200002474</t>
  </si>
  <si>
    <t>离心压缩机本体零件,管卡,9187M73P28,GE</t>
  </si>
  <si>
    <t>230800200002475</t>
  </si>
  <si>
    <t>离心压缩机本体零件,管卡,9187M73P32,GE</t>
  </si>
  <si>
    <t>230800200005177</t>
  </si>
  <si>
    <t>离心压缩机本体零件,管卡,R29-S5001057,罗罗</t>
  </si>
  <si>
    <t>230800200002466</t>
  </si>
  <si>
    <t>离心压缩机本体零件,管圈,J1160P06,GE</t>
  </si>
  <si>
    <t>230800200002523</t>
  </si>
  <si>
    <t>离心压缩机本体零件,管状减速器,J522P07,GE</t>
  </si>
  <si>
    <t>230800200002744</t>
  </si>
  <si>
    <t>离心压缩机本体零件,管状喷嘴,J511P108,GE</t>
  </si>
  <si>
    <t>230800200002443</t>
  </si>
  <si>
    <t>离心压缩机本体零件,过滤器铜环,5008M37P06,GE</t>
  </si>
  <si>
    <t>230800200002442</t>
  </si>
  <si>
    <t>离心压缩机本体零件,过滤器铜环,5008M37P08,GE</t>
  </si>
  <si>
    <t>230800200001952</t>
  </si>
  <si>
    <t>离心压缩机本体零件,过压保护器,IQQ070010241,GE</t>
  </si>
  <si>
    <t>230800200001769</t>
  </si>
  <si>
    <t>离心压缩机本体零件,核心模拟量卡件,IS210SCLSH1A,GE</t>
  </si>
  <si>
    <t>230800200012158</t>
  </si>
  <si>
    <t>离心压缩机本体零件,黑色按钮,IRQ119520891 M22-D-S,GE</t>
  </si>
  <si>
    <t>230800200002545</t>
  </si>
  <si>
    <t>离心压缩机本体零件,恒温器,IRQ119520801,GE</t>
  </si>
  <si>
    <t>230800200002546</t>
  </si>
  <si>
    <t>离心压缩机本体零件,恒温器,IRQ119520802,GE</t>
  </si>
  <si>
    <t>230800200003646</t>
  </si>
  <si>
    <t>离心压缩机本体零件,后备环,M8-342V709-90,罗罗</t>
  </si>
  <si>
    <t>230800210001875</t>
  </si>
  <si>
    <t>离心压缩机本体零件,护罩,M22-XGPV,穆勒电气(中国)有限公司</t>
  </si>
  <si>
    <t>230800200010994</t>
  </si>
  <si>
    <t>离心压缩机本体零件,环,9634M85P01,GE</t>
  </si>
  <si>
    <t>230800200000688</t>
  </si>
  <si>
    <t>离心压缩机本体零件,环,KKB00170,GE</t>
  </si>
  <si>
    <t>230800200002550</t>
  </si>
  <si>
    <t>离心压缩机本体零件,缓冲器,IRQ119520904,GE</t>
  </si>
  <si>
    <t>230800200002552</t>
  </si>
  <si>
    <t>离心压缩机本体零件,缓冲器,IRQ119520906,GE</t>
  </si>
  <si>
    <t>230800200002553</t>
  </si>
  <si>
    <t>离心压缩机本体零件,缓冲器,IRQ119520907,GE</t>
  </si>
  <si>
    <t>230800200002554</t>
  </si>
  <si>
    <t>离心压缩机本体零件,缓冲器,IRQ119520908,GE</t>
  </si>
  <si>
    <t>230800200012227</t>
  </si>
  <si>
    <t>离心压缩机本体零件,活塞缸密封包,11216-3-POS.12,GE</t>
  </si>
  <si>
    <t>230800200002861</t>
  </si>
  <si>
    <t>离心压缩机本体零件,机匣放空金属网段管箍,RFR00634/001,GE</t>
  </si>
  <si>
    <t>230800200002623</t>
  </si>
  <si>
    <t>离心压缩机本体零件,计时器,IRC0079692,GE</t>
  </si>
  <si>
    <t>230800200012240</t>
  </si>
  <si>
    <t>离心压缩机本体零件,计时器,IRQ119521041,GE</t>
  </si>
  <si>
    <t>230800200005167</t>
  </si>
  <si>
    <t>离心压缩机本体零件,计数器,2-01J-874-001,罗罗</t>
  </si>
  <si>
    <t>230800200000159</t>
  </si>
  <si>
    <t>离心压缩机本体零件,继电器,2-04E-199-001,罗罗</t>
  </si>
  <si>
    <t>230800200000367</t>
  </si>
  <si>
    <t>离心压缩机本体零件,继电器,2-04E-199-010,罗罗</t>
  </si>
  <si>
    <t>230800200000368</t>
  </si>
  <si>
    <t>离心压缩机本体零件,继电器,2-04E-199-075,罗罗</t>
  </si>
  <si>
    <t>230800200000369</t>
  </si>
  <si>
    <t>离心压缩机本体零件,继电器,2-10E-001-072,罗罗</t>
  </si>
  <si>
    <t>230800200001806</t>
  </si>
  <si>
    <t>离心压缩机本体零件,继电器,55.32.8.220.0040,GE</t>
  </si>
  <si>
    <t>230800200005036</t>
  </si>
  <si>
    <t>离心压缩机本体零件,继电器,68A9663PDC24XN,GE</t>
  </si>
  <si>
    <t>230800200001724</t>
  </si>
  <si>
    <t>离心压缩机本体零件,继电器,H4135A,GE</t>
  </si>
  <si>
    <t>230800200002537</t>
  </si>
  <si>
    <t>离心压缩机本体零件,继电器,IRQ119520675,GE</t>
  </si>
  <si>
    <t>230800200004475</t>
  </si>
  <si>
    <t>离心压缩机本体零件,继电器I/O模块,125720-01,罗罗</t>
  </si>
  <si>
    <t>230800200002243</t>
  </si>
  <si>
    <t>离心压缩机本体零件,继电器模块前板,149986-02,GE</t>
  </si>
  <si>
    <t>230800200001772</t>
  </si>
  <si>
    <t>离心压缩机本体零件,继电器输出模块,IQQ040090152,GE</t>
  </si>
  <si>
    <t>230800200000371</t>
  </si>
  <si>
    <t>离心压缩机本体零件,继电器座,2-04E-199-103,罗罗</t>
  </si>
  <si>
    <t>230800200000104</t>
  </si>
  <si>
    <t>离心压缩机本体零件,继电器座,CSL-38-30010,罗罗</t>
  </si>
  <si>
    <t>230800200004726</t>
  </si>
  <si>
    <t>离心压缩机本体零件,加热器,0500100C2-E001F,罗罗</t>
  </si>
  <si>
    <t>230800200002626</t>
  </si>
  <si>
    <t>离心压缩机本体零件,加热器,IRC007960136,GE</t>
  </si>
  <si>
    <t>230800200001824</t>
  </si>
  <si>
    <t>离心压缩机本体零件,加速计,RAO00027,GE</t>
  </si>
  <si>
    <t>230800200002771</t>
  </si>
  <si>
    <t>离心压缩机本体零件,夹子,IRQ119520901,GE</t>
  </si>
  <si>
    <t>离心压缩机本体零件,监测器胶圈,38054-8,罗罗</t>
  </si>
  <si>
    <t>230800210001851</t>
  </si>
  <si>
    <t>离心压缩机本体零件,监测元件,RB211 2-04J-183-002 3R7265</t>
  </si>
  <si>
    <t>230800200000389</t>
  </si>
  <si>
    <t>离心压缩机本体零件,检测器,R29-LW16487,罗罗</t>
  </si>
  <si>
    <t>230800200000390</t>
  </si>
  <si>
    <t>离心压缩机本体零件,检测器组件,R29-LW18475,罗罗</t>
  </si>
  <si>
    <t>230800200000319</t>
  </si>
  <si>
    <t>离心压缩机本体零件,减压阀,67CFR-600,罗罗</t>
  </si>
  <si>
    <t>230800200013814</t>
  </si>
  <si>
    <t>离心压缩机本体零件,减压阀,78-40 P1MAX 1.5MPa,GE</t>
  </si>
  <si>
    <t>230800200004937</t>
  </si>
  <si>
    <t>离心压缩机本体零件,键槽,IRV398762618,GE</t>
  </si>
  <si>
    <t>230800200000050</t>
  </si>
  <si>
    <t>离心压缩机本体零件,键盘,2-88E-090-106,罗罗</t>
  </si>
  <si>
    <t>230800200001945</t>
  </si>
  <si>
    <t>离心压缩机本体零件,交流接触器,AF50-30,GE</t>
  </si>
  <si>
    <t>230800200002619</t>
  </si>
  <si>
    <t>离心压缩机本体零件,交流接触器,IRC007960129,GE</t>
  </si>
  <si>
    <t>230800200002625</t>
  </si>
  <si>
    <t>离心压缩机本体零件,交流接触器,IRC007960132,GE</t>
  </si>
  <si>
    <t>230800200003866</t>
  </si>
  <si>
    <t>离心压缩机本体零件,交流接触器,罗罗</t>
  </si>
  <si>
    <t>230800200000335</t>
  </si>
  <si>
    <t>离心压缩机本体零件,接触器,DIL2AMC,罗罗</t>
  </si>
  <si>
    <t>230800200001723</t>
  </si>
  <si>
    <t>离心压缩机本体零件,接地接头,TBC#71014,GE</t>
  </si>
  <si>
    <t>230800200002769</t>
  </si>
  <si>
    <t>离心压缩机本体零件,接地终端,IRQ119520898,GE</t>
  </si>
  <si>
    <t>230800210001872</t>
  </si>
  <si>
    <t>离心压缩机本体零件,接近开关,C73-1S</t>
  </si>
  <si>
    <t>230800200002780</t>
  </si>
  <si>
    <t>离心压缩机本体零件,接口端子,IRQ119520935,GE</t>
  </si>
  <si>
    <t>230800200001757</t>
  </si>
  <si>
    <t>离心压缩机本体零件,接线端子,8606-FT-RT,GE</t>
  </si>
  <si>
    <t>230800200001770</t>
  </si>
  <si>
    <t>离心压缩机本体零件,接线端子,8622-FI-IS,GE</t>
  </si>
  <si>
    <t>230800210001868</t>
  </si>
  <si>
    <t>离心压缩机本体零件,接线端子,M4/8.SF</t>
  </si>
  <si>
    <t>230800200002455</t>
  </si>
  <si>
    <t>离心压缩机本体零件,金属层方形垫圈,9629M83G01,GE</t>
  </si>
  <si>
    <t>230800200001761</t>
  </si>
  <si>
    <t>离心压缩机本体零件,金属垫圈,MS9373-055,GE</t>
  </si>
  <si>
    <t>230800200002362</t>
  </si>
  <si>
    <t>离心压缩机本体零件,金属密封环,4058T39P01,GE</t>
  </si>
  <si>
    <t>230800200001985</t>
  </si>
  <si>
    <t>离心压缩机本体零件,紧急按钮,RPO432960300,GE</t>
  </si>
  <si>
    <t>230800200002678</t>
  </si>
  <si>
    <t>离心压缩机本体零件,紧急按钮开关,IRQ119520684,GE</t>
  </si>
  <si>
    <t>230800200004782</t>
  </si>
  <si>
    <t>离心压缩机本体零件,紧急停车按钮,PLC,罗罗</t>
  </si>
  <si>
    <t>230800200002757</t>
  </si>
  <si>
    <t>离心压缩机本体零件,进油管套管,9607M34P02,GE</t>
  </si>
  <si>
    <t>230800200012239</t>
  </si>
  <si>
    <t>离心压缩机本体零件,晶体管,IRC0059054,GE</t>
  </si>
  <si>
    <t>230800200002680</t>
  </si>
  <si>
    <t>离心压缩机本体零件,静态开关,IRC0079614,GE</t>
  </si>
  <si>
    <t>230800200000913</t>
  </si>
  <si>
    <t>离心压缩机本体零件,开关,IRS0094601,罗罗</t>
  </si>
  <si>
    <t>230800200000955</t>
  </si>
  <si>
    <t>离心压缩机本体零件,开关附件,A22-EC20,罗罗</t>
  </si>
  <si>
    <t>230800200001970</t>
  </si>
  <si>
    <t>离心压缩机本体零件,可控硅整流器驱动卡,IQQ020080002,GE</t>
  </si>
  <si>
    <t>230800200012159</t>
  </si>
  <si>
    <t>离心压缩机本体零件,空气过滤器,IRQ119520923 RAL7035,GE</t>
  </si>
  <si>
    <t>230800200002641</t>
  </si>
  <si>
    <t>离心压缩机本体零件,孔板,L34518P03,GE</t>
  </si>
  <si>
    <t>230800200002643</t>
  </si>
  <si>
    <t>离心压缩机本体零件,孔板,L34518P06,GE</t>
  </si>
  <si>
    <t>230800200002644</t>
  </si>
  <si>
    <t>离心压缩机本体零件,孔板,L34518P07,GE</t>
  </si>
  <si>
    <t>230800200002645</t>
  </si>
  <si>
    <t>离心压缩机本体零件,孔板,L34518P08,GE</t>
  </si>
  <si>
    <t>230800200004909</t>
  </si>
  <si>
    <t>离心压缩机本体零件,孔板,L34518P09,GE</t>
  </si>
  <si>
    <t>230800200004910</t>
  </si>
  <si>
    <t>离心压缩机本体零件,孔板,L34518P10,GE</t>
  </si>
  <si>
    <t>230800200003651</t>
  </si>
  <si>
    <t>离心压缩机本体零件,控制保险,10/38-2,罗罗</t>
  </si>
  <si>
    <t>230800200003643</t>
  </si>
  <si>
    <t>离心压缩机本体零件,控制保险,10/38-4,罗罗</t>
  </si>
  <si>
    <t>230800200003652</t>
  </si>
  <si>
    <t>离心压缩机本体零件,控制保险,10/38-6,罗罗</t>
  </si>
  <si>
    <t>230800200002792</t>
  </si>
  <si>
    <t>离心压缩机本体零件,控制阀维修包,IRV5263750002,GE</t>
  </si>
  <si>
    <t>230800200002721</t>
  </si>
  <si>
    <t>离心压缩机本体零件,控制卡,IRC0079605,GE</t>
  </si>
  <si>
    <t>230800200000057</t>
  </si>
  <si>
    <t>离心压缩机本体零件,控制器,8505-BI-MB,罗罗</t>
  </si>
  <si>
    <t>230800210001858</t>
  </si>
  <si>
    <t>离心压缩机本体零件,控制器,RRE009900,罗罗</t>
  </si>
  <si>
    <t>230800200012574</t>
  </si>
  <si>
    <t>离心压缩机本体零件,控制元件,RTO496720100,GE</t>
  </si>
  <si>
    <t>230800200001739</t>
  </si>
  <si>
    <t>离心压缩机本体零件,快速接头,218A4925P2,GE</t>
  </si>
  <si>
    <t>230800200004216</t>
  </si>
  <si>
    <t>离心压缩机本体零件,扩展板,8020-CE-RH,GE</t>
  </si>
  <si>
    <t>230800200001743</t>
  </si>
  <si>
    <t>离心压缩机本体零件,扩展板,8021-CE-LH,GE</t>
  </si>
  <si>
    <t>230800200002807</t>
  </si>
  <si>
    <t>离心压缩机本体零件,拉格腊,IRM503910107,GE</t>
  </si>
  <si>
    <t>230800200000430</t>
  </si>
  <si>
    <t>离心压缩机本体零件,浪涌保护器,E-01E-002-001,罗罗</t>
  </si>
  <si>
    <t>230800200000099</t>
  </si>
  <si>
    <t>离心压缩机本体零件,浪涌保护器,MSP-24 1100-039,罗罗</t>
  </si>
  <si>
    <t>230800200001614</t>
  </si>
  <si>
    <t>离心压缩机本体零件,冷却支管,SMR5955294,GE</t>
  </si>
  <si>
    <t>230800200001729</t>
  </si>
  <si>
    <t>离心压缩机本体零件,连杆,L44777G07,GE</t>
  </si>
  <si>
    <t>230800200002209</t>
  </si>
  <si>
    <t>离心压缩机本体零件,连杆衬套,YZYQ000001,GE</t>
  </si>
  <si>
    <t>230800200002210</t>
  </si>
  <si>
    <t>离心压缩机本体零件,连杆大瓦头,YZYQ000002,GE</t>
  </si>
  <si>
    <t>230800200004119</t>
  </si>
  <si>
    <t>离心压缩机本体零件,连接电缆,FTAC-3,GE</t>
  </si>
  <si>
    <t>230800200001701</t>
  </si>
  <si>
    <t>离心压缩机本体零件,连接环,L59002G01,GE</t>
  </si>
  <si>
    <t>230800200002823</t>
  </si>
  <si>
    <t>离心压缩机本体零件,连接件,IRC007960111,GE</t>
  </si>
  <si>
    <t>230800200005219</t>
  </si>
  <si>
    <t>离心压缩机本体零件,连接螺旋夹,R29-9100520049,罗罗</t>
  </si>
  <si>
    <t>230800200004443</t>
  </si>
  <si>
    <t>离心压缩机本体零件,流量阀,2-01V-648-001,罗罗</t>
  </si>
  <si>
    <t>230800200001773</t>
  </si>
  <si>
    <t>离心压缩机本体零件,流量计衬垫,L34518P04,GE</t>
  </si>
  <si>
    <t>230800200004493</t>
  </si>
  <si>
    <t>离心压缩机本体零件,流量控制阀,2-01M-109-109,罗罗</t>
  </si>
  <si>
    <t>230800200001579</t>
  </si>
  <si>
    <t>离心压缩机本体零件,六角螺栓,9665M50P12,GE</t>
  </si>
  <si>
    <t>230800200001576</t>
  </si>
  <si>
    <t>离心压缩机本体零件,六角螺栓,MS9491-15,GE</t>
  </si>
  <si>
    <t>230800200001577</t>
  </si>
  <si>
    <t>离心压缩机本体零件,六角螺栓,MS9491-19,GE</t>
  </si>
  <si>
    <t>230800200002718</t>
  </si>
  <si>
    <t>离心压缩机本体零件,逻辑卡件,IRC0079602,GE</t>
  </si>
  <si>
    <t>230800200005221</t>
  </si>
  <si>
    <t>离心压缩机本体零件,螺钉,R29-AS21408,罗罗</t>
  </si>
  <si>
    <t>230800200005222</t>
  </si>
  <si>
    <t>离心压缩机本体零件,螺钉,R29-P100195,罗罗</t>
  </si>
  <si>
    <t>230800200004061</t>
  </si>
  <si>
    <t>离心压缩机本体零件,螺钉,RRE003020,罗罗</t>
  </si>
  <si>
    <t>230800200002279</t>
  </si>
  <si>
    <t>离心压缩机本体零件,螺母,9111M74P06,GE</t>
  </si>
  <si>
    <t>230800200004895</t>
  </si>
  <si>
    <t>离心压缩机本体零件,螺母,9629M48P10,GE</t>
  </si>
  <si>
    <t>230800200001585</t>
  </si>
  <si>
    <t>离心压缩机本体零件,螺母,FGN166190070,GE</t>
  </si>
  <si>
    <t>230800200006416</t>
  </si>
  <si>
    <t>离心压缩机本体零件,螺母,FGN47531,GE</t>
  </si>
  <si>
    <t>230800200002278</t>
  </si>
  <si>
    <t>离心压缩机本体零件,螺母,J1188P08D,GE</t>
  </si>
  <si>
    <t>230800200004234</t>
  </si>
  <si>
    <t>离心压缩机本体零件,螺母,N269P23B6,GE</t>
  </si>
  <si>
    <t>230800200005223</t>
  </si>
  <si>
    <t>离心压缩机本体零件,螺母,R29-A105NT,罗罗</t>
  </si>
  <si>
    <t>230800200005224</t>
  </si>
  <si>
    <t>离心压缩机本体零件,螺母,R29-AS20626,罗罗</t>
  </si>
  <si>
    <t>230800200005225</t>
  </si>
  <si>
    <t>离心压缩机本体零件,螺母,R29-AS20629,罗罗</t>
  </si>
  <si>
    <t>230800200005226</t>
  </si>
  <si>
    <t>离心压缩机本体零件,螺母,R29-AS27857,罗罗</t>
  </si>
  <si>
    <t>230800200000231</t>
  </si>
  <si>
    <t>离心压缩机本体零件,螺母,R29-AS41104,罗罗</t>
  </si>
  <si>
    <t>230800200000233</t>
  </si>
  <si>
    <t>离心压缩机本体零件,螺母,R29-U128441,罗罗</t>
  </si>
  <si>
    <t>230800200005472</t>
  </si>
  <si>
    <t>离心压缩机本体零件,螺栓,1010556,索拉</t>
  </si>
  <si>
    <t>230800200000712</t>
  </si>
  <si>
    <t>离心压缩机本体零件,螺栓,101F015016004,罗罗</t>
  </si>
  <si>
    <t>230800200000714</t>
  </si>
  <si>
    <t>离心压缩机本体零件,螺栓,101F015024006,罗罗</t>
  </si>
  <si>
    <t>230800200000720</t>
  </si>
  <si>
    <t>离心压缩机本体零件,螺栓,106F003710003,罗罗</t>
  </si>
  <si>
    <t>230800200002280</t>
  </si>
  <si>
    <t>离心压缩机本体零件,螺栓,1157M31P01,GE</t>
  </si>
  <si>
    <t>230800200000135</t>
  </si>
  <si>
    <t>离心压缩机本体零件,螺栓,210F203032033,罗罗</t>
  </si>
  <si>
    <t>230800200002274</t>
  </si>
  <si>
    <t>离心压缩机本体零件,螺栓,AS3237-10,GE</t>
  </si>
  <si>
    <t>230800200002272</t>
  </si>
  <si>
    <t>离心压缩机本体零件,螺栓,AS3237-16,GE</t>
  </si>
  <si>
    <t>230800200002275</t>
  </si>
  <si>
    <t>离心压缩机本体零件,螺栓,AS3237-22,GE</t>
  </si>
  <si>
    <t>230800200001581</t>
  </si>
  <si>
    <t>离心压缩机本体零件,螺栓,GFF07038,GE</t>
  </si>
  <si>
    <t>230800200006300</t>
  </si>
  <si>
    <t>离心压缩机本体零件,螺栓,GFQ07031,GE</t>
  </si>
  <si>
    <t>230800200002285</t>
  </si>
  <si>
    <t>离心压缩机本体零件,螺栓,HCL12020,GE</t>
  </si>
  <si>
    <t>230800200002287</t>
  </si>
  <si>
    <t>离心压缩机本体零件,螺栓,HCV36140,GE</t>
  </si>
  <si>
    <t>230800200002269</t>
  </si>
  <si>
    <t>离心压缩机本体零件,螺栓,J414P034A,GE</t>
  </si>
  <si>
    <t>230800200001575</t>
  </si>
  <si>
    <t>离心压缩机本体零件,螺栓,L31707G01,GE</t>
  </si>
  <si>
    <t>230800200002276</t>
  </si>
  <si>
    <t>离心压缩机本体零件,螺栓,MS9557-10,GE</t>
  </si>
  <si>
    <t>230800200005227</t>
  </si>
  <si>
    <t>离心压缩机本体零件,螺栓,R29-A10410B,罗罗</t>
  </si>
  <si>
    <t>230800200005228</t>
  </si>
  <si>
    <t>离心压缩机本体零件,螺栓,R29-A10411E,罗罗</t>
  </si>
  <si>
    <t>230800200005230</t>
  </si>
  <si>
    <t>离心压缩机本体零件,螺栓,R29-A1045B,罗罗</t>
  </si>
  <si>
    <t>230800200005231</t>
  </si>
  <si>
    <t>离心压缩机本体零件,螺栓,R29-AS21012,罗罗</t>
  </si>
  <si>
    <t>230800200005232</t>
  </si>
  <si>
    <t>离心压缩机本体零件,螺栓,R29-AS21410,罗罗</t>
  </si>
  <si>
    <t>230800200005233</t>
  </si>
  <si>
    <t>离心压缩机本体零件,螺栓,R29-AS21507,罗罗</t>
  </si>
  <si>
    <t>230800200005234</t>
  </si>
  <si>
    <t>离心压缩机本体零件,螺栓,R29-AS21509,罗罗</t>
  </si>
  <si>
    <t>230800200005235</t>
  </si>
  <si>
    <t>离心压缩机本体零件,螺栓,R29-AS21510,罗罗</t>
  </si>
  <si>
    <t>230800200005236</t>
  </si>
  <si>
    <t>离心压缩机本体零件,螺栓,R29-AS21512,罗罗</t>
  </si>
  <si>
    <t>230800200005237</t>
  </si>
  <si>
    <t>离心压缩机本体零件,螺栓,R29-AS21513,罗罗</t>
  </si>
  <si>
    <t>230800200005238</t>
  </si>
  <si>
    <t>离心压缩机本体零件,螺栓,R29-AS21542,罗罗</t>
  </si>
  <si>
    <t>230800200005239</t>
  </si>
  <si>
    <t>离心压缩机本体零件,螺栓,R29-AS22007,罗罗</t>
  </si>
  <si>
    <t>230800200005240</t>
  </si>
  <si>
    <t>离心压缩机本体零件,螺栓,R29-AS22014,罗罗</t>
  </si>
  <si>
    <t>230800200005241</t>
  </si>
  <si>
    <t>离心压缩机本体零件,螺栓,R29-AS24520,罗罗</t>
  </si>
  <si>
    <t>230800200005242</t>
  </si>
  <si>
    <t>离心压缩机本体零件,螺栓,R29-AS48517,罗罗</t>
  </si>
  <si>
    <t>230800200005243</t>
  </si>
  <si>
    <t>离心压缩机本体零件,螺栓,R29-BLT3333,罗罗</t>
  </si>
  <si>
    <t>230800200005244</t>
  </si>
  <si>
    <t>离心压缩机本体零件,螺栓,R29-S814056,罗罗</t>
  </si>
  <si>
    <t>230800200002286</t>
  </si>
  <si>
    <t>离心压缩机本体零件,螺栓,RVR19000,GE</t>
  </si>
  <si>
    <t>230800200002282</t>
  </si>
  <si>
    <t>离心压缩机本体零件,螺栓,RVR205391070,GE</t>
  </si>
  <si>
    <t>230800200002267</t>
  </si>
  <si>
    <t>离心压缩机本体零件,螺栓,RVR464042035,GE</t>
  </si>
  <si>
    <t>230800200002310</t>
  </si>
  <si>
    <t>离心压缩机本体零件,螺柱,9610M81P03,GE</t>
  </si>
  <si>
    <t>230800200002302</t>
  </si>
  <si>
    <t>离心压缩机本体零件,螺柱,GGV090440070,GE</t>
  </si>
  <si>
    <t>230800210001518</t>
  </si>
  <si>
    <t>离心压缩机本体零件,滤波器,30DCF6 F7907</t>
  </si>
  <si>
    <t>230800200001746</t>
  </si>
  <si>
    <t>离心压缩机本体零件,滤波器,XF30DKCS58,GE</t>
  </si>
  <si>
    <t>230800200001392</t>
  </si>
  <si>
    <t>离心压缩机本体零件,滤网,38-18604-2024-3,GE</t>
  </si>
  <si>
    <t>230800210001883</t>
  </si>
  <si>
    <t>离心压缩机本体零件,脉冲电磁阀,RCA45T000</t>
  </si>
  <si>
    <t>230800200001863</t>
  </si>
  <si>
    <t>离心压缩机本体零件,脉冲清吹电磁阀,ISM996988901,GE</t>
  </si>
  <si>
    <t>230800200004426</t>
  </si>
  <si>
    <t>离心压缩机本体零件,密封,2-01S-301-101,罗罗</t>
  </si>
  <si>
    <t>230800200004427</t>
  </si>
  <si>
    <t>离心压缩机本体零件,密封,2-01S-301-102,罗罗</t>
  </si>
  <si>
    <t>230800200004428</t>
  </si>
  <si>
    <t>离心压缩机本体零件,密封,2-01S-301-103,罗罗</t>
  </si>
  <si>
    <t>230800200005168</t>
  </si>
  <si>
    <t>离心压缩机本体零件,密封,2-03C-162-106,罗罗</t>
  </si>
  <si>
    <t>230800200000862</t>
  </si>
  <si>
    <t>离心压缩机本体零件,密封,CSA337-13.259,罗罗</t>
  </si>
  <si>
    <t>230800200000863</t>
  </si>
  <si>
    <t>离心压缩机本体零件,密封,CSA337-13.261,罗罗</t>
  </si>
  <si>
    <t>230800200005164</t>
  </si>
  <si>
    <t>离心压缩机本体零件,密封,R29-AS43013-015,罗罗</t>
  </si>
  <si>
    <t>230800200004014</t>
  </si>
  <si>
    <t>离心压缩机本体零件,密封,RRE003577,罗罗</t>
  </si>
  <si>
    <t>230800200004015</t>
  </si>
  <si>
    <t>离心压缩机本体零件,密封,RRE003578,罗罗</t>
  </si>
  <si>
    <t>230800200004017</t>
  </si>
  <si>
    <t>离心压缩机本体零件,密封,RRE003584,罗罗</t>
  </si>
  <si>
    <t>230800200004018</t>
  </si>
  <si>
    <t>离心压缩机本体零件,密封,RRE003586,罗罗</t>
  </si>
  <si>
    <t>230800200000842</t>
  </si>
  <si>
    <t>离心压缩机本体零件,密封垫,209F023005,罗罗</t>
  </si>
  <si>
    <t>230800200002420</t>
  </si>
  <si>
    <t>离心压缩机本体零件,密封垫,IRP4139401,GE</t>
  </si>
  <si>
    <t>230800200002419</t>
  </si>
  <si>
    <t>离心压缩机本体零件,密封垫,IRP4169412021,GE</t>
  </si>
  <si>
    <t>230800200002399</t>
  </si>
  <si>
    <t>离心压缩机本体零件,密封垫,IRV383281229,GE</t>
  </si>
  <si>
    <t>230800200002403</t>
  </si>
  <si>
    <t>离心压缩机本体零件,密封垫,IRV424280547,GE</t>
  </si>
  <si>
    <t>230800200002381</t>
  </si>
  <si>
    <t>离心压缩机本体零件,密封垫,KAG002801920,GE</t>
  </si>
  <si>
    <t>230800200002393</t>
  </si>
  <si>
    <t>离心压缩机本体零件,密封垫,KCX007002720,GE</t>
  </si>
  <si>
    <t>230800200002392</t>
  </si>
  <si>
    <t>离心压缩机本体零件,密封垫,KCX007903320,GE</t>
  </si>
  <si>
    <t>230800200002396</t>
  </si>
  <si>
    <t>离心压缩机本体零件,密封垫,KFZ270070224,GE</t>
  </si>
  <si>
    <t>230800200002395</t>
  </si>
  <si>
    <t>离心压缩机本体零件,密封垫,KFZ270080224,GE</t>
  </si>
  <si>
    <t>230800200002429</t>
  </si>
  <si>
    <t>离心压缩机本体零件,密封垫,KFZ270110294,GE</t>
  </si>
  <si>
    <t>230800200004602</t>
  </si>
  <si>
    <t>离心压缩机本体零件,密封垫片,RF36-3-24J#1,罗罗</t>
  </si>
  <si>
    <t>230800200000263</t>
  </si>
  <si>
    <t>离心压缩机本体零件,密封垫片,W16A-27#13,罗罗</t>
  </si>
  <si>
    <t>230800200000264</t>
  </si>
  <si>
    <t>离心压缩机本体零件,密封垫片,W16B-13#13,罗罗</t>
  </si>
  <si>
    <t>230800200001529</t>
  </si>
  <si>
    <t>离心压缩机本体零件,密封固定器,L21617P01,GE</t>
  </si>
  <si>
    <t>230800210001901</t>
  </si>
  <si>
    <t>离心压缩机本体零件,密封环,400-027-4490-41</t>
  </si>
  <si>
    <t>230800200004023</t>
  </si>
  <si>
    <t>离心压缩机本体零件,密封套件,RRE003744,罗罗</t>
  </si>
  <si>
    <t>230800200000066</t>
  </si>
  <si>
    <t>离心压缩机本体零件,密封套装,RRE020055,罗罗</t>
  </si>
  <si>
    <t>230800200000947</t>
  </si>
  <si>
    <t>离心压缩机本体零件,密封外壳,RF36-21-23C#1,罗罗</t>
  </si>
  <si>
    <t>230800200002379</t>
  </si>
  <si>
    <t>离心压缩机本体零件,密封装置,9371M19P05,GE</t>
  </si>
  <si>
    <t>230800200002378</t>
  </si>
  <si>
    <t>离心压缩机本体零件,密封装置,9864M56P05,GE</t>
  </si>
  <si>
    <t>230800200000943</t>
  </si>
  <si>
    <t>离心压缩机本体零件,密封装置,R29-AS43013-222,罗罗</t>
  </si>
  <si>
    <t>230800200005072</t>
  </si>
  <si>
    <t>离心压缩机本体零件,密封组件,RRE020054,罗罗</t>
  </si>
  <si>
    <t>230800200000015</t>
  </si>
  <si>
    <t>离心压缩机本体零件,模块,2-88E-116-601,罗罗</t>
  </si>
  <si>
    <t>230800200002261</t>
  </si>
  <si>
    <t>离心压缩机本体零件,模块,IQQ020090010,GE</t>
  </si>
  <si>
    <t>230800200002256</t>
  </si>
  <si>
    <t>离心压缩机本体零件,模块,IRQ100857448,GE</t>
  </si>
  <si>
    <t>230800200002252</t>
  </si>
  <si>
    <t>离心压缩机本体零件,模块,IRQ1376836,GE</t>
  </si>
  <si>
    <t>230800200001912</t>
  </si>
  <si>
    <t>离心压缩机本体零件,模块,RBO15403,GE</t>
  </si>
  <si>
    <t>230800200000021</t>
  </si>
  <si>
    <t>离心压缩机本体零件,模块,RRE007039,罗罗</t>
  </si>
  <si>
    <t>230800200002722</t>
  </si>
  <si>
    <t>离心压缩机本体零件,内部连接卡,IRC0079621,GE</t>
  </si>
  <si>
    <t>230800200002440</t>
  </si>
  <si>
    <t>离心压缩机本体零件,内扣环,705B276P4,GE</t>
  </si>
  <si>
    <t>230800210001871</t>
  </si>
  <si>
    <t>离心压缩机本体零件,内六角螺栓,101F015032024,罗罗</t>
  </si>
  <si>
    <t>230800200000003</t>
  </si>
  <si>
    <t>离心压缩机本体零件,凝汽器热井,2-04G-049-033,罗罗</t>
  </si>
  <si>
    <t>230800200005180</t>
  </si>
  <si>
    <t>离心压缩机本体零件,排气阀,2-16C-094-103,罗罗</t>
  </si>
  <si>
    <t>230800200000961</t>
  </si>
  <si>
    <t>离心压缩机本体零件,排气头,872450,罗罗</t>
  </si>
  <si>
    <t>230800210001902</t>
  </si>
  <si>
    <t>离心压缩机本体零件,盘根环,IRV383280929</t>
  </si>
  <si>
    <t>230800200002460</t>
  </si>
  <si>
    <t>离心压缩机本体零件,平垫圈,133A1624P7,GE</t>
  </si>
  <si>
    <t>230800200002452</t>
  </si>
  <si>
    <t>离心压缩机本体零件,平垫圈,705B734P13,GE</t>
  </si>
  <si>
    <t>230800200002454</t>
  </si>
  <si>
    <t>离心压缩机本体零件,平垫圈,9609M43P03,GE</t>
  </si>
  <si>
    <t>230800200002461</t>
  </si>
  <si>
    <t>离心压缩机本体零件,平垫圈,9609M43P05,GE</t>
  </si>
  <si>
    <t>230800200002459</t>
  </si>
  <si>
    <t>离心压缩机本体零件,平垫圈,9682M51P01,GE</t>
  </si>
  <si>
    <t>230800200002458</t>
  </si>
  <si>
    <t>离心压缩机本体零件,平垫圈,9682M51P03,GE</t>
  </si>
  <si>
    <t>230800200004902</t>
  </si>
  <si>
    <t>离心压缩机本体零件,平垫圈,L44778P02,GE</t>
  </si>
  <si>
    <t>230800200000254</t>
  </si>
  <si>
    <t>离心压缩机本体零件,平垫圈,R29-SP151D,罗罗</t>
  </si>
  <si>
    <t>230800200002778</t>
  </si>
  <si>
    <t>离心压缩机本体零件,齐纳式安全栅,IRQ119520932,GE</t>
  </si>
  <si>
    <t>230800200002857</t>
  </si>
  <si>
    <t>离心压缩机本体零件,齐纳式安全栅,MTL7087,GE</t>
  </si>
  <si>
    <t>230800200002214</t>
  </si>
  <si>
    <t>离心压缩机本体零件,气阀垫圈,YZYQ0000010,GE</t>
  </si>
  <si>
    <t>230800200002099</t>
  </si>
  <si>
    <t>离心压缩机本体零件,气阀垫圈,Z1002.11-5,GE</t>
  </si>
  <si>
    <t>230800210001865</t>
  </si>
  <si>
    <t>离心压缩机本体零件,前置器,350501-00-00-00-01-05,BENTLY NEVADA</t>
  </si>
  <si>
    <t>230800200000276</t>
  </si>
  <si>
    <t>离心压缩机本体零件,球阀,2-01V-711-225,罗罗</t>
  </si>
  <si>
    <t>230800200002502</t>
  </si>
  <si>
    <t>离心压缩机本体零件,球状阀芯,IRV398762193,GE</t>
  </si>
  <si>
    <t>230800200002720</t>
  </si>
  <si>
    <t>离心压缩机本体零件,驱动卡,IRC0063813,GE</t>
  </si>
  <si>
    <t>230800200005021</t>
  </si>
  <si>
    <t>离心压缩机本体零件,热电偶,RTO656743080,GE</t>
  </si>
  <si>
    <t>230800200000146</t>
  </si>
  <si>
    <t>离心压缩机本体零件,热电偶电缆,299W135001,罗罗</t>
  </si>
  <si>
    <t>230800200001606</t>
  </si>
  <si>
    <t>离心压缩机本体零件,热电偶端子板,IS200TBTCH1BBB,GE</t>
  </si>
  <si>
    <t>230800200001640</t>
  </si>
  <si>
    <t>离心压缩机本体零件,热电偶接线端子,8625-FT-IS,GE</t>
  </si>
  <si>
    <t>230800210001885</t>
  </si>
  <si>
    <t>离心压缩机本体零件,热电偶探头,TJ36-CASS-18U-96</t>
  </si>
  <si>
    <t>230800200004978</t>
  </si>
  <si>
    <t>离心压缩机本体零件,热电偶套管,RPO222200010,GE</t>
  </si>
  <si>
    <t>230800200001634</t>
  </si>
  <si>
    <t>离心压缩机本体零件,热电阻,RPO264031000,GE</t>
  </si>
  <si>
    <t>230800200002650</t>
  </si>
  <si>
    <t>离心压缩机本体零件,热电阻,RTO95490,GE</t>
  </si>
  <si>
    <t>230800200001973</t>
  </si>
  <si>
    <t>离心压缩机本体零件,热继电器,IQQ020060042,GE</t>
  </si>
  <si>
    <t>230800200004633</t>
  </si>
  <si>
    <t>离心压缩机本体零件,热继电器,IRC007960131,GE</t>
  </si>
  <si>
    <t>230800200002568</t>
  </si>
  <si>
    <t>离心压缩机本体零件,容积增压器,IRV2399714,GE</t>
  </si>
  <si>
    <t>230800200001974</t>
  </si>
  <si>
    <t>离心压缩机本体零件,熔断器,IQQ020070048,GE</t>
  </si>
  <si>
    <t>230800210001848</t>
  </si>
  <si>
    <t>离心压缩机本体零件,熔断器,IRC0067414,GE</t>
  </si>
  <si>
    <t>230800200002838</t>
  </si>
  <si>
    <t>离心压缩机本体零件,熔断式辅助触点,IRC007960142,GE</t>
  </si>
  <si>
    <t>230800210001873</t>
  </si>
  <si>
    <t>离心压缩机本体零件,熔断型端子,WSI6,魏德米勒</t>
  </si>
  <si>
    <t>230800200012243</t>
  </si>
  <si>
    <t>离心压缩机本体零件,熔丝架,IRC0062436,GE</t>
  </si>
  <si>
    <t>230800200002759</t>
  </si>
  <si>
    <t>离心压缩机本体零件,三通管,9174M79P03,GE</t>
  </si>
  <si>
    <t>230800200002717</t>
  </si>
  <si>
    <t>离心压缩机本体零件,闪存卡,336A5196AAP8,GE</t>
  </si>
  <si>
    <t>230800200000690</t>
  </si>
  <si>
    <t>离心压缩机本体零件,扇形密封,SWP28681,GE</t>
  </si>
  <si>
    <t>230800200002216</t>
  </si>
  <si>
    <t>离心压缩机本体零件,十字头销,YZYQ000003,GE</t>
  </si>
  <si>
    <t>230800200000177</t>
  </si>
  <si>
    <t>离心压缩机本体零件,时间继电器,2-04E-209-002,罗罗</t>
  </si>
  <si>
    <t>230800200002556</t>
  </si>
  <si>
    <t>离心压缩机本体零件,时间继电器,IRQ119520930,GE</t>
  </si>
  <si>
    <t>230800200003867</t>
  </si>
  <si>
    <t>离心压缩机本体零件,时间继电器带底座,GE1A-C30H,罗罗</t>
  </si>
  <si>
    <t>230800200000128</t>
  </si>
  <si>
    <t>离心压缩机本体零件,适配器,203T334001,罗罗</t>
  </si>
  <si>
    <t>230800200000438</t>
  </si>
  <si>
    <t>离心压缩机本体零件,适配器,2-88E-116-107,罗罗</t>
  </si>
  <si>
    <t>230800200002538</t>
  </si>
  <si>
    <t>离心压缩机本体零件,适配器,IRQ119520682,GE</t>
  </si>
  <si>
    <t>230800200005189</t>
  </si>
  <si>
    <t>离心压缩机本体零件,枢轴柱,R29-LW17454,罗罗</t>
  </si>
  <si>
    <t>230800200002764</t>
  </si>
  <si>
    <t>离心压缩机本体零件,舒克套,IRQ119520692,GE</t>
  </si>
  <si>
    <t>230800200004888</t>
  </si>
  <si>
    <t>离心压缩机本体零件,数字量输出模块,8215-DO-IS,GE</t>
  </si>
  <si>
    <t>230800200001779</t>
  </si>
  <si>
    <t>离心压缩机本体零件,数字量输入接线端子,8617-FT-NI,GE</t>
  </si>
  <si>
    <t>230800200001793</t>
  </si>
  <si>
    <t>离心压缩机本体零件,数字量输入接线端子,8623-TI-IS,GE</t>
  </si>
  <si>
    <t>230800200004912</t>
  </si>
  <si>
    <t>离心压缩机本体零件,双RTD润滑油,L35166P01,GE</t>
  </si>
  <si>
    <t>230800200002749</t>
  </si>
  <si>
    <t>离心压缩机本体零件,双钩头楔键,IRV398762192,GE</t>
  </si>
  <si>
    <t>230800200012233</t>
  </si>
  <si>
    <t>离心压缩机本体零件,双极开关,ICF000052308,GE</t>
  </si>
  <si>
    <t>230800200002017</t>
  </si>
  <si>
    <t>离心压缩机本体零件,双极开关,IRQ121830022,GE</t>
  </si>
  <si>
    <t>230800200003983</t>
  </si>
  <si>
    <t>离心压缩机本体零件,双金属温度计,S5550/N950X,罗罗</t>
  </si>
  <si>
    <t>230800200001700</t>
  </si>
  <si>
    <t>离心压缩机本体零件,丝堵,9135M62P01,GE</t>
  </si>
  <si>
    <t>230800200002856</t>
  </si>
  <si>
    <t>离心压缩机本体零件,丝堵,RPR47878,GE</t>
  </si>
  <si>
    <t>230800200002855</t>
  </si>
  <si>
    <t>离心压缩机本体零件,丝堵,RPR47879,GE</t>
  </si>
  <si>
    <t>230800200002854</t>
  </si>
  <si>
    <t>离心压缩机本体零件,丝堵,RTQ21997,GE</t>
  </si>
  <si>
    <t>230800200004340</t>
  </si>
  <si>
    <t>离心压缩机本体零件,丝堵组件,R29-LK45470,罗罗</t>
  </si>
  <si>
    <t>230800200004962</t>
  </si>
  <si>
    <t>离心压缩机本体零件,速度保护IO包,IS220PPRAH1A,GE</t>
  </si>
  <si>
    <t>230800200000300</t>
  </si>
  <si>
    <t>离心压缩机本体零件,锁紧板,R29-LW13287,罗罗</t>
  </si>
  <si>
    <t>230800200012862</t>
  </si>
  <si>
    <t>离心压缩机本体零件,锁紧钢丝,SF-327-1-003,罗罗</t>
  </si>
  <si>
    <t>230800200004285</t>
  </si>
  <si>
    <t>离心压缩机本体零件,锁紧螺帽,IRP439880383,GE</t>
  </si>
  <si>
    <t>230800200005246</t>
  </si>
  <si>
    <t>离心压缩机本体零件,锁紧螺母,R29-A24JT,罗罗</t>
  </si>
  <si>
    <t>230800200005245</t>
  </si>
  <si>
    <t>离心压缩机本体零件,锁紧螺母,R29-LW18871,罗罗</t>
  </si>
  <si>
    <t>230800200000721</t>
  </si>
  <si>
    <t>离心压缩机本体零件,锁片,SF115-2-712,罗罗</t>
  </si>
  <si>
    <t>230800200005076</t>
  </si>
  <si>
    <t>离心压缩机本体零件,锁止环,2-05C-117-102,罗罗</t>
  </si>
  <si>
    <t>230800200004416</t>
  </si>
  <si>
    <t>离心压缩机本体零件,探测器安装组件,E-01A-285-053,罗罗</t>
  </si>
  <si>
    <t>230800200005173</t>
  </si>
  <si>
    <t>离心压缩机本体零件,探头,2-05C-176-025,罗罗</t>
  </si>
  <si>
    <t>230800200002826</t>
  </si>
  <si>
    <t>离心压缩机本体零件,探头,IRC0079646,GE</t>
  </si>
  <si>
    <t>230800200002760</t>
  </si>
  <si>
    <t>离心压缩机本体零件,套管,9607M34P01,GE</t>
  </si>
  <si>
    <t>230800200002755</t>
  </si>
  <si>
    <t>离心压缩机本体零件,套管,9607M34P03,GE</t>
  </si>
  <si>
    <t>230800200002467</t>
  </si>
  <si>
    <t>离心压缩机本体零件,套圈管,J1160P06,GE</t>
  </si>
  <si>
    <t>230800200002793</t>
  </si>
  <si>
    <t>离心压缩机本体零件,套筒,SWR9605308,GE</t>
  </si>
  <si>
    <t>230800200001495</t>
  </si>
  <si>
    <t>离心压缩机本体零件,填料,J221P012,GE</t>
  </si>
  <si>
    <t>230800200005013</t>
  </si>
  <si>
    <t>离心压缩机本体零件,填料,J221P121,GE</t>
  </si>
  <si>
    <t>230800200004993</t>
  </si>
  <si>
    <t>离心压缩机本体零件,填料,J221P125,GE</t>
  </si>
  <si>
    <t>230800200001490</t>
  </si>
  <si>
    <t>离心压缩机本体零件,填料,J221P134,GE</t>
  </si>
  <si>
    <t>230800200001492</t>
  </si>
  <si>
    <t>离心压缩机本体零件,填料,J221P216,GE</t>
  </si>
  <si>
    <t>230800200001489</t>
  </si>
  <si>
    <t>离心压缩机本体零件,填料,J221P263,GE</t>
  </si>
  <si>
    <t>230800200004926</t>
  </si>
  <si>
    <t>离心压缩机本体零件,填料,J221P903,GE</t>
  </si>
  <si>
    <t>230800200005014</t>
  </si>
  <si>
    <t>离心压缩机本体零件,填料,J221P906,GE</t>
  </si>
  <si>
    <t>230800200001494</t>
  </si>
  <si>
    <t>离心压缩机本体零件,填料,J221P908,GE</t>
  </si>
  <si>
    <t>230800200001491</t>
  </si>
  <si>
    <t>离心压缩机本体零件,填料,J221P910,GE</t>
  </si>
  <si>
    <t>230800200004201</t>
  </si>
  <si>
    <t>离心压缩机本体零件,填料,J221P912,GE</t>
  </si>
  <si>
    <t>230800200002761</t>
  </si>
  <si>
    <t>离心压缩机本体零件,填料,J221P916,GE</t>
  </si>
  <si>
    <t>230800200002762</t>
  </si>
  <si>
    <t>离心压缩机本体零件,填料,J221P920,GE</t>
  </si>
  <si>
    <t>230800200001498</t>
  </si>
  <si>
    <t>离心压缩机本体零件,填料,M83248/1-243,GE</t>
  </si>
  <si>
    <t>230800200001497</t>
  </si>
  <si>
    <t>离心压缩机本体零件,填料,M83248/1-904,GE</t>
  </si>
  <si>
    <t>230800200004237</t>
  </si>
  <si>
    <t>离心压缩机本体零件,填料函,IRV398761987,GE</t>
  </si>
  <si>
    <t>230800200001395</t>
  </si>
  <si>
    <t>离心压缩机本体零件,跳线,218A4628P2,GE</t>
  </si>
  <si>
    <t>230800200001762</t>
  </si>
  <si>
    <t>离心压缩机本体零件,跳线,278A3309P1,GE</t>
  </si>
  <si>
    <t>230800200002241</t>
  </si>
  <si>
    <t>离心压缩机本体零件,通讯模块前板,136180-01,GE</t>
  </si>
  <si>
    <t>230800200012167</t>
  </si>
  <si>
    <t>离心压缩机本体零件,铜管末端联轴器,871C234P06,GE</t>
  </si>
  <si>
    <t>230800200012168</t>
  </si>
  <si>
    <t>离心压缩机本体零件,铜管末端联轴器,871C234P08,GE</t>
  </si>
  <si>
    <t>230800200000125</t>
  </si>
  <si>
    <t>离心压缩机本体零件,推拉器,201T193006,罗罗</t>
  </si>
  <si>
    <t>230800200004964</t>
  </si>
  <si>
    <t>离心压缩机本体零件,网关,IS220PPRFH1A,GE</t>
  </si>
  <si>
    <t>230800200001978</t>
  </si>
  <si>
    <t>离心压缩机本体零件,网关总线模块,RJO054964110,GE</t>
  </si>
  <si>
    <t>230800210001863</t>
  </si>
  <si>
    <t>离心压缩机本体零件,网线,RJO06969,GE</t>
  </si>
  <si>
    <t>230800200002654</t>
  </si>
  <si>
    <t>离心压缩机本体零件,微分电路开关,IRQ119520723,GE</t>
  </si>
  <si>
    <t>230800200002217</t>
  </si>
  <si>
    <t>离心压缩机本体零件,位移探头,330101-00-16-10-02-00,GE</t>
  </si>
  <si>
    <t>230800200003862</t>
  </si>
  <si>
    <t>离心压缩机本体零件,温度变送器,644HAE1XAJ6M5Q4,罗罗</t>
  </si>
  <si>
    <t>230800200001795</t>
  </si>
  <si>
    <t>离心压缩机本体零件,温度变送器,RPO264041300,GE</t>
  </si>
  <si>
    <t>230800200002820</t>
  </si>
  <si>
    <t>离心压缩机本体零件,温度表,ISM150866004,GE</t>
  </si>
  <si>
    <t>230800200002814</t>
  </si>
  <si>
    <t>离心压缩机本体零件,温度表,RTO675501201,GE</t>
  </si>
  <si>
    <t>230800200002817</t>
  </si>
  <si>
    <t>离心压缩机本体零件,温度表,RTO729061220,GE</t>
  </si>
  <si>
    <t>230800200000022</t>
  </si>
  <si>
    <t>离心压缩机本体零件,温度调节器,RRE004765,罗罗</t>
  </si>
  <si>
    <t>230800200000375</t>
  </si>
  <si>
    <t>离心压缩机本体零件,温度计,2-01J-067-080,罗罗</t>
  </si>
  <si>
    <t>230800200001799</t>
  </si>
  <si>
    <t>离心压缩机本体零件,温度计,RTO729051203,GE</t>
  </si>
  <si>
    <t>230800210001866</t>
  </si>
  <si>
    <t>离心压缩机本体零件,温度计,RTO729063603,WIKA</t>
  </si>
  <si>
    <t>230800200002727</t>
  </si>
  <si>
    <t>离心压缩机本体零件,温度卡,IRC0079603,GE</t>
  </si>
  <si>
    <t>230800200002687</t>
  </si>
  <si>
    <t>离心压缩机本体零件,温度开关,ISM150866007,GE</t>
  </si>
  <si>
    <t>230800200002683</t>
  </si>
  <si>
    <t>离心压缩机本体零件,温度开关,ISM996988912,GE</t>
  </si>
  <si>
    <t>230800200000145</t>
  </si>
  <si>
    <t>离心压缩机本体零件,温度探头,205C176006,罗罗</t>
  </si>
  <si>
    <t>230800200005190</t>
  </si>
  <si>
    <t>离心压缩机本体零件,温度探头,2-05C-176-007,罗罗</t>
  </si>
  <si>
    <t>230800200000108</t>
  </si>
  <si>
    <t>离心压缩机本体零件,温度探头,65C21D0035D0150T48E1,罗罗</t>
  </si>
  <si>
    <t>230800200001652</t>
  </si>
  <si>
    <t>离心压缩机本体零件,温度探头,RPO264041000,GE</t>
  </si>
  <si>
    <t>230800200001650</t>
  </si>
  <si>
    <t>离心压缩机本体零件,温度探头,RTO316560012,GE</t>
  </si>
  <si>
    <t>230800200001643</t>
  </si>
  <si>
    <t>离心压缩机本体零件,温度探头,RTO496700000,GE</t>
  </si>
  <si>
    <t>230800200001651</t>
  </si>
  <si>
    <t>离心压缩机本体零件,温度探头,RTO744086010,GE</t>
  </si>
  <si>
    <t>230800200004231</t>
  </si>
  <si>
    <t>离心压缩机本体零件,温度压力探头,L50030P01,GE</t>
  </si>
  <si>
    <t>230800200001750</t>
  </si>
  <si>
    <t>离心压缩机本体零件,温度元件,RPO263981100,GE</t>
  </si>
  <si>
    <t>230800200001622</t>
  </si>
  <si>
    <t>离心压缩机本体零件,温度指示器,RTO677761007,GE</t>
  </si>
  <si>
    <t>230800200002648</t>
  </si>
  <si>
    <t>离心压缩机本体零件,温控电路板,IRF431110237,GE</t>
  </si>
  <si>
    <t>230800210001882</t>
  </si>
  <si>
    <t>离心压缩机本体零件,温控阀芯,IRV5263750001,AMOT</t>
  </si>
  <si>
    <t>230800200001989</t>
  </si>
  <si>
    <t>离心压缩机本体零件,温控卡,RJO081821100,GE</t>
  </si>
  <si>
    <t>230800200002690</t>
  </si>
  <si>
    <t>离心压缩机本体零件,温控开关,IRC0079658,GE</t>
  </si>
  <si>
    <t>230800200003655</t>
  </si>
  <si>
    <t>离心压缩机本体零件,温控器,3775574,罗罗</t>
  </si>
  <si>
    <t>230800200002627</t>
  </si>
  <si>
    <t>离心压缩机本体零件,温控器,IRC007960128,GE</t>
  </si>
  <si>
    <t>230800200002024</t>
  </si>
  <si>
    <t>离心压缩机本体零件,稳流电阻器,IRC0057742,GE</t>
  </si>
  <si>
    <t>230800200001785</t>
  </si>
  <si>
    <t>离心压缩机本体零件,限位/接近开关检测器,8220-DI-IS,GE</t>
  </si>
  <si>
    <t>230800200000089</t>
  </si>
  <si>
    <t>离心压缩机本体零件,限位开关,184673,罗罗</t>
  </si>
  <si>
    <t>230800200002693</t>
  </si>
  <si>
    <t>离心压缩机本体零件,限位开关,IRC007960137,GE</t>
  </si>
  <si>
    <t>230800200006397</t>
  </si>
  <si>
    <t>离心压缩机本体零件,限位开关,RJO19794,GE</t>
  </si>
  <si>
    <t>230800200000391</t>
  </si>
  <si>
    <t>离心压缩机本体零件,限位器,R29-LW10315,罗罗</t>
  </si>
  <si>
    <t>230800200000864</t>
  </si>
  <si>
    <t>离心压缩机本体零件,线束,LW100091,罗罗</t>
  </si>
  <si>
    <t>230800200012163</t>
  </si>
  <si>
    <t>离心压缩机本体零件,线性滤波器,IRQ119520652 250V 30A,GE</t>
  </si>
  <si>
    <t>230800200012164</t>
  </si>
  <si>
    <t>离心压缩机本体零件,线性滤波器,IRQ119520921 250V 16A,GE</t>
  </si>
  <si>
    <t>230800200012165</t>
  </si>
  <si>
    <t>离心压缩机本体零件,线性滤波器,IRQ119520922 250V 24A,GE</t>
  </si>
  <si>
    <t>230800200000005</t>
  </si>
  <si>
    <t>离心压缩机本体零件,箱体挡板探测器,56000ABQ,罗罗</t>
  </si>
  <si>
    <t>230800200000912</t>
  </si>
  <si>
    <t>离心压缩机本体零件,销子,2-20E-226-103,罗罗</t>
  </si>
  <si>
    <t>230800200001734</t>
  </si>
  <si>
    <t>离心压缩机本体零件,销子,IRV398761248,GE</t>
  </si>
  <si>
    <t>230800200004420</t>
  </si>
  <si>
    <t>离心压缩机本体零件,信号灯,E-01A-285-143,罗罗</t>
  </si>
  <si>
    <t>230800210001876</t>
  </si>
  <si>
    <t>离心压缩机本体零件,行程开关,SZ4127.000,威图</t>
  </si>
  <si>
    <t>230800200004636</t>
  </si>
  <si>
    <t>离心压缩机本体零件,修理工具,IRV398761526,GE</t>
  </si>
  <si>
    <t>230800200000014</t>
  </si>
  <si>
    <t>离心压缩机本体零件,选择开关,E-01M-001-007,罗罗</t>
  </si>
  <si>
    <t>230800200002695</t>
  </si>
  <si>
    <t>离心压缩机本体零件,选择开关,IRC007960106,GE</t>
  </si>
  <si>
    <t>230800200003654</t>
  </si>
  <si>
    <t>离心压缩机本体零件,选择开关,PSRC-220,罗罗</t>
  </si>
  <si>
    <t>230800200003657</t>
  </si>
  <si>
    <t>离心压缩机本体零件,选择开关,PSRC-D-220,罗罗</t>
  </si>
  <si>
    <t>230800200000445</t>
  </si>
  <si>
    <t>离心压缩机本体零件,选择器,2-04S-635-402,罗罗</t>
  </si>
  <si>
    <t>230800200000446</t>
  </si>
  <si>
    <t>离心压缩机本体零件,选择器,2-04S-635-403,罗罗</t>
  </si>
  <si>
    <t>230800200002548</t>
  </si>
  <si>
    <t>离心压缩机本体零件,选择器,IRQ119520890,GE</t>
  </si>
  <si>
    <t>230800200002098</t>
  </si>
  <si>
    <t>离心压缩机本体零件,压力变送器,EJA430A-EBS4A-97DN/NS11,GE</t>
  </si>
  <si>
    <t>230800200004439</t>
  </si>
  <si>
    <t>离心压缩机本体零件,压力表,2-01M-109-116,罗罗</t>
  </si>
  <si>
    <t>230800200004440</t>
  </si>
  <si>
    <t>离心压缩机本体零件,压力表,2-01M-109-117,罗罗</t>
  </si>
  <si>
    <t>230800200004441</t>
  </si>
  <si>
    <t>离心压缩机本体零件,压力表,2-01M-109-118,罗罗</t>
  </si>
  <si>
    <t>230800200004445</t>
  </si>
  <si>
    <t>离心压缩机本体零件,压力表,2-04J-186-001,罗罗</t>
  </si>
  <si>
    <t>230800200002819</t>
  </si>
  <si>
    <t>离心压缩机本体零件,压力表,ISM150866003,GE</t>
  </si>
  <si>
    <t>230800200002746</t>
  </si>
  <si>
    <t>离心压缩机本体零件,压力表,ISM990647939,GE</t>
  </si>
  <si>
    <t>230800200002747</t>
  </si>
  <si>
    <t>离心压缩机本体零件,压力表,ISM990647940,GE</t>
  </si>
  <si>
    <t>230800210001867</t>
  </si>
  <si>
    <t>离心压缩机本体零件,压力表,RMO419691703,WIKA</t>
  </si>
  <si>
    <t>230800200001631</t>
  </si>
  <si>
    <t>离心压缩机本体零件,压力表,RMO419701803,GE</t>
  </si>
  <si>
    <t>230800200002813</t>
  </si>
  <si>
    <t>离心压缩机本体零件,压力表,RMO419711703,GE</t>
  </si>
  <si>
    <t>230800200005737</t>
  </si>
  <si>
    <t>离心压缩机本体零件,压力表,RMO419711803,GE</t>
  </si>
  <si>
    <t>230800200001629</t>
  </si>
  <si>
    <t>离心压缩机本体零件,压力表,RMO419721803,GE</t>
  </si>
  <si>
    <t>230800200001630</t>
  </si>
  <si>
    <t>离心压缩机本体零件,压力表,RMO419731803,GE</t>
  </si>
  <si>
    <t>230800200001628</t>
  </si>
  <si>
    <t>离心压缩机本体零件,压力表,RMO419761803,GE</t>
  </si>
  <si>
    <t>230800200001624</t>
  </si>
  <si>
    <t>离心压缩机本体零件,压力表,RMO419765803,GE</t>
  </si>
  <si>
    <t>230800200004262</t>
  </si>
  <si>
    <t>离心压缩机本体零件,压力表,RMO419815803,GE</t>
  </si>
  <si>
    <t>230800200005738</t>
  </si>
  <si>
    <t>离心压缩机本体零件,压力表,RMO446081603,GE</t>
  </si>
  <si>
    <t>230800200000307</t>
  </si>
  <si>
    <t>离心压缩机本体零件,压力调节阀,LPR-150M-401,罗罗</t>
  </si>
  <si>
    <t>230800200001621</t>
  </si>
  <si>
    <t>离心压缩机本体零件,压力指示器,RMO446021055,GE</t>
  </si>
  <si>
    <t>230800200005175</t>
  </si>
  <si>
    <t>离心压缩机本体零件,延迟继电器,E-01E-001-072,罗罗</t>
  </si>
  <si>
    <t>230800210001854</t>
  </si>
  <si>
    <t>离心压缩机本体零件,延长电缆,2-04C-448-376,罗罗</t>
  </si>
  <si>
    <t>230800210001852</t>
  </si>
  <si>
    <t>离心压缩机本体零件,延长电缆,2-04C-448-377,罗罗</t>
  </si>
  <si>
    <t>230800210001853</t>
  </si>
  <si>
    <t>离心压缩机本体零件,延长电缆,2-04C-448-378,罗罗</t>
  </si>
  <si>
    <t>230800200001809</t>
  </si>
  <si>
    <t>离心压缩机本体零件,液位变送器,RTO065740903,GE</t>
  </si>
  <si>
    <t>230800200002745</t>
  </si>
  <si>
    <t>离心压缩机本体零件,液位玻璃支架,ISM990647930,GE</t>
  </si>
  <si>
    <t>230800200004245</t>
  </si>
  <si>
    <t>离心压缩机本体零件,液位传感器,RTO806274911,GE</t>
  </si>
  <si>
    <t>230800200002476</t>
  </si>
  <si>
    <t>离心压缩机本体零件,液位计,ISM4119637,GE</t>
  </si>
  <si>
    <t>230800200002477</t>
  </si>
  <si>
    <t>离心压缩机本体零件,液位计,ISM4119638,GE</t>
  </si>
  <si>
    <t>230800200002478</t>
  </si>
  <si>
    <t>离心压缩机本体零件,液位计,ISM4119639,GE</t>
  </si>
  <si>
    <t>230800200000122</t>
  </si>
  <si>
    <t>离心压缩机本体零件,仪表钳,201T193003,罗罗</t>
  </si>
  <si>
    <t>230800200002224</t>
  </si>
  <si>
    <t>离心压缩机本体零件,油封,YZYQ000004,GE</t>
  </si>
  <si>
    <t>230800200005249</t>
  </si>
  <si>
    <t>离心压缩机本体零件,有耳垫圈,R29-SP108N,罗罗</t>
  </si>
  <si>
    <t>230800200005250</t>
  </si>
  <si>
    <t>离心压缩机本体零件,有耳垫圈,R29-SP42E,罗罗</t>
  </si>
  <si>
    <t>230800200005251</t>
  </si>
  <si>
    <t>离心压缩机本体零件,有耳垫圈,R29-SP42J,罗罗</t>
  </si>
  <si>
    <t>230800200005252</t>
  </si>
  <si>
    <t>离心压缩机本体零件,有耳垫圈,R29-SP42N,罗罗</t>
  </si>
  <si>
    <t>230800200004939</t>
  </si>
  <si>
    <t>离心压缩机本体零件,圆锥销,IRV398762750,GE</t>
  </si>
  <si>
    <t>230800200000308</t>
  </si>
  <si>
    <t>离心压缩机本体零件,粘结密封,R29-P346014,罗罗</t>
  </si>
  <si>
    <t>230800200005194</t>
  </si>
  <si>
    <t>离心压缩机本体零件,粘结密封,R29-P851026,罗罗</t>
  </si>
  <si>
    <t>230800200002696</t>
  </si>
  <si>
    <t>离心压缩机本体零件,照明灯,IRQ119520721,GE</t>
  </si>
  <si>
    <t>230800200002844</t>
  </si>
  <si>
    <t>离心压缩机本体零件,照明控制,IRC0079697,GE</t>
  </si>
  <si>
    <t>230800200002846</t>
  </si>
  <si>
    <t>离心压缩机本体零件,真空表,IRF316710640,GE</t>
  </si>
  <si>
    <t>230800200002847</t>
  </si>
  <si>
    <t>离心压缩机本体零件,真空表,IRF316710669,GE</t>
  </si>
  <si>
    <t>230800200004979</t>
  </si>
  <si>
    <t>离心压缩机本体零件,振动探头,RJO04249,GE</t>
  </si>
  <si>
    <t>230800200002558</t>
  </si>
  <si>
    <t>离心压缩机本体零件,整流器卡,IRC0079604,GE</t>
  </si>
  <si>
    <t>230800200002584</t>
  </si>
  <si>
    <t>离心压缩机本体零件,整流器箱,IRC0079645,GE</t>
  </si>
  <si>
    <t>230800200012185</t>
  </si>
  <si>
    <t>离心压缩机本体零件,支杆,RPQ46898,GE</t>
  </si>
  <si>
    <t>230800200012184</t>
  </si>
  <si>
    <t>离心压缩机本体零件,支杆,RPQ46899,GE</t>
  </si>
  <si>
    <t>230800200002806</t>
  </si>
  <si>
    <t>离心压缩机本体零件,织品包,IRV424280020,GE</t>
  </si>
  <si>
    <t>纤维+橡胶</t>
  </si>
  <si>
    <t>230800200001767</t>
  </si>
  <si>
    <t>离心压缩机本体零件,执行机构修理包,IRV398762274,GE</t>
  </si>
  <si>
    <t>230800200001937</t>
  </si>
  <si>
    <t>离心压缩机本体零件,直流电源,IC697PWR724,GE</t>
  </si>
  <si>
    <t>230800200002239</t>
  </si>
  <si>
    <t>离心压缩机本体零件,直流电源模块,IQQ060170042,GE</t>
  </si>
  <si>
    <t>230800200001804</t>
  </si>
  <si>
    <t>离心压缩机本体零件,止动垫圈,SWP421325200,GE</t>
  </si>
  <si>
    <t>230800200002446</t>
  </si>
  <si>
    <t>离心压缩机本体零件,止推环,IRF3470628113,GE</t>
  </si>
  <si>
    <t>230800200000752</t>
  </si>
  <si>
    <t>离心压缩机本体零件,止推轴承座圈,IRV398762190,GE</t>
  </si>
  <si>
    <t>230800200000450</t>
  </si>
  <si>
    <t>离心压缩机本体零件,指示灯,2-04S-635-601,罗罗</t>
  </si>
  <si>
    <t>230800200000451</t>
  </si>
  <si>
    <t>离心压缩机本体零件,指示灯,2-04S-635-602,罗罗</t>
  </si>
  <si>
    <t>230800200000452</t>
  </si>
  <si>
    <t>离心压缩机本体零件,指示灯,2-04S-635-603,罗罗</t>
  </si>
  <si>
    <t>230800200004423</t>
  </si>
  <si>
    <t>离心压缩机本体零件,指示灯,2-55F-016-109,罗罗</t>
  </si>
  <si>
    <t>230800200002700</t>
  </si>
  <si>
    <t>离心压缩机本体零件,指示灯,IRC0063828+IRC0063838+IRC0063839,GE</t>
  </si>
  <si>
    <t>230800200002703</t>
  </si>
  <si>
    <t>离心压缩机本体零件,指示灯,IRC0079695,GE</t>
  </si>
  <si>
    <t>230800200002704</t>
  </si>
  <si>
    <t>离心压缩机本体零件,指示灯,IRC0079696,GE</t>
  </si>
  <si>
    <t>230800200000400</t>
  </si>
  <si>
    <t>离心压缩机本体零件,指示器,2-16C-085-101,罗罗</t>
  </si>
  <si>
    <t>230800200001619</t>
  </si>
  <si>
    <t>离心压缩机本体零件,指示器,RMO446001055,GE</t>
  </si>
  <si>
    <t>230800200004794</t>
  </si>
  <si>
    <t>离心压缩机本体零件,中间继电器带底座,RH1B-ULDC24/SHIB-05A,罗罗</t>
  </si>
  <si>
    <t>230800200003982</t>
  </si>
  <si>
    <t>离心压缩机本体零件,中间继电器带底座,RJ2S-CL-A230-UM/SJ2S-05B,罗罗</t>
  </si>
  <si>
    <t>230800200002768</t>
  </si>
  <si>
    <t>离心压缩机本体零件,终端,IRQ119520897,GE</t>
  </si>
  <si>
    <t>230800200002770</t>
  </si>
  <si>
    <t>离心压缩机本体零件,终端,IRQ119520899,GE</t>
  </si>
  <si>
    <t>230800200000698</t>
  </si>
  <si>
    <t>离心压缩机本体零件,轴承,IRV398762634,GE</t>
  </si>
  <si>
    <t>230800200000724</t>
  </si>
  <si>
    <t>离心压缩机本体零件,轴承瓦块,2-08B-705-101,罗罗</t>
  </si>
  <si>
    <t>230800200002810</t>
  </si>
  <si>
    <t>离心压缩机本体零件,轴套,IRP439880209,GE</t>
  </si>
  <si>
    <t>230800200002740</t>
  </si>
  <si>
    <t>离心压缩机本体零件,轴套,L44512P01,GE</t>
  </si>
  <si>
    <t>230800200002694</t>
  </si>
  <si>
    <t>离心压缩机本体零件,转换开关,IRC0079685,GE</t>
  </si>
  <si>
    <t>230800210001849</t>
  </si>
  <si>
    <t>离心压缩机本体零件,转换开关,IRQ119520896,GE</t>
  </si>
  <si>
    <t>230800200001977</t>
  </si>
  <si>
    <t>离心压缩机本体零件,转换器,IQQ020080012,GE</t>
  </si>
  <si>
    <t>230800200000953</t>
  </si>
  <si>
    <t>离心压缩机本体零件,转子叶片外缘密封,RT56-4-1AG#5,罗罗</t>
  </si>
  <si>
    <t>230800210001860</t>
  </si>
  <si>
    <t>离心压缩机本体零件,自动&amp;手动按纽灯罩,IRQ119520892 M22-L-R,GE</t>
  </si>
  <si>
    <t>230800210001861</t>
  </si>
  <si>
    <t>离心压缩机本体零件,自动&amp;手动按纽灯罩,IRQ119520893 M22-L-G,GE</t>
  </si>
  <si>
    <t>230800210001862</t>
  </si>
  <si>
    <t>离心压缩机本体零件,自动&amp;手动按纽灯罩,IRQ119520894 M22-L-Y,GE</t>
  </si>
  <si>
    <t>230800200002270</t>
  </si>
  <si>
    <t>离心压缩机本体零件,自锁螺帽,J198P02A,GE</t>
  </si>
  <si>
    <t>230800200001580</t>
  </si>
  <si>
    <t>离心压缩机本体零件,自锁螺母,FFE53607,GE</t>
  </si>
  <si>
    <t>230800200002829</t>
  </si>
  <si>
    <t>离心压缩机本体零件,总控盘,IRC007960152,GE</t>
  </si>
  <si>
    <t>230800300000092</t>
  </si>
  <si>
    <t>离心压缩机辅助系统零件,O型密封圈,996527C1,索拉</t>
  </si>
  <si>
    <t>230800300000148</t>
  </si>
  <si>
    <t>离心压缩机辅助系统零件,磁性插头,1100M60P01,GE</t>
  </si>
  <si>
    <t>230800300000151</t>
  </si>
  <si>
    <t>离心压缩机辅助系统零件,挡板装置,ISM595344602,GE</t>
  </si>
  <si>
    <t>230800300000134</t>
  </si>
  <si>
    <t>离心压缩机辅助系统零件,垫片,AN960C516L,GE</t>
  </si>
  <si>
    <t>230800300000133</t>
  </si>
  <si>
    <t>离心压缩机辅助系统零件,垫片,MS9321-12,GE</t>
  </si>
  <si>
    <t>230800300000004</t>
  </si>
  <si>
    <t>离心压缩机辅助系统零件,防震机座,IRV3176504,GE</t>
  </si>
  <si>
    <t>230800300000256</t>
  </si>
  <si>
    <t>离心压缩机辅助系统零件,球轴承,IRP439880081,GE</t>
  </si>
  <si>
    <t>230800300000145</t>
  </si>
  <si>
    <t>离心压缩机辅助系统零件,曲柄,9633M19G03,GE</t>
  </si>
  <si>
    <t>230800300000132</t>
  </si>
  <si>
    <t>离心压缩机辅助系统零件,压力表,RMO419741703,GE</t>
  </si>
  <si>
    <t>230800300000009</t>
  </si>
  <si>
    <t>离心压缩机辅助系统零件,止推轴承,IRV398762191,GE</t>
  </si>
  <si>
    <t>230800300000262</t>
  </si>
  <si>
    <t>离心压缩机辅助系统零件,指示灯,ISM000009290,GE</t>
  </si>
  <si>
    <t>080309800000358</t>
  </si>
  <si>
    <t>流量仪表附件,流量计算机,电源板,79510501C</t>
  </si>
  <si>
    <t>080309800001064</t>
  </si>
  <si>
    <t>流量仪表附件,流量计算机,电源模块,7180155</t>
  </si>
  <si>
    <t>080309800000663</t>
  </si>
  <si>
    <t>流量仪表附件,流量计算机,脉冲输入卡,7181483</t>
  </si>
  <si>
    <t>080309800000418</t>
  </si>
  <si>
    <t>流量仪表附件,气体超声流量计,PC芯片,880.00.006,Elster</t>
  </si>
  <si>
    <t>080309800001056</t>
  </si>
  <si>
    <t>流量仪表附件,气体超声流量计,保险,Q.Sonic-Plus 0.1A</t>
  </si>
  <si>
    <t>080309800000330</t>
  </si>
  <si>
    <t>流量仪表附件,气体超声流量计,保险,Q.Sonic-Plus 1A</t>
  </si>
  <si>
    <t>080309800000380</t>
  </si>
  <si>
    <t>流量仪表附件,气体超声流量计,传感器电缆格兰,1-504-32-138,DANIEL</t>
  </si>
  <si>
    <t>080309800000502</t>
  </si>
  <si>
    <t>流量仪表附件,气体超声流量计,传感器支架,1-360-01-119,DANIEL</t>
  </si>
  <si>
    <t>080309810000407</t>
  </si>
  <si>
    <t>流量仪表附件,气体超声流量计,顶丝,2-9-3400-796,DANIEL</t>
  </si>
  <si>
    <t>080309800000467</t>
  </si>
  <si>
    <t>流量仪表附件,气体超声流量计,远程诊断模块,N5110</t>
  </si>
  <si>
    <t>080309800000367</t>
  </si>
  <si>
    <t>流量仪表附件,涡轮流量计,取样探头维修组件,GP-3214/3215</t>
  </si>
  <si>
    <t>080309800000260</t>
  </si>
  <si>
    <t>流量仪表附件,涡轮流量计,压力表阀组,DN50</t>
  </si>
  <si>
    <t>231100100000351</t>
  </si>
  <si>
    <t>滤芯</t>
  </si>
  <si>
    <t>230800100000388</t>
  </si>
  <si>
    <t>密封圈</t>
  </si>
  <si>
    <t>270500200021553</t>
  </si>
  <si>
    <t>234700200000257</t>
  </si>
  <si>
    <t>270500200016318</t>
  </si>
  <si>
    <t>270500200021548</t>
  </si>
  <si>
    <t>270500200021546</t>
  </si>
  <si>
    <t>270500200021540</t>
  </si>
  <si>
    <t>270500200021542</t>
  </si>
  <si>
    <t>270500200021544</t>
  </si>
  <si>
    <t>270500200021550</t>
  </si>
  <si>
    <t>270500200021543</t>
  </si>
  <si>
    <t>270500200021547</t>
  </si>
  <si>
    <t>270500200021551</t>
  </si>
  <si>
    <t>270500200021545</t>
  </si>
  <si>
    <t>270500200016316</t>
  </si>
  <si>
    <t>270500200021549</t>
  </si>
  <si>
    <t>270500200021539</t>
  </si>
  <si>
    <t>270500200021532</t>
  </si>
  <si>
    <t>密封圈、</t>
  </si>
  <si>
    <t>080200210000099</t>
  </si>
  <si>
    <t>膜盒压力表,耐震压力表,Φ100,0~10MPa,1.0级,M20×1.5,316L</t>
  </si>
  <si>
    <t>231100200001558</t>
  </si>
  <si>
    <t>膜片</t>
  </si>
  <si>
    <t>233800100005487</t>
  </si>
  <si>
    <t>080701600000027</t>
  </si>
  <si>
    <t>齐纳式安全栅,MTL7756ac</t>
  </si>
  <si>
    <t>080701610000014</t>
  </si>
  <si>
    <t>齐纳式安全栅,MTL7760ac</t>
  </si>
  <si>
    <t>080701600000028</t>
  </si>
  <si>
    <t>齐纳式安全栅,MTL7796</t>
  </si>
  <si>
    <t>232600200000182</t>
  </si>
  <si>
    <t>气动执行机构零件</t>
  </si>
  <si>
    <t>232600200000935</t>
  </si>
  <si>
    <t>气动执行机构零件,安全阀,F-а0.27 D/G-a0.35 100bar,RMG</t>
  </si>
  <si>
    <t>232600200000663</t>
  </si>
  <si>
    <t>气动执行机构零件,安全阀,F-а0.27 D/G-a0.35 50bar</t>
  </si>
  <si>
    <t>232600200000088</t>
  </si>
  <si>
    <t>气动执行机构零件,安全泄压阀,8mm 100bar,博思特</t>
  </si>
  <si>
    <t>232600200000186</t>
  </si>
  <si>
    <t>气动执行机构零件,安全栅,IM1-12EX-T,图尔克</t>
  </si>
  <si>
    <t>232600200000972</t>
  </si>
  <si>
    <t>气动执行机构零件,缠绕垫片,1.0600CG304</t>
  </si>
  <si>
    <t>232600200000339</t>
  </si>
  <si>
    <t>气动执行机构零件,弹簧垫片,LW M16</t>
  </si>
  <si>
    <t>232600200001717</t>
  </si>
  <si>
    <t>气动执行机构零件,低压调压器阀口垫,1-1883B2,博斯特</t>
  </si>
  <si>
    <t>232600200001722</t>
  </si>
  <si>
    <t>气动执行机构零件,低压调压器阀口垫,3/16",博斯特</t>
  </si>
  <si>
    <t>232600200000927</t>
  </si>
  <si>
    <t>气动执行机构零件,电加热器端盖工具,10008299,RMG</t>
  </si>
  <si>
    <t>232600200000140</t>
  </si>
  <si>
    <t>气动执行机构零件,调压器,1843CPB2,博斯特</t>
  </si>
  <si>
    <t>232600200000761</t>
  </si>
  <si>
    <t>气动执行机构零件,调压器备件包,2-00-F-2-3-02</t>
  </si>
  <si>
    <t>232600200000169</t>
  </si>
  <si>
    <t>气动执行机构零件,调压器阀口垫,1-1800B2 3/8",博斯特</t>
  </si>
  <si>
    <t>232600200000736</t>
  </si>
  <si>
    <t>气动执行机构零件,调压器膜片,REG-627 1"600 RF,FISHER</t>
  </si>
  <si>
    <t>232600200000174</t>
  </si>
  <si>
    <t>气动执行机构零件,放散阀弹簧,10L,博斯特</t>
  </si>
  <si>
    <t>232600200000084</t>
  </si>
  <si>
    <t>气动执行机构零件,工作指示灯,1-0058-2-1-3,博思特</t>
  </si>
  <si>
    <t>232600200000165</t>
  </si>
  <si>
    <t>气动执行机构零件,继电器,0249727486-02,博斯特</t>
  </si>
  <si>
    <t>232600200000580</t>
  </si>
  <si>
    <t>气动执行机构零件,加油泵,90.69.266.00,RMG</t>
  </si>
  <si>
    <t>232600200000582</t>
  </si>
  <si>
    <t>气动执行机构零件,加油泵,KOLBENPUMP DN80 RJ1009,RMG</t>
  </si>
  <si>
    <t>232600200000236</t>
  </si>
  <si>
    <t>气动执行机构零件,接线端子盖密封,1"</t>
  </si>
  <si>
    <t>232600200000491</t>
  </si>
  <si>
    <t>气动执行机构零件,可控硅触发器,AP1/2/Type CB18</t>
  </si>
  <si>
    <t>232600200000340</t>
  </si>
  <si>
    <t>气动执行机构零件,螺母,HN M16×2.0</t>
  </si>
  <si>
    <t>232600200000341</t>
  </si>
  <si>
    <t>气动执行机构零件,螺母,HN M27×3.0</t>
  </si>
  <si>
    <t>232600210000350</t>
  </si>
  <si>
    <t>气动执行机构零件,手柄,1-079-2-10,博思特</t>
  </si>
  <si>
    <t>232600200000183</t>
  </si>
  <si>
    <t>气动执行机构零件,体积修正仪,EK210 ELSTER,博斯特</t>
  </si>
  <si>
    <t>232600200001716</t>
  </si>
  <si>
    <t>气动执行机构零件,压力源提前减压器,TARTARINI-FL,博斯特</t>
  </si>
  <si>
    <t>232600200000108</t>
  </si>
  <si>
    <t>气动执行机构零件,整流电源,6EP1-333-3BA000,博思特</t>
  </si>
  <si>
    <t>232600200000313</t>
  </si>
  <si>
    <t>气动执行机构零件,指示灯,1-0019-3-2-3</t>
  </si>
  <si>
    <t>232600200000520</t>
  </si>
  <si>
    <t>气动执行机构零件,中间继电器,KA2-8/4开4闭/110V</t>
  </si>
  <si>
    <t>232300100000011</t>
  </si>
  <si>
    <t>气体探测器零件,传感器,ESD200,特安</t>
  </si>
  <si>
    <t>232300100000007</t>
  </si>
  <si>
    <t>气体探测器零件,主板,A-ULTX-PCB-E-3-1-0-0-0,梅思安</t>
  </si>
  <si>
    <t>232600400000837</t>
  </si>
  <si>
    <t>气液联动执行机构零件,AI/O插卡,VA001-104-44,SHAFER</t>
  </si>
  <si>
    <t>232600400000838</t>
  </si>
  <si>
    <t>气液联动执行机构零件,DO插卡,VA001-104-50,SHAFER</t>
  </si>
  <si>
    <t>232600400000013</t>
  </si>
  <si>
    <t>气液联动执行机构零件,ESD阀密封,VA96155-F-K,SHAFER</t>
  </si>
  <si>
    <t>气液联动执行机构零件,摆缸密封件,V14516AK,SHAFER</t>
  </si>
  <si>
    <t>232600400000034</t>
  </si>
  <si>
    <t>气液联动执行机构零件,电磁阀,111462,SHAFER</t>
  </si>
  <si>
    <t>232600400000031</t>
  </si>
  <si>
    <t>气液联动执行机构零件,反向阀密封件,V-4332,SHAFER</t>
  </si>
  <si>
    <t>232600400000120</t>
  </si>
  <si>
    <t>气液联动执行机构零件,过滤装置,VA114599-F,SHAFER</t>
  </si>
  <si>
    <t>232600400000465</t>
  </si>
  <si>
    <t>气液联动执行机构零件,引压管卡箍,8FF8</t>
  </si>
  <si>
    <t>232600400000464</t>
  </si>
  <si>
    <t>气液联动执行机构零件,引压管卡环,8BF8</t>
  </si>
  <si>
    <t>232600400000165</t>
  </si>
  <si>
    <t>气液联动执行机构零件,执行机构密封件,V12512AK,SHAFER</t>
  </si>
  <si>
    <t>232600400000344</t>
  </si>
  <si>
    <t>气液联动执行机构零件,执行机构密封件,V16516AK,SHAFER</t>
  </si>
  <si>
    <t>232600400000862</t>
  </si>
  <si>
    <t>气液联动执行机构零件,执行器机构密封,V14514AK,SHAFER</t>
  </si>
  <si>
    <t>260100200002614</t>
  </si>
  <si>
    <t>全焊接球阀,QF367N-CL600LF2 DN40 双活塞效应</t>
  </si>
  <si>
    <t>270200100000025</t>
  </si>
  <si>
    <t>全螺纹螺柱/2个Ⅱ型（重型）六角头螺母,M33,235mm,35CrMoA</t>
  </si>
  <si>
    <t>230100200007845</t>
  </si>
  <si>
    <t>燃气轮机增压端本体零件,压力变送器,RTO846031055,GE</t>
  </si>
  <si>
    <t>234400100000094</t>
  </si>
  <si>
    <t>燃气热电偶发电设备零件,点火电极,4900-06768,加拿大热电</t>
  </si>
  <si>
    <t>234400100000033</t>
  </si>
  <si>
    <t>燃气热电偶发电设备零件,热电偶,3400-00177,加拿大热电</t>
  </si>
  <si>
    <t>234400100000020</t>
  </si>
  <si>
    <t>燃气热电偶发电设备零件,压力开关,3094-23927,加拿大热电</t>
  </si>
  <si>
    <t>234400100000082</t>
  </si>
  <si>
    <t>热电偶</t>
  </si>
  <si>
    <t>080101100000012</t>
  </si>
  <si>
    <t>热电阻,Pt100,L=165mm,直形,321,Φ6,NPT1/2",隔爆型,铸铝,B级</t>
  </si>
  <si>
    <t>080101100000013</t>
  </si>
  <si>
    <t>热电阻,Pt100,L=80mm,直形,321,Φ6,NPT1/2",隔爆型,铸铝,B级</t>
  </si>
  <si>
    <t>234400100000052</t>
  </si>
  <si>
    <t>热管</t>
  </si>
  <si>
    <t>铜+铝</t>
  </si>
  <si>
    <t>030800600000003</t>
  </si>
  <si>
    <t>热熔修补棒,Φ25mm,300mm</t>
  </si>
  <si>
    <t>231700400001011</t>
  </si>
  <si>
    <t>容器/ 过滤器/ 储罐零件,过滤分离器滤芯,52MCC44500CP11-CC1011</t>
  </si>
  <si>
    <t>231700410000421</t>
  </si>
  <si>
    <t>容器/ 过滤器/ 储罐零件,胶条,D1334498</t>
  </si>
  <si>
    <t>111100100000002</t>
  </si>
  <si>
    <t>软交换服务器,呼叫控制信令服务器 NTDU97AA</t>
  </si>
  <si>
    <t>111100100000007</t>
  </si>
  <si>
    <t>软交换服务器,呼叫控制信令服务器 NTHP09BA</t>
  </si>
  <si>
    <t>111100800000015</t>
  </si>
  <si>
    <t>软交换系统配件</t>
  </si>
  <si>
    <t>111100800000021</t>
  </si>
  <si>
    <t>111100800000001</t>
  </si>
  <si>
    <t>软交换系统配件,16端口模拟用户板,NT5Y51KA</t>
  </si>
  <si>
    <t>111100800000012</t>
  </si>
  <si>
    <t>软交换系统配件,32端口媒体网关卡板,NTPY58DB</t>
  </si>
  <si>
    <t>111100800000006</t>
  </si>
  <si>
    <t>软交换系统配件,电源卡板,NTDK72AB</t>
  </si>
  <si>
    <t>111100800000007</t>
  </si>
  <si>
    <t>软交换系统配件,话音设备电源卡板,NTDK70BB</t>
  </si>
  <si>
    <t>111100800000018</t>
  </si>
  <si>
    <t>软交换系统配件,机框,CS1000M平台,NTHP09BA</t>
  </si>
  <si>
    <t>111100800000004</t>
  </si>
  <si>
    <t>软交换系统配件,中央控制器,CS1000M平台,NTDK20KA</t>
  </si>
  <si>
    <t>111100800000020</t>
  </si>
  <si>
    <t>软交换系统配件,中央控制器,CS1000M平台,NTHP09BA</t>
  </si>
  <si>
    <t>111100800000009</t>
  </si>
  <si>
    <t>软交换系统配件,中央控制器,NTDK20JA</t>
  </si>
  <si>
    <t>081001400000098</t>
  </si>
  <si>
    <t>声光报警器,LED,AC220V,IP43</t>
  </si>
  <si>
    <t>081001400000086</t>
  </si>
  <si>
    <t>声光报警器,SYS-HSR</t>
  </si>
  <si>
    <t>111300400000006</t>
  </si>
  <si>
    <t>视频编解码设备,4K</t>
  </si>
  <si>
    <t>080100200000960</t>
  </si>
  <si>
    <t>双金属温度计,双金属温度计,径向型,Φ100,0~100℃,L=100mm</t>
  </si>
  <si>
    <t>080100200000346</t>
  </si>
  <si>
    <t>双金属温度计,双金属温度计,万向型,Φ100,-40~80℃,L=200mm,M27×2</t>
  </si>
  <si>
    <t>080100200000957</t>
  </si>
  <si>
    <t>双金属温度计,双金属温度计,轴向型,Φ100,-40~80℃,L=250mm</t>
  </si>
  <si>
    <t>099800100000020</t>
  </si>
  <si>
    <t>水露点分析仪 窗口垫圈</t>
  </si>
  <si>
    <t>填料</t>
  </si>
  <si>
    <t>230800200001496</t>
  </si>
  <si>
    <t>111901000000071</t>
  </si>
  <si>
    <t>通信线路辅助材料配件,光纤接续子,通用型光纤冷接子,单芯 2529</t>
  </si>
  <si>
    <t>塑料+玻璃纤维</t>
  </si>
  <si>
    <t>111901000000026</t>
  </si>
  <si>
    <t>通信线路辅助材料配件,可开路接线模块,STG.10对 3m</t>
  </si>
  <si>
    <t>232200100004012</t>
  </si>
  <si>
    <t>通讯模块</t>
  </si>
  <si>
    <t>231000200004372</t>
  </si>
  <si>
    <t>往复压缩机本体零件,排气阀,B-5256-MM,Ariel</t>
  </si>
  <si>
    <t>080109800000135</t>
  </si>
  <si>
    <t>温度仪表附件,热电阻,测温元件,0065D21D0135D0115T44I1Q8,罗斯蒙特</t>
  </si>
  <si>
    <t>232700200000613</t>
  </si>
  <si>
    <t>涡轮发电机组本体零件,气门锁夹,601.03.16A,济柴胜动</t>
  </si>
  <si>
    <t>080302300000006</t>
  </si>
  <si>
    <t>涡轮流量计,一体型,PN40,DN50,1.0级,316L,隔爆型,IP65,4-20mA+RS485,DC24V</t>
  </si>
  <si>
    <t>232600400000329</t>
  </si>
  <si>
    <t>先导阀密封件</t>
  </si>
  <si>
    <t>080701200000021</t>
  </si>
  <si>
    <t>信号隔离器,模拟量输入,一进二出,MTL ICC312</t>
  </si>
  <si>
    <t>234400100000095</t>
  </si>
  <si>
    <t>压力表</t>
  </si>
  <si>
    <t>080201000000010</t>
  </si>
  <si>
    <t>压力开关,0~16MPa,HS242GU7H6H</t>
  </si>
  <si>
    <t>080209800000058</t>
  </si>
  <si>
    <t>压力仪表附件,压力表,垫片,Φ18×10×2mm 紫铜</t>
  </si>
  <si>
    <t>250400800000067</t>
  </si>
  <si>
    <t>压缩机油,矿物油,Preslia32,200L/桶</t>
  </si>
  <si>
    <t>080100400000577</t>
  </si>
  <si>
    <t>一体化温度变送器,Pt100,0.1级,L=900mm,隔爆型,4~20mA+HART,铸铝</t>
  </si>
  <si>
    <t>080100400000070</t>
  </si>
  <si>
    <t>一体化温度变送器,Pt100,L=180mm,NPT1/2",隔爆型,铸铝</t>
  </si>
  <si>
    <t>080100400000217</t>
  </si>
  <si>
    <t>一体化温度变送器,Pt100,L=200mm,NPT1/2",4-20mA+HART,铸铝</t>
  </si>
  <si>
    <t>261400100000023</t>
  </si>
  <si>
    <t>仪表二阀组,316,DTCT12BB1</t>
  </si>
  <si>
    <t>261400100000015</t>
  </si>
  <si>
    <t>仪表二阀组,CL300 1"RF,NPT(F)1/2",CL300,316,排放口NPT(F)1/4",ZTM2-300#FL-4NF-0</t>
  </si>
  <si>
    <t>261400100000033</t>
  </si>
  <si>
    <t>仪表二阀组,NPT(F)1/2",NPT(F)1/2",6000psi,316,SS-V2BFS8</t>
  </si>
  <si>
    <t>261400100000119</t>
  </si>
  <si>
    <t>仪表二阀组,NPT(M)1/2",3×NPT(F)1/2",316,HGVS8PBV</t>
  </si>
  <si>
    <t>261400300000016</t>
  </si>
  <si>
    <t>仪表五阀组,NPT(F)1/2",NPT(F)1/2",6000psi,316,HDS5CT</t>
  </si>
  <si>
    <t>111400500000161</t>
  </si>
  <si>
    <t>以太网交换机,工业以太网交换机,只出不进</t>
  </si>
  <si>
    <t>101700100000237</t>
  </si>
  <si>
    <t>异步电机,YB3-160M2-2G,380V,15kW,50Hz,防爆,ExdⅡBT4,F,IP55</t>
  </si>
  <si>
    <t>232800200000543</t>
  </si>
  <si>
    <t>引擎发电机组本体零件,拨叉分部件,350mm 12VB.03.70,济柴</t>
  </si>
  <si>
    <t>232800200000387</t>
  </si>
  <si>
    <t>引擎发电机组本体零件,串水管,12V.01.09,济柴</t>
  </si>
  <si>
    <t>232800200000265</t>
  </si>
  <si>
    <t>引擎发电机组本体零件,电磁阀,10000-47899/10000-60853,威尔信</t>
  </si>
  <si>
    <t>232800200000465</t>
  </si>
  <si>
    <t>引擎发电机组本体零件,垫片,224L.01.16,济柴</t>
  </si>
  <si>
    <t>232800200000500</t>
  </si>
  <si>
    <t>引擎发电机组本体零件,调节螺钉分部件,12VB.03.60B,济柴</t>
  </si>
  <si>
    <t>232800200000496</t>
  </si>
  <si>
    <t>引擎发电机组本体零件,调节螺钉分部件,12VB.03.90B,济柴</t>
  </si>
  <si>
    <t>232800200000533</t>
  </si>
  <si>
    <t>引擎发电机组本体零件,高压线圈分部件,1812T.90.30,济柴</t>
  </si>
  <si>
    <t>232800200000383</t>
  </si>
  <si>
    <t>引擎发电机组本体零件,管箍管箍分部件,2012.24.40,济柴</t>
  </si>
  <si>
    <t>232800200000405</t>
  </si>
  <si>
    <t>引擎发电机组本体零件,管箍管箍分部件,2012.24.50,济柴</t>
  </si>
  <si>
    <t>232800200000503</t>
  </si>
  <si>
    <t>引擎发电机组本体零件,横臂凸头分部件,12VB.03.30B,济柴</t>
  </si>
  <si>
    <t>232800200000535</t>
  </si>
  <si>
    <t>引擎发电机组本体零件,空气滤清器部件,114LZ.36.00,济柴</t>
  </si>
  <si>
    <t>232800200000458</t>
  </si>
  <si>
    <t>引擎发电机组本体零件,螺母,12VB.01.07A,济柴</t>
  </si>
  <si>
    <t>232800200000468</t>
  </si>
  <si>
    <t>引擎发电机组本体零件,螺栓,235.09.07,济柴</t>
  </si>
  <si>
    <t>232800200000560</t>
  </si>
  <si>
    <t>引擎发电机组本体零件,螺栓,310×20mm 12VB.01.04B,济柴</t>
  </si>
  <si>
    <t>232800200000599</t>
  </si>
  <si>
    <t>引擎发电机组本体零件,密封圈,70mm 161.44.11,济柴</t>
  </si>
  <si>
    <t>232800200000485</t>
  </si>
  <si>
    <t>引擎发电机组本体零件,排气门座,127.03.80.03A,济柴</t>
  </si>
  <si>
    <t>232800200000296</t>
  </si>
  <si>
    <t>引擎发电机组本体零件,喷油器部件,12VB.16.00E,济柴</t>
  </si>
  <si>
    <t>232800200000259</t>
  </si>
  <si>
    <t>引擎发电机组本体零件,喷油嘴偶件,12V.16.20E,济柴</t>
  </si>
  <si>
    <t>232800200000270</t>
  </si>
  <si>
    <t>引擎发电机组本体零件,皮带,998-378/T80109107,威尔信</t>
  </si>
  <si>
    <t>232800200000567</t>
  </si>
  <si>
    <t>引擎发电机组本体零件,气门旋转机构,45mm 127.03.30A,济柴</t>
  </si>
  <si>
    <t>232800200000459</t>
  </si>
  <si>
    <t>引擎发电机组本体零件,气塞,12VB.03.29,济柴</t>
  </si>
  <si>
    <t>232800200000501</t>
  </si>
  <si>
    <t>引擎发电机组本体零件,铜垫圈,Q/JC14009 36mm,济柴</t>
  </si>
  <si>
    <t>232800200000553</t>
  </si>
  <si>
    <t>引擎发电机组本体零件,弯管,150×50mm 12VB.24.06,济柴</t>
  </si>
  <si>
    <t>190900200000043</t>
  </si>
  <si>
    <t>应用软件,网络应用软件 气相色谱分析仪_以太网远程诊断软件 V2.48 WINDOWS-1,网络管理软件</t>
  </si>
  <si>
    <t>无</t>
  </si>
  <si>
    <t>080509800000322</t>
  </si>
  <si>
    <t>在线分析仪表附件,F5672水露点分析仪,光纤电缆,250m,BARTEC</t>
  </si>
  <si>
    <t>光缆</t>
  </si>
  <si>
    <t>080509800001654</t>
  </si>
  <si>
    <t>在线分析仪表附件,保险丝,2-3-0500-392,DANIEL</t>
  </si>
  <si>
    <t>080509800001655</t>
  </si>
  <si>
    <t>在线分析仪表附件,保险丝,3-2350-150,DANIEL</t>
  </si>
  <si>
    <t>080509800000360</t>
  </si>
  <si>
    <t>在线分析仪表附件,超声波流量计,MIS电源板,703-1161-03</t>
  </si>
  <si>
    <t>080509800001212</t>
  </si>
  <si>
    <t>在线分析仪表附件,超声波流量计,取样探头,0-250psi</t>
  </si>
  <si>
    <t>080509800000424</t>
  </si>
  <si>
    <t>在线分析仪表附件,单级压力调节器G5/8",YQJ-5,G5/8"</t>
  </si>
  <si>
    <t>080509800000119</t>
  </si>
  <si>
    <t>在线分析仪表附件,硫化氢分析仪,PMT电路板,100-0140,AMETEK</t>
  </si>
  <si>
    <t>080509800000120</t>
  </si>
  <si>
    <t>在线分析仪表附件,硫化氢分析仪,PWB板,100-1771,AMETEK</t>
  </si>
  <si>
    <t>080509800000121</t>
  </si>
  <si>
    <t>在线分析仪表附件,硫化氢分析仪,保险丝,300-6291,AMETEK</t>
  </si>
  <si>
    <t>080509800000122</t>
  </si>
  <si>
    <t>在线分析仪表附件,硫化氢分析仪,保险丝,300-6292,AMETEK</t>
  </si>
  <si>
    <t>080509800000123</t>
  </si>
  <si>
    <t>在线分析仪表附件,硫化氢分析仪,保险丝,300-8777,AMETEK</t>
  </si>
  <si>
    <t>080509800000125</t>
  </si>
  <si>
    <t>在线分析仪表附件,硫化氢分析仪,过滤组件,100-1848,AMETEK</t>
  </si>
  <si>
    <t>080509800000129</t>
  </si>
  <si>
    <t>在线分析仪表附件,硫化氢分析仪,输入输出板集成,100-1758,AMETEK</t>
  </si>
  <si>
    <t>080509800000135</t>
  </si>
  <si>
    <t>在线分析仪表附件,硫化氢分析仪933,过滤膜,300-8594,AMETEK</t>
  </si>
  <si>
    <t>080509800000138</t>
  </si>
  <si>
    <t>在线分析仪表附件,硫化氢分析仪933,逆止阀,100-1788,AMETEK</t>
  </si>
  <si>
    <t>080509800000139</t>
  </si>
  <si>
    <t>在线分析仪表附件,硫化氢分析仪933,气流阀,100-1794,AMETEK</t>
  </si>
  <si>
    <t>080509800000147</t>
  </si>
  <si>
    <t>在线分析仪表附件,硫化氢分析仪993,微接口电路板,100-1759,AMETEK</t>
  </si>
  <si>
    <t>080509800000109</t>
  </si>
  <si>
    <t>在线分析仪表附件,微量水分析仪,保险丝,271081001,AMETEK</t>
  </si>
  <si>
    <t>080509800000110</t>
  </si>
  <si>
    <t>在线分析仪表附件,微量水分析仪,保险丝,280750238,AMETEK</t>
  </si>
  <si>
    <t>080509800000306</t>
  </si>
  <si>
    <t>在线分析仪表附件,在线色谱仪,取样探头隔膜组件,2-4-5000-611,DANIEL</t>
  </si>
  <si>
    <t>080509800000295</t>
  </si>
  <si>
    <t>在线分析仪表附件,在线色谱仪,取样探头过滤器,GP-506</t>
  </si>
  <si>
    <t>080509800000296</t>
  </si>
  <si>
    <t>在线分析仪表附件,在线色谱仪,取样探头配对法兰,ACC-2600RFBPF</t>
  </si>
  <si>
    <t>080509800000288</t>
  </si>
  <si>
    <t>在线分析仪表附件,在线色谱仪570,32位处理板,2-3-2350-155,DANIEL</t>
  </si>
  <si>
    <t>080509800000205</t>
  </si>
  <si>
    <t>在线分析仪表附件,在线色谱仪570,6路阀门管件,SS-1F05-6GC,DANIEL</t>
  </si>
  <si>
    <t>080509800000202</t>
  </si>
  <si>
    <t>在线分析仪表附件,在线色谱仪570,变压器,2-3-0500-367,DANIEL</t>
  </si>
  <si>
    <t>080509800000219</t>
  </si>
  <si>
    <t>在线分析仪表附件,在线色谱仪570,供电板,2-4-9500-230,DANIEL</t>
  </si>
  <si>
    <t>080509800000223</t>
  </si>
  <si>
    <t>在线分析仪表附件,在线色谱仪570,解码器组件,2-3-0500-200,DANIEL</t>
  </si>
  <si>
    <t>080509800000224</t>
  </si>
  <si>
    <t>在线分析仪表附件,在线色谱仪570,颗粒过滤芯,PS1-PFE,DANIEL</t>
  </si>
  <si>
    <t>080509800000242</t>
  </si>
  <si>
    <t>在线分析仪表附件,在线色谱仪570,取样探头,206SS014-30,DANIEL</t>
  </si>
  <si>
    <t>080509800000248</t>
  </si>
  <si>
    <t>在线分析仪表附件,在线色谱仪570,瞬态抑制器,3-2350-002,DANIEL</t>
  </si>
  <si>
    <t>080509800000249</t>
  </si>
  <si>
    <t>在线分析仪表附件,在线色谱仪570,瞬态抑制器,3-2350-003,DANIEL</t>
  </si>
  <si>
    <t>080509800000260</t>
  </si>
  <si>
    <t>在线分析仪表附件,在线色谱仪770,10通阀维修包,2-4-0700-171,DANIEL</t>
  </si>
  <si>
    <t>260200700000227</t>
  </si>
  <si>
    <t>针型阀,SW/FNPT,DN20×15,AK-200YCP-YY6</t>
  </si>
  <si>
    <t>260100100006598</t>
  </si>
  <si>
    <t>直通球阀,CL600 RF/FNPT DN25</t>
  </si>
  <si>
    <t>260100100006144</t>
  </si>
  <si>
    <t>直通球阀,浮动球,CL150,ASTM A350 LF2,DN100</t>
  </si>
  <si>
    <t>260100100006128</t>
  </si>
  <si>
    <t>直通球阀,浮动球,CL600,BW,ASTM A105,304,F304,DN25</t>
  </si>
  <si>
    <t>260400100000260</t>
  </si>
  <si>
    <t>直通式旋塞阀,常规型,CL300,ASTM A216 WCB,手动,DN50,HRG333CC</t>
  </si>
  <si>
    <t>260400100000264</t>
  </si>
  <si>
    <t>直通式旋塞阀,常规型,CL900,ASTM A216 WCB,手动,DN25,HRL955CC</t>
  </si>
  <si>
    <t>100901800000278</t>
  </si>
  <si>
    <t>指示灯,AD56-22 3-4W 220V</t>
  </si>
  <si>
    <t>100901800000291</t>
  </si>
  <si>
    <t>指示灯,SIMOVERT 3SB32046AA30,黄色</t>
  </si>
  <si>
    <t>100901800000292</t>
  </si>
  <si>
    <t>指示灯,SIMOVERT 3SB39011BA,黄色</t>
  </si>
  <si>
    <t>260600300000037</t>
  </si>
  <si>
    <t>轴流式止回阀,CL150,RF,ASTM A216 WCB,DN50</t>
  </si>
  <si>
    <t>120300300000003</t>
  </si>
  <si>
    <t>柱塞式计量泵,DN50 RMG</t>
  </si>
  <si>
    <t>120300300000004</t>
  </si>
  <si>
    <t>柱塞式计量泵,DN80 RMG</t>
  </si>
  <si>
    <t>100901900000093</t>
  </si>
  <si>
    <t>转换开关,EW26C-20/4D5722/3-A06 20A 220/380V</t>
  </si>
  <si>
    <t>100901900000101</t>
  </si>
  <si>
    <t>转换开关,LW38D 20A 500V</t>
  </si>
  <si>
    <t>资产评估申报表填表说明</t>
  </si>
  <si>
    <t>一、基本要求</t>
  </si>
  <si>
    <t xml:space="preserve">（一）填表范围： </t>
  </si>
  <si>
    <t xml:space="preserve">     纳入评估范围的资产要保证与评估基准日被评估单位的资产负债表（或模拟资产负债表）完全一致，即填表完成后，自动生成的资产评估分类汇总表（表2）账面值一栏与资产负债表（或模拟资产负债表）一致，且应与提供给审计师的账面值一致。</t>
  </si>
  <si>
    <t>（二）“评估基准日”与“被评估单位名称”，统一填于“申报表封面” 中，各明细表会自动生成。被评估单位名称要与该单位的营业执照所列明的名称完全一致，并在每页明细表左上角“被评估单位”处加盖被评估单位公章。</t>
  </si>
  <si>
    <t>（三）对于企业财务核算中没有的会计科目不必填写相应的明细表。</t>
  </si>
  <si>
    <t>（四） 对于申报明细表中“账面值”一栏（含本栏）左方所有空白栏以及需要填写的备注栏请企业填写齐全。但对于该类资产不适用的参数栏可不必填写。</t>
  </si>
  <si>
    <t xml:space="preserve">（五）明细表中填列金额单位为“人民币元”，精确到小数点后两位。 </t>
  </si>
  <si>
    <t>（六）明细表中日期根据要求填至月（如建成年月）或日（如出票日期），填写日期格式为“2001-05”（不能写为2001.5）或 “2001-05-02”（不能填为2001.5.2）。</t>
  </si>
  <si>
    <t>（七）未指明月利率之处应指年利率，计量单位为“%”。若原始资料中为月利率或日利率，则换算为年利率。</t>
  </si>
  <si>
    <t>（八）明细表与各汇总表之间的数据已建立链接关系，汇总表中不应直接录入数据，但汇总表中已涂蓝色的各项减值准备应按实际填入。</t>
  </si>
  <si>
    <t>（九）每一张明细表内容不能满足填写要求时，可在电子表中间直接插入行。不能在第一行和合计行插入行。</t>
  </si>
  <si>
    <t>（十）除本说明已明确提到的可修改之处外，请务必不要对表进行其他任何修改，不能删除或增加整张表格，对填报过程中出现的问题应及时与评估人员进行沟通，统一协商解决。</t>
  </si>
  <si>
    <t>（十一）请各被评估单位同时提供打印稿及电子版各一份。委托方及资产占有方提供给评估师的书面资料一律以A4版面提供。</t>
  </si>
  <si>
    <t>（十二）本页无需打印。</t>
  </si>
  <si>
    <t>注：</t>
  </si>
  <si>
    <t>1、所有汇总表不用填写，部分复杂表下面有填表说明可参考。</t>
  </si>
  <si>
    <t>2、申报数据依照母公司报表填写，而不是合并报表；对于需用成本法评估的长期投资，应单独填列全套评估申报表。</t>
  </si>
  <si>
    <t>资产评估明细表索引</t>
  </si>
  <si>
    <t>产权持有单位：</t>
  </si>
  <si>
    <t>国家石油天然气管网集团有限公司西北分公司</t>
  </si>
  <si>
    <t>评估基准日：</t>
  </si>
  <si>
    <r>
      <rPr>
        <sz val="9.75"/>
        <color rgb="FF000000"/>
        <rFont val="Calibri"/>
        <charset val="134"/>
      </rPr>
      <t>2026</t>
    </r>
    <r>
      <rPr>
        <sz val="9.75"/>
        <color rgb="FF000000"/>
        <rFont val="Calibri"/>
        <charset val="134"/>
      </rPr>
      <t>年</t>
    </r>
    <r>
      <rPr>
        <sz val="9.75"/>
        <color rgb="FF000000"/>
        <rFont val="Calibri"/>
        <charset val="134"/>
      </rPr>
      <t>7</t>
    </r>
    <r>
      <rPr>
        <sz val="9.75"/>
        <color rgb="FF000000"/>
        <rFont val="Calibri"/>
        <charset val="134"/>
      </rPr>
      <t>月</t>
    </r>
    <r>
      <rPr>
        <sz val="9.75"/>
        <color rgb="FF000000"/>
        <rFont val="Calibri"/>
        <charset val="134"/>
      </rPr>
      <t>31</t>
    </r>
    <r>
      <rPr>
        <sz val="9.75"/>
        <color rgb="FF000000"/>
        <rFont val="Calibri"/>
        <charset val="134"/>
      </rPr>
      <t>日</t>
    </r>
  </si>
  <si>
    <t>企业负责人：</t>
  </si>
  <si>
    <t>肖德刚</t>
  </si>
  <si>
    <t>财务负责人：</t>
  </si>
  <si>
    <t>孟志强</t>
  </si>
  <si>
    <t>企业填表人：</t>
  </si>
  <si>
    <t>罗瑞</t>
  </si>
  <si>
    <t>填表日期：</t>
  </si>
  <si>
    <r>
      <rPr>
        <sz val="9.75"/>
        <color rgb="FF000000"/>
        <rFont val="Calibri"/>
        <charset val="134"/>
      </rPr>
      <t>2026</t>
    </r>
    <r>
      <rPr>
        <sz val="9.75"/>
        <color rgb="FF000000"/>
        <rFont val="Calibri"/>
        <charset val="134"/>
      </rPr>
      <t>年</t>
    </r>
    <r>
      <rPr>
        <sz val="9.75"/>
        <color rgb="FF000000"/>
        <rFont val="Calibri"/>
        <charset val="134"/>
      </rPr>
      <t>8</t>
    </r>
    <r>
      <rPr>
        <sz val="9.75"/>
        <color rgb="FF000000"/>
        <rFont val="Calibri"/>
        <charset val="134"/>
      </rPr>
      <t>月</t>
    </r>
    <r>
      <rPr>
        <sz val="9.75"/>
        <color rgb="FF000000"/>
        <rFont val="Calibri"/>
        <charset val="134"/>
      </rPr>
      <t>5</t>
    </r>
    <r>
      <rPr>
        <sz val="9.75"/>
        <color rgb="FF000000"/>
        <rFont val="Calibri"/>
        <charset val="134"/>
      </rPr>
      <t>日</t>
    </r>
  </si>
  <si>
    <t>索引号</t>
  </si>
  <si>
    <t>资产评估明细表名称</t>
  </si>
  <si>
    <t>适用与否</t>
  </si>
  <si>
    <t>评估人员</t>
  </si>
  <si>
    <r>
      <rPr>
        <u/>
        <sz val="9.75"/>
        <color rgb="FF0563C1"/>
        <rFont val="Calibri"/>
        <charset val="134"/>
      </rPr>
      <t>资产评估结果汇总表</t>
    </r>
  </si>
  <si>
    <t>高晓宇</t>
  </si>
  <si>
    <t>王海龙</t>
  </si>
  <si>
    <r>
      <rPr>
        <u/>
        <sz val="9.75"/>
        <color rgb="FF0563C1"/>
        <rFont val="Calibri"/>
        <charset val="134"/>
      </rPr>
      <t>资产评估结果分类汇总表</t>
    </r>
  </si>
  <si>
    <r>
      <rPr>
        <u/>
        <sz val="9.75"/>
        <color theme="10"/>
        <rFont val="Calibri"/>
        <charset val="134"/>
      </rPr>
      <t>流动资产评估汇总表</t>
    </r>
  </si>
  <si>
    <t>3-1</t>
  </si>
  <si>
    <r>
      <rPr>
        <u/>
        <sz val="9.75"/>
        <color theme="10"/>
        <rFont val="Calibri"/>
        <charset val="134"/>
      </rPr>
      <t>货币资金评估汇总表</t>
    </r>
  </si>
  <si>
    <t>3-1-1</t>
  </si>
  <si>
    <r>
      <rPr>
        <u/>
        <sz val="9.75"/>
        <color theme="10"/>
        <rFont val="Calibri"/>
        <charset val="134"/>
      </rPr>
      <t>货币资金—现金评估明细表</t>
    </r>
  </si>
  <si>
    <t>3-1-2</t>
  </si>
  <si>
    <r>
      <rPr>
        <u/>
        <sz val="9.75"/>
        <color theme="10"/>
        <rFont val="Calibri"/>
        <charset val="134"/>
      </rPr>
      <t>货币资金—银行存款评估明细表</t>
    </r>
  </si>
  <si>
    <t>3-1-3</t>
  </si>
  <si>
    <r>
      <rPr>
        <u/>
        <sz val="9.75"/>
        <color theme="10"/>
        <rFont val="Calibri"/>
        <charset val="134"/>
      </rPr>
      <t>货币资金—其他货币资金评估明细表</t>
    </r>
  </si>
  <si>
    <t>3-2</t>
  </si>
  <si>
    <r>
      <rPr>
        <u/>
        <sz val="9.75"/>
        <color theme="10"/>
        <rFont val="Calibri"/>
        <charset val="134"/>
      </rPr>
      <t>交易性金融资产评估汇总表</t>
    </r>
  </si>
  <si>
    <t>3-2-1</t>
  </si>
  <si>
    <r>
      <rPr>
        <u/>
        <sz val="9.75"/>
        <color theme="10"/>
        <rFont val="Calibri"/>
        <charset val="134"/>
      </rPr>
      <t>交易性金融资产—股票投资评估明细表</t>
    </r>
  </si>
  <si>
    <t>3-2-2</t>
  </si>
  <si>
    <r>
      <rPr>
        <u/>
        <sz val="9.75"/>
        <color theme="10"/>
        <rFont val="Calibri"/>
        <charset val="134"/>
      </rPr>
      <t>交易性金融资产-债券投资评估明细表</t>
    </r>
  </si>
  <si>
    <t>3-2-3</t>
  </si>
  <si>
    <r>
      <rPr>
        <u/>
        <sz val="9.75"/>
        <color theme="10"/>
        <rFont val="Calibri"/>
        <charset val="134"/>
      </rPr>
      <t>交易性金融资产-基金投资评估明细表</t>
    </r>
  </si>
  <si>
    <t>3-3</t>
  </si>
  <si>
    <r>
      <rPr>
        <u/>
        <sz val="9.75"/>
        <color theme="10"/>
        <rFont val="Calibri"/>
        <charset val="134"/>
      </rPr>
      <t>衍生金融资产评估明细表</t>
    </r>
  </si>
  <si>
    <t>3-4</t>
  </si>
  <si>
    <r>
      <rPr>
        <u/>
        <sz val="9.75"/>
        <color theme="10"/>
        <rFont val="Calibri"/>
        <charset val="134"/>
      </rPr>
      <t>应收票据评估明细表</t>
    </r>
  </si>
  <si>
    <t>3-5</t>
  </si>
  <si>
    <r>
      <rPr>
        <u/>
        <sz val="9.75"/>
        <color theme="10"/>
        <rFont val="Calibri"/>
        <charset val="134"/>
      </rPr>
      <t>应收账款评估明细表</t>
    </r>
  </si>
  <si>
    <t>3-6</t>
  </si>
  <si>
    <r>
      <rPr>
        <u/>
        <sz val="9.75"/>
        <color theme="10"/>
        <rFont val="Calibri"/>
        <charset val="134"/>
      </rPr>
      <t>应收款项融资评估明细表</t>
    </r>
  </si>
  <si>
    <t>3-7</t>
  </si>
  <si>
    <r>
      <rPr>
        <u/>
        <sz val="9.75"/>
        <color theme="10"/>
        <rFont val="Calibri"/>
        <charset val="134"/>
      </rPr>
      <t>预付账款评估明细表</t>
    </r>
  </si>
  <si>
    <t>3-8</t>
  </si>
  <si>
    <r>
      <rPr>
        <u/>
        <sz val="9.75"/>
        <color theme="10"/>
        <rFont val="Calibri"/>
        <charset val="134"/>
      </rPr>
      <t>其他应收款汇总表</t>
    </r>
  </si>
  <si>
    <t>3-8-1</t>
  </si>
  <si>
    <r>
      <rPr>
        <u/>
        <sz val="9.75"/>
        <color theme="10"/>
        <rFont val="Calibri"/>
        <charset val="134"/>
      </rPr>
      <t>其他应收款评估明细表</t>
    </r>
  </si>
  <si>
    <t>3-8-2</t>
  </si>
  <si>
    <r>
      <rPr>
        <u/>
        <sz val="9.75"/>
        <color theme="10"/>
        <rFont val="Calibri"/>
        <charset val="134"/>
      </rPr>
      <t>应收利息评估明细表</t>
    </r>
  </si>
  <si>
    <t>3-8-3</t>
  </si>
  <si>
    <r>
      <rPr>
        <u/>
        <sz val="9.75"/>
        <color theme="10"/>
        <rFont val="Calibri"/>
        <charset val="134"/>
      </rPr>
      <t>应收股利评估明细表</t>
    </r>
  </si>
  <si>
    <t>3-9</t>
  </si>
  <si>
    <r>
      <rPr>
        <u/>
        <sz val="9.75"/>
        <color rgb="FF0563C1"/>
        <rFont val="Calibri"/>
        <charset val="134"/>
      </rPr>
      <t>存货评估汇总表</t>
    </r>
  </si>
  <si>
    <t>3-9-1</t>
  </si>
  <si>
    <r>
      <rPr>
        <u/>
        <sz val="9.75"/>
        <color theme="10"/>
        <rFont val="Calibri"/>
        <charset val="134"/>
      </rPr>
      <t>存货－材料采购（在途物资）评估明细表</t>
    </r>
  </si>
  <si>
    <t>3-9-2</t>
  </si>
  <si>
    <t>存货－原材料评估明细表</t>
  </si>
  <si>
    <t>3-9-3</t>
  </si>
  <si>
    <r>
      <rPr>
        <u/>
        <sz val="9.75"/>
        <color theme="10"/>
        <rFont val="Calibri"/>
        <charset val="134"/>
      </rPr>
      <t>存货－在库周转材料评估明细表</t>
    </r>
  </si>
  <si>
    <t>3-9-4</t>
  </si>
  <si>
    <r>
      <rPr>
        <u/>
        <sz val="9.75"/>
        <color theme="10"/>
        <rFont val="Calibri"/>
        <charset val="134"/>
      </rPr>
      <t>存货－委托加工物资评估明细表</t>
    </r>
  </si>
  <si>
    <t>3-9-5</t>
  </si>
  <si>
    <r>
      <rPr>
        <u/>
        <sz val="9.75"/>
        <color theme="10"/>
        <rFont val="Calibri"/>
        <charset val="134"/>
      </rPr>
      <t>存货－产成品（库存商品）评估明细表</t>
    </r>
  </si>
  <si>
    <t>3-9-6</t>
  </si>
  <si>
    <t>存货－在产品（自制半成品）评估明细表</t>
  </si>
  <si>
    <t>3-9-7</t>
  </si>
  <si>
    <r>
      <rPr>
        <u/>
        <sz val="9.75"/>
        <color theme="10"/>
        <rFont val="Calibri"/>
        <charset val="134"/>
      </rPr>
      <t>存货－发出商品评估明细表</t>
    </r>
  </si>
  <si>
    <t>3-9-8</t>
  </si>
  <si>
    <r>
      <rPr>
        <u/>
        <sz val="9.75"/>
        <color theme="10"/>
        <rFont val="Calibri"/>
        <charset val="134"/>
      </rPr>
      <t>存货－在用周转材料评估明细表</t>
    </r>
  </si>
  <si>
    <t>3-9-9</t>
  </si>
  <si>
    <r>
      <rPr>
        <u/>
        <sz val="9.75"/>
        <color theme="10"/>
        <rFont val="Calibri"/>
        <charset val="134"/>
      </rPr>
      <t>存货-在产品（开发成本）明细表</t>
    </r>
  </si>
  <si>
    <t>3-9-10</t>
  </si>
  <si>
    <r>
      <rPr>
        <u/>
        <sz val="9.75"/>
        <color theme="10"/>
        <rFont val="Calibri"/>
        <charset val="134"/>
      </rPr>
      <t>存货-在产品（开发产品）明细表</t>
    </r>
  </si>
  <si>
    <t>3-9-11</t>
  </si>
  <si>
    <r>
      <rPr>
        <u/>
        <sz val="9.75"/>
        <color theme="10"/>
        <rFont val="Calibri"/>
        <charset val="134"/>
      </rPr>
      <t>存货-合同履约成本</t>
    </r>
  </si>
  <si>
    <t>3-9-12</t>
  </si>
  <si>
    <r>
      <rPr>
        <u/>
        <sz val="9.75"/>
        <color theme="10"/>
        <rFont val="Calibri"/>
        <charset val="134"/>
      </rPr>
      <t>存货-消耗性生物资产</t>
    </r>
  </si>
  <si>
    <t>3-10</t>
  </si>
  <si>
    <r>
      <rPr>
        <u/>
        <sz val="9.75"/>
        <color theme="10"/>
        <rFont val="Calibri"/>
        <charset val="134"/>
      </rPr>
      <t>合同资产评估明细表</t>
    </r>
  </si>
  <si>
    <t>3-11</t>
  </si>
  <si>
    <r>
      <rPr>
        <u/>
        <sz val="9.75"/>
        <color theme="10"/>
        <rFont val="Calibri"/>
        <charset val="134"/>
      </rPr>
      <t>持有待售资产评估明细表</t>
    </r>
  </si>
  <si>
    <t>3-12</t>
  </si>
  <si>
    <r>
      <rPr>
        <u/>
        <sz val="9.75"/>
        <color theme="10"/>
        <rFont val="Calibri"/>
        <charset val="134"/>
      </rPr>
      <t>一年内到期的非流动资产评估明细表</t>
    </r>
  </si>
  <si>
    <t>3-13</t>
  </si>
  <si>
    <r>
      <rPr>
        <u/>
        <sz val="9.75"/>
        <color theme="10"/>
        <rFont val="Calibri"/>
        <charset val="134"/>
      </rPr>
      <t>其他流动资产评估明细表</t>
    </r>
  </si>
  <si>
    <t>4</t>
  </si>
  <si>
    <r>
      <rPr>
        <u/>
        <sz val="9.75"/>
        <color theme="10"/>
        <rFont val="Calibri"/>
        <charset val="134"/>
      </rPr>
      <t>非流动资产评估汇总表</t>
    </r>
  </si>
  <si>
    <t>4-1</t>
  </si>
  <si>
    <r>
      <rPr>
        <u/>
        <sz val="9.75"/>
        <color theme="10"/>
        <rFont val="Calibri"/>
        <charset val="134"/>
      </rPr>
      <t>债权投资评估明细表</t>
    </r>
  </si>
  <si>
    <t>4-2</t>
  </si>
  <si>
    <r>
      <rPr>
        <u/>
        <sz val="9.75"/>
        <color theme="10"/>
        <rFont val="Calibri"/>
        <charset val="134"/>
      </rPr>
      <t>其他债权投资评估明细表</t>
    </r>
  </si>
  <si>
    <t>4-3</t>
  </si>
  <si>
    <r>
      <rPr>
        <u/>
        <sz val="9.75"/>
        <color theme="10"/>
        <rFont val="Calibri"/>
        <charset val="134"/>
      </rPr>
      <t>长期应收款评估明细表</t>
    </r>
  </si>
  <si>
    <t>4-4</t>
  </si>
  <si>
    <r>
      <rPr>
        <u/>
        <sz val="9.75"/>
        <color theme="10"/>
        <rFont val="Calibri"/>
        <charset val="134"/>
      </rPr>
      <t>长期股权投资评估明细表</t>
    </r>
  </si>
  <si>
    <t>4-5</t>
  </si>
  <si>
    <r>
      <rPr>
        <u/>
        <sz val="9.75"/>
        <color theme="10"/>
        <rFont val="Calibri"/>
        <charset val="134"/>
      </rPr>
      <t>其他权益工具投资评估明细表</t>
    </r>
  </si>
  <si>
    <t>4-6</t>
  </si>
  <si>
    <r>
      <rPr>
        <u/>
        <sz val="9.75"/>
        <color theme="10"/>
        <rFont val="Calibri"/>
        <charset val="134"/>
      </rPr>
      <t>其他非流动金融资产</t>
    </r>
  </si>
  <si>
    <t>4-7</t>
  </si>
  <si>
    <r>
      <rPr>
        <u/>
        <sz val="9.75"/>
        <color theme="10"/>
        <rFont val="Calibri"/>
        <charset val="134"/>
      </rPr>
      <t>投资性房地产汇总表</t>
    </r>
  </si>
  <si>
    <t>4-7-1</t>
  </si>
  <si>
    <t>投资性房地产——房屋评估明细表（成本模式）</t>
  </si>
  <si>
    <t>4-7-2</t>
  </si>
  <si>
    <t>投资性房地产——房屋评估明细表（公允模式）</t>
  </si>
  <si>
    <t>4-7-3</t>
  </si>
  <si>
    <t>投资性房地产——土地使用权评估明细表（成本模式）</t>
  </si>
  <si>
    <t>4-7-4</t>
  </si>
  <si>
    <r>
      <rPr>
        <u/>
        <sz val="9.75"/>
        <color theme="10"/>
        <rFont val="Calibri"/>
        <charset val="134"/>
      </rPr>
      <t>投资性房地产——土地使用权评估明细表（公允模式）</t>
    </r>
  </si>
  <si>
    <t>4-8</t>
  </si>
  <si>
    <r>
      <rPr>
        <u/>
        <sz val="9.75"/>
        <color theme="10"/>
        <rFont val="Calibri"/>
        <charset val="134"/>
      </rPr>
      <t>固定资产评估汇总表</t>
    </r>
  </si>
  <si>
    <t>4-8-1</t>
  </si>
  <si>
    <r>
      <rPr>
        <u/>
        <sz val="9.75"/>
        <color theme="10"/>
        <rFont val="Calibri"/>
        <charset val="134"/>
      </rPr>
      <t>固定资产-房屋建筑物评估明细表</t>
    </r>
  </si>
  <si>
    <t>4-8-2</t>
  </si>
  <si>
    <r>
      <rPr>
        <u/>
        <sz val="9.75"/>
        <color theme="10"/>
        <rFont val="Calibri"/>
        <charset val="134"/>
      </rPr>
      <t>固定资产-构筑物及其他辅助设施评估明细表</t>
    </r>
  </si>
  <si>
    <t>4-8-3</t>
  </si>
  <si>
    <r>
      <rPr>
        <u/>
        <sz val="9.75"/>
        <color theme="10"/>
        <rFont val="Calibri"/>
        <charset val="134"/>
      </rPr>
      <t>固定资产-管道及沟槽评估明细表</t>
    </r>
  </si>
  <si>
    <t>4-8-4</t>
  </si>
  <si>
    <r>
      <rPr>
        <u/>
        <sz val="9.75"/>
        <color theme="10"/>
        <rFont val="Calibri"/>
        <charset val="134"/>
      </rPr>
      <t>固定资产-井巷工程评估明细表</t>
    </r>
  </si>
  <si>
    <t>4-8-5</t>
  </si>
  <si>
    <t>固定资产-机器设备评估明细表</t>
  </si>
  <si>
    <t>4-8-6</t>
  </si>
  <si>
    <t>固定资产-车辆评估明细表</t>
  </si>
  <si>
    <t>4-8-7</t>
  </si>
  <si>
    <t>固定资产-电子设备评估明细表</t>
  </si>
  <si>
    <t>4-8-8</t>
  </si>
  <si>
    <t>固定资产—土地评估明细表</t>
  </si>
  <si>
    <t>4-8-9</t>
  </si>
  <si>
    <t>固定资产清理评估明细表</t>
  </si>
  <si>
    <t>4-9</t>
  </si>
  <si>
    <r>
      <rPr>
        <u/>
        <sz val="9.75"/>
        <color theme="10"/>
        <rFont val="Calibri"/>
        <charset val="134"/>
      </rPr>
      <t>在建工程评估汇总表</t>
    </r>
  </si>
  <si>
    <t>4-9-1</t>
  </si>
  <si>
    <r>
      <rPr>
        <u/>
        <sz val="9.75"/>
        <color theme="10"/>
        <rFont val="Calibri"/>
        <charset val="134"/>
      </rPr>
      <t>在建工程—土建工程评估明细表</t>
    </r>
  </si>
  <si>
    <t>4-9-2</t>
  </si>
  <si>
    <r>
      <rPr>
        <u/>
        <sz val="9.75"/>
        <color theme="10"/>
        <rFont val="Calibri"/>
        <charset val="134"/>
      </rPr>
      <t>在建工程—设备安装工程评估明细表</t>
    </r>
  </si>
  <si>
    <t>4-9-3</t>
  </si>
  <si>
    <t>工程物资评估明细表</t>
  </si>
  <si>
    <t>4-10</t>
  </si>
  <si>
    <r>
      <rPr>
        <u/>
        <sz val="9.75"/>
        <color theme="10"/>
        <rFont val="Calibri"/>
        <charset val="134"/>
      </rPr>
      <t>生产性生物资产评估明细表</t>
    </r>
  </si>
  <si>
    <t>4-11</t>
  </si>
  <si>
    <r>
      <rPr>
        <u/>
        <sz val="9.75"/>
        <color theme="10"/>
        <rFont val="Calibri"/>
        <charset val="134"/>
      </rPr>
      <t>油气资产评估明细表</t>
    </r>
  </si>
  <si>
    <t>4-12</t>
  </si>
  <si>
    <r>
      <rPr>
        <u/>
        <sz val="9.75"/>
        <color theme="10"/>
        <rFont val="Calibri"/>
        <charset val="134"/>
      </rPr>
      <t>使用权资产—评估明细表</t>
    </r>
  </si>
  <si>
    <t>4-12-1</t>
  </si>
  <si>
    <r>
      <rPr>
        <u/>
        <sz val="9.75"/>
        <color theme="10"/>
        <rFont val="Calibri"/>
        <charset val="134"/>
      </rPr>
      <t>使用权资产—机器设备（融资租赁）评估明细表</t>
    </r>
  </si>
  <si>
    <t>4-12-2</t>
  </si>
  <si>
    <r>
      <rPr>
        <u/>
        <sz val="9.75"/>
        <color theme="10"/>
        <rFont val="Calibri"/>
        <charset val="134"/>
      </rPr>
      <t>使用权资产—车辆（融资租赁）评估明细表</t>
    </r>
  </si>
  <si>
    <t>4-12-3</t>
  </si>
  <si>
    <r>
      <rPr>
        <u/>
        <sz val="9.75"/>
        <color theme="10"/>
        <rFont val="Calibri"/>
        <charset val="134"/>
      </rPr>
      <t>使用权资产—房屋建筑物（融资租赁）评估明细表</t>
    </r>
  </si>
  <si>
    <t>4-12-4</t>
  </si>
  <si>
    <r>
      <rPr>
        <u/>
        <sz val="9.75"/>
        <color theme="10"/>
        <rFont val="Calibri"/>
        <charset val="134"/>
      </rPr>
      <t>使用权资产—土地（融资租赁）评估明细表</t>
    </r>
  </si>
  <si>
    <t>4-13</t>
  </si>
  <si>
    <r>
      <rPr>
        <u/>
        <sz val="9.75"/>
        <color theme="10"/>
        <rFont val="Calibri"/>
        <charset val="134"/>
      </rPr>
      <t>无形资产汇总表</t>
    </r>
  </si>
  <si>
    <t>4-13-1</t>
  </si>
  <si>
    <r>
      <rPr>
        <u/>
        <sz val="9.75"/>
        <color theme="10"/>
        <rFont val="Calibri"/>
        <charset val="134"/>
      </rPr>
      <t>无形资产-土地使用权评估明细表</t>
    </r>
  </si>
  <si>
    <t>4-13-2</t>
  </si>
  <si>
    <r>
      <rPr>
        <u/>
        <sz val="9.75"/>
        <color theme="10"/>
        <rFont val="Calibri"/>
        <charset val="134"/>
      </rPr>
      <t>无形资产-矿业权评估明细表</t>
    </r>
  </si>
  <si>
    <t>4-13-3</t>
  </si>
  <si>
    <r>
      <rPr>
        <u/>
        <sz val="9.75"/>
        <color theme="10"/>
        <rFont val="Calibri"/>
        <charset val="134"/>
      </rPr>
      <t>无形资产-软件资产评估明细表</t>
    </r>
  </si>
  <si>
    <t>4-13-4</t>
  </si>
  <si>
    <r>
      <rPr>
        <u/>
        <sz val="9.75"/>
        <color theme="10"/>
        <rFont val="Calibri"/>
        <charset val="134"/>
      </rPr>
      <t>无形资产—商标评估明细表</t>
    </r>
  </si>
  <si>
    <t>4-13-5</t>
  </si>
  <si>
    <r>
      <rPr>
        <u/>
        <sz val="9.75"/>
        <color theme="10"/>
        <rFont val="Calibri"/>
        <charset val="134"/>
      </rPr>
      <t>无形资产—专利及其他评估明细表</t>
    </r>
  </si>
  <si>
    <t>4-14</t>
  </si>
  <si>
    <r>
      <rPr>
        <u/>
        <sz val="9.75"/>
        <color theme="10"/>
        <rFont val="Calibri"/>
        <charset val="134"/>
      </rPr>
      <t>开发支出评估明细表</t>
    </r>
  </si>
  <si>
    <t>4-15</t>
  </si>
  <si>
    <r>
      <rPr>
        <u/>
        <sz val="9.75"/>
        <color theme="10"/>
        <rFont val="Calibri"/>
        <charset val="134"/>
      </rPr>
      <t>商誉评估明细表</t>
    </r>
  </si>
  <si>
    <t>4-16</t>
  </si>
  <si>
    <r>
      <rPr>
        <u/>
        <sz val="9.75"/>
        <color theme="10"/>
        <rFont val="Calibri"/>
        <charset val="134"/>
      </rPr>
      <t>长期待摊费用评估明细表</t>
    </r>
  </si>
  <si>
    <t>4-17</t>
  </si>
  <si>
    <r>
      <rPr>
        <u/>
        <sz val="9.75"/>
        <color theme="10"/>
        <rFont val="Calibri"/>
        <charset val="134"/>
      </rPr>
      <t>递延所得税资产评估明细表</t>
    </r>
  </si>
  <si>
    <t>4-18</t>
  </si>
  <si>
    <r>
      <rPr>
        <u/>
        <sz val="9.75"/>
        <color theme="10"/>
        <rFont val="Calibri"/>
        <charset val="134"/>
      </rPr>
      <t>其他非流动资产评估明细表</t>
    </r>
  </si>
  <si>
    <t>5</t>
  </si>
  <si>
    <r>
      <rPr>
        <u/>
        <sz val="9.75"/>
        <color theme="10"/>
        <rFont val="Calibri"/>
        <charset val="134"/>
      </rPr>
      <t>流动负债评估汇总表</t>
    </r>
  </si>
  <si>
    <t>5-1</t>
  </si>
  <si>
    <r>
      <rPr>
        <u/>
        <sz val="9.75"/>
        <color theme="10"/>
        <rFont val="Calibri"/>
        <charset val="134"/>
      </rPr>
      <t>短期借款评估明细表</t>
    </r>
  </si>
  <si>
    <t>5-2</t>
  </si>
  <si>
    <r>
      <rPr>
        <u/>
        <sz val="9.75"/>
        <color theme="10"/>
        <rFont val="Calibri"/>
        <charset val="134"/>
      </rPr>
      <t>交易性金融负债评估明细表</t>
    </r>
  </si>
  <si>
    <t>5-3</t>
  </si>
  <si>
    <r>
      <rPr>
        <u/>
        <sz val="9.75"/>
        <color theme="10"/>
        <rFont val="Calibri"/>
        <charset val="134"/>
      </rPr>
      <t>衍生金融负债评估明细表</t>
    </r>
  </si>
  <si>
    <t>5-4</t>
  </si>
  <si>
    <r>
      <rPr>
        <u/>
        <sz val="9.75"/>
        <color theme="10"/>
        <rFont val="Calibri"/>
        <charset val="134"/>
      </rPr>
      <t>应付票据评估明细表</t>
    </r>
  </si>
  <si>
    <t>5-5</t>
  </si>
  <si>
    <r>
      <rPr>
        <u/>
        <sz val="9.75"/>
        <color theme="10"/>
        <rFont val="Calibri"/>
        <charset val="134"/>
      </rPr>
      <t>应付账款评估明细表</t>
    </r>
  </si>
  <si>
    <t>5-6</t>
  </si>
  <si>
    <r>
      <rPr>
        <u/>
        <sz val="9.75"/>
        <color theme="10"/>
        <rFont val="Calibri"/>
        <charset val="134"/>
      </rPr>
      <t>预收款项评估明细表</t>
    </r>
  </si>
  <si>
    <t>5-7</t>
  </si>
  <si>
    <r>
      <rPr>
        <u/>
        <sz val="9.75"/>
        <color theme="10"/>
        <rFont val="Calibri"/>
        <charset val="134"/>
      </rPr>
      <t>合同负债评估明细表</t>
    </r>
  </si>
  <si>
    <t>5-8</t>
  </si>
  <si>
    <r>
      <rPr>
        <u/>
        <sz val="9.75"/>
        <color theme="10"/>
        <rFont val="Calibri"/>
        <charset val="134"/>
      </rPr>
      <t>应付职工薪酬评估明细表</t>
    </r>
  </si>
  <si>
    <t>5-9</t>
  </si>
  <si>
    <r>
      <rPr>
        <u/>
        <sz val="9.75"/>
        <color theme="10"/>
        <rFont val="Calibri"/>
        <charset val="134"/>
      </rPr>
      <t>应交税费评估明细表</t>
    </r>
  </si>
  <si>
    <t>5-10</t>
  </si>
  <si>
    <r>
      <rPr>
        <u/>
        <sz val="9.75"/>
        <color theme="10"/>
        <rFont val="Calibri"/>
        <charset val="134"/>
      </rPr>
      <t>其他应付款汇总表</t>
    </r>
  </si>
  <si>
    <t>5-10-1</t>
  </si>
  <si>
    <r>
      <rPr>
        <u/>
        <sz val="9.75"/>
        <color theme="10"/>
        <rFont val="Calibri"/>
        <charset val="134"/>
      </rPr>
      <t>其他应付款评估明细表</t>
    </r>
  </si>
  <si>
    <t>5-10-2</t>
  </si>
  <si>
    <r>
      <rPr>
        <u/>
        <sz val="9.75"/>
        <color theme="10"/>
        <rFont val="Calibri"/>
        <charset val="134"/>
      </rPr>
      <t>应付利息评估明细表</t>
    </r>
  </si>
  <si>
    <t>5-10-3</t>
  </si>
  <si>
    <r>
      <rPr>
        <u/>
        <sz val="9.75"/>
        <color theme="10"/>
        <rFont val="Calibri"/>
        <charset val="134"/>
      </rPr>
      <t>应付股利（应付利润）评估明细表</t>
    </r>
  </si>
  <si>
    <t>5-11</t>
  </si>
  <si>
    <r>
      <rPr>
        <u/>
        <sz val="9.75"/>
        <color theme="10"/>
        <rFont val="Calibri"/>
        <charset val="134"/>
      </rPr>
      <t>持有待售负债评估明细表</t>
    </r>
  </si>
  <si>
    <t>5-12</t>
  </si>
  <si>
    <r>
      <rPr>
        <u/>
        <sz val="9.75"/>
        <color theme="10"/>
        <rFont val="Calibri"/>
        <charset val="134"/>
      </rPr>
      <t>一年内到期的非流动负债评估明细表</t>
    </r>
  </si>
  <si>
    <t>5-13</t>
  </si>
  <si>
    <r>
      <rPr>
        <u/>
        <sz val="9.75"/>
        <color theme="10"/>
        <rFont val="Calibri"/>
        <charset val="134"/>
      </rPr>
      <t>其他流动负债评估明细表</t>
    </r>
  </si>
  <si>
    <t>6</t>
  </si>
  <si>
    <r>
      <rPr>
        <u/>
        <sz val="9.75"/>
        <color theme="10"/>
        <rFont val="Calibri"/>
        <charset val="134"/>
      </rPr>
      <t>非流动负债汇总表</t>
    </r>
  </si>
  <si>
    <t>6-1</t>
  </si>
  <si>
    <r>
      <rPr>
        <u/>
        <sz val="9.75"/>
        <color theme="10"/>
        <rFont val="Calibri"/>
        <charset val="134"/>
      </rPr>
      <t>长期借款评估明细表</t>
    </r>
  </si>
  <si>
    <t>6-2</t>
  </si>
  <si>
    <r>
      <rPr>
        <u/>
        <sz val="9.75"/>
        <color theme="10"/>
        <rFont val="Calibri"/>
        <charset val="134"/>
      </rPr>
      <t>应付债券评估明细表</t>
    </r>
  </si>
  <si>
    <t>6-3</t>
  </si>
  <si>
    <r>
      <rPr>
        <u/>
        <sz val="9.75"/>
        <color theme="10"/>
        <rFont val="Calibri"/>
        <charset val="134"/>
      </rPr>
      <t>租赁负债评估明细表</t>
    </r>
  </si>
  <si>
    <t>6-4</t>
  </si>
  <si>
    <r>
      <rPr>
        <u/>
        <sz val="9.75"/>
        <color theme="10"/>
        <rFont val="Calibri"/>
        <charset val="134"/>
      </rPr>
      <t>长期应付款汇总表</t>
    </r>
  </si>
  <si>
    <t>6-4-1</t>
  </si>
  <si>
    <r>
      <rPr>
        <u/>
        <sz val="9.75"/>
        <color theme="10"/>
        <rFont val="Calibri"/>
        <charset val="134"/>
      </rPr>
      <t>长期应付款评估明细表</t>
    </r>
  </si>
  <si>
    <t>6-4-2</t>
  </si>
  <si>
    <r>
      <rPr>
        <u/>
        <sz val="9.75"/>
        <color theme="10"/>
        <rFont val="Calibri"/>
        <charset val="134"/>
      </rPr>
      <t>专项应付款评估明细表</t>
    </r>
  </si>
  <si>
    <t>6-5</t>
  </si>
  <si>
    <r>
      <rPr>
        <u/>
        <sz val="9.75"/>
        <color theme="10"/>
        <rFont val="Calibri"/>
        <charset val="134"/>
      </rPr>
      <t>长期应付职工薪酬评估明细表</t>
    </r>
  </si>
  <si>
    <t>6-6</t>
  </si>
  <si>
    <r>
      <rPr>
        <u/>
        <sz val="9.75"/>
        <color theme="10"/>
        <rFont val="Calibri"/>
        <charset val="134"/>
      </rPr>
      <t>预计负债评估明细表</t>
    </r>
  </si>
  <si>
    <t>6-7</t>
  </si>
  <si>
    <r>
      <rPr>
        <u/>
        <sz val="9.75"/>
        <color theme="10"/>
        <rFont val="Calibri"/>
        <charset val="134"/>
      </rPr>
      <t>递延收益评估明细表</t>
    </r>
  </si>
  <si>
    <t>6-8</t>
  </si>
  <si>
    <r>
      <rPr>
        <u/>
        <sz val="9.75"/>
        <color theme="10"/>
        <rFont val="Calibri"/>
        <charset val="134"/>
      </rPr>
      <t>递延所得税负债评估明细表</t>
    </r>
  </si>
  <si>
    <t>6-9</t>
  </si>
  <si>
    <r>
      <rPr>
        <u/>
        <sz val="9.75"/>
        <color theme="10"/>
        <rFont val="Calibri"/>
        <charset val="134"/>
      </rPr>
      <t>其他非流动负债评估明细表</t>
    </r>
  </si>
  <si>
    <t>注：适用√，不适用×。</t>
  </si>
  <si>
    <t xml:space="preserve">    资  产  负  债  表    .</t>
  </si>
  <si>
    <t>金额单位：人民币元</t>
  </si>
  <si>
    <t>资           产</t>
  </si>
  <si>
    <t>年初数</t>
  </si>
  <si>
    <t>期末数</t>
  </si>
  <si>
    <t>负债和所有者权益
（或股东权益）</t>
  </si>
  <si>
    <t>流动资产：</t>
  </si>
  <si>
    <t>流动负债：</t>
  </si>
  <si>
    <t>货币资金</t>
  </si>
  <si>
    <t>短期借款</t>
  </si>
  <si>
    <t>交易性金融资产</t>
  </si>
  <si>
    <t>交易性金融负债</t>
  </si>
  <si>
    <t>衍生金融资产</t>
  </si>
  <si>
    <t>衍生金融负债</t>
  </si>
  <si>
    <t>应收票据</t>
  </si>
  <si>
    <t>应付票据</t>
  </si>
  <si>
    <t>应收账款</t>
  </si>
  <si>
    <t>应付账款</t>
  </si>
  <si>
    <t>应收款项融资</t>
  </si>
  <si>
    <t>预收款项</t>
  </si>
  <si>
    <t>预付款项</t>
  </si>
  <si>
    <t>合同负债</t>
  </si>
  <si>
    <t>其他应收款</t>
  </si>
  <si>
    <t>应付职工薪酬</t>
  </si>
  <si>
    <t>9-1</t>
  </si>
  <si>
    <t xml:space="preserve">  其中：应收利息</t>
  </si>
  <si>
    <t>应交税费</t>
  </si>
  <si>
    <t>9-2</t>
  </si>
  <si>
    <t xml:space="preserve">        应收股利</t>
  </si>
  <si>
    <t>其他应付款</t>
  </si>
  <si>
    <t>存货</t>
  </si>
  <si>
    <t xml:space="preserve">    47-1</t>
  </si>
  <si>
    <t xml:space="preserve">  其中：应付利息</t>
  </si>
  <si>
    <t>合同资产</t>
  </si>
  <si>
    <t xml:space="preserve">    47-2</t>
  </si>
  <si>
    <t xml:space="preserve">        应付股利</t>
  </si>
  <si>
    <t>持有待售资产</t>
  </si>
  <si>
    <t>持有待售负债</t>
  </si>
  <si>
    <t>一年内到期的非流动资产</t>
  </si>
  <si>
    <t>一年内到期的非流动负债</t>
  </si>
  <si>
    <t>其他流动资产</t>
  </si>
  <si>
    <t>其他流动负债</t>
  </si>
  <si>
    <t>流动资产合计</t>
  </si>
  <si>
    <t>流动负债合计</t>
  </si>
  <si>
    <t>非流动资产：</t>
  </si>
  <si>
    <t>非流动负债：</t>
  </si>
  <si>
    <t>债权投资</t>
  </si>
  <si>
    <t>长期借款</t>
  </si>
  <si>
    <t>其他债权投资</t>
  </si>
  <si>
    <t>应付债券</t>
  </si>
  <si>
    <t>长期应收款</t>
  </si>
  <si>
    <t xml:space="preserve">    54-1</t>
  </si>
  <si>
    <t xml:space="preserve">  其中：优先股</t>
  </si>
  <si>
    <t>长期股权投资</t>
  </si>
  <si>
    <t xml:space="preserve">    54-2</t>
  </si>
  <si>
    <t xml:space="preserve">        永续债</t>
  </si>
  <si>
    <t>其他权益工具投资</t>
  </si>
  <si>
    <t>租赁负债</t>
  </si>
  <si>
    <t>其他非流动金融资产</t>
  </si>
  <si>
    <t>长期应付款</t>
  </si>
  <si>
    <t>投资性房地产</t>
  </si>
  <si>
    <t>长期应付职工薪酬</t>
  </si>
  <si>
    <t>固定资产</t>
  </si>
  <si>
    <t>预计负债</t>
  </si>
  <si>
    <t>在建工程</t>
  </si>
  <si>
    <t>递延收益</t>
  </si>
  <si>
    <t>生产性生物资产</t>
  </si>
  <si>
    <t>递延所得税负债</t>
  </si>
  <si>
    <t>油气资产</t>
  </si>
  <si>
    <t>其他非流动负债</t>
  </si>
  <si>
    <t>使用权资产</t>
  </si>
  <si>
    <t>非流动负债合计</t>
  </si>
  <si>
    <t>无形资产</t>
  </si>
  <si>
    <t>负债合计</t>
  </si>
  <si>
    <t>开发支出</t>
  </si>
  <si>
    <t>所有者权益（或股东权益）：</t>
  </si>
  <si>
    <t>商誉</t>
  </si>
  <si>
    <t>实收资本（或股本）</t>
  </si>
  <si>
    <t>长期待摊费用</t>
  </si>
  <si>
    <t>其他权益工具</t>
  </si>
  <si>
    <t>递延所得税资产</t>
  </si>
  <si>
    <t xml:space="preserve">    66-1</t>
  </si>
  <si>
    <t>其他非流动资产</t>
  </si>
  <si>
    <t xml:space="preserve">    66-2</t>
  </si>
  <si>
    <t>资本公积</t>
  </si>
  <si>
    <t>减：库存股</t>
  </si>
  <si>
    <t>其他综合收益</t>
  </si>
  <si>
    <t>专项储备</t>
  </si>
  <si>
    <t>盈余公积</t>
  </si>
  <si>
    <t>未分配利润</t>
  </si>
  <si>
    <t>非流动资产合计</t>
  </si>
  <si>
    <t>所有者权益（或股东权益）合计</t>
  </si>
  <si>
    <t>资产总计</t>
  </si>
  <si>
    <t>负债和所有者权益（或股东权益）总计</t>
  </si>
  <si>
    <t>校核</t>
  </si>
  <si>
    <t>流动资产评估汇总表</t>
  </si>
  <si>
    <t>表3</t>
  </si>
  <si>
    <t>编号</t>
  </si>
  <si>
    <t>科目名称</t>
  </si>
  <si>
    <t>账面价值</t>
  </si>
  <si>
    <t>评估价值</t>
  </si>
  <si>
    <t>增减值</t>
  </si>
  <si>
    <t>增值率%</t>
  </si>
  <si>
    <r>
      <rPr>
        <u/>
        <sz val="9.75"/>
        <color theme="10"/>
        <rFont val="Calibri"/>
        <charset val="134"/>
      </rPr>
      <t>3-1</t>
    </r>
  </si>
  <si>
    <r>
      <rPr>
        <u/>
        <sz val="9.75"/>
        <color theme="10"/>
        <rFont val="Calibri"/>
        <charset val="134"/>
      </rPr>
      <t>3-2</t>
    </r>
  </si>
  <si>
    <r>
      <rPr>
        <u/>
        <sz val="9.75"/>
        <color theme="10"/>
        <rFont val="Calibri"/>
        <charset val="134"/>
      </rPr>
      <t>3-3</t>
    </r>
  </si>
  <si>
    <r>
      <rPr>
        <u/>
        <sz val="9.75"/>
        <color theme="10"/>
        <rFont val="Calibri"/>
        <charset val="134"/>
      </rPr>
      <t>3-4</t>
    </r>
  </si>
  <si>
    <r>
      <rPr>
        <u/>
        <sz val="9.75"/>
        <color theme="10"/>
        <rFont val="Calibri"/>
        <charset val="134"/>
      </rPr>
      <t>3-5</t>
    </r>
  </si>
  <si>
    <r>
      <rPr>
        <u/>
        <sz val="9.75"/>
        <color theme="10"/>
        <rFont val="Calibri"/>
        <charset val="134"/>
      </rPr>
      <t>3-6</t>
    </r>
  </si>
  <si>
    <r>
      <rPr>
        <u/>
        <sz val="9.75"/>
        <color theme="10"/>
        <rFont val="Calibri"/>
        <charset val="134"/>
      </rPr>
      <t>3-7</t>
    </r>
  </si>
  <si>
    <t>预付账款</t>
  </si>
  <si>
    <r>
      <rPr>
        <u/>
        <sz val="9.75"/>
        <color theme="10"/>
        <rFont val="Calibri"/>
        <charset val="134"/>
      </rPr>
      <t>3-8</t>
    </r>
  </si>
  <si>
    <r>
      <rPr>
        <u/>
        <sz val="9.75"/>
        <color rgb="FF0563C1"/>
        <rFont val="Calibri"/>
        <charset val="134"/>
      </rPr>
      <t>3-9</t>
    </r>
  </si>
  <si>
    <r>
      <rPr>
        <u/>
        <sz val="9.75"/>
        <color theme="10"/>
        <rFont val="Calibri"/>
        <charset val="134"/>
      </rPr>
      <t>3-10</t>
    </r>
  </si>
  <si>
    <r>
      <rPr>
        <u/>
        <sz val="9.75"/>
        <color theme="10"/>
        <rFont val="Calibri"/>
        <charset val="134"/>
      </rPr>
      <t>3-11</t>
    </r>
  </si>
  <si>
    <r>
      <rPr>
        <u/>
        <sz val="9.75"/>
        <color theme="10"/>
        <rFont val="Calibri"/>
        <charset val="134"/>
      </rPr>
      <t>3-12</t>
    </r>
  </si>
  <si>
    <r>
      <rPr>
        <u/>
        <sz val="9.75"/>
        <color theme="10"/>
        <rFont val="Calibri"/>
        <charset val="134"/>
      </rPr>
      <t>3-13</t>
    </r>
  </si>
  <si>
    <t>货币资金评估汇总表</t>
  </si>
  <si>
    <t>表3-1</t>
  </si>
  <si>
    <r>
      <rPr>
        <u/>
        <sz val="9.75"/>
        <color theme="10"/>
        <rFont val="Calibri"/>
        <charset val="134"/>
      </rPr>
      <t>3-1-1</t>
    </r>
  </si>
  <si>
    <t>现金</t>
  </si>
  <si>
    <r>
      <rPr>
        <u/>
        <sz val="9.75"/>
        <color theme="10"/>
        <rFont val="Calibri"/>
        <charset val="134"/>
      </rPr>
      <t>3-1-2</t>
    </r>
  </si>
  <si>
    <t>银行存款</t>
  </si>
  <si>
    <r>
      <rPr>
        <u/>
        <sz val="9.75"/>
        <color theme="10"/>
        <rFont val="Calibri"/>
        <charset val="134"/>
      </rPr>
      <t>3-1-3</t>
    </r>
  </si>
  <si>
    <t>其他货币资金</t>
  </si>
  <si>
    <t>合     计</t>
  </si>
  <si>
    <t>货币资金—现金评估明细表</t>
  </si>
  <si>
    <t>表3-1-1</t>
  </si>
  <si>
    <t>存放部门（单位）</t>
  </si>
  <si>
    <t>币种</t>
  </si>
  <si>
    <t>外币账面金额</t>
  </si>
  <si>
    <t>评估基准日汇率</t>
  </si>
  <si>
    <t>备注</t>
  </si>
  <si>
    <t>合         计</t>
  </si>
  <si>
    <t>填表说明：</t>
  </si>
  <si>
    <t>“存放部门”要求填企业内部不同的现金存放部门，每一存放部门应分别填列，如“×××财务处（科）”；</t>
  </si>
  <si>
    <t>现金表中的外币，应在“账面价值”一栏填换算后的人民币价值。按币种、存放单位填列明细。评估基准日汇率为基准汇价。</t>
  </si>
  <si>
    <t>货币资金—银行存款评估明细表</t>
  </si>
  <si>
    <t>表3-1-2</t>
  </si>
  <si>
    <t>开户银行</t>
  </si>
  <si>
    <t>账号</t>
  </si>
  <si>
    <t>对账单金额</t>
  </si>
  <si>
    <t>余额调节表金额</t>
  </si>
  <si>
    <t>合             计</t>
  </si>
  <si>
    <t>要按每一开户银行明细填写银行名称全称、账号、金额等，对于同一开户行的不同货币种类存款、不同账户存款也应分别一一列示，并在“外币账面金额”栏中注明该外币币种的原始币值。</t>
  </si>
  <si>
    <t>货币资金—其他货币资金评估明细表</t>
  </si>
  <si>
    <t>表3-1-3</t>
  </si>
  <si>
    <t>名称及内容</t>
  </si>
  <si>
    <t>用途</t>
  </si>
  <si>
    <t>其他货币资金包含外埠存款、信用卡存款、信用证保证金存款等，要分类、分笔填写。对各种货币代值卡，要注明发行的金融单位。</t>
  </si>
  <si>
    <t>如为外埠存款或为信用卡存款，则名称及内容栏填写开户行的名称和账号。</t>
  </si>
  <si>
    <t>交易性金融资产评估汇总表</t>
  </si>
  <si>
    <t>表3-2</t>
  </si>
  <si>
    <r>
      <rPr>
        <u/>
        <sz val="9.75"/>
        <color theme="10"/>
        <rFont val="Calibri"/>
        <charset val="134"/>
      </rPr>
      <t>3-2-1</t>
    </r>
  </si>
  <si>
    <t>交易性金融资产-股票投资</t>
  </si>
  <si>
    <r>
      <rPr>
        <u/>
        <sz val="9.75"/>
        <color theme="10"/>
        <rFont val="Calibri"/>
        <charset val="134"/>
      </rPr>
      <t>3-2-2</t>
    </r>
  </si>
  <si>
    <t>交易性金融资产-债券投资</t>
  </si>
  <si>
    <r>
      <rPr>
        <u/>
        <sz val="9.75"/>
        <color theme="10"/>
        <rFont val="Calibri"/>
        <charset val="134"/>
      </rPr>
      <t>3-2-3</t>
    </r>
  </si>
  <si>
    <t>交易性金融资产-基金投资</t>
  </si>
  <si>
    <t>合      计</t>
  </si>
  <si>
    <t>交易性金融资产—股票投资评估明细表</t>
  </si>
  <si>
    <t>表3-2-1</t>
  </si>
  <si>
    <t>被投资单位名称</t>
  </si>
  <si>
    <t>股票名称</t>
  </si>
  <si>
    <t>投资日期</t>
  </si>
  <si>
    <t>持股数量</t>
  </si>
  <si>
    <t>成  本</t>
  </si>
  <si>
    <t>基准日收盘价元/股</t>
  </si>
  <si>
    <t>合          计</t>
  </si>
  <si>
    <t>①“被投资单位名称”指股票发行单位全称；</t>
  </si>
  <si>
    <t>②“股票名称”指该股票标准简称，包括代码，如太极集团600129；</t>
  </si>
  <si>
    <t>③“投资日期”指企业购买股票的日期或以其他方式（如非货币性交易换入、以债权换入等）取得股权的协议转让日期，非股票发行日期；</t>
  </si>
  <si>
    <t>交易性金融资产—债券投资评估明细表</t>
  </si>
  <si>
    <t>表3-2-2</t>
  </si>
  <si>
    <t>债券名称</t>
  </si>
  <si>
    <t>发行日期</t>
  </si>
  <si>
    <t>票面利率%</t>
  </si>
  <si>
    <t>成本</t>
  </si>
  <si>
    <t>①“被投资单位名称”指发行单位全称；</t>
  </si>
  <si>
    <t>②“债券名称”指该债券的种类名称，如：国库券、电力债券＊＊公司债券</t>
  </si>
  <si>
    <t>③“投资日期”指企业购买债券的日期；</t>
  </si>
  <si>
    <t>交易性金融资产—基金投资评估明细表</t>
  </si>
  <si>
    <t>表3-2-3</t>
  </si>
  <si>
    <t>基金发行单位</t>
  </si>
  <si>
    <t>基金名称</t>
  </si>
  <si>
    <t>基金类型</t>
  </si>
  <si>
    <t>基金份数</t>
  </si>
  <si>
    <t>基准日净值/份</t>
  </si>
  <si>
    <t>基金类型指开放式和封闭式，其他项目和表“3-2-1”相同</t>
  </si>
  <si>
    <t>衍生金融资产评估明细表</t>
  </si>
  <si>
    <t>表3-3</t>
  </si>
  <si>
    <t>类型</t>
  </si>
  <si>
    <t>标的物/标的资产</t>
  </si>
  <si>
    <t>交易时间</t>
  </si>
  <si>
    <t>交割方式</t>
  </si>
  <si>
    <t>持有数量</t>
  </si>
  <si>
    <t>现行年利率%</t>
  </si>
  <si>
    <t>浮动利率/固定利率%</t>
  </si>
  <si>
    <t>基准日交易均价</t>
  </si>
  <si>
    <t>应收票据评估明细表</t>
  </si>
  <si>
    <t>表3-4</t>
  </si>
  <si>
    <t>户名（结算对象)</t>
  </si>
  <si>
    <t>出票日期</t>
  </si>
  <si>
    <t>到期日期</t>
  </si>
  <si>
    <t>坏账准备</t>
  </si>
  <si>
    <t>非经营性资产</t>
  </si>
  <si>
    <t>融资形式</t>
  </si>
  <si>
    <t>业务内容</t>
  </si>
  <si>
    <t>票据号码</t>
  </si>
  <si>
    <t>出票人</t>
  </si>
  <si>
    <t>票据状态</t>
  </si>
  <si>
    <t>合计</t>
  </si>
  <si>
    <t>减：坏账准备</t>
  </si>
  <si>
    <t>减：评估风险损失</t>
  </si>
  <si>
    <t>净额</t>
  </si>
  <si>
    <t>①“户名”指债务人的户名全称；</t>
  </si>
  <si>
    <t>②“出票日期”指签发该票据的日期。</t>
  </si>
  <si>
    <t>注意事项：</t>
  </si>
  <si>
    <t>对于逾期未收回的应收票据，请在“备注”栏中标明未收回的原因；</t>
  </si>
  <si>
    <t>“涉及法律诉讼”的款项、欠款单位为关联方或内部往来的款项、用于抵押的应收票据等应分别在“备注”栏中予以说明。</t>
  </si>
  <si>
    <t>应收账款评估明细表</t>
  </si>
  <si>
    <t>表3-5</t>
  </si>
  <si>
    <t>欠款单位名称（结算对象)</t>
  </si>
  <si>
    <t>关联关系类型</t>
  </si>
  <si>
    <t>最后一次
变动日期</t>
  </si>
  <si>
    <t>账龄</t>
  </si>
  <si>
    <t>计提坏账准备</t>
  </si>
  <si>
    <t>预计不可收回金额</t>
  </si>
  <si>
    <t>1-6个月以内金额</t>
  </si>
  <si>
    <t>7--12个月以内金额</t>
  </si>
  <si>
    <t>1-2年金额</t>
  </si>
  <si>
    <t>2-3年金额</t>
  </si>
  <si>
    <t>3-4年金额</t>
  </si>
  <si>
    <t>4-5年金额</t>
  </si>
  <si>
    <t>5年以上金额</t>
  </si>
  <si>
    <t>账龄计提</t>
  </si>
  <si>
    <t>个别计提</t>
  </si>
  <si>
    <t>①“业务内容”：指发生应收账款的相应业务名称，应收账款不分金额大小一律按照债务人和业务性质逐笔填列，不能出现其他；</t>
  </si>
  <si>
    <t>②“最后一次变动日期”：对滚动发生额可按照基准日前最后一次应收账款发生额的月份月末余额填列；</t>
  </si>
  <si>
    <t>③“账龄”：按1年以内，1~2年，2~3年，3~4年，4~5年，5年以上即可；</t>
  </si>
  <si>
    <t>④欠款单位名称应填列全称，不应以地名或不明确的简称代替；</t>
  </si>
  <si>
    <t>⑤需要在备注中标明的事项有：1）欠款单位为关联方、总公司内部或本公司内部单位的，应在备注栏注明“关联方”、“总公司内部”“内部单位”；</t>
  </si>
  <si>
    <t>2） 涉诉款项应在备注中标明；</t>
  </si>
  <si>
    <t>3）评估基准日后已收回款项的，应注明日期如“2023年7月4日收回”；</t>
  </si>
  <si>
    <t>4）其他填表单位认为应说明的事项</t>
  </si>
  <si>
    <t>应收款项融资评估明细表</t>
  </si>
  <si>
    <t>表3-6</t>
  </si>
  <si>
    <t>发生日期</t>
  </si>
  <si>
    <t>票面利率</t>
  </si>
  <si>
    <t>具有融资性的应收票据重分类至本科目的，应在应收票据科目披露质押和背书的情况，如存在应收账款的重分类，应比照应收账款科目进行披露。</t>
  </si>
  <si>
    <t>预付账款评估明细表</t>
  </si>
  <si>
    <t>表3-7</t>
  </si>
  <si>
    <t>收款单位名称（结算对象)</t>
  </si>
  <si>
    <t>对预付设备款所涉及的实物已到货安装、使用，在清查时应注意与实物管理部门核对，以免出现重复申报或资产非真实盘盈。</t>
  </si>
  <si>
    <t>其他应收款资产评估汇总表</t>
  </si>
  <si>
    <t>表3-8</t>
  </si>
  <si>
    <t>应收利息</t>
  </si>
  <si>
    <t>应收股利</t>
  </si>
  <si>
    <t>其他应收款评估明细表</t>
  </si>
  <si>
    <t>表3-8-1</t>
  </si>
  <si>
    <t>欠款单位（人）名称（结算对象)</t>
  </si>
  <si>
    <t>参照表3—5。</t>
  </si>
  <si>
    <t>应收利息评估明细表</t>
  </si>
  <si>
    <t>表3-8-2</t>
  </si>
  <si>
    <t>本金</t>
  </si>
  <si>
    <t>利息所属期间</t>
  </si>
  <si>
    <t>利息率%</t>
  </si>
  <si>
    <t>应收股利（应收利润）评估明细表</t>
  </si>
  <si>
    <t>表3-8-3</t>
  </si>
  <si>
    <t>股利（利润）所属期间</t>
  </si>
  <si>
    <t>“发生日期”栏所指的是利润或股利分配时间；</t>
  </si>
  <si>
    <t>“股利所属期间”指股利发生的期间，如2024年应收2023年的股利，则该栏目填写“2023年度”。</t>
  </si>
  <si>
    <t>“备注”栏注明实际的股权比例</t>
  </si>
  <si>
    <t>存货—材料采购（在途物资）评估明细表</t>
  </si>
  <si>
    <t>表3-9-1</t>
  </si>
  <si>
    <t>物料编码</t>
  </si>
  <si>
    <t>名称</t>
  </si>
  <si>
    <t>规格型号</t>
  </si>
  <si>
    <t>计量单位</t>
  </si>
  <si>
    <t>跌价准备</t>
  </si>
  <si>
    <t>数量</t>
  </si>
  <si>
    <t>单价</t>
  </si>
  <si>
    <t>金额</t>
  </si>
  <si>
    <t>实际数量</t>
  </si>
  <si>
    <t>评估单价</t>
  </si>
  <si>
    <t>减：跌价准备</t>
  </si>
  <si>
    <t>①存货类原则上按名称或规格型号逐个填列，但如数量过多，则可按小类填列；</t>
  </si>
  <si>
    <t>②按类填列的存货“单价”指平均单价（为倒算值），即“数量”乘以“单价”，应等于“金额”；</t>
  </si>
  <si>
    <t>③对于按计划成本入账的存货，在该科目的倒数第二行填列材料成本差异；</t>
  </si>
  <si>
    <t>④对账面已没有反映的在用低值易耗品，可根据实际情况填列对生产经营较重要的工具、仪器仪表等。</t>
  </si>
  <si>
    <t>⑤如原材料等存在损毁、变质现象，应在“备注”栏中注明，并说明库存时间和发生原因；</t>
  </si>
  <si>
    <t>产成品在备注栏注明适销程度：按畅销、正常、勉强销售、滞销几种情况填列；已发出但未作账务处理的，在备注栏注明产品去向；</t>
  </si>
  <si>
    <t>对残次、冷背、呆滞的产成品（库存商品）也在备注栏注明；低值易耗品不采用一次摊销法摊销时，在备注栏中作出说明。</t>
  </si>
  <si>
    <t>⑥ 将“包装物”科目和“在库低值易耗品”科目的余额一并转入“在库周转材料”科目；</t>
  </si>
  <si>
    <t>⑦将“自制半成品”科目的余额转入“在产品”科目。</t>
  </si>
  <si>
    <t>⑧将“委托代销商品”和“分期收款发出商品”科目余额分别经分析转入“发出商品”科目</t>
  </si>
  <si>
    <t>存货—原材料评估明细表</t>
  </si>
  <si>
    <t>表3-9-2</t>
  </si>
  <si>
    <t>入库时间</t>
  </si>
  <si>
    <t>存放地点</t>
  </si>
  <si>
    <t>减值准备</t>
  </si>
  <si>
    <t>存货—在库周转材料评估明细表</t>
  </si>
  <si>
    <t xml:space="preserve"> 表3-9-3</t>
  </si>
  <si>
    <t>存货—委托加工物资评估明细表</t>
  </si>
  <si>
    <t>表3-9-4</t>
  </si>
  <si>
    <t>加工单位名称</t>
  </si>
  <si>
    <t>存货—库存商品评估明细表</t>
  </si>
  <si>
    <t>表3-9-5</t>
  </si>
  <si>
    <t>名  称</t>
  </si>
  <si>
    <t>适销程度
畅销/正常/滞销</t>
  </si>
  <si>
    <t>评估基准日出厂价(不含税)</t>
  </si>
  <si>
    <t>正常</t>
  </si>
  <si>
    <t>畅销</t>
  </si>
  <si>
    <t>滞销</t>
  </si>
  <si>
    <t>项目</t>
  </si>
  <si>
    <t>计算公式或依据</t>
  </si>
  <si>
    <t>金额(元)
或费率</t>
  </si>
  <si>
    <t>销售收入</t>
  </si>
  <si>
    <t>取自（       ）利润表</t>
  </si>
  <si>
    <t>销售费用</t>
  </si>
  <si>
    <t>销售费用率</t>
  </si>
  <si>
    <t>3=（2）/（1）*100%</t>
  </si>
  <si>
    <t>税金及附加</t>
  </si>
  <si>
    <t>税金及附加率</t>
  </si>
  <si>
    <t>5=（4）/（1）*100%</t>
  </si>
  <si>
    <t>营业利润</t>
  </si>
  <si>
    <t>销售利润率</t>
  </si>
  <si>
    <t>7=（6）/（1）*100%，小于0则取0</t>
  </si>
  <si>
    <t>企业所得税率</t>
  </si>
  <si>
    <t>企业法定所得税率</t>
  </si>
  <si>
    <t>销售所得税率</t>
  </si>
  <si>
    <t>9=（7）*（8）*100%</t>
  </si>
  <si>
    <t>适销程度扣除率</t>
  </si>
  <si>
    <t>畅销0，正常50%，滞销100%</t>
  </si>
  <si>
    <t>适当净利润率</t>
  </si>
  <si>
    <t>11=（7）*（1-（8））*（10）</t>
  </si>
  <si>
    <t>1-销售费用率-税金及附加率-销售所得税率-适当净利润率</t>
  </si>
  <si>
    <t>存货—在产品（自制半成品）评估明细表</t>
  </si>
  <si>
    <t>表3-9-6</t>
  </si>
  <si>
    <t>完工程度%</t>
  </si>
  <si>
    <t>存货—发出商品评估明细表</t>
  </si>
  <si>
    <t>表3-9-7</t>
  </si>
  <si>
    <t>商品名称</t>
  </si>
  <si>
    <t>对方单位名称</t>
  </si>
  <si>
    <t>不含税售价</t>
  </si>
  <si>
    <t>存货—在用周转材料评估明细表</t>
  </si>
  <si>
    <t>表3-9-8</t>
  </si>
  <si>
    <t>启用日期</t>
  </si>
  <si>
    <t>原始入
账价值</t>
  </si>
  <si>
    <t>账面价值（摊余价值）</t>
  </si>
  <si>
    <t>评估原价</t>
  </si>
  <si>
    <t>成新率%</t>
  </si>
  <si>
    <t>存货---在产品（开发成本）评估明细表</t>
  </si>
  <si>
    <t>表3-9-9</t>
  </si>
  <si>
    <t>项目名称</t>
  </si>
  <si>
    <t>土地证号或不动产权证书号</t>
  </si>
  <si>
    <t>详细地址</t>
  </si>
  <si>
    <t>土地用途</t>
  </si>
  <si>
    <t>土地使用权面积（M2）</t>
  </si>
  <si>
    <t>建设用地规划证号</t>
  </si>
  <si>
    <t>建设工程规划许可证号</t>
  </si>
  <si>
    <t>建筑工程施工许可证号</t>
  </si>
  <si>
    <t>预售许可证号</t>
  </si>
  <si>
    <t>规划建筑面积</t>
  </si>
  <si>
    <t>结构</t>
  </si>
  <si>
    <t>开工时间</t>
  </si>
  <si>
    <t>预计完工时间</t>
  </si>
  <si>
    <t>完工百分比（%）</t>
  </si>
  <si>
    <t>填表简要说明：</t>
  </si>
  <si>
    <t>1、项目名称：根据表格中分类分别填写；</t>
  </si>
  <si>
    <t>2、土地情况：同土地申报表格的要求；</t>
  </si>
  <si>
    <t>3、座落位置：描写各项目在宗地上的具体位置；</t>
  </si>
  <si>
    <t>4、规划建筑面积：对应类别开发产品的规划建筑面积；</t>
  </si>
  <si>
    <t>5、预售面积：开始预售的产品，未完工已经预售的面积；</t>
  </si>
  <si>
    <t>6、待售面积：开始预售的产品，未完工未销售部分的面积；</t>
  </si>
  <si>
    <t>7、预计总工期：请按照填表日预计的工期填写（当预计实际建设周期超过设计工期时）；</t>
  </si>
  <si>
    <t>8、预计填表日后工期：请填列自填表日至竣工日的预计工期；</t>
  </si>
  <si>
    <t>9、完工百分比：请填列截至填表日，按照建筑施工的工程月报的综合进度百分比填列；</t>
  </si>
  <si>
    <t>9、付款百分比：请填列截至填表日，按照该项目已经支付成本占项目总造价的比例填写（注意与完工百分比的不同）；</t>
  </si>
  <si>
    <t xml:space="preserve">11、预计预售日期：是指尚未预售的在建开发产品，预计开始预售的时间； </t>
  </si>
  <si>
    <t>12、预计预售日期：是指尚未预售的在建开发产品，预计预售的均价；</t>
  </si>
  <si>
    <t>13、帐面价值：按照成本明细填列（若列示明细不足，可插入列）。</t>
  </si>
  <si>
    <t>存货---产成品（开发产品）评估明细表</t>
  </si>
  <si>
    <t>土地证编号</t>
  </si>
  <si>
    <t>土地面积(M2)</t>
  </si>
  <si>
    <t>预售许可证编号</t>
  </si>
  <si>
    <t>物业类型</t>
  </si>
  <si>
    <t>面积或数量</t>
  </si>
  <si>
    <t>已预售数量</t>
  </si>
  <si>
    <t>待售数量</t>
  </si>
  <si>
    <t>m2</t>
  </si>
  <si>
    <t>个</t>
  </si>
  <si>
    <t>存货—合同履约成本评估明细表</t>
  </si>
  <si>
    <t>表3-9-11</t>
  </si>
  <si>
    <t>项目编号</t>
  </si>
  <si>
    <t>项目地点</t>
  </si>
  <si>
    <t>合同金额(不含税)</t>
  </si>
  <si>
    <t>完工比例</t>
  </si>
  <si>
    <t>减：减值准备</t>
  </si>
  <si>
    <t>存货—消耗性生物资产评估明细表</t>
  </si>
  <si>
    <t>表3-9-12</t>
  </si>
  <si>
    <t>合同资产评估明细表</t>
  </si>
  <si>
    <t>表3-10</t>
  </si>
  <si>
    <t>欠款单位名称(结算对象)</t>
  </si>
  <si>
    <t>承担除信用风险之外的其他风险内容</t>
  </si>
  <si>
    <t>持有待售资产评估明细表</t>
  </si>
  <si>
    <t>表3-11</t>
  </si>
  <si>
    <t>项目及内容</t>
  </si>
  <si>
    <t>形成日期</t>
  </si>
  <si>
    <t>预计处置费用</t>
  </si>
  <si>
    <t>预计处置时间</t>
  </si>
  <si>
    <t>原始账面价值</t>
  </si>
  <si>
    <t>合            计</t>
  </si>
  <si>
    <t>一年内到期的非流动资产评估明细表</t>
  </si>
  <si>
    <t>表3-12</t>
  </si>
  <si>
    <t>结算内容</t>
  </si>
  <si>
    <t>其他流动资产评估明细表</t>
  </si>
  <si>
    <t>表3-13</t>
  </si>
  <si>
    <t>按照不同的项目内容逐笔填写。</t>
  </si>
  <si>
    <t>注意：因特殊原因转入的资产或可能发生损失的项目，应在备注栏简要说明原因。</t>
  </si>
  <si>
    <t>非流动资产评估汇总表</t>
  </si>
  <si>
    <t>表4</t>
  </si>
  <si>
    <t>债权投资评估明细表</t>
  </si>
  <si>
    <t xml:space="preserve"> 表4-1</t>
  </si>
  <si>
    <t>债权投资项目/债权种类</t>
  </si>
  <si>
    <t>到期日</t>
  </si>
  <si>
    <t>成本（面值）</t>
  </si>
  <si>
    <t>其他债权投资评估明细表</t>
  </si>
  <si>
    <t xml:space="preserve"> 表4-2</t>
  </si>
  <si>
    <t>长期应收款评估明细表</t>
  </si>
  <si>
    <t>表4-3</t>
  </si>
  <si>
    <t>非经</t>
  </si>
  <si>
    <t>长期股权投资评估明细表</t>
  </si>
  <si>
    <t>表4-4</t>
  </si>
  <si>
    <t>协议投资期限</t>
  </si>
  <si>
    <t>是否控股</t>
  </si>
  <si>
    <t>核算方法</t>
  </si>
  <si>
    <t>被投资单位注册资本</t>
  </si>
  <si>
    <t>被评估单位</t>
  </si>
  <si>
    <t>持股比例</t>
  </si>
  <si>
    <t>投资成本</t>
  </si>
  <si>
    <t>未合并子公司</t>
  </si>
  <si>
    <t>明细表编号</t>
  </si>
  <si>
    <t>长投单位注册资本</t>
  </si>
  <si>
    <t>长投单位实收资本</t>
  </si>
  <si>
    <t>实际投资占比%</t>
  </si>
  <si>
    <t>应缴未缴出资额</t>
  </si>
  <si>
    <t>该股东应缴未缴出资额</t>
  </si>
  <si>
    <t>被投资单位账面净资产</t>
  </si>
  <si>
    <t>被投资单位100%股权评估结果</t>
  </si>
  <si>
    <t>长投评估结论测算方式</t>
  </si>
  <si>
    <t>收益法</t>
  </si>
  <si>
    <t>资产基础法</t>
  </si>
  <si>
    <t>市场法</t>
  </si>
  <si>
    <t>取值方法</t>
  </si>
  <si>
    <t>认缴资本</t>
  </si>
  <si>
    <t>实收资本</t>
  </si>
  <si>
    <t>认缴出资</t>
  </si>
  <si>
    <t>实际出资</t>
  </si>
  <si>
    <t>实投占比</t>
  </si>
  <si>
    <t>认缴占比</t>
  </si>
  <si>
    <t>其他权益工具投资评估明细表</t>
  </si>
  <si>
    <t>表4-5</t>
  </si>
  <si>
    <t>投资类别</t>
  </si>
  <si>
    <t>被投单位注册资本</t>
  </si>
  <si>
    <t>被投单位实收资本</t>
  </si>
  <si>
    <t>被投单位评估结论测算方式</t>
  </si>
  <si>
    <t>评估方法</t>
  </si>
  <si>
    <t>其他非流动金融资产评估明细表</t>
  </si>
  <si>
    <t>表4-6</t>
  </si>
  <si>
    <t>金融资产种类</t>
  </si>
  <si>
    <t>基准日市价</t>
  </si>
  <si>
    <t>取得成本</t>
  </si>
  <si>
    <t>投资性房地产评估汇总表</t>
  </si>
  <si>
    <t>表4-7</t>
  </si>
  <si>
    <t>增值额</t>
  </si>
  <si>
    <t xml:space="preserve">  投资性房地产--房屋（成本模式）</t>
  </si>
  <si>
    <t xml:space="preserve">  投资性房地产--房屋（公允价值模式）</t>
  </si>
  <si>
    <t xml:space="preserve">  投资性房地产--土地（成本模式）</t>
  </si>
  <si>
    <t xml:space="preserve">  投资性房地产--土地（公允价值模式）</t>
  </si>
  <si>
    <t xml:space="preserve"> </t>
  </si>
  <si>
    <t>投资性房地产——房屋评估明细表 （采用成本模式计量）</t>
  </si>
  <si>
    <t>表4-7-1</t>
  </si>
  <si>
    <t>所占宗地情况</t>
  </si>
  <si>
    <t>权证编号</t>
  </si>
  <si>
    <t>房屋名称</t>
  </si>
  <si>
    <t>证载权利人名称</t>
  </si>
  <si>
    <t>建成
年月</t>
  </si>
  <si>
    <t>建筑结构</t>
  </si>
  <si>
    <t>建筑面积(㎡)</t>
  </si>
  <si>
    <t>来源</t>
  </si>
  <si>
    <t>详细座落地址</t>
  </si>
  <si>
    <t>檐高(M)</t>
  </si>
  <si>
    <t>层高(M)</t>
  </si>
  <si>
    <t>总层数</t>
  </si>
  <si>
    <t>本单位占第几层</t>
  </si>
  <si>
    <t>吊车吨位(T)</t>
  </si>
  <si>
    <t>跨度(M)</t>
  </si>
  <si>
    <t>柱距(M)</t>
  </si>
  <si>
    <t>房产用途</t>
  </si>
  <si>
    <t>账面价值中是否含电梯空调主机等大型设备的价值</t>
  </si>
  <si>
    <t>是否包含土地价值</t>
  </si>
  <si>
    <t>是否设定他项权利</t>
  </si>
  <si>
    <t>使用状况</t>
  </si>
  <si>
    <t>成本单价
(元/m2)</t>
  </si>
  <si>
    <t>评估单价
(元/m2)</t>
  </si>
  <si>
    <t>国有土地使用证证号</t>
  </si>
  <si>
    <t>证载土地使用权人</t>
  </si>
  <si>
    <t>证载土地使用权类型</t>
  </si>
  <si>
    <t>证载土地用途</t>
  </si>
  <si>
    <t>土地使用权终止日期</t>
  </si>
  <si>
    <t>土地面积(㎡)</t>
  </si>
  <si>
    <t>原值</t>
  </si>
  <si>
    <t>净值</t>
  </si>
  <si>
    <t>生产/非生产</t>
  </si>
  <si>
    <t>正常、待报废、闲置、无实物</t>
  </si>
  <si>
    <t>减：投资性房地产减值准备</t>
  </si>
  <si>
    <t>投资性房地产——房屋评估明细表（采用公允价值模式计量）</t>
  </si>
  <si>
    <t>表4-7-2</t>
  </si>
  <si>
    <t>原始入账价值
（转入日公允价值）</t>
  </si>
  <si>
    <t>投资性房地产——土地使用权评估明细表（采用成本模式计量）</t>
  </si>
  <si>
    <t>表4-7-3</t>
  </si>
  <si>
    <t>宗地名称</t>
  </si>
  <si>
    <t>土地权证编号</t>
  </si>
  <si>
    <t>土地使用权类型</t>
  </si>
  <si>
    <t>土地终止年期</t>
  </si>
  <si>
    <t>面积(m2)</t>
  </si>
  <si>
    <t>土地位置</t>
  </si>
  <si>
    <t>取得日期</t>
  </si>
  <si>
    <t>宗地编号</t>
  </si>
  <si>
    <t>是否空地</t>
  </si>
  <si>
    <t>开发程度</t>
  </si>
  <si>
    <t>四至</t>
  </si>
  <si>
    <t>原始入账价值</t>
  </si>
  <si>
    <t>东</t>
  </si>
  <si>
    <t>南</t>
  </si>
  <si>
    <t>西</t>
  </si>
  <si>
    <t>北</t>
  </si>
  <si>
    <t xml:space="preserve"> 合计</t>
  </si>
  <si>
    <t>投资性房地产——土地使用权评估明细表（采用公允模式计量）</t>
  </si>
  <si>
    <t>表4-7-4</t>
  </si>
  <si>
    <t>来源
（外购、自建、自用转入、存货转入等）</t>
  </si>
  <si>
    <t>固定资产评估汇总表</t>
  </si>
  <si>
    <t>表4-8</t>
  </si>
  <si>
    <t>房屋建筑物类合计</t>
  </si>
  <si>
    <t>固定资产-房屋建筑物</t>
  </si>
  <si>
    <t>固定资产-构筑物及其他辅助设施</t>
  </si>
  <si>
    <t>固定资产-管道及沟槽</t>
  </si>
  <si>
    <t>固定资产-井巷工程</t>
  </si>
  <si>
    <t>设备类合计</t>
  </si>
  <si>
    <t>固定资产-机器设备</t>
  </si>
  <si>
    <t>固定资产-车辆</t>
  </si>
  <si>
    <t>固定资产-办公设备及其他</t>
  </si>
  <si>
    <t>固定资产—土地</t>
  </si>
  <si>
    <t>固定资产清理</t>
  </si>
  <si>
    <t>固定资产合计</t>
  </si>
  <si>
    <t>减：固定资产减值准备</t>
  </si>
  <si>
    <t>固定资产净额</t>
  </si>
  <si>
    <t>固定资产—房屋建筑物评估明细表</t>
  </si>
  <si>
    <t>表4-8-1</t>
  </si>
  <si>
    <t>固定资产编号</t>
  </si>
  <si>
    <t>房产证编号</t>
  </si>
  <si>
    <t>建筑物名称</t>
  </si>
  <si>
    <t>房产证载权利人名称</t>
  </si>
  <si>
    <t>建成年月
(竣工日期)</t>
  </si>
  <si>
    <t>详细座落地址/所属厂区</t>
  </si>
  <si>
    <t>成本单价(元/㎡)</t>
  </si>
  <si>
    <t>评估单价(元/m2)</t>
  </si>
  <si>
    <t>减：房屋建筑物减值准备</t>
  </si>
  <si>
    <t>固定资产—构筑物及其他辅助设施评估明细表</t>
  </si>
  <si>
    <t>表4-8-2</t>
  </si>
  <si>
    <t>构筑物名称</t>
  </si>
  <si>
    <t>技术特征</t>
  </si>
  <si>
    <t>长度(M)</t>
  </si>
  <si>
    <t>宽度(M)</t>
  </si>
  <si>
    <t>高度(M)</t>
  </si>
  <si>
    <t>建筑面积(m2)</t>
  </si>
  <si>
    <t>建筑体积(m3)</t>
  </si>
  <si>
    <t>其他</t>
  </si>
  <si>
    <t>减：构筑物及其他辅助设施减值准备</t>
  </si>
  <si>
    <t>固定资产—管道和沟槽评估明细表</t>
  </si>
  <si>
    <t>表4-8-3</t>
  </si>
  <si>
    <t xml:space="preserve"> 名称</t>
  </si>
  <si>
    <t>长度
(m)</t>
  </si>
  <si>
    <t>沟宽*沟深(mm*mm)
管径*壁厚(mm*mm)</t>
  </si>
  <si>
    <t>敷设方式</t>
  </si>
  <si>
    <t>漕深(m)</t>
  </si>
  <si>
    <t>绝缘方式</t>
  </si>
  <si>
    <t>保温材料及厚度(mm)</t>
  </si>
  <si>
    <t>外保护材料及厚度(mm)</t>
  </si>
  <si>
    <t>减：管道和沟槽减值准备</t>
  </si>
  <si>
    <t>（1）填清序号、名称、长度、槽深、沟宽*沟厚管径*壁厚、材质、绝缘方式、建成年月、账面价值（含：原值、净值），其它部分由评估人员填列。</t>
  </si>
  <si>
    <t>（2）特别注意：名称一定要填写管道和沟槽的全称；长度、槽深、沟宽*沟厚管径*壁厚、材质、绝缘方式等应按图纸准确填写。依据会计账填写，切忌重复</t>
  </si>
  <si>
    <t>固定资产——井巷工程评估明细表</t>
  </si>
  <si>
    <t>表4-8-4</t>
  </si>
  <si>
    <t>所属矿区</t>
  </si>
  <si>
    <t>井巷工程名称</t>
  </si>
  <si>
    <t>巷道类别</t>
  </si>
  <si>
    <t>支护方式</t>
  </si>
  <si>
    <t>岩石硬度系数</t>
  </si>
  <si>
    <t>支护厚度
(mm)</t>
  </si>
  <si>
    <t>锚杆（根/m）</t>
  </si>
  <si>
    <t>锚索（根/m）</t>
  </si>
  <si>
    <t>网（m2/m）</t>
  </si>
  <si>
    <t>轨型
(KG/M)</t>
  </si>
  <si>
    <t>掘进断面(m2)</t>
  </si>
  <si>
    <t>巷道倾角</t>
  </si>
  <si>
    <t>巷道长度(M)</t>
  </si>
  <si>
    <t>硐室体积(m³)</t>
  </si>
  <si>
    <t>建成年月</t>
  </si>
  <si>
    <t>矿山尚可服务年限</t>
  </si>
  <si>
    <t>该井项已经开采储量</t>
  </si>
  <si>
    <t>该井项尚可开采储量</t>
  </si>
  <si>
    <t>井巷尚可使用年限</t>
  </si>
  <si>
    <t>土地剩余使用年限</t>
  </si>
  <si>
    <t>规格</t>
  </si>
  <si>
    <t>数量（/m）</t>
  </si>
  <si>
    <t>数量（m2/m）</t>
  </si>
  <si>
    <t>断面形式</t>
  </si>
  <si>
    <t>掘进断面</t>
  </si>
  <si>
    <t>正常、废弃</t>
  </si>
  <si>
    <t>减：井巷工程减值准备</t>
  </si>
  <si>
    <t>固定资产—机器设备评估明细表</t>
  </si>
  <si>
    <t>表4-8-5</t>
  </si>
  <si>
    <t>设备编号</t>
  </si>
  <si>
    <t>设备名称</t>
  </si>
  <si>
    <t>生产厂家</t>
  </si>
  <si>
    <t>重量</t>
  </si>
  <si>
    <t>购置日期</t>
  </si>
  <si>
    <t>资产状况</t>
  </si>
  <si>
    <t>账面价值分析</t>
  </si>
  <si>
    <t>本体价
（含运杂费）</t>
  </si>
  <si>
    <t>基础费</t>
  </si>
  <si>
    <t>安装调试费</t>
  </si>
  <si>
    <t>前期费</t>
  </si>
  <si>
    <t>资金成本</t>
  </si>
  <si>
    <t>校验</t>
  </si>
  <si>
    <t>正常、报废、闲置等</t>
  </si>
  <si>
    <t>减：机器设备减值准备</t>
  </si>
  <si>
    <t>机器设备原则上按单台（套）填列，即每行只填一台（套），如有5台（套）相同设备，应填写5行（因为即使购置与启用日期相同，其使用状况</t>
  </si>
  <si>
    <t>或技术状况可能不同），但当存在同批购入、相同规格型号且使用环境及状况基本相同的多台（套）设备时，可合并将数量填入数量栏；</t>
  </si>
  <si>
    <t>如购置时为整套购入，账面值可填写整套价值，每套设备中的实物明细需分行按明细填列（明细不填账面值）。</t>
  </si>
  <si>
    <t>对停用、不需用、待报废、淘汰、盘亏、盘盈、二手设备等应在备注栏标明。</t>
  </si>
  <si>
    <t>“设备名称”、“规格型号”、“生产厂家”要按设备铭牌填写。</t>
  </si>
  <si>
    <t>“启用年月”指机器设备的实际启用年月。</t>
  </si>
  <si>
    <t>“存放地点”填写最基层的单位。</t>
  </si>
  <si>
    <t>固定资产—车辆评估明细表</t>
  </si>
  <si>
    <t>表4-8-6</t>
  </si>
  <si>
    <t>资产编号</t>
  </si>
  <si>
    <t>车辆牌号</t>
  </si>
  <si>
    <t>车辆名称</t>
  </si>
  <si>
    <t>车辆规格型号</t>
  </si>
  <si>
    <t>已行驶里程(公里)</t>
  </si>
  <si>
    <t>资产类别</t>
  </si>
  <si>
    <t>使用月限</t>
  </si>
  <si>
    <t>净残值率</t>
  </si>
  <si>
    <t>年检有效期至</t>
  </si>
  <si>
    <t>车辆行驶证</t>
  </si>
  <si>
    <t>车辆登记证</t>
  </si>
  <si>
    <t>所属公司</t>
  </si>
  <si>
    <t>卡片编号</t>
  </si>
  <si>
    <t>年检是否达标</t>
  </si>
  <si>
    <t>证载人是否相符</t>
  </si>
  <si>
    <t>企业折旧(年)</t>
  </si>
  <si>
    <t>评估基准日</t>
  </si>
  <si>
    <t>已使用年限</t>
  </si>
  <si>
    <t>经济年限</t>
  </si>
  <si>
    <t>规定里程</t>
  </si>
  <si>
    <t>年限成新率</t>
  </si>
  <si>
    <t>里程法成新率</t>
  </si>
  <si>
    <t>理论成新率</t>
  </si>
  <si>
    <t>勘察调整</t>
  </si>
  <si>
    <t>综合成新率</t>
  </si>
  <si>
    <t>账面单价</t>
  </si>
  <si>
    <t>询价网址</t>
  </si>
  <si>
    <t>查询价</t>
  </si>
  <si>
    <t>取值</t>
  </si>
  <si>
    <t>车辆购置税</t>
  </si>
  <si>
    <t>其他费用
(上牌/车检）</t>
  </si>
  <si>
    <t>重置全价</t>
  </si>
  <si>
    <t>进项税额</t>
  </si>
  <si>
    <t>重置全价
（不含税）</t>
  </si>
  <si>
    <t>合 计</t>
  </si>
  <si>
    <t>减：车辆减值准备</t>
  </si>
  <si>
    <t>车辆牌号指当地交管部门颁发的车辆牌照号；仪表盘发生更换的应在备注栏注明。</t>
  </si>
  <si>
    <t>固定资产—办公设备及其他资产评估明细表</t>
  </si>
  <si>
    <t>表4-8-7</t>
  </si>
  <si>
    <t>设备
编号</t>
  </si>
  <si>
    <t>公司名称</t>
  </si>
  <si>
    <t>大序号</t>
  </si>
  <si>
    <t>企业折旧
(年)</t>
  </si>
  <si>
    <t>设备类型</t>
  </si>
  <si>
    <t>经济寿命年限</t>
  </si>
  <si>
    <t>已用年限</t>
  </si>
  <si>
    <t>重置全价
(含税)</t>
  </si>
  <si>
    <t>增值税</t>
  </si>
  <si>
    <t>询价依据</t>
  </si>
  <si>
    <t>办公设备</t>
  </si>
  <si>
    <t>减：办公设备及其他资产减值准备</t>
  </si>
  <si>
    <t>电子设备是指自动化办公设备及家用电器，如计算机、打印机、复印机、传真机、各种空调机、冰柜、碎纸机、手机、寻呼机、电视机、音响设备、摄像机、开水器等。</t>
  </si>
  <si>
    <t>规格型号尽量填写主要技术参数（配置），如电脑应填写主频、内存、硬盘、显示器；</t>
  </si>
  <si>
    <t>可参照表5-2-1填写。</t>
  </si>
  <si>
    <t>表4-8-8</t>
  </si>
  <si>
    <t>地号图号</t>
  </si>
  <si>
    <t>减：土地减值准备</t>
  </si>
  <si>
    <t>表4-8-9</t>
  </si>
  <si>
    <t>待处理资产名称</t>
  </si>
  <si>
    <t>在此表中分笔说明具体内容。</t>
  </si>
  <si>
    <t>在建工程评估汇总表</t>
  </si>
  <si>
    <t>表4-9</t>
  </si>
  <si>
    <r>
      <rPr>
        <u/>
        <sz val="9.75"/>
        <color theme="10"/>
        <rFont val="Calibri"/>
        <charset val="134"/>
      </rPr>
      <t>4-9-1</t>
    </r>
  </si>
  <si>
    <t>在建工程—土建工程</t>
  </si>
  <si>
    <r>
      <rPr>
        <u/>
        <sz val="9.75"/>
        <color theme="10"/>
        <rFont val="Calibri"/>
        <charset val="134"/>
      </rPr>
      <t>4-9-2</t>
    </r>
  </si>
  <si>
    <t>在建工程—设备安装工程</t>
  </si>
  <si>
    <t>在建工程—工程物资</t>
  </si>
  <si>
    <t>在建工程合计</t>
  </si>
  <si>
    <t>减：在建工程减值准备</t>
  </si>
  <si>
    <t>表4-9-3</t>
  </si>
  <si>
    <t>四号定位</t>
  </si>
  <si>
    <t>计量
单位</t>
  </si>
  <si>
    <t>年代</t>
  </si>
  <si>
    <t>类别</t>
  </si>
  <si>
    <t>尚可使用年限</t>
  </si>
  <si>
    <t>购置价(含税)</t>
  </si>
  <si>
    <t>税金</t>
  </si>
  <si>
    <t>二手市场价</t>
  </si>
  <si>
    <t>询价金额</t>
  </si>
  <si>
    <t>查询/询价记录</t>
  </si>
  <si>
    <t>指数</t>
  </si>
  <si>
    <t>成新率</t>
  </si>
  <si>
    <t>减：工程物资减值准备</t>
  </si>
  <si>
    <t>标的资产明细表</t>
  </si>
  <si>
    <r>
      <rPr>
        <b/>
        <sz val="10"/>
        <color theme="1"/>
        <rFont val="宋体"/>
        <charset val="134"/>
      </rPr>
      <t>实物保管人、联系电话</t>
    </r>
  </si>
  <si>
    <r>
      <rPr>
        <sz val="10"/>
        <color rgb="FF000000"/>
        <rFont val="宋体"/>
        <charset val="134"/>
      </rPr>
      <t>离心压缩机本体零件</t>
    </r>
    <r>
      <rPr>
        <sz val="10"/>
        <color rgb="FF000000"/>
        <rFont val="Arial"/>
        <charset val="134"/>
      </rPr>
      <t>,</t>
    </r>
    <r>
      <rPr>
        <sz val="10"/>
        <color rgb="FF000000"/>
        <rFont val="宋体"/>
        <charset val="134"/>
      </rPr>
      <t>数字量输入端子板</t>
    </r>
    <r>
      <rPr>
        <sz val="10"/>
        <color rgb="FF000000"/>
        <rFont val="Arial"/>
        <charset val="134"/>
      </rPr>
      <t>,IS220PDIAH1A,GE</t>
    </r>
  </si>
  <si>
    <t>压缩机关键备件储备库</t>
  </si>
  <si>
    <r>
      <rPr>
        <sz val="10"/>
        <color theme="1"/>
        <rFont val="等线"/>
        <charset val="134"/>
      </rPr>
      <t>强雪娟</t>
    </r>
    <r>
      <rPr>
        <sz val="10"/>
        <color theme="1"/>
        <rFont val="Arial Regular"/>
        <charset val="134"/>
      </rPr>
      <t xml:space="preserve"> 18691852359</t>
    </r>
  </si>
  <si>
    <r>
      <rPr>
        <sz val="10"/>
        <color rgb="FF000000"/>
        <rFont val="宋体"/>
        <charset val="134"/>
      </rPr>
      <t>离心压缩机辅助系统零件</t>
    </r>
    <r>
      <rPr>
        <sz val="10"/>
        <color rgb="FF000000"/>
        <rFont val="Arial"/>
        <charset val="134"/>
      </rPr>
      <t>,</t>
    </r>
    <r>
      <rPr>
        <sz val="10"/>
        <color rgb="FF000000"/>
        <rFont val="宋体"/>
        <charset val="134"/>
      </rPr>
      <t>控制阀</t>
    </r>
    <r>
      <rPr>
        <sz val="10"/>
        <color rgb="FF000000"/>
        <rFont val="Arial"/>
        <charset val="134"/>
      </rPr>
      <t>,1088209-100,</t>
    </r>
    <r>
      <rPr>
        <sz val="10"/>
        <color rgb="FF000000"/>
        <rFont val="宋体"/>
        <charset val="134"/>
      </rPr>
      <t>索拉</t>
    </r>
  </si>
  <si>
    <t>银川压气站库</t>
  </si>
  <si>
    <r>
      <rPr>
        <sz val="10"/>
        <color theme="1"/>
        <rFont val="等线"/>
        <charset val="134"/>
      </rPr>
      <t>王艳妮</t>
    </r>
    <r>
      <rPr>
        <sz val="10"/>
        <color theme="1"/>
        <rFont val="Arial Regular"/>
        <charset val="134"/>
      </rPr>
      <t xml:space="preserve">  18609515057</t>
    </r>
  </si>
  <si>
    <r>
      <rPr>
        <sz val="10"/>
        <color rgb="FF000000"/>
        <rFont val="宋体"/>
        <charset val="134"/>
      </rPr>
      <t>离心压缩机本体零件</t>
    </r>
    <r>
      <rPr>
        <sz val="10"/>
        <color rgb="FF000000"/>
        <rFont val="Arial"/>
        <charset val="134"/>
      </rPr>
      <t>,</t>
    </r>
    <r>
      <rPr>
        <sz val="10"/>
        <color rgb="FF000000"/>
        <rFont val="宋体"/>
        <charset val="134"/>
      </rPr>
      <t>电动机</t>
    </r>
    <r>
      <rPr>
        <sz val="10"/>
        <color rgb="FF000000"/>
        <rFont val="Arial"/>
        <charset val="134"/>
      </rPr>
      <t>,ISM990647958,GE</t>
    </r>
  </si>
  <si>
    <r>
      <rPr>
        <sz val="10"/>
        <color rgb="FF000000"/>
        <rFont val="宋体"/>
        <charset val="134"/>
      </rPr>
      <t>离心压缩机辅助系统零件</t>
    </r>
    <r>
      <rPr>
        <sz val="10"/>
        <color rgb="FF000000"/>
        <rFont val="Arial"/>
        <charset val="134"/>
      </rPr>
      <t>,</t>
    </r>
    <r>
      <rPr>
        <sz val="10"/>
        <color rgb="FF000000"/>
        <rFont val="宋体"/>
        <charset val="134"/>
      </rPr>
      <t>喷嘴</t>
    </r>
    <r>
      <rPr>
        <sz val="10"/>
        <color rgb="FF000000"/>
        <rFont val="Arial"/>
        <charset val="134"/>
      </rPr>
      <t>,L31810G04,GE</t>
    </r>
  </si>
  <si>
    <r>
      <rPr>
        <sz val="10"/>
        <color rgb="FF000000"/>
        <rFont val="宋体"/>
        <charset val="134"/>
      </rPr>
      <t>电液执行机构零件</t>
    </r>
    <r>
      <rPr>
        <sz val="10"/>
        <color rgb="FF000000"/>
        <rFont val="Arial"/>
        <charset val="134"/>
      </rPr>
      <t>,</t>
    </r>
    <r>
      <rPr>
        <sz val="10"/>
        <color rgb="FF000000"/>
        <rFont val="宋体"/>
        <charset val="134"/>
      </rPr>
      <t>控制板</t>
    </r>
    <r>
      <rPr>
        <sz val="10"/>
        <color rgb="FF000000"/>
        <rFont val="Arial"/>
        <charset val="134"/>
      </rPr>
      <t>,X2L5000-6-D-P-CA</t>
    </r>
  </si>
  <si>
    <t>石空维修队库</t>
  </si>
  <si>
    <r>
      <rPr>
        <sz val="10"/>
        <color theme="1"/>
        <rFont val="等线"/>
        <charset val="134"/>
      </rPr>
      <t>张伍儿</t>
    </r>
    <r>
      <rPr>
        <sz val="10"/>
        <color theme="1"/>
        <rFont val="Arial Regular"/>
        <charset val="134"/>
      </rPr>
      <t xml:space="preserve">  15500862021</t>
    </r>
  </si>
  <si>
    <r>
      <rPr>
        <sz val="10"/>
        <color rgb="FF000000"/>
        <rFont val="宋体"/>
        <charset val="134"/>
      </rPr>
      <t>变频器辅助系统元器件</t>
    </r>
    <r>
      <rPr>
        <sz val="10"/>
        <color rgb="FF000000"/>
        <rFont val="Arial"/>
        <charset val="134"/>
      </rPr>
      <t>,</t>
    </r>
    <r>
      <rPr>
        <sz val="10"/>
        <color rgb="FF000000"/>
        <rFont val="宋体"/>
        <charset val="134"/>
      </rPr>
      <t>整流模块</t>
    </r>
    <r>
      <rPr>
        <sz val="10"/>
        <color rgb="FF000000"/>
        <rFont val="Arial"/>
        <charset val="134"/>
      </rPr>
      <t>,6SY8102-0AB30</t>
    </r>
  </si>
  <si>
    <t>惠安堡作业区</t>
  </si>
  <si>
    <r>
      <rPr>
        <sz val="10"/>
        <color theme="1"/>
        <rFont val="等线"/>
        <charset val="134"/>
      </rPr>
      <t>韩金香</t>
    </r>
    <r>
      <rPr>
        <sz val="10"/>
        <color theme="1"/>
        <rFont val="Arial Regular"/>
        <charset val="134"/>
      </rPr>
      <t xml:space="preserve">    13519587795</t>
    </r>
  </si>
  <si>
    <r>
      <rPr>
        <sz val="10"/>
        <color rgb="FF000000"/>
        <rFont val="宋体"/>
        <charset val="134"/>
      </rPr>
      <t>离心压缩机辅助系统零件</t>
    </r>
    <r>
      <rPr>
        <sz val="10"/>
        <color rgb="FF000000"/>
        <rFont val="Arial"/>
        <charset val="134"/>
      </rPr>
      <t>,</t>
    </r>
    <r>
      <rPr>
        <sz val="10"/>
        <color rgb="FF000000"/>
        <rFont val="宋体"/>
        <charset val="134"/>
      </rPr>
      <t>活塞式气动执行机构</t>
    </r>
    <r>
      <rPr>
        <sz val="10"/>
        <color rgb="FF000000"/>
        <rFont val="Arial"/>
        <charset val="134"/>
      </rPr>
      <t>,VPVL650,</t>
    </r>
    <r>
      <rPr>
        <sz val="10"/>
        <color rgb="FF000000"/>
        <rFont val="宋体"/>
        <charset val="134"/>
      </rPr>
      <t>索拉</t>
    </r>
  </si>
  <si>
    <t>银川压气站</t>
  </si>
  <si>
    <r>
      <rPr>
        <sz val="10"/>
        <color rgb="FF000000"/>
        <rFont val="宋体"/>
        <charset val="134"/>
      </rPr>
      <t>离心压缩机本体零件</t>
    </r>
    <r>
      <rPr>
        <sz val="10"/>
        <color rgb="FF000000"/>
        <rFont val="Arial"/>
        <charset val="134"/>
      </rPr>
      <t>,</t>
    </r>
    <r>
      <rPr>
        <sz val="10"/>
        <color rgb="FF000000"/>
        <rFont val="宋体"/>
        <charset val="134"/>
      </rPr>
      <t>防喘振阀维修包</t>
    </r>
    <r>
      <rPr>
        <sz val="10"/>
        <color rgb="FF000000"/>
        <rFont val="Arial"/>
        <charset val="134"/>
      </rPr>
      <t>,SVC4100,</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</si>
  <si>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流量元件</t>
    </r>
    <r>
      <rPr>
        <sz val="10"/>
        <color rgb="FF000000"/>
        <rFont val="Arial"/>
        <charset val="134"/>
      </rPr>
      <t>,RDO51845,GE</t>
    </r>
  </si>
  <si>
    <r>
      <rPr>
        <sz val="10"/>
        <color rgb="FF000000"/>
        <rFont val="宋体"/>
        <charset val="134"/>
      </rPr>
      <t>离心压缩机本体零件</t>
    </r>
    <r>
      <rPr>
        <sz val="10"/>
        <color rgb="FF000000"/>
        <rFont val="Arial"/>
        <charset val="134"/>
      </rPr>
      <t>,</t>
    </r>
    <r>
      <rPr>
        <sz val="10"/>
        <color rgb="FF000000"/>
        <rFont val="宋体"/>
        <charset val="134"/>
      </rPr>
      <t>运算器</t>
    </r>
    <r>
      <rPr>
        <sz val="10"/>
        <color rgb="FF000000"/>
        <rFont val="Arial"/>
        <charset val="134"/>
      </rPr>
      <t>&amp;</t>
    </r>
    <r>
      <rPr>
        <sz val="10"/>
        <color rgb="FF000000"/>
        <rFont val="宋体"/>
        <charset val="134"/>
      </rPr>
      <t>编程器</t>
    </r>
    <r>
      <rPr>
        <sz val="10"/>
        <color rgb="FF000000"/>
        <rFont val="Arial"/>
        <charset val="134"/>
      </rPr>
      <t>,IQQ010080199,GE</t>
    </r>
  </si>
  <si>
    <r>
      <rPr>
        <sz val="10"/>
        <color rgb="FF000000"/>
        <rFont val="宋体"/>
        <charset val="134"/>
      </rPr>
      <t>离心压缩机本体零件</t>
    </r>
    <r>
      <rPr>
        <sz val="10"/>
        <color rgb="FF000000"/>
        <rFont val="Arial"/>
        <charset val="134"/>
      </rPr>
      <t>,</t>
    </r>
    <r>
      <rPr>
        <sz val="10"/>
        <color rgb="FF000000"/>
        <rFont val="宋体"/>
        <charset val="134"/>
      </rPr>
      <t>挠性管</t>
    </r>
    <r>
      <rPr>
        <sz val="10"/>
        <color rgb="FF000000"/>
        <rFont val="Arial"/>
        <charset val="134"/>
      </rPr>
      <t>,SMO9923655,GE</t>
    </r>
  </si>
  <si>
    <t>中卫维抢修队库</t>
  </si>
  <si>
    <r>
      <rPr>
        <sz val="10"/>
        <color theme="1"/>
        <rFont val="等线"/>
        <charset val="134"/>
      </rPr>
      <t>冯玉鹏</t>
    </r>
    <r>
      <rPr>
        <sz val="10"/>
        <color theme="1"/>
        <rFont val="Arial Regular"/>
        <charset val="134"/>
      </rPr>
      <t xml:space="preserve">   13723336389</t>
    </r>
  </si>
  <si>
    <r>
      <rPr>
        <sz val="10"/>
        <color rgb="FF000000"/>
        <rFont val="宋体"/>
        <charset val="134"/>
      </rPr>
      <t>离心压缩机本体部件</t>
    </r>
    <r>
      <rPr>
        <sz val="10"/>
        <color rgb="FF000000"/>
        <rFont val="Arial"/>
        <charset val="134"/>
      </rPr>
      <t>,</t>
    </r>
    <r>
      <rPr>
        <sz val="10"/>
        <color rgb="FF000000"/>
        <rFont val="宋体"/>
        <charset val="134"/>
      </rPr>
      <t>矿物油分离器风扇过滤器芯</t>
    </r>
    <r>
      <rPr>
        <sz val="10"/>
        <color rgb="FF000000"/>
        <rFont val="Arial"/>
        <charset val="134"/>
      </rPr>
      <t>,IRF316711134,GE</t>
    </r>
  </si>
  <si>
    <t>盐池压气站库</t>
  </si>
  <si>
    <r>
      <rPr>
        <sz val="10"/>
        <color theme="1"/>
        <rFont val="等线"/>
        <charset val="134"/>
      </rPr>
      <t>刘钰东</t>
    </r>
    <r>
      <rPr>
        <sz val="10"/>
        <color theme="1"/>
        <rFont val="Arial Regular"/>
        <charset val="134"/>
      </rPr>
      <t xml:space="preserve">   18795236541</t>
    </r>
  </si>
  <si>
    <r>
      <rPr>
        <sz val="10"/>
        <color rgb="FF000000"/>
        <rFont val="宋体"/>
        <charset val="134"/>
      </rPr>
      <t>离心压缩机辅助系统零件</t>
    </r>
    <r>
      <rPr>
        <sz val="10"/>
        <color rgb="FF000000"/>
        <rFont val="Arial"/>
        <charset val="134"/>
      </rPr>
      <t>,</t>
    </r>
    <r>
      <rPr>
        <sz val="10"/>
        <color rgb="FF000000"/>
        <rFont val="宋体"/>
        <charset val="134"/>
      </rPr>
      <t>防喘振阀执行器</t>
    </r>
    <r>
      <rPr>
        <sz val="10"/>
        <color rgb="FF000000"/>
        <rFont val="Arial"/>
        <charset val="134"/>
      </rPr>
      <t>,17322215,</t>
    </r>
    <r>
      <rPr>
        <sz val="10"/>
        <color rgb="FF000000"/>
        <rFont val="宋体"/>
        <charset val="134"/>
      </rPr>
      <t>索拉</t>
    </r>
  </si>
  <si>
    <r>
      <rPr>
        <sz val="10"/>
        <color rgb="FF000000"/>
        <rFont val="宋体"/>
        <charset val="134"/>
      </rPr>
      <t>离心压缩机辅助系统零件</t>
    </r>
    <r>
      <rPr>
        <sz val="10"/>
        <color rgb="FF000000"/>
        <rFont val="Arial"/>
        <charset val="134"/>
      </rPr>
      <t>,</t>
    </r>
    <r>
      <rPr>
        <sz val="10"/>
        <color rgb="FF000000"/>
        <rFont val="宋体"/>
        <charset val="134"/>
      </rPr>
      <t>活塞式气动执行机构</t>
    </r>
    <r>
      <rPr>
        <sz val="10"/>
        <color rgb="FF000000"/>
        <rFont val="Arial"/>
        <charset val="134"/>
      </rPr>
      <t>,VPVL600,</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</si>
  <si>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管卡</t>
    </r>
    <r>
      <rPr>
        <sz val="10"/>
        <color rgb="FF000000"/>
        <rFont val="Arial"/>
        <charset val="134"/>
      </rPr>
      <t>,RFR00789,GE</t>
    </r>
  </si>
  <si>
    <r>
      <rPr>
        <sz val="10"/>
        <color rgb="FF000000"/>
        <rFont val="宋体"/>
        <charset val="134"/>
      </rPr>
      <t>阀门本体零件</t>
    </r>
    <r>
      <rPr>
        <sz val="10"/>
        <color rgb="FF000000"/>
        <rFont val="Arial"/>
        <charset val="134"/>
      </rPr>
      <t>,</t>
    </r>
    <r>
      <rPr>
        <sz val="10"/>
        <color rgb="FF000000"/>
        <rFont val="宋体"/>
        <charset val="134"/>
      </rPr>
      <t>维修包</t>
    </r>
    <r>
      <rPr>
        <sz val="10"/>
        <color rgb="FF000000"/>
        <rFont val="Arial"/>
        <charset val="134"/>
      </rPr>
      <t>,46975,Mokveld</t>
    </r>
  </si>
  <si>
    <r>
      <rPr>
        <sz val="10"/>
        <color rgb="FF000000"/>
        <rFont val="宋体"/>
        <charset val="134"/>
      </rPr>
      <t>离心压缩机本体零件</t>
    </r>
    <r>
      <rPr>
        <sz val="10"/>
        <color rgb="FF000000"/>
        <rFont val="Arial"/>
        <charset val="134"/>
      </rPr>
      <t>,</t>
    </r>
    <r>
      <rPr>
        <sz val="10"/>
        <color rgb="FF000000"/>
        <rFont val="宋体"/>
        <charset val="134"/>
      </rPr>
      <t>电动机</t>
    </r>
    <r>
      <rPr>
        <sz val="10"/>
        <color rgb="FF000000"/>
        <rFont val="Arial"/>
        <charset val="134"/>
      </rPr>
      <t>,ISM990647951,GE</t>
    </r>
  </si>
  <si>
    <r>
      <rPr>
        <sz val="10"/>
        <color rgb="FF000000"/>
        <rFont val="宋体"/>
        <charset val="134"/>
      </rPr>
      <t>离心压缩机本体零件</t>
    </r>
    <r>
      <rPr>
        <sz val="10"/>
        <color rgb="FF000000"/>
        <rFont val="Arial"/>
        <charset val="134"/>
      </rPr>
      <t>,</t>
    </r>
    <r>
      <rPr>
        <sz val="10"/>
        <color rgb="FF000000"/>
        <rFont val="宋体"/>
        <charset val="134"/>
      </rPr>
      <t>燃机输入输出块</t>
    </r>
    <r>
      <rPr>
        <sz val="10"/>
        <color rgb="FF000000"/>
        <rFont val="Arial"/>
        <charset val="134"/>
      </rPr>
      <t>,IS220PTURH1A,GE</t>
    </r>
  </si>
  <si>
    <r>
      <rPr>
        <sz val="10"/>
        <color rgb="FF000000"/>
        <rFont val="宋体"/>
        <charset val="134"/>
      </rPr>
      <t>离心压缩机本体零件</t>
    </r>
    <r>
      <rPr>
        <sz val="10"/>
        <color rgb="FF000000"/>
        <rFont val="Arial"/>
        <charset val="134"/>
      </rPr>
      <t>,</t>
    </r>
    <r>
      <rPr>
        <sz val="10"/>
        <color rgb="FF000000"/>
        <rFont val="宋体"/>
        <charset val="134"/>
      </rPr>
      <t>挠性管</t>
    </r>
    <r>
      <rPr>
        <sz val="10"/>
        <color rgb="FF000000"/>
        <rFont val="Arial"/>
        <charset val="134"/>
      </rPr>
      <t>,SMO9923661,GE</t>
    </r>
  </si>
  <si>
    <r>
      <rPr>
        <sz val="10"/>
        <color rgb="FF000000"/>
        <rFont val="宋体"/>
        <charset val="134"/>
      </rPr>
      <t>离心压缩机本体零件</t>
    </r>
    <r>
      <rPr>
        <sz val="10"/>
        <color rgb="FF000000"/>
        <rFont val="Arial"/>
        <charset val="134"/>
      </rPr>
      <t>,</t>
    </r>
    <r>
      <rPr>
        <sz val="10"/>
        <color rgb="FF000000"/>
        <rFont val="宋体"/>
        <charset val="134"/>
      </rPr>
      <t>挠性管</t>
    </r>
    <r>
      <rPr>
        <sz val="10"/>
        <color rgb="FF000000"/>
        <rFont val="Arial"/>
        <charset val="134"/>
      </rPr>
      <t>,SMO9923660,GE</t>
    </r>
  </si>
  <si>
    <r>
      <rPr>
        <sz val="10"/>
        <color rgb="FF000000"/>
        <rFont val="宋体"/>
        <charset val="134"/>
      </rPr>
      <t>离心压缩机本体零件</t>
    </r>
    <r>
      <rPr>
        <sz val="10"/>
        <color rgb="FF000000"/>
        <rFont val="Arial"/>
        <charset val="134"/>
      </rPr>
      <t>,</t>
    </r>
    <r>
      <rPr>
        <sz val="10"/>
        <color rgb="FF000000"/>
        <rFont val="宋体"/>
        <charset val="134"/>
      </rPr>
      <t>挠性管</t>
    </r>
    <r>
      <rPr>
        <sz val="10"/>
        <color rgb="FF000000"/>
        <rFont val="Arial"/>
        <charset val="134"/>
      </rPr>
      <t>,SMO9923657,GE</t>
    </r>
  </si>
  <si>
    <r>
      <rPr>
        <sz val="10"/>
        <color rgb="FF000000"/>
        <rFont val="宋体"/>
        <charset val="134"/>
      </rPr>
      <t>离心压缩机本体零件</t>
    </r>
    <r>
      <rPr>
        <sz val="10"/>
        <color rgb="FF000000"/>
        <rFont val="Arial"/>
        <charset val="134"/>
      </rPr>
      <t>,</t>
    </r>
    <r>
      <rPr>
        <sz val="10"/>
        <color rgb="FF000000"/>
        <rFont val="宋体"/>
        <charset val="134"/>
      </rPr>
      <t>停车端子板</t>
    </r>
    <r>
      <rPr>
        <sz val="10"/>
        <color rgb="FF000000"/>
        <rFont val="Arial"/>
        <charset val="134"/>
      </rPr>
      <t>,IS200TRPGH1BDD,GE</t>
    </r>
  </si>
  <si>
    <r>
      <rPr>
        <sz val="10"/>
        <color rgb="FF000000"/>
        <rFont val="宋体"/>
        <charset val="134"/>
      </rPr>
      <t>离心压缩机本体零件</t>
    </r>
    <r>
      <rPr>
        <sz val="10"/>
        <color rgb="FF000000"/>
        <rFont val="Arial"/>
        <charset val="134"/>
      </rPr>
      <t>,</t>
    </r>
    <r>
      <rPr>
        <sz val="10"/>
        <color rgb="FF000000"/>
        <rFont val="宋体"/>
        <charset val="134"/>
      </rPr>
      <t>挠性管</t>
    </r>
    <r>
      <rPr>
        <sz val="10"/>
        <color rgb="FF000000"/>
        <rFont val="Arial"/>
        <charset val="134"/>
      </rPr>
      <t>,SMO9923659,GE</t>
    </r>
  </si>
  <si>
    <r>
      <rPr>
        <sz val="10"/>
        <color rgb="FF000000"/>
        <rFont val="宋体"/>
        <charset val="134"/>
      </rPr>
      <t>离心压缩机本体零件</t>
    </r>
    <r>
      <rPr>
        <sz val="10"/>
        <color rgb="FF000000"/>
        <rFont val="Arial"/>
        <charset val="134"/>
      </rPr>
      <t>,</t>
    </r>
    <r>
      <rPr>
        <sz val="10"/>
        <color rgb="FF000000"/>
        <rFont val="宋体"/>
        <charset val="134"/>
      </rPr>
      <t>挠性管</t>
    </r>
    <r>
      <rPr>
        <sz val="10"/>
        <color rgb="FF000000"/>
        <rFont val="Arial"/>
        <charset val="134"/>
      </rPr>
      <t>,SMO9923658,GE</t>
    </r>
  </si>
  <si>
    <r>
      <rPr>
        <sz val="10"/>
        <color rgb="FF000000"/>
        <rFont val="宋体"/>
        <charset val="134"/>
      </rPr>
      <t>离心压缩机本体零件</t>
    </r>
    <r>
      <rPr>
        <sz val="10"/>
        <color rgb="FF000000"/>
        <rFont val="Arial"/>
        <charset val="134"/>
      </rPr>
      <t>,</t>
    </r>
    <r>
      <rPr>
        <sz val="10"/>
        <color rgb="FF000000"/>
        <rFont val="宋体"/>
        <charset val="134"/>
      </rPr>
      <t>电源分配输出模块</t>
    </r>
    <r>
      <rPr>
        <sz val="10"/>
        <color rgb="FF000000"/>
        <rFont val="Arial"/>
        <charset val="134"/>
      </rPr>
      <t>,IS220PPDAH1A,GE</t>
    </r>
  </si>
  <si>
    <r>
      <rPr>
        <sz val="10"/>
        <color rgb="FF000000"/>
        <rFont val="宋体"/>
        <charset val="134"/>
      </rPr>
      <t>离心压缩机本体零件</t>
    </r>
    <r>
      <rPr>
        <sz val="10"/>
        <color rgb="FF000000"/>
        <rFont val="Arial"/>
        <charset val="134"/>
      </rPr>
      <t>,</t>
    </r>
    <r>
      <rPr>
        <sz val="10"/>
        <color rgb="FF000000"/>
        <rFont val="宋体"/>
        <charset val="134"/>
      </rPr>
      <t>防喘振阀维修包</t>
    </r>
    <r>
      <rPr>
        <sz val="10"/>
        <color rgb="FF000000"/>
        <rFont val="Arial"/>
        <charset val="134"/>
      </rPr>
      <t>,SVC4300,</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</si>
  <si>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差压变送器</t>
    </r>
    <r>
      <rPr>
        <sz val="10"/>
        <color rgb="FF000000"/>
        <rFont val="Arial"/>
        <charset val="134"/>
      </rPr>
      <t>,2-11T-187-230,</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</si>
  <si>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密封扇形板</t>
    </r>
    <r>
      <rPr>
        <sz val="10"/>
        <color rgb="FF000000"/>
        <rFont val="Arial"/>
        <charset val="134"/>
      </rPr>
      <t>,SMR94479,GE</t>
    </r>
  </si>
  <si>
    <r>
      <rPr>
        <sz val="10"/>
        <color rgb="FF000000"/>
        <rFont val="宋体"/>
        <charset val="134"/>
      </rPr>
      <t>离心压缩机本体部件</t>
    </r>
    <r>
      <rPr>
        <sz val="10"/>
        <color rgb="FF000000"/>
        <rFont val="Arial"/>
        <charset val="134"/>
      </rPr>
      <t>,</t>
    </r>
    <r>
      <rPr>
        <sz val="10"/>
        <color rgb="FF000000"/>
        <rFont val="宋体"/>
        <charset val="134"/>
      </rPr>
      <t>滤芯</t>
    </r>
    <r>
      <rPr>
        <sz val="10"/>
        <color rgb="FF000000"/>
        <rFont val="Arial"/>
        <charset val="134"/>
      </rPr>
      <t>,RCO261040101,GE</t>
    </r>
  </si>
  <si>
    <r>
      <rPr>
        <sz val="10"/>
        <color rgb="FF000000"/>
        <rFont val="宋体"/>
        <charset val="134"/>
      </rPr>
      <t>离心压缩机本体零件</t>
    </r>
    <r>
      <rPr>
        <sz val="10"/>
        <color rgb="FF000000"/>
        <rFont val="Arial"/>
        <charset val="134"/>
      </rPr>
      <t>,</t>
    </r>
    <r>
      <rPr>
        <sz val="10"/>
        <color rgb="FF000000"/>
        <rFont val="宋体"/>
        <charset val="134"/>
      </rPr>
      <t>挠性管</t>
    </r>
    <r>
      <rPr>
        <sz val="10"/>
        <color rgb="FF000000"/>
        <rFont val="Arial"/>
        <charset val="134"/>
      </rPr>
      <t>,SMO9923667,GE</t>
    </r>
  </si>
  <si>
    <r>
      <rPr>
        <sz val="10"/>
        <color rgb="FF000000"/>
        <rFont val="宋体"/>
        <charset val="134"/>
      </rPr>
      <t>离心压缩机本体零件</t>
    </r>
    <r>
      <rPr>
        <sz val="10"/>
        <color rgb="FF000000"/>
        <rFont val="Arial"/>
        <charset val="134"/>
      </rPr>
      <t>,</t>
    </r>
    <r>
      <rPr>
        <sz val="10"/>
        <color rgb="FF000000"/>
        <rFont val="宋体"/>
        <charset val="134"/>
      </rPr>
      <t>热电偶端子板</t>
    </r>
    <r>
      <rPr>
        <sz val="10"/>
        <color rgb="FF000000"/>
        <rFont val="Arial"/>
        <charset val="134"/>
      </rPr>
      <t>,IS200STTCH2AAA,GE</t>
    </r>
  </si>
  <si>
    <r>
      <rPr>
        <sz val="10"/>
        <color rgb="FF000000"/>
        <rFont val="宋体"/>
        <charset val="134"/>
      </rPr>
      <t>离心压缩机本体零件</t>
    </r>
    <r>
      <rPr>
        <sz val="10"/>
        <color rgb="FF000000"/>
        <rFont val="Arial"/>
        <charset val="134"/>
      </rPr>
      <t>,</t>
    </r>
    <r>
      <rPr>
        <sz val="10"/>
        <color rgb="FF000000"/>
        <rFont val="宋体"/>
        <charset val="134"/>
      </rPr>
      <t>挠性管</t>
    </r>
    <r>
      <rPr>
        <sz val="10"/>
        <color rgb="FF000000"/>
        <rFont val="Arial"/>
        <charset val="134"/>
      </rPr>
      <t>,SMO9923666,GE</t>
    </r>
  </si>
  <si>
    <r>
      <rPr>
        <sz val="10"/>
        <color rgb="FF000000"/>
        <rFont val="宋体"/>
        <charset val="134"/>
      </rPr>
      <t>离心压缩机本体部件</t>
    </r>
    <r>
      <rPr>
        <sz val="10"/>
        <color rgb="FF000000"/>
        <rFont val="Arial"/>
        <charset val="134"/>
      </rPr>
      <t>,</t>
    </r>
    <r>
      <rPr>
        <sz val="10"/>
        <color rgb="FF000000"/>
        <rFont val="宋体"/>
        <charset val="134"/>
      </rPr>
      <t>滤芯组件</t>
    </r>
    <r>
      <rPr>
        <sz val="10"/>
        <color rgb="FF000000"/>
        <rFont val="Arial"/>
        <charset val="134"/>
      </rPr>
      <t>,LW17267,</t>
    </r>
    <r>
      <rPr>
        <sz val="10"/>
        <color rgb="FF000000"/>
        <rFont val="宋体"/>
        <charset val="134"/>
      </rPr>
      <t>罗罗</t>
    </r>
  </si>
  <si>
    <r>
      <rPr>
        <sz val="10"/>
        <color rgb="FF000000"/>
        <rFont val="宋体"/>
        <charset val="134"/>
      </rPr>
      <t>辅助仪表附件</t>
    </r>
    <r>
      <rPr>
        <sz val="10"/>
        <color rgb="FF000000"/>
        <rFont val="Arial"/>
        <charset val="134"/>
      </rPr>
      <t>,</t>
    </r>
    <r>
      <rPr>
        <sz val="10"/>
        <color rgb="FF000000"/>
        <rFont val="宋体"/>
        <charset val="134"/>
      </rPr>
      <t>安全栅</t>
    </r>
    <r>
      <rPr>
        <sz val="10"/>
        <color rgb="FF000000"/>
        <rFont val="Arial"/>
        <charset val="134"/>
      </rPr>
      <t>,</t>
    </r>
    <r>
      <rPr>
        <sz val="10"/>
        <color rgb="FF000000"/>
        <rFont val="宋体"/>
        <charset val="134"/>
      </rPr>
      <t>附件</t>
    </r>
    <r>
      <rPr>
        <sz val="10"/>
        <color rgb="FF000000"/>
        <rFont val="Arial"/>
        <charset val="134"/>
      </rPr>
      <t>,6400-082</t>
    </r>
  </si>
  <si>
    <r>
      <rPr>
        <sz val="10"/>
        <color rgb="FF000000"/>
        <rFont val="宋体"/>
        <charset val="134"/>
      </rPr>
      <t>离心压缩机本体零件</t>
    </r>
    <r>
      <rPr>
        <sz val="10"/>
        <color rgb="FF000000"/>
        <rFont val="Arial"/>
        <charset val="134"/>
      </rPr>
      <t>,</t>
    </r>
    <r>
      <rPr>
        <sz val="10"/>
        <color rgb="FF000000"/>
        <rFont val="宋体"/>
        <charset val="134"/>
      </rPr>
      <t>电磁阀</t>
    </r>
    <r>
      <rPr>
        <sz val="10"/>
        <color rgb="FF000000"/>
        <rFont val="Arial"/>
        <charset val="134"/>
      </rPr>
      <t>,SV96405/4-TAGXY-100,GE</t>
    </r>
  </si>
  <si>
    <r>
      <rPr>
        <sz val="10"/>
        <color rgb="FF000000"/>
        <rFont val="宋体"/>
        <charset val="134"/>
      </rPr>
      <t>离心压缩机本体零件</t>
    </r>
    <r>
      <rPr>
        <sz val="10"/>
        <color rgb="FF000000"/>
        <rFont val="Arial"/>
        <charset val="134"/>
      </rPr>
      <t>,</t>
    </r>
    <r>
      <rPr>
        <sz val="10"/>
        <color rgb="FF000000"/>
        <rFont val="宋体"/>
        <charset val="134"/>
      </rPr>
      <t>挠性管</t>
    </r>
    <r>
      <rPr>
        <sz val="10"/>
        <color rgb="FF000000"/>
        <rFont val="Arial"/>
        <charset val="134"/>
      </rPr>
      <t>,SMO9923668,GE</t>
    </r>
  </si>
  <si>
    <r>
      <rPr>
        <sz val="10"/>
        <color rgb="FF000000"/>
        <rFont val="宋体"/>
        <charset val="134"/>
      </rPr>
      <t>离心压缩机本体零件</t>
    </r>
    <r>
      <rPr>
        <sz val="10"/>
        <color rgb="FF000000"/>
        <rFont val="Arial"/>
        <charset val="134"/>
      </rPr>
      <t>,</t>
    </r>
    <r>
      <rPr>
        <sz val="10"/>
        <color rgb="FF000000"/>
        <rFont val="宋体"/>
        <charset val="134"/>
      </rPr>
      <t>电源分配板</t>
    </r>
    <r>
      <rPr>
        <sz val="10"/>
        <color rgb="FF000000"/>
        <rFont val="Arial"/>
        <charset val="134"/>
      </rPr>
      <t>,IS200JPDEG1AAA,GE</t>
    </r>
  </si>
  <si>
    <r>
      <rPr>
        <sz val="10"/>
        <color rgb="FF000000"/>
        <rFont val="宋体"/>
        <charset val="134"/>
      </rPr>
      <t>离心压缩机本体零件</t>
    </r>
    <r>
      <rPr>
        <sz val="10"/>
        <color rgb="FF000000"/>
        <rFont val="Arial"/>
        <charset val="134"/>
      </rPr>
      <t>,</t>
    </r>
    <r>
      <rPr>
        <sz val="10"/>
        <color rgb="FF000000"/>
        <rFont val="宋体"/>
        <charset val="134"/>
      </rPr>
      <t>挠性管</t>
    </r>
    <r>
      <rPr>
        <sz val="10"/>
        <color rgb="FF000000"/>
        <rFont val="Arial"/>
        <charset val="134"/>
      </rPr>
      <t>,SMO9923664,GE</t>
    </r>
  </si>
  <si>
    <r>
      <rPr>
        <sz val="10"/>
        <color rgb="FF000000"/>
        <rFont val="宋体"/>
        <charset val="134"/>
      </rPr>
      <t>离心压缩机本体零件</t>
    </r>
    <r>
      <rPr>
        <sz val="10"/>
        <color rgb="FF000000"/>
        <rFont val="Arial"/>
        <charset val="134"/>
      </rPr>
      <t>,</t>
    </r>
    <r>
      <rPr>
        <sz val="10"/>
        <color rgb="FF000000"/>
        <rFont val="宋体"/>
        <charset val="134"/>
      </rPr>
      <t>挠性管</t>
    </r>
    <r>
      <rPr>
        <sz val="10"/>
        <color rgb="FF000000"/>
        <rFont val="Arial"/>
        <charset val="134"/>
      </rPr>
      <t>,SMO9923662,GE</t>
    </r>
  </si>
  <si>
    <r>
      <rPr>
        <sz val="10"/>
        <color rgb="FF000000"/>
        <rFont val="宋体"/>
        <charset val="134"/>
      </rPr>
      <t>离心压缩机辅助系统零件</t>
    </r>
    <r>
      <rPr>
        <sz val="10"/>
        <color rgb="FF000000"/>
        <rFont val="Arial"/>
        <charset val="134"/>
      </rPr>
      <t>,</t>
    </r>
    <r>
      <rPr>
        <sz val="10"/>
        <color rgb="FF000000"/>
        <rFont val="宋体"/>
        <charset val="134"/>
      </rPr>
      <t>油泵</t>
    </r>
    <r>
      <rPr>
        <sz val="10"/>
        <color rgb="FF000000"/>
        <rFont val="Arial"/>
        <charset val="134"/>
      </rPr>
      <t>,1063390-1,</t>
    </r>
    <r>
      <rPr>
        <sz val="10"/>
        <color rgb="FF000000"/>
        <rFont val="宋体"/>
        <charset val="134"/>
      </rPr>
      <t>索拉</t>
    </r>
  </si>
  <si>
    <r>
      <rPr>
        <sz val="10"/>
        <color rgb="FF000000"/>
        <rFont val="宋体"/>
        <charset val="134"/>
      </rPr>
      <t>离心压缩机本体零件</t>
    </r>
    <r>
      <rPr>
        <sz val="10"/>
        <color rgb="FF000000"/>
        <rFont val="Arial"/>
        <charset val="134"/>
      </rPr>
      <t>,E/P</t>
    </r>
    <r>
      <rPr>
        <sz val="10"/>
        <color rgb="FF000000"/>
        <rFont val="宋体"/>
        <charset val="134"/>
      </rPr>
      <t>远程调节器</t>
    </r>
    <r>
      <rPr>
        <sz val="10"/>
        <color rgb="FF000000"/>
        <rFont val="Arial"/>
        <charset val="134"/>
      </rPr>
      <t>,IRV2399713,GE</t>
    </r>
  </si>
  <si>
    <r>
      <rPr>
        <sz val="10"/>
        <color rgb="FF000000"/>
        <rFont val="宋体"/>
        <charset val="134"/>
      </rPr>
      <t>离心压缩机本体零件</t>
    </r>
    <r>
      <rPr>
        <sz val="10"/>
        <color rgb="FF000000"/>
        <rFont val="Arial"/>
        <charset val="134"/>
      </rPr>
      <t>,</t>
    </r>
    <r>
      <rPr>
        <sz val="10"/>
        <color rgb="FF000000"/>
        <rFont val="宋体"/>
        <charset val="134"/>
      </rPr>
      <t>挠性管</t>
    </r>
    <r>
      <rPr>
        <sz val="10"/>
        <color rgb="FF000000"/>
        <rFont val="Arial"/>
        <charset val="134"/>
      </rPr>
      <t>,SMO9923665,GE</t>
    </r>
  </si>
  <si>
    <r>
      <rPr>
        <sz val="10"/>
        <color rgb="FF000000"/>
        <rFont val="宋体"/>
        <charset val="134"/>
      </rPr>
      <t>离心压缩机本体零件</t>
    </r>
    <r>
      <rPr>
        <sz val="10"/>
        <color rgb="FF000000"/>
        <rFont val="Arial"/>
        <charset val="134"/>
      </rPr>
      <t>,</t>
    </r>
    <r>
      <rPr>
        <sz val="10"/>
        <color rgb="FF000000"/>
        <rFont val="宋体"/>
        <charset val="134"/>
      </rPr>
      <t>串行通讯块</t>
    </r>
    <r>
      <rPr>
        <sz val="10"/>
        <color rgb="FF000000"/>
        <rFont val="Arial"/>
        <charset val="134"/>
      </rPr>
      <t>,IS220PSCAH1A,GE</t>
    </r>
  </si>
  <si>
    <r>
      <rPr>
        <sz val="10"/>
        <color rgb="FF000000"/>
        <rFont val="宋体"/>
        <charset val="134"/>
      </rPr>
      <t>离心压缩机本体零件</t>
    </r>
    <r>
      <rPr>
        <sz val="10"/>
        <color rgb="FF000000"/>
        <rFont val="Arial"/>
        <charset val="134"/>
      </rPr>
      <t>,</t>
    </r>
    <r>
      <rPr>
        <sz val="10"/>
        <color rgb="FF000000"/>
        <rFont val="宋体"/>
        <charset val="134"/>
      </rPr>
      <t>挠性管</t>
    </r>
    <r>
      <rPr>
        <sz val="10"/>
        <color rgb="FF000000"/>
        <rFont val="Arial"/>
        <charset val="134"/>
      </rPr>
      <t>,SMO9923674,GE</t>
    </r>
  </si>
  <si>
    <r>
      <rPr>
        <sz val="10"/>
        <color rgb="FF000000"/>
        <rFont val="宋体"/>
        <charset val="134"/>
      </rPr>
      <t>离心压缩机本体零件</t>
    </r>
    <r>
      <rPr>
        <sz val="10"/>
        <color rgb="FF000000"/>
        <rFont val="Arial"/>
        <charset val="134"/>
      </rPr>
      <t>,</t>
    </r>
    <r>
      <rPr>
        <sz val="10"/>
        <color rgb="FF000000"/>
        <rFont val="宋体"/>
        <charset val="134"/>
      </rPr>
      <t>维修包</t>
    </r>
    <r>
      <rPr>
        <sz val="10"/>
        <color rgb="FF000000"/>
        <rFont val="Arial"/>
        <charset val="134"/>
      </rPr>
      <t>,2-08P-810-100,</t>
    </r>
    <r>
      <rPr>
        <sz val="10"/>
        <color rgb="FF000000"/>
        <rFont val="宋体"/>
        <charset val="134"/>
      </rPr>
      <t>罗罗</t>
    </r>
  </si>
  <si>
    <r>
      <rPr>
        <sz val="10"/>
        <color rgb="FF000000"/>
        <rFont val="宋体"/>
        <charset val="134"/>
      </rPr>
      <t>离心压缩机本体部件</t>
    </r>
    <r>
      <rPr>
        <sz val="10"/>
        <color rgb="FF000000"/>
        <rFont val="Arial"/>
        <charset val="134"/>
      </rPr>
      <t>,</t>
    </r>
    <r>
      <rPr>
        <sz val="10"/>
        <color rgb="FF000000"/>
        <rFont val="宋体"/>
        <charset val="134"/>
      </rPr>
      <t>滤芯</t>
    </r>
    <r>
      <rPr>
        <sz val="10"/>
        <color rgb="FF000000"/>
        <rFont val="Arial"/>
        <charset val="134"/>
      </rPr>
      <t>,RRR-S-125-D-SPG-V,</t>
    </r>
    <r>
      <rPr>
        <sz val="10"/>
        <color rgb="FF000000"/>
        <rFont val="宋体"/>
        <charset val="134"/>
      </rPr>
      <t>罗罗</t>
    </r>
  </si>
  <si>
    <r>
      <rPr>
        <sz val="10"/>
        <color rgb="FF000000"/>
        <rFont val="宋体"/>
        <charset val="134"/>
      </rPr>
      <t>阀门本体零件</t>
    </r>
    <r>
      <rPr>
        <sz val="10"/>
        <color rgb="FF000000"/>
        <rFont val="Arial"/>
        <charset val="134"/>
      </rPr>
      <t>,</t>
    </r>
    <r>
      <rPr>
        <sz val="10"/>
        <color rgb="FF000000"/>
        <rFont val="宋体"/>
        <charset val="134"/>
      </rPr>
      <t>密封包</t>
    </r>
    <r>
      <rPr>
        <sz val="10"/>
        <color rgb="FF000000"/>
        <rFont val="Arial"/>
        <charset val="134"/>
      </rPr>
      <t>,RZD-REDX1 NPS16-600 ≤38532,Mokveld</t>
    </r>
  </si>
  <si>
    <r>
      <rPr>
        <sz val="10"/>
        <color rgb="FF000000"/>
        <rFont val="宋体"/>
        <charset val="134"/>
      </rPr>
      <t>离心压缩机本体零件</t>
    </r>
    <r>
      <rPr>
        <sz val="10"/>
        <color rgb="FF000000"/>
        <rFont val="Arial"/>
        <charset val="134"/>
      </rPr>
      <t>,GENIUS</t>
    </r>
    <r>
      <rPr>
        <sz val="10"/>
        <color rgb="FF000000"/>
        <rFont val="宋体"/>
        <charset val="134"/>
      </rPr>
      <t>输入</t>
    </r>
    <r>
      <rPr>
        <sz val="10"/>
        <color rgb="FF000000"/>
        <rFont val="Arial"/>
        <charset val="134"/>
      </rPr>
      <t>/</t>
    </r>
    <r>
      <rPr>
        <sz val="10"/>
        <color rgb="FF000000"/>
        <rFont val="宋体"/>
        <charset val="134"/>
      </rPr>
      <t>输出模块</t>
    </r>
    <r>
      <rPr>
        <sz val="10"/>
        <color rgb="FF000000"/>
        <rFont val="Arial"/>
        <charset val="134"/>
      </rPr>
      <t>,RQO14214,GE</t>
    </r>
  </si>
  <si>
    <r>
      <rPr>
        <sz val="10"/>
        <color rgb="FF000000"/>
        <rFont val="宋体"/>
        <charset val="134"/>
      </rPr>
      <t>气液联动执行机构零件</t>
    </r>
    <r>
      <rPr>
        <sz val="10"/>
        <color rgb="FF000000"/>
        <rFont val="Arial"/>
        <charset val="134"/>
      </rPr>
      <t>,</t>
    </r>
    <r>
      <rPr>
        <sz val="10"/>
        <color rgb="FF000000"/>
        <rFont val="宋体"/>
        <charset val="134"/>
      </rPr>
      <t>限位开关</t>
    </r>
    <r>
      <rPr>
        <sz val="10"/>
        <color rgb="FF000000"/>
        <rFont val="Arial"/>
        <charset val="134"/>
      </rPr>
      <t>,111228-T-4,SHAFER</t>
    </r>
  </si>
  <si>
    <r>
      <rPr>
        <sz val="10"/>
        <color rgb="FF000000"/>
        <rFont val="宋体"/>
        <charset val="134"/>
      </rPr>
      <t>离心压缩机本体零件</t>
    </r>
    <r>
      <rPr>
        <sz val="10"/>
        <color rgb="FF000000"/>
        <rFont val="Arial"/>
        <charset val="134"/>
      </rPr>
      <t>,</t>
    </r>
    <r>
      <rPr>
        <sz val="10"/>
        <color rgb="FF000000"/>
        <rFont val="宋体"/>
        <charset val="134"/>
      </rPr>
      <t>监视屏</t>
    </r>
    <r>
      <rPr>
        <sz val="10"/>
        <color rgb="FF000000"/>
        <rFont val="Arial"/>
        <charset val="134"/>
      </rPr>
      <t>,2-04J-183-002,</t>
    </r>
    <r>
      <rPr>
        <sz val="10"/>
        <color rgb="FF000000"/>
        <rFont val="宋体"/>
        <charset val="134"/>
      </rPr>
      <t>罗罗</t>
    </r>
  </si>
  <si>
    <r>
      <rPr>
        <sz val="10"/>
        <color rgb="FF000000"/>
        <rFont val="宋体"/>
        <charset val="134"/>
      </rPr>
      <t>电动执行机构零件</t>
    </r>
    <r>
      <rPr>
        <sz val="10"/>
        <color rgb="FF000000"/>
        <rFont val="Arial"/>
        <charset val="134"/>
      </rPr>
      <t>,</t>
    </r>
    <r>
      <rPr>
        <sz val="10"/>
        <color rgb="FF000000"/>
        <rFont val="宋体"/>
        <charset val="134"/>
      </rPr>
      <t>固态无触点反馈器</t>
    </r>
    <r>
      <rPr>
        <sz val="10"/>
        <color rgb="FF000000"/>
        <rFont val="Arial"/>
        <charset val="134"/>
      </rPr>
      <t>,26100-045,</t>
    </r>
    <r>
      <rPr>
        <sz val="10"/>
        <color rgb="FF000000"/>
        <rFont val="宋体"/>
        <charset val="134"/>
      </rPr>
      <t>利密托克</t>
    </r>
  </si>
  <si>
    <r>
      <rPr>
        <sz val="10"/>
        <color rgb="FF000000"/>
        <rFont val="宋体"/>
        <charset val="134"/>
      </rPr>
      <t>离心压缩机本体零件</t>
    </r>
    <r>
      <rPr>
        <sz val="10"/>
        <color rgb="FF000000"/>
        <rFont val="Arial"/>
        <charset val="134"/>
      </rPr>
      <t>,</t>
    </r>
    <r>
      <rPr>
        <sz val="10"/>
        <color rgb="FF000000"/>
        <rFont val="宋体"/>
        <charset val="134"/>
      </rPr>
      <t>控制箱</t>
    </r>
    <r>
      <rPr>
        <sz val="10"/>
        <color rgb="FF000000"/>
        <rFont val="Arial"/>
        <charset val="134"/>
      </rPr>
      <t>,E-01A-285-055,</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</si>
  <si>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碳环密封</t>
    </r>
    <r>
      <rPr>
        <sz val="10"/>
        <color rgb="FF000000"/>
        <rFont val="Arial"/>
        <charset val="134"/>
      </rPr>
      <t>,RRE031330,</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</si>
  <si>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碳环密封</t>
    </r>
    <r>
      <rPr>
        <sz val="10"/>
        <color rgb="FF000000"/>
        <rFont val="Arial"/>
        <charset val="134"/>
      </rPr>
      <t>,RRE031328,</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</si>
  <si>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流量计</t>
    </r>
    <r>
      <rPr>
        <sz val="10"/>
        <color rgb="FF000000"/>
        <rFont val="Arial"/>
        <charset val="134"/>
      </rPr>
      <t>,1065717-100,</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</si>
  <si>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保护端子板</t>
    </r>
    <r>
      <rPr>
        <sz val="10"/>
        <color rgb="FF000000"/>
        <rFont val="Arial"/>
        <charset val="134"/>
      </rPr>
      <t>,IS220PPROH1A,GE</t>
    </r>
  </si>
  <si>
    <r>
      <rPr>
        <sz val="10"/>
        <color rgb="FF000000"/>
        <rFont val="宋体"/>
        <charset val="134"/>
      </rPr>
      <t>离心压缩机本体零件</t>
    </r>
    <r>
      <rPr>
        <sz val="10"/>
        <color rgb="FF000000"/>
        <rFont val="Arial"/>
        <charset val="134"/>
      </rPr>
      <t>,</t>
    </r>
    <r>
      <rPr>
        <sz val="10"/>
        <color rgb="FF000000"/>
        <rFont val="宋体"/>
        <charset val="134"/>
      </rPr>
      <t>挠性管</t>
    </r>
    <r>
      <rPr>
        <sz val="10"/>
        <color rgb="FF000000"/>
        <rFont val="Arial"/>
        <charset val="134"/>
      </rPr>
      <t>,SMO9923656,GE</t>
    </r>
  </si>
  <si>
    <r>
      <rPr>
        <sz val="10"/>
        <color rgb="FF000000"/>
        <rFont val="宋体"/>
        <charset val="134"/>
      </rPr>
      <t>离心压缩机辅助系统零件</t>
    </r>
    <r>
      <rPr>
        <sz val="10"/>
        <color rgb="FF000000"/>
        <rFont val="Arial"/>
        <charset val="134"/>
      </rPr>
      <t>,</t>
    </r>
    <r>
      <rPr>
        <sz val="10"/>
        <color rgb="FF000000"/>
        <rFont val="宋体"/>
        <charset val="134"/>
      </rPr>
      <t>压力调节阀</t>
    </r>
    <r>
      <rPr>
        <sz val="10"/>
        <color rgb="FF000000"/>
        <rFont val="Arial"/>
        <charset val="134"/>
      </rPr>
      <t>,120073-15,</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</si>
  <si>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紧急停车端子板</t>
    </r>
    <r>
      <rPr>
        <sz val="10"/>
        <color rgb="FF000000"/>
        <rFont val="Arial"/>
        <charset val="134"/>
      </rPr>
      <t>,IS200TREGH2BDE,GE</t>
    </r>
  </si>
  <si>
    <r>
      <rPr>
        <sz val="10"/>
        <color rgb="FF000000"/>
        <rFont val="宋体"/>
        <charset val="134"/>
      </rPr>
      <t>离心压缩机本体零件</t>
    </r>
    <r>
      <rPr>
        <sz val="10"/>
        <color rgb="FF000000"/>
        <rFont val="Arial"/>
        <charset val="134"/>
      </rPr>
      <t>,</t>
    </r>
    <r>
      <rPr>
        <sz val="10"/>
        <color rgb="FF000000"/>
        <rFont val="宋体"/>
        <charset val="134"/>
      </rPr>
      <t>驱动模块</t>
    </r>
    <r>
      <rPr>
        <sz val="10"/>
        <color rgb="FF000000"/>
        <rFont val="Arial"/>
        <charset val="134"/>
      </rPr>
      <t>,2-02G-166-001,</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</si>
  <si>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处理器</t>
    </r>
    <r>
      <rPr>
        <sz val="10"/>
        <color rgb="FF000000"/>
        <rFont val="Arial"/>
        <charset val="134"/>
      </rPr>
      <t>,E-01E-001-031,</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</si>
  <si>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温度压力探头</t>
    </r>
    <r>
      <rPr>
        <sz val="10"/>
        <color rgb="FF000000"/>
        <rFont val="Arial"/>
        <charset val="134"/>
      </rPr>
      <t>,L50030P01,GE</t>
    </r>
  </si>
  <si>
    <r>
      <rPr>
        <sz val="10"/>
        <color rgb="FF000000"/>
        <rFont val="宋体"/>
        <charset val="134"/>
      </rPr>
      <t>离心压缩机本体零件</t>
    </r>
    <r>
      <rPr>
        <sz val="10"/>
        <color rgb="FF000000"/>
        <rFont val="Arial"/>
        <charset val="134"/>
      </rPr>
      <t>,</t>
    </r>
    <r>
      <rPr>
        <sz val="10"/>
        <color rgb="FF000000"/>
        <rFont val="宋体"/>
        <charset val="134"/>
      </rPr>
      <t>伺服端子板</t>
    </r>
    <r>
      <rPr>
        <sz val="10"/>
        <color rgb="FF000000"/>
        <rFont val="Arial"/>
        <charset val="134"/>
      </rPr>
      <t>,IS200TSVCH1ACB,GE</t>
    </r>
  </si>
  <si>
    <r>
      <rPr>
        <sz val="10"/>
        <color rgb="FF000000"/>
        <rFont val="宋体"/>
        <charset val="134"/>
      </rPr>
      <t>离心压缩机辅助系统零件</t>
    </r>
    <r>
      <rPr>
        <sz val="10"/>
        <color rgb="FF000000"/>
        <rFont val="Arial"/>
        <charset val="134"/>
      </rPr>
      <t>,</t>
    </r>
    <r>
      <rPr>
        <sz val="10"/>
        <color rgb="FF000000"/>
        <rFont val="宋体"/>
        <charset val="134"/>
      </rPr>
      <t>电动执行器</t>
    </r>
    <r>
      <rPr>
        <sz val="10"/>
        <color rgb="FF000000"/>
        <rFont val="Arial"/>
        <charset val="134"/>
      </rPr>
      <t>,CX37270103,</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</si>
  <si>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挠性管</t>
    </r>
    <r>
      <rPr>
        <sz val="10"/>
        <color rgb="FF000000"/>
        <rFont val="Arial"/>
        <charset val="134"/>
      </rPr>
      <t>,SMO9923677,GE</t>
    </r>
  </si>
  <si>
    <r>
      <rPr>
        <sz val="10"/>
        <color rgb="FF000000"/>
        <rFont val="宋体"/>
        <charset val="134"/>
      </rPr>
      <t>离心压缩机本体零件</t>
    </r>
    <r>
      <rPr>
        <sz val="10"/>
        <color rgb="FF000000"/>
        <rFont val="Arial"/>
        <charset val="134"/>
      </rPr>
      <t>,</t>
    </r>
    <r>
      <rPr>
        <sz val="10"/>
        <color rgb="FF000000"/>
        <rFont val="宋体"/>
        <charset val="134"/>
      </rPr>
      <t>气动执行器</t>
    </r>
    <r>
      <rPr>
        <sz val="10"/>
        <color rgb="FF000000"/>
        <rFont val="Arial"/>
        <charset val="134"/>
      </rPr>
      <t>,657,</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</si>
  <si>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燃机端子板</t>
    </r>
    <r>
      <rPr>
        <sz val="10"/>
        <color rgb="FF000000"/>
        <rFont val="Arial"/>
        <charset val="134"/>
      </rPr>
      <t>,IS200TTURH1CBB,GE</t>
    </r>
  </si>
  <si>
    <r>
      <rPr>
        <sz val="10"/>
        <color rgb="FF000000"/>
        <rFont val="宋体"/>
        <charset val="134"/>
      </rPr>
      <t>离心压缩机本体零件</t>
    </r>
    <r>
      <rPr>
        <sz val="10"/>
        <color rgb="FF000000"/>
        <rFont val="Arial"/>
        <charset val="134"/>
      </rPr>
      <t>,</t>
    </r>
    <r>
      <rPr>
        <sz val="10"/>
        <color rgb="FF000000"/>
        <rFont val="宋体"/>
        <charset val="134"/>
      </rPr>
      <t>继电器</t>
    </r>
    <r>
      <rPr>
        <sz val="10"/>
        <color rgb="FF000000"/>
        <rFont val="Arial"/>
        <charset val="134"/>
      </rPr>
      <t>,RJO065981000,GE</t>
    </r>
  </si>
  <si>
    <r>
      <rPr>
        <sz val="10"/>
        <color rgb="FF000000"/>
        <rFont val="宋体"/>
        <charset val="134"/>
      </rPr>
      <t>离心压缩机本体零件</t>
    </r>
    <r>
      <rPr>
        <sz val="10"/>
        <color rgb="FF000000"/>
        <rFont val="Arial"/>
        <charset val="134"/>
      </rPr>
      <t>,</t>
    </r>
    <r>
      <rPr>
        <sz val="10"/>
        <color rgb="FF000000"/>
        <rFont val="宋体"/>
        <charset val="134"/>
      </rPr>
      <t>温度调节阀</t>
    </r>
    <r>
      <rPr>
        <sz val="10"/>
        <color rgb="FF000000"/>
        <rFont val="Arial"/>
        <charset val="134"/>
      </rPr>
      <t>,D03001009000031,GE</t>
    </r>
  </si>
  <si>
    <r>
      <rPr>
        <sz val="10"/>
        <color rgb="FF000000"/>
        <rFont val="宋体"/>
        <charset val="134"/>
      </rPr>
      <t>离心压缩机本体零件</t>
    </r>
    <r>
      <rPr>
        <sz val="10"/>
        <color rgb="FF000000"/>
        <rFont val="Arial"/>
        <charset val="134"/>
      </rPr>
      <t>,</t>
    </r>
    <r>
      <rPr>
        <sz val="10"/>
        <color rgb="FF000000"/>
        <rFont val="宋体"/>
        <charset val="134"/>
      </rPr>
      <t>电源分配板</t>
    </r>
    <r>
      <rPr>
        <sz val="10"/>
        <color rgb="FF000000"/>
        <rFont val="Arial"/>
        <charset val="134"/>
      </rPr>
      <t>,IS200JPDDG1AAA,GE</t>
    </r>
  </si>
  <si>
    <r>
      <rPr>
        <sz val="10"/>
        <color rgb="FF000000"/>
        <rFont val="宋体"/>
        <charset val="134"/>
      </rPr>
      <t>离心压缩机本体零件</t>
    </r>
    <r>
      <rPr>
        <sz val="10"/>
        <color rgb="FF000000"/>
        <rFont val="Arial"/>
        <charset val="134"/>
      </rPr>
      <t>,</t>
    </r>
    <r>
      <rPr>
        <sz val="10"/>
        <color rgb="FF000000"/>
        <rFont val="宋体"/>
        <charset val="134"/>
      </rPr>
      <t>模块</t>
    </r>
    <r>
      <rPr>
        <sz val="10"/>
        <color rgb="FF000000"/>
        <rFont val="Arial"/>
        <charset val="134"/>
      </rPr>
      <t>,IRQ1376836,GE</t>
    </r>
  </si>
  <si>
    <r>
      <rPr>
        <sz val="10"/>
        <color rgb="FF000000"/>
        <rFont val="宋体"/>
        <charset val="134"/>
      </rPr>
      <t>离心压缩机本体零件</t>
    </r>
    <r>
      <rPr>
        <sz val="10"/>
        <color rgb="FF000000"/>
        <rFont val="Arial"/>
        <charset val="134"/>
      </rPr>
      <t>,</t>
    </r>
    <r>
      <rPr>
        <sz val="10"/>
        <color rgb="FF000000"/>
        <rFont val="宋体"/>
        <charset val="134"/>
      </rPr>
      <t>整流变压器</t>
    </r>
    <r>
      <rPr>
        <sz val="10"/>
        <color rgb="FF000000"/>
        <rFont val="Arial"/>
        <charset val="134"/>
      </rPr>
      <t>,IRC007960156,GE</t>
    </r>
  </si>
  <si>
    <r>
      <rPr>
        <sz val="10"/>
        <color rgb="FF000000"/>
        <rFont val="宋体"/>
        <charset val="134"/>
      </rPr>
      <t>离心压缩机本体零件</t>
    </r>
    <r>
      <rPr>
        <sz val="10"/>
        <color rgb="FF000000"/>
        <rFont val="Arial"/>
        <charset val="134"/>
      </rPr>
      <t>,</t>
    </r>
    <r>
      <rPr>
        <sz val="10"/>
        <color rgb="FF000000"/>
        <rFont val="宋体"/>
        <charset val="134"/>
      </rPr>
      <t>串行通讯板</t>
    </r>
    <r>
      <rPr>
        <sz val="10"/>
        <color rgb="FF000000"/>
        <rFont val="Arial"/>
        <charset val="134"/>
      </rPr>
      <t>,IS200SSCAH2ABA,GE</t>
    </r>
  </si>
  <si>
    <r>
      <rPr>
        <sz val="10"/>
        <color rgb="FF000000"/>
        <rFont val="宋体"/>
        <charset val="134"/>
      </rPr>
      <t>离心压缩机本体零件</t>
    </r>
    <r>
      <rPr>
        <sz val="10"/>
        <color rgb="FF000000"/>
        <rFont val="Arial"/>
        <charset val="134"/>
      </rPr>
      <t>,</t>
    </r>
    <r>
      <rPr>
        <sz val="10"/>
        <color rgb="FF000000"/>
        <rFont val="宋体"/>
        <charset val="134"/>
      </rPr>
      <t>压力变送器</t>
    </r>
    <r>
      <rPr>
        <sz val="10"/>
        <color rgb="FF000000"/>
        <rFont val="Arial"/>
        <charset val="134"/>
      </rPr>
      <t>,RTO916455030,GE</t>
    </r>
  </si>
  <si>
    <r>
      <rPr>
        <sz val="10"/>
        <color rgb="FF000000"/>
        <rFont val="宋体"/>
        <charset val="134"/>
      </rPr>
      <t>离心压缩机辅助系统零件</t>
    </r>
    <r>
      <rPr>
        <sz val="10"/>
        <color rgb="FF000000"/>
        <rFont val="Arial"/>
        <charset val="134"/>
      </rPr>
      <t>,</t>
    </r>
    <r>
      <rPr>
        <sz val="10"/>
        <color rgb="FF000000"/>
        <rFont val="宋体"/>
        <charset val="134"/>
      </rPr>
      <t>调节阀</t>
    </r>
    <r>
      <rPr>
        <sz val="10"/>
        <color rgb="FF000000"/>
        <rFont val="Arial"/>
        <charset val="134"/>
      </rPr>
      <t>,1062883-100,</t>
    </r>
    <r>
      <rPr>
        <sz val="10"/>
        <color rgb="FF000000"/>
        <rFont val="宋体"/>
        <charset val="134"/>
      </rPr>
      <t>索拉</t>
    </r>
  </si>
  <si>
    <r>
      <rPr>
        <sz val="10"/>
        <color rgb="FF000000"/>
        <rFont val="宋体"/>
        <charset val="134"/>
      </rPr>
      <t>离心压缩机辅助系统零件</t>
    </r>
    <r>
      <rPr>
        <sz val="10"/>
        <color rgb="FF000000"/>
        <rFont val="Arial"/>
        <charset val="134"/>
      </rPr>
      <t>,</t>
    </r>
    <r>
      <rPr>
        <sz val="10"/>
        <color rgb="FF000000"/>
        <rFont val="宋体"/>
        <charset val="134"/>
      </rPr>
      <t>加热器</t>
    </r>
    <r>
      <rPr>
        <sz val="10"/>
        <color rgb="FF000000"/>
        <rFont val="Arial"/>
        <charset val="134"/>
      </rPr>
      <t>,1039242-23,</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</si>
  <si>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风扇</t>
    </r>
    <r>
      <rPr>
        <sz val="10"/>
        <color rgb="FF000000"/>
        <rFont val="Arial"/>
        <charset val="134"/>
      </rPr>
      <t>,ISM990647959,GE</t>
    </r>
  </si>
  <si>
    <r>
      <rPr>
        <sz val="10"/>
        <color rgb="FF000000"/>
        <rFont val="宋体"/>
        <charset val="134"/>
      </rPr>
      <t>离心压缩机本体零件</t>
    </r>
    <r>
      <rPr>
        <sz val="10"/>
        <color rgb="FF000000"/>
        <rFont val="Arial"/>
        <charset val="134"/>
      </rPr>
      <t>,</t>
    </r>
    <r>
      <rPr>
        <sz val="10"/>
        <color rgb="FF000000"/>
        <rFont val="宋体"/>
        <charset val="134"/>
      </rPr>
      <t>通讯模板</t>
    </r>
    <r>
      <rPr>
        <sz val="10"/>
        <color rgb="FF000000"/>
        <rFont val="Arial"/>
        <charset val="134"/>
      </rPr>
      <t>,1046415-23,</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</si>
  <si>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控制器</t>
    </r>
    <r>
      <rPr>
        <sz val="10"/>
        <color rgb="FF000000"/>
        <rFont val="Arial"/>
        <charset val="134"/>
      </rPr>
      <t>,204J189001,</t>
    </r>
    <r>
      <rPr>
        <sz val="10"/>
        <color rgb="FF000000"/>
        <rFont val="宋体"/>
        <charset val="134"/>
      </rPr>
      <t>罗罗</t>
    </r>
  </si>
  <si>
    <r>
      <rPr>
        <sz val="10"/>
        <color rgb="FF000000"/>
        <rFont val="宋体"/>
        <charset val="134"/>
      </rPr>
      <t>离心压缩机辅助系统零件</t>
    </r>
    <r>
      <rPr>
        <sz val="10"/>
        <color rgb="FF000000"/>
        <rFont val="Arial"/>
        <charset val="134"/>
      </rPr>
      <t>,PLC</t>
    </r>
    <r>
      <rPr>
        <sz val="10"/>
        <color rgb="FF000000"/>
        <rFont val="宋体"/>
        <charset val="134"/>
      </rPr>
      <t>控制器</t>
    </r>
    <r>
      <rPr>
        <sz val="10"/>
        <color rgb="FF000000"/>
        <rFont val="Arial"/>
        <charset val="134"/>
      </rPr>
      <t>,1046415-56,</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</si>
  <si>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加速仪</t>
    </r>
    <r>
      <rPr>
        <sz val="10"/>
        <color rgb="FF000000"/>
        <rFont val="Arial"/>
        <charset val="134"/>
      </rPr>
      <t>,L31967P22,GE</t>
    </r>
  </si>
  <si>
    <r>
      <rPr>
        <sz val="10"/>
        <color rgb="FF000000"/>
        <rFont val="宋体"/>
        <charset val="134"/>
      </rPr>
      <t>离心压缩机本体零件</t>
    </r>
    <r>
      <rPr>
        <sz val="10"/>
        <color rgb="FF000000"/>
        <rFont val="Arial"/>
        <charset val="134"/>
      </rPr>
      <t>,</t>
    </r>
    <r>
      <rPr>
        <sz val="10"/>
        <color rgb="FF000000"/>
        <rFont val="宋体"/>
        <charset val="134"/>
      </rPr>
      <t>电磁式拾波器微处理变压器</t>
    </r>
    <r>
      <rPr>
        <sz val="10"/>
        <color rgb="FF000000"/>
        <rFont val="Arial"/>
        <charset val="134"/>
      </rPr>
      <t>,IRQ119520918,GE</t>
    </r>
  </si>
  <si>
    <r>
      <rPr>
        <sz val="10"/>
        <color rgb="FF000000"/>
        <rFont val="宋体"/>
        <charset val="134"/>
      </rPr>
      <t>离心压缩机本体零件</t>
    </r>
    <r>
      <rPr>
        <sz val="10"/>
        <color rgb="FF000000"/>
        <rFont val="Arial"/>
        <charset val="134"/>
      </rPr>
      <t>,</t>
    </r>
    <r>
      <rPr>
        <sz val="10"/>
        <color rgb="FF000000"/>
        <rFont val="宋体"/>
        <charset val="134"/>
      </rPr>
      <t>总线卡</t>
    </r>
    <r>
      <rPr>
        <sz val="10"/>
        <color rgb="FF000000"/>
        <rFont val="Arial"/>
        <charset val="134"/>
      </rPr>
      <t>,IRC0079627,GE</t>
    </r>
  </si>
  <si>
    <r>
      <rPr>
        <sz val="10"/>
        <color rgb="FF000000"/>
        <rFont val="宋体"/>
        <charset val="134"/>
      </rPr>
      <t>离心压缩机本体部件</t>
    </r>
    <r>
      <rPr>
        <sz val="10"/>
        <color rgb="FF000000"/>
        <rFont val="Arial"/>
        <charset val="134"/>
      </rPr>
      <t>,</t>
    </r>
    <r>
      <rPr>
        <sz val="10"/>
        <color rgb="FF000000"/>
        <rFont val="宋体"/>
        <charset val="134"/>
      </rPr>
      <t>滤芯</t>
    </r>
    <r>
      <rPr>
        <sz val="10"/>
        <color rgb="FF000000"/>
        <rFont val="Arial"/>
        <charset val="134"/>
      </rPr>
      <t>,2-16C-063-103,</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</si>
  <si>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电源</t>
    </r>
    <r>
      <rPr>
        <sz val="10"/>
        <color rgb="FF000000"/>
        <rFont val="Arial"/>
        <charset val="134"/>
      </rPr>
      <t>,RJO054942200,GE</t>
    </r>
  </si>
  <si>
    <r>
      <rPr>
        <sz val="10"/>
        <color rgb="FF000000"/>
        <rFont val="宋体"/>
        <charset val="134"/>
      </rPr>
      <t>离心压缩机本体零件</t>
    </r>
    <r>
      <rPr>
        <sz val="10"/>
        <color rgb="FF000000"/>
        <rFont val="Arial"/>
        <charset val="134"/>
      </rPr>
      <t>,</t>
    </r>
    <r>
      <rPr>
        <sz val="10"/>
        <color rgb="FF000000"/>
        <rFont val="宋体"/>
        <charset val="134"/>
      </rPr>
      <t>数字人机界面</t>
    </r>
    <r>
      <rPr>
        <sz val="10"/>
        <color rgb="FF000000"/>
        <rFont val="Arial"/>
        <charset val="134"/>
      </rPr>
      <t>,IRC0079622,GE</t>
    </r>
  </si>
  <si>
    <r>
      <rPr>
        <sz val="10"/>
        <color rgb="FF000000"/>
        <rFont val="宋体"/>
        <charset val="134"/>
      </rPr>
      <t>离心压缩机本体零件</t>
    </r>
    <r>
      <rPr>
        <sz val="10"/>
        <color rgb="FF000000"/>
        <rFont val="Arial"/>
        <charset val="134"/>
      </rPr>
      <t>,</t>
    </r>
    <r>
      <rPr>
        <sz val="10"/>
        <color rgb="FF000000"/>
        <rFont val="宋体"/>
        <charset val="134"/>
      </rPr>
      <t>键相模块</t>
    </r>
    <r>
      <rPr>
        <sz val="10"/>
        <color rgb="FF000000"/>
        <rFont val="Arial"/>
        <charset val="134"/>
      </rPr>
      <t>,RJO055022100,GE</t>
    </r>
  </si>
  <si>
    <r>
      <rPr>
        <sz val="10"/>
        <color rgb="FF000000"/>
        <rFont val="宋体"/>
        <charset val="134"/>
      </rPr>
      <t>离心压缩机本体零件</t>
    </r>
    <r>
      <rPr>
        <sz val="10"/>
        <color rgb="FF000000"/>
        <rFont val="Arial"/>
        <charset val="134"/>
      </rPr>
      <t>,</t>
    </r>
    <r>
      <rPr>
        <sz val="10"/>
        <color rgb="FF000000"/>
        <rFont val="宋体"/>
        <charset val="134"/>
      </rPr>
      <t>输入输出模块</t>
    </r>
    <r>
      <rPr>
        <sz val="10"/>
        <color rgb="FF000000"/>
        <rFont val="Arial"/>
        <charset val="134"/>
      </rPr>
      <t>,E-01A-285-163,</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</si>
  <si>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电加热器</t>
    </r>
    <r>
      <rPr>
        <sz val="10"/>
        <color rgb="FF000000"/>
        <rFont val="Arial"/>
        <charset val="134"/>
      </rPr>
      <t>,ISM990647957,GE</t>
    </r>
  </si>
  <si>
    <r>
      <rPr>
        <sz val="10"/>
        <color rgb="FF000000"/>
        <rFont val="宋体"/>
        <charset val="134"/>
      </rPr>
      <t>离心压缩机本体零件</t>
    </r>
    <r>
      <rPr>
        <sz val="10"/>
        <color rgb="FF000000"/>
        <rFont val="Arial"/>
        <charset val="134"/>
      </rPr>
      <t>,</t>
    </r>
    <r>
      <rPr>
        <sz val="10"/>
        <color rgb="FF000000"/>
        <rFont val="宋体"/>
        <charset val="134"/>
      </rPr>
      <t>温度开关</t>
    </r>
    <r>
      <rPr>
        <sz val="10"/>
        <color rgb="FF000000"/>
        <rFont val="Arial"/>
        <charset val="134"/>
      </rPr>
      <t>,ISM990647961,GE</t>
    </r>
  </si>
  <si>
    <r>
      <rPr>
        <sz val="10"/>
        <color rgb="FF000000"/>
        <rFont val="宋体"/>
        <charset val="134"/>
      </rPr>
      <t>离心压缩机本体零件</t>
    </r>
    <r>
      <rPr>
        <sz val="10"/>
        <color rgb="FF000000"/>
        <rFont val="Arial"/>
        <charset val="134"/>
      </rPr>
      <t>,</t>
    </r>
    <r>
      <rPr>
        <sz val="10"/>
        <color rgb="FF000000"/>
        <rFont val="宋体"/>
        <charset val="134"/>
      </rPr>
      <t>电器卡件</t>
    </r>
    <r>
      <rPr>
        <sz val="10"/>
        <color rgb="FF000000"/>
        <rFont val="Arial"/>
        <charset val="134"/>
      </rPr>
      <t>,IRC0079612,GE</t>
    </r>
  </si>
  <si>
    <r>
      <rPr>
        <sz val="10"/>
        <color rgb="FF000000"/>
        <rFont val="宋体"/>
        <charset val="134"/>
      </rPr>
      <t>离心压缩机本体零件</t>
    </r>
    <r>
      <rPr>
        <sz val="10"/>
        <color rgb="FF000000"/>
        <rFont val="Arial"/>
        <charset val="134"/>
      </rPr>
      <t>,</t>
    </r>
    <r>
      <rPr>
        <sz val="10"/>
        <color rgb="FF000000"/>
        <rFont val="宋体"/>
        <charset val="134"/>
      </rPr>
      <t>旁通变压器</t>
    </r>
    <r>
      <rPr>
        <sz val="10"/>
        <color rgb="FF000000"/>
        <rFont val="Arial"/>
        <charset val="134"/>
      </rPr>
      <t>,IRC007960124,GE</t>
    </r>
  </si>
  <si>
    <r>
      <rPr>
        <sz val="10"/>
        <color rgb="FF000000"/>
        <rFont val="宋体"/>
        <charset val="134"/>
      </rPr>
      <t>离心压缩机本体零件</t>
    </r>
    <r>
      <rPr>
        <sz val="10"/>
        <color rgb="FF000000"/>
        <rFont val="Arial"/>
        <charset val="134"/>
      </rPr>
      <t>,</t>
    </r>
    <r>
      <rPr>
        <sz val="10"/>
        <color rgb="FF000000"/>
        <rFont val="宋体"/>
        <charset val="134"/>
      </rPr>
      <t>通道监视器</t>
    </r>
    <r>
      <rPr>
        <sz val="10"/>
        <color rgb="FF000000"/>
        <rFont val="Arial"/>
        <charset val="134"/>
      </rPr>
      <t>,IRJ186086491,GE</t>
    </r>
  </si>
  <si>
    <r>
      <rPr>
        <sz val="10"/>
        <color rgb="FF000000"/>
        <rFont val="宋体"/>
        <charset val="134"/>
      </rPr>
      <t>离心压缩机本体零件</t>
    </r>
    <r>
      <rPr>
        <sz val="10"/>
        <color rgb="FF000000"/>
        <rFont val="Arial"/>
        <charset val="134"/>
      </rPr>
      <t>,</t>
    </r>
    <r>
      <rPr>
        <sz val="10"/>
        <color rgb="FF000000"/>
        <rFont val="宋体"/>
        <charset val="134"/>
      </rPr>
      <t>启动器</t>
    </r>
    <r>
      <rPr>
        <sz val="10"/>
        <color rgb="FF000000"/>
        <rFont val="Arial"/>
        <charset val="134"/>
      </rPr>
      <t>,190377-1404,</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</si>
  <si>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火焰探测器</t>
    </r>
    <r>
      <rPr>
        <sz val="10"/>
        <color rgb="FF000000"/>
        <rFont val="Arial"/>
        <charset val="134"/>
      </rPr>
      <t>,1058190,</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</si>
  <si>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模块</t>
    </r>
    <r>
      <rPr>
        <sz val="10"/>
        <color rgb="FF000000"/>
        <rFont val="Arial"/>
        <charset val="134"/>
      </rPr>
      <t>,IRQ100857448,GE</t>
    </r>
  </si>
  <si>
    <r>
      <rPr>
        <sz val="10"/>
        <color rgb="FF000000"/>
        <rFont val="宋体"/>
        <charset val="134"/>
      </rPr>
      <t>离心压缩机本体零件</t>
    </r>
    <r>
      <rPr>
        <sz val="10"/>
        <color rgb="FF000000"/>
        <rFont val="Arial"/>
        <charset val="134"/>
      </rPr>
      <t>,</t>
    </r>
    <r>
      <rPr>
        <sz val="10"/>
        <color rgb="FF000000"/>
        <rFont val="宋体"/>
        <charset val="134"/>
      </rPr>
      <t>热电偶</t>
    </r>
    <r>
      <rPr>
        <sz val="10"/>
        <color rgb="FF000000"/>
        <rFont val="Arial"/>
        <charset val="134"/>
      </rPr>
      <t>,R29-LW18210,</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</si>
  <si>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热电偶输入模块</t>
    </r>
    <r>
      <rPr>
        <sz val="10"/>
        <color rgb="FF000000"/>
        <rFont val="Arial"/>
        <charset val="134"/>
      </rPr>
      <t>,2-88E-116-410,</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</si>
  <si>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电加热器</t>
    </r>
    <r>
      <rPr>
        <sz val="10"/>
        <color rgb="FF000000"/>
        <rFont val="Arial"/>
        <charset val="134"/>
      </rPr>
      <t>,ISM990647956,GE</t>
    </r>
  </si>
  <si>
    <r>
      <rPr>
        <sz val="10"/>
        <color rgb="FF000000"/>
        <rFont val="宋体"/>
        <charset val="134"/>
      </rPr>
      <t>离心压缩机本体零件</t>
    </r>
    <r>
      <rPr>
        <sz val="10"/>
        <color rgb="FF000000"/>
        <rFont val="Arial"/>
        <charset val="134"/>
      </rPr>
      <t>,</t>
    </r>
    <r>
      <rPr>
        <sz val="10"/>
        <color rgb="FF000000"/>
        <rFont val="宋体"/>
        <charset val="134"/>
      </rPr>
      <t>热电偶端子板</t>
    </r>
    <r>
      <rPr>
        <sz val="10"/>
        <color rgb="FF000000"/>
        <rFont val="Arial"/>
        <charset val="134"/>
      </rPr>
      <t>,IS200TBTCH1BBB,GE</t>
    </r>
  </si>
  <si>
    <r>
      <rPr>
        <sz val="10"/>
        <color rgb="FF000000"/>
        <rFont val="宋体"/>
        <charset val="134"/>
      </rPr>
      <t>离心压缩机本体零件</t>
    </r>
    <r>
      <rPr>
        <sz val="10"/>
        <color rgb="FF000000"/>
        <rFont val="Arial"/>
        <charset val="134"/>
      </rPr>
      <t>,</t>
    </r>
    <r>
      <rPr>
        <sz val="10"/>
        <color rgb="FF000000"/>
        <rFont val="宋体"/>
        <charset val="134"/>
      </rPr>
      <t>电流源型模拟量输入模块</t>
    </r>
    <r>
      <rPr>
        <sz val="10"/>
        <color rgb="FF000000"/>
        <rFont val="Arial"/>
        <charset val="134"/>
      </rPr>
      <t>,IQQ010080202,GE</t>
    </r>
  </si>
  <si>
    <r>
      <rPr>
        <sz val="10"/>
        <color rgb="FF000000"/>
        <rFont val="宋体"/>
        <charset val="134"/>
      </rPr>
      <t>离心压缩机本体零件</t>
    </r>
    <r>
      <rPr>
        <sz val="10"/>
        <color rgb="FF000000"/>
        <rFont val="Arial"/>
        <charset val="134"/>
      </rPr>
      <t>,</t>
    </r>
    <r>
      <rPr>
        <sz val="10"/>
        <color rgb="FF000000"/>
        <rFont val="宋体"/>
        <charset val="134"/>
      </rPr>
      <t>接触器</t>
    </r>
    <r>
      <rPr>
        <sz val="10"/>
        <color rgb="FF000000"/>
        <rFont val="Arial"/>
        <charset val="134"/>
      </rPr>
      <t>,2-55F-016-206(068-0065),</t>
    </r>
    <r>
      <rPr>
        <sz val="10"/>
        <color rgb="FF000000"/>
        <rFont val="宋体"/>
        <charset val="134"/>
      </rPr>
      <t>罗罗</t>
    </r>
  </si>
  <si>
    <r>
      <rPr>
        <sz val="10"/>
        <color rgb="FF000000"/>
        <rFont val="宋体"/>
        <charset val="134"/>
      </rPr>
      <t>离心压缩机本体零件</t>
    </r>
    <r>
      <rPr>
        <sz val="10"/>
        <color rgb="FF000000"/>
        <rFont val="Arial"/>
        <charset val="134"/>
      </rPr>
      <t>,PLC</t>
    </r>
    <r>
      <rPr>
        <sz val="10"/>
        <color rgb="FF000000"/>
        <rFont val="宋体"/>
        <charset val="134"/>
      </rPr>
      <t>模块</t>
    </r>
    <r>
      <rPr>
        <sz val="10"/>
        <color rgb="FF000000"/>
        <rFont val="Arial"/>
        <charset val="134"/>
      </rPr>
      <t>,IRQ1179012,GE</t>
    </r>
  </si>
  <si>
    <r>
      <rPr>
        <sz val="10"/>
        <color rgb="FF000000"/>
        <rFont val="宋体"/>
        <charset val="134"/>
      </rPr>
      <t>离心压缩机本体零件</t>
    </r>
    <r>
      <rPr>
        <sz val="10"/>
        <color rgb="FF000000"/>
        <rFont val="Arial"/>
        <charset val="134"/>
      </rPr>
      <t>,</t>
    </r>
    <r>
      <rPr>
        <sz val="10"/>
        <color rgb="FF000000"/>
        <rFont val="宋体"/>
        <charset val="134"/>
      </rPr>
      <t>电脑</t>
    </r>
    <r>
      <rPr>
        <sz val="10"/>
        <color rgb="FF000000"/>
        <rFont val="Arial"/>
        <charset val="134"/>
      </rPr>
      <t>,2-88E-116-405,</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</si>
  <si>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探头</t>
    </r>
    <r>
      <rPr>
        <sz val="10"/>
        <color rgb="FF000000"/>
        <rFont val="Arial"/>
        <charset val="134"/>
      </rPr>
      <t>,R29-LW18854,</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</si>
  <si>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电源报警卡</t>
    </r>
    <r>
      <rPr>
        <sz val="10"/>
        <color rgb="FF000000"/>
        <rFont val="Arial"/>
        <charset val="134"/>
      </rPr>
      <t>,IRC0079623,GE</t>
    </r>
  </si>
  <si>
    <r>
      <rPr>
        <sz val="10"/>
        <color rgb="FF000000"/>
        <rFont val="宋体"/>
        <charset val="134"/>
      </rPr>
      <t>离心压缩机本体零件</t>
    </r>
    <r>
      <rPr>
        <sz val="10"/>
        <color rgb="FF000000"/>
        <rFont val="Arial"/>
        <charset val="134"/>
      </rPr>
      <t>,</t>
    </r>
    <r>
      <rPr>
        <sz val="10"/>
        <color rgb="FF000000"/>
        <rFont val="宋体"/>
        <charset val="134"/>
      </rPr>
      <t>位移监视器</t>
    </r>
    <r>
      <rPr>
        <sz val="10"/>
        <color rgb="FF000000"/>
        <rFont val="Arial"/>
        <charset val="134"/>
      </rPr>
      <t>,IRJ186086444,GE</t>
    </r>
  </si>
  <si>
    <r>
      <rPr>
        <sz val="10"/>
        <color rgb="FF000000"/>
        <rFont val="宋体"/>
        <charset val="134"/>
      </rPr>
      <t>离心压缩机辅助系统零件</t>
    </r>
    <r>
      <rPr>
        <sz val="10"/>
        <color rgb="FF000000"/>
        <rFont val="Arial"/>
        <charset val="134"/>
      </rPr>
      <t>,</t>
    </r>
    <r>
      <rPr>
        <sz val="10"/>
        <color rgb="FF000000"/>
        <rFont val="宋体"/>
        <charset val="134"/>
      </rPr>
      <t>主控阀</t>
    </r>
    <r>
      <rPr>
        <sz val="10"/>
        <color rgb="FF000000"/>
        <rFont val="Arial"/>
        <charset val="134"/>
      </rPr>
      <t>,1059701-2,</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</si>
  <si>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压力开关</t>
    </r>
    <r>
      <rPr>
        <sz val="10"/>
        <color rgb="FF000000"/>
        <rFont val="Arial"/>
        <charset val="134"/>
      </rPr>
      <t>,060-323-204,</t>
    </r>
    <r>
      <rPr>
        <sz val="10"/>
        <color rgb="FF000000"/>
        <rFont val="宋体"/>
        <charset val="134"/>
      </rPr>
      <t>德莱塞兰</t>
    </r>
  </si>
  <si>
    <r>
      <rPr>
        <sz val="10"/>
        <color rgb="FF000000"/>
        <rFont val="宋体"/>
        <charset val="134"/>
      </rPr>
      <t>离心压缩机本体零件</t>
    </r>
    <r>
      <rPr>
        <sz val="10"/>
        <color rgb="FF000000"/>
        <rFont val="Arial"/>
        <charset val="134"/>
      </rPr>
      <t>,</t>
    </r>
    <r>
      <rPr>
        <sz val="10"/>
        <color rgb="FF000000"/>
        <rFont val="宋体"/>
        <charset val="134"/>
      </rPr>
      <t>差动变送器</t>
    </r>
    <r>
      <rPr>
        <sz val="10"/>
        <color rgb="FF000000"/>
        <rFont val="Arial"/>
        <charset val="134"/>
      </rPr>
      <t>,RTO713101050,GE</t>
    </r>
  </si>
  <si>
    <r>
      <rPr>
        <sz val="10"/>
        <color rgb="FF000000"/>
        <rFont val="宋体"/>
        <charset val="134"/>
      </rPr>
      <t>离心压缩机本体零件</t>
    </r>
    <r>
      <rPr>
        <sz val="10"/>
        <color rgb="FF000000"/>
        <rFont val="Arial"/>
        <charset val="134"/>
      </rPr>
      <t>,</t>
    </r>
    <r>
      <rPr>
        <sz val="10"/>
        <color rgb="FF000000"/>
        <rFont val="宋体"/>
        <charset val="134"/>
      </rPr>
      <t>加速计</t>
    </r>
    <r>
      <rPr>
        <sz val="10"/>
        <color rgb="FF000000"/>
        <rFont val="Arial"/>
        <charset val="134"/>
      </rPr>
      <t>,RAO00027,GE</t>
    </r>
  </si>
  <si>
    <r>
      <rPr>
        <sz val="10"/>
        <color rgb="FF000000"/>
        <rFont val="宋体"/>
        <charset val="134"/>
      </rPr>
      <t>离心压缩机本体零件</t>
    </r>
    <r>
      <rPr>
        <sz val="10"/>
        <color rgb="FF000000"/>
        <rFont val="Arial"/>
        <charset val="134"/>
      </rPr>
      <t>,</t>
    </r>
    <r>
      <rPr>
        <sz val="10"/>
        <color rgb="FF000000"/>
        <rFont val="宋体"/>
        <charset val="134"/>
      </rPr>
      <t>总线控制模块</t>
    </r>
    <r>
      <rPr>
        <sz val="10"/>
        <color rgb="FF000000"/>
        <rFont val="Arial"/>
        <charset val="134"/>
      </rPr>
      <t>,IRQ119520076,GE</t>
    </r>
  </si>
  <si>
    <r>
      <rPr>
        <sz val="10"/>
        <color rgb="FF000000"/>
        <rFont val="宋体"/>
        <charset val="134"/>
      </rPr>
      <t>离心压缩机本体零件</t>
    </r>
    <r>
      <rPr>
        <sz val="10"/>
        <color rgb="FF000000"/>
        <rFont val="Arial"/>
        <charset val="134"/>
      </rPr>
      <t>,</t>
    </r>
    <r>
      <rPr>
        <sz val="10"/>
        <color rgb="FF000000"/>
        <rFont val="宋体"/>
        <charset val="134"/>
      </rPr>
      <t>声光报警器</t>
    </r>
    <r>
      <rPr>
        <sz val="10"/>
        <color rgb="FF000000"/>
        <rFont val="Arial"/>
        <charset val="134"/>
      </rPr>
      <t>,1060152,</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</si>
  <si>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振动端子板</t>
    </r>
    <r>
      <rPr>
        <sz val="10"/>
        <color rgb="FF000000"/>
        <rFont val="Arial"/>
        <charset val="134"/>
      </rPr>
      <t>,IS200TVBAH2AAA,GE</t>
    </r>
  </si>
  <si>
    <r>
      <rPr>
        <sz val="10"/>
        <color rgb="FF000000"/>
        <rFont val="宋体"/>
        <charset val="134"/>
      </rPr>
      <t>离心压缩机本体部件</t>
    </r>
    <r>
      <rPr>
        <sz val="10"/>
        <color rgb="FF000000"/>
        <rFont val="Arial"/>
        <charset val="134"/>
      </rPr>
      <t>,</t>
    </r>
    <r>
      <rPr>
        <sz val="10"/>
        <color rgb="FF000000"/>
        <rFont val="宋体"/>
        <charset val="134"/>
      </rPr>
      <t>滤芯组件</t>
    </r>
    <r>
      <rPr>
        <sz val="10"/>
        <color rgb="FF000000"/>
        <rFont val="Arial"/>
        <charset val="134"/>
      </rPr>
      <t>,IRF2128302,GE</t>
    </r>
  </si>
  <si>
    <r>
      <rPr>
        <sz val="10"/>
        <color rgb="FF000000"/>
        <rFont val="宋体"/>
        <charset val="134"/>
      </rPr>
      <t>离心压缩机本体零件</t>
    </r>
    <r>
      <rPr>
        <sz val="10"/>
        <color rgb="FF000000"/>
        <rFont val="Arial"/>
        <charset val="134"/>
      </rPr>
      <t>,</t>
    </r>
    <r>
      <rPr>
        <sz val="10"/>
        <color rgb="FF000000"/>
        <rFont val="宋体"/>
        <charset val="134"/>
      </rPr>
      <t>电磁阀变送器</t>
    </r>
    <r>
      <rPr>
        <sz val="10"/>
        <color rgb="FF000000"/>
        <rFont val="Arial"/>
        <charset val="134"/>
      </rPr>
      <t>,205C115502,</t>
    </r>
    <r>
      <rPr>
        <sz val="10"/>
        <color rgb="FF000000"/>
        <rFont val="宋体"/>
        <charset val="134"/>
      </rPr>
      <t>罗罗</t>
    </r>
  </si>
  <si>
    <r>
      <rPr>
        <sz val="10"/>
        <color rgb="FF000000"/>
        <rFont val="宋体"/>
        <charset val="134"/>
      </rPr>
      <t>离心压缩机辅助系统零件</t>
    </r>
    <r>
      <rPr>
        <sz val="10"/>
        <color rgb="FF000000"/>
        <rFont val="Arial"/>
        <charset val="134"/>
      </rPr>
      <t>,</t>
    </r>
    <r>
      <rPr>
        <sz val="10"/>
        <color rgb="FF000000"/>
        <rFont val="宋体"/>
        <charset val="134"/>
      </rPr>
      <t>排气阀组件</t>
    </r>
    <r>
      <rPr>
        <sz val="10"/>
        <color rgb="FF000000"/>
        <rFont val="Arial"/>
        <charset val="134"/>
      </rPr>
      <t>,125157-102,</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</si>
  <si>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管卡</t>
    </r>
    <r>
      <rPr>
        <sz val="10"/>
        <color rgb="FF000000"/>
        <rFont val="Arial"/>
        <charset val="134"/>
      </rPr>
      <t>,9014M79P256,GE</t>
    </r>
  </si>
  <si>
    <r>
      <rPr>
        <sz val="10"/>
        <color rgb="FF000000"/>
        <rFont val="宋体"/>
        <charset val="134"/>
      </rPr>
      <t>离心压缩机本体零件</t>
    </r>
    <r>
      <rPr>
        <sz val="10"/>
        <color rgb="FF000000"/>
        <rFont val="Arial"/>
        <charset val="134"/>
      </rPr>
      <t>,</t>
    </r>
    <r>
      <rPr>
        <sz val="10"/>
        <color rgb="FF000000"/>
        <rFont val="宋体"/>
        <charset val="134"/>
      </rPr>
      <t>电源</t>
    </r>
    <r>
      <rPr>
        <sz val="10"/>
        <color rgb="FF000000"/>
        <rFont val="Arial"/>
        <charset val="134"/>
      </rPr>
      <t>,IQQ070090017,GE</t>
    </r>
  </si>
  <si>
    <r>
      <rPr>
        <sz val="10"/>
        <color rgb="FF000000"/>
        <rFont val="宋体"/>
        <charset val="134"/>
      </rPr>
      <t>离心压缩机本体零件</t>
    </r>
    <r>
      <rPr>
        <sz val="10"/>
        <color rgb="FF000000"/>
        <rFont val="Arial"/>
        <charset val="134"/>
      </rPr>
      <t>,</t>
    </r>
    <r>
      <rPr>
        <sz val="10"/>
        <color rgb="FF000000"/>
        <rFont val="宋体"/>
        <charset val="134"/>
      </rPr>
      <t>表压变送器</t>
    </r>
    <r>
      <rPr>
        <sz val="10"/>
        <color rgb="FF000000"/>
        <rFont val="Arial"/>
        <charset val="134"/>
      </rPr>
      <t>,ISM990647931,GE</t>
    </r>
  </si>
  <si>
    <r>
      <rPr>
        <sz val="10"/>
        <color rgb="FF000000"/>
        <rFont val="宋体"/>
        <charset val="134"/>
      </rPr>
      <t>离心压缩机本体零件</t>
    </r>
    <r>
      <rPr>
        <sz val="10"/>
        <color rgb="FF000000"/>
        <rFont val="Arial"/>
        <charset val="134"/>
      </rPr>
      <t>,</t>
    </r>
    <r>
      <rPr>
        <sz val="10"/>
        <color rgb="FF000000"/>
        <rFont val="宋体"/>
        <charset val="134"/>
      </rPr>
      <t>供电子板</t>
    </r>
    <r>
      <rPr>
        <sz val="10"/>
        <color rgb="FF000000"/>
        <rFont val="Arial"/>
        <charset val="134"/>
      </rPr>
      <t>,IS200WNPSH1AAA,GE</t>
    </r>
  </si>
  <si>
    <r>
      <rPr>
        <sz val="10"/>
        <color rgb="FF000000"/>
        <rFont val="宋体"/>
        <charset val="134"/>
      </rPr>
      <t>离心压缩机本体零件</t>
    </r>
    <r>
      <rPr>
        <sz val="10"/>
        <color rgb="FF000000"/>
        <rFont val="Arial"/>
        <charset val="134"/>
      </rPr>
      <t>,</t>
    </r>
    <r>
      <rPr>
        <sz val="10"/>
        <color rgb="FF000000"/>
        <rFont val="宋体"/>
        <charset val="134"/>
      </rPr>
      <t>变压器</t>
    </r>
    <r>
      <rPr>
        <sz val="10"/>
        <color rgb="FF000000"/>
        <rFont val="Arial"/>
        <charset val="134"/>
      </rPr>
      <t>,IRC007960109,GE</t>
    </r>
  </si>
  <si>
    <r>
      <rPr>
        <sz val="10"/>
        <color rgb="FF000000"/>
        <rFont val="宋体"/>
        <charset val="134"/>
      </rPr>
      <t>离心压缩机辅助系统零件</t>
    </r>
    <r>
      <rPr>
        <sz val="10"/>
        <color rgb="FF000000"/>
        <rFont val="Arial"/>
        <charset val="134"/>
      </rPr>
      <t>,</t>
    </r>
    <r>
      <rPr>
        <sz val="10"/>
        <color rgb="FF000000"/>
        <rFont val="宋体"/>
        <charset val="134"/>
      </rPr>
      <t>差压调节阀</t>
    </r>
    <r>
      <rPr>
        <sz val="10"/>
        <color rgb="FF000000"/>
        <rFont val="Arial"/>
        <charset val="134"/>
      </rPr>
      <t>,916356C1,</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</si>
  <si>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火灾</t>
    </r>
    <r>
      <rPr>
        <sz val="10"/>
        <color rgb="FF000000"/>
        <rFont val="Arial"/>
        <charset val="134"/>
      </rPr>
      <t>I/O</t>
    </r>
    <r>
      <rPr>
        <sz val="10"/>
        <color rgb="FF000000"/>
        <rFont val="宋体"/>
        <charset val="134"/>
      </rPr>
      <t>模块</t>
    </r>
    <r>
      <rPr>
        <sz val="10"/>
        <color rgb="FF000000"/>
        <rFont val="Arial"/>
        <charset val="134"/>
      </rPr>
      <t>,1056244-3,</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</si>
  <si>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数字量模块</t>
    </r>
    <r>
      <rPr>
        <sz val="10"/>
        <color rgb="FF000000"/>
        <rFont val="Arial"/>
        <charset val="134"/>
      </rPr>
      <t>,IQQ010080200,GE</t>
    </r>
  </si>
  <si>
    <r>
      <rPr>
        <sz val="10"/>
        <color rgb="FF000000"/>
        <rFont val="宋体"/>
        <charset val="134"/>
      </rPr>
      <t>离心压缩机本体零件</t>
    </r>
    <r>
      <rPr>
        <sz val="10"/>
        <color rgb="FF000000"/>
        <rFont val="Arial"/>
        <charset val="134"/>
      </rPr>
      <t>,</t>
    </r>
    <r>
      <rPr>
        <sz val="10"/>
        <color rgb="FF000000"/>
        <rFont val="宋体"/>
        <charset val="134"/>
      </rPr>
      <t>天然气探测器</t>
    </r>
    <r>
      <rPr>
        <sz val="10"/>
        <color rgb="FF000000"/>
        <rFont val="Arial"/>
        <charset val="134"/>
      </rPr>
      <t>,1078325-1,</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</si>
  <si>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球阀</t>
    </r>
    <r>
      <rPr>
        <sz val="10"/>
        <color rgb="FF000000"/>
        <rFont val="Arial"/>
        <charset val="134"/>
      </rPr>
      <t>,186232-2700,</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</si>
  <si>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数字接口</t>
    </r>
    <r>
      <rPr>
        <sz val="10"/>
        <color rgb="FF000000"/>
        <rFont val="Arial"/>
        <charset val="134"/>
      </rPr>
      <t>,IQQ010080201,GE</t>
    </r>
  </si>
  <si>
    <r>
      <rPr>
        <sz val="10"/>
        <color rgb="FF000000"/>
        <rFont val="宋体"/>
        <charset val="134"/>
      </rPr>
      <t>离心压缩机本体零件</t>
    </r>
    <r>
      <rPr>
        <sz val="10"/>
        <color rgb="FF000000"/>
        <rFont val="Arial"/>
        <charset val="134"/>
      </rPr>
      <t>,</t>
    </r>
    <r>
      <rPr>
        <sz val="10"/>
        <color rgb="FF000000"/>
        <rFont val="宋体"/>
        <charset val="134"/>
      </rPr>
      <t>控制器</t>
    </r>
    <r>
      <rPr>
        <sz val="10"/>
        <color rgb="FF000000"/>
        <rFont val="Arial"/>
        <charset val="134"/>
      </rPr>
      <t>,IRC0079609,GE</t>
    </r>
  </si>
  <si>
    <r>
      <rPr>
        <sz val="10"/>
        <color rgb="FF000000"/>
        <rFont val="宋体"/>
        <charset val="134"/>
      </rPr>
      <t>离心压缩机本体零件</t>
    </r>
    <r>
      <rPr>
        <sz val="10"/>
        <color rgb="FF000000"/>
        <rFont val="Arial"/>
        <charset val="134"/>
      </rPr>
      <t>,</t>
    </r>
    <r>
      <rPr>
        <sz val="10"/>
        <color rgb="FF000000"/>
        <rFont val="宋体"/>
        <charset val="134"/>
      </rPr>
      <t>逻辑卡件</t>
    </r>
    <r>
      <rPr>
        <sz val="10"/>
        <color rgb="FF000000"/>
        <rFont val="Arial"/>
        <charset val="134"/>
      </rPr>
      <t>,IRC0079602,GE</t>
    </r>
  </si>
  <si>
    <r>
      <rPr>
        <sz val="10"/>
        <color rgb="FF000000"/>
        <rFont val="宋体"/>
        <charset val="134"/>
      </rPr>
      <t>离心压缩机本体零件</t>
    </r>
    <r>
      <rPr>
        <sz val="10"/>
        <color rgb="FF000000"/>
        <rFont val="Arial"/>
        <charset val="134"/>
      </rPr>
      <t>,</t>
    </r>
    <r>
      <rPr>
        <sz val="10"/>
        <color rgb="FF000000"/>
        <rFont val="宋体"/>
        <charset val="134"/>
      </rPr>
      <t>电磁阀</t>
    </r>
    <r>
      <rPr>
        <sz val="10"/>
        <color rgb="FF000000"/>
        <rFont val="Arial"/>
        <charset val="134"/>
      </rPr>
      <t>,SMO41196/4-TAGXY-200,GE</t>
    </r>
  </si>
  <si>
    <r>
      <rPr>
        <sz val="10"/>
        <color rgb="FF000000"/>
        <rFont val="宋体"/>
        <charset val="134"/>
      </rPr>
      <t>离心压缩机辅助系统零件</t>
    </r>
    <r>
      <rPr>
        <sz val="10"/>
        <color rgb="FF000000"/>
        <rFont val="Arial"/>
        <charset val="134"/>
      </rPr>
      <t>,</t>
    </r>
    <r>
      <rPr>
        <sz val="10"/>
        <color rgb="FF000000"/>
        <rFont val="宋体"/>
        <charset val="134"/>
      </rPr>
      <t>流量开关</t>
    </r>
    <r>
      <rPr>
        <sz val="10"/>
        <color rgb="FF000000"/>
        <rFont val="Arial"/>
        <charset val="134"/>
      </rPr>
      <t>,1056861-10,</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</si>
  <si>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管卡</t>
    </r>
    <r>
      <rPr>
        <sz val="10"/>
        <color rgb="FF000000"/>
        <rFont val="Arial"/>
        <charset val="134"/>
      </rPr>
      <t>,SMR31613,GE</t>
    </r>
  </si>
  <si>
    <r>
      <rPr>
        <sz val="10"/>
        <color rgb="FF000000"/>
        <rFont val="宋体"/>
        <charset val="134"/>
      </rPr>
      <t>离心压缩机辅助系统零件</t>
    </r>
    <r>
      <rPr>
        <sz val="10"/>
        <color rgb="FF000000"/>
        <rFont val="Arial"/>
        <charset val="134"/>
      </rPr>
      <t>,</t>
    </r>
    <r>
      <rPr>
        <sz val="10"/>
        <color rgb="FF000000"/>
        <rFont val="宋体"/>
        <charset val="134"/>
      </rPr>
      <t>阀门控制器</t>
    </r>
    <r>
      <rPr>
        <sz val="10"/>
        <color rgb="FF000000"/>
        <rFont val="Arial"/>
        <charset val="134"/>
      </rPr>
      <t>,GE05627/17488842,</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</si>
  <si>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静态开关</t>
    </r>
    <r>
      <rPr>
        <sz val="10"/>
        <color rgb="FF000000"/>
        <rFont val="Arial"/>
        <charset val="134"/>
      </rPr>
      <t>,IRC0079614,GE</t>
    </r>
  </si>
  <si>
    <r>
      <rPr>
        <sz val="10"/>
        <color rgb="FF000000"/>
        <rFont val="宋体"/>
        <charset val="134"/>
      </rPr>
      <t>离心压缩机本体零件</t>
    </r>
    <r>
      <rPr>
        <sz val="10"/>
        <color rgb="FF000000"/>
        <rFont val="Arial"/>
        <charset val="134"/>
      </rPr>
      <t>,</t>
    </r>
    <r>
      <rPr>
        <sz val="10"/>
        <color rgb="FF000000"/>
        <rFont val="宋体"/>
        <charset val="134"/>
      </rPr>
      <t>电缆</t>
    </r>
    <r>
      <rPr>
        <sz val="10"/>
        <color rgb="FF000000"/>
        <rFont val="Arial"/>
        <charset val="134"/>
      </rPr>
      <t>,9600M37P12,GE</t>
    </r>
  </si>
  <si>
    <r>
      <rPr>
        <sz val="10"/>
        <color rgb="FF000000"/>
        <rFont val="宋体"/>
        <charset val="134"/>
      </rPr>
      <t>离心压缩机本体零件</t>
    </r>
    <r>
      <rPr>
        <sz val="10"/>
        <color rgb="FF000000"/>
        <rFont val="Arial"/>
        <charset val="134"/>
      </rPr>
      <t>,</t>
    </r>
    <r>
      <rPr>
        <sz val="10"/>
        <color rgb="FF000000"/>
        <rFont val="宋体"/>
        <charset val="134"/>
      </rPr>
      <t>数字量输入端子板</t>
    </r>
    <r>
      <rPr>
        <sz val="10"/>
        <color rgb="FF000000"/>
        <rFont val="Arial"/>
        <charset val="134"/>
      </rPr>
      <t>,IS200STCIH2A,GE</t>
    </r>
  </si>
  <si>
    <r>
      <rPr>
        <sz val="10"/>
        <color rgb="FF000000"/>
        <rFont val="宋体"/>
        <charset val="134"/>
      </rPr>
      <t>离心压缩机辅助系统零件</t>
    </r>
    <r>
      <rPr>
        <sz val="10"/>
        <color rgb="FF000000"/>
        <rFont val="Arial"/>
        <charset val="134"/>
      </rPr>
      <t>,</t>
    </r>
    <r>
      <rPr>
        <sz val="10"/>
        <color rgb="FF000000"/>
        <rFont val="宋体"/>
        <charset val="134"/>
      </rPr>
      <t>液位开关</t>
    </r>
    <r>
      <rPr>
        <sz val="10"/>
        <color rgb="FF000000"/>
        <rFont val="Arial"/>
        <charset val="134"/>
      </rPr>
      <t>,186631-11,</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</si>
  <si>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热电阻输入</t>
    </r>
    <r>
      <rPr>
        <sz val="10"/>
        <color rgb="FF000000"/>
        <rFont val="Arial"/>
        <charset val="134"/>
      </rPr>
      <t>/</t>
    </r>
    <r>
      <rPr>
        <sz val="10"/>
        <color rgb="FF000000"/>
        <rFont val="宋体"/>
        <charset val="134"/>
      </rPr>
      <t>输出模块</t>
    </r>
    <r>
      <rPr>
        <sz val="10"/>
        <color rgb="FF000000"/>
        <rFont val="Arial"/>
        <charset val="134"/>
      </rPr>
      <t>,IS220PRTDH1A,GE</t>
    </r>
  </si>
  <si>
    <r>
      <rPr>
        <sz val="10"/>
        <color rgb="FF000000"/>
        <rFont val="宋体"/>
        <charset val="134"/>
      </rPr>
      <t>离心压缩机本体零件</t>
    </r>
    <r>
      <rPr>
        <sz val="10"/>
        <color rgb="FF000000"/>
        <rFont val="Arial"/>
        <charset val="134"/>
      </rPr>
      <t>,</t>
    </r>
    <r>
      <rPr>
        <sz val="10"/>
        <color rgb="FF000000"/>
        <rFont val="宋体"/>
        <charset val="134"/>
      </rPr>
      <t>电源转换器</t>
    </r>
    <r>
      <rPr>
        <sz val="10"/>
        <color rgb="FF000000"/>
        <rFont val="Arial"/>
        <charset val="134"/>
      </rPr>
      <t>,2-01E-294-701,</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</si>
  <si>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交流接触器</t>
    </r>
    <r>
      <rPr>
        <sz val="10"/>
        <color rgb="FF000000"/>
        <rFont val="Arial"/>
        <charset val="134"/>
      </rPr>
      <t>,IRC0079677,GE</t>
    </r>
  </si>
  <si>
    <r>
      <rPr>
        <sz val="10"/>
        <color rgb="FF000000"/>
        <rFont val="宋体"/>
        <charset val="134"/>
      </rPr>
      <t>离心压缩机本体零件</t>
    </r>
    <r>
      <rPr>
        <sz val="10"/>
        <color rgb="FF000000"/>
        <rFont val="Arial"/>
        <charset val="134"/>
      </rPr>
      <t>,</t>
    </r>
    <r>
      <rPr>
        <sz val="10"/>
        <color rgb="FF000000"/>
        <rFont val="宋体"/>
        <charset val="134"/>
      </rPr>
      <t>软管</t>
    </r>
    <r>
      <rPr>
        <sz val="10"/>
        <color rgb="FF000000"/>
        <rFont val="Arial"/>
        <charset val="134"/>
      </rPr>
      <t>,2-01H-134-030,</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</si>
  <si>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电磁阀</t>
    </r>
    <r>
      <rPr>
        <sz val="10"/>
        <color rgb="FF000000"/>
        <rFont val="Arial"/>
        <charset val="134"/>
      </rPr>
      <t>,ISM990647946,GE</t>
    </r>
  </si>
  <si>
    <r>
      <rPr>
        <sz val="10"/>
        <color rgb="FF000000"/>
        <rFont val="宋体"/>
        <charset val="134"/>
      </rPr>
      <t>离心压缩机本体零件</t>
    </r>
    <r>
      <rPr>
        <sz val="10"/>
        <color rgb="FF000000"/>
        <rFont val="Arial"/>
        <charset val="134"/>
      </rPr>
      <t>,</t>
    </r>
    <r>
      <rPr>
        <sz val="10"/>
        <color rgb="FF000000"/>
        <rFont val="宋体"/>
        <charset val="134"/>
      </rPr>
      <t>压力变送器</t>
    </r>
    <r>
      <rPr>
        <sz val="10"/>
        <color rgb="FF000000"/>
        <rFont val="Arial"/>
        <charset val="134"/>
      </rPr>
      <t>,RTO846141655,GE</t>
    </r>
  </si>
  <si>
    <r>
      <rPr>
        <sz val="10"/>
        <color rgb="FF000000"/>
        <rFont val="宋体"/>
        <charset val="134"/>
      </rPr>
      <t>离心压缩机辅助系统零件</t>
    </r>
    <r>
      <rPr>
        <sz val="10"/>
        <color rgb="FF000000"/>
        <rFont val="Arial"/>
        <charset val="134"/>
      </rPr>
      <t>,</t>
    </r>
    <r>
      <rPr>
        <sz val="10"/>
        <color rgb="FF000000"/>
        <rFont val="宋体"/>
        <charset val="134"/>
      </rPr>
      <t>安全阀</t>
    </r>
    <r>
      <rPr>
        <sz val="10"/>
        <color rgb="FF000000"/>
        <rFont val="Arial"/>
        <charset val="134"/>
      </rPr>
      <t>,120652-5,</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</si>
  <si>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数字量输出端子板</t>
    </r>
    <r>
      <rPr>
        <sz val="10"/>
        <color rgb="FF000000"/>
        <rFont val="Arial"/>
        <charset val="134"/>
      </rPr>
      <t>,IS200TRLYH1BGE,GE</t>
    </r>
  </si>
  <si>
    <r>
      <rPr>
        <sz val="10"/>
        <color rgb="FF000000"/>
        <rFont val="宋体"/>
        <charset val="134"/>
      </rPr>
      <t>离心压缩机辅助系统零件</t>
    </r>
    <r>
      <rPr>
        <sz val="10"/>
        <color rgb="FF000000"/>
        <rFont val="Arial"/>
        <charset val="134"/>
      </rPr>
      <t>,T5</t>
    </r>
    <r>
      <rPr>
        <sz val="10"/>
        <color rgb="FF000000"/>
        <rFont val="宋体"/>
        <charset val="134"/>
      </rPr>
      <t>组件</t>
    </r>
    <r>
      <rPr>
        <sz val="10"/>
        <color rgb="FF000000"/>
        <rFont val="Arial"/>
        <charset val="134"/>
      </rPr>
      <t>,1066431-300,</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</si>
  <si>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温度开关</t>
    </r>
    <r>
      <rPr>
        <sz val="10"/>
        <color rgb="FF000000"/>
        <rFont val="Arial"/>
        <charset val="134"/>
      </rPr>
      <t>,ISM990647949,GE</t>
    </r>
  </si>
  <si>
    <r>
      <rPr>
        <sz val="10"/>
        <color rgb="FF000000"/>
        <rFont val="宋体"/>
        <charset val="134"/>
      </rPr>
      <t>离心压缩机本体零件</t>
    </r>
    <r>
      <rPr>
        <sz val="10"/>
        <color rgb="FF000000"/>
        <rFont val="Arial"/>
        <charset val="134"/>
      </rPr>
      <t>,</t>
    </r>
    <r>
      <rPr>
        <sz val="10"/>
        <color rgb="FF000000"/>
        <rFont val="宋体"/>
        <charset val="134"/>
      </rPr>
      <t>电阻</t>
    </r>
    <r>
      <rPr>
        <sz val="10"/>
        <color rgb="FF000000"/>
        <rFont val="Arial"/>
        <charset val="134"/>
      </rPr>
      <t>,IRC007960133,GE</t>
    </r>
  </si>
  <si>
    <r>
      <rPr>
        <sz val="10"/>
        <color rgb="FF000000"/>
        <rFont val="宋体"/>
        <charset val="134"/>
      </rPr>
      <t>离心压缩机本体零件</t>
    </r>
    <r>
      <rPr>
        <sz val="10"/>
        <color rgb="FF000000"/>
        <rFont val="Arial"/>
        <charset val="134"/>
      </rPr>
      <t>,</t>
    </r>
    <r>
      <rPr>
        <sz val="10"/>
        <color rgb="FF000000"/>
        <rFont val="宋体"/>
        <charset val="134"/>
      </rPr>
      <t>过滤调节器</t>
    </r>
    <r>
      <rPr>
        <sz val="10"/>
        <color rgb="FF000000"/>
        <rFont val="Arial"/>
        <charset val="134"/>
      </rPr>
      <t>,IRV2399712,GE</t>
    </r>
  </si>
  <si>
    <r>
      <rPr>
        <sz val="10"/>
        <color rgb="FF000000"/>
        <rFont val="宋体"/>
        <charset val="134"/>
      </rPr>
      <t>离心压缩机本体零件</t>
    </r>
    <r>
      <rPr>
        <sz val="10"/>
        <color rgb="FF000000"/>
        <rFont val="Arial"/>
        <charset val="134"/>
      </rPr>
      <t>,</t>
    </r>
    <r>
      <rPr>
        <sz val="10"/>
        <color rgb="FF000000"/>
        <rFont val="宋体"/>
        <charset val="134"/>
      </rPr>
      <t>电阻</t>
    </r>
    <r>
      <rPr>
        <sz val="10"/>
        <color rgb="FF000000"/>
        <rFont val="Arial"/>
        <charset val="134"/>
      </rPr>
      <t>,2-88E-058-228,</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</si>
  <si>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压力变送器</t>
    </r>
    <r>
      <rPr>
        <sz val="10"/>
        <color rgb="FF000000"/>
        <rFont val="Arial"/>
        <charset val="134"/>
      </rPr>
      <t>,RTO846151655,GE</t>
    </r>
  </si>
  <si>
    <r>
      <rPr>
        <sz val="10"/>
        <color rgb="FF000000"/>
        <rFont val="宋体"/>
        <charset val="134"/>
      </rPr>
      <t>离心压缩机本体零件</t>
    </r>
    <r>
      <rPr>
        <sz val="10"/>
        <color rgb="FF000000"/>
        <rFont val="Arial"/>
        <charset val="134"/>
      </rPr>
      <t>,</t>
    </r>
    <r>
      <rPr>
        <sz val="10"/>
        <color rgb="FF000000"/>
        <rFont val="宋体"/>
        <charset val="134"/>
      </rPr>
      <t>热电阻</t>
    </r>
    <r>
      <rPr>
        <sz val="10"/>
        <color rgb="FF000000"/>
        <rFont val="Arial"/>
        <charset val="134"/>
      </rPr>
      <t>,L35166P02,GE</t>
    </r>
  </si>
  <si>
    <r>
      <rPr>
        <sz val="10"/>
        <color rgb="FF000000"/>
        <rFont val="宋体"/>
        <charset val="134"/>
      </rPr>
      <t>离心压缩机本体零件</t>
    </r>
    <r>
      <rPr>
        <sz val="10"/>
        <color rgb="FF000000"/>
        <rFont val="Arial"/>
        <charset val="134"/>
      </rPr>
      <t>,</t>
    </r>
    <r>
      <rPr>
        <sz val="10"/>
        <color rgb="FF000000"/>
        <rFont val="宋体"/>
        <charset val="134"/>
      </rPr>
      <t>电缆</t>
    </r>
    <r>
      <rPr>
        <sz val="10"/>
        <color rgb="FF000000"/>
        <rFont val="Arial"/>
        <charset val="134"/>
      </rPr>
      <t>,RCO84224,GE</t>
    </r>
  </si>
  <si>
    <r>
      <rPr>
        <sz val="10"/>
        <color rgb="FF000000"/>
        <rFont val="宋体"/>
        <charset val="134"/>
      </rPr>
      <t>离心压缩机本体零件</t>
    </r>
    <r>
      <rPr>
        <sz val="10"/>
        <color rgb="FF000000"/>
        <rFont val="Arial"/>
        <charset val="134"/>
      </rPr>
      <t>,</t>
    </r>
    <r>
      <rPr>
        <sz val="10"/>
        <color rgb="FF000000"/>
        <rFont val="宋体"/>
        <charset val="134"/>
      </rPr>
      <t>控制器</t>
    </r>
    <r>
      <rPr>
        <sz val="10"/>
        <color rgb="FF000000"/>
        <rFont val="Arial"/>
        <charset val="134"/>
      </rPr>
      <t>,IRC0079610,GE</t>
    </r>
  </si>
  <si>
    <r>
      <rPr>
        <sz val="10"/>
        <color rgb="FF000000"/>
        <rFont val="宋体"/>
        <charset val="134"/>
      </rPr>
      <t>离心压缩机本体零件</t>
    </r>
    <r>
      <rPr>
        <sz val="10"/>
        <color rgb="FF000000"/>
        <rFont val="Arial"/>
        <charset val="134"/>
      </rPr>
      <t>,</t>
    </r>
    <r>
      <rPr>
        <sz val="10"/>
        <color rgb="FF000000"/>
        <rFont val="宋体"/>
        <charset val="134"/>
      </rPr>
      <t>变压器控制</t>
    </r>
    <r>
      <rPr>
        <sz val="10"/>
        <color rgb="FF000000"/>
        <rFont val="Arial"/>
        <charset val="134"/>
      </rPr>
      <t>,2-55F-016-207(076-0015),</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</si>
  <si>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控制器</t>
    </r>
    <r>
      <rPr>
        <sz val="10"/>
        <color rgb="FF000000"/>
        <rFont val="Arial"/>
        <charset val="134"/>
      </rPr>
      <t>,IRC0079611,GE</t>
    </r>
  </si>
  <si>
    <r>
      <rPr>
        <sz val="10"/>
        <color rgb="FF000000"/>
        <rFont val="宋体"/>
        <charset val="134"/>
      </rPr>
      <t>离心压缩机辅助系统零件</t>
    </r>
    <r>
      <rPr>
        <sz val="10"/>
        <color rgb="FF000000"/>
        <rFont val="Arial"/>
        <charset val="134"/>
      </rPr>
      <t>,</t>
    </r>
    <r>
      <rPr>
        <sz val="10"/>
        <color rgb="FF000000"/>
        <rFont val="宋体"/>
        <charset val="134"/>
      </rPr>
      <t>快排阀</t>
    </r>
    <r>
      <rPr>
        <sz val="10"/>
        <color rgb="FF000000"/>
        <rFont val="Arial"/>
        <charset val="134"/>
      </rPr>
      <t>,QV-25,</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</si>
  <si>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机组气动执行机构操作阀</t>
    </r>
    <r>
      <rPr>
        <sz val="10"/>
        <color rgb="FF000000"/>
        <rFont val="Arial"/>
        <charset val="134"/>
      </rPr>
      <t>,ICOT5000,</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</si>
  <si>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通讯卡</t>
    </r>
    <r>
      <rPr>
        <sz val="10"/>
        <color rgb="FF000000"/>
        <rFont val="Arial"/>
        <charset val="134"/>
      </rPr>
      <t>,2-88E-116-004,</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</si>
  <si>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控制器</t>
    </r>
    <r>
      <rPr>
        <sz val="10"/>
        <color rgb="FF000000"/>
        <rFont val="Arial"/>
        <charset val="134"/>
      </rPr>
      <t>,IRC0079618,GE</t>
    </r>
  </si>
  <si>
    <r>
      <rPr>
        <sz val="10"/>
        <color rgb="FF000000"/>
        <rFont val="宋体"/>
        <charset val="134"/>
      </rPr>
      <t>离心压缩机本体零件</t>
    </r>
    <r>
      <rPr>
        <sz val="10"/>
        <color rgb="FF000000"/>
        <rFont val="Arial"/>
        <charset val="134"/>
      </rPr>
      <t>,</t>
    </r>
    <r>
      <rPr>
        <sz val="10"/>
        <color rgb="FF000000"/>
        <rFont val="宋体"/>
        <charset val="134"/>
      </rPr>
      <t>数字量输出端子板</t>
    </r>
    <r>
      <rPr>
        <sz val="10"/>
        <color rgb="FF000000"/>
        <rFont val="Arial"/>
        <charset val="134"/>
      </rPr>
      <t>,IS220PDOAH1A,GE</t>
    </r>
  </si>
  <si>
    <r>
      <rPr>
        <sz val="10"/>
        <color rgb="FF000000"/>
        <rFont val="宋体"/>
        <charset val="134"/>
      </rPr>
      <t>离心压缩机本体零件</t>
    </r>
    <r>
      <rPr>
        <sz val="10"/>
        <color rgb="FF000000"/>
        <rFont val="Arial"/>
        <charset val="134"/>
      </rPr>
      <t>,</t>
    </r>
    <r>
      <rPr>
        <sz val="10"/>
        <color rgb="FF000000"/>
        <rFont val="宋体"/>
        <charset val="134"/>
      </rPr>
      <t>整流器卡</t>
    </r>
    <r>
      <rPr>
        <sz val="10"/>
        <color rgb="FF000000"/>
        <rFont val="Arial"/>
        <charset val="134"/>
      </rPr>
      <t>,IRC0079604,GE</t>
    </r>
  </si>
  <si>
    <r>
      <rPr>
        <sz val="10"/>
        <color rgb="FF000000"/>
        <rFont val="宋体"/>
        <charset val="134"/>
      </rPr>
      <t>离心压缩机本体零件</t>
    </r>
    <r>
      <rPr>
        <sz val="10"/>
        <color rgb="FF000000"/>
        <rFont val="Arial"/>
        <charset val="134"/>
      </rPr>
      <t>,</t>
    </r>
    <r>
      <rPr>
        <sz val="10"/>
        <color rgb="FF000000"/>
        <rFont val="宋体"/>
        <charset val="134"/>
      </rPr>
      <t>电缆</t>
    </r>
    <r>
      <rPr>
        <sz val="10"/>
        <color rgb="FF000000"/>
        <rFont val="Arial"/>
        <charset val="134"/>
      </rPr>
      <t>,RCO43932,GE</t>
    </r>
  </si>
  <si>
    <r>
      <rPr>
        <sz val="10"/>
        <color rgb="FF000000"/>
        <rFont val="宋体"/>
        <charset val="134"/>
      </rPr>
      <t>离心压缩机本体零件</t>
    </r>
    <r>
      <rPr>
        <sz val="10"/>
        <color rgb="FF000000"/>
        <rFont val="Arial"/>
        <charset val="134"/>
      </rPr>
      <t>,</t>
    </r>
    <r>
      <rPr>
        <sz val="10"/>
        <color rgb="FF000000"/>
        <rFont val="宋体"/>
        <charset val="134"/>
      </rPr>
      <t>电磁阀控制头</t>
    </r>
    <r>
      <rPr>
        <sz val="10"/>
        <color rgb="FF000000"/>
        <rFont val="Arial"/>
        <charset val="134"/>
      </rPr>
      <t>,954288C1,</t>
    </r>
    <r>
      <rPr>
        <sz val="10"/>
        <color rgb="FF000000"/>
        <rFont val="宋体"/>
        <charset val="134"/>
      </rPr>
      <t>索拉</t>
    </r>
  </si>
  <si>
    <r>
      <rPr>
        <sz val="10"/>
        <color rgb="FF000000"/>
        <rFont val="宋体"/>
        <charset val="134"/>
      </rPr>
      <t>离心压缩机辅助系统零件</t>
    </r>
    <r>
      <rPr>
        <sz val="10"/>
        <color rgb="FF000000"/>
        <rFont val="Arial"/>
        <charset val="134"/>
      </rPr>
      <t>,</t>
    </r>
    <r>
      <rPr>
        <sz val="10"/>
        <color rgb="FF000000"/>
        <rFont val="宋体"/>
        <charset val="134"/>
      </rPr>
      <t>电机</t>
    </r>
    <r>
      <rPr>
        <sz val="10"/>
        <color rgb="FF000000"/>
        <rFont val="Arial"/>
        <charset val="134"/>
      </rPr>
      <t>,190463-8,</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</si>
  <si>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限位开关</t>
    </r>
    <r>
      <rPr>
        <sz val="10"/>
        <color rgb="FF000000"/>
        <rFont val="Arial"/>
        <charset val="134"/>
      </rPr>
      <t>,ISM595344601,GE</t>
    </r>
  </si>
  <si>
    <r>
      <rPr>
        <sz val="10"/>
        <color rgb="FF000000"/>
        <rFont val="宋体"/>
        <charset val="134"/>
      </rPr>
      <t>离心压缩机本体零件</t>
    </r>
    <r>
      <rPr>
        <sz val="10"/>
        <color rgb="FF000000"/>
        <rFont val="Arial"/>
        <charset val="134"/>
      </rPr>
      <t>,</t>
    </r>
    <r>
      <rPr>
        <sz val="10"/>
        <color rgb="FF000000"/>
        <rFont val="宋体"/>
        <charset val="134"/>
      </rPr>
      <t>滤波器</t>
    </r>
    <r>
      <rPr>
        <sz val="10"/>
        <color rgb="FF000000"/>
        <rFont val="Arial"/>
        <charset val="134"/>
      </rPr>
      <t>,IRC007960154,GE</t>
    </r>
  </si>
  <si>
    <r>
      <rPr>
        <sz val="10"/>
        <color rgb="FF000000"/>
        <rFont val="宋体"/>
        <charset val="134"/>
      </rPr>
      <t>离心压缩机本体零件</t>
    </r>
    <r>
      <rPr>
        <sz val="10"/>
        <color rgb="FF000000"/>
        <rFont val="Arial"/>
        <charset val="134"/>
      </rPr>
      <t>,</t>
    </r>
    <r>
      <rPr>
        <sz val="10"/>
        <color rgb="FF000000"/>
        <rFont val="宋体"/>
        <charset val="134"/>
      </rPr>
      <t>安全阀组件</t>
    </r>
    <r>
      <rPr>
        <sz val="10"/>
        <color rgb="FF000000"/>
        <rFont val="Arial"/>
        <charset val="134"/>
      </rPr>
      <t>,1024780-16,</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</si>
  <si>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调节阀组件</t>
    </r>
    <r>
      <rPr>
        <sz val="10"/>
        <color rgb="FF000000"/>
        <rFont val="Arial"/>
        <charset val="134"/>
      </rPr>
      <t>,1024780-17,</t>
    </r>
    <r>
      <rPr>
        <sz val="10"/>
        <color rgb="FF000000"/>
        <rFont val="宋体"/>
        <charset val="134"/>
      </rPr>
      <t>索拉</t>
    </r>
  </si>
  <si>
    <r>
      <rPr>
        <sz val="10"/>
        <color rgb="FF000000"/>
        <rFont val="宋体"/>
        <charset val="134"/>
      </rPr>
      <t>离心压缩机辅助系统零件</t>
    </r>
    <r>
      <rPr>
        <sz val="10"/>
        <color rgb="FF000000"/>
        <rFont val="Arial"/>
        <charset val="134"/>
      </rPr>
      <t>,</t>
    </r>
    <r>
      <rPr>
        <sz val="10"/>
        <color rgb="FF000000"/>
        <rFont val="宋体"/>
        <charset val="134"/>
      </rPr>
      <t>安全阀</t>
    </r>
    <r>
      <rPr>
        <sz val="10"/>
        <color rgb="FF000000"/>
        <rFont val="Arial"/>
        <charset val="134"/>
      </rPr>
      <t>,120712-5,</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</si>
  <si>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电源</t>
    </r>
    <r>
      <rPr>
        <sz val="10"/>
        <color rgb="FF000000"/>
        <rFont val="Arial"/>
        <charset val="134"/>
      </rPr>
      <t>,IRQ119520915,GE</t>
    </r>
  </si>
  <si>
    <r>
      <rPr>
        <sz val="10"/>
        <color rgb="FF000000"/>
        <rFont val="宋体"/>
        <charset val="134"/>
      </rPr>
      <t>离心压缩机辅助系统零件</t>
    </r>
    <r>
      <rPr>
        <sz val="10"/>
        <color rgb="FF000000"/>
        <rFont val="Arial"/>
        <charset val="134"/>
      </rPr>
      <t>,</t>
    </r>
    <r>
      <rPr>
        <sz val="10"/>
        <color rgb="FF000000"/>
        <rFont val="宋体"/>
        <charset val="134"/>
      </rPr>
      <t>点火器</t>
    </r>
    <r>
      <rPr>
        <sz val="10"/>
        <color rgb="FF000000"/>
        <rFont val="Arial"/>
        <charset val="134"/>
      </rPr>
      <t>,917560C2,</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</si>
  <si>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压力变送器</t>
    </r>
    <r>
      <rPr>
        <sz val="10"/>
        <color rgb="FF000000"/>
        <rFont val="Arial"/>
        <charset val="134"/>
      </rPr>
      <t>,RTO713051030,GE</t>
    </r>
  </si>
  <si>
    <r>
      <rPr>
        <sz val="10"/>
        <color rgb="FF000000"/>
        <rFont val="宋体"/>
        <charset val="134"/>
      </rPr>
      <t>往复压缩机本体零件</t>
    </r>
    <r>
      <rPr>
        <sz val="10"/>
        <color rgb="FF000000"/>
        <rFont val="Arial"/>
        <charset val="134"/>
      </rPr>
      <t>,</t>
    </r>
    <r>
      <rPr>
        <sz val="10"/>
        <color rgb="FF000000"/>
        <rFont val="宋体"/>
        <charset val="134"/>
      </rPr>
      <t>变送器</t>
    </r>
    <r>
      <rPr>
        <sz val="10"/>
        <color rgb="FF000000"/>
        <rFont val="Arial"/>
        <charset val="134"/>
      </rPr>
      <t>,SJRDS-304 2088G2S22A1B4E5Q4,</t>
    </r>
    <r>
      <rPr>
        <sz val="10"/>
        <color rgb="FF000000"/>
        <rFont val="宋体"/>
        <charset val="134"/>
      </rPr>
      <t>石化机械</t>
    </r>
  </si>
  <si>
    <r>
      <rPr>
        <sz val="10"/>
        <color rgb="FF000000"/>
        <rFont val="宋体"/>
        <charset val="134"/>
      </rPr>
      <t>离心压缩机本体零件</t>
    </r>
    <r>
      <rPr>
        <sz val="10"/>
        <color rgb="FF000000"/>
        <rFont val="Arial"/>
        <charset val="134"/>
      </rPr>
      <t>,</t>
    </r>
    <r>
      <rPr>
        <sz val="10"/>
        <color rgb="FF000000"/>
        <rFont val="宋体"/>
        <charset val="134"/>
      </rPr>
      <t>直流转换器</t>
    </r>
    <r>
      <rPr>
        <sz val="10"/>
        <color rgb="FF000000"/>
        <rFont val="Arial"/>
        <charset val="134"/>
      </rPr>
      <t>,IRC007960147,GE</t>
    </r>
  </si>
  <si>
    <r>
      <rPr>
        <sz val="10"/>
        <color rgb="FF000000"/>
        <rFont val="宋体"/>
        <charset val="134"/>
      </rPr>
      <t>离心压缩机本体零件</t>
    </r>
    <r>
      <rPr>
        <sz val="10"/>
        <color rgb="FF000000"/>
        <rFont val="Arial"/>
        <charset val="134"/>
      </rPr>
      <t>,</t>
    </r>
    <r>
      <rPr>
        <sz val="10"/>
        <color rgb="FF000000"/>
        <rFont val="宋体"/>
        <charset val="134"/>
      </rPr>
      <t>控制卡</t>
    </r>
    <r>
      <rPr>
        <sz val="10"/>
        <color rgb="FF000000"/>
        <rFont val="Arial"/>
        <charset val="134"/>
      </rPr>
      <t>,IRC0079605,GE</t>
    </r>
  </si>
  <si>
    <r>
      <rPr>
        <sz val="10"/>
        <color rgb="FF000000"/>
        <rFont val="宋体"/>
        <charset val="134"/>
      </rPr>
      <t>离心压缩机本体零件</t>
    </r>
    <r>
      <rPr>
        <sz val="10"/>
        <color rgb="FF000000"/>
        <rFont val="Arial"/>
        <charset val="134"/>
      </rPr>
      <t>,</t>
    </r>
    <r>
      <rPr>
        <sz val="10"/>
        <color rgb="FF000000"/>
        <rFont val="宋体"/>
        <charset val="134"/>
      </rPr>
      <t>差压表</t>
    </r>
    <r>
      <rPr>
        <sz val="10"/>
        <color rgb="FF000000"/>
        <rFont val="Arial"/>
        <charset val="134"/>
      </rPr>
      <t>,190214-51,</t>
    </r>
    <r>
      <rPr>
        <sz val="10"/>
        <color rgb="FF000000"/>
        <rFont val="宋体"/>
        <charset val="134"/>
      </rPr>
      <t>索拉</t>
    </r>
  </si>
  <si>
    <r>
      <rPr>
        <sz val="10"/>
        <color rgb="FF000000"/>
        <rFont val="宋体"/>
        <charset val="134"/>
      </rPr>
      <t>离心压缩机本体零件</t>
    </r>
    <r>
      <rPr>
        <sz val="10"/>
        <color rgb="FF000000"/>
        <rFont val="Arial"/>
        <charset val="134"/>
      </rPr>
      <t>,O</t>
    </r>
    <r>
      <rPr>
        <sz val="10"/>
        <color rgb="FF000000"/>
        <rFont val="宋体"/>
        <charset val="134"/>
      </rPr>
      <t>型密封圈</t>
    </r>
    <r>
      <rPr>
        <sz val="10"/>
        <color rgb="FF000000"/>
        <rFont val="Arial"/>
        <charset val="134"/>
      </rPr>
      <t>,201S162037,</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</si>
  <si>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端子板</t>
    </r>
    <r>
      <rPr>
        <sz val="10"/>
        <color rgb="FF000000"/>
        <rFont val="Arial"/>
        <charset val="134"/>
      </rPr>
      <t>,IS200SRTDH2ABA,GE</t>
    </r>
  </si>
  <si>
    <r>
      <rPr>
        <sz val="10"/>
        <color rgb="FF000000"/>
        <rFont val="宋体"/>
        <charset val="134"/>
      </rPr>
      <t>离心压缩机本体零件</t>
    </r>
    <r>
      <rPr>
        <sz val="10"/>
        <color rgb="FF000000"/>
        <rFont val="Arial"/>
        <charset val="134"/>
      </rPr>
      <t>,</t>
    </r>
    <r>
      <rPr>
        <sz val="10"/>
        <color rgb="FF000000"/>
        <rFont val="宋体"/>
        <charset val="134"/>
      </rPr>
      <t>气动调节器</t>
    </r>
    <r>
      <rPr>
        <sz val="10"/>
        <color rgb="FF000000"/>
        <rFont val="Arial"/>
        <charset val="134"/>
      </rPr>
      <t>,186232-19,</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</si>
  <si>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数字量输出模块</t>
    </r>
    <r>
      <rPr>
        <sz val="10"/>
        <color rgb="FF000000"/>
        <rFont val="Arial"/>
        <charset val="134"/>
      </rPr>
      <t>,2-88E-116-402,</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</si>
  <si>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整流器箱</t>
    </r>
    <r>
      <rPr>
        <sz val="10"/>
        <color rgb="FF000000"/>
        <rFont val="Arial"/>
        <charset val="134"/>
      </rPr>
      <t>,IRC0079645,GE</t>
    </r>
  </si>
  <si>
    <r>
      <rPr>
        <sz val="10"/>
        <color rgb="FF000000"/>
        <rFont val="宋体"/>
        <charset val="134"/>
      </rPr>
      <t>离心压缩机本体零件</t>
    </r>
    <r>
      <rPr>
        <sz val="10"/>
        <color rgb="FF000000"/>
        <rFont val="Arial"/>
        <charset val="134"/>
      </rPr>
      <t>,</t>
    </r>
    <r>
      <rPr>
        <sz val="10"/>
        <color rgb="FF000000"/>
        <rFont val="宋体"/>
        <charset val="134"/>
      </rPr>
      <t>报警灯</t>
    </r>
    <r>
      <rPr>
        <sz val="10"/>
        <color rgb="FF000000"/>
        <rFont val="Arial"/>
        <charset val="134"/>
      </rPr>
      <t>,1060151,</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</si>
  <si>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压差开关</t>
    </r>
    <r>
      <rPr>
        <sz val="10"/>
        <color rgb="FF000000"/>
        <rFont val="Arial"/>
        <charset val="134"/>
      </rPr>
      <t>,1053930-17,</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</si>
  <si>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保护端子板</t>
    </r>
    <r>
      <rPr>
        <sz val="10"/>
        <color rgb="FF000000"/>
        <rFont val="Arial"/>
        <charset val="134"/>
      </rPr>
      <t>,IS200SPROH1AAB,GE</t>
    </r>
  </si>
  <si>
    <r>
      <rPr>
        <sz val="10"/>
        <color rgb="FF000000"/>
        <rFont val="宋体"/>
        <charset val="134"/>
      </rPr>
      <t>离心压缩机本体零件</t>
    </r>
    <r>
      <rPr>
        <sz val="10"/>
        <color rgb="FF000000"/>
        <rFont val="Arial"/>
        <charset val="134"/>
      </rPr>
      <t>,</t>
    </r>
    <r>
      <rPr>
        <sz val="10"/>
        <color rgb="FF000000"/>
        <rFont val="宋体"/>
        <charset val="134"/>
      </rPr>
      <t>压差开关</t>
    </r>
    <r>
      <rPr>
        <sz val="10"/>
        <color rgb="FF000000"/>
        <rFont val="Arial"/>
        <charset val="134"/>
      </rPr>
      <t>,1053930-9,</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</si>
  <si>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压差开关</t>
    </r>
    <r>
      <rPr>
        <sz val="10"/>
        <color rgb="FF000000"/>
        <rFont val="Arial"/>
        <charset val="134"/>
      </rPr>
      <t>,1053930-11,</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</si>
  <si>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电源分配板</t>
    </r>
    <r>
      <rPr>
        <sz val="10"/>
        <color rgb="FF000000"/>
        <rFont val="Arial"/>
        <charset val="134"/>
      </rPr>
      <t>,IS200JDPL,GE</t>
    </r>
  </si>
  <si>
    <r>
      <rPr>
        <sz val="10"/>
        <color rgb="FF000000"/>
        <rFont val="宋体"/>
        <charset val="134"/>
      </rPr>
      <t>离心压缩机本体零件</t>
    </r>
    <r>
      <rPr>
        <sz val="10"/>
        <color rgb="FF000000"/>
        <rFont val="Arial"/>
        <charset val="134"/>
      </rPr>
      <t>,</t>
    </r>
    <r>
      <rPr>
        <sz val="10"/>
        <color rgb="FF000000"/>
        <rFont val="宋体"/>
        <charset val="134"/>
      </rPr>
      <t>火灾电源模块</t>
    </r>
    <r>
      <rPr>
        <sz val="10"/>
        <color rgb="FF000000"/>
        <rFont val="Arial"/>
        <charset val="134"/>
      </rPr>
      <t>,1056244-2,</t>
    </r>
    <r>
      <rPr>
        <sz val="10"/>
        <color rgb="FF000000"/>
        <rFont val="宋体"/>
        <charset val="134"/>
      </rPr>
      <t>索拉</t>
    </r>
  </si>
  <si>
    <r>
      <rPr>
        <sz val="10"/>
        <color rgb="FF000000"/>
        <rFont val="宋体"/>
        <charset val="134"/>
      </rPr>
      <t>阀门本体零件</t>
    </r>
    <r>
      <rPr>
        <sz val="10"/>
        <color rgb="FF000000"/>
        <rFont val="Arial"/>
        <charset val="134"/>
      </rPr>
      <t>,</t>
    </r>
    <r>
      <rPr>
        <sz val="10"/>
        <color rgb="FF000000"/>
        <rFont val="宋体"/>
        <charset val="134"/>
      </rPr>
      <t>阀杆密封</t>
    </r>
    <r>
      <rPr>
        <sz val="10"/>
        <color rgb="FF000000"/>
        <rFont val="Arial"/>
        <charset val="134"/>
      </rPr>
      <t>,WB08039-001,</t>
    </r>
    <r>
      <rPr>
        <sz val="10"/>
        <color rgb="FF000000"/>
        <rFont val="宋体"/>
        <charset val="134"/>
      </rPr>
      <t>派诺</t>
    </r>
  </si>
  <si>
    <r>
      <rPr>
        <sz val="10"/>
        <color rgb="FF000000"/>
        <rFont val="宋体"/>
        <charset val="134"/>
      </rPr>
      <t>阀门本体零件</t>
    </r>
    <r>
      <rPr>
        <sz val="10"/>
        <color rgb="FF000000"/>
        <rFont val="Arial"/>
        <charset val="134"/>
      </rPr>
      <t>,</t>
    </r>
    <r>
      <rPr>
        <sz val="10"/>
        <color rgb="FF000000"/>
        <rFont val="宋体"/>
        <charset val="134"/>
      </rPr>
      <t>阀杆密封</t>
    </r>
    <r>
      <rPr>
        <sz val="10"/>
        <color rgb="FF000000"/>
        <rFont val="Arial"/>
        <charset val="134"/>
      </rPr>
      <t>,WB08039-004,</t>
    </r>
    <r>
      <rPr>
        <sz val="10"/>
        <color rgb="FF000000"/>
        <rFont val="宋体"/>
        <charset val="134"/>
      </rPr>
      <t>派诺</t>
    </r>
  </si>
  <si>
    <r>
      <rPr>
        <sz val="10"/>
        <color rgb="FF000000"/>
        <rFont val="宋体"/>
        <charset val="134"/>
      </rPr>
      <t>阀门本体零件</t>
    </r>
    <r>
      <rPr>
        <sz val="10"/>
        <color rgb="FF000000"/>
        <rFont val="Arial"/>
        <charset val="134"/>
      </rPr>
      <t>,</t>
    </r>
    <r>
      <rPr>
        <sz val="10"/>
        <color rgb="FF000000"/>
        <rFont val="宋体"/>
        <charset val="134"/>
      </rPr>
      <t>阀杆密封</t>
    </r>
    <r>
      <rPr>
        <sz val="10"/>
        <color rgb="FF000000"/>
        <rFont val="Arial"/>
        <charset val="134"/>
      </rPr>
      <t>,WB08039-018,</t>
    </r>
    <r>
      <rPr>
        <sz val="10"/>
        <color rgb="FF000000"/>
        <rFont val="宋体"/>
        <charset val="134"/>
      </rPr>
      <t>派诺</t>
    </r>
  </si>
  <si>
    <r>
      <rPr>
        <sz val="10"/>
        <color rgb="FF000000"/>
        <rFont val="宋体"/>
        <charset val="134"/>
      </rPr>
      <t>气动执行机构零件</t>
    </r>
    <r>
      <rPr>
        <sz val="10"/>
        <color rgb="FF000000"/>
        <rFont val="Arial"/>
        <charset val="134"/>
      </rPr>
      <t>,</t>
    </r>
    <r>
      <rPr>
        <sz val="10"/>
        <color rgb="FF000000"/>
        <rFont val="宋体"/>
        <charset val="134"/>
      </rPr>
      <t>备件包</t>
    </r>
    <r>
      <rPr>
        <sz val="10"/>
        <color rgb="FF000000"/>
        <rFont val="Arial"/>
        <charset val="134"/>
      </rPr>
      <t>,SY2043 SR5</t>
    </r>
  </si>
  <si>
    <r>
      <rPr>
        <sz val="10"/>
        <color rgb="FF000000"/>
        <rFont val="宋体"/>
        <charset val="134"/>
      </rPr>
      <t>阀门本体零件</t>
    </r>
    <r>
      <rPr>
        <sz val="10"/>
        <color rgb="FF000000"/>
        <rFont val="Arial"/>
        <charset val="134"/>
      </rPr>
      <t>,</t>
    </r>
    <r>
      <rPr>
        <sz val="10"/>
        <color rgb="FF000000"/>
        <rFont val="宋体"/>
        <charset val="134"/>
      </rPr>
      <t>阀位指示器</t>
    </r>
    <r>
      <rPr>
        <sz val="10"/>
        <color rgb="FF000000"/>
        <rFont val="Arial"/>
        <charset val="134"/>
      </rPr>
      <t>,RMG970A,RMG</t>
    </r>
  </si>
  <si>
    <r>
      <rPr>
        <sz val="10"/>
        <color rgb="FF000000"/>
        <rFont val="宋体"/>
        <charset val="134"/>
      </rPr>
      <t>阀门本体零件</t>
    </r>
    <r>
      <rPr>
        <sz val="10"/>
        <color rgb="FF000000"/>
        <rFont val="Arial"/>
        <charset val="134"/>
      </rPr>
      <t>,</t>
    </r>
    <r>
      <rPr>
        <sz val="10"/>
        <color rgb="FF000000"/>
        <rFont val="宋体"/>
        <charset val="134"/>
      </rPr>
      <t>阀杆密封</t>
    </r>
    <r>
      <rPr>
        <sz val="10"/>
        <color rgb="FF000000"/>
        <rFont val="Arial"/>
        <charset val="134"/>
      </rPr>
      <t>,WB08039-003,</t>
    </r>
    <r>
      <rPr>
        <sz val="10"/>
        <color rgb="FF000000"/>
        <rFont val="宋体"/>
        <charset val="134"/>
      </rPr>
      <t>派诺</t>
    </r>
  </si>
  <si>
    <r>
      <rPr>
        <sz val="10"/>
        <color rgb="FF000000"/>
        <rFont val="宋体"/>
        <charset val="134"/>
      </rPr>
      <t>旋启式止回阀</t>
    </r>
    <r>
      <rPr>
        <sz val="10"/>
        <color rgb="FF000000"/>
        <rFont val="Arial"/>
        <charset val="134"/>
      </rPr>
      <t>,CL600,RF,A350 LF2 CL1,DN80,NZK</t>
    </r>
  </si>
  <si>
    <r>
      <rPr>
        <sz val="10"/>
        <color rgb="FF000000"/>
        <rFont val="宋体"/>
        <charset val="134"/>
      </rPr>
      <t>气液联动执行机构零件</t>
    </r>
    <r>
      <rPr>
        <sz val="10"/>
        <color rgb="FF000000"/>
        <rFont val="Arial"/>
        <charset val="134"/>
      </rPr>
      <t>,</t>
    </r>
    <r>
      <rPr>
        <sz val="10"/>
        <color rgb="FF000000"/>
        <rFont val="宋体"/>
        <charset val="134"/>
      </rPr>
      <t>显示模块</t>
    </r>
    <r>
      <rPr>
        <sz val="10"/>
        <color rgb="FF000000"/>
        <rFont val="Arial"/>
        <charset val="134"/>
      </rPr>
      <t>,VA001-170-58,SHAFER</t>
    </r>
  </si>
  <si>
    <t>固原压气站</t>
  </si>
  <si>
    <r>
      <t xml:space="preserve">    </t>
    </r>
    <r>
      <rPr>
        <sz val="10"/>
        <color theme="1"/>
        <rFont val="等线"/>
        <charset val="134"/>
      </rPr>
      <t>赵玉琨</t>
    </r>
    <r>
      <rPr>
        <sz val="10"/>
        <color theme="1"/>
        <rFont val="Arial Regular"/>
        <charset val="134"/>
      </rPr>
      <t xml:space="preserve">  16695162895</t>
    </r>
  </si>
  <si>
    <r>
      <rPr>
        <sz val="10"/>
        <color rgb="FF000000"/>
        <rFont val="宋体"/>
        <charset val="134"/>
      </rPr>
      <t>气动执行机构零件</t>
    </r>
    <r>
      <rPr>
        <sz val="10"/>
        <color rgb="FF000000"/>
        <rFont val="Arial"/>
        <charset val="134"/>
      </rPr>
      <t>,</t>
    </r>
    <r>
      <rPr>
        <sz val="10"/>
        <color rgb="FF000000"/>
        <rFont val="宋体"/>
        <charset val="134"/>
      </rPr>
      <t>温度控制器</t>
    </r>
    <r>
      <rPr>
        <sz val="10"/>
        <color rgb="FF000000"/>
        <rFont val="Arial"/>
        <charset val="134"/>
      </rPr>
      <t>,KS40-1 KS40-100-0000E-000</t>
    </r>
  </si>
  <si>
    <r>
      <rPr>
        <sz val="10"/>
        <color rgb="FF000000"/>
        <rFont val="宋体"/>
        <charset val="134"/>
      </rPr>
      <t>电磁阀</t>
    </r>
    <r>
      <rPr>
        <sz val="10"/>
        <color rgb="FF000000"/>
        <rFont val="Arial"/>
        <charset val="134"/>
      </rPr>
      <t>,</t>
    </r>
    <r>
      <rPr>
        <sz val="10"/>
        <color rgb="FF000000"/>
        <rFont val="宋体"/>
        <charset val="134"/>
      </rPr>
      <t>两位三通电磁阀</t>
    </r>
    <r>
      <rPr>
        <sz val="10"/>
        <color rgb="FF000000"/>
        <rFont val="Arial"/>
        <charset val="134"/>
      </rPr>
      <t>,EFB223A125</t>
    </r>
  </si>
  <si>
    <r>
      <rPr>
        <sz val="10"/>
        <color rgb="FF000000"/>
        <rFont val="宋体"/>
        <charset val="134"/>
      </rPr>
      <t>气动执行机构零件</t>
    </r>
    <r>
      <rPr>
        <sz val="10"/>
        <color rgb="FF000000"/>
        <rFont val="Arial"/>
        <charset val="134"/>
      </rPr>
      <t>,</t>
    </r>
    <r>
      <rPr>
        <sz val="10"/>
        <color rgb="FF000000"/>
        <rFont val="宋体"/>
        <charset val="134"/>
      </rPr>
      <t>模块</t>
    </r>
    <r>
      <rPr>
        <sz val="10"/>
        <color rgb="FF000000"/>
        <rFont val="Arial"/>
        <charset val="134"/>
      </rPr>
      <t>,TG1-120D-TAO/TMC-A110-005</t>
    </r>
  </si>
  <si>
    <r>
      <rPr>
        <sz val="10"/>
        <color rgb="FF000000"/>
        <rFont val="宋体"/>
        <charset val="134"/>
      </rPr>
      <t>气动执行机构零件</t>
    </r>
    <r>
      <rPr>
        <sz val="10"/>
        <color rgb="FF000000"/>
        <rFont val="Arial"/>
        <charset val="134"/>
      </rPr>
      <t>,</t>
    </r>
    <r>
      <rPr>
        <sz val="10"/>
        <color rgb="FF000000"/>
        <rFont val="宋体"/>
        <charset val="134"/>
      </rPr>
      <t>压力变送器</t>
    </r>
    <r>
      <rPr>
        <sz val="10"/>
        <color rgb="FF000000"/>
        <rFont val="Arial"/>
        <charset val="134"/>
      </rPr>
      <t>,TEZ03-L DN80,RMG</t>
    </r>
  </si>
  <si>
    <r>
      <rPr>
        <sz val="10"/>
        <color rgb="FF000000"/>
        <rFont val="宋体"/>
        <charset val="134"/>
      </rPr>
      <t>气动执行机构零件</t>
    </r>
    <r>
      <rPr>
        <sz val="10"/>
        <color rgb="FF000000"/>
        <rFont val="Arial"/>
        <charset val="134"/>
      </rPr>
      <t>,</t>
    </r>
    <r>
      <rPr>
        <sz val="10"/>
        <color rgb="FF000000"/>
        <rFont val="宋体"/>
        <charset val="134"/>
      </rPr>
      <t>温度控制器</t>
    </r>
    <r>
      <rPr>
        <sz val="10"/>
        <color rgb="FF000000"/>
        <rFont val="Arial"/>
        <charset val="134"/>
      </rPr>
      <t>,KS40-1 KS40-102-0000E-000</t>
    </r>
  </si>
  <si>
    <r>
      <rPr>
        <sz val="10"/>
        <color rgb="FF000000"/>
        <rFont val="宋体"/>
        <charset val="134"/>
      </rPr>
      <t>气液联动执行机构零件</t>
    </r>
    <r>
      <rPr>
        <sz val="10"/>
        <color rgb="FF000000"/>
        <rFont val="Arial"/>
        <charset val="134"/>
      </rPr>
      <t>,</t>
    </r>
    <r>
      <rPr>
        <sz val="10"/>
        <color rgb="FF000000"/>
        <rFont val="宋体"/>
        <charset val="134"/>
      </rPr>
      <t>闪存</t>
    </r>
    <r>
      <rPr>
        <sz val="10"/>
        <color rgb="FF000000"/>
        <rFont val="Arial"/>
        <charset val="134"/>
      </rPr>
      <t>,W202017X0012</t>
    </r>
  </si>
  <si>
    <r>
      <rPr>
        <sz val="10"/>
        <color rgb="FF000000"/>
        <rFont val="宋体"/>
        <charset val="134"/>
      </rPr>
      <t>气液联动执行机构零件</t>
    </r>
    <r>
      <rPr>
        <sz val="10"/>
        <color rgb="FF000000"/>
        <rFont val="Arial"/>
        <charset val="134"/>
      </rPr>
      <t>,</t>
    </r>
    <r>
      <rPr>
        <sz val="10"/>
        <color rgb="FF000000"/>
        <rFont val="宋体"/>
        <charset val="134"/>
      </rPr>
      <t>液晶显示板</t>
    </r>
    <r>
      <rPr>
        <sz val="10"/>
        <color rgb="FF000000"/>
        <rFont val="Arial"/>
        <charset val="134"/>
      </rPr>
      <t>,111461,SHAFER</t>
    </r>
  </si>
  <si>
    <r>
      <rPr>
        <sz val="10"/>
        <color rgb="FF000000"/>
        <rFont val="宋体"/>
        <charset val="134"/>
      </rPr>
      <t>电动执行机构零件</t>
    </r>
    <r>
      <rPr>
        <sz val="10"/>
        <color rgb="FF000000"/>
        <rFont val="Arial"/>
        <charset val="134"/>
      </rPr>
      <t>,</t>
    </r>
    <r>
      <rPr>
        <sz val="10"/>
        <color rgb="FF000000"/>
        <rFont val="宋体"/>
        <charset val="134"/>
      </rPr>
      <t>主板</t>
    </r>
    <r>
      <rPr>
        <sz val="10"/>
        <color rgb="FF000000"/>
        <rFont val="Arial"/>
        <charset val="134"/>
      </rPr>
      <t>,AQ830</t>
    </r>
  </si>
  <si>
    <r>
      <rPr>
        <sz val="10"/>
        <color rgb="FF000000"/>
        <rFont val="宋体"/>
        <charset val="134"/>
      </rPr>
      <t>气液联动执行机构零件</t>
    </r>
    <r>
      <rPr>
        <sz val="10"/>
        <color rgb="FF000000"/>
        <rFont val="Arial"/>
        <charset val="134"/>
      </rPr>
      <t>,</t>
    </r>
    <r>
      <rPr>
        <sz val="10"/>
        <color rgb="FF000000"/>
        <rFont val="宋体"/>
        <charset val="134"/>
      </rPr>
      <t>压力传感器</t>
    </r>
    <r>
      <rPr>
        <sz val="10"/>
        <color rgb="FF000000"/>
        <rFont val="Arial"/>
        <charset val="134"/>
      </rPr>
      <t>,K23M0203F2-2000</t>
    </r>
  </si>
  <si>
    <r>
      <rPr>
        <sz val="10"/>
        <color rgb="FF000000"/>
        <rFont val="宋体"/>
        <charset val="134"/>
      </rPr>
      <t>电动执行机构零件</t>
    </r>
    <r>
      <rPr>
        <sz val="10"/>
        <color rgb="FF000000"/>
        <rFont val="Arial"/>
        <charset val="134"/>
      </rPr>
      <t>,</t>
    </r>
    <r>
      <rPr>
        <sz val="10"/>
        <color rgb="FF000000"/>
        <rFont val="宋体"/>
        <charset val="134"/>
      </rPr>
      <t>输入</t>
    </r>
    <r>
      <rPr>
        <sz val="10"/>
        <color rgb="FF000000"/>
        <rFont val="Arial"/>
        <charset val="134"/>
      </rPr>
      <t>/</t>
    </r>
    <r>
      <rPr>
        <sz val="10"/>
        <color rgb="FF000000"/>
        <rFont val="宋体"/>
        <charset val="134"/>
      </rPr>
      <t>输出板</t>
    </r>
    <r>
      <rPr>
        <sz val="10"/>
        <color rgb="FF000000"/>
        <rFont val="Arial"/>
        <charset val="134"/>
      </rPr>
      <t>,26100-019,</t>
    </r>
    <r>
      <rPr>
        <sz val="10"/>
        <color rgb="FF000000"/>
        <rFont val="宋体"/>
        <charset val="134"/>
      </rPr>
      <t>利密托克</t>
    </r>
  </si>
  <si>
    <r>
      <rPr>
        <sz val="10"/>
        <color rgb="FF000000"/>
        <rFont val="宋体"/>
        <charset val="134"/>
      </rPr>
      <t>阀门本体零件</t>
    </r>
    <r>
      <rPr>
        <sz val="10"/>
        <color rgb="FF000000"/>
        <rFont val="Arial"/>
        <charset val="134"/>
      </rPr>
      <t>,</t>
    </r>
    <r>
      <rPr>
        <sz val="10"/>
        <color rgb="FF000000"/>
        <rFont val="宋体"/>
        <charset val="134"/>
      </rPr>
      <t>阀杆背帽</t>
    </r>
    <r>
      <rPr>
        <sz val="10"/>
        <color rgb="FF000000"/>
        <rFont val="Arial"/>
        <charset val="134"/>
      </rPr>
      <t>,75135,Mokveld</t>
    </r>
  </si>
  <si>
    <r>
      <rPr>
        <sz val="10"/>
        <color rgb="FF000000"/>
        <rFont val="宋体"/>
        <charset val="134"/>
      </rPr>
      <t>气液联动执行机构零件</t>
    </r>
    <r>
      <rPr>
        <sz val="10"/>
        <color rgb="FF000000"/>
        <rFont val="Arial"/>
        <charset val="134"/>
      </rPr>
      <t>,DO</t>
    </r>
    <r>
      <rPr>
        <sz val="10"/>
        <color rgb="FF000000"/>
        <rFont val="宋体"/>
        <charset val="134"/>
      </rPr>
      <t>插卡</t>
    </r>
    <r>
      <rPr>
        <sz val="10"/>
        <color rgb="FF000000"/>
        <rFont val="Arial"/>
        <charset val="134"/>
      </rPr>
      <t>,VA001-104-50,SHAFER</t>
    </r>
  </si>
  <si>
    <r>
      <rPr>
        <sz val="10"/>
        <color rgb="FF000000"/>
        <rFont val="宋体"/>
        <charset val="134"/>
      </rPr>
      <t>电动执行机构零件</t>
    </r>
    <r>
      <rPr>
        <sz val="10"/>
        <color rgb="FF000000"/>
        <rFont val="Arial"/>
        <charset val="134"/>
      </rPr>
      <t>,</t>
    </r>
    <r>
      <rPr>
        <sz val="10"/>
        <color rgb="FF000000"/>
        <rFont val="宋体"/>
        <charset val="134"/>
      </rPr>
      <t>主板</t>
    </r>
    <r>
      <rPr>
        <sz val="10"/>
        <color rgb="FF000000"/>
        <rFont val="Arial"/>
        <charset val="134"/>
      </rPr>
      <t>,IQI WAQ80509,ROTORK</t>
    </r>
  </si>
  <si>
    <r>
      <rPr>
        <sz val="10"/>
        <color rgb="FF000000"/>
        <rFont val="宋体"/>
        <charset val="134"/>
      </rPr>
      <t>电动执行机构零件</t>
    </r>
    <r>
      <rPr>
        <sz val="10"/>
        <color rgb="FF000000"/>
        <rFont val="Arial"/>
        <charset val="134"/>
      </rPr>
      <t>,</t>
    </r>
    <r>
      <rPr>
        <sz val="10"/>
        <color rgb="FF000000"/>
        <rFont val="宋体"/>
        <charset val="134"/>
      </rPr>
      <t>主板</t>
    </r>
    <r>
      <rPr>
        <sz val="10"/>
        <color rgb="FF000000"/>
        <rFont val="Arial"/>
        <charset val="134"/>
      </rPr>
      <t>,</t>
    </r>
    <r>
      <rPr>
        <sz val="10"/>
        <color rgb="FF000000"/>
        <rFont val="宋体"/>
        <charset val="134"/>
      </rPr>
      <t>第一代</t>
    </r>
    <r>
      <rPr>
        <sz val="10"/>
        <color rgb="FF000000"/>
        <rFont val="Arial"/>
        <charset val="134"/>
      </rPr>
      <t>IQML16F14A,ROTORK</t>
    </r>
  </si>
  <si>
    <r>
      <rPr>
        <sz val="10"/>
        <color rgb="FF000000"/>
        <rFont val="宋体"/>
        <charset val="134"/>
      </rPr>
      <t>阀门本体零件</t>
    </r>
    <r>
      <rPr>
        <sz val="10"/>
        <color rgb="FF000000"/>
        <rFont val="Arial"/>
        <charset val="134"/>
      </rPr>
      <t>,</t>
    </r>
    <r>
      <rPr>
        <sz val="10"/>
        <color rgb="FF000000"/>
        <rFont val="宋体"/>
        <charset val="134"/>
      </rPr>
      <t>改型包</t>
    </r>
    <r>
      <rPr>
        <sz val="10"/>
        <color rgb="FF000000"/>
        <rFont val="Arial"/>
        <charset val="134"/>
      </rPr>
      <t>,FL/150-SR</t>
    </r>
  </si>
  <si>
    <r>
      <rPr>
        <sz val="10"/>
        <color rgb="FF000000"/>
        <rFont val="宋体"/>
        <charset val="134"/>
      </rPr>
      <t>气动执行机构零件</t>
    </r>
    <r>
      <rPr>
        <sz val="10"/>
        <color rgb="FF000000"/>
        <rFont val="Arial"/>
        <charset val="134"/>
      </rPr>
      <t>,</t>
    </r>
    <r>
      <rPr>
        <sz val="10"/>
        <color rgb="FF000000"/>
        <rFont val="宋体"/>
        <charset val="134"/>
      </rPr>
      <t>截断阀备件包</t>
    </r>
    <r>
      <rPr>
        <sz val="10"/>
        <color rgb="FF000000"/>
        <rFont val="Arial"/>
        <charset val="134"/>
      </rPr>
      <t>,OSE 1",FISHER</t>
    </r>
  </si>
  <si>
    <r>
      <rPr>
        <sz val="10"/>
        <color rgb="FF000000"/>
        <rFont val="宋体"/>
        <charset val="134"/>
      </rPr>
      <t>电动执行机构零件</t>
    </r>
    <r>
      <rPr>
        <sz val="10"/>
        <color rgb="FF000000"/>
        <rFont val="Arial"/>
        <charset val="134"/>
      </rPr>
      <t>,</t>
    </r>
    <r>
      <rPr>
        <sz val="10"/>
        <color rgb="FF000000"/>
        <rFont val="宋体"/>
        <charset val="134"/>
      </rPr>
      <t>电源板</t>
    </r>
    <r>
      <rPr>
        <sz val="10"/>
        <color rgb="FF000000"/>
        <rFont val="Arial"/>
        <charset val="134"/>
      </rPr>
      <t>,IQ 6C,ROTORK</t>
    </r>
  </si>
  <si>
    <r>
      <rPr>
        <sz val="10"/>
        <color rgb="FF000000"/>
        <rFont val="宋体"/>
        <charset val="134"/>
      </rPr>
      <t>气动执行机构零件</t>
    </r>
    <r>
      <rPr>
        <sz val="10"/>
        <color rgb="FF000000"/>
        <rFont val="Arial"/>
        <charset val="134"/>
      </rPr>
      <t>,</t>
    </r>
    <r>
      <rPr>
        <sz val="10"/>
        <color rgb="FF000000"/>
        <rFont val="宋体"/>
        <charset val="134"/>
      </rPr>
      <t>安全栅</t>
    </r>
    <r>
      <rPr>
        <sz val="10"/>
        <color rgb="FF000000"/>
        <rFont val="Arial"/>
        <charset val="134"/>
      </rPr>
      <t>,IM33-22EX-Hi,</t>
    </r>
    <r>
      <rPr>
        <sz val="10"/>
        <color rgb="FF000000"/>
        <rFont val="宋体"/>
        <charset val="134"/>
      </rPr>
      <t>图尔克</t>
    </r>
  </si>
  <si>
    <r>
      <rPr>
        <sz val="10"/>
        <color rgb="FF000000"/>
        <rFont val="宋体"/>
        <charset val="134"/>
      </rPr>
      <t>气液联动执行机构零件</t>
    </r>
    <r>
      <rPr>
        <sz val="10"/>
        <color rgb="FF000000"/>
        <rFont val="Arial"/>
        <charset val="134"/>
      </rPr>
      <t>,</t>
    </r>
    <r>
      <rPr>
        <sz val="10"/>
        <color rgb="FF000000"/>
        <rFont val="宋体"/>
        <charset val="134"/>
      </rPr>
      <t>通讯卡</t>
    </r>
    <r>
      <rPr>
        <sz val="10"/>
        <color rgb="FF000000"/>
        <rFont val="Arial"/>
        <charset val="134"/>
      </rPr>
      <t>,VA111534,SHAFER</t>
    </r>
  </si>
  <si>
    <r>
      <rPr>
        <sz val="10"/>
        <color rgb="FF000000"/>
        <rFont val="宋体"/>
        <charset val="134"/>
      </rPr>
      <t>电动执行机构零件</t>
    </r>
    <r>
      <rPr>
        <sz val="10"/>
        <color rgb="FF000000"/>
        <rFont val="Arial"/>
        <charset val="134"/>
      </rPr>
      <t>,</t>
    </r>
    <r>
      <rPr>
        <sz val="10"/>
        <color rgb="FF000000"/>
        <rFont val="宋体"/>
        <charset val="134"/>
      </rPr>
      <t>交流接触器</t>
    </r>
    <r>
      <rPr>
        <sz val="10"/>
        <color rgb="FF000000"/>
        <rFont val="Arial"/>
        <charset val="134"/>
      </rPr>
      <t>,IQ40/70/90/91/95 MOD6D,ROTORK</t>
    </r>
  </si>
  <si>
    <r>
      <rPr>
        <sz val="10"/>
        <color rgb="FF000000"/>
        <rFont val="宋体"/>
        <charset val="134"/>
      </rPr>
      <t>气动执行机构零件</t>
    </r>
    <r>
      <rPr>
        <sz val="10"/>
        <color rgb="FF000000"/>
        <rFont val="Arial"/>
        <charset val="134"/>
      </rPr>
      <t>,</t>
    </r>
    <r>
      <rPr>
        <sz val="10"/>
        <color rgb="FF000000"/>
        <rFont val="宋体"/>
        <charset val="134"/>
      </rPr>
      <t>电加热器芯</t>
    </r>
    <r>
      <rPr>
        <sz val="10"/>
        <color rgb="FF000000"/>
        <rFont val="Arial"/>
        <charset val="134"/>
      </rPr>
      <t>,3kW/380VAC,</t>
    </r>
    <r>
      <rPr>
        <sz val="10"/>
        <color rgb="FF000000"/>
        <rFont val="宋体"/>
        <charset val="134"/>
      </rPr>
      <t>博思特</t>
    </r>
  </si>
  <si>
    <r>
      <rPr>
        <sz val="10"/>
        <color rgb="FF000000"/>
        <rFont val="宋体"/>
        <charset val="134"/>
      </rPr>
      <t>控制系统零件</t>
    </r>
    <r>
      <rPr>
        <sz val="10"/>
        <color rgb="FF000000"/>
        <rFont val="Arial"/>
        <charset val="134"/>
      </rPr>
      <t>,</t>
    </r>
    <r>
      <rPr>
        <sz val="10"/>
        <color rgb="FF000000"/>
        <rFont val="宋体"/>
        <charset val="134"/>
      </rPr>
      <t>热备套件</t>
    </r>
    <r>
      <rPr>
        <sz val="10"/>
        <color rgb="FF000000"/>
        <rFont val="Arial"/>
        <charset val="134"/>
      </rPr>
      <t>,140CHS21000,</t>
    </r>
    <r>
      <rPr>
        <sz val="10"/>
        <color rgb="FF000000"/>
        <rFont val="宋体"/>
        <charset val="134"/>
      </rPr>
      <t>施耐德</t>
    </r>
  </si>
  <si>
    <r>
      <rPr>
        <sz val="10"/>
        <color rgb="FF000000"/>
        <rFont val="宋体"/>
        <charset val="134"/>
      </rPr>
      <t>控制系统模块</t>
    </r>
    <r>
      <rPr>
        <sz val="10"/>
        <color rgb="FF000000"/>
        <rFont val="Arial"/>
        <charset val="134"/>
      </rPr>
      <t>,</t>
    </r>
    <r>
      <rPr>
        <sz val="10"/>
        <color rgb="FF000000"/>
        <rFont val="宋体"/>
        <charset val="134"/>
      </rPr>
      <t>处理器模块</t>
    </r>
    <r>
      <rPr>
        <sz val="10"/>
        <color rgb="FF000000"/>
        <rFont val="Arial"/>
        <charset val="134"/>
      </rPr>
      <t>,140CPU43412A,</t>
    </r>
    <r>
      <rPr>
        <sz val="10"/>
        <color rgb="FF000000"/>
        <rFont val="宋体"/>
        <charset val="134"/>
      </rPr>
      <t>施耐德</t>
    </r>
  </si>
  <si>
    <r>
      <rPr>
        <sz val="10"/>
        <color rgb="FF000000"/>
        <rFont val="宋体"/>
        <charset val="134"/>
      </rPr>
      <t>控制系统零件</t>
    </r>
    <r>
      <rPr>
        <sz val="10"/>
        <color rgb="FF000000"/>
        <rFont val="Arial"/>
        <charset val="134"/>
      </rPr>
      <t>,</t>
    </r>
    <r>
      <rPr>
        <sz val="10"/>
        <color rgb="FF000000"/>
        <rFont val="宋体"/>
        <charset val="134"/>
      </rPr>
      <t>通信服务器</t>
    </r>
    <r>
      <rPr>
        <sz val="10"/>
        <color rgb="FF000000"/>
        <rFont val="Arial"/>
        <charset val="134"/>
      </rPr>
      <t>,RCU8212</t>
    </r>
  </si>
  <si>
    <r>
      <rPr>
        <sz val="10"/>
        <color rgb="FF000000"/>
        <rFont val="宋体"/>
        <charset val="134"/>
      </rPr>
      <t>电力设备部件</t>
    </r>
    <r>
      <rPr>
        <sz val="10"/>
        <color rgb="FF000000"/>
        <rFont val="Arial"/>
        <charset val="134"/>
      </rPr>
      <t>,GSV</t>
    </r>
    <r>
      <rPr>
        <sz val="10"/>
        <color rgb="FF000000"/>
        <rFont val="宋体"/>
        <charset val="134"/>
      </rPr>
      <t>电源</t>
    </r>
    <r>
      <rPr>
        <sz val="10"/>
        <color rgb="FF000000"/>
        <rFont val="Arial"/>
        <charset val="134"/>
      </rPr>
      <t>,6SY8101-0AB50</t>
    </r>
  </si>
  <si>
    <r>
      <rPr>
        <sz val="10"/>
        <color rgb="FF000000"/>
        <rFont val="宋体"/>
        <charset val="134"/>
      </rPr>
      <t>系统控制与通信板</t>
    </r>
    <r>
      <rPr>
        <sz val="10"/>
        <color rgb="FF000000"/>
        <rFont val="Arial"/>
        <charset val="134"/>
      </rPr>
      <t>,Metro1000</t>
    </r>
  </si>
  <si>
    <r>
      <rPr>
        <sz val="10"/>
        <color rgb="FF000000"/>
        <rFont val="宋体"/>
        <charset val="134"/>
      </rPr>
      <t>电力设备零件</t>
    </r>
    <r>
      <rPr>
        <sz val="10"/>
        <color rgb="FF000000"/>
        <rFont val="Arial"/>
        <charset val="134"/>
      </rPr>
      <t>,</t>
    </r>
    <r>
      <rPr>
        <sz val="10"/>
        <color rgb="FF000000"/>
        <rFont val="宋体"/>
        <charset val="134"/>
      </rPr>
      <t>控制面板</t>
    </r>
    <r>
      <rPr>
        <sz val="10"/>
        <color rgb="FF000000"/>
        <rFont val="Arial"/>
        <charset val="134"/>
      </rPr>
      <t>,TP177B 6AV6642-0BA01-1AX1,</t>
    </r>
    <r>
      <rPr>
        <sz val="10"/>
        <color rgb="FF000000"/>
        <rFont val="宋体"/>
        <charset val="134"/>
      </rPr>
      <t>西门子</t>
    </r>
  </si>
  <si>
    <r>
      <rPr>
        <sz val="10"/>
        <color rgb="FF000000"/>
        <rFont val="宋体"/>
        <charset val="134"/>
      </rPr>
      <t>控制系统模块</t>
    </r>
    <r>
      <rPr>
        <sz val="10"/>
        <color rgb="FF000000"/>
        <rFont val="Arial"/>
        <charset val="134"/>
      </rPr>
      <t>,</t>
    </r>
    <r>
      <rPr>
        <sz val="10"/>
        <color rgb="FF000000"/>
        <rFont val="宋体"/>
        <charset val="134"/>
      </rPr>
      <t>模拟量输出模块</t>
    </r>
    <r>
      <rPr>
        <sz val="10"/>
        <color rgb="FF000000"/>
        <rFont val="Arial"/>
        <charset val="134"/>
      </rPr>
      <t>,1771-OFE,AB</t>
    </r>
  </si>
  <si>
    <r>
      <rPr>
        <sz val="10"/>
        <color rgb="FF000000"/>
        <rFont val="宋体"/>
        <charset val="134"/>
      </rPr>
      <t>控制系统模块</t>
    </r>
    <r>
      <rPr>
        <sz val="10"/>
        <color rgb="FF000000"/>
        <rFont val="Arial"/>
        <charset val="134"/>
      </rPr>
      <t>,</t>
    </r>
    <r>
      <rPr>
        <sz val="10"/>
        <color rgb="FF000000"/>
        <rFont val="宋体"/>
        <charset val="134"/>
      </rPr>
      <t>模拟量输入模块</t>
    </r>
    <r>
      <rPr>
        <sz val="10"/>
        <color rgb="FF000000"/>
        <rFont val="Arial"/>
        <charset val="134"/>
      </rPr>
      <t>,FC-SAI-1620m,</t>
    </r>
    <r>
      <rPr>
        <sz val="10"/>
        <color rgb="FF000000"/>
        <rFont val="宋体"/>
        <charset val="134"/>
      </rPr>
      <t>霍尼韦尔</t>
    </r>
  </si>
  <si>
    <r>
      <rPr>
        <sz val="10"/>
        <color rgb="FF000000"/>
        <rFont val="宋体"/>
        <charset val="134"/>
      </rPr>
      <t>系统控制与通信板</t>
    </r>
    <r>
      <rPr>
        <sz val="10"/>
        <color rgb="FF000000"/>
        <rFont val="Arial"/>
        <charset val="134"/>
      </rPr>
      <t>,OSN3500 SSN1GSCC</t>
    </r>
  </si>
  <si>
    <r>
      <rPr>
        <sz val="10"/>
        <color rgb="FF000000"/>
        <rFont val="宋体"/>
        <charset val="134"/>
      </rPr>
      <t>控制系统模块</t>
    </r>
    <r>
      <rPr>
        <sz val="10"/>
        <color rgb="FF000000"/>
        <rFont val="Arial"/>
        <charset val="134"/>
      </rPr>
      <t>,</t>
    </r>
    <r>
      <rPr>
        <sz val="10"/>
        <color rgb="FF000000"/>
        <rFont val="宋体"/>
        <charset val="134"/>
      </rPr>
      <t>模拟量输入模块</t>
    </r>
    <r>
      <rPr>
        <sz val="10"/>
        <color rgb="FF000000"/>
        <rFont val="Arial"/>
        <charset val="134"/>
      </rPr>
      <t>,396604-01-3,BRISTOL</t>
    </r>
  </si>
  <si>
    <r>
      <rPr>
        <sz val="10"/>
        <color rgb="FF000000"/>
        <rFont val="宋体"/>
        <charset val="134"/>
      </rPr>
      <t>控制系统模块</t>
    </r>
    <r>
      <rPr>
        <sz val="10"/>
        <color rgb="FF000000"/>
        <rFont val="Arial"/>
        <charset val="134"/>
      </rPr>
      <t>,</t>
    </r>
    <r>
      <rPr>
        <sz val="10"/>
        <color rgb="FF000000"/>
        <rFont val="宋体"/>
        <charset val="134"/>
      </rPr>
      <t>电源模块</t>
    </r>
    <r>
      <rPr>
        <sz val="10"/>
        <color rgb="FF000000"/>
        <rFont val="Arial"/>
        <charset val="134"/>
      </rPr>
      <t>,FC-PSU-240516,</t>
    </r>
    <r>
      <rPr>
        <sz val="10"/>
        <color rgb="FF000000"/>
        <rFont val="宋体"/>
        <charset val="134"/>
      </rPr>
      <t>霍尼韦尔</t>
    </r>
  </si>
  <si>
    <r>
      <rPr>
        <sz val="10"/>
        <color rgb="FF000000"/>
        <rFont val="宋体"/>
        <charset val="134"/>
      </rPr>
      <t>控制系统零件</t>
    </r>
    <r>
      <rPr>
        <sz val="10"/>
        <color rgb="FF000000"/>
        <rFont val="Arial"/>
        <charset val="134"/>
      </rPr>
      <t>,</t>
    </r>
    <r>
      <rPr>
        <sz val="10"/>
        <color rgb="FF000000"/>
        <rFont val="宋体"/>
        <charset val="134"/>
      </rPr>
      <t>协议转换器</t>
    </r>
    <r>
      <rPr>
        <sz val="10"/>
        <color rgb="FF000000"/>
        <rFont val="Arial"/>
        <charset val="134"/>
      </rPr>
      <t>,CVT-485/TCP</t>
    </r>
  </si>
  <si>
    <r>
      <rPr>
        <sz val="10"/>
        <color rgb="FF000000"/>
        <rFont val="宋体"/>
        <charset val="134"/>
      </rPr>
      <t>控制系统模块</t>
    </r>
    <r>
      <rPr>
        <sz val="10"/>
        <color rgb="FF000000"/>
        <rFont val="Arial"/>
        <charset val="134"/>
      </rPr>
      <t>,</t>
    </r>
    <r>
      <rPr>
        <sz val="10"/>
        <color rgb="FF000000"/>
        <rFont val="宋体"/>
        <charset val="134"/>
      </rPr>
      <t>通讯模块</t>
    </r>
    <r>
      <rPr>
        <sz val="10"/>
        <color rgb="FF000000"/>
        <rFont val="Arial"/>
        <charset val="134"/>
      </rPr>
      <t>,MVI69-MCM,ProSoft</t>
    </r>
  </si>
  <si>
    <r>
      <rPr>
        <sz val="10"/>
        <color rgb="FF000000"/>
        <rFont val="宋体"/>
        <charset val="134"/>
      </rPr>
      <t>控制系统模块</t>
    </r>
    <r>
      <rPr>
        <sz val="10"/>
        <color rgb="FF000000"/>
        <rFont val="Arial"/>
        <charset val="134"/>
      </rPr>
      <t>,</t>
    </r>
    <r>
      <rPr>
        <sz val="10"/>
        <color rgb="FF000000"/>
        <rFont val="宋体"/>
        <charset val="134"/>
      </rPr>
      <t>模拟量输入模块</t>
    </r>
    <r>
      <rPr>
        <sz val="10"/>
        <color rgb="FF000000"/>
        <rFont val="Arial"/>
        <charset val="134"/>
      </rPr>
      <t>,396352-03-0,BB</t>
    </r>
  </si>
  <si>
    <r>
      <rPr>
        <sz val="10"/>
        <color rgb="FF000000"/>
        <rFont val="宋体"/>
        <charset val="134"/>
      </rPr>
      <t>控制系统模块</t>
    </r>
    <r>
      <rPr>
        <sz val="10"/>
        <color rgb="FF000000"/>
        <rFont val="Arial"/>
        <charset val="134"/>
      </rPr>
      <t>,</t>
    </r>
    <r>
      <rPr>
        <sz val="10"/>
        <color rgb="FF000000"/>
        <rFont val="宋体"/>
        <charset val="134"/>
      </rPr>
      <t>处理器模块</t>
    </r>
    <r>
      <rPr>
        <sz val="10"/>
        <color rgb="FF000000"/>
        <rFont val="Arial"/>
        <charset val="134"/>
      </rPr>
      <t>,1769-L32E,AB</t>
    </r>
  </si>
  <si>
    <r>
      <rPr>
        <sz val="10"/>
        <color rgb="FF000000"/>
        <rFont val="宋体"/>
        <charset val="134"/>
      </rPr>
      <t>控制系统模块</t>
    </r>
    <r>
      <rPr>
        <sz val="10"/>
        <color rgb="FF000000"/>
        <rFont val="Arial"/>
        <charset val="134"/>
      </rPr>
      <t>,</t>
    </r>
    <r>
      <rPr>
        <sz val="10"/>
        <color rgb="FF000000"/>
        <rFont val="宋体"/>
        <charset val="134"/>
      </rPr>
      <t>远程</t>
    </r>
    <r>
      <rPr>
        <sz val="10"/>
        <color rgb="FF000000"/>
        <rFont val="Arial"/>
        <charset val="134"/>
      </rPr>
      <t>IO</t>
    </r>
    <r>
      <rPr>
        <sz val="10"/>
        <color rgb="FF000000"/>
        <rFont val="宋体"/>
        <charset val="134"/>
      </rPr>
      <t>适配器模块</t>
    </r>
    <r>
      <rPr>
        <sz val="10"/>
        <color rgb="FF000000"/>
        <rFont val="Arial"/>
        <charset val="134"/>
      </rPr>
      <t>,1771-ASB,AB</t>
    </r>
  </si>
  <si>
    <r>
      <rPr>
        <sz val="10"/>
        <color rgb="FF000000"/>
        <rFont val="宋体"/>
        <charset val="134"/>
      </rPr>
      <t>控制系统模块</t>
    </r>
    <r>
      <rPr>
        <sz val="10"/>
        <color rgb="FF000000"/>
        <rFont val="Arial"/>
        <charset val="134"/>
      </rPr>
      <t>,</t>
    </r>
    <r>
      <rPr>
        <sz val="10"/>
        <color rgb="FF000000"/>
        <rFont val="宋体"/>
        <charset val="134"/>
      </rPr>
      <t>模拟量输出模块</t>
    </r>
    <r>
      <rPr>
        <sz val="10"/>
        <color rgb="FF000000"/>
        <rFont val="Arial"/>
        <charset val="134"/>
      </rPr>
      <t>,1756-OF8,A-B</t>
    </r>
  </si>
  <si>
    <r>
      <rPr>
        <sz val="10"/>
        <color rgb="FF000000"/>
        <rFont val="宋体"/>
        <charset val="134"/>
      </rPr>
      <t>控制系统模块</t>
    </r>
    <r>
      <rPr>
        <sz val="10"/>
        <color rgb="FF000000"/>
        <rFont val="Arial"/>
        <charset val="134"/>
      </rPr>
      <t>,</t>
    </r>
    <r>
      <rPr>
        <sz val="10"/>
        <color rgb="FF000000"/>
        <rFont val="宋体"/>
        <charset val="134"/>
      </rPr>
      <t>通讯模块</t>
    </r>
    <r>
      <rPr>
        <sz val="10"/>
        <color rgb="FF000000"/>
        <rFont val="Arial"/>
        <charset val="134"/>
      </rPr>
      <t>,396581-06-4,BRISTOL</t>
    </r>
  </si>
  <si>
    <r>
      <rPr>
        <sz val="10"/>
        <color rgb="FF000000"/>
        <rFont val="Arial"/>
        <charset val="134"/>
      </rPr>
      <t>OTN</t>
    </r>
    <r>
      <rPr>
        <sz val="10"/>
        <color rgb="FF000000"/>
        <rFont val="宋体"/>
        <charset val="134"/>
      </rPr>
      <t>光传输系统配件</t>
    </r>
    <r>
      <rPr>
        <sz val="10"/>
        <color rgb="FF000000"/>
        <rFont val="Arial"/>
        <charset val="134"/>
      </rPr>
      <t>,</t>
    </r>
    <r>
      <rPr>
        <sz val="10"/>
        <color rgb="FF000000"/>
        <rFont val="宋体"/>
        <charset val="134"/>
      </rPr>
      <t>电源接口板</t>
    </r>
    <r>
      <rPr>
        <sz val="10"/>
        <color rgb="FF000000"/>
        <rFont val="Arial"/>
        <charset val="134"/>
      </rPr>
      <t>,SSA2APIU01</t>
    </r>
  </si>
  <si>
    <r>
      <rPr>
        <sz val="10"/>
        <color rgb="FF000000"/>
        <rFont val="Arial"/>
        <charset val="134"/>
      </rPr>
      <t>SDH</t>
    </r>
    <r>
      <rPr>
        <sz val="10"/>
        <color rgb="FF000000"/>
        <rFont val="宋体"/>
        <charset val="134"/>
      </rPr>
      <t>光接口板</t>
    </r>
    <r>
      <rPr>
        <sz val="10"/>
        <color rgb="FF000000"/>
        <rFont val="Arial"/>
        <charset val="134"/>
      </rPr>
      <t>,SSN1SL4A 1×STM-4((Ve-4.2,LC),</t>
    </r>
    <r>
      <rPr>
        <sz val="10"/>
        <color rgb="FF000000"/>
        <rFont val="宋体"/>
        <charset val="134"/>
      </rPr>
      <t>单路</t>
    </r>
  </si>
  <si>
    <r>
      <rPr>
        <sz val="10"/>
        <color rgb="FF000000"/>
        <rFont val="Arial"/>
        <charset val="134"/>
      </rPr>
      <t>SDH</t>
    </r>
    <r>
      <rPr>
        <sz val="10"/>
        <color rgb="FF000000"/>
        <rFont val="宋体"/>
        <charset val="134"/>
      </rPr>
      <t>光接口板</t>
    </r>
    <r>
      <rPr>
        <sz val="10"/>
        <color rgb="FF000000"/>
        <rFont val="Arial"/>
        <charset val="134"/>
      </rPr>
      <t>,SSN1SL4A 1×STM-4(L-4.2,LC),</t>
    </r>
    <r>
      <rPr>
        <sz val="10"/>
        <color rgb="FF000000"/>
        <rFont val="宋体"/>
        <charset val="134"/>
      </rPr>
      <t>单路</t>
    </r>
  </si>
  <si>
    <r>
      <rPr>
        <sz val="10"/>
        <color rgb="FF000000"/>
        <rFont val="Arial"/>
        <charset val="134"/>
      </rPr>
      <t>SDH</t>
    </r>
    <r>
      <rPr>
        <sz val="10"/>
        <color rgb="FF000000"/>
        <rFont val="宋体"/>
        <charset val="134"/>
      </rPr>
      <t>光接口板</t>
    </r>
    <r>
      <rPr>
        <sz val="10"/>
        <color rgb="FF000000"/>
        <rFont val="Arial"/>
        <charset val="134"/>
      </rPr>
      <t>,SSN1SL4A 1×STM-4(L-4.1,LC),</t>
    </r>
    <r>
      <rPr>
        <sz val="10"/>
        <color rgb="FF000000"/>
        <rFont val="宋体"/>
        <charset val="134"/>
      </rPr>
      <t>单路</t>
    </r>
  </si>
  <si>
    <r>
      <rPr>
        <sz val="10"/>
        <color rgb="FF000000"/>
        <rFont val="Arial"/>
        <charset val="134"/>
      </rPr>
      <t>SDH</t>
    </r>
    <r>
      <rPr>
        <sz val="10"/>
        <color rgb="FF000000"/>
        <rFont val="宋体"/>
        <charset val="134"/>
      </rPr>
      <t>光接口板</t>
    </r>
    <r>
      <rPr>
        <sz val="10"/>
        <color rgb="FF000000"/>
        <rFont val="Arial"/>
        <charset val="134"/>
      </rPr>
      <t>,SSN1SL4A 1×STM-4(S-4.1,LC),</t>
    </r>
    <r>
      <rPr>
        <sz val="10"/>
        <color rgb="FF000000"/>
        <rFont val="宋体"/>
        <charset val="134"/>
      </rPr>
      <t>单路</t>
    </r>
  </si>
  <si>
    <r>
      <rPr>
        <sz val="10"/>
        <color rgb="FF000000"/>
        <rFont val="Arial"/>
        <charset val="134"/>
      </rPr>
      <t>SDH</t>
    </r>
    <r>
      <rPr>
        <sz val="10"/>
        <color rgb="FF000000"/>
        <rFont val="宋体"/>
        <charset val="134"/>
      </rPr>
      <t>光接口板</t>
    </r>
    <r>
      <rPr>
        <sz val="10"/>
        <color rgb="FF000000"/>
        <rFont val="Arial"/>
        <charset val="134"/>
      </rPr>
      <t>,SS4-OI2S03 1×STM-1(L-1.1,LC),</t>
    </r>
    <r>
      <rPr>
        <sz val="10"/>
        <color rgb="FF000000"/>
        <rFont val="宋体"/>
        <charset val="134"/>
      </rPr>
      <t>单路</t>
    </r>
  </si>
  <si>
    <r>
      <rPr>
        <sz val="10"/>
        <color rgb="FF000000"/>
        <rFont val="Arial"/>
        <charset val="134"/>
      </rPr>
      <t>SDH</t>
    </r>
    <r>
      <rPr>
        <sz val="10"/>
        <color rgb="FF000000"/>
        <rFont val="宋体"/>
        <charset val="134"/>
      </rPr>
      <t>光接口板</t>
    </r>
    <r>
      <rPr>
        <sz val="10"/>
        <color rgb="FF000000"/>
        <rFont val="Arial"/>
        <charset val="134"/>
      </rPr>
      <t>,SSR1SL1 1×STM-1(L-1.1,LC),</t>
    </r>
    <r>
      <rPr>
        <sz val="10"/>
        <color rgb="FF000000"/>
        <rFont val="宋体"/>
        <charset val="134"/>
      </rPr>
      <t>单路</t>
    </r>
  </si>
  <si>
    <r>
      <rPr>
        <sz val="10"/>
        <color rgb="FF000000"/>
        <rFont val="Arial"/>
        <charset val="134"/>
      </rPr>
      <t>SDH</t>
    </r>
    <r>
      <rPr>
        <sz val="10"/>
        <color rgb="FF000000"/>
        <rFont val="宋体"/>
        <charset val="134"/>
      </rPr>
      <t>光接口板</t>
    </r>
    <r>
      <rPr>
        <sz val="10"/>
        <color rgb="FF000000"/>
        <rFont val="Arial"/>
        <charset val="134"/>
      </rPr>
      <t>,SS-SL16 1×STM-16(V-16.2,SC),</t>
    </r>
    <r>
      <rPr>
        <sz val="10"/>
        <color rgb="FF000000"/>
        <rFont val="宋体"/>
        <charset val="134"/>
      </rPr>
      <t>单路</t>
    </r>
  </si>
  <si>
    <r>
      <rPr>
        <sz val="10"/>
        <color rgb="FF000000"/>
        <rFont val="Arial"/>
        <charset val="134"/>
      </rPr>
      <t>SDH</t>
    </r>
    <r>
      <rPr>
        <sz val="10"/>
        <color rgb="FF000000"/>
        <rFont val="宋体"/>
        <charset val="134"/>
      </rPr>
      <t>光接口板</t>
    </r>
    <r>
      <rPr>
        <sz val="10"/>
        <color rgb="FF000000"/>
        <rFont val="Arial"/>
        <charset val="134"/>
      </rPr>
      <t>,SS-SLO1 8×STM-1(L-1.1 LC),8</t>
    </r>
    <r>
      <rPr>
        <sz val="10"/>
        <color rgb="FF000000"/>
        <rFont val="宋体"/>
        <charset val="134"/>
      </rPr>
      <t>路</t>
    </r>
  </si>
  <si>
    <r>
      <rPr>
        <sz val="10"/>
        <color rgb="FF000000"/>
        <rFont val="Arial"/>
        <charset val="134"/>
      </rPr>
      <t>SDH</t>
    </r>
    <r>
      <rPr>
        <sz val="10"/>
        <color rgb="FF000000"/>
        <rFont val="宋体"/>
        <charset val="134"/>
      </rPr>
      <t>光接口板</t>
    </r>
    <r>
      <rPr>
        <sz val="10"/>
        <color rgb="FF000000"/>
        <rFont val="Arial"/>
        <charset val="134"/>
      </rPr>
      <t>,SS-SLO1 8×STM-1(S-1.1 LC),8</t>
    </r>
    <r>
      <rPr>
        <sz val="10"/>
        <color rgb="FF000000"/>
        <rFont val="宋体"/>
        <charset val="134"/>
      </rPr>
      <t>路</t>
    </r>
  </si>
  <si>
    <r>
      <rPr>
        <sz val="10"/>
        <color rgb="FF000000"/>
        <rFont val="Arial"/>
        <charset val="134"/>
      </rPr>
      <t>SDH</t>
    </r>
    <r>
      <rPr>
        <sz val="10"/>
        <color rgb="FF000000"/>
        <rFont val="宋体"/>
        <charset val="134"/>
      </rPr>
      <t>光接口板</t>
    </r>
    <r>
      <rPr>
        <sz val="10"/>
        <color rgb="FF000000"/>
        <rFont val="Arial"/>
        <charset val="134"/>
      </rPr>
      <t>,SS-OI2-D 2×STM-1(S-1.1,SC),</t>
    </r>
    <r>
      <rPr>
        <sz val="10"/>
        <color rgb="FF000000"/>
        <rFont val="宋体"/>
        <charset val="134"/>
      </rPr>
      <t>双路</t>
    </r>
  </si>
  <si>
    <r>
      <rPr>
        <sz val="10"/>
        <color rgb="FF000000"/>
        <rFont val="Arial"/>
        <charset val="134"/>
      </rPr>
      <t>SDH</t>
    </r>
    <r>
      <rPr>
        <sz val="10"/>
        <color rgb="FF000000"/>
        <rFont val="宋体"/>
        <charset val="134"/>
      </rPr>
      <t>光接口板</t>
    </r>
    <r>
      <rPr>
        <sz val="10"/>
        <color rgb="FF000000"/>
        <rFont val="Arial"/>
        <charset val="134"/>
      </rPr>
      <t>,SS-OI2-D 2×STM-1(L-1.1,SC),</t>
    </r>
    <r>
      <rPr>
        <sz val="10"/>
        <color rgb="FF000000"/>
        <rFont val="宋体"/>
        <charset val="134"/>
      </rPr>
      <t>双路</t>
    </r>
  </si>
  <si>
    <r>
      <rPr>
        <sz val="10"/>
        <color rgb="FF000000"/>
        <rFont val="宋体"/>
        <charset val="134"/>
      </rPr>
      <t>按钮</t>
    </r>
    <r>
      <rPr>
        <sz val="10"/>
        <color rgb="FF000000"/>
        <rFont val="Arial"/>
        <charset val="134"/>
      </rPr>
      <t>,3SB34000D</t>
    </r>
  </si>
  <si>
    <r>
      <rPr>
        <sz val="10"/>
        <color rgb="FF000000"/>
        <rFont val="宋体"/>
        <charset val="134"/>
      </rPr>
      <t>按钮</t>
    </r>
    <r>
      <rPr>
        <sz val="10"/>
        <color rgb="FF000000"/>
        <rFont val="Arial"/>
        <charset val="134"/>
      </rPr>
      <t>,3SB30000AA41,</t>
    </r>
    <r>
      <rPr>
        <sz val="10"/>
        <color rgb="FF000000"/>
        <rFont val="宋体"/>
        <charset val="134"/>
      </rPr>
      <t>绿色</t>
    </r>
  </si>
  <si>
    <r>
      <rPr>
        <sz val="10"/>
        <color rgb="FF000000"/>
        <rFont val="宋体"/>
        <charset val="134"/>
      </rPr>
      <t>报警控制器零件</t>
    </r>
    <r>
      <rPr>
        <sz val="10"/>
        <color rgb="FF000000"/>
        <rFont val="Arial"/>
        <charset val="134"/>
      </rPr>
      <t>,</t>
    </r>
    <r>
      <rPr>
        <sz val="10"/>
        <color rgb="FF000000"/>
        <rFont val="宋体"/>
        <charset val="134"/>
      </rPr>
      <t>蜂鸣器</t>
    </r>
    <r>
      <rPr>
        <sz val="10"/>
        <color rgb="FF000000"/>
        <rFont val="Arial"/>
        <charset val="134"/>
      </rPr>
      <t>,HRB-N80</t>
    </r>
  </si>
  <si>
    <r>
      <rPr>
        <sz val="10"/>
        <color rgb="FF000000"/>
        <rFont val="宋体"/>
        <charset val="134"/>
      </rPr>
      <t>变频器辅助系统元器件</t>
    </r>
    <r>
      <rPr>
        <sz val="10"/>
        <color rgb="FF000000"/>
        <rFont val="Arial"/>
        <charset val="134"/>
      </rPr>
      <t>,</t>
    </r>
    <r>
      <rPr>
        <sz val="10"/>
        <color rgb="FF000000"/>
        <rFont val="宋体"/>
        <charset val="134"/>
      </rPr>
      <t>单元控制板</t>
    </r>
    <r>
      <rPr>
        <sz val="10"/>
        <color rgb="FF000000"/>
        <rFont val="Arial"/>
        <charset val="134"/>
      </rPr>
      <t>,CCB</t>
    </r>
  </si>
  <si>
    <r>
      <rPr>
        <sz val="10"/>
        <color rgb="FF000000"/>
        <rFont val="宋体"/>
        <charset val="134"/>
      </rPr>
      <t>变频器辅助系统元器件</t>
    </r>
    <r>
      <rPr>
        <sz val="10"/>
        <color rgb="FF000000"/>
        <rFont val="Arial"/>
        <charset val="134"/>
      </rPr>
      <t>,</t>
    </r>
    <r>
      <rPr>
        <sz val="10"/>
        <color rgb="FF000000"/>
        <rFont val="宋体"/>
        <charset val="134"/>
      </rPr>
      <t>风机</t>
    </r>
    <r>
      <rPr>
        <sz val="10"/>
        <color rgb="FF000000"/>
        <rFont val="Arial"/>
        <charset val="134"/>
      </rPr>
      <t>,R6D500-AK03-01</t>
    </r>
  </si>
  <si>
    <r>
      <rPr>
        <sz val="10"/>
        <color rgb="FF000000"/>
        <rFont val="宋体"/>
        <charset val="134"/>
      </rPr>
      <t>变频器辅助系统元器件</t>
    </r>
    <r>
      <rPr>
        <sz val="10"/>
        <color rgb="FF000000"/>
        <rFont val="Arial"/>
        <charset val="134"/>
      </rPr>
      <t>,</t>
    </r>
    <r>
      <rPr>
        <sz val="10"/>
        <color rgb="FF000000"/>
        <rFont val="宋体"/>
        <charset val="134"/>
      </rPr>
      <t>热敏电阻</t>
    </r>
    <r>
      <rPr>
        <sz val="10"/>
        <color rgb="FF000000"/>
        <rFont val="Arial"/>
        <charset val="134"/>
      </rPr>
      <t>,PT100 DC20-30V 0-100</t>
    </r>
    <r>
      <rPr>
        <sz val="10"/>
        <color rgb="FF000000"/>
        <rFont val="宋体"/>
        <charset val="134"/>
      </rPr>
      <t>℃</t>
    </r>
    <r>
      <rPr>
        <sz val="10"/>
        <color rgb="FF000000"/>
        <rFont val="Arial"/>
        <charset val="134"/>
      </rPr>
      <t>,</t>
    </r>
    <r>
      <rPr>
        <sz val="10"/>
        <color rgb="FF000000"/>
        <rFont val="宋体"/>
        <charset val="134"/>
      </rPr>
      <t>西门子</t>
    </r>
  </si>
  <si>
    <r>
      <rPr>
        <sz val="10"/>
        <color rgb="FF000000"/>
        <rFont val="宋体"/>
        <charset val="134"/>
      </rPr>
      <t>柴油发动机本体零件</t>
    </r>
    <r>
      <rPr>
        <sz val="10"/>
        <color rgb="FF000000"/>
        <rFont val="Arial"/>
        <charset val="134"/>
      </rPr>
      <t>,</t>
    </r>
    <r>
      <rPr>
        <sz val="10"/>
        <color rgb="FF000000"/>
        <rFont val="宋体"/>
        <charset val="134"/>
      </rPr>
      <t>燃油电磁阀</t>
    </r>
    <r>
      <rPr>
        <sz val="10"/>
        <color rgb="FF000000"/>
        <rFont val="Arial"/>
        <charset val="134"/>
      </rPr>
      <t>,EQ140,PARKER</t>
    </r>
  </si>
  <si>
    <r>
      <rPr>
        <sz val="10"/>
        <color rgb="FF000000"/>
        <rFont val="宋体"/>
        <charset val="134"/>
      </rPr>
      <t>柴油发动机本体零件</t>
    </r>
    <r>
      <rPr>
        <sz val="10"/>
        <color rgb="FF000000"/>
        <rFont val="Arial"/>
        <charset val="134"/>
      </rPr>
      <t>,</t>
    </r>
    <r>
      <rPr>
        <sz val="10"/>
        <color rgb="FF000000"/>
        <rFont val="宋体"/>
        <charset val="134"/>
      </rPr>
      <t>气缸盖部件</t>
    </r>
    <r>
      <rPr>
        <sz val="10"/>
        <color rgb="FF000000"/>
        <rFont val="Arial"/>
        <charset val="134"/>
      </rPr>
      <t>,127.03.00C,</t>
    </r>
    <r>
      <rPr>
        <sz val="10"/>
        <color rgb="FF000000"/>
        <rFont val="宋体"/>
        <charset val="134"/>
      </rPr>
      <t>济柴</t>
    </r>
  </si>
  <si>
    <r>
      <rPr>
        <sz val="10"/>
        <color rgb="FF000000"/>
        <rFont val="宋体"/>
        <charset val="134"/>
      </rPr>
      <t>柴油发动机本体零件</t>
    </r>
    <r>
      <rPr>
        <sz val="10"/>
        <color rgb="FF000000"/>
        <rFont val="Arial"/>
        <charset val="134"/>
      </rPr>
      <t>,</t>
    </r>
    <r>
      <rPr>
        <sz val="10"/>
        <color rgb="FF000000"/>
        <rFont val="宋体"/>
        <charset val="134"/>
      </rPr>
      <t>保险盒</t>
    </r>
    <r>
      <rPr>
        <sz val="10"/>
        <color rgb="FF000000"/>
        <rFont val="Arial"/>
        <charset val="134"/>
      </rPr>
      <t>,258-9753,</t>
    </r>
    <r>
      <rPr>
        <sz val="10"/>
        <color rgb="FF000000"/>
        <rFont val="宋体"/>
        <charset val="134"/>
      </rPr>
      <t>卡特彼勒</t>
    </r>
  </si>
  <si>
    <r>
      <rPr>
        <sz val="10"/>
        <color rgb="FF000000"/>
        <rFont val="宋体"/>
        <charset val="134"/>
      </rPr>
      <t>柴油发动机本体零件</t>
    </r>
    <r>
      <rPr>
        <sz val="10"/>
        <color rgb="FF000000"/>
        <rFont val="Arial"/>
        <charset val="134"/>
      </rPr>
      <t>,</t>
    </r>
    <r>
      <rPr>
        <sz val="10"/>
        <color rgb="FF000000"/>
        <rFont val="宋体"/>
        <charset val="134"/>
      </rPr>
      <t>启动继电器</t>
    </r>
    <r>
      <rPr>
        <sz val="10"/>
        <color rgb="FF000000"/>
        <rFont val="Arial"/>
        <charset val="134"/>
      </rPr>
      <t>,LJQ-3,</t>
    </r>
    <r>
      <rPr>
        <sz val="10"/>
        <color rgb="FF000000"/>
        <rFont val="宋体"/>
        <charset val="134"/>
      </rPr>
      <t>济柴</t>
    </r>
  </si>
  <si>
    <r>
      <rPr>
        <sz val="10"/>
        <color rgb="FF000000"/>
        <rFont val="宋体"/>
        <charset val="134"/>
      </rPr>
      <t>柴油发动机本体零件</t>
    </r>
    <r>
      <rPr>
        <sz val="10"/>
        <color rgb="FF000000"/>
        <rFont val="Arial"/>
        <charset val="134"/>
      </rPr>
      <t>,</t>
    </r>
    <r>
      <rPr>
        <sz val="10"/>
        <color rgb="FF000000"/>
        <rFont val="宋体"/>
        <charset val="134"/>
      </rPr>
      <t>传感器</t>
    </r>
    <r>
      <rPr>
        <sz val="10"/>
        <color rgb="FF000000"/>
        <rFont val="Arial"/>
        <charset val="134"/>
      </rPr>
      <t>,161.51.04,</t>
    </r>
    <r>
      <rPr>
        <sz val="10"/>
        <color rgb="FF000000"/>
        <rFont val="宋体"/>
        <charset val="134"/>
      </rPr>
      <t>济柴</t>
    </r>
  </si>
  <si>
    <r>
      <rPr>
        <sz val="10"/>
        <color rgb="FF000000"/>
        <rFont val="宋体"/>
        <charset val="134"/>
      </rPr>
      <t>柴油发动机本体零件</t>
    </r>
    <r>
      <rPr>
        <sz val="10"/>
        <color rgb="FF000000"/>
        <rFont val="Arial"/>
        <charset val="134"/>
      </rPr>
      <t>,</t>
    </r>
    <r>
      <rPr>
        <sz val="10"/>
        <color rgb="FF000000"/>
        <rFont val="宋体"/>
        <charset val="134"/>
      </rPr>
      <t>活塞环</t>
    </r>
    <r>
      <rPr>
        <sz val="10"/>
        <color rgb="FF000000"/>
        <rFont val="Arial"/>
        <charset val="134"/>
      </rPr>
      <t>,12VB.05.09C-GJ,</t>
    </r>
    <r>
      <rPr>
        <sz val="10"/>
        <color rgb="FF000000"/>
        <rFont val="宋体"/>
        <charset val="134"/>
      </rPr>
      <t>济柴</t>
    </r>
  </si>
  <si>
    <r>
      <rPr>
        <sz val="10"/>
        <color rgb="FF000000"/>
        <rFont val="宋体"/>
        <charset val="134"/>
      </rPr>
      <t>柴油发动机本体零件</t>
    </r>
    <r>
      <rPr>
        <sz val="10"/>
        <color rgb="FF000000"/>
        <rFont val="Arial"/>
        <charset val="134"/>
      </rPr>
      <t>,</t>
    </r>
    <r>
      <rPr>
        <sz val="10"/>
        <color rgb="FF000000"/>
        <rFont val="宋体"/>
        <charset val="134"/>
      </rPr>
      <t>密封垫</t>
    </r>
    <r>
      <rPr>
        <sz val="10"/>
        <color rgb="FF000000"/>
        <rFont val="Arial"/>
        <charset val="134"/>
      </rPr>
      <t>,12VB.01.20.01,</t>
    </r>
    <r>
      <rPr>
        <sz val="10"/>
        <color rgb="FF000000"/>
        <rFont val="宋体"/>
        <charset val="134"/>
      </rPr>
      <t>济柴</t>
    </r>
  </si>
  <si>
    <r>
      <rPr>
        <sz val="10"/>
        <color rgb="FF000000"/>
        <rFont val="宋体"/>
        <charset val="134"/>
      </rPr>
      <t>弹簧式安全阀</t>
    </r>
    <r>
      <rPr>
        <sz val="10"/>
        <color rgb="FF000000"/>
        <rFont val="Arial"/>
        <charset val="134"/>
      </rPr>
      <t>,A21Y-320P DN25</t>
    </r>
  </si>
  <si>
    <r>
      <rPr>
        <sz val="10"/>
        <color rgb="FF000000"/>
        <rFont val="宋体"/>
        <charset val="134"/>
      </rPr>
      <t>弹簧式安全阀</t>
    </r>
    <r>
      <rPr>
        <sz val="10"/>
        <color rgb="FF000000"/>
        <rFont val="Arial"/>
        <charset val="134"/>
      </rPr>
      <t>,A42Y-120C DN25×50</t>
    </r>
  </si>
  <si>
    <r>
      <rPr>
        <sz val="10"/>
        <color rgb="FF000000"/>
        <rFont val="宋体"/>
        <charset val="134"/>
      </rPr>
      <t>弹簧式安全阀</t>
    </r>
    <r>
      <rPr>
        <sz val="10"/>
        <color rgb="FF000000"/>
        <rFont val="Arial"/>
        <charset val="134"/>
      </rPr>
      <t>,A21Y-100P DN15</t>
    </r>
  </si>
  <si>
    <r>
      <rPr>
        <sz val="10"/>
        <color rgb="FF000000"/>
        <rFont val="宋体"/>
        <charset val="134"/>
      </rPr>
      <t>弹簧式安全阀</t>
    </r>
    <r>
      <rPr>
        <sz val="10"/>
        <color rgb="FF000000"/>
        <rFont val="Arial"/>
        <charset val="134"/>
      </rPr>
      <t>,A21Y-250C DN15</t>
    </r>
  </si>
  <si>
    <r>
      <rPr>
        <sz val="10"/>
        <color rgb="FF000000"/>
        <rFont val="宋体"/>
        <charset val="134"/>
      </rPr>
      <t>弹簧式安全阀</t>
    </r>
    <r>
      <rPr>
        <sz val="10"/>
        <color rgb="FF000000"/>
        <rFont val="Arial"/>
        <charset val="134"/>
      </rPr>
      <t>,A22Y-CL150C DN15</t>
    </r>
  </si>
  <si>
    <r>
      <rPr>
        <sz val="10"/>
        <color rgb="FF000000"/>
        <rFont val="宋体"/>
        <charset val="134"/>
      </rPr>
      <t>电伴热温控器</t>
    </r>
    <r>
      <rPr>
        <sz val="10"/>
        <color rgb="FF000000"/>
        <rFont val="Arial"/>
        <charset val="134"/>
      </rPr>
      <t>,BJW82A-120/15,</t>
    </r>
    <r>
      <rPr>
        <sz val="10"/>
        <color rgb="FF000000"/>
        <rFont val="宋体"/>
        <charset val="134"/>
      </rPr>
      <t>单通道</t>
    </r>
    <r>
      <rPr>
        <sz val="10"/>
        <color rgb="FF000000"/>
        <rFont val="Arial"/>
        <charset val="134"/>
      </rPr>
      <t>,</t>
    </r>
    <r>
      <rPr>
        <sz val="10"/>
        <color rgb="FF000000"/>
        <rFont val="宋体"/>
        <charset val="134"/>
      </rPr>
      <t>开关量</t>
    </r>
    <r>
      <rPr>
        <sz val="10"/>
        <color rgb="FF000000"/>
        <rFont val="Arial"/>
        <charset val="134"/>
      </rPr>
      <t>,220V,</t>
    </r>
    <r>
      <rPr>
        <sz val="10"/>
        <color rgb="FF000000"/>
        <rFont val="宋体"/>
        <charset val="134"/>
      </rPr>
      <t>是</t>
    </r>
  </si>
  <si>
    <r>
      <rPr>
        <sz val="10"/>
        <color rgb="FF000000"/>
        <rFont val="宋体"/>
        <charset val="134"/>
      </rPr>
      <t>电伴热温控器</t>
    </r>
    <r>
      <rPr>
        <sz val="10"/>
        <color rgb="FF000000"/>
        <rFont val="Arial"/>
        <charset val="134"/>
      </rPr>
      <t>,27-6AF1-0254/3020,</t>
    </r>
    <r>
      <rPr>
        <sz val="10"/>
        <color rgb="FF000000"/>
        <rFont val="宋体"/>
        <charset val="134"/>
      </rPr>
      <t>单通道</t>
    </r>
    <r>
      <rPr>
        <sz val="10"/>
        <color rgb="FF000000"/>
        <rFont val="Arial"/>
        <charset val="134"/>
      </rPr>
      <t>,</t>
    </r>
    <r>
      <rPr>
        <sz val="10"/>
        <color rgb="FF000000"/>
        <rFont val="宋体"/>
        <charset val="134"/>
      </rPr>
      <t>开关量</t>
    </r>
    <r>
      <rPr>
        <sz val="10"/>
        <color rgb="FF000000"/>
        <rFont val="Arial"/>
        <charset val="134"/>
      </rPr>
      <t>,220V</t>
    </r>
  </si>
  <si>
    <r>
      <rPr>
        <sz val="10"/>
        <color rgb="FF000000"/>
        <rFont val="宋体"/>
        <charset val="134"/>
      </rPr>
      <t>电磁阀</t>
    </r>
    <r>
      <rPr>
        <sz val="10"/>
        <color rgb="FF000000"/>
        <rFont val="Arial"/>
        <charset val="134"/>
      </rPr>
      <t>,</t>
    </r>
    <r>
      <rPr>
        <sz val="10"/>
        <color rgb="FF000000"/>
        <rFont val="宋体"/>
        <charset val="134"/>
      </rPr>
      <t>两位三通电磁阀</t>
    </r>
    <r>
      <rPr>
        <sz val="10"/>
        <color rgb="FF000000"/>
        <rFont val="Arial"/>
        <charset val="134"/>
      </rPr>
      <t>,DC24V,WSNFET8327B122</t>
    </r>
  </si>
  <si>
    <r>
      <rPr>
        <sz val="10"/>
        <color rgb="FF000000"/>
        <rFont val="宋体"/>
        <charset val="134"/>
      </rPr>
      <t>电磁阀</t>
    </r>
    <r>
      <rPr>
        <sz val="10"/>
        <color rgb="FF000000"/>
        <rFont val="Arial"/>
        <charset val="134"/>
      </rPr>
      <t>,</t>
    </r>
    <r>
      <rPr>
        <sz val="10"/>
        <color rgb="FF000000"/>
        <rFont val="宋体"/>
        <charset val="134"/>
      </rPr>
      <t>两位三通电磁阀</t>
    </r>
    <r>
      <rPr>
        <sz val="10"/>
        <color rgb="FF000000"/>
        <rFont val="Arial"/>
        <charset val="134"/>
      </rPr>
      <t>,DC24V,WSNF8327B122</t>
    </r>
  </si>
  <si>
    <r>
      <rPr>
        <sz val="10"/>
        <color rgb="FF000000"/>
        <rFont val="宋体"/>
        <charset val="134"/>
      </rPr>
      <t>电磁阀</t>
    </r>
    <r>
      <rPr>
        <sz val="10"/>
        <color rgb="FF000000"/>
        <rFont val="Arial"/>
        <charset val="134"/>
      </rPr>
      <t>,</t>
    </r>
    <r>
      <rPr>
        <sz val="10"/>
        <color rgb="FF000000"/>
        <rFont val="宋体"/>
        <charset val="134"/>
      </rPr>
      <t>两位两通电磁阀</t>
    </r>
    <r>
      <rPr>
        <sz val="10"/>
        <color rgb="FF000000"/>
        <rFont val="Arial"/>
        <charset val="134"/>
      </rPr>
      <t>,DC24V,BZCPY-10BQ</t>
    </r>
  </si>
  <si>
    <r>
      <rPr>
        <sz val="10"/>
        <color rgb="FF000000"/>
        <rFont val="宋体"/>
        <charset val="134"/>
      </rPr>
      <t>电动执行机构零件</t>
    </r>
    <r>
      <rPr>
        <sz val="10"/>
        <color rgb="FF000000"/>
        <rFont val="Arial"/>
        <charset val="134"/>
      </rPr>
      <t>,</t>
    </r>
    <r>
      <rPr>
        <sz val="10"/>
        <color rgb="FF000000"/>
        <rFont val="宋体"/>
        <charset val="134"/>
      </rPr>
      <t>控制板</t>
    </r>
    <r>
      <rPr>
        <sz val="10"/>
        <color rgb="FF000000"/>
        <rFont val="Arial"/>
        <charset val="134"/>
      </rPr>
      <t>,RQML</t>
    </r>
    <r>
      <rPr>
        <sz val="10"/>
        <color rgb="FF000000"/>
        <rFont val="宋体"/>
        <charset val="134"/>
      </rPr>
      <t>Ⅱ</t>
    </r>
    <r>
      <rPr>
        <sz val="10"/>
        <color rgb="FF000000"/>
        <rFont val="Arial"/>
        <charset val="134"/>
      </rPr>
      <t>03F10A</t>
    </r>
  </si>
  <si>
    <r>
      <rPr>
        <sz val="10"/>
        <color rgb="FF000000"/>
        <rFont val="宋体"/>
        <charset val="134"/>
      </rPr>
      <t>电动执行机构零件</t>
    </r>
    <r>
      <rPr>
        <sz val="10"/>
        <color rgb="FF000000"/>
        <rFont val="Arial"/>
        <charset val="134"/>
      </rPr>
      <t>,</t>
    </r>
    <r>
      <rPr>
        <sz val="10"/>
        <color rgb="FF000000"/>
        <rFont val="宋体"/>
        <charset val="134"/>
      </rPr>
      <t>控制板</t>
    </r>
    <r>
      <rPr>
        <sz val="10"/>
        <color rgb="FF000000"/>
        <rFont val="Arial"/>
        <charset val="134"/>
      </rPr>
      <t>,ITQ-0500,ITORK</t>
    </r>
  </si>
  <si>
    <r>
      <rPr>
        <sz val="10"/>
        <color rgb="FF000000"/>
        <rFont val="宋体"/>
        <charset val="134"/>
      </rPr>
      <t>电动执行机构零件</t>
    </r>
    <r>
      <rPr>
        <sz val="10"/>
        <color rgb="FF000000"/>
        <rFont val="Arial"/>
        <charset val="134"/>
      </rPr>
      <t>,</t>
    </r>
    <r>
      <rPr>
        <sz val="10"/>
        <color rgb="FF000000"/>
        <rFont val="宋体"/>
        <charset val="134"/>
      </rPr>
      <t>控制板</t>
    </r>
    <r>
      <rPr>
        <sz val="10"/>
        <color rgb="FF000000"/>
        <rFont val="Arial"/>
        <charset val="134"/>
      </rPr>
      <t>,WQD-</t>
    </r>
    <r>
      <rPr>
        <sz val="10"/>
        <color rgb="FF000000"/>
        <rFont val="宋体"/>
        <charset val="134"/>
      </rPr>
      <t>Ⅱ</t>
    </r>
  </si>
  <si>
    <r>
      <rPr>
        <sz val="10"/>
        <color rgb="FF000000"/>
        <rFont val="宋体"/>
        <charset val="134"/>
      </rPr>
      <t>电动执行机构零件</t>
    </r>
    <r>
      <rPr>
        <sz val="10"/>
        <color rgb="FF000000"/>
        <rFont val="Arial"/>
        <charset val="134"/>
      </rPr>
      <t>,</t>
    </r>
    <r>
      <rPr>
        <sz val="10"/>
        <color rgb="FF000000"/>
        <rFont val="宋体"/>
        <charset val="134"/>
      </rPr>
      <t>控制板</t>
    </r>
    <r>
      <rPr>
        <sz val="10"/>
        <color rgb="FF000000"/>
        <rFont val="Arial"/>
        <charset val="134"/>
      </rPr>
      <t>,Z30-18W</t>
    </r>
  </si>
  <si>
    <r>
      <rPr>
        <sz val="10"/>
        <color rgb="FF000000"/>
        <rFont val="宋体"/>
        <charset val="134"/>
      </rPr>
      <t>电动执行机构零件</t>
    </r>
    <r>
      <rPr>
        <sz val="10"/>
        <color rgb="FF000000"/>
        <rFont val="Arial"/>
        <charset val="134"/>
      </rPr>
      <t>,</t>
    </r>
    <r>
      <rPr>
        <sz val="10"/>
        <color rgb="FF000000"/>
        <rFont val="宋体"/>
        <charset val="134"/>
      </rPr>
      <t>控制板</t>
    </r>
    <r>
      <rPr>
        <sz val="10"/>
        <color rgb="FF000000"/>
        <rFont val="Arial"/>
        <charset val="134"/>
      </rPr>
      <t>,LQA10-1</t>
    </r>
  </si>
  <si>
    <r>
      <rPr>
        <sz val="10"/>
        <color rgb="FF000000"/>
        <rFont val="宋体"/>
        <charset val="134"/>
      </rPr>
      <t>电动执行机构零件</t>
    </r>
    <r>
      <rPr>
        <sz val="10"/>
        <color rgb="FF000000"/>
        <rFont val="Arial"/>
        <charset val="134"/>
      </rPr>
      <t>,</t>
    </r>
    <r>
      <rPr>
        <sz val="10"/>
        <color rgb="FF000000"/>
        <rFont val="宋体"/>
        <charset val="134"/>
      </rPr>
      <t>主板</t>
    </r>
    <r>
      <rPr>
        <sz val="10"/>
        <color rgb="FF000000"/>
        <rFont val="Arial"/>
        <charset val="134"/>
      </rPr>
      <t>,IQ/IQM/IQT/IQTM</t>
    </r>
    <r>
      <rPr>
        <sz val="10"/>
        <color rgb="FF000000"/>
        <rFont val="宋体"/>
        <charset val="134"/>
      </rPr>
      <t>全部</t>
    </r>
    <r>
      <rPr>
        <sz val="10"/>
        <color rgb="FF000000"/>
        <rFont val="Arial"/>
        <charset val="134"/>
      </rPr>
      <t xml:space="preserve"> MOD6G,ROTORK</t>
    </r>
  </si>
  <si>
    <r>
      <rPr>
        <sz val="10"/>
        <color rgb="FF000000"/>
        <rFont val="宋体"/>
        <charset val="134"/>
      </rPr>
      <t>电动执行机构零件</t>
    </r>
    <r>
      <rPr>
        <sz val="10"/>
        <color rgb="FF000000"/>
        <rFont val="Arial"/>
        <charset val="134"/>
      </rPr>
      <t>,</t>
    </r>
    <r>
      <rPr>
        <sz val="10"/>
        <color rgb="FF000000"/>
        <rFont val="宋体"/>
        <charset val="134"/>
      </rPr>
      <t>电源模块</t>
    </r>
    <r>
      <rPr>
        <sz val="10"/>
        <color rgb="FF000000"/>
        <rFont val="Arial"/>
        <charset val="134"/>
      </rPr>
      <t>,MOD6C IQ10-35,ROTORK</t>
    </r>
  </si>
  <si>
    <r>
      <rPr>
        <sz val="10"/>
        <color rgb="FF000000"/>
        <rFont val="宋体"/>
        <charset val="134"/>
      </rPr>
      <t>电动执行机构零件</t>
    </r>
    <r>
      <rPr>
        <sz val="10"/>
        <color rgb="FF000000"/>
        <rFont val="Arial"/>
        <charset val="134"/>
      </rPr>
      <t>,</t>
    </r>
    <r>
      <rPr>
        <sz val="10"/>
        <color rgb="FF000000"/>
        <rFont val="宋体"/>
        <charset val="134"/>
      </rPr>
      <t>电源板</t>
    </r>
    <r>
      <rPr>
        <sz val="10"/>
        <color rgb="FF000000"/>
        <rFont val="Arial"/>
        <charset val="134"/>
      </rPr>
      <t>,MOD6B,ROTORK</t>
    </r>
  </si>
  <si>
    <r>
      <rPr>
        <sz val="10"/>
        <color rgb="FF000000"/>
        <rFont val="宋体"/>
        <charset val="134"/>
      </rPr>
      <t>电动执行机构零件</t>
    </r>
    <r>
      <rPr>
        <sz val="10"/>
        <color rgb="FF000000"/>
        <rFont val="Arial"/>
        <charset val="134"/>
      </rPr>
      <t>,</t>
    </r>
    <r>
      <rPr>
        <sz val="10"/>
        <color rgb="FF000000"/>
        <rFont val="宋体"/>
        <charset val="134"/>
      </rPr>
      <t>电源板</t>
    </r>
    <r>
      <rPr>
        <sz val="10"/>
        <color rgb="FF000000"/>
        <rFont val="Arial"/>
        <charset val="134"/>
      </rPr>
      <t>,IQ10/12/18/20/25/35 MOD6B,ROTORK</t>
    </r>
  </si>
  <si>
    <r>
      <rPr>
        <sz val="10"/>
        <color rgb="FF000000"/>
        <rFont val="宋体"/>
        <charset val="134"/>
      </rPr>
      <t>电动执行机构零件</t>
    </r>
    <r>
      <rPr>
        <sz val="10"/>
        <color rgb="FF000000"/>
        <rFont val="Arial"/>
        <charset val="134"/>
      </rPr>
      <t>,</t>
    </r>
    <r>
      <rPr>
        <sz val="10"/>
        <color rgb="FF000000"/>
        <rFont val="宋体"/>
        <charset val="134"/>
      </rPr>
      <t>电源板</t>
    </r>
    <r>
      <rPr>
        <sz val="10"/>
        <color rgb="FF000000"/>
        <rFont val="Arial"/>
        <charset val="134"/>
      </rPr>
      <t>,</t>
    </r>
    <r>
      <rPr>
        <sz val="10"/>
        <color rgb="FF000000"/>
        <rFont val="宋体"/>
        <charset val="134"/>
      </rPr>
      <t>第二代</t>
    </r>
    <r>
      <rPr>
        <sz val="10"/>
        <color rgb="FF000000"/>
        <rFont val="Arial"/>
        <charset val="134"/>
      </rPr>
      <t>IQ10-20,ROTORK</t>
    </r>
  </si>
  <si>
    <r>
      <rPr>
        <sz val="10"/>
        <color rgb="FF000000"/>
        <rFont val="宋体"/>
        <charset val="134"/>
      </rPr>
      <t>电动执行机构零件</t>
    </r>
    <r>
      <rPr>
        <sz val="10"/>
        <color rgb="FF000000"/>
        <rFont val="Arial"/>
        <charset val="134"/>
      </rPr>
      <t>,</t>
    </r>
    <r>
      <rPr>
        <sz val="10"/>
        <color rgb="FF000000"/>
        <rFont val="宋体"/>
        <charset val="134"/>
      </rPr>
      <t>远程控制板</t>
    </r>
    <r>
      <rPr>
        <sz val="10"/>
        <color rgb="FF000000"/>
        <rFont val="Arial"/>
        <charset val="134"/>
      </rPr>
      <t>,IQ10-20,ROTORK</t>
    </r>
  </si>
  <si>
    <r>
      <rPr>
        <sz val="10"/>
        <color rgb="FF000000"/>
        <rFont val="宋体"/>
        <charset val="134"/>
      </rPr>
      <t>电动执行机构零件</t>
    </r>
    <r>
      <rPr>
        <sz val="10"/>
        <color rgb="FF000000"/>
        <rFont val="Arial"/>
        <charset val="134"/>
      </rPr>
      <t>,</t>
    </r>
    <r>
      <rPr>
        <sz val="10"/>
        <color rgb="FF000000"/>
        <rFont val="宋体"/>
        <charset val="134"/>
      </rPr>
      <t>就地控制板</t>
    </r>
    <r>
      <rPr>
        <sz val="10"/>
        <color rgb="FF000000"/>
        <rFont val="Arial"/>
        <charset val="134"/>
      </rPr>
      <t>,AQ830 4.7</t>
    </r>
  </si>
  <si>
    <r>
      <rPr>
        <sz val="10"/>
        <color rgb="FF000000"/>
        <rFont val="宋体"/>
        <charset val="134"/>
      </rPr>
      <t>电动执行机构零件</t>
    </r>
    <r>
      <rPr>
        <sz val="10"/>
        <color rgb="FF000000"/>
        <rFont val="Arial"/>
        <charset val="134"/>
      </rPr>
      <t>,</t>
    </r>
    <r>
      <rPr>
        <sz val="10"/>
        <color rgb="FF000000"/>
        <rFont val="宋体"/>
        <charset val="134"/>
      </rPr>
      <t>维修包</t>
    </r>
    <r>
      <rPr>
        <sz val="10"/>
        <color rgb="FF000000"/>
        <rFont val="Arial"/>
        <charset val="134"/>
      </rPr>
      <t>,IQT1000 11A,ROTORK</t>
    </r>
  </si>
  <si>
    <r>
      <rPr>
        <sz val="10"/>
        <color rgb="FF000000"/>
        <rFont val="宋体"/>
        <charset val="134"/>
      </rPr>
      <t>电动执行机构零件</t>
    </r>
    <r>
      <rPr>
        <sz val="10"/>
        <color rgb="FF000000"/>
        <rFont val="Arial"/>
        <charset val="134"/>
      </rPr>
      <t>,</t>
    </r>
    <r>
      <rPr>
        <sz val="10"/>
        <color rgb="FF000000"/>
        <rFont val="宋体"/>
        <charset val="134"/>
      </rPr>
      <t>电源板</t>
    </r>
    <r>
      <rPr>
        <sz val="10"/>
        <color rgb="FF000000"/>
        <rFont val="Arial"/>
        <charset val="134"/>
      </rPr>
      <t>,AQ830/860,ROTORK</t>
    </r>
  </si>
  <si>
    <r>
      <rPr>
        <sz val="10"/>
        <color rgb="FF000000"/>
        <rFont val="宋体"/>
        <charset val="134"/>
      </rPr>
      <t>电动执行机构零件</t>
    </r>
    <r>
      <rPr>
        <sz val="10"/>
        <color rgb="FF000000"/>
        <rFont val="Arial"/>
        <charset val="134"/>
      </rPr>
      <t>,</t>
    </r>
    <r>
      <rPr>
        <sz val="10"/>
        <color rgb="FF000000"/>
        <rFont val="宋体"/>
        <charset val="134"/>
      </rPr>
      <t>行星齿轮</t>
    </r>
    <r>
      <rPr>
        <sz val="10"/>
        <color rgb="FF000000"/>
        <rFont val="Arial"/>
        <charset val="134"/>
      </rPr>
      <t>,Wtesgexc071100,AUMA</t>
    </r>
  </si>
  <si>
    <r>
      <rPr>
        <sz val="10"/>
        <color rgb="FF000000"/>
        <rFont val="宋体"/>
        <charset val="134"/>
      </rPr>
      <t>电动执行机构零件</t>
    </r>
    <r>
      <rPr>
        <sz val="10"/>
        <color rgb="FF000000"/>
        <rFont val="Arial"/>
        <charset val="134"/>
      </rPr>
      <t>,</t>
    </r>
    <r>
      <rPr>
        <sz val="10"/>
        <color rgb="FF000000"/>
        <rFont val="宋体"/>
        <charset val="134"/>
      </rPr>
      <t>行星齿轮</t>
    </r>
    <r>
      <rPr>
        <sz val="10"/>
        <color rgb="FF000000"/>
        <rFont val="Arial"/>
        <charset val="134"/>
      </rPr>
      <t>,71100,AUMA</t>
    </r>
  </si>
  <si>
    <r>
      <rPr>
        <sz val="10"/>
        <color rgb="FF000000"/>
        <rFont val="宋体"/>
        <charset val="134"/>
      </rPr>
      <t>电动执行机构零件</t>
    </r>
    <r>
      <rPr>
        <sz val="10"/>
        <color rgb="FF000000"/>
        <rFont val="Arial"/>
        <charset val="134"/>
      </rPr>
      <t>,</t>
    </r>
    <r>
      <rPr>
        <sz val="10"/>
        <color rgb="FF000000"/>
        <rFont val="宋体"/>
        <charset val="134"/>
      </rPr>
      <t>远程控制板</t>
    </r>
    <r>
      <rPr>
        <sz val="10"/>
        <color rgb="FF000000"/>
        <rFont val="Arial"/>
        <charset val="134"/>
      </rPr>
      <t>,IQML16F14A(B),ROTORK</t>
    </r>
  </si>
  <si>
    <r>
      <rPr>
        <sz val="10"/>
        <color rgb="FF000000"/>
        <rFont val="宋体"/>
        <charset val="134"/>
      </rPr>
      <t>电动执行机构零件</t>
    </r>
    <r>
      <rPr>
        <sz val="10"/>
        <color rgb="FF000000"/>
        <rFont val="Arial"/>
        <charset val="134"/>
      </rPr>
      <t>,</t>
    </r>
    <r>
      <rPr>
        <sz val="10"/>
        <color rgb="FF000000"/>
        <rFont val="宋体"/>
        <charset val="134"/>
      </rPr>
      <t>蜗杆</t>
    </r>
    <r>
      <rPr>
        <sz val="10"/>
        <color rgb="FF000000"/>
        <rFont val="Arial"/>
        <charset val="134"/>
      </rPr>
      <t>,Wtewssgexc071,AUMA</t>
    </r>
  </si>
  <si>
    <r>
      <rPr>
        <sz val="10"/>
        <color rgb="FF000000"/>
        <rFont val="宋体"/>
        <charset val="134"/>
      </rPr>
      <t>电动执行机构零件</t>
    </r>
    <r>
      <rPr>
        <sz val="10"/>
        <color rgb="FF000000"/>
        <rFont val="Arial"/>
        <charset val="134"/>
      </rPr>
      <t>,</t>
    </r>
    <r>
      <rPr>
        <sz val="10"/>
        <color rgb="FF000000"/>
        <rFont val="宋体"/>
        <charset val="134"/>
      </rPr>
      <t>就地控制板</t>
    </r>
    <r>
      <rPr>
        <sz val="10"/>
        <color rgb="FF000000"/>
        <rFont val="Arial"/>
        <charset val="134"/>
      </rPr>
      <t>,MOD 20B,ROTORK</t>
    </r>
  </si>
  <si>
    <r>
      <rPr>
        <sz val="10"/>
        <color rgb="FF000000"/>
        <rFont val="宋体"/>
        <charset val="134"/>
      </rPr>
      <t>电动执行机构零件</t>
    </r>
    <r>
      <rPr>
        <sz val="10"/>
        <color rgb="FF000000"/>
        <rFont val="Arial"/>
        <charset val="134"/>
      </rPr>
      <t>,</t>
    </r>
    <r>
      <rPr>
        <sz val="10"/>
        <color rgb="FF000000"/>
        <rFont val="宋体"/>
        <charset val="134"/>
      </rPr>
      <t>电位计</t>
    </r>
    <r>
      <rPr>
        <sz val="10"/>
        <color rgb="FF000000"/>
        <rFont val="Arial"/>
        <charset val="134"/>
      </rPr>
      <t>,Wteac5,AUMA</t>
    </r>
  </si>
  <si>
    <r>
      <rPr>
        <sz val="10"/>
        <color rgb="FF000000"/>
        <rFont val="宋体"/>
        <charset val="134"/>
      </rPr>
      <t>电动执行机构零件</t>
    </r>
    <r>
      <rPr>
        <sz val="10"/>
        <color rgb="FF000000"/>
        <rFont val="Arial"/>
        <charset val="134"/>
      </rPr>
      <t>,</t>
    </r>
    <r>
      <rPr>
        <sz val="10"/>
        <color rgb="FF000000"/>
        <rFont val="宋体"/>
        <charset val="134"/>
      </rPr>
      <t>继电器</t>
    </r>
    <r>
      <rPr>
        <sz val="10"/>
        <color rgb="FF000000"/>
        <rFont val="Arial"/>
        <charset val="134"/>
      </rPr>
      <t>,IQ20,ROTORK</t>
    </r>
  </si>
  <si>
    <r>
      <rPr>
        <sz val="10"/>
        <color rgb="FF000000"/>
        <rFont val="宋体"/>
        <charset val="134"/>
      </rPr>
      <t>电动执行机构零件</t>
    </r>
    <r>
      <rPr>
        <sz val="10"/>
        <color rgb="FF000000"/>
        <rFont val="Arial"/>
        <charset val="134"/>
      </rPr>
      <t>,</t>
    </r>
    <r>
      <rPr>
        <sz val="10"/>
        <color rgb="FF000000"/>
        <rFont val="宋体"/>
        <charset val="134"/>
      </rPr>
      <t>阀位计数板</t>
    </r>
    <r>
      <rPr>
        <sz val="10"/>
        <color rgb="FF000000"/>
        <rFont val="Arial"/>
        <charset val="134"/>
      </rPr>
      <t>,IQML16F14A(B),ROTORK</t>
    </r>
  </si>
  <si>
    <r>
      <rPr>
        <sz val="10"/>
        <color rgb="FF000000"/>
        <rFont val="宋体"/>
        <charset val="134"/>
      </rPr>
      <t>电动执行机构零件</t>
    </r>
    <r>
      <rPr>
        <sz val="10"/>
        <color rgb="FF000000"/>
        <rFont val="Arial"/>
        <charset val="134"/>
      </rPr>
      <t>,</t>
    </r>
    <r>
      <rPr>
        <sz val="10"/>
        <color rgb="FF000000"/>
        <rFont val="宋体"/>
        <charset val="134"/>
      </rPr>
      <t>双联开关</t>
    </r>
    <r>
      <rPr>
        <sz val="10"/>
        <color rgb="FF000000"/>
        <rFont val="Arial"/>
        <charset val="134"/>
      </rPr>
      <t>,Switch-tendam,AUMA</t>
    </r>
  </si>
  <si>
    <r>
      <rPr>
        <sz val="10"/>
        <color rgb="FF000000"/>
        <rFont val="宋体"/>
        <charset val="134"/>
      </rPr>
      <t>电动执行机构零件</t>
    </r>
    <r>
      <rPr>
        <sz val="10"/>
        <color rgb="FF000000"/>
        <rFont val="Arial"/>
        <charset val="134"/>
      </rPr>
      <t>,</t>
    </r>
    <r>
      <rPr>
        <sz val="10"/>
        <color rgb="FF000000"/>
        <rFont val="宋体"/>
        <charset val="134"/>
      </rPr>
      <t>维护件总成</t>
    </r>
    <r>
      <rPr>
        <sz val="10"/>
        <color rgb="FF000000"/>
        <rFont val="Arial"/>
        <charset val="134"/>
      </rPr>
      <t>,IQ10-18,ROTORK</t>
    </r>
  </si>
  <si>
    <r>
      <rPr>
        <sz val="10"/>
        <color rgb="FF000000"/>
        <rFont val="宋体"/>
        <charset val="134"/>
      </rPr>
      <t>电动执行机构零件</t>
    </r>
    <r>
      <rPr>
        <sz val="10"/>
        <color rgb="FF000000"/>
        <rFont val="Arial"/>
        <charset val="134"/>
      </rPr>
      <t>,</t>
    </r>
    <r>
      <rPr>
        <sz val="10"/>
        <color rgb="FF000000"/>
        <rFont val="宋体"/>
        <charset val="134"/>
      </rPr>
      <t>阀位计数板</t>
    </r>
    <r>
      <rPr>
        <sz val="10"/>
        <color rgb="FF000000"/>
        <rFont val="Arial"/>
        <charset val="134"/>
      </rPr>
      <t>,</t>
    </r>
    <r>
      <rPr>
        <sz val="10"/>
        <color rgb="FF000000"/>
        <rFont val="宋体"/>
        <charset val="134"/>
      </rPr>
      <t>第二代</t>
    </r>
    <r>
      <rPr>
        <sz val="10"/>
        <color rgb="FF000000"/>
        <rFont val="Arial"/>
        <charset val="134"/>
      </rPr>
      <t>IQM,ROTORK</t>
    </r>
  </si>
  <si>
    <r>
      <rPr>
        <sz val="10"/>
        <color rgb="FF000000"/>
        <rFont val="宋体"/>
        <charset val="134"/>
      </rPr>
      <t>电动执行机构零件</t>
    </r>
    <r>
      <rPr>
        <sz val="10"/>
        <color rgb="FF000000"/>
        <rFont val="Arial"/>
        <charset val="134"/>
      </rPr>
      <t>,</t>
    </r>
    <r>
      <rPr>
        <sz val="10"/>
        <color rgb="FF000000"/>
        <rFont val="宋体"/>
        <charset val="134"/>
      </rPr>
      <t>单联开关</t>
    </r>
    <r>
      <rPr>
        <sz val="10"/>
        <color rgb="FF000000"/>
        <rFont val="Arial"/>
        <charset val="134"/>
      </rPr>
      <t>,Switch-single,AUMA</t>
    </r>
  </si>
  <si>
    <r>
      <rPr>
        <sz val="10"/>
        <color rgb="FF000000"/>
        <rFont val="宋体"/>
        <charset val="134"/>
      </rPr>
      <t>电动执行机构零件</t>
    </r>
    <r>
      <rPr>
        <sz val="10"/>
        <color rgb="FF000000"/>
        <rFont val="Arial"/>
        <charset val="134"/>
      </rPr>
      <t>,</t>
    </r>
    <r>
      <rPr>
        <sz val="10"/>
        <color rgb="FF000000"/>
        <rFont val="宋体"/>
        <charset val="134"/>
      </rPr>
      <t>手柄密封件</t>
    </r>
    <r>
      <rPr>
        <sz val="10"/>
        <color rgb="FF000000"/>
        <rFont val="Arial"/>
        <charset val="134"/>
      </rPr>
      <t>,IQ12,ROTORK</t>
    </r>
  </si>
  <si>
    <r>
      <rPr>
        <sz val="10"/>
        <color rgb="FF000000"/>
        <rFont val="宋体"/>
        <charset val="134"/>
      </rPr>
      <t>电动执行机构零件</t>
    </r>
    <r>
      <rPr>
        <sz val="10"/>
        <color rgb="FF000000"/>
        <rFont val="Arial"/>
        <charset val="134"/>
      </rPr>
      <t>,</t>
    </r>
    <r>
      <rPr>
        <sz val="10"/>
        <color rgb="FF000000"/>
        <rFont val="宋体"/>
        <charset val="134"/>
      </rPr>
      <t>保险丝</t>
    </r>
    <r>
      <rPr>
        <sz val="10"/>
        <color rgb="FF000000"/>
        <rFont val="Arial"/>
        <charset val="134"/>
      </rPr>
      <t>,250mA,ROTORK</t>
    </r>
  </si>
  <si>
    <r>
      <rPr>
        <sz val="10"/>
        <color rgb="FF000000"/>
        <rFont val="宋体"/>
        <charset val="134"/>
      </rPr>
      <t>电动执行机构零件</t>
    </r>
    <r>
      <rPr>
        <sz val="10"/>
        <color rgb="FF000000"/>
        <rFont val="Arial"/>
        <charset val="134"/>
      </rPr>
      <t>,</t>
    </r>
    <r>
      <rPr>
        <sz val="10"/>
        <color rgb="FF000000"/>
        <rFont val="宋体"/>
        <charset val="134"/>
      </rPr>
      <t>保险</t>
    </r>
    <r>
      <rPr>
        <sz val="10"/>
        <color rgb="FF000000"/>
        <rFont val="Arial"/>
        <charset val="134"/>
      </rPr>
      <t>,Fuse(IQ/IQT),ROTORK</t>
    </r>
  </si>
  <si>
    <r>
      <rPr>
        <sz val="10"/>
        <color rgb="FF000000"/>
        <rFont val="宋体"/>
        <charset val="134"/>
      </rPr>
      <t>电动执行机构零件</t>
    </r>
    <r>
      <rPr>
        <sz val="10"/>
        <color rgb="FF000000"/>
        <rFont val="Arial"/>
        <charset val="134"/>
      </rPr>
      <t>,</t>
    </r>
    <r>
      <rPr>
        <sz val="10"/>
        <color rgb="FF000000"/>
        <rFont val="宋体"/>
        <charset val="134"/>
      </rPr>
      <t>电源板</t>
    </r>
    <r>
      <rPr>
        <sz val="10"/>
        <color rgb="FF000000"/>
        <rFont val="Arial"/>
        <charset val="134"/>
      </rPr>
      <t>,IQ40/70/90/91/95 MOD6B,ROTORK</t>
    </r>
  </si>
  <si>
    <r>
      <rPr>
        <sz val="10"/>
        <color rgb="FF000000"/>
        <rFont val="宋体"/>
        <charset val="134"/>
      </rPr>
      <t>电动执行机构零件</t>
    </r>
    <r>
      <rPr>
        <sz val="10"/>
        <color rgb="FF000000"/>
        <rFont val="Arial"/>
        <charset val="134"/>
      </rPr>
      <t>,</t>
    </r>
    <r>
      <rPr>
        <sz val="10"/>
        <color rgb="FF000000"/>
        <rFont val="宋体"/>
        <charset val="134"/>
      </rPr>
      <t>计数器齿轮组件</t>
    </r>
    <r>
      <rPr>
        <sz val="10"/>
        <color rgb="FF000000"/>
        <rFont val="Arial"/>
        <charset val="134"/>
      </rPr>
      <t>,IQ40,ROTORK</t>
    </r>
  </si>
  <si>
    <r>
      <rPr>
        <sz val="10"/>
        <color rgb="FF000000"/>
        <rFont val="宋体"/>
        <charset val="134"/>
      </rPr>
      <t>电动执行机构零件</t>
    </r>
    <r>
      <rPr>
        <sz val="10"/>
        <color rgb="FF000000"/>
        <rFont val="Arial"/>
        <charset val="134"/>
      </rPr>
      <t>,</t>
    </r>
    <r>
      <rPr>
        <sz val="10"/>
        <color rgb="FF000000"/>
        <rFont val="宋体"/>
        <charset val="134"/>
      </rPr>
      <t>防雷模块</t>
    </r>
    <r>
      <rPr>
        <sz val="10"/>
        <color rgb="FF000000"/>
        <rFont val="Arial"/>
        <charset val="134"/>
      </rPr>
      <t>,IQ,ROTORK</t>
    </r>
  </si>
  <si>
    <r>
      <rPr>
        <sz val="10"/>
        <color rgb="FF000000"/>
        <rFont val="宋体"/>
        <charset val="134"/>
      </rPr>
      <t>电动执行机构零件</t>
    </r>
    <r>
      <rPr>
        <sz val="10"/>
        <color rgb="FF000000"/>
        <rFont val="Arial"/>
        <charset val="134"/>
      </rPr>
      <t>,</t>
    </r>
    <r>
      <rPr>
        <sz val="10"/>
        <color rgb="FF000000"/>
        <rFont val="宋体"/>
        <charset val="134"/>
      </rPr>
      <t>顶手轮密封件</t>
    </r>
    <r>
      <rPr>
        <sz val="10"/>
        <color rgb="FF000000"/>
        <rFont val="Arial"/>
        <charset val="134"/>
      </rPr>
      <t>,MOD4C IQ/IQM-40,ROTORK</t>
    </r>
  </si>
  <si>
    <r>
      <rPr>
        <sz val="10"/>
        <color rgb="FF000000"/>
        <rFont val="宋体"/>
        <charset val="134"/>
      </rPr>
      <t>电动执行机构零件</t>
    </r>
    <r>
      <rPr>
        <sz val="10"/>
        <color rgb="FF000000"/>
        <rFont val="Arial"/>
        <charset val="134"/>
      </rPr>
      <t>,</t>
    </r>
    <r>
      <rPr>
        <sz val="10"/>
        <color rgb="FF000000"/>
        <rFont val="宋体"/>
        <charset val="134"/>
      </rPr>
      <t>阀位计数板</t>
    </r>
    <r>
      <rPr>
        <sz val="10"/>
        <color rgb="FF000000"/>
        <rFont val="Arial"/>
        <charset val="134"/>
      </rPr>
      <t>,IQT 1E,ROTORK</t>
    </r>
  </si>
  <si>
    <r>
      <rPr>
        <sz val="10"/>
        <color rgb="FF000000"/>
        <rFont val="宋体"/>
        <charset val="134"/>
      </rPr>
      <t>电动执行机构零件</t>
    </r>
    <r>
      <rPr>
        <sz val="10"/>
        <color rgb="FF000000"/>
        <rFont val="Arial"/>
        <charset val="134"/>
      </rPr>
      <t>,</t>
    </r>
    <r>
      <rPr>
        <sz val="10"/>
        <color rgb="FF000000"/>
        <rFont val="宋体"/>
        <charset val="134"/>
      </rPr>
      <t>手轮密封件</t>
    </r>
    <r>
      <rPr>
        <sz val="10"/>
        <color rgb="FF000000"/>
        <rFont val="Arial"/>
        <charset val="134"/>
      </rPr>
      <t>,IQ10,ROTORK</t>
    </r>
  </si>
  <si>
    <r>
      <rPr>
        <sz val="10"/>
        <color rgb="FF000000"/>
        <rFont val="宋体"/>
        <charset val="134"/>
      </rPr>
      <t>电动执行机构零件</t>
    </r>
    <r>
      <rPr>
        <sz val="10"/>
        <color rgb="FF000000"/>
        <rFont val="Arial"/>
        <charset val="134"/>
      </rPr>
      <t>,</t>
    </r>
    <r>
      <rPr>
        <sz val="10"/>
        <color rgb="FF000000"/>
        <rFont val="宋体"/>
        <charset val="134"/>
      </rPr>
      <t>手轮密封件</t>
    </r>
    <r>
      <rPr>
        <sz val="10"/>
        <color rgb="FF000000"/>
        <rFont val="Arial"/>
        <charset val="134"/>
      </rPr>
      <t>,IQ12,ROTORK</t>
    </r>
  </si>
  <si>
    <r>
      <rPr>
        <sz val="10"/>
        <color rgb="FF000000"/>
        <rFont val="宋体"/>
        <charset val="134"/>
      </rPr>
      <t>电动执行机构零件</t>
    </r>
    <r>
      <rPr>
        <sz val="10"/>
        <color rgb="FF000000"/>
        <rFont val="Arial"/>
        <charset val="134"/>
      </rPr>
      <t>,IQT</t>
    </r>
    <r>
      <rPr>
        <sz val="10"/>
        <color rgb="FF000000"/>
        <rFont val="宋体"/>
        <charset val="134"/>
      </rPr>
      <t>保险管</t>
    </r>
    <r>
      <rPr>
        <sz val="10"/>
        <color rgb="FF000000"/>
        <rFont val="Arial"/>
        <charset val="134"/>
      </rPr>
      <t>,IQT 20A,</t>
    </r>
    <r>
      <rPr>
        <sz val="10"/>
        <color rgb="FF000000"/>
        <rFont val="宋体"/>
        <charset val="134"/>
      </rPr>
      <t>罗托克</t>
    </r>
  </si>
  <si>
    <r>
      <rPr>
        <sz val="10"/>
        <color rgb="FF000000"/>
        <rFont val="宋体"/>
        <charset val="134"/>
      </rPr>
      <t>电动执行机构零件</t>
    </r>
    <r>
      <rPr>
        <sz val="10"/>
        <color rgb="FF000000"/>
        <rFont val="Arial"/>
        <charset val="134"/>
      </rPr>
      <t>,IQT</t>
    </r>
    <r>
      <rPr>
        <sz val="10"/>
        <color rgb="FF000000"/>
        <rFont val="宋体"/>
        <charset val="134"/>
      </rPr>
      <t>保险管</t>
    </r>
    <r>
      <rPr>
        <sz val="10"/>
        <color rgb="FF000000"/>
        <rFont val="Arial"/>
        <charset val="134"/>
      </rPr>
      <t>,IQT 1.6A,</t>
    </r>
    <r>
      <rPr>
        <sz val="10"/>
        <color rgb="FF000000"/>
        <rFont val="宋体"/>
        <charset val="134"/>
      </rPr>
      <t>罗托克</t>
    </r>
  </si>
  <si>
    <r>
      <rPr>
        <sz val="10"/>
        <color rgb="FF000000"/>
        <rFont val="宋体"/>
        <charset val="134"/>
      </rPr>
      <t>电动执行机构零件</t>
    </r>
    <r>
      <rPr>
        <sz val="10"/>
        <color rgb="FF000000"/>
        <rFont val="Arial"/>
        <charset val="134"/>
      </rPr>
      <t>,</t>
    </r>
    <r>
      <rPr>
        <sz val="10"/>
        <color rgb="FF000000"/>
        <rFont val="宋体"/>
        <charset val="134"/>
      </rPr>
      <t>手柄密封件</t>
    </r>
    <r>
      <rPr>
        <sz val="10"/>
        <color rgb="FF000000"/>
        <rFont val="Arial"/>
        <charset val="134"/>
      </rPr>
      <t>,IQ 1G/2,ROTORK</t>
    </r>
  </si>
  <si>
    <r>
      <rPr>
        <sz val="10"/>
        <color rgb="FF000000"/>
        <rFont val="宋体"/>
        <charset val="134"/>
      </rPr>
      <t>电动执行机构零件</t>
    </r>
    <r>
      <rPr>
        <sz val="10"/>
        <color rgb="FF000000"/>
        <rFont val="Arial"/>
        <charset val="134"/>
      </rPr>
      <t>,IQT</t>
    </r>
    <r>
      <rPr>
        <sz val="10"/>
        <color rgb="FF000000"/>
        <rFont val="宋体"/>
        <charset val="134"/>
      </rPr>
      <t>保险管</t>
    </r>
    <r>
      <rPr>
        <sz val="10"/>
        <color rgb="FF000000"/>
        <rFont val="Arial"/>
        <charset val="134"/>
      </rPr>
      <t>,IQT 100mA,</t>
    </r>
    <r>
      <rPr>
        <sz val="10"/>
        <color rgb="FF000000"/>
        <rFont val="宋体"/>
        <charset val="134"/>
      </rPr>
      <t>罗托克</t>
    </r>
  </si>
  <si>
    <r>
      <rPr>
        <sz val="10"/>
        <color rgb="FF000000"/>
        <rFont val="宋体"/>
        <charset val="134"/>
      </rPr>
      <t>电加热器</t>
    </r>
    <r>
      <rPr>
        <sz val="10"/>
        <color rgb="FF000000"/>
        <rFont val="Arial"/>
        <charset val="134"/>
      </rPr>
      <t>,6.0kW</t>
    </r>
  </si>
  <si>
    <r>
      <rPr>
        <sz val="10"/>
        <color rgb="FF000000"/>
        <rFont val="宋体"/>
        <charset val="134"/>
      </rPr>
      <t>电力设备部件</t>
    </r>
    <r>
      <rPr>
        <sz val="10"/>
        <color rgb="FF000000"/>
        <rFont val="Arial"/>
        <charset val="134"/>
      </rPr>
      <t>,PT</t>
    </r>
    <r>
      <rPr>
        <sz val="10"/>
        <color rgb="FF000000"/>
        <rFont val="宋体"/>
        <charset val="134"/>
      </rPr>
      <t>并列装置</t>
    </r>
    <r>
      <rPr>
        <sz val="10"/>
        <color rgb="FF000000"/>
        <rFont val="Arial"/>
        <charset val="134"/>
      </rPr>
      <t>,NSP20-2A000</t>
    </r>
  </si>
  <si>
    <r>
      <rPr>
        <sz val="10"/>
        <color rgb="FF000000"/>
        <rFont val="宋体"/>
        <charset val="134"/>
      </rPr>
      <t>电力设备部件</t>
    </r>
    <r>
      <rPr>
        <sz val="10"/>
        <color rgb="FF000000"/>
        <rFont val="Arial"/>
        <charset val="134"/>
      </rPr>
      <t>,</t>
    </r>
    <r>
      <rPr>
        <sz val="10"/>
        <color rgb="FF000000"/>
        <rFont val="宋体"/>
        <charset val="134"/>
      </rPr>
      <t>硅橡胶加热器</t>
    </r>
    <r>
      <rPr>
        <sz val="10"/>
        <color rgb="FF000000"/>
        <rFont val="Arial"/>
        <charset val="134"/>
      </rPr>
      <t>,DJR-G-100W</t>
    </r>
  </si>
  <si>
    <r>
      <rPr>
        <sz val="10"/>
        <color rgb="FF000000"/>
        <rFont val="宋体"/>
        <charset val="134"/>
      </rPr>
      <t>电力设备零件</t>
    </r>
    <r>
      <rPr>
        <sz val="10"/>
        <color rgb="FF000000"/>
        <rFont val="Arial"/>
        <charset val="134"/>
      </rPr>
      <t>,</t>
    </r>
    <r>
      <rPr>
        <sz val="10"/>
        <color rgb="FF000000"/>
        <rFont val="宋体"/>
        <charset val="134"/>
      </rPr>
      <t>电源滤波器</t>
    </r>
    <r>
      <rPr>
        <sz val="10"/>
        <color rgb="FF000000"/>
        <rFont val="Arial"/>
        <charset val="134"/>
      </rPr>
      <t>,50-421020-005 120/240V 16A</t>
    </r>
  </si>
  <si>
    <r>
      <rPr>
        <sz val="10"/>
        <color rgb="FF000000"/>
        <rFont val="宋体"/>
        <charset val="134"/>
      </rPr>
      <t>电力设备零件</t>
    </r>
    <r>
      <rPr>
        <sz val="10"/>
        <color rgb="FF000000"/>
        <rFont val="Arial"/>
        <charset val="134"/>
      </rPr>
      <t>,</t>
    </r>
    <r>
      <rPr>
        <sz val="10"/>
        <color rgb="FF000000"/>
        <rFont val="宋体"/>
        <charset val="134"/>
      </rPr>
      <t>动触头</t>
    </r>
    <r>
      <rPr>
        <sz val="10"/>
        <color rgb="FF000000"/>
        <rFont val="Arial"/>
        <charset val="134"/>
      </rPr>
      <t>,Z07F4808</t>
    </r>
  </si>
  <si>
    <r>
      <rPr>
        <sz val="10"/>
        <color rgb="FF000000"/>
        <rFont val="宋体"/>
        <charset val="134"/>
      </rPr>
      <t>电力设备零件</t>
    </r>
    <r>
      <rPr>
        <sz val="10"/>
        <color rgb="FF000000"/>
        <rFont val="Arial"/>
        <charset val="134"/>
      </rPr>
      <t>,</t>
    </r>
    <r>
      <rPr>
        <sz val="10"/>
        <color rgb="FF000000"/>
        <rFont val="宋体"/>
        <charset val="134"/>
      </rPr>
      <t>信号接口板</t>
    </r>
    <r>
      <rPr>
        <sz val="10"/>
        <color rgb="FF000000"/>
        <rFont val="Arial"/>
        <charset val="134"/>
      </rPr>
      <t>,ULS366SI1-ULS366SZ,</t>
    </r>
    <r>
      <rPr>
        <sz val="10"/>
        <color rgb="FF000000"/>
        <rFont val="宋体"/>
        <charset val="134"/>
      </rPr>
      <t>艾默生</t>
    </r>
  </si>
  <si>
    <r>
      <rPr>
        <sz val="10"/>
        <color rgb="FF000000"/>
        <rFont val="宋体"/>
        <charset val="134"/>
      </rPr>
      <t>电力设备零件</t>
    </r>
    <r>
      <rPr>
        <sz val="10"/>
        <color rgb="FF000000"/>
        <rFont val="Arial"/>
        <charset val="134"/>
      </rPr>
      <t>,UPS DSP</t>
    </r>
    <r>
      <rPr>
        <sz val="10"/>
        <color rgb="FF000000"/>
        <rFont val="宋体"/>
        <charset val="134"/>
      </rPr>
      <t>板</t>
    </r>
    <r>
      <rPr>
        <sz val="10"/>
        <color rgb="FF000000"/>
        <rFont val="Arial"/>
        <charset val="134"/>
      </rPr>
      <t>,UHTFSU1.PCB UHTBJST1U,</t>
    </r>
    <r>
      <rPr>
        <sz val="10"/>
        <color rgb="FF000000"/>
        <rFont val="宋体"/>
        <charset val="134"/>
      </rPr>
      <t>科士达</t>
    </r>
  </si>
  <si>
    <r>
      <rPr>
        <sz val="10"/>
        <color rgb="FF000000"/>
        <rFont val="宋体"/>
        <charset val="134"/>
      </rPr>
      <t>电力设备零件</t>
    </r>
    <r>
      <rPr>
        <sz val="10"/>
        <color rgb="FF000000"/>
        <rFont val="Arial"/>
        <charset val="134"/>
      </rPr>
      <t>,UPS</t>
    </r>
    <r>
      <rPr>
        <sz val="10"/>
        <color rgb="FF000000"/>
        <rFont val="宋体"/>
        <charset val="134"/>
      </rPr>
      <t>低压检测板</t>
    </r>
    <r>
      <rPr>
        <sz val="10"/>
        <color rgb="FF000000"/>
        <rFont val="Arial"/>
        <charset val="134"/>
      </rPr>
      <t>,UHTBJST1UC02.PCB,</t>
    </r>
    <r>
      <rPr>
        <sz val="10"/>
        <color rgb="FF000000"/>
        <rFont val="宋体"/>
        <charset val="134"/>
      </rPr>
      <t>科士达</t>
    </r>
  </si>
  <si>
    <r>
      <rPr>
        <sz val="10"/>
        <color rgb="FF000000"/>
        <rFont val="宋体"/>
        <charset val="134"/>
      </rPr>
      <t>电力设备零件</t>
    </r>
    <r>
      <rPr>
        <sz val="10"/>
        <color rgb="FF000000"/>
        <rFont val="Arial"/>
        <charset val="134"/>
      </rPr>
      <t>,UPS</t>
    </r>
    <r>
      <rPr>
        <sz val="10"/>
        <color rgb="FF000000"/>
        <rFont val="宋体"/>
        <charset val="134"/>
      </rPr>
      <t>充电板</t>
    </r>
    <r>
      <rPr>
        <sz val="10"/>
        <color rgb="FF000000"/>
        <rFont val="Arial"/>
        <charset val="134"/>
      </rPr>
      <t>,MHTBMST1CB01.PCB UHTBJST1U,</t>
    </r>
    <r>
      <rPr>
        <sz val="10"/>
        <color rgb="FF000000"/>
        <rFont val="宋体"/>
        <charset val="134"/>
      </rPr>
      <t>科士达</t>
    </r>
  </si>
  <si>
    <r>
      <rPr>
        <sz val="10"/>
        <color rgb="FF000000"/>
        <rFont val="宋体"/>
        <charset val="134"/>
      </rPr>
      <t>电力设备零件</t>
    </r>
    <r>
      <rPr>
        <sz val="10"/>
        <color rgb="FF000000"/>
        <rFont val="Arial"/>
        <charset val="134"/>
      </rPr>
      <t>,UPS PFC</t>
    </r>
    <r>
      <rPr>
        <sz val="10"/>
        <color rgb="FF000000"/>
        <rFont val="宋体"/>
        <charset val="134"/>
      </rPr>
      <t>电感板</t>
    </r>
    <r>
      <rPr>
        <sz val="10"/>
        <color rgb="FF000000"/>
        <rFont val="Arial"/>
        <charset val="134"/>
      </rPr>
      <t>,UHTFSM2.PCB UHTBJST1U,</t>
    </r>
    <r>
      <rPr>
        <sz val="10"/>
        <color rgb="FF000000"/>
        <rFont val="宋体"/>
        <charset val="134"/>
      </rPr>
      <t>科士达</t>
    </r>
  </si>
  <si>
    <r>
      <rPr>
        <sz val="10"/>
        <color rgb="FF000000"/>
        <rFont val="宋体"/>
        <charset val="134"/>
      </rPr>
      <t>电力设备零件</t>
    </r>
    <r>
      <rPr>
        <sz val="10"/>
        <color rgb="FF000000"/>
        <rFont val="Arial"/>
        <charset val="134"/>
      </rPr>
      <t>,UPS</t>
    </r>
    <r>
      <rPr>
        <sz val="10"/>
        <color rgb="FF000000"/>
        <rFont val="宋体"/>
        <charset val="134"/>
      </rPr>
      <t>逆变电感板</t>
    </r>
    <r>
      <rPr>
        <sz val="10"/>
        <color rgb="FF000000"/>
        <rFont val="Arial"/>
        <charset val="134"/>
      </rPr>
      <t>,UHTBJST1UM04.PCB UHTBJST1U,</t>
    </r>
    <r>
      <rPr>
        <sz val="10"/>
        <color rgb="FF000000"/>
        <rFont val="宋体"/>
        <charset val="134"/>
      </rPr>
      <t>科士达</t>
    </r>
  </si>
  <si>
    <r>
      <rPr>
        <sz val="10"/>
        <color rgb="FF000000"/>
        <rFont val="宋体"/>
        <charset val="134"/>
      </rPr>
      <t>电力设备零件</t>
    </r>
    <r>
      <rPr>
        <sz val="10"/>
        <color rgb="FF000000"/>
        <rFont val="Arial"/>
        <charset val="134"/>
      </rPr>
      <t>,</t>
    </r>
    <r>
      <rPr>
        <sz val="10"/>
        <color rgb="FF000000"/>
        <rFont val="宋体"/>
        <charset val="134"/>
      </rPr>
      <t>保险丝板</t>
    </r>
    <r>
      <rPr>
        <sz val="10"/>
        <color rgb="FF000000"/>
        <rFont val="Arial"/>
        <charset val="134"/>
      </rPr>
      <t>,UHTBJST1UX11.PCB,</t>
    </r>
    <r>
      <rPr>
        <sz val="10"/>
        <color rgb="FF000000"/>
        <rFont val="宋体"/>
        <charset val="134"/>
      </rPr>
      <t>科士达</t>
    </r>
  </si>
  <si>
    <r>
      <rPr>
        <sz val="10"/>
        <color rgb="FF000000"/>
        <rFont val="宋体"/>
        <charset val="134"/>
      </rPr>
      <t>电力设备零件</t>
    </r>
    <r>
      <rPr>
        <sz val="10"/>
        <color rgb="FF000000"/>
        <rFont val="Arial"/>
        <charset val="134"/>
      </rPr>
      <t>,</t>
    </r>
    <r>
      <rPr>
        <sz val="10"/>
        <color rgb="FF000000"/>
        <rFont val="宋体"/>
        <charset val="134"/>
      </rPr>
      <t>机构操作手柄</t>
    </r>
    <r>
      <rPr>
        <sz val="10"/>
        <color rgb="FF000000"/>
        <rFont val="Arial"/>
        <charset val="134"/>
      </rPr>
      <t>,NS100/250(29338)</t>
    </r>
  </si>
  <si>
    <r>
      <rPr>
        <sz val="10"/>
        <color rgb="FF000000"/>
        <rFont val="宋体"/>
        <charset val="134"/>
      </rPr>
      <t>电力设备零件</t>
    </r>
    <r>
      <rPr>
        <sz val="10"/>
        <color rgb="FF000000"/>
        <rFont val="Arial"/>
        <charset val="134"/>
      </rPr>
      <t>,</t>
    </r>
    <r>
      <rPr>
        <sz val="10"/>
        <color rgb="FF000000"/>
        <rFont val="宋体"/>
        <charset val="134"/>
      </rPr>
      <t>机构操作手柄</t>
    </r>
    <r>
      <rPr>
        <sz val="10"/>
        <color rgb="FF000000"/>
        <rFont val="Arial"/>
        <charset val="134"/>
      </rPr>
      <t>,GV2-AP03</t>
    </r>
  </si>
  <si>
    <r>
      <rPr>
        <sz val="10"/>
        <color rgb="FF000000"/>
        <rFont val="宋体"/>
        <charset val="134"/>
      </rPr>
      <t>电力设备零件</t>
    </r>
    <r>
      <rPr>
        <sz val="10"/>
        <color rgb="FF000000"/>
        <rFont val="Arial"/>
        <charset val="134"/>
      </rPr>
      <t>,UPS</t>
    </r>
    <r>
      <rPr>
        <sz val="10"/>
        <color rgb="FF000000"/>
        <rFont val="宋体"/>
        <charset val="134"/>
      </rPr>
      <t>逆变</t>
    </r>
    <r>
      <rPr>
        <sz val="10"/>
        <color rgb="FF000000"/>
        <rFont val="Arial"/>
        <charset val="134"/>
      </rPr>
      <t>SCR</t>
    </r>
    <r>
      <rPr>
        <sz val="10"/>
        <color rgb="FF000000"/>
        <rFont val="宋体"/>
        <charset val="134"/>
      </rPr>
      <t>驱动板</t>
    </r>
    <r>
      <rPr>
        <sz val="10"/>
        <color rgb="FF000000"/>
        <rFont val="Arial"/>
        <charset val="134"/>
      </rPr>
      <t>,UHTWSM6.PCB,</t>
    </r>
    <r>
      <rPr>
        <sz val="10"/>
        <color rgb="FF000000"/>
        <rFont val="宋体"/>
        <charset val="134"/>
      </rPr>
      <t>科士达</t>
    </r>
  </si>
  <si>
    <r>
      <rPr>
        <sz val="10"/>
        <color rgb="FF000000"/>
        <rFont val="宋体"/>
        <charset val="134"/>
      </rPr>
      <t>电力设备零件</t>
    </r>
    <r>
      <rPr>
        <sz val="10"/>
        <color rgb="FF000000"/>
        <rFont val="Arial"/>
        <charset val="134"/>
      </rPr>
      <t>,UPS</t>
    </r>
    <r>
      <rPr>
        <sz val="10"/>
        <color rgb="FF000000"/>
        <rFont val="宋体"/>
        <charset val="134"/>
      </rPr>
      <t>冷启动板</t>
    </r>
    <r>
      <rPr>
        <sz val="10"/>
        <color rgb="FF000000"/>
        <rFont val="Arial"/>
        <charset val="134"/>
      </rPr>
      <t>,UHTBLST1CM01,</t>
    </r>
    <r>
      <rPr>
        <sz val="10"/>
        <color rgb="FF000000"/>
        <rFont val="宋体"/>
        <charset val="134"/>
      </rPr>
      <t>科士达</t>
    </r>
  </si>
  <si>
    <r>
      <rPr>
        <sz val="10"/>
        <color rgb="FF000000"/>
        <rFont val="宋体"/>
        <charset val="134"/>
      </rPr>
      <t>电力设备零件</t>
    </r>
    <r>
      <rPr>
        <sz val="10"/>
        <color rgb="FF000000"/>
        <rFont val="Arial"/>
        <charset val="134"/>
      </rPr>
      <t>,</t>
    </r>
    <r>
      <rPr>
        <sz val="10"/>
        <color rgb="FF000000"/>
        <rFont val="宋体"/>
        <charset val="134"/>
      </rPr>
      <t>柜门锁</t>
    </r>
    <r>
      <rPr>
        <sz val="10"/>
        <color rgb="FF000000"/>
        <rFont val="Arial"/>
        <charset val="134"/>
      </rPr>
      <t>,29131105SA</t>
    </r>
  </si>
  <si>
    <r>
      <rPr>
        <sz val="10"/>
        <color rgb="FF000000"/>
        <rFont val="宋体"/>
        <charset val="134"/>
      </rPr>
      <t>电力设备零件</t>
    </r>
    <r>
      <rPr>
        <sz val="10"/>
        <color rgb="FF000000"/>
        <rFont val="Arial"/>
        <charset val="134"/>
      </rPr>
      <t>,</t>
    </r>
    <r>
      <rPr>
        <sz val="10"/>
        <color rgb="FF000000"/>
        <rFont val="宋体"/>
        <charset val="134"/>
      </rPr>
      <t>柜门锁</t>
    </r>
    <r>
      <rPr>
        <sz val="10"/>
        <color rgb="FF000000"/>
        <rFont val="Arial"/>
        <charset val="134"/>
      </rPr>
      <t>,29131105SB</t>
    </r>
  </si>
  <si>
    <r>
      <rPr>
        <sz val="10"/>
        <color rgb="FF000000"/>
        <rFont val="宋体"/>
        <charset val="134"/>
      </rPr>
      <t>电力设备零件</t>
    </r>
    <r>
      <rPr>
        <sz val="10"/>
        <color rgb="FF000000"/>
        <rFont val="Arial"/>
        <charset val="134"/>
      </rPr>
      <t>,</t>
    </r>
    <r>
      <rPr>
        <sz val="10"/>
        <color rgb="FF000000"/>
        <rFont val="宋体"/>
        <charset val="134"/>
      </rPr>
      <t>辅助触点</t>
    </r>
  </si>
  <si>
    <r>
      <rPr>
        <sz val="10"/>
        <color rgb="FF000000"/>
        <rFont val="宋体"/>
        <charset val="134"/>
      </rPr>
      <t>电力设备零件</t>
    </r>
    <r>
      <rPr>
        <sz val="10"/>
        <color rgb="FF000000"/>
        <rFont val="Arial"/>
        <charset val="134"/>
      </rPr>
      <t>,</t>
    </r>
    <r>
      <rPr>
        <sz val="10"/>
        <color rgb="FF000000"/>
        <rFont val="宋体"/>
        <charset val="134"/>
      </rPr>
      <t>柜门把手</t>
    </r>
    <r>
      <rPr>
        <sz val="10"/>
        <color rgb="FF000000"/>
        <rFont val="Arial"/>
        <charset val="134"/>
      </rPr>
      <t>,51127501</t>
    </r>
  </si>
  <si>
    <r>
      <rPr>
        <sz val="10"/>
        <color rgb="FF000000"/>
        <rFont val="宋体"/>
        <charset val="134"/>
      </rPr>
      <t>电力设备零件</t>
    </r>
    <r>
      <rPr>
        <sz val="10"/>
        <color rgb="FF000000"/>
        <rFont val="Arial"/>
        <charset val="134"/>
      </rPr>
      <t>,</t>
    </r>
    <r>
      <rPr>
        <sz val="10"/>
        <color rgb="FF000000"/>
        <rFont val="宋体"/>
        <charset val="134"/>
      </rPr>
      <t>母排绝缘支撑</t>
    </r>
    <r>
      <rPr>
        <sz val="10"/>
        <color rgb="FF000000"/>
        <rFont val="Arial"/>
        <charset val="134"/>
      </rPr>
      <t>,705658</t>
    </r>
  </si>
  <si>
    <r>
      <rPr>
        <sz val="10"/>
        <color rgb="FF000000"/>
        <rFont val="宋体"/>
        <charset val="134"/>
      </rPr>
      <t>电源接口板</t>
    </r>
    <r>
      <rPr>
        <sz val="10"/>
        <color rgb="FF000000"/>
        <rFont val="Arial"/>
        <charset val="134"/>
      </rPr>
      <t>,OSN3500 SSN1PIUA</t>
    </r>
  </si>
  <si>
    <r>
      <rPr>
        <sz val="10"/>
        <color rgb="FF000000"/>
        <rFont val="宋体"/>
        <charset val="134"/>
      </rPr>
      <t>电子元器件</t>
    </r>
    <r>
      <rPr>
        <sz val="10"/>
        <color rgb="FF000000"/>
        <rFont val="Arial"/>
        <charset val="134"/>
      </rPr>
      <t>,</t>
    </r>
    <r>
      <rPr>
        <sz val="10"/>
        <color rgb="FF000000"/>
        <rFont val="宋体"/>
        <charset val="134"/>
      </rPr>
      <t>温控开关</t>
    </r>
    <r>
      <rPr>
        <sz val="10"/>
        <color rgb="FF000000"/>
        <rFont val="Arial"/>
        <charset val="134"/>
      </rPr>
      <t>,KSD-301</t>
    </r>
  </si>
  <si>
    <r>
      <rPr>
        <sz val="10"/>
        <color rgb="FF000000"/>
        <rFont val="宋体"/>
        <charset val="134"/>
      </rPr>
      <t>低压电器元件附件</t>
    </r>
    <r>
      <rPr>
        <sz val="10"/>
        <color rgb="FF000000"/>
        <rFont val="Arial"/>
        <charset val="134"/>
      </rPr>
      <t>,</t>
    </r>
    <r>
      <rPr>
        <sz val="10"/>
        <color rgb="FF000000"/>
        <rFont val="宋体"/>
        <charset val="134"/>
      </rPr>
      <t>接触器辅助触头</t>
    </r>
    <r>
      <rPr>
        <sz val="10"/>
        <color rgb="FF000000"/>
        <rFont val="Arial"/>
        <charset val="134"/>
      </rPr>
      <t>,3RH11401BB40,4NO</t>
    </r>
  </si>
  <si>
    <r>
      <rPr>
        <sz val="10"/>
        <color rgb="FF000000"/>
        <rFont val="宋体"/>
        <charset val="134"/>
      </rPr>
      <t>断路器</t>
    </r>
    <r>
      <rPr>
        <sz val="10"/>
        <color rgb="FF000000"/>
        <rFont val="Arial"/>
        <charset val="134"/>
      </rPr>
      <t>,3NP42700CA01,3P+N,250A,380V,50Hz,</t>
    </r>
    <r>
      <rPr>
        <sz val="10"/>
        <color rgb="FF000000"/>
        <rFont val="宋体"/>
        <charset val="134"/>
      </rPr>
      <t>空气</t>
    </r>
    <r>
      <rPr>
        <sz val="10"/>
        <color rgb="FF000000"/>
        <rFont val="Arial"/>
        <charset val="134"/>
      </rPr>
      <t>,</t>
    </r>
    <r>
      <rPr>
        <sz val="10"/>
        <color rgb="FF000000"/>
        <rFont val="宋体"/>
        <charset val="134"/>
      </rPr>
      <t>微型</t>
    </r>
    <r>
      <rPr>
        <sz val="10"/>
        <color rgb="FF000000"/>
        <rFont val="Arial"/>
        <charset val="134"/>
      </rPr>
      <t>,10kA</t>
    </r>
  </si>
  <si>
    <r>
      <rPr>
        <sz val="10"/>
        <color rgb="FF000000"/>
        <rFont val="宋体"/>
        <charset val="134"/>
      </rPr>
      <t>断路器</t>
    </r>
    <r>
      <rPr>
        <sz val="10"/>
        <color rgb="FF000000"/>
        <rFont val="Arial"/>
        <charset val="134"/>
      </rPr>
      <t>,3RV10214AA15,3P+N,380V,50Hz,</t>
    </r>
    <r>
      <rPr>
        <sz val="10"/>
        <color rgb="FF000000"/>
        <rFont val="宋体"/>
        <charset val="134"/>
      </rPr>
      <t>空气</t>
    </r>
    <r>
      <rPr>
        <sz val="10"/>
        <color rgb="FF000000"/>
        <rFont val="Arial"/>
        <charset val="134"/>
      </rPr>
      <t>,</t>
    </r>
    <r>
      <rPr>
        <sz val="10"/>
        <color rgb="FF000000"/>
        <rFont val="宋体"/>
        <charset val="134"/>
      </rPr>
      <t>微型</t>
    </r>
    <r>
      <rPr>
        <sz val="10"/>
        <color rgb="FF000000"/>
        <rFont val="Arial"/>
        <charset val="134"/>
      </rPr>
      <t>,10kA</t>
    </r>
  </si>
  <si>
    <r>
      <rPr>
        <sz val="10"/>
        <color rgb="FF000000"/>
        <rFont val="宋体"/>
        <charset val="134"/>
      </rPr>
      <t>断路器</t>
    </r>
    <r>
      <rPr>
        <sz val="10"/>
        <color rgb="FF000000"/>
        <rFont val="Arial"/>
        <charset val="134"/>
      </rPr>
      <t>,5SJ52027CC20,3P+N,380V,50Hz,</t>
    </r>
    <r>
      <rPr>
        <sz val="10"/>
        <color rgb="FF000000"/>
        <rFont val="宋体"/>
        <charset val="134"/>
      </rPr>
      <t>空气</t>
    </r>
    <r>
      <rPr>
        <sz val="10"/>
        <color rgb="FF000000"/>
        <rFont val="Arial"/>
        <charset val="134"/>
      </rPr>
      <t>,</t>
    </r>
    <r>
      <rPr>
        <sz val="10"/>
        <color rgb="FF000000"/>
        <rFont val="宋体"/>
        <charset val="134"/>
      </rPr>
      <t>微型</t>
    </r>
    <r>
      <rPr>
        <sz val="10"/>
        <color rgb="FF000000"/>
        <rFont val="Arial"/>
        <charset val="134"/>
      </rPr>
      <t>,10kA</t>
    </r>
  </si>
  <si>
    <r>
      <rPr>
        <sz val="10"/>
        <color rgb="FF000000"/>
        <rFont val="宋体"/>
        <charset val="134"/>
      </rPr>
      <t>断路器</t>
    </r>
    <r>
      <rPr>
        <sz val="10"/>
        <color rgb="FF000000"/>
        <rFont val="Arial"/>
        <charset val="134"/>
      </rPr>
      <t>,5SJ52047CC20,3P+N,380V,50Hz,</t>
    </r>
    <r>
      <rPr>
        <sz val="10"/>
        <color rgb="FF000000"/>
        <rFont val="宋体"/>
        <charset val="134"/>
      </rPr>
      <t>空气</t>
    </r>
    <r>
      <rPr>
        <sz val="10"/>
        <color rgb="FF000000"/>
        <rFont val="Arial"/>
        <charset val="134"/>
      </rPr>
      <t>,</t>
    </r>
    <r>
      <rPr>
        <sz val="10"/>
        <color rgb="FF000000"/>
        <rFont val="宋体"/>
        <charset val="134"/>
      </rPr>
      <t>微型</t>
    </r>
    <r>
      <rPr>
        <sz val="10"/>
        <color rgb="FF000000"/>
        <rFont val="Arial"/>
        <charset val="134"/>
      </rPr>
      <t>,10kA</t>
    </r>
  </si>
  <si>
    <r>
      <rPr>
        <sz val="10"/>
        <color rgb="FF000000"/>
        <rFont val="宋体"/>
        <charset val="134"/>
      </rPr>
      <t>断路器</t>
    </r>
    <r>
      <rPr>
        <sz val="10"/>
        <color rgb="FF000000"/>
        <rFont val="Arial"/>
        <charset val="134"/>
      </rPr>
      <t>,5SJ52107CC20,3P+N,380V,50Hz,</t>
    </r>
    <r>
      <rPr>
        <sz val="10"/>
        <color rgb="FF000000"/>
        <rFont val="宋体"/>
        <charset val="134"/>
      </rPr>
      <t>空气</t>
    </r>
    <r>
      <rPr>
        <sz val="10"/>
        <color rgb="FF000000"/>
        <rFont val="Arial"/>
        <charset val="134"/>
      </rPr>
      <t>,</t>
    </r>
    <r>
      <rPr>
        <sz val="10"/>
        <color rgb="FF000000"/>
        <rFont val="宋体"/>
        <charset val="134"/>
      </rPr>
      <t>微型</t>
    </r>
    <r>
      <rPr>
        <sz val="10"/>
        <color rgb="FF000000"/>
        <rFont val="Arial"/>
        <charset val="134"/>
      </rPr>
      <t>,10kA</t>
    </r>
  </si>
  <si>
    <r>
      <rPr>
        <sz val="10"/>
        <color rgb="FF000000"/>
        <rFont val="宋体"/>
        <charset val="134"/>
      </rPr>
      <t>断路器</t>
    </r>
    <r>
      <rPr>
        <sz val="10"/>
        <color rgb="FF000000"/>
        <rFont val="Arial"/>
        <charset val="134"/>
      </rPr>
      <t>,5SJ42107CC20,3P+N,380V,50Hz,</t>
    </r>
    <r>
      <rPr>
        <sz val="10"/>
        <color rgb="FF000000"/>
        <rFont val="宋体"/>
        <charset val="134"/>
      </rPr>
      <t>空气</t>
    </r>
    <r>
      <rPr>
        <sz val="10"/>
        <color rgb="FF000000"/>
        <rFont val="Arial"/>
        <charset val="134"/>
      </rPr>
      <t>,</t>
    </r>
    <r>
      <rPr>
        <sz val="10"/>
        <color rgb="FF000000"/>
        <rFont val="宋体"/>
        <charset val="134"/>
      </rPr>
      <t>微型</t>
    </r>
    <r>
      <rPr>
        <sz val="10"/>
        <color rgb="FF000000"/>
        <rFont val="Arial"/>
        <charset val="134"/>
      </rPr>
      <t>,10kA</t>
    </r>
  </si>
  <si>
    <r>
      <rPr>
        <sz val="10"/>
        <color rgb="FF000000"/>
        <rFont val="宋体"/>
        <charset val="134"/>
      </rPr>
      <t>断路器</t>
    </r>
    <r>
      <rPr>
        <sz val="10"/>
        <color rgb="FF000000"/>
        <rFont val="Arial"/>
        <charset val="134"/>
      </rPr>
      <t>,5SJ42207CC20,3P+N,380V,50Hz,</t>
    </r>
    <r>
      <rPr>
        <sz val="10"/>
        <color rgb="FF000000"/>
        <rFont val="宋体"/>
        <charset val="134"/>
      </rPr>
      <t>空气</t>
    </r>
    <r>
      <rPr>
        <sz val="10"/>
        <color rgb="FF000000"/>
        <rFont val="Arial"/>
        <charset val="134"/>
      </rPr>
      <t>,</t>
    </r>
    <r>
      <rPr>
        <sz val="10"/>
        <color rgb="FF000000"/>
        <rFont val="宋体"/>
        <charset val="134"/>
      </rPr>
      <t>微型</t>
    </r>
    <r>
      <rPr>
        <sz val="10"/>
        <color rgb="FF000000"/>
        <rFont val="Arial"/>
        <charset val="134"/>
      </rPr>
      <t>,10kA</t>
    </r>
  </si>
  <si>
    <r>
      <rPr>
        <sz val="10"/>
        <color rgb="FF000000"/>
        <rFont val="宋体"/>
        <charset val="134"/>
      </rPr>
      <t>断路器</t>
    </r>
    <r>
      <rPr>
        <sz val="10"/>
        <color rgb="FF000000"/>
        <rFont val="Arial"/>
        <charset val="134"/>
      </rPr>
      <t>,5ST30100CC,3P+N,380V,50Hz,</t>
    </r>
    <r>
      <rPr>
        <sz val="10"/>
        <color rgb="FF000000"/>
        <rFont val="宋体"/>
        <charset val="134"/>
      </rPr>
      <t>空气</t>
    </r>
    <r>
      <rPr>
        <sz val="10"/>
        <color rgb="FF000000"/>
        <rFont val="Arial"/>
        <charset val="134"/>
      </rPr>
      <t>,</t>
    </r>
    <r>
      <rPr>
        <sz val="10"/>
        <color rgb="FF000000"/>
        <rFont val="宋体"/>
        <charset val="134"/>
      </rPr>
      <t>微型</t>
    </r>
    <r>
      <rPr>
        <sz val="10"/>
        <color rgb="FF000000"/>
        <rFont val="Arial"/>
        <charset val="134"/>
      </rPr>
      <t>,10kA</t>
    </r>
  </si>
  <si>
    <r>
      <rPr>
        <sz val="10"/>
        <color rgb="FF000000"/>
        <rFont val="宋体"/>
        <charset val="134"/>
      </rPr>
      <t>放空设备本体部件</t>
    </r>
    <r>
      <rPr>
        <sz val="10"/>
        <color rgb="FF000000"/>
        <rFont val="Arial"/>
        <charset val="134"/>
      </rPr>
      <t>,</t>
    </r>
    <r>
      <rPr>
        <sz val="10"/>
        <color rgb="FF000000"/>
        <rFont val="宋体"/>
        <charset val="134"/>
      </rPr>
      <t>火炬点火器</t>
    </r>
    <r>
      <rPr>
        <sz val="10"/>
        <color rgb="FF000000"/>
        <rFont val="Arial"/>
        <charset val="134"/>
      </rPr>
      <t>,FGDQ-20</t>
    </r>
  </si>
  <si>
    <r>
      <rPr>
        <sz val="10"/>
        <color rgb="FF000000"/>
        <rFont val="宋体"/>
        <charset val="134"/>
      </rPr>
      <t>放空设备本体部件</t>
    </r>
    <r>
      <rPr>
        <sz val="10"/>
        <color rgb="FF000000"/>
        <rFont val="Arial"/>
        <charset val="134"/>
      </rPr>
      <t>,</t>
    </r>
    <r>
      <rPr>
        <sz val="10"/>
        <color rgb="FF000000"/>
        <rFont val="宋体"/>
        <charset val="134"/>
      </rPr>
      <t>火炬点火器</t>
    </r>
    <r>
      <rPr>
        <sz val="10"/>
        <color rgb="FF000000"/>
        <rFont val="Arial"/>
        <charset val="134"/>
      </rPr>
      <t>,FGDQ-3</t>
    </r>
  </si>
  <si>
    <r>
      <rPr>
        <sz val="10"/>
        <color rgb="FF000000"/>
        <rFont val="宋体"/>
        <charset val="134"/>
      </rPr>
      <t>放空设备本体部件</t>
    </r>
    <r>
      <rPr>
        <sz val="10"/>
        <color rgb="FF000000"/>
        <rFont val="Arial"/>
        <charset val="134"/>
      </rPr>
      <t>,</t>
    </r>
    <r>
      <rPr>
        <sz val="10"/>
        <color rgb="FF000000"/>
        <rFont val="宋体"/>
        <charset val="134"/>
      </rPr>
      <t>高空放空点火器变压器</t>
    </r>
    <r>
      <rPr>
        <sz val="10"/>
        <color rgb="FF000000"/>
        <rFont val="Arial"/>
        <charset val="134"/>
      </rPr>
      <t>,500W 220V/2300V</t>
    </r>
  </si>
  <si>
    <r>
      <rPr>
        <sz val="10"/>
        <color rgb="FF000000"/>
        <rFont val="宋体"/>
        <charset val="134"/>
      </rPr>
      <t>放空设备本体零件</t>
    </r>
    <r>
      <rPr>
        <sz val="10"/>
        <color rgb="FF000000"/>
        <rFont val="Arial"/>
        <charset val="134"/>
      </rPr>
      <t>,</t>
    </r>
    <r>
      <rPr>
        <sz val="10"/>
        <color rgb="FF000000"/>
        <rFont val="宋体"/>
        <charset val="134"/>
      </rPr>
      <t>导电杆</t>
    </r>
    <r>
      <rPr>
        <sz val="10"/>
        <color rgb="FF000000"/>
        <rFont val="Arial"/>
        <charset val="134"/>
      </rPr>
      <t>,HDG 95</t>
    </r>
  </si>
  <si>
    <r>
      <rPr>
        <sz val="10"/>
        <color rgb="FF000000"/>
        <rFont val="宋体"/>
        <charset val="134"/>
      </rPr>
      <t>放空设备本体零件</t>
    </r>
    <r>
      <rPr>
        <sz val="10"/>
        <color rgb="FF000000"/>
        <rFont val="Arial"/>
        <charset val="134"/>
      </rPr>
      <t>,</t>
    </r>
    <r>
      <rPr>
        <sz val="10"/>
        <color rgb="FF000000"/>
        <rFont val="宋体"/>
        <charset val="134"/>
      </rPr>
      <t>防爆软管</t>
    </r>
    <r>
      <rPr>
        <sz val="10"/>
        <color rgb="FF000000"/>
        <rFont val="Arial"/>
        <charset val="134"/>
      </rPr>
      <t>,NGd-20mm×1000mm</t>
    </r>
  </si>
  <si>
    <r>
      <rPr>
        <sz val="10"/>
        <color rgb="FF000000"/>
        <rFont val="宋体"/>
        <charset val="134"/>
      </rPr>
      <t>阀门本体零件</t>
    </r>
    <r>
      <rPr>
        <sz val="10"/>
        <color rgb="FF000000"/>
        <rFont val="Arial"/>
        <charset val="134"/>
      </rPr>
      <t>,</t>
    </r>
    <r>
      <rPr>
        <sz val="10"/>
        <color rgb="FF000000"/>
        <rFont val="宋体"/>
        <charset val="134"/>
      </rPr>
      <t>阀芯</t>
    </r>
    <r>
      <rPr>
        <sz val="10"/>
        <color rgb="FF000000"/>
        <rFont val="Arial"/>
        <charset val="134"/>
      </rPr>
      <t>,TP41Y DN100 6.4MPa</t>
    </r>
  </si>
  <si>
    <r>
      <rPr>
        <sz val="10"/>
        <color rgb="FF000000"/>
        <rFont val="宋体"/>
        <charset val="134"/>
      </rPr>
      <t>阀门本体零件</t>
    </r>
    <r>
      <rPr>
        <sz val="10"/>
        <color rgb="FF000000"/>
        <rFont val="Arial"/>
        <charset val="134"/>
      </rPr>
      <t>,</t>
    </r>
    <r>
      <rPr>
        <sz val="10"/>
        <color rgb="FF000000"/>
        <rFont val="宋体"/>
        <charset val="134"/>
      </rPr>
      <t>阀芯阀座组件</t>
    </r>
    <r>
      <rPr>
        <sz val="10"/>
        <color rgb="FF000000"/>
        <rFont val="Arial"/>
        <charset val="134"/>
      </rPr>
      <t>,TP41Y-64 DN100</t>
    </r>
  </si>
  <si>
    <r>
      <rPr>
        <sz val="10"/>
        <color rgb="FF000000"/>
        <rFont val="宋体"/>
        <charset val="134"/>
      </rPr>
      <t>阀门本体零件</t>
    </r>
    <r>
      <rPr>
        <sz val="10"/>
        <color rgb="FF000000"/>
        <rFont val="Arial"/>
        <charset val="134"/>
      </rPr>
      <t>,</t>
    </r>
    <r>
      <rPr>
        <sz val="10"/>
        <color rgb="FF000000"/>
        <rFont val="宋体"/>
        <charset val="134"/>
      </rPr>
      <t>截止阀阀体</t>
    </r>
    <r>
      <rPr>
        <sz val="10"/>
        <color rgb="FF000000"/>
        <rFont val="Arial"/>
        <charset val="134"/>
      </rPr>
      <t>,RP1/2(</t>
    </r>
    <r>
      <rPr>
        <sz val="10"/>
        <color rgb="FF000000"/>
        <rFont val="宋体"/>
        <charset val="134"/>
      </rPr>
      <t>外螺纹</t>
    </r>
    <r>
      <rPr>
        <sz val="10"/>
        <color rgb="FF000000"/>
        <rFont val="Arial"/>
        <charset val="134"/>
      </rPr>
      <t xml:space="preserve">) 15mm </t>
    </r>
    <r>
      <rPr>
        <sz val="10"/>
        <color rgb="FF000000"/>
        <rFont val="宋体"/>
        <charset val="134"/>
      </rPr>
      <t>一端活接头</t>
    </r>
    <r>
      <rPr>
        <sz val="10"/>
        <color rgb="FF000000"/>
        <rFont val="Arial"/>
        <charset val="134"/>
      </rPr>
      <t>M20×1.5 316LSS</t>
    </r>
  </si>
  <si>
    <r>
      <rPr>
        <sz val="10"/>
        <color rgb="FF000000"/>
        <rFont val="宋体"/>
        <charset val="134"/>
      </rPr>
      <t>阀门本体零件</t>
    </r>
    <r>
      <rPr>
        <sz val="10"/>
        <color rgb="FF000000"/>
        <rFont val="Arial"/>
        <charset val="134"/>
      </rPr>
      <t>,</t>
    </r>
    <r>
      <rPr>
        <sz val="10"/>
        <color rgb="FF000000"/>
        <rFont val="宋体"/>
        <charset val="134"/>
      </rPr>
      <t>截止阀阀体</t>
    </r>
    <r>
      <rPr>
        <sz val="10"/>
        <color rgb="FF000000"/>
        <rFont val="Arial"/>
        <charset val="134"/>
      </rPr>
      <t>,1/2"NPT(F) 316LSS</t>
    </r>
  </si>
  <si>
    <r>
      <rPr>
        <sz val="10"/>
        <color rgb="FF000000"/>
        <rFont val="宋体"/>
        <charset val="134"/>
      </rPr>
      <t>阀门本体零件</t>
    </r>
    <r>
      <rPr>
        <sz val="10"/>
        <color rgb="FF000000"/>
        <rFont val="Arial"/>
        <charset val="134"/>
      </rPr>
      <t>,</t>
    </r>
    <r>
      <rPr>
        <sz val="10"/>
        <color rgb="FF000000"/>
        <rFont val="宋体"/>
        <charset val="134"/>
      </rPr>
      <t>导阀</t>
    </r>
    <r>
      <rPr>
        <sz val="10"/>
        <color rgb="FF000000"/>
        <rFont val="Arial"/>
        <charset val="134"/>
      </rPr>
      <t>,AF46Y DF-AF46Y 10.0MPA DN50</t>
    </r>
  </si>
  <si>
    <r>
      <rPr>
        <sz val="10"/>
        <color rgb="FF000000"/>
        <rFont val="宋体"/>
        <charset val="134"/>
      </rPr>
      <t>阀门本体零件</t>
    </r>
    <r>
      <rPr>
        <sz val="10"/>
        <color rgb="FF000000"/>
        <rFont val="Arial"/>
        <charset val="134"/>
      </rPr>
      <t>,</t>
    </r>
    <r>
      <rPr>
        <sz val="10"/>
        <color rgb="FF000000"/>
        <rFont val="宋体"/>
        <charset val="134"/>
      </rPr>
      <t>螺钉</t>
    </r>
    <r>
      <rPr>
        <sz val="10"/>
        <color rgb="FF000000"/>
        <rFont val="Arial"/>
        <charset val="134"/>
      </rPr>
      <t>,1A-S-8850</t>
    </r>
  </si>
  <si>
    <r>
      <rPr>
        <sz val="10"/>
        <color rgb="FF000000"/>
        <rFont val="宋体"/>
        <charset val="134"/>
      </rPr>
      <t>阀门本体零件</t>
    </r>
    <r>
      <rPr>
        <sz val="10"/>
        <color rgb="FF000000"/>
        <rFont val="Arial"/>
        <charset val="134"/>
      </rPr>
      <t>,</t>
    </r>
    <r>
      <rPr>
        <sz val="10"/>
        <color rgb="FF000000"/>
        <rFont val="宋体"/>
        <charset val="134"/>
      </rPr>
      <t>截止阀阀体</t>
    </r>
    <r>
      <rPr>
        <sz val="10"/>
        <color rgb="FF000000"/>
        <rFont val="Arial"/>
        <charset val="134"/>
      </rPr>
      <t>,S-12NBSW8P-F8 12mm BW-1/2"(F) 316LSS</t>
    </r>
  </si>
  <si>
    <r>
      <rPr>
        <sz val="10"/>
        <color rgb="FF000000"/>
        <rFont val="宋体"/>
        <charset val="134"/>
      </rPr>
      <t>阀门本体零件</t>
    </r>
    <r>
      <rPr>
        <sz val="10"/>
        <color rgb="FF000000"/>
        <rFont val="Arial"/>
        <charset val="134"/>
      </rPr>
      <t>,</t>
    </r>
    <r>
      <rPr>
        <sz val="10"/>
        <color rgb="FF000000"/>
        <rFont val="宋体"/>
        <charset val="134"/>
      </rPr>
      <t>调节阀自动泄放装置</t>
    </r>
    <r>
      <rPr>
        <sz val="10"/>
        <color rgb="FF000000"/>
        <rFont val="Arial"/>
        <charset val="134"/>
      </rPr>
      <t>,10.2</t>
    </r>
  </si>
  <si>
    <r>
      <rPr>
        <sz val="10"/>
        <color rgb="FF000000"/>
        <rFont val="宋体"/>
        <charset val="134"/>
      </rPr>
      <t>阀门本体零件</t>
    </r>
    <r>
      <rPr>
        <sz val="10"/>
        <color rgb="FF000000"/>
        <rFont val="Arial"/>
        <charset val="134"/>
      </rPr>
      <t>,</t>
    </r>
    <r>
      <rPr>
        <sz val="10"/>
        <color rgb="FF000000"/>
        <rFont val="宋体"/>
        <charset val="134"/>
      </rPr>
      <t>螺母适配器</t>
    </r>
    <r>
      <rPr>
        <sz val="10"/>
        <color rgb="FF000000"/>
        <rFont val="Arial"/>
        <charset val="134"/>
      </rPr>
      <t>,91188,Mokveld</t>
    </r>
  </si>
  <si>
    <r>
      <rPr>
        <sz val="10"/>
        <color rgb="FF000000"/>
        <rFont val="宋体"/>
        <charset val="134"/>
      </rPr>
      <t>阀门本体零件</t>
    </r>
    <r>
      <rPr>
        <sz val="10"/>
        <color rgb="FF000000"/>
        <rFont val="Arial"/>
        <charset val="134"/>
      </rPr>
      <t>,</t>
    </r>
    <r>
      <rPr>
        <sz val="10"/>
        <color rgb="FF000000"/>
        <rFont val="宋体"/>
        <charset val="134"/>
      </rPr>
      <t>阀座组件</t>
    </r>
    <r>
      <rPr>
        <sz val="10"/>
        <color rgb="FF000000"/>
        <rFont val="Arial"/>
        <charset val="134"/>
      </rPr>
      <t>,Q347F NPS4/NPS3</t>
    </r>
  </si>
  <si>
    <r>
      <rPr>
        <sz val="10"/>
        <color rgb="FF000000"/>
        <rFont val="宋体"/>
        <charset val="134"/>
      </rPr>
      <t>阀门本体零件</t>
    </r>
    <r>
      <rPr>
        <sz val="10"/>
        <color rgb="FF000000"/>
        <rFont val="Arial"/>
        <charset val="134"/>
      </rPr>
      <t>,</t>
    </r>
    <r>
      <rPr>
        <sz val="10"/>
        <color rgb="FF000000"/>
        <rFont val="宋体"/>
        <charset val="134"/>
      </rPr>
      <t>排污阀</t>
    </r>
    <r>
      <rPr>
        <sz val="10"/>
        <color rgb="FF000000"/>
        <rFont val="Arial"/>
        <charset val="134"/>
      </rPr>
      <t>,U12E061206V00 NPS1/2,GROVE</t>
    </r>
  </si>
  <si>
    <r>
      <rPr>
        <sz val="10"/>
        <color rgb="FF000000"/>
        <rFont val="宋体"/>
        <charset val="134"/>
      </rPr>
      <t>阀门本体零件</t>
    </r>
    <r>
      <rPr>
        <sz val="10"/>
        <color rgb="FF000000"/>
        <rFont val="Arial"/>
        <charset val="134"/>
      </rPr>
      <t>,</t>
    </r>
    <r>
      <rPr>
        <sz val="10"/>
        <color rgb="FF000000"/>
        <rFont val="宋体"/>
        <charset val="134"/>
      </rPr>
      <t>安全泄放阀</t>
    </r>
    <r>
      <rPr>
        <sz val="10"/>
        <color rgb="FF000000"/>
        <rFont val="Arial"/>
        <charset val="134"/>
      </rPr>
      <t>,U14E06620UX00 NPS1/2,GROVE</t>
    </r>
  </si>
  <si>
    <r>
      <rPr>
        <sz val="10"/>
        <color rgb="FF000000"/>
        <rFont val="宋体"/>
        <charset val="134"/>
      </rPr>
      <t>阀门本体零件</t>
    </r>
    <r>
      <rPr>
        <sz val="10"/>
        <color rgb="FF000000"/>
        <rFont val="Arial"/>
        <charset val="134"/>
      </rPr>
      <t>,</t>
    </r>
    <r>
      <rPr>
        <sz val="10"/>
        <color rgb="FF000000"/>
        <rFont val="宋体"/>
        <charset val="134"/>
      </rPr>
      <t>阀杆导向</t>
    </r>
    <r>
      <rPr>
        <sz val="10"/>
        <color rgb="FF000000"/>
        <rFont val="Arial"/>
        <charset val="134"/>
      </rPr>
      <t>,Orbit NPS10Cla600 1A-YA6706</t>
    </r>
  </si>
  <si>
    <r>
      <rPr>
        <sz val="10"/>
        <color rgb="FF000000"/>
        <rFont val="宋体"/>
        <charset val="134"/>
      </rPr>
      <t>阀门本体零件</t>
    </r>
    <r>
      <rPr>
        <sz val="10"/>
        <color rgb="FF000000"/>
        <rFont val="Arial"/>
        <charset val="134"/>
      </rPr>
      <t>,</t>
    </r>
    <r>
      <rPr>
        <sz val="10"/>
        <color rgb="FF000000"/>
        <rFont val="宋体"/>
        <charset val="134"/>
      </rPr>
      <t>放空组件</t>
    </r>
    <r>
      <rPr>
        <sz val="10"/>
        <color rgb="FF000000"/>
        <rFont val="Arial"/>
        <charset val="134"/>
      </rPr>
      <t>,T32 NPS28 Cl600 038315-08</t>
    </r>
  </si>
  <si>
    <r>
      <rPr>
        <sz val="10"/>
        <color rgb="FF000000"/>
        <rFont val="宋体"/>
        <charset val="134"/>
      </rPr>
      <t>阀门本体零件</t>
    </r>
    <r>
      <rPr>
        <sz val="10"/>
        <color rgb="FF000000"/>
        <rFont val="Arial"/>
        <charset val="134"/>
      </rPr>
      <t>,</t>
    </r>
    <r>
      <rPr>
        <sz val="10"/>
        <color rgb="FF000000"/>
        <rFont val="宋体"/>
        <charset val="134"/>
      </rPr>
      <t>排污阀</t>
    </r>
    <r>
      <rPr>
        <sz val="10"/>
        <color rgb="FF000000"/>
        <rFont val="Arial"/>
        <charset val="134"/>
      </rPr>
      <t>,NPS1 BXGNAYH30C100,GROVE</t>
    </r>
  </si>
  <si>
    <r>
      <rPr>
        <sz val="10"/>
        <color rgb="FF000000"/>
        <rFont val="宋体"/>
        <charset val="134"/>
      </rPr>
      <t>阀门本体零件</t>
    </r>
    <r>
      <rPr>
        <sz val="10"/>
        <color rgb="FF000000"/>
        <rFont val="Arial"/>
        <charset val="134"/>
      </rPr>
      <t>,</t>
    </r>
    <r>
      <rPr>
        <sz val="10"/>
        <color rgb="FF000000"/>
        <rFont val="宋体"/>
        <charset val="134"/>
      </rPr>
      <t>备件包</t>
    </r>
    <r>
      <rPr>
        <sz val="10"/>
        <color rgb="FF000000"/>
        <rFont val="Arial"/>
        <charset val="134"/>
      </rPr>
      <t>,GH600-GS CL600 NPS20/NPS16,</t>
    </r>
    <r>
      <rPr>
        <sz val="10"/>
        <color rgb="FF000000"/>
        <rFont val="宋体"/>
        <charset val="134"/>
      </rPr>
      <t>耐莱斯</t>
    </r>
  </si>
  <si>
    <r>
      <rPr>
        <sz val="10"/>
        <color rgb="FF000000"/>
        <rFont val="宋体"/>
        <charset val="134"/>
      </rPr>
      <t>阀门本体零件</t>
    </r>
    <r>
      <rPr>
        <sz val="10"/>
        <color rgb="FF000000"/>
        <rFont val="Arial"/>
        <charset val="134"/>
      </rPr>
      <t>,</t>
    </r>
    <r>
      <rPr>
        <sz val="10"/>
        <color rgb="FF000000"/>
        <rFont val="宋体"/>
        <charset val="134"/>
      </rPr>
      <t>阀杆动密封圈</t>
    </r>
    <r>
      <rPr>
        <sz val="10"/>
        <color rgb="FF000000"/>
        <rFont val="Arial"/>
        <charset val="134"/>
      </rPr>
      <t>,134 CB2J34220TP00,GROVE</t>
    </r>
  </si>
  <si>
    <r>
      <rPr>
        <sz val="10"/>
        <color rgb="FF000000"/>
        <rFont val="宋体"/>
        <charset val="134"/>
      </rPr>
      <t>阀门本体零件</t>
    </r>
    <r>
      <rPr>
        <sz val="10"/>
        <color rgb="FF000000"/>
        <rFont val="Arial"/>
        <charset val="134"/>
      </rPr>
      <t>,</t>
    </r>
    <r>
      <rPr>
        <sz val="10"/>
        <color rgb="FF000000"/>
        <rFont val="宋体"/>
        <charset val="134"/>
      </rPr>
      <t>阀杆动密封圈</t>
    </r>
    <r>
      <rPr>
        <sz val="10"/>
        <color rgb="FF000000"/>
        <rFont val="Arial"/>
        <charset val="134"/>
      </rPr>
      <t>,CB2J42820L101,GROVE</t>
    </r>
  </si>
  <si>
    <r>
      <rPr>
        <sz val="10"/>
        <color rgb="FF000000"/>
        <rFont val="宋体"/>
        <charset val="134"/>
      </rPr>
      <t>阀门本体零件</t>
    </r>
    <r>
      <rPr>
        <sz val="10"/>
        <color rgb="FF000000"/>
        <rFont val="Arial"/>
        <charset val="134"/>
      </rPr>
      <t>,</t>
    </r>
    <r>
      <rPr>
        <sz val="10"/>
        <color rgb="FF000000"/>
        <rFont val="宋体"/>
        <charset val="134"/>
      </rPr>
      <t>阀座组件</t>
    </r>
    <r>
      <rPr>
        <sz val="10"/>
        <color rgb="FF000000"/>
        <rFont val="Arial"/>
        <charset val="134"/>
      </rPr>
      <t>,Q347F NPS2</t>
    </r>
  </si>
  <si>
    <r>
      <rPr>
        <sz val="10"/>
        <color rgb="FF000000"/>
        <rFont val="宋体"/>
        <charset val="134"/>
      </rPr>
      <t>阀门本体零件</t>
    </r>
    <r>
      <rPr>
        <sz val="10"/>
        <color rgb="FF000000"/>
        <rFont val="Arial"/>
        <charset val="134"/>
      </rPr>
      <t>,</t>
    </r>
    <r>
      <rPr>
        <sz val="10"/>
        <color rgb="FF000000"/>
        <rFont val="宋体"/>
        <charset val="134"/>
      </rPr>
      <t>阀杆动密封圈</t>
    </r>
    <r>
      <rPr>
        <sz val="10"/>
        <color rgb="FF000000"/>
        <rFont val="Arial"/>
        <charset val="134"/>
      </rPr>
      <t>,134 CB2J32820TP00,GROVE</t>
    </r>
  </si>
  <si>
    <r>
      <rPr>
        <sz val="10"/>
        <color rgb="FF000000"/>
        <rFont val="宋体"/>
        <charset val="134"/>
      </rPr>
      <t>阀门本体零件</t>
    </r>
    <r>
      <rPr>
        <sz val="10"/>
        <color rgb="FF000000"/>
        <rFont val="Arial"/>
        <charset val="134"/>
      </rPr>
      <t>,</t>
    </r>
    <r>
      <rPr>
        <sz val="10"/>
        <color rgb="FF000000"/>
        <rFont val="宋体"/>
        <charset val="134"/>
      </rPr>
      <t>阀杆动密封圈</t>
    </r>
    <r>
      <rPr>
        <sz val="10"/>
        <color rgb="FF000000"/>
        <rFont val="Arial"/>
        <charset val="134"/>
      </rPr>
      <t>,134 CB2J42820TP00,GROVE</t>
    </r>
  </si>
  <si>
    <r>
      <rPr>
        <sz val="10"/>
        <color rgb="FF000000"/>
        <rFont val="宋体"/>
        <charset val="134"/>
      </rPr>
      <t>阀门本体零件</t>
    </r>
    <r>
      <rPr>
        <sz val="10"/>
        <color rgb="FF000000"/>
        <rFont val="Arial"/>
        <charset val="134"/>
      </rPr>
      <t>,</t>
    </r>
    <r>
      <rPr>
        <sz val="10"/>
        <color rgb="FF000000"/>
        <rFont val="宋体"/>
        <charset val="134"/>
      </rPr>
      <t>备件包</t>
    </r>
    <r>
      <rPr>
        <sz val="10"/>
        <color rgb="FF000000"/>
        <rFont val="Arial"/>
        <charset val="134"/>
      </rPr>
      <t>,GR600-GS CL600 NPS14/NPS12,</t>
    </r>
    <r>
      <rPr>
        <sz val="10"/>
        <color rgb="FF000000"/>
        <rFont val="宋体"/>
        <charset val="134"/>
      </rPr>
      <t>耐莱斯</t>
    </r>
  </si>
  <si>
    <r>
      <rPr>
        <sz val="10"/>
        <color rgb="FF000000"/>
        <rFont val="宋体"/>
        <charset val="134"/>
      </rPr>
      <t>阀门本体零件</t>
    </r>
    <r>
      <rPr>
        <sz val="10"/>
        <color rgb="FF000000"/>
        <rFont val="Arial"/>
        <charset val="134"/>
      </rPr>
      <t>,</t>
    </r>
    <r>
      <rPr>
        <sz val="10"/>
        <color rgb="FF000000"/>
        <rFont val="宋体"/>
        <charset val="134"/>
      </rPr>
      <t>阀杆动密封圈</t>
    </r>
    <r>
      <rPr>
        <sz val="10"/>
        <color rgb="FF000000"/>
        <rFont val="Arial"/>
        <charset val="134"/>
      </rPr>
      <t>,134 CB2J33320LZ01,GROVE</t>
    </r>
  </si>
  <si>
    <r>
      <rPr>
        <sz val="10"/>
        <color rgb="FF000000"/>
        <rFont val="宋体"/>
        <charset val="134"/>
      </rPr>
      <t>阀门本体零件</t>
    </r>
    <r>
      <rPr>
        <sz val="10"/>
        <color rgb="FF000000"/>
        <rFont val="Arial"/>
        <charset val="134"/>
      </rPr>
      <t>,</t>
    </r>
    <r>
      <rPr>
        <sz val="10"/>
        <color rgb="FF000000"/>
        <rFont val="宋体"/>
        <charset val="134"/>
      </rPr>
      <t>阀杆密封</t>
    </r>
    <r>
      <rPr>
        <sz val="10"/>
        <color rgb="FF000000"/>
        <rFont val="Arial"/>
        <charset val="134"/>
      </rPr>
      <t>,508053-09-80,CAMERON</t>
    </r>
  </si>
  <si>
    <r>
      <rPr>
        <sz val="10"/>
        <color rgb="FF000000"/>
        <rFont val="宋体"/>
        <charset val="134"/>
      </rPr>
      <t>阀门本体零件</t>
    </r>
    <r>
      <rPr>
        <sz val="10"/>
        <color rgb="FF000000"/>
        <rFont val="Arial"/>
        <charset val="134"/>
      </rPr>
      <t>,</t>
    </r>
    <r>
      <rPr>
        <sz val="10"/>
        <color rgb="FF000000"/>
        <rFont val="宋体"/>
        <charset val="134"/>
      </rPr>
      <t>喷嘴及销组件</t>
    </r>
    <r>
      <rPr>
        <sz val="10"/>
        <color rgb="FF000000"/>
        <rFont val="Arial"/>
        <charset val="134"/>
      </rPr>
      <t>,10000061/00017197,RMG</t>
    </r>
  </si>
  <si>
    <r>
      <rPr>
        <sz val="10"/>
        <color rgb="FF000000"/>
        <rFont val="宋体"/>
        <charset val="134"/>
      </rPr>
      <t>阀门本体零件</t>
    </r>
    <r>
      <rPr>
        <sz val="10"/>
        <color rgb="FF000000"/>
        <rFont val="Arial"/>
        <charset val="134"/>
      </rPr>
      <t>,</t>
    </r>
    <r>
      <rPr>
        <sz val="10"/>
        <color rgb="FF000000"/>
        <rFont val="宋体"/>
        <charset val="134"/>
      </rPr>
      <t>阀杆密封</t>
    </r>
    <r>
      <rPr>
        <sz val="10"/>
        <color rgb="FF000000"/>
        <rFont val="Arial"/>
        <charset val="134"/>
      </rPr>
      <t>,508053-07-80,CAMERON</t>
    </r>
  </si>
  <si>
    <r>
      <rPr>
        <sz val="10"/>
        <color rgb="FF000000"/>
        <rFont val="等线"/>
        <charset val="134"/>
      </rPr>
      <t>阀门本体零件</t>
    </r>
    <r>
      <rPr>
        <sz val="10"/>
        <color rgb="FF000000"/>
        <rFont val="Arial"/>
        <charset val="134"/>
      </rPr>
      <t>,</t>
    </r>
    <r>
      <rPr>
        <sz val="10"/>
        <color rgb="FF000000"/>
        <rFont val="等线"/>
        <charset val="134"/>
      </rPr>
      <t>阀座密封圈</t>
    </r>
    <r>
      <rPr>
        <sz val="10"/>
        <color rgb="FF000000"/>
        <rFont val="Arial"/>
        <charset val="134"/>
      </rPr>
      <t>,FJ41Y NPS10 F-250</t>
    </r>
  </si>
  <si>
    <r>
      <rPr>
        <sz val="10"/>
        <color rgb="FF000000"/>
        <rFont val="宋体"/>
        <charset val="134"/>
      </rPr>
      <t>阀门本体零件</t>
    </r>
    <r>
      <rPr>
        <sz val="10"/>
        <color rgb="FF000000"/>
        <rFont val="Arial"/>
        <charset val="134"/>
      </rPr>
      <t>,</t>
    </r>
    <r>
      <rPr>
        <sz val="10"/>
        <color rgb="FF000000"/>
        <rFont val="宋体"/>
        <charset val="134"/>
      </rPr>
      <t>阀座密封圈</t>
    </r>
    <r>
      <rPr>
        <sz val="10"/>
        <color rgb="FF000000"/>
        <rFont val="Arial"/>
        <charset val="134"/>
      </rPr>
      <t>,DFJ41Y NPS8 F-200</t>
    </r>
  </si>
  <si>
    <r>
      <rPr>
        <sz val="10"/>
        <color rgb="FF000000"/>
        <rFont val="宋体"/>
        <charset val="134"/>
      </rPr>
      <t>阀门本体零件</t>
    </r>
    <r>
      <rPr>
        <sz val="10"/>
        <color rgb="FF000000"/>
        <rFont val="Arial"/>
        <charset val="134"/>
      </rPr>
      <t>,</t>
    </r>
    <r>
      <rPr>
        <sz val="10"/>
        <color rgb="FF000000"/>
        <rFont val="宋体"/>
        <charset val="134"/>
      </rPr>
      <t>阀杆填料</t>
    </r>
    <r>
      <rPr>
        <sz val="10"/>
        <color rgb="FF000000"/>
        <rFont val="Arial"/>
        <charset val="134"/>
      </rPr>
      <t>,TP41F TL-200</t>
    </r>
  </si>
  <si>
    <r>
      <rPr>
        <sz val="10"/>
        <color rgb="FF000000"/>
        <rFont val="宋体"/>
        <charset val="134"/>
      </rPr>
      <t>阀门本体零件</t>
    </r>
    <r>
      <rPr>
        <sz val="10"/>
        <color rgb="FF000000"/>
        <rFont val="Arial"/>
        <charset val="134"/>
      </rPr>
      <t>,</t>
    </r>
    <r>
      <rPr>
        <sz val="10"/>
        <color rgb="FF000000"/>
        <rFont val="宋体"/>
        <charset val="134"/>
      </rPr>
      <t>阀杆填料</t>
    </r>
    <r>
      <rPr>
        <sz val="10"/>
        <color rgb="FF000000"/>
        <rFont val="Arial"/>
        <charset val="134"/>
      </rPr>
      <t>,TP41F TL-150</t>
    </r>
  </si>
  <si>
    <r>
      <rPr>
        <sz val="10"/>
        <color rgb="FF000000"/>
        <rFont val="宋体"/>
        <charset val="134"/>
      </rPr>
      <t>阀门本体零件</t>
    </r>
    <r>
      <rPr>
        <sz val="10"/>
        <color rgb="FF000000"/>
        <rFont val="Arial"/>
        <charset val="134"/>
      </rPr>
      <t>,</t>
    </r>
    <r>
      <rPr>
        <sz val="10"/>
        <color rgb="FF000000"/>
        <rFont val="宋体"/>
        <charset val="134"/>
      </rPr>
      <t>阀座密封圈</t>
    </r>
    <r>
      <rPr>
        <sz val="10"/>
        <color rgb="FF000000"/>
        <rFont val="Arial"/>
        <charset val="134"/>
      </rPr>
      <t>,FJ41Y NPS6 F-150</t>
    </r>
  </si>
  <si>
    <r>
      <rPr>
        <sz val="10"/>
        <color rgb="FF000000"/>
        <rFont val="宋体"/>
        <charset val="134"/>
      </rPr>
      <t>阀门本体零件</t>
    </r>
    <r>
      <rPr>
        <sz val="10"/>
        <color rgb="FF000000"/>
        <rFont val="Arial"/>
        <charset val="134"/>
      </rPr>
      <t>,</t>
    </r>
    <r>
      <rPr>
        <sz val="10"/>
        <color rgb="FF000000"/>
        <rFont val="宋体"/>
        <charset val="134"/>
      </rPr>
      <t>阀杆填料</t>
    </r>
    <r>
      <rPr>
        <sz val="10"/>
        <color rgb="FF000000"/>
        <rFont val="Arial"/>
        <charset val="134"/>
      </rPr>
      <t>,D</t>
    </r>
    <r>
      <rPr>
        <sz val="10"/>
        <color rgb="FF000000"/>
        <rFont val="宋体"/>
        <charset val="134"/>
      </rPr>
      <t>型</t>
    </r>
    <r>
      <rPr>
        <sz val="10"/>
        <color rgb="FF000000"/>
        <rFont val="Arial"/>
        <charset val="134"/>
      </rPr>
      <t xml:space="preserve"> </t>
    </r>
    <r>
      <rPr>
        <sz val="10"/>
        <color rgb="FF000000"/>
        <rFont val="宋体"/>
        <charset val="134"/>
      </rPr>
      <t>用于</t>
    </r>
    <r>
      <rPr>
        <sz val="10"/>
        <color rgb="FF000000"/>
        <rFont val="Arial"/>
        <charset val="134"/>
      </rPr>
      <t>NPS2</t>
    </r>
    <r>
      <rPr>
        <sz val="10"/>
        <color rgb="FF000000"/>
        <rFont val="宋体"/>
        <charset val="134"/>
      </rPr>
      <t>以上阀门</t>
    </r>
    <r>
      <rPr>
        <sz val="10"/>
        <color rgb="FF000000"/>
        <rFont val="Arial"/>
        <charset val="134"/>
      </rPr>
      <t>,AUDCO</t>
    </r>
  </si>
  <si>
    <r>
      <rPr>
        <sz val="10"/>
        <color rgb="FF000000"/>
        <rFont val="宋体"/>
        <charset val="134"/>
      </rPr>
      <t>阀门本体零件</t>
    </r>
    <r>
      <rPr>
        <sz val="10"/>
        <color rgb="FF000000"/>
        <rFont val="Arial"/>
        <charset val="134"/>
      </rPr>
      <t>,</t>
    </r>
    <r>
      <rPr>
        <sz val="10"/>
        <color rgb="FF000000"/>
        <rFont val="宋体"/>
        <charset val="134"/>
      </rPr>
      <t>阀座密封圈</t>
    </r>
    <r>
      <rPr>
        <sz val="10"/>
        <color rgb="FF000000"/>
        <rFont val="Arial"/>
        <charset val="134"/>
      </rPr>
      <t>,FJ41Y NPS1 F-25</t>
    </r>
  </si>
  <si>
    <r>
      <rPr>
        <sz val="10"/>
        <color rgb="FF000000"/>
        <rFont val="宋体"/>
        <charset val="134"/>
      </rPr>
      <t>阀门通用零件</t>
    </r>
    <r>
      <rPr>
        <sz val="10"/>
        <color rgb="FF000000"/>
        <rFont val="Arial"/>
        <charset val="134"/>
      </rPr>
      <t>,</t>
    </r>
    <r>
      <rPr>
        <sz val="10"/>
        <color rgb="FF000000"/>
        <rFont val="宋体"/>
        <charset val="134"/>
      </rPr>
      <t>排污阀</t>
    </r>
    <r>
      <rPr>
        <sz val="10"/>
        <color rgb="FF000000"/>
        <rFont val="Arial"/>
        <charset val="134"/>
      </rPr>
      <t>,DN15 NPT,304</t>
    </r>
  </si>
  <si>
    <r>
      <rPr>
        <sz val="10"/>
        <color rgb="FF000000"/>
        <rFont val="宋体"/>
        <charset val="134"/>
      </rPr>
      <t>阀门通用零件</t>
    </r>
    <r>
      <rPr>
        <sz val="10"/>
        <color rgb="FF000000"/>
        <rFont val="Arial"/>
        <charset val="134"/>
      </rPr>
      <t>,</t>
    </r>
    <r>
      <rPr>
        <sz val="10"/>
        <color rgb="FF000000"/>
        <rFont val="宋体"/>
        <charset val="134"/>
      </rPr>
      <t>球阀泄放阀</t>
    </r>
    <r>
      <rPr>
        <sz val="10"/>
        <color rgb="FF000000"/>
        <rFont val="Arial"/>
        <charset val="134"/>
      </rPr>
      <t>,DN25 NPT</t>
    </r>
  </si>
  <si>
    <r>
      <rPr>
        <sz val="10"/>
        <color rgb="FF000000"/>
        <rFont val="宋体"/>
        <charset val="134"/>
      </rPr>
      <t>阀门通用零件</t>
    </r>
    <r>
      <rPr>
        <sz val="10"/>
        <color rgb="FF000000"/>
        <rFont val="Arial"/>
        <charset val="134"/>
      </rPr>
      <t>,</t>
    </r>
    <r>
      <rPr>
        <sz val="10"/>
        <color rgb="FF000000"/>
        <rFont val="宋体"/>
        <charset val="134"/>
      </rPr>
      <t>排污嘴</t>
    </r>
    <r>
      <rPr>
        <sz val="10"/>
        <color rgb="FF000000"/>
        <rFont val="Arial"/>
        <charset val="134"/>
      </rPr>
      <t>,DN15 NPT</t>
    </r>
  </si>
  <si>
    <r>
      <rPr>
        <sz val="10"/>
        <color rgb="FF000000"/>
        <rFont val="宋体"/>
        <charset val="134"/>
      </rPr>
      <t>阀门通用零件</t>
    </r>
    <r>
      <rPr>
        <sz val="10"/>
        <color rgb="FF000000"/>
        <rFont val="Arial"/>
        <charset val="134"/>
      </rPr>
      <t>,</t>
    </r>
    <r>
      <rPr>
        <sz val="10"/>
        <color rgb="FF000000"/>
        <rFont val="宋体"/>
        <charset val="134"/>
      </rPr>
      <t>排污嘴</t>
    </r>
    <r>
      <rPr>
        <sz val="10"/>
        <color rgb="FF000000"/>
        <rFont val="Arial"/>
        <charset val="134"/>
      </rPr>
      <t>,DN8 NPT</t>
    </r>
  </si>
  <si>
    <r>
      <rPr>
        <sz val="10"/>
        <color rgb="FF000000"/>
        <rFont val="宋体"/>
        <charset val="134"/>
      </rPr>
      <t>阀门通用零件</t>
    </r>
    <r>
      <rPr>
        <sz val="10"/>
        <color rgb="FF000000"/>
        <rFont val="Arial"/>
        <charset val="134"/>
      </rPr>
      <t>,</t>
    </r>
    <r>
      <rPr>
        <sz val="10"/>
        <color rgb="FF000000"/>
        <rFont val="宋体"/>
        <charset val="134"/>
      </rPr>
      <t>堵头</t>
    </r>
    <r>
      <rPr>
        <sz val="10"/>
        <color rgb="FF000000"/>
        <rFont val="Arial"/>
        <charset val="134"/>
      </rPr>
      <t>,DN40 NPT</t>
    </r>
  </si>
  <si>
    <r>
      <rPr>
        <sz val="10"/>
        <color rgb="FF000000"/>
        <rFont val="宋体"/>
        <charset val="134"/>
      </rPr>
      <t>阀门通用零件</t>
    </r>
    <r>
      <rPr>
        <sz val="10"/>
        <color rgb="FF000000"/>
        <rFont val="Arial"/>
        <charset val="134"/>
      </rPr>
      <t>,</t>
    </r>
    <r>
      <rPr>
        <sz val="10"/>
        <color rgb="FF000000"/>
        <rFont val="宋体"/>
        <charset val="134"/>
      </rPr>
      <t>球阀放空阀</t>
    </r>
    <r>
      <rPr>
        <sz val="10"/>
        <color rgb="FF000000"/>
        <rFont val="Arial"/>
        <charset val="134"/>
      </rPr>
      <t>,DN25 NPT</t>
    </r>
  </si>
  <si>
    <r>
      <rPr>
        <sz val="10"/>
        <color rgb="FF000000"/>
        <rFont val="宋体"/>
        <charset val="134"/>
      </rPr>
      <t>风机本体部件</t>
    </r>
    <r>
      <rPr>
        <sz val="10"/>
        <color rgb="FF000000"/>
        <rFont val="Arial"/>
        <charset val="134"/>
      </rPr>
      <t>,</t>
    </r>
    <r>
      <rPr>
        <sz val="10"/>
        <color rgb="FF000000"/>
        <rFont val="宋体"/>
        <charset val="134"/>
      </rPr>
      <t>滤芯</t>
    </r>
    <r>
      <rPr>
        <sz val="10"/>
        <color rgb="FF000000"/>
        <rFont val="Arial"/>
        <charset val="134"/>
      </rPr>
      <t>,E9-20,</t>
    </r>
    <r>
      <rPr>
        <sz val="10"/>
        <color rgb="FF000000"/>
        <rFont val="宋体"/>
        <charset val="134"/>
      </rPr>
      <t>汉克森</t>
    </r>
  </si>
  <si>
    <r>
      <rPr>
        <sz val="10"/>
        <color rgb="FF000000"/>
        <rFont val="宋体"/>
        <charset val="134"/>
      </rPr>
      <t>风机本体零件</t>
    </r>
    <r>
      <rPr>
        <sz val="10"/>
        <color rgb="FF000000"/>
        <rFont val="Arial"/>
        <charset val="134"/>
      </rPr>
      <t>,</t>
    </r>
    <r>
      <rPr>
        <sz val="10"/>
        <color rgb="FF000000"/>
        <rFont val="宋体"/>
        <charset val="134"/>
      </rPr>
      <t>精密过滤调压器</t>
    </r>
    <r>
      <rPr>
        <sz val="10"/>
        <color rgb="FF000000"/>
        <rFont val="Arial"/>
        <charset val="134"/>
      </rPr>
      <t>,AIRTAC BFR4000</t>
    </r>
  </si>
  <si>
    <r>
      <rPr>
        <sz val="10"/>
        <color rgb="FF000000"/>
        <rFont val="宋体"/>
        <charset val="134"/>
      </rPr>
      <t>风扇板</t>
    </r>
    <r>
      <rPr>
        <sz val="10"/>
        <color rgb="FF000000"/>
        <rFont val="Arial"/>
        <charset val="134"/>
      </rPr>
      <t>,OptiX155/622H-SS42FA2B,DC24V</t>
    </r>
  </si>
  <si>
    <r>
      <rPr>
        <sz val="10"/>
        <color rgb="FF000000"/>
        <rFont val="宋体"/>
        <charset val="134"/>
      </rPr>
      <t>分析化验仪器配件</t>
    </r>
    <r>
      <rPr>
        <sz val="10"/>
        <color rgb="FF000000"/>
        <rFont val="Arial"/>
        <charset val="134"/>
      </rPr>
      <t>,</t>
    </r>
    <r>
      <rPr>
        <sz val="10"/>
        <color rgb="FF000000"/>
        <rFont val="宋体"/>
        <charset val="134"/>
      </rPr>
      <t>水露点分析仪</t>
    </r>
    <r>
      <rPr>
        <sz val="10"/>
        <color rgb="FF000000"/>
        <rFont val="Arial"/>
        <charset val="134"/>
      </rPr>
      <t>,</t>
    </r>
    <r>
      <rPr>
        <sz val="10"/>
        <color rgb="FF000000"/>
        <rFont val="宋体"/>
        <charset val="134"/>
      </rPr>
      <t>线圈</t>
    </r>
    <r>
      <rPr>
        <sz val="10"/>
        <color rgb="FF000000"/>
        <rFont val="Arial"/>
        <charset val="134"/>
      </rPr>
      <t>,13-0307</t>
    </r>
  </si>
  <si>
    <r>
      <rPr>
        <sz val="10"/>
        <color rgb="FF000000"/>
        <rFont val="宋体"/>
        <charset val="134"/>
      </rPr>
      <t>分析化验仪器配件</t>
    </r>
    <r>
      <rPr>
        <sz val="10"/>
        <color rgb="FF000000"/>
        <rFont val="Arial"/>
        <charset val="134"/>
      </rPr>
      <t>,</t>
    </r>
    <r>
      <rPr>
        <sz val="10"/>
        <color rgb="FF000000"/>
        <rFont val="宋体"/>
        <charset val="134"/>
      </rPr>
      <t>水露点分析仪</t>
    </r>
    <r>
      <rPr>
        <sz val="10"/>
        <color rgb="FF000000"/>
        <rFont val="Arial"/>
        <charset val="134"/>
      </rPr>
      <t>,</t>
    </r>
    <r>
      <rPr>
        <sz val="10"/>
        <color rgb="FF000000"/>
        <rFont val="宋体"/>
        <charset val="134"/>
      </rPr>
      <t>光学集成</t>
    </r>
    <r>
      <rPr>
        <sz val="10"/>
        <color rgb="FF000000"/>
        <rFont val="Arial"/>
        <charset val="134"/>
      </rPr>
      <t>,13-1214</t>
    </r>
  </si>
  <si>
    <r>
      <rPr>
        <sz val="10"/>
        <color rgb="FF000000"/>
        <rFont val="宋体"/>
        <charset val="134"/>
      </rPr>
      <t>分析化验仪器配件</t>
    </r>
    <r>
      <rPr>
        <sz val="10"/>
        <color rgb="FF000000"/>
        <rFont val="Arial"/>
        <charset val="134"/>
      </rPr>
      <t>,</t>
    </r>
    <r>
      <rPr>
        <sz val="10"/>
        <color rgb="FF000000"/>
        <rFont val="宋体"/>
        <charset val="134"/>
      </rPr>
      <t>水露点分析仪</t>
    </r>
    <r>
      <rPr>
        <sz val="10"/>
        <color rgb="FF000000"/>
        <rFont val="Arial"/>
        <charset val="134"/>
      </rPr>
      <t>,</t>
    </r>
    <r>
      <rPr>
        <sz val="10"/>
        <color rgb="FF000000"/>
        <rFont val="宋体"/>
        <charset val="134"/>
      </rPr>
      <t>棱镜集成</t>
    </r>
    <r>
      <rPr>
        <sz val="10"/>
        <color rgb="FF000000"/>
        <rFont val="Arial"/>
        <charset val="134"/>
      </rPr>
      <t>,13-1217</t>
    </r>
  </si>
  <si>
    <r>
      <rPr>
        <sz val="10"/>
        <color rgb="FF000000"/>
        <rFont val="宋体"/>
        <charset val="134"/>
      </rPr>
      <t>分析化验仪器配件</t>
    </r>
    <r>
      <rPr>
        <sz val="10"/>
        <color rgb="FF000000"/>
        <rFont val="Arial"/>
        <charset val="134"/>
      </rPr>
      <t>,</t>
    </r>
    <r>
      <rPr>
        <sz val="10"/>
        <color rgb="FF000000"/>
        <rFont val="宋体"/>
        <charset val="134"/>
      </rPr>
      <t>水露点分析仪</t>
    </r>
    <r>
      <rPr>
        <sz val="10"/>
        <color rgb="FF000000"/>
        <rFont val="Arial"/>
        <charset val="134"/>
      </rPr>
      <t>,</t>
    </r>
    <r>
      <rPr>
        <sz val="10"/>
        <color rgb="FF000000"/>
        <rFont val="宋体"/>
        <charset val="134"/>
      </rPr>
      <t>目镜</t>
    </r>
    <r>
      <rPr>
        <sz val="10"/>
        <color rgb="FF000000"/>
        <rFont val="Arial"/>
        <charset val="134"/>
      </rPr>
      <t>,13-0227</t>
    </r>
  </si>
  <si>
    <r>
      <rPr>
        <sz val="10"/>
        <color rgb="FF000000"/>
        <rFont val="宋体"/>
        <charset val="134"/>
      </rPr>
      <t>分析化验仪器配件</t>
    </r>
    <r>
      <rPr>
        <sz val="10"/>
        <color rgb="FF000000"/>
        <rFont val="Arial"/>
        <charset val="134"/>
      </rPr>
      <t>,</t>
    </r>
    <r>
      <rPr>
        <sz val="10"/>
        <color rgb="FF000000"/>
        <rFont val="宋体"/>
        <charset val="134"/>
      </rPr>
      <t>水露点分析仪</t>
    </r>
    <r>
      <rPr>
        <sz val="10"/>
        <color rgb="FF000000"/>
        <rFont val="Arial"/>
        <charset val="134"/>
      </rPr>
      <t>,</t>
    </r>
    <r>
      <rPr>
        <sz val="10"/>
        <color rgb="FF000000"/>
        <rFont val="宋体"/>
        <charset val="134"/>
      </rPr>
      <t>充电器</t>
    </r>
    <r>
      <rPr>
        <sz val="10"/>
        <color rgb="FF000000"/>
        <rFont val="Arial"/>
        <charset val="134"/>
      </rPr>
      <t>,CH13-1275</t>
    </r>
  </si>
  <si>
    <r>
      <rPr>
        <sz val="10"/>
        <color rgb="FF000000"/>
        <rFont val="宋体"/>
        <charset val="134"/>
      </rPr>
      <t>分析化验仪器配件</t>
    </r>
    <r>
      <rPr>
        <sz val="10"/>
        <color rgb="FF000000"/>
        <rFont val="Arial"/>
        <charset val="134"/>
      </rPr>
      <t>,</t>
    </r>
    <r>
      <rPr>
        <sz val="10"/>
        <color rgb="FF000000"/>
        <rFont val="宋体"/>
        <charset val="134"/>
      </rPr>
      <t>水露点分析仪</t>
    </r>
    <r>
      <rPr>
        <sz val="10"/>
        <color rgb="FF000000"/>
        <rFont val="Arial"/>
        <charset val="134"/>
      </rPr>
      <t>,</t>
    </r>
    <r>
      <rPr>
        <sz val="10"/>
        <color rgb="FF000000"/>
        <rFont val="宋体"/>
        <charset val="134"/>
      </rPr>
      <t>乙二醇过滤器滤芯</t>
    </r>
    <r>
      <rPr>
        <sz val="10"/>
        <color rgb="FF000000"/>
        <rFont val="Arial"/>
        <charset val="134"/>
      </rPr>
      <t>,103-505</t>
    </r>
  </si>
  <si>
    <r>
      <rPr>
        <sz val="10"/>
        <color rgb="FF000000"/>
        <rFont val="宋体"/>
        <charset val="134"/>
      </rPr>
      <t>分析化验仪器配件</t>
    </r>
    <r>
      <rPr>
        <sz val="10"/>
        <color rgb="FF000000"/>
        <rFont val="Arial"/>
        <charset val="134"/>
      </rPr>
      <t>,</t>
    </r>
    <r>
      <rPr>
        <sz val="10"/>
        <color rgb="FF000000"/>
        <rFont val="宋体"/>
        <charset val="134"/>
      </rPr>
      <t>水露点分析仪</t>
    </r>
    <r>
      <rPr>
        <sz val="10"/>
        <color rgb="FF000000"/>
        <rFont val="Arial"/>
        <charset val="134"/>
      </rPr>
      <t>,</t>
    </r>
    <r>
      <rPr>
        <sz val="10"/>
        <color rgb="FF000000"/>
        <rFont val="宋体"/>
        <charset val="134"/>
      </rPr>
      <t>反光镜</t>
    </r>
    <r>
      <rPr>
        <sz val="10"/>
        <color rgb="FF000000"/>
        <rFont val="Arial"/>
        <charset val="134"/>
      </rPr>
      <t>,13-0215</t>
    </r>
  </si>
  <si>
    <r>
      <rPr>
        <sz val="10"/>
        <color rgb="FF000000"/>
        <rFont val="宋体"/>
        <charset val="134"/>
      </rPr>
      <t>分析化验仪器配件</t>
    </r>
    <r>
      <rPr>
        <sz val="10"/>
        <color rgb="FF000000"/>
        <rFont val="Arial"/>
        <charset val="134"/>
      </rPr>
      <t>,</t>
    </r>
    <r>
      <rPr>
        <sz val="10"/>
        <color rgb="FF000000"/>
        <rFont val="宋体"/>
        <charset val="134"/>
      </rPr>
      <t>水露点分析仪</t>
    </r>
    <r>
      <rPr>
        <sz val="10"/>
        <color rgb="FF000000"/>
        <rFont val="Arial"/>
        <charset val="134"/>
      </rPr>
      <t>,</t>
    </r>
    <r>
      <rPr>
        <sz val="10"/>
        <color rgb="FF000000"/>
        <rFont val="宋体"/>
        <charset val="134"/>
      </rPr>
      <t>温度检测器</t>
    </r>
    <r>
      <rPr>
        <sz val="10"/>
        <color rgb="FF000000"/>
        <rFont val="Arial"/>
        <charset val="134"/>
      </rPr>
      <t>,13-0236</t>
    </r>
  </si>
  <si>
    <r>
      <rPr>
        <sz val="10"/>
        <color rgb="FF000000"/>
        <rFont val="宋体"/>
        <charset val="134"/>
      </rPr>
      <t>分析化验仪器配件</t>
    </r>
    <r>
      <rPr>
        <sz val="10"/>
        <color rgb="FF000000"/>
        <rFont val="Arial"/>
        <charset val="134"/>
      </rPr>
      <t>,</t>
    </r>
    <r>
      <rPr>
        <sz val="10"/>
        <color rgb="FF000000"/>
        <rFont val="宋体"/>
        <charset val="134"/>
      </rPr>
      <t>水露点分析仪</t>
    </r>
    <r>
      <rPr>
        <sz val="10"/>
        <color rgb="FF000000"/>
        <rFont val="Arial"/>
        <charset val="134"/>
      </rPr>
      <t>,LED</t>
    </r>
    <r>
      <rPr>
        <sz val="10"/>
        <color rgb="FF000000"/>
        <rFont val="宋体"/>
        <charset val="134"/>
      </rPr>
      <t>灯电路集成</t>
    </r>
    <r>
      <rPr>
        <sz val="10"/>
        <color rgb="FF000000"/>
        <rFont val="Arial"/>
        <charset val="134"/>
      </rPr>
      <t>,13-1252</t>
    </r>
  </si>
  <si>
    <r>
      <rPr>
        <sz val="10"/>
        <color rgb="FF000000"/>
        <rFont val="宋体"/>
        <charset val="134"/>
      </rPr>
      <t>分析化验仪器配件</t>
    </r>
    <r>
      <rPr>
        <sz val="10"/>
        <color rgb="FF000000"/>
        <rFont val="Arial"/>
        <charset val="134"/>
      </rPr>
      <t>,</t>
    </r>
    <r>
      <rPr>
        <sz val="10"/>
        <color rgb="FF000000"/>
        <rFont val="宋体"/>
        <charset val="134"/>
      </rPr>
      <t>水露点分析仪</t>
    </r>
    <r>
      <rPr>
        <sz val="10"/>
        <color rgb="FF000000"/>
        <rFont val="Arial"/>
        <charset val="134"/>
      </rPr>
      <t>,</t>
    </r>
    <r>
      <rPr>
        <sz val="10"/>
        <color rgb="FF000000"/>
        <rFont val="宋体"/>
        <charset val="134"/>
      </rPr>
      <t>变压器</t>
    </r>
    <r>
      <rPr>
        <sz val="10"/>
        <color rgb="FF000000"/>
        <rFont val="Arial"/>
        <charset val="134"/>
      </rPr>
      <t>,CH187-20535</t>
    </r>
  </si>
  <si>
    <r>
      <rPr>
        <sz val="10"/>
        <color rgb="FF000000"/>
        <rFont val="宋体"/>
        <charset val="134"/>
      </rPr>
      <t>分析化验仪器配件</t>
    </r>
    <r>
      <rPr>
        <sz val="10"/>
        <color rgb="FF000000"/>
        <rFont val="Arial"/>
        <charset val="134"/>
      </rPr>
      <t>,</t>
    </r>
    <r>
      <rPr>
        <sz val="10"/>
        <color rgb="FF000000"/>
        <rFont val="宋体"/>
        <charset val="134"/>
      </rPr>
      <t>水露点分析仪</t>
    </r>
    <r>
      <rPr>
        <sz val="10"/>
        <color rgb="FF000000"/>
        <rFont val="Arial"/>
        <charset val="134"/>
      </rPr>
      <t>,</t>
    </r>
    <r>
      <rPr>
        <sz val="10"/>
        <color rgb="FF000000"/>
        <rFont val="宋体"/>
        <charset val="134"/>
      </rPr>
      <t>窗口垫圈</t>
    </r>
    <r>
      <rPr>
        <sz val="10"/>
        <color rgb="FF000000"/>
        <rFont val="Arial"/>
        <charset val="134"/>
      </rPr>
      <t>,13-0205</t>
    </r>
  </si>
  <si>
    <r>
      <rPr>
        <sz val="10"/>
        <color rgb="FF000000"/>
        <rFont val="宋体"/>
        <charset val="134"/>
      </rPr>
      <t>分析化验仪器配件</t>
    </r>
    <r>
      <rPr>
        <sz val="10"/>
        <color rgb="FF000000"/>
        <rFont val="Arial"/>
        <charset val="134"/>
      </rPr>
      <t>,</t>
    </r>
    <r>
      <rPr>
        <sz val="10"/>
        <color rgb="FF000000"/>
        <rFont val="宋体"/>
        <charset val="134"/>
      </rPr>
      <t>水露点分析仪</t>
    </r>
    <r>
      <rPr>
        <sz val="10"/>
        <color rgb="FF000000"/>
        <rFont val="Arial"/>
        <charset val="134"/>
      </rPr>
      <t>,</t>
    </r>
    <r>
      <rPr>
        <sz val="10"/>
        <color rgb="FF000000"/>
        <rFont val="宋体"/>
        <charset val="134"/>
      </rPr>
      <t>电池</t>
    </r>
    <r>
      <rPr>
        <sz val="10"/>
        <color rgb="FF000000"/>
        <rFont val="Arial"/>
        <charset val="134"/>
      </rPr>
      <t>/</t>
    </r>
    <r>
      <rPr>
        <sz val="10"/>
        <color rgb="FF000000"/>
        <rFont val="宋体"/>
        <charset val="134"/>
      </rPr>
      <t>充电器接线集成</t>
    </r>
    <r>
      <rPr>
        <sz val="10"/>
        <color rgb="FF000000"/>
        <rFont val="Arial"/>
        <charset val="134"/>
      </rPr>
      <t>,13-1277</t>
    </r>
  </si>
  <si>
    <r>
      <rPr>
        <sz val="10"/>
        <color rgb="FF000000"/>
        <rFont val="宋体"/>
        <charset val="134"/>
      </rPr>
      <t>分析化验仪器配件</t>
    </r>
    <r>
      <rPr>
        <sz val="10"/>
        <color rgb="FF000000"/>
        <rFont val="Arial"/>
        <charset val="134"/>
      </rPr>
      <t>,</t>
    </r>
    <r>
      <rPr>
        <sz val="10"/>
        <color rgb="FF000000"/>
        <rFont val="宋体"/>
        <charset val="134"/>
      </rPr>
      <t>水露点分析仪</t>
    </r>
    <r>
      <rPr>
        <sz val="10"/>
        <color rgb="FF000000"/>
        <rFont val="Arial"/>
        <charset val="134"/>
      </rPr>
      <t>,230</t>
    </r>
    <r>
      <rPr>
        <sz val="10"/>
        <color rgb="FF000000"/>
        <rFont val="宋体"/>
        <charset val="134"/>
      </rPr>
      <t>伏插头转换器包</t>
    </r>
    <r>
      <rPr>
        <sz val="10"/>
        <color rgb="FF000000"/>
        <rFont val="Arial"/>
        <charset val="134"/>
      </rPr>
      <t>,C08846</t>
    </r>
  </si>
  <si>
    <r>
      <rPr>
        <sz val="10"/>
        <color rgb="FF000000"/>
        <rFont val="宋体"/>
        <charset val="134"/>
      </rPr>
      <t>分析化验仪器配件</t>
    </r>
    <r>
      <rPr>
        <sz val="10"/>
        <color rgb="FF000000"/>
        <rFont val="Arial"/>
        <charset val="134"/>
      </rPr>
      <t>,</t>
    </r>
    <r>
      <rPr>
        <sz val="10"/>
        <color rgb="FF000000"/>
        <rFont val="宋体"/>
        <charset val="134"/>
      </rPr>
      <t>水露点分析仪</t>
    </r>
    <r>
      <rPr>
        <sz val="10"/>
        <color rgb="FF000000"/>
        <rFont val="Arial"/>
        <charset val="134"/>
      </rPr>
      <t>,</t>
    </r>
    <r>
      <rPr>
        <sz val="10"/>
        <color rgb="FF000000"/>
        <rFont val="宋体"/>
        <charset val="134"/>
      </rPr>
      <t>充电器接头帽</t>
    </r>
    <r>
      <rPr>
        <sz val="10"/>
        <color rgb="FF000000"/>
        <rFont val="Arial"/>
        <charset val="134"/>
      </rPr>
      <t>,C11003</t>
    </r>
  </si>
  <si>
    <r>
      <rPr>
        <sz val="10"/>
        <color rgb="FF000000"/>
        <rFont val="等线"/>
        <charset val="134"/>
      </rPr>
      <t>隔离式安全栅</t>
    </r>
    <r>
      <rPr>
        <sz val="10"/>
        <color rgb="FF000000"/>
        <rFont val="Arial"/>
        <charset val="134"/>
      </rPr>
      <t>,</t>
    </r>
    <r>
      <rPr>
        <sz val="10"/>
        <color rgb="FF000000"/>
        <rFont val="等线"/>
        <charset val="134"/>
      </rPr>
      <t>模拟量输入</t>
    </r>
    <r>
      <rPr>
        <sz val="10"/>
        <color rgb="FF000000"/>
        <rFont val="Arial"/>
        <charset val="134"/>
      </rPr>
      <t>,</t>
    </r>
    <r>
      <rPr>
        <sz val="10"/>
        <color rgb="FF000000"/>
        <rFont val="等线"/>
        <charset val="134"/>
      </rPr>
      <t>一进一出</t>
    </r>
  </si>
  <si>
    <r>
      <rPr>
        <sz val="10"/>
        <color rgb="FF000000"/>
        <rFont val="宋体"/>
        <charset val="134"/>
      </rPr>
      <t>隔离式安全栅</t>
    </r>
    <r>
      <rPr>
        <sz val="10"/>
        <color rgb="FF000000"/>
        <rFont val="Arial"/>
        <charset val="134"/>
      </rPr>
      <t>,RS485</t>
    </r>
    <r>
      <rPr>
        <sz val="10"/>
        <color rgb="FF000000"/>
        <rFont val="宋体"/>
        <charset val="134"/>
      </rPr>
      <t>输入</t>
    </r>
    <r>
      <rPr>
        <sz val="10"/>
        <color rgb="FF000000"/>
        <rFont val="Arial"/>
        <charset val="134"/>
      </rPr>
      <t>,</t>
    </r>
    <r>
      <rPr>
        <sz val="10"/>
        <color rgb="FF000000"/>
        <rFont val="宋体"/>
        <charset val="134"/>
      </rPr>
      <t>一进一出</t>
    </r>
  </si>
  <si>
    <r>
      <rPr>
        <sz val="10"/>
        <color rgb="FF000000"/>
        <rFont val="宋体"/>
        <charset val="134"/>
      </rPr>
      <t>隔离式安全栅</t>
    </r>
    <r>
      <rPr>
        <sz val="10"/>
        <color rgb="FF000000"/>
        <rFont val="Arial"/>
        <charset val="134"/>
      </rPr>
      <t>,</t>
    </r>
    <r>
      <rPr>
        <sz val="10"/>
        <color rgb="FF000000"/>
        <rFont val="宋体"/>
        <charset val="134"/>
      </rPr>
      <t>模拟量输入</t>
    </r>
    <r>
      <rPr>
        <sz val="10"/>
        <color rgb="FF000000"/>
        <rFont val="Arial"/>
        <charset val="134"/>
      </rPr>
      <t>,</t>
    </r>
    <r>
      <rPr>
        <sz val="10"/>
        <color rgb="FF000000"/>
        <rFont val="宋体"/>
        <charset val="134"/>
      </rPr>
      <t>一进一出</t>
    </r>
  </si>
  <si>
    <r>
      <rPr>
        <sz val="10"/>
        <color rgb="FF000000"/>
        <rFont val="宋体"/>
        <charset val="134"/>
      </rPr>
      <t>隔离式安全栅</t>
    </r>
    <r>
      <rPr>
        <sz val="10"/>
        <color rgb="FF000000"/>
        <rFont val="Arial"/>
        <charset val="134"/>
      </rPr>
      <t>,</t>
    </r>
    <r>
      <rPr>
        <sz val="10"/>
        <color rgb="FF000000"/>
        <rFont val="宋体"/>
        <charset val="134"/>
      </rPr>
      <t>开关量输入</t>
    </r>
    <r>
      <rPr>
        <sz val="10"/>
        <color rgb="FF000000"/>
        <rFont val="Arial"/>
        <charset val="134"/>
      </rPr>
      <t>,</t>
    </r>
    <r>
      <rPr>
        <sz val="10"/>
        <color rgb="FF000000"/>
        <rFont val="宋体"/>
        <charset val="134"/>
      </rPr>
      <t>二进二出</t>
    </r>
  </si>
  <si>
    <r>
      <rPr>
        <sz val="10"/>
        <color rgb="FF000000"/>
        <rFont val="宋体"/>
        <charset val="134"/>
      </rPr>
      <t>工程机具设备本体零件</t>
    </r>
    <r>
      <rPr>
        <sz val="10"/>
        <color rgb="FF000000"/>
        <rFont val="Arial"/>
        <charset val="134"/>
      </rPr>
      <t>,</t>
    </r>
    <r>
      <rPr>
        <sz val="10"/>
        <color rgb="FF000000"/>
        <rFont val="宋体"/>
        <charset val="134"/>
      </rPr>
      <t>油泵马达</t>
    </r>
    <r>
      <rPr>
        <sz val="10"/>
        <color rgb="FF000000"/>
        <rFont val="Arial"/>
        <charset val="134"/>
      </rPr>
      <t>,P2A-90S-2,1/2HPEP220V-2Ph/50Hz,</t>
    </r>
    <r>
      <rPr>
        <sz val="10"/>
        <color rgb="FF000000"/>
        <rFont val="宋体"/>
        <charset val="134"/>
      </rPr>
      <t>无</t>
    </r>
  </si>
  <si>
    <r>
      <rPr>
        <sz val="10"/>
        <color rgb="FF000000"/>
        <rFont val="宋体"/>
        <charset val="134"/>
      </rPr>
      <t>工具柜</t>
    </r>
    <r>
      <rPr>
        <sz val="10"/>
        <color rgb="FF000000"/>
        <rFont val="Arial"/>
        <charset val="134"/>
      </rPr>
      <t>,</t>
    </r>
    <r>
      <rPr>
        <sz val="10"/>
        <color rgb="FF000000"/>
        <rFont val="宋体"/>
        <charset val="134"/>
      </rPr>
      <t>可移动</t>
    </r>
    <r>
      <rPr>
        <sz val="10"/>
        <color rgb="FF000000"/>
        <rFont val="Arial"/>
        <charset val="134"/>
      </rPr>
      <t>,</t>
    </r>
    <r>
      <rPr>
        <sz val="10"/>
        <color rgb="FF000000"/>
        <rFont val="宋体"/>
        <charset val="134"/>
      </rPr>
      <t>铁皮</t>
    </r>
    <r>
      <rPr>
        <sz val="10"/>
        <color rgb="FF000000"/>
        <rFont val="Arial"/>
        <charset val="134"/>
      </rPr>
      <t>,400mm×400mm</t>
    </r>
  </si>
  <si>
    <r>
      <rPr>
        <sz val="10"/>
        <color rgb="FF000000"/>
        <rFont val="宋体"/>
        <charset val="134"/>
      </rPr>
      <t>光电转换模块</t>
    </r>
    <r>
      <rPr>
        <sz val="10"/>
        <color rgb="FF000000"/>
        <rFont val="Arial"/>
        <charset val="134"/>
      </rPr>
      <t>,ESFP-GE-SX-MM850,</t>
    </r>
    <r>
      <rPr>
        <sz val="10"/>
        <color rgb="FF000000"/>
        <rFont val="宋体"/>
        <charset val="134"/>
      </rPr>
      <t>多模</t>
    </r>
    <r>
      <rPr>
        <sz val="10"/>
        <color rgb="FF000000"/>
        <rFont val="Arial"/>
        <charset val="134"/>
      </rPr>
      <t xml:space="preserve"> SC</t>
    </r>
  </si>
  <si>
    <r>
      <rPr>
        <sz val="10"/>
        <color rgb="FF000000"/>
        <rFont val="宋体"/>
        <charset val="134"/>
      </rPr>
      <t>光电转换模块</t>
    </r>
    <r>
      <rPr>
        <sz val="10"/>
        <color rgb="FF000000"/>
        <rFont val="Arial"/>
        <charset val="134"/>
      </rPr>
      <t>,MM3-4FXS2,</t>
    </r>
    <r>
      <rPr>
        <sz val="10"/>
        <color rgb="FF000000"/>
        <rFont val="宋体"/>
        <charset val="134"/>
      </rPr>
      <t>单模</t>
    </r>
  </si>
  <si>
    <r>
      <rPr>
        <sz val="10"/>
        <color rgb="FF000000"/>
        <rFont val="宋体"/>
        <charset val="134"/>
      </rPr>
      <t>光电转换模块</t>
    </r>
    <r>
      <rPr>
        <sz val="10"/>
        <color rgb="FF000000"/>
        <rFont val="Arial"/>
        <charset val="134"/>
      </rPr>
      <t>,MM3-2FXS2/2TX1,</t>
    </r>
    <r>
      <rPr>
        <sz val="10"/>
        <color rgb="FF000000"/>
        <rFont val="宋体"/>
        <charset val="134"/>
      </rPr>
      <t>单模</t>
    </r>
  </si>
  <si>
    <r>
      <rPr>
        <sz val="10"/>
        <color rgb="FF000000"/>
        <rFont val="宋体"/>
        <charset val="134"/>
      </rPr>
      <t>光电转换模块</t>
    </r>
    <r>
      <rPr>
        <sz val="10"/>
        <color rgb="FF000000"/>
        <rFont val="Arial"/>
        <charset val="134"/>
      </rPr>
      <t>,MM3-2FXM2/2TX1,2×RJ45+2×</t>
    </r>
    <r>
      <rPr>
        <sz val="10"/>
        <color rgb="FF000000"/>
        <rFont val="宋体"/>
        <charset val="134"/>
      </rPr>
      <t>多模</t>
    </r>
  </si>
  <si>
    <r>
      <rPr>
        <sz val="10"/>
        <color rgb="FF000000"/>
        <rFont val="宋体"/>
        <charset val="134"/>
      </rPr>
      <t>光电转换模块</t>
    </r>
    <r>
      <rPr>
        <sz val="10"/>
        <color rgb="FF000000"/>
        <rFont val="Arial"/>
        <charset val="134"/>
      </rPr>
      <t>,MOXA EDS-205A-M-SC 1300nm 0.8GHz,</t>
    </r>
    <r>
      <rPr>
        <sz val="10"/>
        <color rgb="FF000000"/>
        <rFont val="宋体"/>
        <charset val="134"/>
      </rPr>
      <t>多模</t>
    </r>
    <r>
      <rPr>
        <sz val="10"/>
        <color rgb="FF000000"/>
        <rFont val="Arial"/>
        <charset val="134"/>
      </rPr>
      <t xml:space="preserve"> SC</t>
    </r>
  </si>
  <si>
    <r>
      <rPr>
        <sz val="10"/>
        <color rgb="FF000000"/>
        <rFont val="宋体"/>
        <charset val="134"/>
      </rPr>
      <t>光功率放大板</t>
    </r>
    <r>
      <rPr>
        <sz val="10"/>
        <color rgb="FF000000"/>
        <rFont val="Arial"/>
        <charset val="134"/>
      </rPr>
      <t>,</t>
    </r>
    <r>
      <rPr>
        <sz val="10"/>
        <color rgb="FF000000"/>
        <rFont val="宋体"/>
        <charset val="134"/>
      </rPr>
      <t>前置放大板</t>
    </r>
    <r>
      <rPr>
        <sz val="10"/>
        <color rgb="FF000000"/>
        <rFont val="Arial"/>
        <charset val="134"/>
      </rPr>
      <t xml:space="preserve"> SS-ABPA,</t>
    </r>
    <r>
      <rPr>
        <sz val="10"/>
        <color rgb="FF000000"/>
        <rFont val="宋体"/>
        <charset val="134"/>
      </rPr>
      <t>单路</t>
    </r>
    <r>
      <rPr>
        <sz val="10"/>
        <color rgb="FF000000"/>
        <rFont val="Arial"/>
        <charset val="134"/>
      </rPr>
      <t>,14/-27dBm</t>
    </r>
  </si>
  <si>
    <r>
      <rPr>
        <sz val="10"/>
        <color rgb="FF000000"/>
        <rFont val="宋体"/>
        <charset val="134"/>
      </rPr>
      <t>管道施工机械配件</t>
    </r>
    <r>
      <rPr>
        <sz val="10"/>
        <color rgb="FF000000"/>
        <rFont val="Arial"/>
        <charset val="134"/>
      </rPr>
      <t>,</t>
    </r>
    <r>
      <rPr>
        <sz val="10"/>
        <color rgb="FF000000"/>
        <rFont val="宋体"/>
        <charset val="134"/>
      </rPr>
      <t>清管快开盲板卡环</t>
    </r>
    <r>
      <rPr>
        <sz val="10"/>
        <color rgb="FF000000"/>
        <rFont val="Arial"/>
        <charset val="134"/>
      </rPr>
      <t>,ZQ500-6.4,DN500</t>
    </r>
  </si>
  <si>
    <r>
      <rPr>
        <sz val="10"/>
        <color rgb="FF000000"/>
        <rFont val="宋体"/>
        <charset val="134"/>
      </rPr>
      <t>硅芯管</t>
    </r>
    <r>
      <rPr>
        <sz val="10"/>
        <color rgb="FF000000"/>
        <rFont val="Arial"/>
        <charset val="134"/>
      </rPr>
      <t xml:space="preserve">,40/33 </t>
    </r>
    <r>
      <rPr>
        <sz val="10"/>
        <color rgb="FF000000"/>
        <rFont val="宋体"/>
        <charset val="134"/>
      </rPr>
      <t>黑色</t>
    </r>
    <r>
      <rPr>
        <sz val="10"/>
        <color rgb="FF000000"/>
        <rFont val="Arial"/>
        <charset val="134"/>
      </rPr>
      <t>,GB/T24456 PE-HD</t>
    </r>
  </si>
  <si>
    <r>
      <rPr>
        <sz val="10"/>
        <color rgb="FF000000"/>
        <rFont val="宋体"/>
        <charset val="134"/>
      </rPr>
      <t>硅芯管</t>
    </r>
    <r>
      <rPr>
        <sz val="10"/>
        <color rgb="FF000000"/>
        <rFont val="Arial"/>
        <charset val="134"/>
      </rPr>
      <t xml:space="preserve">,40/33,GB/T24456 PE-HD </t>
    </r>
    <r>
      <rPr>
        <sz val="10"/>
        <color rgb="FF000000"/>
        <rFont val="宋体"/>
        <charset val="134"/>
      </rPr>
      <t>黄色</t>
    </r>
  </si>
  <si>
    <r>
      <rPr>
        <sz val="10"/>
        <color rgb="FF000000"/>
        <rFont val="宋体"/>
        <charset val="134"/>
      </rPr>
      <t>过滤元件</t>
    </r>
    <r>
      <rPr>
        <sz val="10"/>
        <color rgb="FF000000"/>
        <rFont val="Arial"/>
        <charset val="134"/>
      </rPr>
      <t>,52MCC44500CP11</t>
    </r>
  </si>
  <si>
    <r>
      <rPr>
        <sz val="10"/>
        <color rgb="FF000000"/>
        <rFont val="宋体"/>
        <charset val="134"/>
      </rPr>
      <t>过滤元件</t>
    </r>
    <r>
      <rPr>
        <sz val="10"/>
        <color rgb="FF000000"/>
        <rFont val="Arial"/>
        <charset val="134"/>
      </rPr>
      <t>,Φ110,1830mm</t>
    </r>
  </si>
  <si>
    <r>
      <rPr>
        <sz val="10"/>
        <color rgb="FF000000"/>
        <rFont val="宋体"/>
        <charset val="134"/>
      </rPr>
      <t>过滤元件</t>
    </r>
    <r>
      <rPr>
        <sz val="10"/>
        <color rgb="FF000000"/>
        <rFont val="Arial"/>
        <charset val="134"/>
      </rPr>
      <t>,52CC1324,110mm,600mm</t>
    </r>
  </si>
  <si>
    <r>
      <rPr>
        <sz val="10"/>
        <color rgb="FF000000"/>
        <rFont val="宋体"/>
        <charset val="134"/>
      </rPr>
      <t>行程开关</t>
    </r>
    <r>
      <rPr>
        <sz val="10"/>
        <color rgb="FF000000"/>
        <rFont val="Arial"/>
        <charset val="134"/>
      </rPr>
      <t>,</t>
    </r>
    <r>
      <rPr>
        <sz val="10"/>
        <color rgb="FF000000"/>
        <rFont val="宋体"/>
        <charset val="134"/>
      </rPr>
      <t>直动转臂型</t>
    </r>
    <r>
      <rPr>
        <sz val="10"/>
        <color rgb="FF000000"/>
        <rFont val="Arial"/>
        <charset val="134"/>
      </rPr>
      <t>,Exd</t>
    </r>
    <r>
      <rPr>
        <sz val="10"/>
        <color rgb="FF000000"/>
        <rFont val="宋体"/>
        <charset val="134"/>
      </rPr>
      <t>Ⅱ</t>
    </r>
    <r>
      <rPr>
        <sz val="10"/>
        <color rgb="FF000000"/>
        <rFont val="Arial"/>
        <charset val="134"/>
      </rPr>
      <t>BT6</t>
    </r>
  </si>
  <si>
    <r>
      <rPr>
        <sz val="10"/>
        <color rgb="FF000000"/>
        <rFont val="宋体"/>
        <charset val="134"/>
      </rPr>
      <t>行程开关</t>
    </r>
    <r>
      <rPr>
        <sz val="10"/>
        <color rgb="FF000000"/>
        <rFont val="Arial"/>
        <charset val="134"/>
      </rPr>
      <t>,</t>
    </r>
    <r>
      <rPr>
        <sz val="10"/>
        <color rgb="FF000000"/>
        <rFont val="宋体"/>
        <charset val="134"/>
      </rPr>
      <t>滚动转臂型</t>
    </r>
    <r>
      <rPr>
        <sz val="10"/>
        <color rgb="FF000000"/>
        <rFont val="Arial"/>
        <charset val="134"/>
      </rPr>
      <t>,Exd</t>
    </r>
    <r>
      <rPr>
        <sz val="10"/>
        <color rgb="FF000000"/>
        <rFont val="宋体"/>
        <charset val="134"/>
      </rPr>
      <t>Ⅱ</t>
    </r>
    <r>
      <rPr>
        <sz val="10"/>
        <color rgb="FF000000"/>
        <rFont val="Arial"/>
        <charset val="134"/>
      </rPr>
      <t>BT4</t>
    </r>
  </si>
  <si>
    <r>
      <rPr>
        <sz val="10"/>
        <color rgb="FF000000"/>
        <rFont val="宋体"/>
        <charset val="134"/>
      </rPr>
      <t>回转压缩机本体部件</t>
    </r>
    <r>
      <rPr>
        <sz val="10"/>
        <color rgb="FF000000"/>
        <rFont val="Arial"/>
        <charset val="134"/>
      </rPr>
      <t>,</t>
    </r>
    <r>
      <rPr>
        <sz val="10"/>
        <color rgb="FF000000"/>
        <rFont val="宋体"/>
        <charset val="134"/>
      </rPr>
      <t>滤芯</t>
    </r>
    <r>
      <rPr>
        <sz val="10"/>
        <color rgb="FF000000"/>
        <rFont val="Arial"/>
        <charset val="134"/>
      </rPr>
      <t>,IRHE850,</t>
    </r>
    <r>
      <rPr>
        <sz val="10"/>
        <color rgb="FF000000"/>
        <rFont val="宋体"/>
        <charset val="134"/>
      </rPr>
      <t>英格索兰</t>
    </r>
  </si>
  <si>
    <r>
      <rPr>
        <sz val="10"/>
        <color rgb="FF000000"/>
        <rFont val="宋体"/>
        <charset val="134"/>
      </rPr>
      <t>回转压缩机本体部件</t>
    </r>
    <r>
      <rPr>
        <sz val="10"/>
        <color rgb="FF000000"/>
        <rFont val="Arial"/>
        <charset val="134"/>
      </rPr>
      <t>,</t>
    </r>
    <r>
      <rPr>
        <sz val="10"/>
        <color rgb="FF000000"/>
        <rFont val="宋体"/>
        <charset val="134"/>
      </rPr>
      <t>油滤芯</t>
    </r>
    <r>
      <rPr>
        <sz val="10"/>
        <color rgb="FF000000"/>
        <rFont val="Arial"/>
        <charset val="134"/>
      </rPr>
      <t>,E5-36,</t>
    </r>
    <r>
      <rPr>
        <sz val="10"/>
        <color rgb="FF000000"/>
        <rFont val="宋体"/>
        <charset val="134"/>
      </rPr>
      <t>复盛</t>
    </r>
  </si>
  <si>
    <r>
      <rPr>
        <sz val="10"/>
        <color rgb="FF000000"/>
        <rFont val="宋体"/>
        <charset val="134"/>
      </rPr>
      <t>回转压缩机本体部件</t>
    </r>
    <r>
      <rPr>
        <sz val="10"/>
        <color rgb="FF000000"/>
        <rFont val="Arial"/>
        <charset val="134"/>
      </rPr>
      <t>,</t>
    </r>
    <r>
      <rPr>
        <sz val="10"/>
        <color rgb="FF000000"/>
        <rFont val="宋体"/>
        <charset val="134"/>
      </rPr>
      <t>滤水杯</t>
    </r>
    <r>
      <rPr>
        <sz val="10"/>
        <color rgb="FF000000"/>
        <rFont val="Arial"/>
        <charset val="134"/>
      </rPr>
      <t>,9610814-39102-N,</t>
    </r>
    <r>
      <rPr>
        <sz val="10"/>
        <color rgb="FF000000"/>
        <rFont val="宋体"/>
        <charset val="134"/>
      </rPr>
      <t>复盛</t>
    </r>
  </si>
  <si>
    <r>
      <rPr>
        <sz val="10"/>
        <color rgb="FF000000"/>
        <rFont val="宋体"/>
        <charset val="134"/>
      </rPr>
      <t>回转压缩机本体零件</t>
    </r>
    <r>
      <rPr>
        <sz val="10"/>
        <color rgb="FF000000"/>
        <rFont val="Arial"/>
        <charset val="134"/>
      </rPr>
      <t>,</t>
    </r>
    <r>
      <rPr>
        <sz val="10"/>
        <color rgb="FF000000"/>
        <rFont val="宋体"/>
        <charset val="134"/>
      </rPr>
      <t>冷却器</t>
    </r>
    <r>
      <rPr>
        <sz val="10"/>
        <color rgb="FF000000"/>
        <rFont val="Arial"/>
        <charset val="134"/>
      </rPr>
      <t>,9620211-20500,</t>
    </r>
    <r>
      <rPr>
        <sz val="10"/>
        <color rgb="FF000000"/>
        <rFont val="宋体"/>
        <charset val="134"/>
      </rPr>
      <t>复盛</t>
    </r>
  </si>
  <si>
    <r>
      <rPr>
        <sz val="10"/>
        <color rgb="FF000000"/>
        <rFont val="宋体"/>
        <charset val="134"/>
      </rPr>
      <t>回转压缩机本体零件</t>
    </r>
    <r>
      <rPr>
        <sz val="10"/>
        <color rgb="FF000000"/>
        <rFont val="Arial"/>
        <charset val="134"/>
      </rPr>
      <t>,</t>
    </r>
    <r>
      <rPr>
        <sz val="10"/>
        <color rgb="FF000000"/>
        <rFont val="宋体"/>
        <charset val="134"/>
      </rPr>
      <t>减压阀</t>
    </r>
    <r>
      <rPr>
        <sz val="10"/>
        <color rgb="FF000000"/>
        <rFont val="Arial"/>
        <charset val="134"/>
      </rPr>
      <t>,9610922-23610-H,</t>
    </r>
    <r>
      <rPr>
        <sz val="10"/>
        <color rgb="FF000000"/>
        <rFont val="宋体"/>
        <charset val="134"/>
      </rPr>
      <t>复盛</t>
    </r>
  </si>
  <si>
    <r>
      <rPr>
        <sz val="10"/>
        <color rgb="FF000000"/>
        <rFont val="宋体"/>
        <charset val="134"/>
      </rPr>
      <t>回转压缩机本体零件</t>
    </r>
    <r>
      <rPr>
        <sz val="10"/>
        <color rgb="FF000000"/>
        <rFont val="Arial"/>
        <charset val="134"/>
      </rPr>
      <t>,</t>
    </r>
    <r>
      <rPr>
        <sz val="10"/>
        <color rgb="FF000000"/>
        <rFont val="宋体"/>
        <charset val="134"/>
      </rPr>
      <t>分离器</t>
    </r>
    <r>
      <rPr>
        <sz val="10"/>
        <color rgb="FF000000"/>
        <rFont val="Arial"/>
        <charset val="134"/>
      </rPr>
      <t>,91108-042,</t>
    </r>
    <r>
      <rPr>
        <sz val="10"/>
        <color rgb="FF000000"/>
        <rFont val="宋体"/>
        <charset val="134"/>
      </rPr>
      <t>复盛</t>
    </r>
  </si>
  <si>
    <r>
      <rPr>
        <sz val="10"/>
        <color rgb="FF000000"/>
        <rFont val="宋体"/>
        <charset val="134"/>
      </rPr>
      <t>回转压缩机本体零件</t>
    </r>
    <r>
      <rPr>
        <sz val="10"/>
        <color rgb="FF000000"/>
        <rFont val="Arial"/>
        <charset val="134"/>
      </rPr>
      <t>,</t>
    </r>
    <r>
      <rPr>
        <sz val="10"/>
        <color rgb="FF000000"/>
        <rFont val="宋体"/>
        <charset val="134"/>
      </rPr>
      <t>分离器</t>
    </r>
    <r>
      <rPr>
        <sz val="10"/>
        <color rgb="FF000000"/>
        <rFont val="Arial"/>
        <charset val="134"/>
      </rPr>
      <t>,71121311-46910,</t>
    </r>
    <r>
      <rPr>
        <sz val="10"/>
        <color rgb="FF000000"/>
        <rFont val="宋体"/>
        <charset val="134"/>
      </rPr>
      <t>复盛</t>
    </r>
  </si>
  <si>
    <r>
      <rPr>
        <sz val="10"/>
        <color rgb="FF000000"/>
        <rFont val="宋体"/>
        <charset val="134"/>
      </rPr>
      <t>回转压缩机本体零件</t>
    </r>
    <r>
      <rPr>
        <sz val="10"/>
        <color rgb="FF000000"/>
        <rFont val="Arial"/>
        <charset val="134"/>
      </rPr>
      <t>,</t>
    </r>
    <r>
      <rPr>
        <sz val="10"/>
        <color rgb="FF000000"/>
        <rFont val="宋体"/>
        <charset val="134"/>
      </rPr>
      <t>控制阀</t>
    </r>
    <r>
      <rPr>
        <sz val="10"/>
        <color rgb="FF000000"/>
        <rFont val="Arial"/>
        <charset val="134"/>
      </rPr>
      <t>,15531-DN40211,</t>
    </r>
    <r>
      <rPr>
        <sz val="10"/>
        <color rgb="FF000000"/>
        <rFont val="宋体"/>
        <charset val="134"/>
      </rPr>
      <t>复盛</t>
    </r>
  </si>
  <si>
    <r>
      <rPr>
        <sz val="10"/>
        <color rgb="FF000000"/>
        <rFont val="宋体"/>
        <charset val="134"/>
      </rPr>
      <t>回转压缩机本体零件</t>
    </r>
    <r>
      <rPr>
        <sz val="10"/>
        <color rgb="FF000000"/>
        <rFont val="Arial"/>
        <charset val="134"/>
      </rPr>
      <t>,</t>
    </r>
    <r>
      <rPr>
        <sz val="10"/>
        <color rgb="FF000000"/>
        <rFont val="宋体"/>
        <charset val="134"/>
      </rPr>
      <t>温控阀芯</t>
    </r>
    <r>
      <rPr>
        <sz val="10"/>
        <color rgb="FF000000"/>
        <rFont val="Arial"/>
        <charset val="134"/>
      </rPr>
      <t>,9316417-202108-71,</t>
    </r>
    <r>
      <rPr>
        <sz val="10"/>
        <color rgb="FF000000"/>
        <rFont val="宋体"/>
        <charset val="134"/>
      </rPr>
      <t>复盛</t>
    </r>
  </si>
  <si>
    <r>
      <rPr>
        <sz val="10"/>
        <color rgb="FF000000"/>
        <rFont val="宋体"/>
        <charset val="134"/>
      </rPr>
      <t>回转压缩机本体零件</t>
    </r>
    <r>
      <rPr>
        <sz val="10"/>
        <color rgb="FF000000"/>
        <rFont val="Arial"/>
        <charset val="134"/>
      </rPr>
      <t>,</t>
    </r>
    <r>
      <rPr>
        <sz val="10"/>
        <color rgb="FF000000"/>
        <rFont val="宋体"/>
        <charset val="134"/>
      </rPr>
      <t>高压软管组立</t>
    </r>
    <r>
      <rPr>
        <sz val="10"/>
        <color rgb="FF000000"/>
        <rFont val="Arial"/>
        <charset val="134"/>
      </rPr>
      <t>,71141212-66010-75,</t>
    </r>
    <r>
      <rPr>
        <sz val="10"/>
        <color rgb="FF000000"/>
        <rFont val="宋体"/>
        <charset val="134"/>
      </rPr>
      <t>复盛</t>
    </r>
  </si>
  <si>
    <r>
      <rPr>
        <sz val="10"/>
        <color rgb="FF000000"/>
        <rFont val="宋体"/>
        <charset val="134"/>
      </rPr>
      <t>回转压缩机本体零件</t>
    </r>
    <r>
      <rPr>
        <sz val="10"/>
        <color rgb="FF000000"/>
        <rFont val="Arial"/>
        <charset val="134"/>
      </rPr>
      <t>,</t>
    </r>
    <r>
      <rPr>
        <sz val="10"/>
        <color rgb="FF000000"/>
        <rFont val="宋体"/>
        <charset val="134"/>
      </rPr>
      <t>热控制阀</t>
    </r>
    <r>
      <rPr>
        <sz val="10"/>
        <color rgb="FF000000"/>
        <rFont val="Arial"/>
        <charset val="134"/>
      </rPr>
      <t>,9316510-202106,</t>
    </r>
    <r>
      <rPr>
        <sz val="10"/>
        <color rgb="FF000000"/>
        <rFont val="宋体"/>
        <charset val="134"/>
      </rPr>
      <t>复盛</t>
    </r>
  </si>
  <si>
    <r>
      <rPr>
        <sz val="10"/>
        <color rgb="FF000000"/>
        <rFont val="宋体"/>
        <charset val="134"/>
      </rPr>
      <t>回转压缩机本体零件</t>
    </r>
    <r>
      <rPr>
        <sz val="10"/>
        <color rgb="FF000000"/>
        <rFont val="Arial"/>
        <charset val="134"/>
      </rPr>
      <t>,</t>
    </r>
    <r>
      <rPr>
        <sz val="10"/>
        <color rgb="FF000000"/>
        <rFont val="宋体"/>
        <charset val="134"/>
      </rPr>
      <t>高压软管组立</t>
    </r>
    <r>
      <rPr>
        <sz val="10"/>
        <color rgb="FF000000"/>
        <rFont val="Arial"/>
        <charset val="134"/>
      </rPr>
      <t>,71131112-61402,</t>
    </r>
    <r>
      <rPr>
        <sz val="10"/>
        <color rgb="FF000000"/>
        <rFont val="宋体"/>
        <charset val="134"/>
      </rPr>
      <t>复盛</t>
    </r>
  </si>
  <si>
    <r>
      <rPr>
        <sz val="10"/>
        <color rgb="FF000000"/>
        <rFont val="宋体"/>
        <charset val="134"/>
      </rPr>
      <t>回转压缩机本体零件</t>
    </r>
    <r>
      <rPr>
        <sz val="10"/>
        <color rgb="FF000000"/>
        <rFont val="Arial"/>
        <charset val="134"/>
      </rPr>
      <t>,</t>
    </r>
    <r>
      <rPr>
        <sz val="10"/>
        <color rgb="FF000000"/>
        <rFont val="宋体"/>
        <charset val="134"/>
      </rPr>
      <t>安全阀</t>
    </r>
    <r>
      <rPr>
        <sz val="10"/>
        <color rgb="FF000000"/>
        <rFont val="Arial"/>
        <charset val="134"/>
      </rPr>
      <t>,79905-16410,</t>
    </r>
    <r>
      <rPr>
        <sz val="10"/>
        <color rgb="FF000000"/>
        <rFont val="宋体"/>
        <charset val="134"/>
      </rPr>
      <t>复盛</t>
    </r>
  </si>
  <si>
    <r>
      <rPr>
        <sz val="10"/>
        <color rgb="FF000000"/>
        <rFont val="宋体"/>
        <charset val="134"/>
      </rPr>
      <t>回转压缩机本体零件</t>
    </r>
    <r>
      <rPr>
        <sz val="10"/>
        <color rgb="FF000000"/>
        <rFont val="Arial"/>
        <charset val="134"/>
      </rPr>
      <t>,</t>
    </r>
    <r>
      <rPr>
        <sz val="10"/>
        <color rgb="FF000000"/>
        <rFont val="宋体"/>
        <charset val="134"/>
      </rPr>
      <t>排水器</t>
    </r>
    <r>
      <rPr>
        <sz val="10"/>
        <color rgb="FF000000"/>
        <rFont val="Arial"/>
        <charset val="134"/>
      </rPr>
      <t>,CS19A-16,</t>
    </r>
    <r>
      <rPr>
        <sz val="10"/>
        <color rgb="FF000000"/>
        <rFont val="宋体"/>
        <charset val="134"/>
      </rPr>
      <t>复盛</t>
    </r>
  </si>
  <si>
    <r>
      <rPr>
        <sz val="10"/>
        <color rgb="FF000000"/>
        <rFont val="宋体"/>
        <charset val="134"/>
      </rPr>
      <t>回转压缩机本体零件</t>
    </r>
    <r>
      <rPr>
        <sz val="10"/>
        <color rgb="FF000000"/>
        <rFont val="Arial"/>
        <charset val="134"/>
      </rPr>
      <t>,</t>
    </r>
    <r>
      <rPr>
        <sz val="10"/>
        <color rgb="FF000000"/>
        <rFont val="宋体"/>
        <charset val="134"/>
      </rPr>
      <t>安全阀</t>
    </r>
    <r>
      <rPr>
        <sz val="10"/>
        <color rgb="FF000000"/>
        <rFont val="Arial"/>
        <charset val="134"/>
      </rPr>
      <t>,7991515-2410100,</t>
    </r>
    <r>
      <rPr>
        <sz val="10"/>
        <color rgb="FF000000"/>
        <rFont val="宋体"/>
        <charset val="134"/>
      </rPr>
      <t>复盛</t>
    </r>
  </si>
  <si>
    <r>
      <rPr>
        <sz val="10"/>
        <color rgb="FF000000"/>
        <rFont val="宋体"/>
        <charset val="134"/>
      </rPr>
      <t>回转压缩机本体零件</t>
    </r>
    <r>
      <rPr>
        <sz val="10"/>
        <color rgb="FF000000"/>
        <rFont val="Arial"/>
        <charset val="134"/>
      </rPr>
      <t>,O</t>
    </r>
    <r>
      <rPr>
        <sz val="10"/>
        <color rgb="FF000000"/>
        <rFont val="宋体"/>
        <charset val="134"/>
      </rPr>
      <t>型密封圈</t>
    </r>
    <r>
      <rPr>
        <sz val="10"/>
        <color rgb="FF000000"/>
        <rFont val="Arial"/>
        <charset val="134"/>
      </rPr>
      <t>,2111010403,</t>
    </r>
    <r>
      <rPr>
        <sz val="10"/>
        <color rgb="FF000000"/>
        <rFont val="宋体"/>
        <charset val="134"/>
      </rPr>
      <t>复盛</t>
    </r>
  </si>
  <si>
    <r>
      <rPr>
        <sz val="10"/>
        <color rgb="FF000000"/>
        <rFont val="宋体"/>
        <charset val="134"/>
      </rPr>
      <t>回转压缩机本体零件</t>
    </r>
    <r>
      <rPr>
        <sz val="10"/>
        <color rgb="FF000000"/>
        <rFont val="Arial"/>
        <charset val="134"/>
      </rPr>
      <t>,</t>
    </r>
    <r>
      <rPr>
        <sz val="10"/>
        <color rgb="FF000000"/>
        <rFont val="宋体"/>
        <charset val="134"/>
      </rPr>
      <t>感温棒</t>
    </r>
    <r>
      <rPr>
        <sz val="10"/>
        <color rgb="FF000000"/>
        <rFont val="Arial"/>
        <charset val="134"/>
      </rPr>
      <t>,93236P1-1B34370,</t>
    </r>
    <r>
      <rPr>
        <sz val="10"/>
        <color rgb="FF000000"/>
        <rFont val="宋体"/>
        <charset val="134"/>
      </rPr>
      <t>复盛</t>
    </r>
  </si>
  <si>
    <r>
      <rPr>
        <sz val="10"/>
        <color rgb="FF000000"/>
        <rFont val="宋体"/>
        <charset val="134"/>
      </rPr>
      <t>回转压缩机本体零件</t>
    </r>
    <r>
      <rPr>
        <sz val="10"/>
        <color rgb="FF000000"/>
        <rFont val="Arial"/>
        <charset val="134"/>
      </rPr>
      <t>,</t>
    </r>
    <r>
      <rPr>
        <sz val="10"/>
        <color rgb="FF000000"/>
        <rFont val="宋体"/>
        <charset val="134"/>
      </rPr>
      <t>进气阀</t>
    </r>
    <r>
      <rPr>
        <sz val="10"/>
        <color rgb="FF000000"/>
        <rFont val="Arial"/>
        <charset val="134"/>
      </rPr>
      <t>,71131111-31001,</t>
    </r>
    <r>
      <rPr>
        <sz val="10"/>
        <color rgb="FF000000"/>
        <rFont val="宋体"/>
        <charset val="134"/>
      </rPr>
      <t>复盛</t>
    </r>
  </si>
  <si>
    <r>
      <rPr>
        <sz val="10"/>
        <color rgb="FF000000"/>
        <rFont val="宋体"/>
        <charset val="134"/>
      </rPr>
      <t>回转压缩机本体零件</t>
    </r>
    <r>
      <rPr>
        <sz val="10"/>
        <color rgb="FF000000"/>
        <rFont val="Arial"/>
        <charset val="134"/>
      </rPr>
      <t>,</t>
    </r>
    <r>
      <rPr>
        <sz val="10"/>
        <color rgb="FF000000"/>
        <rFont val="宋体"/>
        <charset val="134"/>
      </rPr>
      <t>梭动阀</t>
    </r>
    <r>
      <rPr>
        <sz val="10"/>
        <color rgb="FF000000"/>
        <rFont val="Arial"/>
        <charset val="134"/>
      </rPr>
      <t>,71121110-64115-01,</t>
    </r>
    <r>
      <rPr>
        <sz val="10"/>
        <color rgb="FF000000"/>
        <rFont val="宋体"/>
        <charset val="134"/>
      </rPr>
      <t>复盛</t>
    </r>
  </si>
  <si>
    <r>
      <rPr>
        <sz val="10"/>
        <color rgb="FF000000"/>
        <rFont val="宋体"/>
        <charset val="134"/>
      </rPr>
      <t>回转压缩机本体零件</t>
    </r>
    <r>
      <rPr>
        <sz val="10"/>
        <color rgb="FF000000"/>
        <rFont val="Arial"/>
        <charset val="134"/>
      </rPr>
      <t>,</t>
    </r>
    <r>
      <rPr>
        <sz val="10"/>
        <color rgb="FF000000"/>
        <rFont val="宋体"/>
        <charset val="134"/>
      </rPr>
      <t>皮带</t>
    </r>
    <r>
      <rPr>
        <sz val="10"/>
        <color rgb="FF000000"/>
        <rFont val="Arial"/>
        <charset val="134"/>
      </rPr>
      <t>,9382081-0750,</t>
    </r>
    <r>
      <rPr>
        <sz val="10"/>
        <color rgb="FF000000"/>
        <rFont val="宋体"/>
        <charset val="134"/>
      </rPr>
      <t>复盛</t>
    </r>
  </si>
  <si>
    <r>
      <rPr>
        <sz val="10"/>
        <color rgb="FF000000"/>
        <rFont val="宋体"/>
        <charset val="134"/>
      </rPr>
      <t>回转压缩机本体零件</t>
    </r>
    <r>
      <rPr>
        <sz val="10"/>
        <color rgb="FF000000"/>
        <rFont val="Arial"/>
        <charset val="134"/>
      </rPr>
      <t>,</t>
    </r>
    <r>
      <rPr>
        <sz val="10"/>
        <color rgb="FF000000"/>
        <rFont val="宋体"/>
        <charset val="134"/>
      </rPr>
      <t>皮带</t>
    </r>
    <r>
      <rPr>
        <sz val="10"/>
        <color rgb="FF000000"/>
        <rFont val="Arial"/>
        <charset val="134"/>
      </rPr>
      <t>,9382081-0710,</t>
    </r>
    <r>
      <rPr>
        <sz val="10"/>
        <color rgb="FF000000"/>
        <rFont val="宋体"/>
        <charset val="134"/>
      </rPr>
      <t>复盛</t>
    </r>
  </si>
  <si>
    <r>
      <rPr>
        <sz val="10"/>
        <color rgb="FF000000"/>
        <rFont val="宋体"/>
        <charset val="134"/>
      </rPr>
      <t>回转压缩机本体零件</t>
    </r>
    <r>
      <rPr>
        <sz val="10"/>
        <color rgb="FF000000"/>
        <rFont val="Arial"/>
        <charset val="134"/>
      </rPr>
      <t>,</t>
    </r>
    <r>
      <rPr>
        <sz val="10"/>
        <color rgb="FF000000"/>
        <rFont val="宋体"/>
        <charset val="134"/>
      </rPr>
      <t>单向阀</t>
    </r>
    <r>
      <rPr>
        <sz val="10"/>
        <color rgb="FF000000"/>
        <rFont val="Arial"/>
        <charset val="134"/>
      </rPr>
      <t>,XY-LG-45-03,</t>
    </r>
    <r>
      <rPr>
        <sz val="10"/>
        <color rgb="FF000000"/>
        <rFont val="宋体"/>
        <charset val="134"/>
      </rPr>
      <t>复盛</t>
    </r>
  </si>
  <si>
    <r>
      <rPr>
        <sz val="10"/>
        <color rgb="FF000000"/>
        <rFont val="宋体"/>
        <charset val="134"/>
      </rPr>
      <t>回转压缩机本体零件</t>
    </r>
    <r>
      <rPr>
        <sz val="10"/>
        <color rgb="FF000000"/>
        <rFont val="Arial"/>
        <charset val="134"/>
      </rPr>
      <t>,O</t>
    </r>
    <r>
      <rPr>
        <sz val="10"/>
        <color rgb="FF000000"/>
        <rFont val="宋体"/>
        <charset val="134"/>
      </rPr>
      <t>型密封圈</t>
    </r>
    <r>
      <rPr>
        <sz val="10"/>
        <color rgb="FF000000"/>
        <rFont val="Arial"/>
        <charset val="134"/>
      </rPr>
      <t>,9360187-190088,</t>
    </r>
    <r>
      <rPr>
        <sz val="10"/>
        <color rgb="FF000000"/>
        <rFont val="宋体"/>
        <charset val="134"/>
      </rPr>
      <t>复盛</t>
    </r>
  </si>
  <si>
    <r>
      <rPr>
        <sz val="10"/>
        <color rgb="FF000000"/>
        <rFont val="宋体"/>
        <charset val="134"/>
      </rPr>
      <t>回转压缩机本体零件</t>
    </r>
    <r>
      <rPr>
        <sz val="10"/>
        <color rgb="FF000000"/>
        <rFont val="Arial"/>
        <charset val="134"/>
      </rPr>
      <t>,</t>
    </r>
    <r>
      <rPr>
        <sz val="10"/>
        <color rgb="FF000000"/>
        <rFont val="宋体"/>
        <charset val="134"/>
      </rPr>
      <t>泄放阀</t>
    </r>
    <r>
      <rPr>
        <sz val="10"/>
        <color rgb="FF000000"/>
        <rFont val="Arial"/>
        <charset val="134"/>
      </rPr>
      <t>,2104090172/9313915-252104-K,</t>
    </r>
    <r>
      <rPr>
        <sz val="10"/>
        <color rgb="FF000000"/>
        <rFont val="宋体"/>
        <charset val="134"/>
      </rPr>
      <t>复盛</t>
    </r>
  </si>
  <si>
    <r>
      <rPr>
        <sz val="10"/>
        <color rgb="FF000000"/>
        <rFont val="宋体"/>
        <charset val="134"/>
      </rPr>
      <t>回转压缩机本体零件</t>
    </r>
    <r>
      <rPr>
        <sz val="10"/>
        <color rgb="FF000000"/>
        <rFont val="Arial"/>
        <charset val="134"/>
      </rPr>
      <t>,</t>
    </r>
    <r>
      <rPr>
        <sz val="10"/>
        <color rgb="FF000000"/>
        <rFont val="宋体"/>
        <charset val="134"/>
      </rPr>
      <t>专用阀</t>
    </r>
    <r>
      <rPr>
        <sz val="10"/>
        <color rgb="FF000000"/>
        <rFont val="Arial"/>
        <charset val="134"/>
      </rPr>
      <t>,99289860,</t>
    </r>
    <r>
      <rPr>
        <sz val="10"/>
        <color rgb="FF000000"/>
        <rFont val="宋体"/>
        <charset val="134"/>
      </rPr>
      <t>英格索兰</t>
    </r>
  </si>
  <si>
    <r>
      <rPr>
        <sz val="10"/>
        <color rgb="FF000000"/>
        <rFont val="宋体"/>
        <charset val="134"/>
      </rPr>
      <t>回转压缩机本体零件</t>
    </r>
    <r>
      <rPr>
        <sz val="10"/>
        <color rgb="FF000000"/>
        <rFont val="Arial"/>
        <charset val="134"/>
      </rPr>
      <t>,</t>
    </r>
    <r>
      <rPr>
        <sz val="10"/>
        <color rgb="FF000000"/>
        <rFont val="宋体"/>
        <charset val="134"/>
      </rPr>
      <t>维持阀</t>
    </r>
    <r>
      <rPr>
        <sz val="10"/>
        <color rgb="FF000000"/>
        <rFont val="Arial"/>
        <charset val="134"/>
      </rPr>
      <t>,2605331320,</t>
    </r>
    <r>
      <rPr>
        <sz val="10"/>
        <color rgb="FF000000"/>
        <rFont val="宋体"/>
        <charset val="134"/>
      </rPr>
      <t>复盛</t>
    </r>
  </si>
  <si>
    <r>
      <rPr>
        <sz val="10"/>
        <color rgb="FF000000"/>
        <rFont val="宋体"/>
        <charset val="134"/>
      </rPr>
      <t>回转压缩机本体零件</t>
    </r>
    <r>
      <rPr>
        <sz val="10"/>
        <color rgb="FF000000"/>
        <rFont val="Arial"/>
        <charset val="134"/>
      </rPr>
      <t>,</t>
    </r>
    <r>
      <rPr>
        <sz val="10"/>
        <color rgb="FF000000"/>
        <rFont val="宋体"/>
        <charset val="134"/>
      </rPr>
      <t>热控制阀</t>
    </r>
    <r>
      <rPr>
        <sz val="10"/>
        <color rgb="FF000000"/>
        <rFont val="Arial"/>
        <charset val="134"/>
      </rPr>
      <t>,9316517-202906-76,</t>
    </r>
    <r>
      <rPr>
        <sz val="10"/>
        <color rgb="FF000000"/>
        <rFont val="宋体"/>
        <charset val="134"/>
      </rPr>
      <t>复盛</t>
    </r>
  </si>
  <si>
    <r>
      <rPr>
        <sz val="10"/>
        <color rgb="FF000000"/>
        <rFont val="宋体"/>
        <charset val="134"/>
      </rPr>
      <t>回转压缩机本体零件</t>
    </r>
    <r>
      <rPr>
        <sz val="10"/>
        <color rgb="FF000000"/>
        <rFont val="Arial"/>
        <charset val="134"/>
      </rPr>
      <t>,</t>
    </r>
    <r>
      <rPr>
        <sz val="10"/>
        <color rgb="FF000000"/>
        <rFont val="宋体"/>
        <charset val="134"/>
      </rPr>
      <t>压差开关</t>
    </r>
    <r>
      <rPr>
        <sz val="10"/>
        <color rgb="FF000000"/>
        <rFont val="Arial"/>
        <charset val="134"/>
      </rPr>
      <t>,9324313-21511-M,</t>
    </r>
    <r>
      <rPr>
        <sz val="10"/>
        <color rgb="FF000000"/>
        <rFont val="宋体"/>
        <charset val="134"/>
      </rPr>
      <t>复盛</t>
    </r>
  </si>
  <si>
    <r>
      <rPr>
        <sz val="10"/>
        <color rgb="FF000000"/>
        <rFont val="宋体"/>
        <charset val="134"/>
      </rPr>
      <t>回转压缩机本体零件</t>
    </r>
    <r>
      <rPr>
        <sz val="10"/>
        <color rgb="FF000000"/>
        <rFont val="Arial"/>
        <charset val="134"/>
      </rPr>
      <t>,</t>
    </r>
    <r>
      <rPr>
        <sz val="10"/>
        <color rgb="FF000000"/>
        <rFont val="宋体"/>
        <charset val="134"/>
      </rPr>
      <t>温度开关</t>
    </r>
    <r>
      <rPr>
        <sz val="10"/>
        <color rgb="FF000000"/>
        <rFont val="Arial"/>
        <charset val="134"/>
      </rPr>
      <t>,9322127-71N1100,</t>
    </r>
    <r>
      <rPr>
        <sz val="10"/>
        <color rgb="FF000000"/>
        <rFont val="宋体"/>
        <charset val="134"/>
      </rPr>
      <t>复盛</t>
    </r>
  </si>
  <si>
    <r>
      <rPr>
        <sz val="10"/>
        <color rgb="FF000000"/>
        <rFont val="宋体"/>
        <charset val="134"/>
      </rPr>
      <t>回转压缩机本体零件</t>
    </r>
    <r>
      <rPr>
        <sz val="10"/>
        <color rgb="FF000000"/>
        <rFont val="Arial"/>
        <charset val="134"/>
      </rPr>
      <t>,</t>
    </r>
    <r>
      <rPr>
        <sz val="10"/>
        <color rgb="FF000000"/>
        <rFont val="宋体"/>
        <charset val="134"/>
      </rPr>
      <t>压差开关</t>
    </r>
    <r>
      <rPr>
        <sz val="10"/>
        <color rgb="FF000000"/>
        <rFont val="Arial"/>
        <charset val="134"/>
      </rPr>
      <t>,9324322-22011-A,</t>
    </r>
    <r>
      <rPr>
        <sz val="10"/>
        <color rgb="FF000000"/>
        <rFont val="宋体"/>
        <charset val="134"/>
      </rPr>
      <t>复盛</t>
    </r>
  </si>
  <si>
    <r>
      <rPr>
        <sz val="10"/>
        <color rgb="FF000000"/>
        <rFont val="宋体"/>
        <charset val="134"/>
      </rPr>
      <t>回转压缩机本体零件</t>
    </r>
    <r>
      <rPr>
        <sz val="10"/>
        <color rgb="FF000000"/>
        <rFont val="Arial"/>
        <charset val="134"/>
      </rPr>
      <t>,</t>
    </r>
    <r>
      <rPr>
        <sz val="10"/>
        <color rgb="FF000000"/>
        <rFont val="宋体"/>
        <charset val="134"/>
      </rPr>
      <t>排水器</t>
    </r>
    <r>
      <rPr>
        <sz val="10"/>
        <color rgb="FF000000"/>
        <rFont val="Arial"/>
        <charset val="134"/>
      </rPr>
      <t>,1711-SL8,</t>
    </r>
    <r>
      <rPr>
        <sz val="10"/>
        <color rgb="FF000000"/>
        <rFont val="宋体"/>
        <charset val="134"/>
      </rPr>
      <t>复盛</t>
    </r>
  </si>
  <si>
    <r>
      <rPr>
        <sz val="10"/>
        <color rgb="FF000000"/>
        <rFont val="宋体"/>
        <charset val="134"/>
      </rPr>
      <t>回转压缩机本体零件</t>
    </r>
    <r>
      <rPr>
        <sz val="10"/>
        <color rgb="FF000000"/>
        <rFont val="Arial"/>
        <charset val="134"/>
      </rPr>
      <t>,</t>
    </r>
    <r>
      <rPr>
        <sz val="10"/>
        <color rgb="FF000000"/>
        <rFont val="宋体"/>
        <charset val="134"/>
      </rPr>
      <t>止回阀</t>
    </r>
    <r>
      <rPr>
        <sz val="10"/>
        <color rgb="FF000000"/>
        <rFont val="Arial"/>
        <charset val="134"/>
      </rPr>
      <t>,ATPK08204094035,</t>
    </r>
    <r>
      <rPr>
        <sz val="10"/>
        <color rgb="FF000000"/>
        <rFont val="宋体"/>
        <charset val="134"/>
      </rPr>
      <t>阿特拉斯</t>
    </r>
  </si>
  <si>
    <r>
      <rPr>
        <sz val="10"/>
        <color rgb="FF000000"/>
        <rFont val="宋体"/>
        <charset val="134"/>
      </rPr>
      <t>回转压缩机本体零件</t>
    </r>
    <r>
      <rPr>
        <sz val="10"/>
        <color rgb="FF000000"/>
        <rFont val="Arial"/>
        <charset val="134"/>
      </rPr>
      <t>,</t>
    </r>
    <r>
      <rPr>
        <sz val="10"/>
        <color rgb="FF000000"/>
        <rFont val="宋体"/>
        <charset val="134"/>
      </rPr>
      <t>弹簧</t>
    </r>
    <r>
      <rPr>
        <sz val="10"/>
        <color rgb="FF000000"/>
        <rFont val="Arial"/>
        <charset val="134"/>
      </rPr>
      <t>,ATPK01621301400,</t>
    </r>
    <r>
      <rPr>
        <sz val="10"/>
        <color rgb="FF000000"/>
        <rFont val="宋体"/>
        <charset val="134"/>
      </rPr>
      <t>阿特拉斯</t>
    </r>
  </si>
  <si>
    <r>
      <rPr>
        <sz val="10"/>
        <color rgb="FF000000"/>
        <rFont val="宋体"/>
        <charset val="134"/>
      </rPr>
      <t>回转压缩机本体零件</t>
    </r>
    <r>
      <rPr>
        <sz val="10"/>
        <color rgb="FF000000"/>
        <rFont val="Arial"/>
        <charset val="134"/>
      </rPr>
      <t>,</t>
    </r>
    <r>
      <rPr>
        <sz val="10"/>
        <color rgb="FF000000"/>
        <rFont val="宋体"/>
        <charset val="134"/>
      </rPr>
      <t>压力开关</t>
    </r>
    <r>
      <rPr>
        <sz val="10"/>
        <color rgb="FF000000"/>
        <rFont val="Arial"/>
        <charset val="134"/>
      </rPr>
      <t>,9324101-11122-S,</t>
    </r>
    <r>
      <rPr>
        <sz val="10"/>
        <color rgb="FF000000"/>
        <rFont val="宋体"/>
        <charset val="134"/>
      </rPr>
      <t>复盛</t>
    </r>
  </si>
  <si>
    <r>
      <rPr>
        <sz val="10"/>
        <color rgb="FF000000"/>
        <rFont val="宋体"/>
        <charset val="134"/>
      </rPr>
      <t>回转压缩机本体零件</t>
    </r>
    <r>
      <rPr>
        <sz val="10"/>
        <color rgb="FF000000"/>
        <rFont val="Arial"/>
        <charset val="134"/>
      </rPr>
      <t>,</t>
    </r>
    <r>
      <rPr>
        <sz val="10"/>
        <color rgb="FF000000"/>
        <rFont val="宋体"/>
        <charset val="134"/>
      </rPr>
      <t>差压开关</t>
    </r>
    <r>
      <rPr>
        <sz val="10"/>
        <color rgb="FF000000"/>
        <rFont val="Arial"/>
        <charset val="134"/>
      </rPr>
      <t>,9324311-06510-A,</t>
    </r>
    <r>
      <rPr>
        <sz val="10"/>
        <color rgb="FF000000"/>
        <rFont val="宋体"/>
        <charset val="134"/>
      </rPr>
      <t>复盛</t>
    </r>
  </si>
  <si>
    <r>
      <rPr>
        <sz val="10"/>
        <color rgb="FF000000"/>
        <rFont val="宋体"/>
        <charset val="134"/>
      </rPr>
      <t>回转压缩机本体零件</t>
    </r>
    <r>
      <rPr>
        <sz val="10"/>
        <color rgb="FF000000"/>
        <rFont val="Arial"/>
        <charset val="134"/>
      </rPr>
      <t>,</t>
    </r>
    <r>
      <rPr>
        <sz val="10"/>
        <color rgb="FF000000"/>
        <rFont val="宋体"/>
        <charset val="134"/>
      </rPr>
      <t>球阀</t>
    </r>
    <r>
      <rPr>
        <sz val="10"/>
        <color rgb="FF000000"/>
        <rFont val="Arial"/>
        <charset val="134"/>
      </rPr>
      <t>,42DN20S,</t>
    </r>
    <r>
      <rPr>
        <sz val="10"/>
        <color rgb="FF000000"/>
        <rFont val="宋体"/>
        <charset val="134"/>
      </rPr>
      <t>复盛</t>
    </r>
  </si>
  <si>
    <r>
      <rPr>
        <sz val="10"/>
        <color rgb="FF000000"/>
        <rFont val="宋体"/>
        <charset val="134"/>
      </rPr>
      <t>回转压缩机本体零件</t>
    </r>
    <r>
      <rPr>
        <sz val="10"/>
        <color rgb="FF000000"/>
        <rFont val="Arial"/>
        <charset val="134"/>
      </rPr>
      <t>,</t>
    </r>
    <r>
      <rPr>
        <sz val="10"/>
        <color rgb="FF000000"/>
        <rFont val="宋体"/>
        <charset val="134"/>
      </rPr>
      <t>膜片</t>
    </r>
    <r>
      <rPr>
        <sz val="10"/>
        <color rgb="FF000000"/>
        <rFont val="Arial"/>
        <charset val="134"/>
      </rPr>
      <t>,15531-10030,</t>
    </r>
    <r>
      <rPr>
        <sz val="10"/>
        <color rgb="FF000000"/>
        <rFont val="宋体"/>
        <charset val="134"/>
      </rPr>
      <t>复盛</t>
    </r>
  </si>
  <si>
    <r>
      <rPr>
        <sz val="10"/>
        <color rgb="FF000000"/>
        <rFont val="宋体"/>
        <charset val="134"/>
      </rPr>
      <t>回转压缩机本体零件</t>
    </r>
    <r>
      <rPr>
        <sz val="10"/>
        <color rgb="FF000000"/>
        <rFont val="Arial"/>
        <charset val="134"/>
      </rPr>
      <t>,O</t>
    </r>
    <r>
      <rPr>
        <sz val="10"/>
        <color rgb="FF000000"/>
        <rFont val="宋体"/>
        <charset val="134"/>
      </rPr>
      <t>型密封圈</t>
    </r>
    <r>
      <rPr>
        <sz val="10"/>
        <color rgb="FF000000"/>
        <rFont val="Arial"/>
        <charset val="134"/>
      </rPr>
      <t>,9360187-350277,</t>
    </r>
    <r>
      <rPr>
        <sz val="10"/>
        <color rgb="FF000000"/>
        <rFont val="宋体"/>
        <charset val="134"/>
      </rPr>
      <t>复盛</t>
    </r>
  </si>
  <si>
    <r>
      <rPr>
        <sz val="10"/>
        <color rgb="FF000000"/>
        <rFont val="宋体"/>
        <charset val="134"/>
      </rPr>
      <t>活接头</t>
    </r>
    <r>
      <rPr>
        <sz val="10"/>
        <color rgb="FF000000"/>
        <rFont val="Arial"/>
        <charset val="134"/>
      </rPr>
      <t>,</t>
    </r>
    <r>
      <rPr>
        <sz val="10"/>
        <color rgb="FF000000"/>
        <rFont val="宋体"/>
        <charset val="134"/>
      </rPr>
      <t>活接头</t>
    </r>
    <r>
      <rPr>
        <sz val="10"/>
        <color rgb="FF000000"/>
        <rFont val="Arial"/>
        <charset val="134"/>
      </rPr>
      <t>,</t>
    </r>
    <r>
      <rPr>
        <sz val="10"/>
        <color rgb="FF000000"/>
        <rFont val="宋体"/>
        <charset val="134"/>
      </rPr>
      <t>双卡套</t>
    </r>
    <r>
      <rPr>
        <sz val="10"/>
        <color rgb="FF000000"/>
        <rFont val="Arial"/>
        <charset val="134"/>
      </rPr>
      <t>,1/4",</t>
    </r>
    <r>
      <rPr>
        <sz val="10"/>
        <color rgb="FF000000"/>
        <rFont val="宋体"/>
        <charset val="134"/>
      </rPr>
      <t>双卡套</t>
    </r>
    <r>
      <rPr>
        <sz val="10"/>
        <color rgb="FF000000"/>
        <rFont val="Arial"/>
        <charset val="134"/>
      </rPr>
      <t>,1/4",3000psi,316</t>
    </r>
  </si>
  <si>
    <r>
      <rPr>
        <sz val="10"/>
        <color rgb="FF000000"/>
        <rFont val="宋体"/>
        <charset val="134"/>
      </rPr>
      <t>活接头</t>
    </r>
    <r>
      <rPr>
        <sz val="10"/>
        <color rgb="FF000000"/>
        <rFont val="Arial"/>
        <charset val="134"/>
      </rPr>
      <t>,</t>
    </r>
    <r>
      <rPr>
        <sz val="10"/>
        <color rgb="FF000000"/>
        <rFont val="宋体"/>
        <charset val="134"/>
      </rPr>
      <t>活接头</t>
    </r>
    <r>
      <rPr>
        <sz val="10"/>
        <color rgb="FF000000"/>
        <rFont val="Arial"/>
        <charset val="134"/>
      </rPr>
      <t>,</t>
    </r>
    <r>
      <rPr>
        <sz val="10"/>
        <color rgb="FF000000"/>
        <rFont val="宋体"/>
        <charset val="134"/>
      </rPr>
      <t>双卡套</t>
    </r>
    <r>
      <rPr>
        <sz val="10"/>
        <color rgb="FF000000"/>
        <rFont val="Arial"/>
        <charset val="134"/>
      </rPr>
      <t>,1/2",</t>
    </r>
    <r>
      <rPr>
        <sz val="10"/>
        <color rgb="FF000000"/>
        <rFont val="宋体"/>
        <charset val="134"/>
      </rPr>
      <t>双卡套</t>
    </r>
    <r>
      <rPr>
        <sz val="10"/>
        <color rgb="FF000000"/>
        <rFont val="Arial"/>
        <charset val="134"/>
      </rPr>
      <t>,1/2",PN100,316</t>
    </r>
  </si>
  <si>
    <r>
      <rPr>
        <sz val="10"/>
        <color rgb="FF000000"/>
        <rFont val="宋体"/>
        <charset val="134"/>
      </rPr>
      <t>活接头</t>
    </r>
    <r>
      <rPr>
        <sz val="10"/>
        <color rgb="FF000000"/>
        <rFont val="Arial"/>
        <charset val="134"/>
      </rPr>
      <t>,</t>
    </r>
    <r>
      <rPr>
        <sz val="10"/>
        <color rgb="FF000000"/>
        <rFont val="宋体"/>
        <charset val="134"/>
      </rPr>
      <t>活接头</t>
    </r>
    <r>
      <rPr>
        <sz val="10"/>
        <color rgb="FF000000"/>
        <rFont val="Arial"/>
        <charset val="134"/>
      </rPr>
      <t>,</t>
    </r>
    <r>
      <rPr>
        <sz val="10"/>
        <color rgb="FF000000"/>
        <rFont val="宋体"/>
        <charset val="134"/>
      </rPr>
      <t>内螺纹</t>
    </r>
    <r>
      <rPr>
        <sz val="10"/>
        <color rgb="FF000000"/>
        <rFont val="Arial"/>
        <charset val="134"/>
      </rPr>
      <t>,NPT1/4",</t>
    </r>
    <r>
      <rPr>
        <sz val="10"/>
        <color rgb="FF000000"/>
        <rFont val="宋体"/>
        <charset val="134"/>
      </rPr>
      <t>内螺纹</t>
    </r>
    <r>
      <rPr>
        <sz val="10"/>
        <color rgb="FF000000"/>
        <rFont val="Arial"/>
        <charset val="134"/>
      </rPr>
      <t>,NPT1/4",3000psi,316</t>
    </r>
  </si>
  <si>
    <r>
      <rPr>
        <sz val="10"/>
        <color rgb="FF000000"/>
        <rFont val="宋体"/>
        <charset val="134"/>
      </rPr>
      <t>火灾探测器</t>
    </r>
    <r>
      <rPr>
        <sz val="10"/>
        <color rgb="FF000000"/>
        <rFont val="Arial"/>
        <charset val="134"/>
      </rPr>
      <t>,</t>
    </r>
    <r>
      <rPr>
        <sz val="10"/>
        <color rgb="FF000000"/>
        <rFont val="宋体"/>
        <charset val="134"/>
      </rPr>
      <t>感烟式</t>
    </r>
    <r>
      <rPr>
        <sz val="10"/>
        <color rgb="FF000000"/>
        <rFont val="Arial"/>
        <charset val="134"/>
      </rPr>
      <t>,JTY-GD-DG311</t>
    </r>
  </si>
  <si>
    <r>
      <rPr>
        <sz val="10"/>
        <color rgb="FF000000"/>
        <rFont val="宋体"/>
        <charset val="134"/>
      </rPr>
      <t>火灾探测器</t>
    </r>
    <r>
      <rPr>
        <sz val="10"/>
        <color rgb="FF000000"/>
        <rFont val="Arial"/>
        <charset val="134"/>
      </rPr>
      <t>,</t>
    </r>
    <r>
      <rPr>
        <sz val="10"/>
        <color rgb="FF000000"/>
        <rFont val="宋体"/>
        <charset val="134"/>
      </rPr>
      <t>感烟式</t>
    </r>
    <r>
      <rPr>
        <sz val="10"/>
        <color rgb="FF000000"/>
        <rFont val="Arial"/>
        <charset val="134"/>
      </rPr>
      <t>,HAJB-Y-2</t>
    </r>
  </si>
  <si>
    <r>
      <rPr>
        <sz val="10"/>
        <color rgb="FF000000"/>
        <rFont val="宋体"/>
        <charset val="134"/>
      </rPr>
      <t>火灾探测器</t>
    </r>
    <r>
      <rPr>
        <sz val="10"/>
        <color rgb="FF000000"/>
        <rFont val="Arial"/>
        <charset val="134"/>
      </rPr>
      <t>,</t>
    </r>
    <r>
      <rPr>
        <sz val="10"/>
        <color rgb="FF000000"/>
        <rFont val="宋体"/>
        <charset val="134"/>
      </rPr>
      <t>感温式</t>
    </r>
    <r>
      <rPr>
        <sz val="10"/>
        <color rgb="FF000000"/>
        <rFont val="Arial"/>
        <charset val="134"/>
      </rPr>
      <t>,FDL25ZZ</t>
    </r>
  </si>
  <si>
    <r>
      <rPr>
        <sz val="10"/>
        <color rgb="FF000000"/>
        <rFont val="宋体"/>
        <charset val="134"/>
      </rPr>
      <t>火灾探测器</t>
    </r>
    <r>
      <rPr>
        <sz val="10"/>
        <color rgb="FF000000"/>
        <rFont val="Arial"/>
        <charset val="134"/>
      </rPr>
      <t>,</t>
    </r>
    <r>
      <rPr>
        <sz val="10"/>
        <color rgb="FF000000"/>
        <rFont val="宋体"/>
        <charset val="134"/>
      </rPr>
      <t>感烟式</t>
    </r>
    <r>
      <rPr>
        <sz val="10"/>
        <color rgb="FF000000"/>
        <rFont val="Arial"/>
        <charset val="134"/>
      </rPr>
      <t>,OR8-OP-12003-PRC</t>
    </r>
  </si>
  <si>
    <r>
      <rPr>
        <sz val="10"/>
        <color rgb="FF000000"/>
        <rFont val="宋体"/>
        <charset val="134"/>
      </rPr>
      <t>火灾探测器</t>
    </r>
    <r>
      <rPr>
        <sz val="10"/>
        <color rgb="FF000000"/>
        <rFont val="Arial"/>
        <charset val="134"/>
      </rPr>
      <t>,</t>
    </r>
    <r>
      <rPr>
        <sz val="10"/>
        <color rgb="FF000000"/>
        <rFont val="宋体"/>
        <charset val="134"/>
      </rPr>
      <t>感温式</t>
    </r>
    <r>
      <rPr>
        <sz val="10"/>
        <color rgb="FF000000"/>
        <rFont val="Arial"/>
        <charset val="134"/>
      </rPr>
      <t>,DC24V,Exd</t>
    </r>
    <r>
      <rPr>
        <sz val="10"/>
        <color rgb="FF000000"/>
        <rFont val="宋体"/>
        <charset val="134"/>
      </rPr>
      <t>Ⅱ</t>
    </r>
    <r>
      <rPr>
        <sz val="10"/>
        <color rgb="FF000000"/>
        <rFont val="Arial"/>
        <charset val="134"/>
      </rPr>
      <t>CT6,IP42</t>
    </r>
  </si>
  <si>
    <r>
      <rPr>
        <sz val="10"/>
        <color rgb="FF000000"/>
        <rFont val="宋体"/>
        <charset val="134"/>
      </rPr>
      <t>火灾自动报警系统配件</t>
    </r>
    <r>
      <rPr>
        <sz val="10"/>
        <color rgb="FF000000"/>
        <rFont val="Arial"/>
        <charset val="134"/>
      </rPr>
      <t>,</t>
    </r>
    <r>
      <rPr>
        <sz val="10"/>
        <color rgb="FF000000"/>
        <rFont val="宋体"/>
        <charset val="134"/>
      </rPr>
      <t>输入模块</t>
    </r>
    <r>
      <rPr>
        <sz val="10"/>
        <color rgb="FF000000"/>
        <rFont val="Arial"/>
        <charset val="134"/>
      </rPr>
      <t>,JB-QB-GST200</t>
    </r>
  </si>
  <si>
    <r>
      <rPr>
        <sz val="10"/>
        <color rgb="FF000000"/>
        <rFont val="宋体"/>
        <charset val="134"/>
      </rPr>
      <t>火灾自动报警系统配件</t>
    </r>
    <r>
      <rPr>
        <sz val="10"/>
        <color rgb="FF000000"/>
        <rFont val="Arial"/>
        <charset val="134"/>
      </rPr>
      <t>,</t>
    </r>
    <r>
      <rPr>
        <sz val="10"/>
        <color rgb="FF000000"/>
        <rFont val="宋体"/>
        <charset val="134"/>
      </rPr>
      <t>输入输出模块</t>
    </r>
    <r>
      <rPr>
        <sz val="10"/>
        <color rgb="FF000000"/>
        <rFont val="Arial"/>
        <charset val="134"/>
      </rPr>
      <t>,FRR28ZZ-SLA</t>
    </r>
  </si>
  <si>
    <r>
      <rPr>
        <sz val="10"/>
        <color rgb="FF000000"/>
        <rFont val="宋体"/>
        <charset val="134"/>
      </rPr>
      <t>火灾自动报警系统配件</t>
    </r>
    <r>
      <rPr>
        <sz val="10"/>
        <color rgb="FF000000"/>
        <rFont val="Arial"/>
        <charset val="134"/>
      </rPr>
      <t>,</t>
    </r>
    <r>
      <rPr>
        <sz val="10"/>
        <color rgb="FF000000"/>
        <rFont val="宋体"/>
        <charset val="134"/>
      </rPr>
      <t>终端器</t>
    </r>
    <r>
      <rPr>
        <sz val="10"/>
        <color rgb="FF000000"/>
        <rFont val="Arial"/>
        <charset val="134"/>
      </rPr>
      <t>,ZDQ001</t>
    </r>
  </si>
  <si>
    <r>
      <rPr>
        <sz val="10"/>
        <color rgb="FF000000"/>
        <rFont val="宋体"/>
        <charset val="134"/>
      </rPr>
      <t>交叉时钟板</t>
    </r>
    <r>
      <rPr>
        <sz val="10"/>
        <color rgb="FF000000"/>
        <rFont val="Arial"/>
        <charset val="134"/>
      </rPr>
      <t>,</t>
    </r>
    <r>
      <rPr>
        <sz val="10"/>
        <color rgb="FF000000"/>
        <rFont val="宋体"/>
        <charset val="134"/>
      </rPr>
      <t>超级交叉时钟板</t>
    </r>
    <r>
      <rPr>
        <sz val="10"/>
        <color rgb="FF000000"/>
        <rFont val="Arial"/>
        <charset val="134"/>
      </rPr>
      <t xml:space="preserve"> </t>
    </r>
    <r>
      <rPr>
        <sz val="10"/>
        <color rgb="FF000000"/>
        <rFont val="宋体"/>
        <charset val="134"/>
      </rPr>
      <t>高阶交叉</t>
    </r>
    <r>
      <rPr>
        <sz val="10"/>
        <color rgb="FF000000"/>
        <rFont val="Arial"/>
        <charset val="134"/>
      </rPr>
      <t>200G</t>
    </r>
    <r>
      <rPr>
        <sz val="10"/>
        <color rgb="FF000000"/>
        <rFont val="宋体"/>
        <charset val="134"/>
      </rPr>
      <t>低阶交叉</t>
    </r>
    <r>
      <rPr>
        <sz val="10"/>
        <color rgb="FF000000"/>
        <rFont val="Arial"/>
        <charset val="134"/>
      </rPr>
      <t>20G SSND0SXCSA11</t>
    </r>
  </si>
  <si>
    <r>
      <rPr>
        <sz val="10"/>
        <color rgb="FF000000"/>
        <rFont val="宋体"/>
        <charset val="134"/>
      </rPr>
      <t>交叉时钟板</t>
    </r>
    <r>
      <rPr>
        <sz val="10"/>
        <color rgb="FF000000"/>
        <rFont val="Arial"/>
        <charset val="134"/>
      </rPr>
      <t>,</t>
    </r>
    <r>
      <rPr>
        <sz val="10"/>
        <color rgb="FF000000"/>
        <rFont val="宋体"/>
        <charset val="134"/>
      </rPr>
      <t>混合交叉连接与时钟处理板</t>
    </r>
    <r>
      <rPr>
        <sz val="10"/>
        <color rgb="FF000000"/>
        <rFont val="Arial"/>
        <charset val="134"/>
      </rPr>
      <t xml:space="preserve"> 120G+20G</t>
    </r>
    <r>
      <rPr>
        <sz val="10"/>
        <color rgb="FF000000"/>
        <rFont val="宋体"/>
        <charset val="134"/>
      </rPr>
      <t>交叉容量</t>
    </r>
    <r>
      <rPr>
        <sz val="10"/>
        <color rgb="FF000000"/>
        <rFont val="Arial"/>
        <charset val="134"/>
      </rPr>
      <t xml:space="preserve"> EMXS</t>
    </r>
  </si>
  <si>
    <r>
      <rPr>
        <sz val="10"/>
        <color rgb="FF000000"/>
        <rFont val="宋体"/>
        <charset val="134"/>
      </rPr>
      <t>交叉时钟板</t>
    </r>
    <r>
      <rPr>
        <sz val="10"/>
        <color rgb="FF000000"/>
        <rFont val="Arial"/>
        <charset val="134"/>
      </rPr>
      <t>,</t>
    </r>
    <r>
      <rPr>
        <sz val="10"/>
        <color rgb="FF000000"/>
        <rFont val="宋体"/>
        <charset val="134"/>
      </rPr>
      <t>混合交叉连接与时钟处理板</t>
    </r>
    <r>
      <rPr>
        <sz val="10"/>
        <color rgb="FF000000"/>
        <rFont val="Arial"/>
        <charset val="134"/>
      </rPr>
      <t xml:space="preserve"> AMXS</t>
    </r>
  </si>
  <si>
    <r>
      <rPr>
        <sz val="10"/>
        <color rgb="FF000000"/>
        <rFont val="宋体"/>
        <charset val="134"/>
      </rPr>
      <t>交换机</t>
    </r>
    <r>
      <rPr>
        <sz val="10"/>
        <color rgb="FF000000"/>
        <rFont val="Arial"/>
        <charset val="134"/>
      </rPr>
      <t>,</t>
    </r>
    <r>
      <rPr>
        <sz val="10"/>
        <color rgb="FF000000"/>
        <rFont val="宋体"/>
        <charset val="134"/>
      </rPr>
      <t>网络交换机</t>
    </r>
    <r>
      <rPr>
        <sz val="10"/>
        <color rgb="FF000000"/>
        <rFont val="Arial"/>
        <charset val="134"/>
      </rPr>
      <t>,8.8Gbps,6.5Mpps,</t>
    </r>
    <r>
      <rPr>
        <sz val="10"/>
        <color rgb="FF000000"/>
        <rFont val="宋体"/>
        <charset val="134"/>
      </rPr>
      <t>机架</t>
    </r>
    <r>
      <rPr>
        <sz val="10"/>
        <color rgb="FF000000"/>
        <rFont val="Arial"/>
        <charset val="134"/>
      </rPr>
      <t>,3COM 3CFSU08</t>
    </r>
  </si>
  <si>
    <r>
      <rPr>
        <sz val="10"/>
        <color rgb="FF000000"/>
        <rFont val="宋体"/>
        <charset val="134"/>
      </rPr>
      <t>交流接触器</t>
    </r>
    <r>
      <rPr>
        <sz val="10"/>
        <color rgb="FF000000"/>
        <rFont val="Arial"/>
        <charset val="134"/>
      </rPr>
      <t>,LC1-D115,</t>
    </r>
    <r>
      <rPr>
        <sz val="10"/>
        <color rgb="FF000000"/>
        <rFont val="宋体"/>
        <charset val="134"/>
      </rPr>
      <t>空气</t>
    </r>
    <r>
      <rPr>
        <sz val="10"/>
        <color rgb="FF000000"/>
        <rFont val="Arial"/>
        <charset val="134"/>
      </rPr>
      <t>,380V,50Hz,80A</t>
    </r>
  </si>
  <si>
    <r>
      <rPr>
        <sz val="10"/>
        <color rgb="FF000000"/>
        <rFont val="宋体"/>
        <charset val="134"/>
      </rPr>
      <t>交流接触器</t>
    </r>
    <r>
      <rPr>
        <sz val="10"/>
        <color rgb="FF000000"/>
        <rFont val="Arial"/>
        <charset val="134"/>
      </rPr>
      <t>,LCD1-D8011-7N,</t>
    </r>
    <r>
      <rPr>
        <sz val="10"/>
        <color rgb="FF000000"/>
        <rFont val="宋体"/>
        <charset val="134"/>
      </rPr>
      <t>空气</t>
    </r>
    <r>
      <rPr>
        <sz val="10"/>
        <color rgb="FF000000"/>
        <rFont val="Arial"/>
        <charset val="134"/>
      </rPr>
      <t>,380V,50Hz,80A</t>
    </r>
  </si>
  <si>
    <r>
      <rPr>
        <sz val="10"/>
        <color rgb="FF000000"/>
        <rFont val="宋体"/>
        <charset val="134"/>
      </rPr>
      <t>交流接触器</t>
    </r>
    <r>
      <rPr>
        <sz val="10"/>
        <color rgb="FF000000"/>
        <rFont val="Arial"/>
        <charset val="134"/>
      </rPr>
      <t>,LC1-D5011,</t>
    </r>
    <r>
      <rPr>
        <sz val="10"/>
        <color rgb="FF000000"/>
        <rFont val="宋体"/>
        <charset val="134"/>
      </rPr>
      <t>空气</t>
    </r>
    <r>
      <rPr>
        <sz val="10"/>
        <color rgb="FF000000"/>
        <rFont val="Arial"/>
        <charset val="134"/>
      </rPr>
      <t>,380V,50Hz,80A</t>
    </r>
  </si>
  <si>
    <r>
      <rPr>
        <sz val="10"/>
        <color rgb="FF000000"/>
        <rFont val="宋体"/>
        <charset val="134"/>
      </rPr>
      <t>交流接触器</t>
    </r>
    <r>
      <rPr>
        <sz val="10"/>
        <color rgb="FF000000"/>
        <rFont val="Arial"/>
        <charset val="134"/>
      </rPr>
      <t>,AF95-30,</t>
    </r>
    <r>
      <rPr>
        <sz val="10"/>
        <color rgb="FF000000"/>
        <rFont val="宋体"/>
        <charset val="134"/>
      </rPr>
      <t>空气绝缘式</t>
    </r>
    <r>
      <rPr>
        <sz val="10"/>
        <color rgb="FF000000"/>
        <rFont val="Arial"/>
        <charset val="134"/>
      </rPr>
      <t>,250V,95A,11</t>
    </r>
  </si>
  <si>
    <r>
      <rPr>
        <sz val="10"/>
        <color rgb="FF000000"/>
        <rFont val="宋体"/>
        <charset val="134"/>
      </rPr>
      <t>金属缠绕垫片</t>
    </r>
    <r>
      <rPr>
        <sz val="10"/>
        <color rgb="FF000000"/>
        <rFont val="Arial"/>
        <charset val="134"/>
      </rPr>
      <t>,PN64,DN150,B,304,304,FG,HG/T20610,3.2mm</t>
    </r>
  </si>
  <si>
    <r>
      <rPr>
        <sz val="10"/>
        <color rgb="FF000000"/>
        <rFont val="宋体"/>
        <charset val="134"/>
      </rPr>
      <t>金属缠绕垫片</t>
    </r>
    <r>
      <rPr>
        <sz val="10"/>
        <color rgb="FF000000"/>
        <rFont val="Arial"/>
        <charset val="134"/>
      </rPr>
      <t>,PN64,DN250,B,304,304,FG,HG/T20610,3.2mm</t>
    </r>
  </si>
  <si>
    <r>
      <rPr>
        <sz val="10"/>
        <color theme="1"/>
        <rFont val="等线"/>
        <charset val="134"/>
      </rPr>
      <t>牛立军</t>
    </r>
    <r>
      <rPr>
        <sz val="10"/>
        <color theme="1"/>
        <rFont val="Arial Regular"/>
        <charset val="134"/>
      </rPr>
      <t xml:space="preserve">   15121801716</t>
    </r>
  </si>
  <si>
    <r>
      <rPr>
        <sz val="10"/>
        <color rgb="FF000000"/>
        <rFont val="宋体"/>
        <charset val="134"/>
      </rPr>
      <t>金属缠绕垫片</t>
    </r>
    <r>
      <rPr>
        <sz val="10"/>
        <color rgb="FF000000"/>
        <rFont val="Arial"/>
        <charset val="134"/>
      </rPr>
      <t>,PN63,DN100,D,CRS,304,FG,304,HG/T20610</t>
    </r>
  </si>
  <si>
    <r>
      <rPr>
        <sz val="10"/>
        <color rgb="FF000000"/>
        <rFont val="宋体"/>
        <charset val="134"/>
      </rPr>
      <t>金属缠绕垫片</t>
    </r>
    <r>
      <rPr>
        <sz val="10"/>
        <color rgb="FF000000"/>
        <rFont val="Arial"/>
        <charset val="134"/>
      </rPr>
      <t>,PN63,DN400,D,304,304,FG,304,HG/T20610</t>
    </r>
  </si>
  <si>
    <r>
      <rPr>
        <sz val="10"/>
        <color rgb="FF000000"/>
        <rFont val="宋体"/>
        <charset val="134"/>
      </rPr>
      <t>金属缠绕垫片</t>
    </r>
    <r>
      <rPr>
        <sz val="10"/>
        <color rgb="FF000000"/>
        <rFont val="Arial"/>
        <charset val="134"/>
      </rPr>
      <t>,PN100,DN1350,A,304,FG,HG/T20610,4.5mm</t>
    </r>
  </si>
  <si>
    <r>
      <rPr>
        <sz val="10"/>
        <color rgb="FF000000"/>
        <rFont val="宋体"/>
        <charset val="134"/>
      </rPr>
      <t>金属缠绕垫片</t>
    </r>
    <r>
      <rPr>
        <sz val="10"/>
        <color rgb="FF000000"/>
        <rFont val="Arial"/>
        <charset val="134"/>
      </rPr>
      <t>,PN100,DN200,A,304,FG,HGT20610,3.2mm</t>
    </r>
  </si>
  <si>
    <r>
      <rPr>
        <sz val="10"/>
        <color rgb="FF000000"/>
        <rFont val="宋体"/>
        <charset val="134"/>
      </rPr>
      <t>金属缠绕垫片</t>
    </r>
    <r>
      <rPr>
        <sz val="10"/>
        <color rgb="FF000000"/>
        <rFont val="Arial"/>
        <charset val="134"/>
      </rPr>
      <t>,PN50,DN100,A,0Cr18Ni9,FG,HG/T20631,4.5</t>
    </r>
  </si>
  <si>
    <r>
      <rPr>
        <sz val="10"/>
        <color rgb="FF000000"/>
        <rFont val="宋体"/>
        <charset val="134"/>
      </rPr>
      <t>金属缠绕垫片</t>
    </r>
    <r>
      <rPr>
        <sz val="10"/>
        <color rgb="FF000000"/>
        <rFont val="Arial"/>
        <charset val="134"/>
      </rPr>
      <t>,PN100,DN400,D,304,304,FG,304,HG/T20610</t>
    </r>
  </si>
  <si>
    <r>
      <rPr>
        <sz val="10"/>
        <color rgb="FF000000"/>
        <rFont val="宋体"/>
        <charset val="134"/>
      </rPr>
      <t>金属缠绕垫片</t>
    </r>
    <r>
      <rPr>
        <sz val="10"/>
        <color rgb="FF000000"/>
        <rFont val="Arial"/>
        <charset val="134"/>
      </rPr>
      <t>,PN100,DN25,B,316,316,FG,HG/T20610,3.2mm</t>
    </r>
  </si>
  <si>
    <r>
      <rPr>
        <sz val="10"/>
        <color rgb="FF000000"/>
        <rFont val="宋体"/>
        <charset val="134"/>
      </rPr>
      <t>金属缠绕垫片</t>
    </r>
    <r>
      <rPr>
        <sz val="10"/>
        <color rgb="FF000000"/>
        <rFont val="Arial"/>
        <charset val="134"/>
      </rPr>
      <t>,PN100,DN20,B,316,316,FG,HG/T20610,3.2mm</t>
    </r>
  </si>
  <si>
    <r>
      <rPr>
        <sz val="10"/>
        <color rgb="FF000000"/>
        <rFont val="宋体"/>
        <charset val="134"/>
      </rPr>
      <t>金属缠绕垫片</t>
    </r>
    <r>
      <rPr>
        <sz val="10"/>
        <color rgb="FF000000"/>
        <rFont val="Arial"/>
        <charset val="134"/>
      </rPr>
      <t>,PN64,DN450,B,304,304,FG,HG/T20610,4.5mm</t>
    </r>
  </si>
  <si>
    <r>
      <rPr>
        <sz val="10"/>
        <color rgb="FF000000"/>
        <rFont val="宋体"/>
        <charset val="134"/>
      </rPr>
      <t>金属缠绕垫片</t>
    </r>
    <r>
      <rPr>
        <sz val="10"/>
        <color rgb="FF000000"/>
        <rFont val="Arial"/>
        <charset val="134"/>
      </rPr>
      <t>,PN63,DN300,D,CRS,304,FG,304,HG/T20610</t>
    </r>
  </si>
  <si>
    <r>
      <rPr>
        <sz val="10"/>
        <color rgb="FF000000"/>
        <rFont val="宋体"/>
        <charset val="134"/>
      </rPr>
      <t>金属缠绕垫片</t>
    </r>
    <r>
      <rPr>
        <sz val="10"/>
        <color rgb="FF000000"/>
        <rFont val="Arial"/>
        <charset val="134"/>
      </rPr>
      <t>,CL600,DN500,D,304,304,FG,304</t>
    </r>
  </si>
  <si>
    <r>
      <rPr>
        <sz val="10"/>
        <color rgb="FF000000"/>
        <rFont val="宋体"/>
        <charset val="134"/>
      </rPr>
      <t>金属缠绕垫片</t>
    </r>
    <r>
      <rPr>
        <sz val="10"/>
        <color rgb="FF000000"/>
        <rFont val="Arial"/>
        <charset val="134"/>
      </rPr>
      <t>,CL600,DN350,D,304,304,FG,304,HG/T20631,4.5mm</t>
    </r>
  </si>
  <si>
    <r>
      <rPr>
        <sz val="10"/>
        <color rgb="FF000000"/>
        <rFont val="宋体"/>
        <charset val="134"/>
      </rPr>
      <t>金属缠绕垫片</t>
    </r>
    <r>
      <rPr>
        <sz val="10"/>
        <color rgb="FF000000"/>
        <rFont val="Arial"/>
        <charset val="134"/>
      </rPr>
      <t>,CL900,DN900,D,316L,316L,316L,HG/T20631,4.5mm</t>
    </r>
  </si>
  <si>
    <r>
      <rPr>
        <sz val="10"/>
        <color rgb="FF000000"/>
        <rFont val="宋体"/>
        <charset val="134"/>
      </rPr>
      <t>金属缠绕垫片</t>
    </r>
    <r>
      <rPr>
        <sz val="10"/>
        <color rgb="FF000000"/>
        <rFont val="Arial"/>
        <charset val="134"/>
      </rPr>
      <t>,CL600,DN500,D,CRS,304,FG,CRS,HG/T20631,4.5mm</t>
    </r>
  </si>
  <si>
    <r>
      <rPr>
        <sz val="10"/>
        <color rgb="FF000000"/>
        <rFont val="宋体"/>
        <charset val="134"/>
      </rPr>
      <t>金属缠绕垫片</t>
    </r>
    <r>
      <rPr>
        <sz val="10"/>
        <color rgb="FF000000"/>
        <rFont val="Arial"/>
        <charset val="134"/>
      </rPr>
      <t>,CL600,DN500,D,304,304,FG,304,HG/T20631,4.5mm</t>
    </r>
  </si>
  <si>
    <r>
      <rPr>
        <sz val="10"/>
        <color rgb="FF000000"/>
        <rFont val="宋体"/>
        <charset val="134"/>
      </rPr>
      <t>金属缠绕垫片</t>
    </r>
    <r>
      <rPr>
        <sz val="10"/>
        <color rgb="FF000000"/>
        <rFont val="Arial"/>
        <charset val="134"/>
      </rPr>
      <t>,CL600,DN100,D,304,304,FG,304</t>
    </r>
  </si>
  <si>
    <r>
      <rPr>
        <sz val="10"/>
        <color rgb="FF000000"/>
        <rFont val="宋体"/>
        <charset val="134"/>
      </rPr>
      <t>金属缠绕垫片</t>
    </r>
    <r>
      <rPr>
        <sz val="10"/>
        <color rgb="FF000000"/>
        <rFont val="Arial"/>
        <charset val="134"/>
      </rPr>
      <t>,CL900,DN50,D,304,304,FG,304,HG/T20631,4.5mm</t>
    </r>
  </si>
  <si>
    <r>
      <rPr>
        <sz val="10"/>
        <color rgb="FF000000"/>
        <rFont val="宋体"/>
        <charset val="134"/>
      </rPr>
      <t>金属缠绕垫片</t>
    </r>
    <r>
      <rPr>
        <sz val="10"/>
        <color rgb="FF000000"/>
        <rFont val="Arial"/>
        <charset val="134"/>
      </rPr>
      <t>,CL900,DN25,D,304,304,FG,304,HG/T20631,4.5mm</t>
    </r>
  </si>
  <si>
    <r>
      <rPr>
        <sz val="10"/>
        <color rgb="FF000000"/>
        <rFont val="宋体"/>
        <charset val="134"/>
      </rPr>
      <t>金属缠绕垫片</t>
    </r>
    <r>
      <rPr>
        <sz val="10"/>
        <color rgb="FF000000"/>
        <rFont val="Arial"/>
        <charset val="134"/>
      </rPr>
      <t>,CL900,DN20,D,304,304,FG,304,HG/T20631,4.5mm</t>
    </r>
  </si>
  <si>
    <r>
      <rPr>
        <sz val="10"/>
        <color rgb="FF000000"/>
        <rFont val="宋体"/>
        <charset val="134"/>
      </rPr>
      <t>金属缠绕垫片</t>
    </r>
    <r>
      <rPr>
        <sz val="10"/>
        <color rgb="FF000000"/>
        <rFont val="Arial"/>
        <charset val="134"/>
      </rPr>
      <t>,CL600,DN25,D,304,304,FG,304,HG/T20631,4.5mm</t>
    </r>
  </si>
  <si>
    <r>
      <rPr>
        <sz val="10"/>
        <color rgb="FF000000"/>
        <rFont val="宋体"/>
        <charset val="134"/>
      </rPr>
      <t>继电器</t>
    </r>
    <r>
      <rPr>
        <sz val="10"/>
        <color rgb="FF000000"/>
        <rFont val="Arial"/>
        <charset val="134"/>
      </rPr>
      <t>,</t>
    </r>
    <r>
      <rPr>
        <sz val="10"/>
        <color rgb="FF000000"/>
        <rFont val="宋体"/>
        <charset val="134"/>
      </rPr>
      <t>固态继电器</t>
    </r>
    <r>
      <rPr>
        <sz val="10"/>
        <color rgb="FF000000"/>
        <rFont val="Arial"/>
        <charset val="134"/>
      </rPr>
      <t>,GORDOS 0AC5A,AC220,5A</t>
    </r>
  </si>
  <si>
    <r>
      <rPr>
        <sz val="10"/>
        <color rgb="FF000000"/>
        <rFont val="宋体"/>
        <charset val="134"/>
      </rPr>
      <t>继电器</t>
    </r>
    <r>
      <rPr>
        <sz val="10"/>
        <color rgb="FF000000"/>
        <rFont val="Arial"/>
        <charset val="134"/>
      </rPr>
      <t>,</t>
    </r>
    <r>
      <rPr>
        <sz val="10"/>
        <color rgb="FF000000"/>
        <rFont val="宋体"/>
        <charset val="134"/>
      </rPr>
      <t>中间继电器</t>
    </r>
    <r>
      <rPr>
        <sz val="10"/>
        <color rgb="FF000000"/>
        <rFont val="Arial"/>
        <charset val="134"/>
      </rPr>
      <t>,PLC-RSC-24DC/21AU,DC24V</t>
    </r>
  </si>
  <si>
    <r>
      <rPr>
        <sz val="10"/>
        <color rgb="FF000000"/>
        <rFont val="宋体"/>
        <charset val="134"/>
      </rPr>
      <t>继电器</t>
    </r>
    <r>
      <rPr>
        <sz val="10"/>
        <color rgb="FF000000"/>
        <rFont val="Arial"/>
        <charset val="134"/>
      </rPr>
      <t>,</t>
    </r>
    <r>
      <rPr>
        <sz val="10"/>
        <color rgb="FF000000"/>
        <rFont val="宋体"/>
        <charset val="134"/>
      </rPr>
      <t>中间继电器</t>
    </r>
    <r>
      <rPr>
        <sz val="10"/>
        <color rgb="FF000000"/>
        <rFont val="Arial"/>
        <charset val="134"/>
      </rPr>
      <t>,PLC-RSC-24DC/21AU</t>
    </r>
  </si>
  <si>
    <r>
      <rPr>
        <sz val="10"/>
        <color rgb="FF000000"/>
        <rFont val="宋体"/>
        <charset val="134"/>
      </rPr>
      <t>继电器</t>
    </r>
    <r>
      <rPr>
        <sz val="10"/>
        <color rgb="FF000000"/>
        <rFont val="Arial"/>
        <charset val="134"/>
      </rPr>
      <t>,</t>
    </r>
    <r>
      <rPr>
        <sz val="10"/>
        <color rgb="FF000000"/>
        <rFont val="宋体"/>
        <charset val="134"/>
      </rPr>
      <t>中间继电器</t>
    </r>
    <r>
      <rPr>
        <sz val="10"/>
        <color rgb="FF000000"/>
        <rFont val="Arial"/>
        <charset val="134"/>
      </rPr>
      <t>,NL22E-86,DC110V,16A</t>
    </r>
  </si>
  <si>
    <r>
      <rPr>
        <sz val="10"/>
        <color rgb="FF000000"/>
        <rFont val="宋体"/>
        <charset val="134"/>
      </rPr>
      <t>继电器</t>
    </r>
    <r>
      <rPr>
        <sz val="10"/>
        <color rgb="FF000000"/>
        <rFont val="Arial"/>
        <charset val="134"/>
      </rPr>
      <t>,</t>
    </r>
    <r>
      <rPr>
        <sz val="10"/>
        <color rgb="FF000000"/>
        <rFont val="宋体"/>
        <charset val="134"/>
      </rPr>
      <t>中间继电器</t>
    </r>
    <r>
      <rPr>
        <sz val="10"/>
        <color rgb="FF000000"/>
        <rFont val="Arial"/>
        <charset val="134"/>
      </rPr>
      <t>,3RP15111AP30</t>
    </r>
  </si>
  <si>
    <r>
      <rPr>
        <sz val="10"/>
        <color rgb="FF000000"/>
        <rFont val="宋体"/>
        <charset val="134"/>
      </rPr>
      <t>继电器</t>
    </r>
    <r>
      <rPr>
        <sz val="10"/>
        <color rgb="FF000000"/>
        <rFont val="Arial"/>
        <charset val="134"/>
      </rPr>
      <t>,</t>
    </r>
    <r>
      <rPr>
        <sz val="10"/>
        <color rgb="FF000000"/>
        <rFont val="宋体"/>
        <charset val="134"/>
      </rPr>
      <t>固态继电器</t>
    </r>
    <r>
      <rPr>
        <sz val="10"/>
        <color rgb="FF000000"/>
        <rFont val="Arial"/>
        <charset val="134"/>
      </rPr>
      <t>,34.51.7.024.0010,AC250V,6A</t>
    </r>
  </si>
  <si>
    <r>
      <rPr>
        <sz val="10"/>
        <color rgb="FF000000"/>
        <rFont val="宋体"/>
        <charset val="134"/>
      </rPr>
      <t>继电器</t>
    </r>
    <r>
      <rPr>
        <sz val="10"/>
        <color rgb="FF000000"/>
        <rFont val="Arial"/>
        <charset val="134"/>
      </rPr>
      <t>,</t>
    </r>
    <r>
      <rPr>
        <sz val="10"/>
        <color rgb="FF000000"/>
        <rFont val="宋体"/>
        <charset val="134"/>
      </rPr>
      <t>过流继电器</t>
    </r>
    <r>
      <rPr>
        <sz val="10"/>
        <color rgb="FF000000"/>
        <rFont val="Arial"/>
        <charset val="134"/>
      </rPr>
      <t>,MY2NJ,DC24V,1A</t>
    </r>
  </si>
  <si>
    <r>
      <rPr>
        <sz val="10"/>
        <color rgb="FF000000"/>
        <rFont val="宋体"/>
        <charset val="134"/>
      </rPr>
      <t>开关</t>
    </r>
    <r>
      <rPr>
        <sz val="10"/>
        <color rgb="FF000000"/>
        <rFont val="Arial"/>
        <charset val="134"/>
      </rPr>
      <t>,</t>
    </r>
    <r>
      <rPr>
        <sz val="10"/>
        <color rgb="FF000000"/>
        <rFont val="宋体"/>
        <charset val="134"/>
      </rPr>
      <t>控制钥匙开关</t>
    </r>
    <r>
      <rPr>
        <sz val="10"/>
        <color rgb="FF000000"/>
        <rFont val="Arial"/>
        <charset val="134"/>
      </rPr>
      <t>,3SB3500-4LD11 A5E00304241</t>
    </r>
  </si>
  <si>
    <r>
      <rPr>
        <sz val="10"/>
        <color rgb="FF000000"/>
        <rFont val="宋体"/>
        <charset val="134"/>
      </rPr>
      <t>可燃气体检测器</t>
    </r>
    <r>
      <rPr>
        <sz val="10"/>
        <color rgb="FF000000"/>
        <rFont val="Arial"/>
        <charset val="134"/>
      </rPr>
      <t>,</t>
    </r>
    <r>
      <rPr>
        <sz val="10"/>
        <color rgb="FF000000"/>
        <rFont val="宋体"/>
        <charset val="134"/>
      </rPr>
      <t>催化燃烧型</t>
    </r>
    <r>
      <rPr>
        <sz val="10"/>
        <color rgb="FF000000"/>
        <rFont val="Arial"/>
        <charset val="134"/>
      </rPr>
      <t>,100%LEL,1.0</t>
    </r>
    <r>
      <rPr>
        <sz val="10"/>
        <color rgb="FF000000"/>
        <rFont val="宋体"/>
        <charset val="134"/>
      </rPr>
      <t>级</t>
    </r>
    <r>
      <rPr>
        <sz val="10"/>
        <color rgb="FF000000"/>
        <rFont val="Arial"/>
        <charset val="134"/>
      </rPr>
      <t>,</t>
    </r>
    <r>
      <rPr>
        <sz val="10"/>
        <color rgb="FF000000"/>
        <rFont val="宋体"/>
        <charset val="134"/>
      </rPr>
      <t>非防爆</t>
    </r>
    <r>
      <rPr>
        <sz val="10"/>
        <color rgb="FF000000"/>
        <rFont val="Arial"/>
        <charset val="134"/>
      </rPr>
      <t>,IP65,4-20mA</t>
    </r>
  </si>
  <si>
    <r>
      <rPr>
        <sz val="10"/>
        <color rgb="FF000000"/>
        <rFont val="宋体"/>
        <charset val="134"/>
      </rPr>
      <t>空调机组配件</t>
    </r>
    <r>
      <rPr>
        <sz val="10"/>
        <color rgb="FF000000"/>
        <rFont val="Arial"/>
        <charset val="134"/>
      </rPr>
      <t>,</t>
    </r>
    <r>
      <rPr>
        <sz val="10"/>
        <color rgb="FF000000"/>
        <rFont val="宋体"/>
        <charset val="134"/>
      </rPr>
      <t>空冷器轴承</t>
    </r>
    <r>
      <rPr>
        <sz val="10"/>
        <color rgb="FF000000"/>
        <rFont val="Arial"/>
        <charset val="134"/>
      </rPr>
      <t>,UCF215 8315 1315</t>
    </r>
  </si>
  <si>
    <r>
      <rPr>
        <sz val="10"/>
        <color rgb="FF000000"/>
        <rFont val="宋体"/>
        <charset val="134"/>
      </rPr>
      <t>控制系统零件</t>
    </r>
    <r>
      <rPr>
        <sz val="10"/>
        <color rgb="FF000000"/>
        <rFont val="Arial"/>
        <charset val="134"/>
      </rPr>
      <t>,</t>
    </r>
    <r>
      <rPr>
        <sz val="10"/>
        <color rgb="FF000000"/>
        <rFont val="宋体"/>
        <charset val="134"/>
      </rPr>
      <t>机架</t>
    </r>
    <r>
      <rPr>
        <sz val="10"/>
        <color rgb="FF000000"/>
        <rFont val="Arial"/>
        <charset val="134"/>
      </rPr>
      <t>,396560-01-6,BRISTOL</t>
    </r>
  </si>
  <si>
    <r>
      <rPr>
        <sz val="10"/>
        <color rgb="FF000000"/>
        <rFont val="宋体"/>
        <charset val="134"/>
      </rPr>
      <t>控制系统零件</t>
    </r>
    <r>
      <rPr>
        <sz val="10"/>
        <color rgb="FF000000"/>
        <rFont val="Arial"/>
        <charset val="134"/>
      </rPr>
      <t>,</t>
    </r>
    <r>
      <rPr>
        <sz val="10"/>
        <color rgb="FF000000"/>
        <rFont val="宋体"/>
        <charset val="134"/>
      </rPr>
      <t>扩展机架</t>
    </r>
    <r>
      <rPr>
        <sz val="10"/>
        <color rgb="FF000000"/>
        <rFont val="Arial"/>
        <charset val="134"/>
      </rPr>
      <t>,396559-01-8,BRISTOL</t>
    </r>
  </si>
  <si>
    <r>
      <rPr>
        <sz val="10"/>
        <color rgb="FF000000"/>
        <rFont val="宋体"/>
        <charset val="134"/>
      </rPr>
      <t>控制系统零件</t>
    </r>
    <r>
      <rPr>
        <sz val="10"/>
        <color rgb="FF000000"/>
        <rFont val="Arial"/>
        <charset val="134"/>
      </rPr>
      <t>,</t>
    </r>
    <r>
      <rPr>
        <sz val="10"/>
        <color rgb="FF000000"/>
        <rFont val="宋体"/>
        <charset val="134"/>
      </rPr>
      <t>冗余同步光纤</t>
    </r>
    <r>
      <rPr>
        <sz val="10"/>
        <color rgb="FF000000"/>
        <rFont val="Arial"/>
        <charset val="134"/>
      </rPr>
      <t>,1757-SRC1,AB</t>
    </r>
  </si>
  <si>
    <r>
      <rPr>
        <sz val="10"/>
        <color rgb="FF000000"/>
        <rFont val="宋体"/>
        <charset val="134"/>
      </rPr>
      <t>控制系统零件</t>
    </r>
    <r>
      <rPr>
        <sz val="10"/>
        <color rgb="FF000000"/>
        <rFont val="Arial"/>
        <charset val="134"/>
      </rPr>
      <t>,</t>
    </r>
    <r>
      <rPr>
        <sz val="10"/>
        <color rgb="FF000000"/>
        <rFont val="宋体"/>
        <charset val="134"/>
      </rPr>
      <t>冗余同步光纤</t>
    </r>
    <r>
      <rPr>
        <sz val="10"/>
        <color rgb="FF000000"/>
        <rFont val="Arial"/>
        <charset val="134"/>
      </rPr>
      <t>,1756-RMC1,AB</t>
    </r>
  </si>
  <si>
    <r>
      <rPr>
        <sz val="10"/>
        <color rgb="FF000000"/>
        <rFont val="宋体"/>
        <charset val="134"/>
      </rPr>
      <t>控制系统零件</t>
    </r>
    <r>
      <rPr>
        <sz val="10"/>
        <color rgb="FF000000"/>
        <rFont val="Arial"/>
        <charset val="134"/>
      </rPr>
      <t>,20</t>
    </r>
    <r>
      <rPr>
        <sz val="10"/>
        <color rgb="FF000000"/>
        <rFont val="宋体"/>
        <charset val="134"/>
      </rPr>
      <t>针前连接器</t>
    </r>
    <r>
      <rPr>
        <sz val="10"/>
        <color rgb="FF000000"/>
        <rFont val="Arial"/>
        <charset val="134"/>
      </rPr>
      <t>,1756-TBNH,AB</t>
    </r>
  </si>
  <si>
    <r>
      <rPr>
        <sz val="10"/>
        <color rgb="FF000000"/>
        <rFont val="宋体"/>
        <charset val="134"/>
      </rPr>
      <t>控制系统零件</t>
    </r>
    <r>
      <rPr>
        <sz val="10"/>
        <color rgb="FF000000"/>
        <rFont val="Arial"/>
        <charset val="134"/>
      </rPr>
      <t>,</t>
    </r>
    <r>
      <rPr>
        <sz val="10"/>
        <color rgb="FF000000"/>
        <rFont val="宋体"/>
        <charset val="134"/>
      </rPr>
      <t>背板</t>
    </r>
    <r>
      <rPr>
        <sz val="10"/>
        <color rgb="FF000000"/>
        <rFont val="Arial"/>
        <charset val="134"/>
      </rPr>
      <t>,140XBP01600,</t>
    </r>
    <r>
      <rPr>
        <sz val="10"/>
        <color rgb="FF000000"/>
        <rFont val="宋体"/>
        <charset val="134"/>
      </rPr>
      <t>施耐德</t>
    </r>
  </si>
  <si>
    <r>
      <rPr>
        <sz val="10"/>
        <color rgb="FF000000"/>
        <rFont val="宋体"/>
        <charset val="134"/>
      </rPr>
      <t>控制系统零件</t>
    </r>
    <r>
      <rPr>
        <sz val="10"/>
        <color rgb="FF000000"/>
        <rFont val="Arial"/>
        <charset val="134"/>
      </rPr>
      <t>,</t>
    </r>
    <r>
      <rPr>
        <sz val="10"/>
        <color rgb="FF000000"/>
        <rFont val="宋体"/>
        <charset val="134"/>
      </rPr>
      <t>背板</t>
    </r>
    <r>
      <rPr>
        <sz val="10"/>
        <color rgb="FF000000"/>
        <rFont val="Arial"/>
        <charset val="134"/>
      </rPr>
      <t>,140XBP01000,</t>
    </r>
    <r>
      <rPr>
        <sz val="10"/>
        <color rgb="FF000000"/>
        <rFont val="宋体"/>
        <charset val="134"/>
      </rPr>
      <t>施耐德</t>
    </r>
  </si>
  <si>
    <r>
      <rPr>
        <sz val="10"/>
        <color rgb="FF000000"/>
        <rFont val="宋体"/>
        <charset val="134"/>
      </rPr>
      <t>控制系统零件</t>
    </r>
    <r>
      <rPr>
        <sz val="10"/>
        <color rgb="FF000000"/>
        <rFont val="Arial"/>
        <charset val="134"/>
      </rPr>
      <t>,</t>
    </r>
    <r>
      <rPr>
        <sz val="10"/>
        <color rgb="FF000000"/>
        <rFont val="宋体"/>
        <charset val="134"/>
      </rPr>
      <t>远程通信单元</t>
    </r>
    <r>
      <rPr>
        <sz val="10"/>
        <color rgb="FF000000"/>
        <rFont val="Arial"/>
        <charset val="134"/>
      </rPr>
      <t>,UNO-2059 SUSE8.3,</t>
    </r>
    <r>
      <rPr>
        <sz val="10"/>
        <color rgb="FF000000"/>
        <rFont val="宋体"/>
        <charset val="134"/>
      </rPr>
      <t>研华</t>
    </r>
  </si>
  <si>
    <r>
      <rPr>
        <sz val="10"/>
        <color rgb="FF000000"/>
        <rFont val="宋体"/>
        <charset val="134"/>
      </rPr>
      <t>控制系统零件</t>
    </r>
    <r>
      <rPr>
        <sz val="10"/>
        <color rgb="FF000000"/>
        <rFont val="Arial"/>
        <charset val="134"/>
      </rPr>
      <t>,</t>
    </r>
    <r>
      <rPr>
        <sz val="10"/>
        <color rgb="FF000000"/>
        <rFont val="宋体"/>
        <charset val="134"/>
      </rPr>
      <t>机架</t>
    </r>
    <r>
      <rPr>
        <sz val="10"/>
        <color rgb="FF000000"/>
        <rFont val="Arial"/>
        <charset val="134"/>
      </rPr>
      <t>,396356-01-0,BB</t>
    </r>
  </si>
  <si>
    <r>
      <rPr>
        <sz val="10"/>
        <color rgb="FF000000"/>
        <rFont val="宋体"/>
        <charset val="134"/>
      </rPr>
      <t>控制系统零件</t>
    </r>
    <r>
      <rPr>
        <sz val="10"/>
        <color rgb="FF000000"/>
        <rFont val="Arial"/>
        <charset val="134"/>
      </rPr>
      <t>,</t>
    </r>
    <r>
      <rPr>
        <sz val="10"/>
        <color rgb="FF000000"/>
        <rFont val="宋体"/>
        <charset val="134"/>
      </rPr>
      <t>扩展机架</t>
    </r>
    <r>
      <rPr>
        <sz val="10"/>
        <color rgb="FF000000"/>
        <rFont val="Arial"/>
        <charset val="134"/>
      </rPr>
      <t>,396559-01-8,BB</t>
    </r>
  </si>
  <si>
    <r>
      <rPr>
        <sz val="10"/>
        <color rgb="FF000000"/>
        <rFont val="宋体"/>
        <charset val="134"/>
      </rPr>
      <t>控制系统零件</t>
    </r>
    <r>
      <rPr>
        <sz val="10"/>
        <color rgb="FF000000"/>
        <rFont val="Arial"/>
        <charset val="134"/>
      </rPr>
      <t>,</t>
    </r>
    <r>
      <rPr>
        <sz val="10"/>
        <color rgb="FF000000"/>
        <rFont val="宋体"/>
        <charset val="134"/>
      </rPr>
      <t>有源三通</t>
    </r>
    <r>
      <rPr>
        <sz val="10"/>
        <color rgb="FF000000"/>
        <rFont val="Arial"/>
        <charset val="134"/>
      </rPr>
      <t>,T-splitter Lsu_3,CEGELEC</t>
    </r>
  </si>
  <si>
    <r>
      <rPr>
        <sz val="10"/>
        <color rgb="FF000000"/>
        <rFont val="宋体"/>
        <charset val="134"/>
      </rPr>
      <t>控制系统零件</t>
    </r>
    <r>
      <rPr>
        <sz val="10"/>
        <color rgb="FF000000"/>
        <rFont val="Arial"/>
        <charset val="134"/>
      </rPr>
      <t>,</t>
    </r>
    <r>
      <rPr>
        <sz val="10"/>
        <color rgb="FF000000"/>
        <rFont val="宋体"/>
        <charset val="134"/>
      </rPr>
      <t>机架</t>
    </r>
    <r>
      <rPr>
        <sz val="10"/>
        <color rgb="FF000000"/>
        <rFont val="Arial"/>
        <charset val="134"/>
      </rPr>
      <t>,AS-HDTA-201,</t>
    </r>
    <r>
      <rPr>
        <sz val="10"/>
        <color rgb="FF000000"/>
        <rFont val="宋体"/>
        <charset val="134"/>
      </rPr>
      <t>施耐德</t>
    </r>
  </si>
  <si>
    <r>
      <rPr>
        <sz val="10"/>
        <color rgb="FF000000"/>
        <rFont val="宋体"/>
        <charset val="134"/>
      </rPr>
      <t>控制系统零件</t>
    </r>
    <r>
      <rPr>
        <sz val="10"/>
        <color rgb="FF000000"/>
        <rFont val="Arial"/>
        <charset val="134"/>
      </rPr>
      <t>,</t>
    </r>
    <r>
      <rPr>
        <sz val="10"/>
        <color rgb="FF000000"/>
        <rFont val="宋体"/>
        <charset val="134"/>
      </rPr>
      <t>同轴电缆分支器</t>
    </r>
    <r>
      <rPr>
        <sz val="10"/>
        <color rgb="FF000000"/>
        <rFont val="Arial"/>
        <charset val="134"/>
      </rPr>
      <t>,MA-0185-100,</t>
    </r>
    <r>
      <rPr>
        <sz val="10"/>
        <color rgb="FF000000"/>
        <rFont val="宋体"/>
        <charset val="134"/>
      </rPr>
      <t>施耐德</t>
    </r>
  </si>
  <si>
    <r>
      <rPr>
        <sz val="10"/>
        <color rgb="FF000000"/>
        <rFont val="宋体"/>
        <charset val="134"/>
      </rPr>
      <t>控制系统零件</t>
    </r>
    <r>
      <rPr>
        <sz val="10"/>
        <color rgb="FF000000"/>
        <rFont val="Arial"/>
        <charset val="134"/>
      </rPr>
      <t>,</t>
    </r>
    <r>
      <rPr>
        <sz val="10"/>
        <color rgb="FF000000"/>
        <rFont val="宋体"/>
        <charset val="134"/>
      </rPr>
      <t>干缆终止器</t>
    </r>
    <r>
      <rPr>
        <sz val="10"/>
        <color rgb="FF000000"/>
        <rFont val="Arial"/>
        <charset val="134"/>
      </rPr>
      <t>,52-0422-000,</t>
    </r>
    <r>
      <rPr>
        <sz val="10"/>
        <color rgb="FF000000"/>
        <rFont val="宋体"/>
        <charset val="134"/>
      </rPr>
      <t>施耐德</t>
    </r>
  </si>
  <si>
    <r>
      <rPr>
        <sz val="10"/>
        <color rgb="FF000000"/>
        <rFont val="宋体"/>
        <charset val="134"/>
      </rPr>
      <t>控制系统零件</t>
    </r>
    <r>
      <rPr>
        <sz val="10"/>
        <color rgb="FF000000"/>
        <rFont val="Arial"/>
        <charset val="134"/>
      </rPr>
      <t>,</t>
    </r>
    <r>
      <rPr>
        <sz val="10"/>
        <color rgb="FF000000"/>
        <rFont val="宋体"/>
        <charset val="134"/>
      </rPr>
      <t>连接器</t>
    </r>
    <r>
      <rPr>
        <sz val="10"/>
        <color rgb="FF000000"/>
        <rFont val="Arial"/>
        <charset val="134"/>
      </rPr>
      <t>,MA-0329-001,</t>
    </r>
    <r>
      <rPr>
        <sz val="10"/>
        <color rgb="FF000000"/>
        <rFont val="宋体"/>
        <charset val="134"/>
      </rPr>
      <t>施耐德</t>
    </r>
  </si>
  <si>
    <r>
      <rPr>
        <sz val="10"/>
        <color rgb="FF000000"/>
        <rFont val="宋体"/>
        <charset val="134"/>
      </rPr>
      <t>控制系统零件</t>
    </r>
    <r>
      <rPr>
        <sz val="10"/>
        <color rgb="FF000000"/>
        <rFont val="Arial"/>
        <charset val="134"/>
      </rPr>
      <t>,</t>
    </r>
    <r>
      <rPr>
        <sz val="10"/>
        <color rgb="FF000000"/>
        <rFont val="宋体"/>
        <charset val="134"/>
      </rPr>
      <t>转换器</t>
    </r>
    <r>
      <rPr>
        <sz val="10"/>
        <color rgb="FF000000"/>
        <rFont val="Arial"/>
        <charset val="134"/>
      </rPr>
      <t>,TCC-80,MOXA</t>
    </r>
  </si>
  <si>
    <r>
      <rPr>
        <sz val="10"/>
        <color rgb="FF000000"/>
        <rFont val="宋体"/>
        <charset val="134"/>
      </rPr>
      <t>控制系统模块</t>
    </r>
    <r>
      <rPr>
        <sz val="10"/>
        <color rgb="FF000000"/>
        <rFont val="Arial"/>
        <charset val="134"/>
      </rPr>
      <t>,</t>
    </r>
    <r>
      <rPr>
        <sz val="10"/>
        <color rgb="FF000000"/>
        <rFont val="宋体"/>
        <charset val="134"/>
      </rPr>
      <t>数字量输出模块</t>
    </r>
    <r>
      <rPr>
        <sz val="10"/>
        <color rgb="FF000000"/>
        <rFont val="Arial"/>
        <charset val="134"/>
      </rPr>
      <t>,396572-02-2,BRISTOL</t>
    </r>
  </si>
  <si>
    <r>
      <rPr>
        <sz val="10"/>
        <color rgb="FF000000"/>
        <rFont val="宋体"/>
        <charset val="134"/>
      </rPr>
      <t>控制系统模块</t>
    </r>
    <r>
      <rPr>
        <sz val="10"/>
        <color rgb="FF000000"/>
        <rFont val="Arial"/>
        <charset val="134"/>
      </rPr>
      <t>,</t>
    </r>
    <r>
      <rPr>
        <sz val="10"/>
        <color rgb="FF000000"/>
        <rFont val="宋体"/>
        <charset val="134"/>
      </rPr>
      <t>模拟量输入模块</t>
    </r>
    <r>
      <rPr>
        <sz val="10"/>
        <color rgb="FF000000"/>
        <rFont val="Arial"/>
        <charset val="134"/>
      </rPr>
      <t>,1756-IF16,AB</t>
    </r>
  </si>
  <si>
    <r>
      <rPr>
        <sz val="10"/>
        <color rgb="FF000000"/>
        <rFont val="宋体"/>
        <charset val="134"/>
      </rPr>
      <t>控制系统模块</t>
    </r>
    <r>
      <rPr>
        <sz val="10"/>
        <color rgb="FF000000"/>
        <rFont val="Arial"/>
        <charset val="134"/>
      </rPr>
      <t>,</t>
    </r>
    <r>
      <rPr>
        <sz val="10"/>
        <color rgb="FF000000"/>
        <rFont val="宋体"/>
        <charset val="134"/>
      </rPr>
      <t>输出模块</t>
    </r>
    <r>
      <rPr>
        <sz val="10"/>
        <color rgb="FF000000"/>
        <rFont val="Arial"/>
        <charset val="134"/>
      </rPr>
      <t>,1756-OF8,AB</t>
    </r>
  </si>
  <si>
    <r>
      <rPr>
        <sz val="10"/>
        <color rgb="FF000000"/>
        <rFont val="宋体"/>
        <charset val="134"/>
      </rPr>
      <t>控制系统模块</t>
    </r>
    <r>
      <rPr>
        <sz val="10"/>
        <color rgb="FF000000"/>
        <rFont val="Arial"/>
        <charset val="134"/>
      </rPr>
      <t>,</t>
    </r>
    <r>
      <rPr>
        <sz val="10"/>
        <color rgb="FF000000"/>
        <rFont val="宋体"/>
        <charset val="134"/>
      </rPr>
      <t>数字量模块</t>
    </r>
    <r>
      <rPr>
        <sz val="10"/>
        <color rgb="FF000000"/>
        <rFont val="Arial"/>
        <charset val="134"/>
      </rPr>
      <t>,1769-OF2,AB</t>
    </r>
  </si>
  <si>
    <r>
      <rPr>
        <sz val="10"/>
        <color rgb="FF000000"/>
        <rFont val="宋体"/>
        <charset val="134"/>
      </rPr>
      <t>控制系统模块</t>
    </r>
    <r>
      <rPr>
        <sz val="10"/>
        <color rgb="FF000000"/>
        <rFont val="Arial"/>
        <charset val="134"/>
      </rPr>
      <t>,</t>
    </r>
    <r>
      <rPr>
        <sz val="10"/>
        <color rgb="FF000000"/>
        <rFont val="宋体"/>
        <charset val="134"/>
      </rPr>
      <t>模拟量输入模块</t>
    </r>
    <r>
      <rPr>
        <sz val="10"/>
        <color rgb="FF000000"/>
        <rFont val="Arial"/>
        <charset val="134"/>
      </rPr>
      <t>,1756-IF8,A-B</t>
    </r>
  </si>
  <si>
    <r>
      <rPr>
        <sz val="10"/>
        <color rgb="FF000000"/>
        <rFont val="宋体"/>
        <charset val="134"/>
      </rPr>
      <t>控制系统模块</t>
    </r>
    <r>
      <rPr>
        <sz val="10"/>
        <color rgb="FF000000"/>
        <rFont val="Arial"/>
        <charset val="134"/>
      </rPr>
      <t>,</t>
    </r>
    <r>
      <rPr>
        <sz val="10"/>
        <color rgb="FF000000"/>
        <rFont val="宋体"/>
        <charset val="134"/>
      </rPr>
      <t>模拟量输入模块</t>
    </r>
    <r>
      <rPr>
        <sz val="10"/>
        <color rgb="FF000000"/>
        <rFont val="Arial"/>
        <charset val="134"/>
      </rPr>
      <t>,1756-IF8,AB</t>
    </r>
  </si>
  <si>
    <r>
      <rPr>
        <sz val="10"/>
        <color rgb="FF000000"/>
        <rFont val="宋体"/>
        <charset val="134"/>
      </rPr>
      <t>控制系统模块</t>
    </r>
    <r>
      <rPr>
        <sz val="10"/>
        <color rgb="FF000000"/>
        <rFont val="Arial"/>
        <charset val="134"/>
      </rPr>
      <t>,</t>
    </r>
    <r>
      <rPr>
        <sz val="10"/>
        <color rgb="FF000000"/>
        <rFont val="宋体"/>
        <charset val="134"/>
      </rPr>
      <t>数字量输出模块</t>
    </r>
    <r>
      <rPr>
        <sz val="10"/>
        <color rgb="FF000000"/>
        <rFont val="Arial"/>
        <charset val="134"/>
      </rPr>
      <t>,1756-OB16E,AB</t>
    </r>
  </si>
  <si>
    <r>
      <rPr>
        <sz val="10"/>
        <color rgb="FF000000"/>
        <rFont val="宋体"/>
        <charset val="134"/>
      </rPr>
      <t>控制系统模块</t>
    </r>
    <r>
      <rPr>
        <sz val="10"/>
        <color rgb="FF000000"/>
        <rFont val="Arial"/>
        <charset val="134"/>
      </rPr>
      <t>,</t>
    </r>
    <r>
      <rPr>
        <sz val="10"/>
        <color rgb="FF000000"/>
        <rFont val="宋体"/>
        <charset val="134"/>
      </rPr>
      <t>数字量输出模块</t>
    </r>
    <r>
      <rPr>
        <sz val="10"/>
        <color rgb="FF000000"/>
        <rFont val="Arial"/>
        <charset val="134"/>
      </rPr>
      <t>,1769-OB16,AB</t>
    </r>
  </si>
  <si>
    <r>
      <rPr>
        <sz val="10"/>
        <color rgb="FF000000"/>
        <rFont val="宋体"/>
        <charset val="134"/>
      </rPr>
      <t>控制系统模块</t>
    </r>
    <r>
      <rPr>
        <sz val="10"/>
        <color rgb="FF000000"/>
        <rFont val="Arial"/>
        <charset val="134"/>
      </rPr>
      <t>,</t>
    </r>
    <r>
      <rPr>
        <sz val="10"/>
        <color rgb="FF000000"/>
        <rFont val="宋体"/>
        <charset val="134"/>
      </rPr>
      <t>数字量输出模块</t>
    </r>
    <r>
      <rPr>
        <sz val="10"/>
        <color rgb="FF000000"/>
        <rFont val="Arial"/>
        <charset val="134"/>
      </rPr>
      <t>,1756-OB16D,A-B</t>
    </r>
  </si>
  <si>
    <r>
      <rPr>
        <sz val="10"/>
        <color rgb="FF000000"/>
        <rFont val="宋体"/>
        <charset val="134"/>
      </rPr>
      <t>控制系统模块</t>
    </r>
    <r>
      <rPr>
        <sz val="10"/>
        <color rgb="FF000000"/>
        <rFont val="Arial"/>
        <charset val="134"/>
      </rPr>
      <t>,</t>
    </r>
    <r>
      <rPr>
        <sz val="10"/>
        <color rgb="FF000000"/>
        <rFont val="宋体"/>
        <charset val="134"/>
      </rPr>
      <t>数字量输入模块</t>
    </r>
    <r>
      <rPr>
        <sz val="10"/>
        <color rgb="FF000000"/>
        <rFont val="Arial"/>
        <charset val="134"/>
      </rPr>
      <t>,1756-IB16,AB</t>
    </r>
  </si>
  <si>
    <r>
      <rPr>
        <sz val="10"/>
        <color rgb="FF000000"/>
        <rFont val="宋体"/>
        <charset val="134"/>
      </rPr>
      <t>控制系统模块</t>
    </r>
    <r>
      <rPr>
        <sz val="10"/>
        <color rgb="FF000000"/>
        <rFont val="Arial"/>
        <charset val="134"/>
      </rPr>
      <t>,</t>
    </r>
    <r>
      <rPr>
        <sz val="10"/>
        <color rgb="FF000000"/>
        <rFont val="宋体"/>
        <charset val="134"/>
      </rPr>
      <t>数字量输入模块</t>
    </r>
    <r>
      <rPr>
        <sz val="10"/>
        <color rgb="FF000000"/>
        <rFont val="Arial"/>
        <charset val="134"/>
      </rPr>
      <t>,1769-IQ16,A-B</t>
    </r>
  </si>
  <si>
    <r>
      <rPr>
        <sz val="10"/>
        <color rgb="FF000000"/>
        <rFont val="宋体"/>
        <charset val="134"/>
      </rPr>
      <t>控制系统模块</t>
    </r>
    <r>
      <rPr>
        <sz val="10"/>
        <color rgb="FF000000"/>
        <rFont val="Arial"/>
        <charset val="134"/>
      </rPr>
      <t>,</t>
    </r>
    <r>
      <rPr>
        <sz val="10"/>
        <color rgb="FF000000"/>
        <rFont val="宋体"/>
        <charset val="134"/>
      </rPr>
      <t>温度变送器模块</t>
    </r>
    <r>
      <rPr>
        <sz val="10"/>
        <color rgb="FF000000"/>
        <rFont val="Arial"/>
        <charset val="134"/>
      </rPr>
      <t xml:space="preserve">,DTR323ZG Pt100 </t>
    </r>
    <r>
      <rPr>
        <sz val="10"/>
        <color rgb="FF000000"/>
        <rFont val="宋体"/>
        <charset val="134"/>
      </rPr>
      <t>三线</t>
    </r>
    <r>
      <rPr>
        <sz val="10"/>
        <color rgb="FF000000"/>
        <rFont val="Arial"/>
        <charset val="134"/>
      </rPr>
      <t xml:space="preserve"> 60</t>
    </r>
    <r>
      <rPr>
        <sz val="10"/>
        <color rgb="FF000000"/>
        <rFont val="宋体"/>
        <charset val="134"/>
      </rPr>
      <t>℃</t>
    </r>
    <r>
      <rPr>
        <sz val="10"/>
        <color rgb="FF000000"/>
        <rFont val="Arial"/>
        <charset val="134"/>
      </rPr>
      <t xml:space="preserve"> -30~140</t>
    </r>
    <r>
      <rPr>
        <sz val="10"/>
        <color rgb="FF000000"/>
        <rFont val="宋体"/>
        <charset val="134"/>
      </rPr>
      <t>℃</t>
    </r>
  </si>
  <si>
    <r>
      <rPr>
        <sz val="10"/>
        <color rgb="FF000000"/>
        <rFont val="宋体"/>
        <charset val="134"/>
      </rPr>
      <t>控制系统模块</t>
    </r>
    <r>
      <rPr>
        <sz val="10"/>
        <color rgb="FF000000"/>
        <rFont val="Arial"/>
        <charset val="134"/>
      </rPr>
      <t>,</t>
    </r>
    <r>
      <rPr>
        <sz val="10"/>
        <color rgb="FF000000"/>
        <rFont val="宋体"/>
        <charset val="134"/>
      </rPr>
      <t>存储器模块</t>
    </r>
    <r>
      <rPr>
        <sz val="10"/>
        <color rgb="FF000000"/>
        <rFont val="Arial"/>
        <charset val="134"/>
      </rPr>
      <t>,1764-MM1RTC,AB</t>
    </r>
  </si>
  <si>
    <r>
      <rPr>
        <sz val="10"/>
        <color rgb="FF000000"/>
        <rFont val="宋体"/>
        <charset val="134"/>
      </rPr>
      <t>控制系统模块</t>
    </r>
    <r>
      <rPr>
        <sz val="10"/>
        <color rgb="FF000000"/>
        <rFont val="Arial"/>
        <charset val="134"/>
      </rPr>
      <t>,</t>
    </r>
    <r>
      <rPr>
        <sz val="10"/>
        <color rgb="FF000000"/>
        <rFont val="宋体"/>
        <charset val="134"/>
      </rPr>
      <t>中央处理器模块</t>
    </r>
    <r>
      <rPr>
        <sz val="10"/>
        <color rgb="FF000000"/>
        <rFont val="Arial"/>
        <charset val="134"/>
      </rPr>
      <t>,1764-LRP,AB</t>
    </r>
  </si>
  <si>
    <r>
      <rPr>
        <sz val="10"/>
        <color rgb="FF000000"/>
        <rFont val="宋体"/>
        <charset val="134"/>
      </rPr>
      <t>控制系统模块</t>
    </r>
    <r>
      <rPr>
        <sz val="10"/>
        <color rgb="FF000000"/>
        <rFont val="Arial"/>
        <charset val="134"/>
      </rPr>
      <t>,</t>
    </r>
    <r>
      <rPr>
        <sz val="10"/>
        <color rgb="FF000000"/>
        <rFont val="宋体"/>
        <charset val="134"/>
      </rPr>
      <t>温度变送器模块</t>
    </r>
    <r>
      <rPr>
        <sz val="10"/>
        <color rgb="FF000000"/>
        <rFont val="Arial"/>
        <charset val="134"/>
      </rPr>
      <t xml:space="preserve">,DTR323ZG Pt100 </t>
    </r>
    <r>
      <rPr>
        <sz val="10"/>
        <color rgb="FF000000"/>
        <rFont val="宋体"/>
        <charset val="134"/>
      </rPr>
      <t>三线</t>
    </r>
    <r>
      <rPr>
        <sz val="10"/>
        <color rgb="FF000000"/>
        <rFont val="Arial"/>
        <charset val="134"/>
      </rPr>
      <t xml:space="preserve"> 200</t>
    </r>
    <r>
      <rPr>
        <sz val="10"/>
        <color rgb="FF000000"/>
        <rFont val="宋体"/>
        <charset val="134"/>
      </rPr>
      <t>℃</t>
    </r>
    <r>
      <rPr>
        <sz val="10"/>
        <color rgb="FF000000"/>
        <rFont val="Arial"/>
        <charset val="134"/>
      </rPr>
      <t xml:space="preserve"> 0~400</t>
    </r>
    <r>
      <rPr>
        <sz val="10"/>
        <color rgb="FF000000"/>
        <rFont val="宋体"/>
        <charset val="134"/>
      </rPr>
      <t>℃</t>
    </r>
  </si>
  <si>
    <r>
      <rPr>
        <sz val="10"/>
        <color rgb="FF000000"/>
        <rFont val="宋体"/>
        <charset val="134"/>
      </rPr>
      <t>控制系统模块</t>
    </r>
    <r>
      <rPr>
        <sz val="10"/>
        <color rgb="FF000000"/>
        <rFont val="Arial"/>
        <charset val="134"/>
      </rPr>
      <t>,</t>
    </r>
    <r>
      <rPr>
        <sz val="10"/>
        <color rgb="FF000000"/>
        <rFont val="宋体"/>
        <charset val="134"/>
      </rPr>
      <t>温度变送器模块</t>
    </r>
    <r>
      <rPr>
        <sz val="10"/>
        <color rgb="FF000000"/>
        <rFont val="Arial"/>
        <charset val="134"/>
      </rPr>
      <t xml:space="preserve">,DTR323ZG Pt100 </t>
    </r>
    <r>
      <rPr>
        <sz val="10"/>
        <color rgb="FF000000"/>
        <rFont val="宋体"/>
        <charset val="134"/>
      </rPr>
      <t>三线</t>
    </r>
    <r>
      <rPr>
        <sz val="10"/>
        <color rgb="FF000000"/>
        <rFont val="Arial"/>
        <charset val="134"/>
      </rPr>
      <t xml:space="preserve"> 50</t>
    </r>
    <r>
      <rPr>
        <sz val="10"/>
        <color rgb="FF000000"/>
        <rFont val="宋体"/>
        <charset val="134"/>
      </rPr>
      <t>℃</t>
    </r>
    <r>
      <rPr>
        <sz val="10"/>
        <color rgb="FF000000"/>
        <rFont val="Arial"/>
        <charset val="134"/>
      </rPr>
      <t xml:space="preserve"> -40~100</t>
    </r>
    <r>
      <rPr>
        <sz val="10"/>
        <color rgb="FF000000"/>
        <rFont val="宋体"/>
        <charset val="134"/>
      </rPr>
      <t>℃</t>
    </r>
  </si>
  <si>
    <r>
      <rPr>
        <sz val="10"/>
        <color rgb="FF000000"/>
        <rFont val="宋体"/>
        <charset val="134"/>
      </rPr>
      <t>控制系统模块</t>
    </r>
    <r>
      <rPr>
        <sz val="10"/>
        <color rgb="FF000000"/>
        <rFont val="Arial"/>
        <charset val="134"/>
      </rPr>
      <t>,</t>
    </r>
    <r>
      <rPr>
        <sz val="10"/>
        <color rgb="FF000000"/>
        <rFont val="宋体"/>
        <charset val="134"/>
      </rPr>
      <t>温度变送器模块</t>
    </r>
    <r>
      <rPr>
        <sz val="10"/>
        <color rgb="FF000000"/>
        <rFont val="Arial"/>
        <charset val="134"/>
      </rPr>
      <t xml:space="preserve">,DTR323ZG Pt100 </t>
    </r>
    <r>
      <rPr>
        <sz val="10"/>
        <color rgb="FF000000"/>
        <rFont val="宋体"/>
        <charset val="134"/>
      </rPr>
      <t>三线</t>
    </r>
    <r>
      <rPr>
        <sz val="10"/>
        <color rgb="FF000000"/>
        <rFont val="Arial"/>
        <charset val="134"/>
      </rPr>
      <t xml:space="preserve"> 50</t>
    </r>
    <r>
      <rPr>
        <sz val="10"/>
        <color rgb="FF000000"/>
        <rFont val="宋体"/>
        <charset val="134"/>
      </rPr>
      <t>℃</t>
    </r>
    <r>
      <rPr>
        <sz val="10"/>
        <color rgb="FF000000"/>
        <rFont val="Arial"/>
        <charset val="134"/>
      </rPr>
      <t xml:space="preserve"> 0~200</t>
    </r>
    <r>
      <rPr>
        <sz val="10"/>
        <color rgb="FF000000"/>
        <rFont val="宋体"/>
        <charset val="134"/>
      </rPr>
      <t>℃</t>
    </r>
  </si>
  <si>
    <r>
      <rPr>
        <sz val="10"/>
        <color rgb="FF000000"/>
        <rFont val="宋体"/>
        <charset val="134"/>
      </rPr>
      <t>控制系统模块</t>
    </r>
    <r>
      <rPr>
        <sz val="10"/>
        <color rgb="FF000000"/>
        <rFont val="Arial"/>
        <charset val="134"/>
      </rPr>
      <t>,</t>
    </r>
    <r>
      <rPr>
        <sz val="10"/>
        <color rgb="FF000000"/>
        <rFont val="宋体"/>
        <charset val="134"/>
      </rPr>
      <t>连接器</t>
    </r>
    <r>
      <rPr>
        <sz val="10"/>
        <color rgb="FF000000"/>
        <rFont val="Arial"/>
        <charset val="134"/>
      </rPr>
      <t>,1756-TBCH,A-B</t>
    </r>
  </si>
  <si>
    <r>
      <rPr>
        <sz val="10"/>
        <color rgb="FF000000"/>
        <rFont val="宋体"/>
        <charset val="134"/>
      </rPr>
      <t>控制系统模块</t>
    </r>
    <r>
      <rPr>
        <sz val="10"/>
        <color rgb="FF000000"/>
        <rFont val="Arial"/>
        <charset val="134"/>
      </rPr>
      <t>,</t>
    </r>
    <r>
      <rPr>
        <sz val="10"/>
        <color rgb="FF000000"/>
        <rFont val="宋体"/>
        <charset val="134"/>
      </rPr>
      <t>开关量输出模块</t>
    </r>
    <r>
      <rPr>
        <sz val="10"/>
        <color rgb="FF000000"/>
        <rFont val="Arial"/>
        <charset val="134"/>
      </rPr>
      <t>,396358-02-0,BB</t>
    </r>
  </si>
  <si>
    <r>
      <rPr>
        <sz val="10"/>
        <color rgb="FF000000"/>
        <rFont val="宋体"/>
        <charset val="134"/>
      </rPr>
      <t>控制系统模块</t>
    </r>
    <r>
      <rPr>
        <sz val="10"/>
        <color rgb="FF000000"/>
        <rFont val="Arial"/>
        <charset val="134"/>
      </rPr>
      <t>,</t>
    </r>
    <r>
      <rPr>
        <sz val="10"/>
        <color rgb="FF000000"/>
        <rFont val="宋体"/>
        <charset val="134"/>
      </rPr>
      <t>接口模块</t>
    </r>
    <r>
      <rPr>
        <sz val="10"/>
        <color rgb="FF000000"/>
        <rFont val="Arial"/>
        <charset val="134"/>
      </rPr>
      <t>,140CRP93200,</t>
    </r>
    <r>
      <rPr>
        <sz val="10"/>
        <color rgb="FF000000"/>
        <rFont val="宋体"/>
        <charset val="134"/>
      </rPr>
      <t>施耐德</t>
    </r>
  </si>
  <si>
    <r>
      <rPr>
        <sz val="10"/>
        <color rgb="FF000000"/>
        <rFont val="宋体"/>
        <charset val="134"/>
      </rPr>
      <t>控制系统模块</t>
    </r>
    <r>
      <rPr>
        <sz val="10"/>
        <color rgb="FF000000"/>
        <rFont val="Arial"/>
        <charset val="134"/>
      </rPr>
      <t>,</t>
    </r>
    <r>
      <rPr>
        <sz val="10"/>
        <color rgb="FF000000"/>
        <rFont val="宋体"/>
        <charset val="134"/>
      </rPr>
      <t>适配器模块</t>
    </r>
    <r>
      <rPr>
        <sz val="10"/>
        <color rgb="FF000000"/>
        <rFont val="Arial"/>
        <charset val="134"/>
      </rPr>
      <t>,140CRA93200,</t>
    </r>
    <r>
      <rPr>
        <sz val="10"/>
        <color rgb="FF000000"/>
        <rFont val="宋体"/>
        <charset val="134"/>
      </rPr>
      <t>施耐德</t>
    </r>
  </si>
  <si>
    <r>
      <rPr>
        <sz val="10"/>
        <color rgb="FF000000"/>
        <rFont val="宋体"/>
        <charset val="134"/>
      </rPr>
      <t>控制系统模块</t>
    </r>
    <r>
      <rPr>
        <sz val="10"/>
        <color rgb="FF000000"/>
        <rFont val="Arial"/>
        <charset val="134"/>
      </rPr>
      <t>,</t>
    </r>
    <r>
      <rPr>
        <sz val="10"/>
        <color rgb="FF000000"/>
        <rFont val="宋体"/>
        <charset val="134"/>
      </rPr>
      <t>数字量输出模块</t>
    </r>
    <r>
      <rPr>
        <sz val="10"/>
        <color rgb="FF000000"/>
        <rFont val="Arial"/>
        <charset val="134"/>
      </rPr>
      <t>,140DDO84300,</t>
    </r>
    <r>
      <rPr>
        <sz val="10"/>
        <color rgb="FF000000"/>
        <rFont val="宋体"/>
        <charset val="134"/>
      </rPr>
      <t>施耐德</t>
    </r>
  </si>
  <si>
    <r>
      <rPr>
        <sz val="10"/>
        <color rgb="FF000000"/>
        <rFont val="宋体"/>
        <charset val="134"/>
      </rPr>
      <t>控制系统模块</t>
    </r>
    <r>
      <rPr>
        <sz val="10"/>
        <color rgb="FF000000"/>
        <rFont val="Arial"/>
        <charset val="134"/>
      </rPr>
      <t>,</t>
    </r>
    <r>
      <rPr>
        <sz val="10"/>
        <color rgb="FF000000"/>
        <rFont val="宋体"/>
        <charset val="134"/>
      </rPr>
      <t>协议转换模块</t>
    </r>
    <r>
      <rPr>
        <sz val="10"/>
        <color rgb="FF000000"/>
        <rFont val="Arial"/>
        <charset val="134"/>
      </rPr>
      <t>,DT200,ELSTER</t>
    </r>
  </si>
  <si>
    <r>
      <rPr>
        <sz val="10"/>
        <color rgb="FF000000"/>
        <rFont val="宋体"/>
        <charset val="134"/>
      </rPr>
      <t>控制系统模块</t>
    </r>
    <r>
      <rPr>
        <sz val="10"/>
        <color rgb="FF000000"/>
        <rFont val="Arial"/>
        <charset val="134"/>
      </rPr>
      <t>,</t>
    </r>
    <r>
      <rPr>
        <sz val="10"/>
        <color rgb="FF000000"/>
        <rFont val="宋体"/>
        <charset val="134"/>
      </rPr>
      <t>电源模块</t>
    </r>
    <r>
      <rPr>
        <sz val="10"/>
        <color rgb="FF000000"/>
        <rFont val="Arial"/>
        <charset val="134"/>
      </rPr>
      <t>,1769-PA4,AB</t>
    </r>
  </si>
  <si>
    <r>
      <rPr>
        <sz val="10"/>
        <color rgb="FF000000"/>
        <rFont val="宋体"/>
        <charset val="134"/>
      </rPr>
      <t>控制系统模块</t>
    </r>
    <r>
      <rPr>
        <sz val="10"/>
        <color rgb="FF000000"/>
        <rFont val="Arial"/>
        <charset val="134"/>
      </rPr>
      <t>,</t>
    </r>
    <r>
      <rPr>
        <sz val="10"/>
        <color rgb="FF000000"/>
        <rFont val="宋体"/>
        <charset val="134"/>
      </rPr>
      <t>通讯模块</t>
    </r>
    <r>
      <rPr>
        <sz val="10"/>
        <color rgb="FF000000"/>
        <rFont val="Arial"/>
        <charset val="134"/>
      </rPr>
      <t>,VE4006P2,</t>
    </r>
    <r>
      <rPr>
        <sz val="10"/>
        <color rgb="FF000000"/>
        <rFont val="宋体"/>
        <charset val="134"/>
      </rPr>
      <t>艾默生</t>
    </r>
  </si>
  <si>
    <r>
      <rPr>
        <sz val="10"/>
        <color rgb="FF000000"/>
        <rFont val="宋体"/>
        <charset val="134"/>
      </rPr>
      <t>控制系统模块</t>
    </r>
    <r>
      <rPr>
        <sz val="10"/>
        <color rgb="FF000000"/>
        <rFont val="Arial"/>
        <charset val="134"/>
      </rPr>
      <t>,</t>
    </r>
    <r>
      <rPr>
        <sz val="10"/>
        <color rgb="FF000000"/>
        <rFont val="宋体"/>
        <charset val="134"/>
      </rPr>
      <t>端盖</t>
    </r>
    <r>
      <rPr>
        <sz val="10"/>
        <color rgb="FF000000"/>
        <rFont val="Arial"/>
        <charset val="134"/>
      </rPr>
      <t>,1769-ECR,A-B</t>
    </r>
  </si>
  <si>
    <r>
      <rPr>
        <sz val="10"/>
        <color rgb="FF000000"/>
        <rFont val="宋体"/>
        <charset val="134"/>
      </rPr>
      <t>控制系统模块</t>
    </r>
    <r>
      <rPr>
        <sz val="10"/>
        <color rgb="FF000000"/>
        <rFont val="Arial"/>
        <charset val="134"/>
      </rPr>
      <t>,</t>
    </r>
    <r>
      <rPr>
        <sz val="10"/>
        <color rgb="FF000000"/>
        <rFont val="宋体"/>
        <charset val="134"/>
      </rPr>
      <t>数字输出模块</t>
    </r>
    <r>
      <rPr>
        <sz val="10"/>
        <color rgb="FF000000"/>
        <rFont val="Arial"/>
        <charset val="134"/>
      </rPr>
      <t>,FC-SDO-0824,</t>
    </r>
    <r>
      <rPr>
        <sz val="10"/>
        <color rgb="FF000000"/>
        <rFont val="宋体"/>
        <charset val="134"/>
      </rPr>
      <t>霍尼韦尔</t>
    </r>
  </si>
  <si>
    <r>
      <rPr>
        <sz val="10"/>
        <color rgb="FF000000"/>
        <rFont val="宋体"/>
        <charset val="134"/>
      </rPr>
      <t>控制系统模块</t>
    </r>
    <r>
      <rPr>
        <sz val="10"/>
        <color rgb="FF000000"/>
        <rFont val="Arial"/>
        <charset val="134"/>
      </rPr>
      <t>,</t>
    </r>
    <r>
      <rPr>
        <sz val="10"/>
        <color rgb="FF000000"/>
        <rFont val="宋体"/>
        <charset val="134"/>
      </rPr>
      <t>变压模块</t>
    </r>
    <r>
      <rPr>
        <sz val="10"/>
        <color rgb="FF000000"/>
        <rFont val="Arial"/>
        <charset val="134"/>
      </rPr>
      <t>,FC-TPSU-2430,</t>
    </r>
    <r>
      <rPr>
        <sz val="10"/>
        <color rgb="FF000000"/>
        <rFont val="宋体"/>
        <charset val="134"/>
      </rPr>
      <t>霍尼韦尔</t>
    </r>
  </si>
  <si>
    <r>
      <rPr>
        <sz val="10"/>
        <color rgb="FF000000"/>
        <rFont val="宋体"/>
        <charset val="134"/>
      </rPr>
      <t>控制系统模块</t>
    </r>
    <r>
      <rPr>
        <sz val="10"/>
        <color rgb="FF000000"/>
        <rFont val="Arial"/>
        <charset val="134"/>
      </rPr>
      <t>,</t>
    </r>
    <r>
      <rPr>
        <sz val="10"/>
        <color rgb="FF000000"/>
        <rFont val="宋体"/>
        <charset val="134"/>
      </rPr>
      <t>电源模块</t>
    </r>
    <r>
      <rPr>
        <sz val="10"/>
        <color rgb="FF000000"/>
        <rFont val="Arial"/>
        <charset val="134"/>
      </rPr>
      <t>,396351-01-8,BB</t>
    </r>
  </si>
  <si>
    <r>
      <rPr>
        <sz val="10"/>
        <color rgb="FF000000"/>
        <rFont val="宋体"/>
        <charset val="134"/>
      </rPr>
      <t>控制系统模块</t>
    </r>
    <r>
      <rPr>
        <sz val="10"/>
        <color rgb="FF000000"/>
        <rFont val="Arial"/>
        <charset val="134"/>
      </rPr>
      <t>,</t>
    </r>
    <r>
      <rPr>
        <sz val="10"/>
        <color rgb="FF000000"/>
        <rFont val="宋体"/>
        <charset val="134"/>
      </rPr>
      <t>电池</t>
    </r>
    <r>
      <rPr>
        <sz val="10"/>
        <color rgb="FF000000"/>
        <rFont val="Arial"/>
        <charset val="134"/>
      </rPr>
      <t>/</t>
    </r>
    <r>
      <rPr>
        <sz val="10"/>
        <color rgb="FF000000"/>
        <rFont val="宋体"/>
        <charset val="134"/>
      </rPr>
      <t>钥匙模块</t>
    </r>
    <r>
      <rPr>
        <sz val="10"/>
        <color rgb="FF000000"/>
        <rFont val="Arial"/>
        <charset val="134"/>
      </rPr>
      <t>,FC-BKM-0001,</t>
    </r>
    <r>
      <rPr>
        <sz val="10"/>
        <color rgb="FF000000"/>
        <rFont val="宋体"/>
        <charset val="134"/>
      </rPr>
      <t>霍尼韦尔</t>
    </r>
  </si>
  <si>
    <r>
      <rPr>
        <sz val="10"/>
        <color rgb="FF000000"/>
        <rFont val="宋体"/>
        <charset val="134"/>
      </rPr>
      <t>控制系统模块</t>
    </r>
    <r>
      <rPr>
        <sz val="10"/>
        <color rgb="FF000000"/>
        <rFont val="Arial"/>
        <charset val="134"/>
      </rPr>
      <t>,</t>
    </r>
    <r>
      <rPr>
        <sz val="10"/>
        <color rgb="FF000000"/>
        <rFont val="宋体"/>
        <charset val="134"/>
      </rPr>
      <t>开关量输入模块</t>
    </r>
    <r>
      <rPr>
        <sz val="10"/>
        <color rgb="FF000000"/>
        <rFont val="Arial"/>
        <charset val="134"/>
      </rPr>
      <t>,396357-02-4,BB</t>
    </r>
  </si>
  <si>
    <r>
      <rPr>
        <sz val="10"/>
        <color rgb="FF000000"/>
        <rFont val="宋体"/>
        <charset val="134"/>
      </rPr>
      <t>控制系统模块</t>
    </r>
    <r>
      <rPr>
        <sz val="10"/>
        <color rgb="FF000000"/>
        <rFont val="Arial"/>
        <charset val="134"/>
      </rPr>
      <t>,</t>
    </r>
    <r>
      <rPr>
        <sz val="10"/>
        <color rgb="FF000000"/>
        <rFont val="宋体"/>
        <charset val="134"/>
      </rPr>
      <t>电源模块</t>
    </r>
    <r>
      <rPr>
        <sz val="10"/>
        <color rgb="FF000000"/>
        <rFont val="Arial"/>
        <charset val="134"/>
      </rPr>
      <t>,396657-01-0,BB</t>
    </r>
  </si>
  <si>
    <r>
      <rPr>
        <sz val="10"/>
        <color rgb="FF000000"/>
        <rFont val="宋体"/>
        <charset val="134"/>
      </rPr>
      <t>控制系统模块</t>
    </r>
    <r>
      <rPr>
        <sz val="10"/>
        <color rgb="FF000000"/>
        <rFont val="Arial"/>
        <charset val="134"/>
      </rPr>
      <t>,</t>
    </r>
    <r>
      <rPr>
        <sz val="10"/>
        <color rgb="FF000000"/>
        <rFont val="宋体"/>
        <charset val="134"/>
      </rPr>
      <t>模拟量输出模块</t>
    </r>
    <r>
      <rPr>
        <sz val="10"/>
        <color rgb="FF000000"/>
        <rFont val="Arial"/>
        <charset val="134"/>
      </rPr>
      <t>,140ACO02000,</t>
    </r>
    <r>
      <rPr>
        <sz val="10"/>
        <color rgb="FF000000"/>
        <rFont val="宋体"/>
        <charset val="134"/>
      </rPr>
      <t>施耐德</t>
    </r>
  </si>
  <si>
    <r>
      <rPr>
        <sz val="10"/>
        <color rgb="FF000000"/>
        <rFont val="宋体"/>
        <charset val="134"/>
      </rPr>
      <t>控制系统模块</t>
    </r>
    <r>
      <rPr>
        <sz val="10"/>
        <color rgb="FF000000"/>
        <rFont val="Arial"/>
        <charset val="134"/>
      </rPr>
      <t>,</t>
    </r>
    <r>
      <rPr>
        <sz val="10"/>
        <color rgb="FF000000"/>
        <rFont val="宋体"/>
        <charset val="134"/>
      </rPr>
      <t>数字量输入模块</t>
    </r>
    <r>
      <rPr>
        <sz val="10"/>
        <color rgb="FF000000"/>
        <rFont val="Arial"/>
        <charset val="134"/>
      </rPr>
      <t>,396571-02-6,BB</t>
    </r>
  </si>
  <si>
    <r>
      <rPr>
        <sz val="10"/>
        <color rgb="FF000000"/>
        <rFont val="宋体"/>
        <charset val="134"/>
      </rPr>
      <t>控制系统模块</t>
    </r>
    <r>
      <rPr>
        <sz val="10"/>
        <color rgb="FF000000"/>
        <rFont val="Arial"/>
        <charset val="134"/>
      </rPr>
      <t>,</t>
    </r>
    <r>
      <rPr>
        <sz val="10"/>
        <color rgb="FF000000"/>
        <rFont val="宋体"/>
        <charset val="134"/>
      </rPr>
      <t>电源模块</t>
    </r>
    <r>
      <rPr>
        <sz val="10"/>
        <color rgb="FF000000"/>
        <rFont val="Arial"/>
        <charset val="134"/>
      </rPr>
      <t>,140CPS21400,</t>
    </r>
    <r>
      <rPr>
        <sz val="10"/>
        <color rgb="FF000000"/>
        <rFont val="宋体"/>
        <charset val="134"/>
      </rPr>
      <t>施耐德</t>
    </r>
  </si>
  <si>
    <r>
      <rPr>
        <sz val="10"/>
        <color rgb="FF000000"/>
        <rFont val="宋体"/>
        <charset val="134"/>
      </rPr>
      <t>控制系统模块</t>
    </r>
    <r>
      <rPr>
        <sz val="10"/>
        <color rgb="FF000000"/>
        <rFont val="Arial"/>
        <charset val="134"/>
      </rPr>
      <t>,</t>
    </r>
    <r>
      <rPr>
        <sz val="10"/>
        <color rgb="FF000000"/>
        <rFont val="宋体"/>
        <charset val="134"/>
      </rPr>
      <t>继电器输出模块</t>
    </r>
    <r>
      <rPr>
        <sz val="10"/>
        <color rgb="FF000000"/>
        <rFont val="Arial"/>
        <charset val="134"/>
      </rPr>
      <t>,140DRA84000,</t>
    </r>
    <r>
      <rPr>
        <sz val="10"/>
        <color rgb="FF000000"/>
        <rFont val="宋体"/>
        <charset val="134"/>
      </rPr>
      <t>施耐德</t>
    </r>
  </si>
  <si>
    <r>
      <rPr>
        <sz val="10"/>
        <color rgb="FF000000"/>
        <rFont val="宋体"/>
        <charset val="134"/>
      </rPr>
      <t>控制系统模块</t>
    </r>
    <r>
      <rPr>
        <sz val="10"/>
        <color rgb="FF000000"/>
        <rFont val="Arial"/>
        <charset val="134"/>
      </rPr>
      <t>,</t>
    </r>
    <r>
      <rPr>
        <sz val="10"/>
        <color rgb="FF000000"/>
        <rFont val="宋体"/>
        <charset val="134"/>
      </rPr>
      <t>电源模块</t>
    </r>
    <r>
      <rPr>
        <sz val="10"/>
        <color rgb="FF000000"/>
        <rFont val="Arial"/>
        <charset val="134"/>
      </rPr>
      <t>,1756-PA75,A-B</t>
    </r>
  </si>
  <si>
    <r>
      <rPr>
        <sz val="10"/>
        <color rgb="FF000000"/>
        <rFont val="宋体"/>
        <charset val="134"/>
      </rPr>
      <t>控制系统模块</t>
    </r>
    <r>
      <rPr>
        <sz val="10"/>
        <color rgb="FF000000"/>
        <rFont val="Arial"/>
        <charset val="134"/>
      </rPr>
      <t>,</t>
    </r>
    <r>
      <rPr>
        <sz val="10"/>
        <color rgb="FF000000"/>
        <rFont val="宋体"/>
        <charset val="134"/>
      </rPr>
      <t>机架</t>
    </r>
    <r>
      <rPr>
        <sz val="10"/>
        <color rgb="FF000000"/>
        <rFont val="Arial"/>
        <charset val="134"/>
      </rPr>
      <t>,1756-A17,A-B</t>
    </r>
  </si>
  <si>
    <r>
      <rPr>
        <sz val="10"/>
        <color rgb="FF000000"/>
        <rFont val="宋体"/>
        <charset val="134"/>
      </rPr>
      <t>控制系统模块</t>
    </r>
    <r>
      <rPr>
        <sz val="10"/>
        <color rgb="FF000000"/>
        <rFont val="Arial"/>
        <charset val="134"/>
      </rPr>
      <t>,</t>
    </r>
    <r>
      <rPr>
        <sz val="10"/>
        <color rgb="FF000000"/>
        <rFont val="宋体"/>
        <charset val="134"/>
      </rPr>
      <t>开关量输出模块</t>
    </r>
    <r>
      <rPr>
        <sz val="10"/>
        <color rgb="FF000000"/>
        <rFont val="Arial"/>
        <charset val="134"/>
      </rPr>
      <t>,AS-BDAP-258,</t>
    </r>
    <r>
      <rPr>
        <sz val="10"/>
        <color rgb="FF000000"/>
        <rFont val="宋体"/>
        <charset val="134"/>
      </rPr>
      <t>施耐德</t>
    </r>
  </si>
  <si>
    <r>
      <rPr>
        <sz val="10"/>
        <color rgb="FF000000"/>
        <rFont val="宋体"/>
        <charset val="134"/>
      </rPr>
      <t>控制系统模块</t>
    </r>
    <r>
      <rPr>
        <sz val="10"/>
        <color rgb="FF000000"/>
        <rFont val="Arial"/>
        <charset val="134"/>
      </rPr>
      <t>,</t>
    </r>
    <r>
      <rPr>
        <sz val="10"/>
        <color rgb="FF000000"/>
        <rFont val="宋体"/>
        <charset val="134"/>
      </rPr>
      <t>数字输入模块</t>
    </r>
    <r>
      <rPr>
        <sz val="10"/>
        <color rgb="FF000000"/>
        <rFont val="Arial"/>
        <charset val="134"/>
      </rPr>
      <t>FTA,FC-TSDI-1624,</t>
    </r>
    <r>
      <rPr>
        <sz val="10"/>
        <color rgb="FF000000"/>
        <rFont val="宋体"/>
        <charset val="134"/>
      </rPr>
      <t>霍尼韦尔</t>
    </r>
  </si>
  <si>
    <r>
      <rPr>
        <sz val="10"/>
        <color rgb="FF000000"/>
        <rFont val="宋体"/>
        <charset val="134"/>
      </rPr>
      <t>控制系统模块</t>
    </r>
    <r>
      <rPr>
        <sz val="10"/>
        <color rgb="FF000000"/>
        <rFont val="Arial"/>
        <charset val="134"/>
      </rPr>
      <t>,</t>
    </r>
    <r>
      <rPr>
        <sz val="10"/>
        <color rgb="FF000000"/>
        <rFont val="宋体"/>
        <charset val="134"/>
      </rPr>
      <t>数字量输入模块</t>
    </r>
    <r>
      <rPr>
        <sz val="10"/>
        <color rgb="FF000000"/>
        <rFont val="Arial"/>
        <charset val="134"/>
      </rPr>
      <t>,140DDI84100,</t>
    </r>
    <r>
      <rPr>
        <sz val="10"/>
        <color rgb="FF000000"/>
        <rFont val="宋体"/>
        <charset val="134"/>
      </rPr>
      <t>施耐德</t>
    </r>
  </si>
  <si>
    <r>
      <rPr>
        <sz val="10"/>
        <color rgb="FF000000"/>
        <rFont val="宋体"/>
        <charset val="134"/>
      </rPr>
      <t>控制系统模块</t>
    </r>
    <r>
      <rPr>
        <sz val="10"/>
        <color rgb="FF000000"/>
        <rFont val="Arial"/>
        <charset val="134"/>
      </rPr>
      <t>,</t>
    </r>
    <r>
      <rPr>
        <sz val="10"/>
        <color rgb="FF000000"/>
        <rFont val="宋体"/>
        <charset val="134"/>
      </rPr>
      <t>数字量输出模块</t>
    </r>
    <r>
      <rPr>
        <sz val="10"/>
        <color rgb="FF000000"/>
        <rFont val="Arial"/>
        <charset val="134"/>
      </rPr>
      <t>,1756-OB16E,A-B</t>
    </r>
  </si>
  <si>
    <r>
      <rPr>
        <sz val="10"/>
        <color rgb="FF000000"/>
        <rFont val="宋体"/>
        <charset val="134"/>
      </rPr>
      <t>控制系统模块</t>
    </r>
    <r>
      <rPr>
        <sz val="10"/>
        <color rgb="FF000000"/>
        <rFont val="Arial"/>
        <charset val="134"/>
      </rPr>
      <t>,</t>
    </r>
    <r>
      <rPr>
        <sz val="10"/>
        <color rgb="FF000000"/>
        <rFont val="宋体"/>
        <charset val="134"/>
      </rPr>
      <t>数字输出模块</t>
    </r>
    <r>
      <rPr>
        <sz val="10"/>
        <color rgb="FF000000"/>
        <rFont val="Arial"/>
        <charset val="134"/>
      </rPr>
      <t>FTA,FC-TSDO-0824,</t>
    </r>
    <r>
      <rPr>
        <sz val="10"/>
        <color rgb="FF000000"/>
        <rFont val="宋体"/>
        <charset val="134"/>
      </rPr>
      <t>霍尼韦尔</t>
    </r>
  </si>
  <si>
    <r>
      <rPr>
        <sz val="10"/>
        <color rgb="FF000000"/>
        <rFont val="宋体"/>
        <charset val="134"/>
      </rPr>
      <t>控制系统模块</t>
    </r>
    <r>
      <rPr>
        <sz val="10"/>
        <color rgb="FF000000"/>
        <rFont val="Arial"/>
        <charset val="134"/>
      </rPr>
      <t>,</t>
    </r>
    <r>
      <rPr>
        <sz val="10"/>
        <color rgb="FF000000"/>
        <rFont val="宋体"/>
        <charset val="134"/>
      </rPr>
      <t>电源过压保护模块</t>
    </r>
    <r>
      <rPr>
        <sz val="10"/>
        <color rgb="FF000000"/>
        <rFont val="Arial"/>
        <charset val="134"/>
      </rPr>
      <t>,90548</t>
    </r>
  </si>
  <si>
    <r>
      <rPr>
        <sz val="10"/>
        <color rgb="FF000000"/>
        <rFont val="宋体"/>
        <charset val="134"/>
      </rPr>
      <t>控制系统模块</t>
    </r>
    <r>
      <rPr>
        <sz val="10"/>
        <color rgb="FF000000"/>
        <rFont val="Arial"/>
        <charset val="134"/>
      </rPr>
      <t>,</t>
    </r>
    <r>
      <rPr>
        <sz val="10"/>
        <color rgb="FF000000"/>
        <rFont val="宋体"/>
        <charset val="134"/>
      </rPr>
      <t>机架</t>
    </r>
    <r>
      <rPr>
        <sz val="10"/>
        <color rgb="FF000000"/>
        <rFont val="Arial"/>
        <charset val="134"/>
      </rPr>
      <t>,AS-HDTA-200,</t>
    </r>
    <r>
      <rPr>
        <sz val="10"/>
        <color rgb="FF000000"/>
        <rFont val="宋体"/>
        <charset val="134"/>
      </rPr>
      <t>施耐德</t>
    </r>
  </si>
  <si>
    <r>
      <rPr>
        <sz val="10"/>
        <color rgb="FF000000"/>
        <rFont val="宋体"/>
        <charset val="134"/>
      </rPr>
      <t>控制系统模块</t>
    </r>
    <r>
      <rPr>
        <sz val="10"/>
        <color rgb="FF000000"/>
        <rFont val="Arial"/>
        <charset val="134"/>
      </rPr>
      <t>,</t>
    </r>
    <r>
      <rPr>
        <sz val="10"/>
        <color rgb="FF000000"/>
        <rFont val="宋体"/>
        <charset val="134"/>
      </rPr>
      <t>电源过压保护模块</t>
    </r>
    <r>
      <rPr>
        <sz val="10"/>
        <color rgb="FF000000"/>
        <rFont val="Arial"/>
        <charset val="134"/>
      </rPr>
      <t>,14409</t>
    </r>
  </si>
  <si>
    <r>
      <rPr>
        <sz val="10"/>
        <color rgb="FF000000"/>
        <rFont val="宋体"/>
        <charset val="134"/>
      </rPr>
      <t>控制系统模块</t>
    </r>
    <r>
      <rPr>
        <sz val="10"/>
        <color rgb="FF000000"/>
        <rFont val="Arial"/>
        <charset val="134"/>
      </rPr>
      <t>,</t>
    </r>
    <r>
      <rPr>
        <sz val="10"/>
        <color rgb="FF000000"/>
        <rFont val="宋体"/>
        <charset val="134"/>
      </rPr>
      <t>数字量输入模块</t>
    </r>
    <r>
      <rPr>
        <sz val="10"/>
        <color rgb="FF000000"/>
        <rFont val="Arial"/>
        <charset val="134"/>
      </rPr>
      <t>,AS-BDEP-256,</t>
    </r>
    <r>
      <rPr>
        <sz val="10"/>
        <color rgb="FF000000"/>
        <rFont val="宋体"/>
        <charset val="134"/>
      </rPr>
      <t>施耐德</t>
    </r>
  </si>
  <si>
    <r>
      <rPr>
        <sz val="10"/>
        <color rgb="FF000000"/>
        <rFont val="宋体"/>
        <charset val="134"/>
      </rPr>
      <t>控制系统模块</t>
    </r>
    <r>
      <rPr>
        <sz val="10"/>
        <color rgb="FF000000"/>
        <rFont val="Arial"/>
        <charset val="134"/>
      </rPr>
      <t>,</t>
    </r>
    <r>
      <rPr>
        <sz val="10"/>
        <color rgb="FF000000"/>
        <rFont val="宋体"/>
        <charset val="134"/>
      </rPr>
      <t>扩展模块</t>
    </r>
    <r>
      <rPr>
        <sz val="10"/>
        <color rgb="FF000000"/>
        <rFont val="Arial"/>
        <charset val="134"/>
      </rPr>
      <t>,MB-2T,</t>
    </r>
    <r>
      <rPr>
        <sz val="10"/>
        <color rgb="FF000000"/>
        <rFont val="宋体"/>
        <charset val="134"/>
      </rPr>
      <t>赫思曼</t>
    </r>
  </si>
  <si>
    <r>
      <rPr>
        <sz val="10"/>
        <color rgb="FF000000"/>
        <rFont val="宋体"/>
        <charset val="134"/>
      </rPr>
      <t>控制系统模块</t>
    </r>
    <r>
      <rPr>
        <sz val="10"/>
        <color rgb="FF000000"/>
        <rFont val="Arial"/>
        <charset val="134"/>
      </rPr>
      <t>,</t>
    </r>
    <r>
      <rPr>
        <sz val="10"/>
        <color rgb="FF000000"/>
        <rFont val="宋体"/>
        <charset val="134"/>
      </rPr>
      <t>同轴电缆分支器</t>
    </r>
    <r>
      <rPr>
        <sz val="10"/>
        <color rgb="FF000000"/>
        <rFont val="Arial"/>
        <charset val="134"/>
      </rPr>
      <t>,MA-0186-100,</t>
    </r>
    <r>
      <rPr>
        <sz val="10"/>
        <color rgb="FF000000"/>
        <rFont val="宋体"/>
        <charset val="134"/>
      </rPr>
      <t>施耐德</t>
    </r>
  </si>
  <si>
    <r>
      <rPr>
        <sz val="10"/>
        <color rgb="FF000000"/>
        <rFont val="宋体"/>
        <charset val="134"/>
      </rPr>
      <t>控制系统模块</t>
    </r>
    <r>
      <rPr>
        <sz val="10"/>
        <color rgb="FF000000"/>
        <rFont val="Arial"/>
        <charset val="134"/>
      </rPr>
      <t>,</t>
    </r>
    <r>
      <rPr>
        <sz val="10"/>
        <color rgb="FF000000"/>
        <rFont val="宋体"/>
        <charset val="134"/>
      </rPr>
      <t>防浪涌模块</t>
    </r>
    <r>
      <rPr>
        <sz val="10"/>
        <color rgb="FF000000"/>
        <rFont val="Arial"/>
        <charset val="134"/>
      </rPr>
      <t>,90898</t>
    </r>
  </si>
  <si>
    <r>
      <rPr>
        <sz val="10"/>
        <color rgb="FF000000"/>
        <rFont val="宋体"/>
        <charset val="134"/>
      </rPr>
      <t>控制系统模块</t>
    </r>
    <r>
      <rPr>
        <sz val="10"/>
        <color rgb="FF000000"/>
        <rFont val="Arial"/>
        <charset val="134"/>
      </rPr>
      <t>,</t>
    </r>
    <r>
      <rPr>
        <sz val="10"/>
        <color rgb="FF000000"/>
        <rFont val="宋体"/>
        <charset val="134"/>
      </rPr>
      <t>防雷防浪涌模块</t>
    </r>
    <r>
      <rPr>
        <sz val="10"/>
        <color rgb="FF000000"/>
        <rFont val="Arial"/>
        <charset val="134"/>
      </rPr>
      <t>,70010</t>
    </r>
  </si>
  <si>
    <r>
      <rPr>
        <sz val="10"/>
        <color rgb="FF000000"/>
        <rFont val="宋体"/>
        <charset val="134"/>
      </rPr>
      <t>控制系统模块</t>
    </r>
    <r>
      <rPr>
        <sz val="10"/>
        <color rgb="FF000000"/>
        <rFont val="Arial"/>
        <charset val="134"/>
      </rPr>
      <t>,</t>
    </r>
    <r>
      <rPr>
        <sz val="10"/>
        <color rgb="FF000000"/>
        <rFont val="宋体"/>
        <charset val="134"/>
      </rPr>
      <t>扩展模块</t>
    </r>
    <r>
      <rPr>
        <sz val="10"/>
        <color rgb="FF000000"/>
        <rFont val="Arial"/>
        <charset val="134"/>
      </rPr>
      <t>,1757-SRCI,AB</t>
    </r>
  </si>
  <si>
    <r>
      <rPr>
        <sz val="10"/>
        <color rgb="FF000000"/>
        <rFont val="宋体"/>
        <charset val="134"/>
      </rPr>
      <t>控制系统模块</t>
    </r>
    <r>
      <rPr>
        <sz val="10"/>
        <color rgb="FF000000"/>
        <rFont val="Arial"/>
        <charset val="134"/>
      </rPr>
      <t>,</t>
    </r>
    <r>
      <rPr>
        <sz val="10"/>
        <color rgb="FF000000"/>
        <rFont val="宋体"/>
        <charset val="134"/>
      </rPr>
      <t>连接器</t>
    </r>
    <r>
      <rPr>
        <sz val="10"/>
        <color rgb="FF000000"/>
        <rFont val="Arial"/>
        <charset val="134"/>
      </rPr>
      <t>,1756-TBNH,A-B</t>
    </r>
  </si>
  <si>
    <r>
      <rPr>
        <sz val="10"/>
        <color rgb="FF000000"/>
        <rFont val="宋体"/>
        <charset val="134"/>
      </rPr>
      <t>控制系统模块</t>
    </r>
    <r>
      <rPr>
        <sz val="10"/>
        <color rgb="FF000000"/>
        <rFont val="Arial"/>
        <charset val="134"/>
      </rPr>
      <t>,</t>
    </r>
    <r>
      <rPr>
        <sz val="10"/>
        <color rgb="FF000000"/>
        <rFont val="宋体"/>
        <charset val="134"/>
      </rPr>
      <t>总线接口模块</t>
    </r>
    <r>
      <rPr>
        <sz val="10"/>
        <color rgb="FF000000"/>
        <rFont val="Arial"/>
        <charset val="134"/>
      </rPr>
      <t>,1756-TBNH,AB</t>
    </r>
  </si>
  <si>
    <r>
      <rPr>
        <sz val="10"/>
        <color rgb="FF000000"/>
        <rFont val="宋体"/>
        <charset val="134"/>
      </rPr>
      <t>控制系统模块</t>
    </r>
    <r>
      <rPr>
        <sz val="10"/>
        <color rgb="FF000000"/>
        <rFont val="Arial"/>
        <charset val="134"/>
      </rPr>
      <t>,</t>
    </r>
    <r>
      <rPr>
        <sz val="10"/>
        <color rgb="FF000000"/>
        <rFont val="宋体"/>
        <charset val="134"/>
      </rPr>
      <t>模块端子板</t>
    </r>
    <r>
      <rPr>
        <sz val="10"/>
        <color rgb="FF000000"/>
        <rFont val="Arial"/>
        <charset val="134"/>
      </rPr>
      <t>,140XTS00200,</t>
    </r>
    <r>
      <rPr>
        <sz val="10"/>
        <color rgb="FF000000"/>
        <rFont val="宋体"/>
        <charset val="134"/>
      </rPr>
      <t>施耐德</t>
    </r>
  </si>
  <si>
    <r>
      <rPr>
        <sz val="10"/>
        <color rgb="FF000000"/>
        <rFont val="宋体"/>
        <charset val="134"/>
      </rPr>
      <t>控制系统模块</t>
    </r>
    <r>
      <rPr>
        <sz val="10"/>
        <color rgb="FF000000"/>
        <rFont val="Arial"/>
        <charset val="134"/>
      </rPr>
      <t>,</t>
    </r>
    <r>
      <rPr>
        <sz val="10"/>
        <color rgb="FF000000"/>
        <rFont val="宋体"/>
        <charset val="134"/>
      </rPr>
      <t>终端电阻</t>
    </r>
    <r>
      <rPr>
        <sz val="10"/>
        <color rgb="FF000000"/>
        <rFont val="Arial"/>
        <charset val="134"/>
      </rPr>
      <t>,1786-XT,A-B</t>
    </r>
  </si>
  <si>
    <r>
      <rPr>
        <sz val="10"/>
        <color rgb="FF000000"/>
        <rFont val="宋体"/>
        <charset val="134"/>
      </rPr>
      <t>浪涌保护器</t>
    </r>
    <r>
      <rPr>
        <sz val="10"/>
        <color rgb="FF000000"/>
        <rFont val="Arial"/>
        <charset val="134"/>
      </rPr>
      <t>,</t>
    </r>
    <r>
      <rPr>
        <sz val="10"/>
        <color rgb="FF000000"/>
        <rFont val="宋体"/>
        <charset val="134"/>
      </rPr>
      <t>通信</t>
    </r>
  </si>
  <si>
    <r>
      <rPr>
        <sz val="10"/>
        <color rgb="FF000000"/>
        <rFont val="宋体"/>
        <charset val="134"/>
      </rPr>
      <t>浪涌保护器</t>
    </r>
    <r>
      <rPr>
        <sz val="10"/>
        <color rgb="FF000000"/>
        <rFont val="Arial"/>
        <charset val="134"/>
      </rPr>
      <t>,</t>
    </r>
    <r>
      <rPr>
        <sz val="10"/>
        <color rgb="FF000000"/>
        <rFont val="宋体"/>
        <charset val="134"/>
      </rPr>
      <t>过程控制</t>
    </r>
    <r>
      <rPr>
        <sz val="10"/>
        <color rgb="FF000000"/>
        <rFont val="Arial"/>
        <charset val="134"/>
      </rPr>
      <t>,DC32V,1.5A</t>
    </r>
  </si>
  <si>
    <r>
      <rPr>
        <sz val="10"/>
        <color rgb="FF000000"/>
        <rFont val="宋体"/>
        <charset val="134"/>
      </rPr>
      <t>浪涌保护器</t>
    </r>
    <r>
      <rPr>
        <sz val="10"/>
        <color rgb="FF000000"/>
        <rFont val="Arial"/>
        <charset val="134"/>
      </rPr>
      <t>,</t>
    </r>
    <r>
      <rPr>
        <sz val="10"/>
        <color rgb="FF000000"/>
        <rFont val="宋体"/>
        <charset val="134"/>
      </rPr>
      <t>信号</t>
    </r>
    <r>
      <rPr>
        <sz val="10"/>
        <color rgb="FF000000"/>
        <rFont val="Arial"/>
        <charset val="134"/>
      </rPr>
      <t>,40A</t>
    </r>
  </si>
  <si>
    <r>
      <rPr>
        <sz val="10"/>
        <color rgb="FF000000"/>
        <rFont val="宋体"/>
        <charset val="134"/>
      </rPr>
      <t>浪涌保护器</t>
    </r>
    <r>
      <rPr>
        <sz val="10"/>
        <color rgb="FF000000"/>
        <rFont val="Arial"/>
        <charset val="134"/>
      </rPr>
      <t>,</t>
    </r>
    <r>
      <rPr>
        <sz val="10"/>
        <color rgb="FF000000"/>
        <rFont val="宋体"/>
        <charset val="134"/>
      </rPr>
      <t>信号</t>
    </r>
    <r>
      <rPr>
        <sz val="10"/>
        <color rgb="FF000000"/>
        <rFont val="Arial"/>
        <charset val="134"/>
      </rPr>
      <t>,DC24V,2.5kA</t>
    </r>
  </si>
  <si>
    <r>
      <rPr>
        <sz val="10"/>
        <color rgb="FF000000"/>
        <rFont val="宋体"/>
        <charset val="134"/>
      </rPr>
      <t>浪涌保护器</t>
    </r>
    <r>
      <rPr>
        <sz val="10"/>
        <color rgb="FF000000"/>
        <rFont val="Arial"/>
        <charset val="134"/>
      </rPr>
      <t>,</t>
    </r>
    <r>
      <rPr>
        <sz val="10"/>
        <color rgb="FF000000"/>
        <rFont val="宋体"/>
        <charset val="134"/>
      </rPr>
      <t>信号</t>
    </r>
    <r>
      <rPr>
        <sz val="10"/>
        <color rgb="FF000000"/>
        <rFont val="Arial"/>
        <charset val="134"/>
      </rPr>
      <t>RS485</t>
    </r>
  </si>
  <si>
    <r>
      <rPr>
        <sz val="10"/>
        <color rgb="FF000000"/>
        <rFont val="宋体"/>
        <charset val="134"/>
      </rPr>
      <t>浪涌保护器</t>
    </r>
    <r>
      <rPr>
        <sz val="10"/>
        <color rgb="FF000000"/>
        <rFont val="Arial"/>
        <charset val="134"/>
      </rPr>
      <t>,</t>
    </r>
    <r>
      <rPr>
        <sz val="10"/>
        <color rgb="FF000000"/>
        <rFont val="宋体"/>
        <charset val="134"/>
      </rPr>
      <t>信号</t>
    </r>
  </si>
  <si>
    <r>
      <rPr>
        <sz val="10"/>
        <color rgb="FF000000"/>
        <rFont val="宋体"/>
        <charset val="134"/>
      </rPr>
      <t>流量仪表附件</t>
    </r>
    <r>
      <rPr>
        <sz val="10"/>
        <color rgb="FF000000"/>
        <rFont val="Arial"/>
        <charset val="134"/>
      </rPr>
      <t>,</t>
    </r>
    <r>
      <rPr>
        <sz val="10"/>
        <color rgb="FF000000"/>
        <rFont val="宋体"/>
        <charset val="134"/>
      </rPr>
      <t>体积管</t>
    </r>
    <r>
      <rPr>
        <sz val="10"/>
        <color rgb="FF000000"/>
        <rFont val="Arial"/>
        <charset val="134"/>
      </rPr>
      <t>,</t>
    </r>
    <r>
      <rPr>
        <sz val="10"/>
        <color rgb="FF000000"/>
        <rFont val="宋体"/>
        <charset val="134"/>
      </rPr>
      <t>检测开关</t>
    </r>
    <r>
      <rPr>
        <sz val="10"/>
        <color rgb="FF000000"/>
        <rFont val="Arial"/>
        <charset val="134"/>
      </rPr>
      <t>,B5</t>
    </r>
  </si>
  <si>
    <r>
      <rPr>
        <sz val="10"/>
        <color rgb="FF000000"/>
        <rFont val="宋体"/>
        <charset val="134"/>
      </rPr>
      <t>流量仪表附件</t>
    </r>
    <r>
      <rPr>
        <sz val="10"/>
        <color rgb="FF000000"/>
        <rFont val="Arial"/>
        <charset val="134"/>
      </rPr>
      <t>,</t>
    </r>
    <r>
      <rPr>
        <sz val="10"/>
        <color rgb="FF000000"/>
        <rFont val="宋体"/>
        <charset val="134"/>
      </rPr>
      <t>流量计算机</t>
    </r>
    <r>
      <rPr>
        <sz val="10"/>
        <color rgb="FF000000"/>
        <rFont val="Arial"/>
        <charset val="134"/>
      </rPr>
      <t>,HART</t>
    </r>
    <r>
      <rPr>
        <sz val="10"/>
        <color rgb="FF000000"/>
        <rFont val="宋体"/>
        <charset val="134"/>
      </rPr>
      <t>板</t>
    </r>
    <r>
      <rPr>
        <sz val="10"/>
        <color rgb="FF000000"/>
        <rFont val="Arial"/>
        <charset val="134"/>
      </rPr>
      <t>,7281880</t>
    </r>
  </si>
  <si>
    <r>
      <rPr>
        <sz val="10"/>
        <color rgb="FF000000"/>
        <rFont val="宋体"/>
        <charset val="134"/>
      </rPr>
      <t>流量仪表附件</t>
    </r>
    <r>
      <rPr>
        <sz val="10"/>
        <color rgb="FF000000"/>
        <rFont val="Arial"/>
        <charset val="134"/>
      </rPr>
      <t>,</t>
    </r>
    <r>
      <rPr>
        <sz val="10"/>
        <color rgb="FF000000"/>
        <rFont val="宋体"/>
        <charset val="134"/>
      </rPr>
      <t>流量计算机</t>
    </r>
    <r>
      <rPr>
        <sz val="10"/>
        <color rgb="FF000000"/>
        <rFont val="Arial"/>
        <charset val="134"/>
      </rPr>
      <t>,</t>
    </r>
    <r>
      <rPr>
        <sz val="10"/>
        <color rgb="FF000000"/>
        <rFont val="宋体"/>
        <charset val="134"/>
      </rPr>
      <t>显示板</t>
    </r>
    <r>
      <rPr>
        <sz val="10"/>
        <color rgb="FF000000"/>
        <rFont val="Arial"/>
        <charset val="134"/>
      </rPr>
      <t>,7181530</t>
    </r>
  </si>
  <si>
    <r>
      <rPr>
        <sz val="10"/>
        <color rgb="FF000000"/>
        <rFont val="宋体"/>
        <charset val="134"/>
      </rPr>
      <t>流量仪表附件</t>
    </r>
    <r>
      <rPr>
        <sz val="10"/>
        <color rgb="FF000000"/>
        <rFont val="Arial"/>
        <charset val="134"/>
      </rPr>
      <t>,</t>
    </r>
    <r>
      <rPr>
        <sz val="10"/>
        <color rgb="FF000000"/>
        <rFont val="宋体"/>
        <charset val="134"/>
      </rPr>
      <t>流量计算机</t>
    </r>
    <r>
      <rPr>
        <sz val="10"/>
        <color rgb="FF000000"/>
        <rFont val="Arial"/>
        <charset val="134"/>
      </rPr>
      <t>,I/O</t>
    </r>
    <r>
      <rPr>
        <sz val="10"/>
        <color rgb="FF000000"/>
        <rFont val="宋体"/>
        <charset val="134"/>
      </rPr>
      <t>板接口</t>
    </r>
    <r>
      <rPr>
        <sz val="10"/>
        <color rgb="FF000000"/>
        <rFont val="Arial"/>
        <charset val="134"/>
      </rPr>
      <t>,S600CONN</t>
    </r>
  </si>
  <si>
    <r>
      <rPr>
        <sz val="10"/>
        <color rgb="FF000000"/>
        <rFont val="宋体"/>
        <charset val="134"/>
      </rPr>
      <t>流量仪表附件</t>
    </r>
    <r>
      <rPr>
        <sz val="10"/>
        <color rgb="FF000000"/>
        <rFont val="Arial"/>
        <charset val="134"/>
      </rPr>
      <t>,</t>
    </r>
    <r>
      <rPr>
        <sz val="10"/>
        <color rgb="FF000000"/>
        <rFont val="宋体"/>
        <charset val="134"/>
      </rPr>
      <t>流量计算机</t>
    </r>
    <r>
      <rPr>
        <sz val="10"/>
        <color rgb="FF000000"/>
        <rFont val="Arial"/>
        <charset val="134"/>
      </rPr>
      <t>,</t>
    </r>
    <r>
      <rPr>
        <sz val="10"/>
        <color rgb="FF000000"/>
        <rFont val="宋体"/>
        <charset val="134"/>
      </rPr>
      <t>显示板</t>
    </r>
    <r>
      <rPr>
        <sz val="10"/>
        <color rgb="FF000000"/>
        <rFont val="Arial"/>
        <charset val="134"/>
      </rPr>
      <t>,2031,Elster</t>
    </r>
  </si>
  <si>
    <r>
      <rPr>
        <sz val="10"/>
        <color rgb="FF000000"/>
        <rFont val="宋体"/>
        <charset val="134"/>
      </rPr>
      <t>流量仪表附件</t>
    </r>
    <r>
      <rPr>
        <sz val="10"/>
        <color rgb="FF000000"/>
        <rFont val="Arial"/>
        <charset val="134"/>
      </rPr>
      <t>,</t>
    </r>
    <r>
      <rPr>
        <sz val="10"/>
        <color rgb="FF000000"/>
        <rFont val="宋体"/>
        <charset val="134"/>
      </rPr>
      <t>流量计算机</t>
    </r>
    <r>
      <rPr>
        <sz val="10"/>
        <color rgb="FF000000"/>
        <rFont val="Arial"/>
        <charset val="134"/>
      </rPr>
      <t>,HART</t>
    </r>
    <r>
      <rPr>
        <sz val="10"/>
        <color rgb="FF000000"/>
        <rFont val="宋体"/>
        <charset val="134"/>
      </rPr>
      <t>板接口</t>
    </r>
    <r>
      <rPr>
        <sz val="10"/>
        <color rgb="FF000000"/>
        <rFont val="Arial"/>
        <charset val="134"/>
      </rPr>
      <t>,S600CONN</t>
    </r>
  </si>
  <si>
    <r>
      <rPr>
        <sz val="10"/>
        <color rgb="FF000000"/>
        <rFont val="宋体"/>
        <charset val="134"/>
      </rPr>
      <t>流量仪表附件</t>
    </r>
    <r>
      <rPr>
        <sz val="10"/>
        <color rgb="FF000000"/>
        <rFont val="Arial"/>
        <charset val="134"/>
      </rPr>
      <t>,</t>
    </r>
    <r>
      <rPr>
        <sz val="10"/>
        <color rgb="FF000000"/>
        <rFont val="宋体"/>
        <charset val="134"/>
      </rPr>
      <t>流量计算机</t>
    </r>
    <r>
      <rPr>
        <sz val="10"/>
        <color rgb="FF000000"/>
        <rFont val="Arial"/>
        <charset val="134"/>
      </rPr>
      <t>,</t>
    </r>
    <r>
      <rPr>
        <sz val="10"/>
        <color rgb="FF000000"/>
        <rFont val="宋体"/>
        <charset val="134"/>
      </rPr>
      <t>电源模块</t>
    </r>
    <r>
      <rPr>
        <sz val="10"/>
        <color rgb="FF000000"/>
        <rFont val="Arial"/>
        <charset val="134"/>
      </rPr>
      <t>,7180155</t>
    </r>
  </si>
  <si>
    <r>
      <rPr>
        <sz val="10"/>
        <color rgb="FF000000"/>
        <rFont val="宋体"/>
        <charset val="134"/>
      </rPr>
      <t>流量仪表附件</t>
    </r>
    <r>
      <rPr>
        <sz val="10"/>
        <color rgb="FF000000"/>
        <rFont val="Arial"/>
        <charset val="134"/>
      </rPr>
      <t>,</t>
    </r>
    <r>
      <rPr>
        <sz val="10"/>
        <color rgb="FF000000"/>
        <rFont val="宋体"/>
        <charset val="134"/>
      </rPr>
      <t>流量计算机</t>
    </r>
    <r>
      <rPr>
        <sz val="10"/>
        <color rgb="FF000000"/>
        <rFont val="Arial"/>
        <charset val="134"/>
      </rPr>
      <t>,</t>
    </r>
    <r>
      <rPr>
        <sz val="10"/>
        <color rgb="FF000000"/>
        <rFont val="宋体"/>
        <charset val="134"/>
      </rPr>
      <t>总线挡板</t>
    </r>
    <r>
      <rPr>
        <sz val="10"/>
        <color rgb="FF000000"/>
        <rFont val="Arial"/>
        <charset val="134"/>
      </rPr>
      <t>,R029025D</t>
    </r>
  </si>
  <si>
    <r>
      <rPr>
        <sz val="10"/>
        <color rgb="FF000000"/>
        <rFont val="宋体"/>
        <charset val="134"/>
      </rPr>
      <t>流量仪表附件</t>
    </r>
    <r>
      <rPr>
        <sz val="10"/>
        <color rgb="FF000000"/>
        <rFont val="Arial"/>
        <charset val="134"/>
      </rPr>
      <t>,</t>
    </r>
    <r>
      <rPr>
        <sz val="10"/>
        <color rgb="FF000000"/>
        <rFont val="宋体"/>
        <charset val="134"/>
      </rPr>
      <t>气体超声流量计</t>
    </r>
    <r>
      <rPr>
        <sz val="10"/>
        <color rgb="FF000000"/>
        <rFont val="Arial"/>
        <charset val="134"/>
      </rPr>
      <t>,</t>
    </r>
    <r>
      <rPr>
        <sz val="10"/>
        <color rgb="FF000000"/>
        <rFont val="宋体"/>
        <charset val="134"/>
      </rPr>
      <t>传感器电缆格兰</t>
    </r>
    <r>
      <rPr>
        <sz val="10"/>
        <color rgb="FF000000"/>
        <rFont val="Arial"/>
        <charset val="134"/>
      </rPr>
      <t>,1-504-32-138,DANIEL</t>
    </r>
  </si>
  <si>
    <r>
      <rPr>
        <sz val="10"/>
        <color rgb="FF000000"/>
        <rFont val="宋体"/>
        <charset val="134"/>
      </rPr>
      <t>离心泵本体零件</t>
    </r>
    <r>
      <rPr>
        <sz val="10"/>
        <color rgb="FF000000"/>
        <rFont val="Arial"/>
        <charset val="134"/>
      </rPr>
      <t>,</t>
    </r>
    <r>
      <rPr>
        <sz val="10"/>
        <color rgb="FF000000"/>
        <rFont val="宋体"/>
        <charset val="134"/>
      </rPr>
      <t>填料轴承</t>
    </r>
    <r>
      <rPr>
        <sz val="10"/>
        <color rgb="FF000000"/>
        <rFont val="Arial"/>
        <charset val="134"/>
      </rPr>
      <t>,300VTCT720-40×2</t>
    </r>
  </si>
  <si>
    <r>
      <rPr>
        <sz val="10"/>
        <color rgb="FF000000"/>
        <rFont val="宋体"/>
        <charset val="134"/>
      </rPr>
      <t>离心泵本体零件</t>
    </r>
    <r>
      <rPr>
        <sz val="10"/>
        <color rgb="FF000000"/>
        <rFont val="Arial"/>
        <charset val="134"/>
      </rPr>
      <t>,</t>
    </r>
    <r>
      <rPr>
        <sz val="10"/>
        <color rgb="FF000000"/>
        <rFont val="宋体"/>
        <charset val="134"/>
      </rPr>
      <t>导轴承</t>
    </r>
    <r>
      <rPr>
        <sz val="10"/>
        <color rgb="FF000000"/>
        <rFont val="Arial"/>
        <charset val="134"/>
      </rPr>
      <t>,300VTCT720-40×2</t>
    </r>
  </si>
  <si>
    <r>
      <rPr>
        <sz val="10"/>
        <color rgb="FF000000"/>
        <rFont val="宋体"/>
        <charset val="134"/>
      </rPr>
      <t>离心泵本体零件</t>
    </r>
    <r>
      <rPr>
        <sz val="10"/>
        <color rgb="FF000000"/>
        <rFont val="Arial"/>
        <charset val="134"/>
      </rPr>
      <t>,</t>
    </r>
    <r>
      <rPr>
        <sz val="10"/>
        <color rgb="FF000000"/>
        <rFont val="宋体"/>
        <charset val="134"/>
      </rPr>
      <t>导叶轴套</t>
    </r>
    <r>
      <rPr>
        <sz val="10"/>
        <color rgb="FF000000"/>
        <rFont val="Arial"/>
        <charset val="134"/>
      </rPr>
      <t>,300VTCT720-40×2</t>
    </r>
  </si>
  <si>
    <r>
      <rPr>
        <sz val="10"/>
        <color rgb="FF000000"/>
        <rFont val="宋体"/>
        <charset val="134"/>
      </rPr>
      <t>离心泵本体零件</t>
    </r>
    <r>
      <rPr>
        <sz val="10"/>
        <color rgb="FF000000"/>
        <rFont val="Arial"/>
        <charset val="134"/>
      </rPr>
      <t>,</t>
    </r>
    <r>
      <rPr>
        <sz val="10"/>
        <color rgb="FF000000"/>
        <rFont val="宋体"/>
        <charset val="134"/>
      </rPr>
      <t>机械密封</t>
    </r>
    <r>
      <rPr>
        <sz val="10"/>
        <color rgb="FF000000"/>
        <rFont val="Arial"/>
        <charset val="134"/>
      </rPr>
      <t xml:space="preserve">,CM020B110TPK095/QD 9MPa </t>
    </r>
    <r>
      <rPr>
        <sz val="10"/>
        <color rgb="FF000000"/>
        <rFont val="宋体"/>
        <charset val="134"/>
      </rPr>
      <t>整装</t>
    </r>
  </si>
  <si>
    <r>
      <rPr>
        <sz val="10"/>
        <color rgb="FF000000"/>
        <rFont val="宋体"/>
        <charset val="134"/>
      </rPr>
      <t>离心泵本体零件</t>
    </r>
    <r>
      <rPr>
        <sz val="10"/>
        <color rgb="FF000000"/>
        <rFont val="Arial"/>
        <charset val="134"/>
      </rPr>
      <t>,</t>
    </r>
    <r>
      <rPr>
        <sz val="10"/>
        <color rgb="FF000000"/>
        <rFont val="宋体"/>
        <charset val="134"/>
      </rPr>
      <t>密封环</t>
    </r>
    <r>
      <rPr>
        <sz val="10"/>
        <color rgb="FF000000"/>
        <rFont val="Arial"/>
        <charset val="134"/>
      </rPr>
      <t>,HT250</t>
    </r>
  </si>
  <si>
    <r>
      <rPr>
        <sz val="10"/>
        <color rgb="FF000000"/>
        <rFont val="宋体"/>
        <charset val="134"/>
      </rPr>
      <t>离心压缩机本体部件</t>
    </r>
    <r>
      <rPr>
        <sz val="10"/>
        <color rgb="FF000000"/>
        <rFont val="Arial"/>
        <charset val="134"/>
      </rPr>
      <t>,</t>
    </r>
    <r>
      <rPr>
        <sz val="10"/>
        <color rgb="FF000000"/>
        <rFont val="宋体"/>
        <charset val="134"/>
      </rPr>
      <t>滤芯</t>
    </r>
    <r>
      <rPr>
        <sz val="10"/>
        <color rgb="FF000000"/>
        <rFont val="Arial"/>
        <charset val="134"/>
      </rPr>
      <t>,200-35-DXE,GE</t>
    </r>
  </si>
  <si>
    <r>
      <rPr>
        <sz val="10"/>
        <color rgb="FF000000"/>
        <rFont val="宋体"/>
        <charset val="134"/>
      </rPr>
      <t>离心压缩机本体部件</t>
    </r>
    <r>
      <rPr>
        <sz val="10"/>
        <color rgb="FF000000"/>
        <rFont val="Arial"/>
        <charset val="134"/>
      </rPr>
      <t>,</t>
    </r>
    <r>
      <rPr>
        <sz val="10"/>
        <color rgb="FF000000"/>
        <rFont val="宋体"/>
        <charset val="134"/>
      </rPr>
      <t>过滤器</t>
    </r>
    <r>
      <rPr>
        <sz val="10"/>
        <color rgb="FF000000"/>
        <rFont val="Arial"/>
        <charset val="134"/>
      </rPr>
      <t>,RFR447810100,GE</t>
    </r>
  </si>
  <si>
    <r>
      <rPr>
        <sz val="10"/>
        <color rgb="FF000000"/>
        <rFont val="宋体"/>
        <charset val="134"/>
      </rPr>
      <t>离心压缩机本体部件</t>
    </r>
    <r>
      <rPr>
        <sz val="10"/>
        <color rgb="FF000000"/>
        <rFont val="Arial"/>
        <charset val="134"/>
      </rPr>
      <t>,</t>
    </r>
    <r>
      <rPr>
        <sz val="10"/>
        <color rgb="FF000000"/>
        <rFont val="宋体"/>
        <charset val="134"/>
      </rPr>
      <t>滤芯</t>
    </r>
    <r>
      <rPr>
        <sz val="10"/>
        <color rgb="FF000000"/>
        <rFont val="Arial"/>
        <charset val="134"/>
      </rPr>
      <t>,RCO369524300,GE</t>
    </r>
  </si>
  <si>
    <r>
      <rPr>
        <sz val="10"/>
        <color rgb="FF000000"/>
        <rFont val="宋体"/>
        <charset val="134"/>
      </rPr>
      <t>离心压缩机本体部件</t>
    </r>
    <r>
      <rPr>
        <sz val="10"/>
        <color rgb="FF000000"/>
        <rFont val="Arial"/>
        <charset val="134"/>
      </rPr>
      <t>,</t>
    </r>
    <r>
      <rPr>
        <sz val="10"/>
        <color rgb="FF000000"/>
        <rFont val="宋体"/>
        <charset val="134"/>
      </rPr>
      <t>滤芯</t>
    </r>
    <r>
      <rPr>
        <sz val="10"/>
        <color rgb="FF000000"/>
        <rFont val="Arial"/>
        <charset val="134"/>
      </rPr>
      <t>,AC-B244F-2440,GE</t>
    </r>
  </si>
  <si>
    <r>
      <rPr>
        <sz val="10"/>
        <color rgb="FF000000"/>
        <rFont val="宋体"/>
        <charset val="134"/>
      </rPr>
      <t>离心压缩机本体部件</t>
    </r>
    <r>
      <rPr>
        <sz val="10"/>
        <color rgb="FF000000"/>
        <rFont val="Arial"/>
        <charset val="134"/>
      </rPr>
      <t>,</t>
    </r>
    <r>
      <rPr>
        <sz val="10"/>
        <color rgb="FF000000"/>
        <rFont val="宋体"/>
        <charset val="134"/>
      </rPr>
      <t>过滤器组件</t>
    </r>
    <r>
      <rPr>
        <sz val="10"/>
        <color rgb="FF000000"/>
        <rFont val="Arial"/>
        <charset val="134"/>
      </rPr>
      <t>,1064728-1,</t>
    </r>
    <r>
      <rPr>
        <sz val="10"/>
        <color rgb="FF000000"/>
        <rFont val="宋体"/>
        <charset val="134"/>
      </rPr>
      <t>索拉</t>
    </r>
  </si>
  <si>
    <r>
      <rPr>
        <sz val="10"/>
        <color rgb="FF000000"/>
        <rFont val="宋体"/>
        <charset val="134"/>
      </rPr>
      <t>离心压缩机本体部件</t>
    </r>
    <r>
      <rPr>
        <sz val="10"/>
        <color rgb="FF000000"/>
        <rFont val="Arial"/>
        <charset val="134"/>
      </rPr>
      <t>,</t>
    </r>
    <r>
      <rPr>
        <sz val="10"/>
        <color rgb="FF000000"/>
        <rFont val="宋体"/>
        <charset val="134"/>
      </rPr>
      <t>滤芯</t>
    </r>
    <r>
      <rPr>
        <sz val="10"/>
        <color rgb="FF000000"/>
        <rFont val="Arial"/>
        <charset val="134"/>
      </rPr>
      <t>,1064728-1,</t>
    </r>
    <r>
      <rPr>
        <sz val="10"/>
        <color rgb="FF000000"/>
        <rFont val="宋体"/>
        <charset val="134"/>
      </rPr>
      <t>索拉</t>
    </r>
  </si>
  <si>
    <r>
      <rPr>
        <sz val="10"/>
        <color rgb="FF000000"/>
        <rFont val="宋体"/>
        <charset val="134"/>
      </rPr>
      <t>离心压缩机本体部件</t>
    </r>
    <r>
      <rPr>
        <sz val="10"/>
        <color rgb="FF000000"/>
        <rFont val="Arial"/>
        <charset val="134"/>
      </rPr>
      <t>,</t>
    </r>
    <r>
      <rPr>
        <sz val="10"/>
        <color rgb="FF000000"/>
        <rFont val="宋体"/>
        <charset val="134"/>
      </rPr>
      <t>过滤减压阀</t>
    </r>
    <r>
      <rPr>
        <sz val="10"/>
        <color rgb="FF000000"/>
        <rFont val="Arial"/>
        <charset val="134"/>
      </rPr>
      <t>,FS-67CFR-239,</t>
    </r>
    <r>
      <rPr>
        <sz val="10"/>
        <color rgb="FF000000"/>
        <rFont val="宋体"/>
        <charset val="134"/>
      </rPr>
      <t>索拉</t>
    </r>
  </si>
  <si>
    <r>
      <rPr>
        <sz val="10"/>
        <color rgb="FF000000"/>
        <rFont val="宋体"/>
        <charset val="134"/>
      </rPr>
      <t>离心压缩机本体部件</t>
    </r>
    <r>
      <rPr>
        <sz val="10"/>
        <color rgb="FF000000"/>
        <rFont val="Arial"/>
        <charset val="134"/>
      </rPr>
      <t>,</t>
    </r>
    <r>
      <rPr>
        <sz val="10"/>
        <color rgb="FF000000"/>
        <rFont val="宋体"/>
        <charset val="134"/>
      </rPr>
      <t>过滤器组件</t>
    </r>
    <r>
      <rPr>
        <sz val="10"/>
        <color rgb="FF000000"/>
        <rFont val="Arial"/>
        <charset val="134"/>
      </rPr>
      <t>,1024780-19,</t>
    </r>
    <r>
      <rPr>
        <sz val="10"/>
        <color rgb="FF000000"/>
        <rFont val="宋体"/>
        <charset val="134"/>
      </rPr>
      <t>索拉</t>
    </r>
  </si>
  <si>
    <r>
      <rPr>
        <sz val="10"/>
        <color rgb="FF000000"/>
        <rFont val="宋体"/>
        <charset val="134"/>
      </rPr>
      <t>离心压缩机本体部件</t>
    </r>
    <r>
      <rPr>
        <sz val="10"/>
        <color rgb="FF000000"/>
        <rFont val="Arial"/>
        <charset val="134"/>
      </rPr>
      <t>,</t>
    </r>
    <r>
      <rPr>
        <sz val="10"/>
        <color rgb="FF000000"/>
        <rFont val="宋体"/>
        <charset val="134"/>
      </rPr>
      <t>过滤器组件</t>
    </r>
    <r>
      <rPr>
        <sz val="10"/>
        <color rgb="FF000000"/>
        <rFont val="Arial"/>
        <charset val="134"/>
      </rPr>
      <t>,186280-1000,</t>
    </r>
    <r>
      <rPr>
        <sz val="10"/>
        <color rgb="FF000000"/>
        <rFont val="宋体"/>
        <charset val="134"/>
      </rPr>
      <t>索拉</t>
    </r>
  </si>
  <si>
    <r>
      <rPr>
        <sz val="10"/>
        <color rgb="FF000000"/>
        <rFont val="宋体"/>
        <charset val="134"/>
      </rPr>
      <t>离心压缩机本体部件</t>
    </r>
    <r>
      <rPr>
        <sz val="10"/>
        <color rgb="FF000000"/>
        <rFont val="Arial"/>
        <charset val="134"/>
      </rPr>
      <t>,</t>
    </r>
    <r>
      <rPr>
        <sz val="10"/>
        <color rgb="FF000000"/>
        <rFont val="宋体"/>
        <charset val="134"/>
      </rPr>
      <t>过滤器</t>
    </r>
    <r>
      <rPr>
        <sz val="10"/>
        <color rgb="FF000000"/>
        <rFont val="Arial"/>
        <charset val="134"/>
      </rPr>
      <t>,993143C1,</t>
    </r>
    <r>
      <rPr>
        <sz val="10"/>
        <color rgb="FF000000"/>
        <rFont val="宋体"/>
        <charset val="134"/>
      </rPr>
      <t>索拉</t>
    </r>
  </si>
  <si>
    <r>
      <rPr>
        <sz val="10"/>
        <color rgb="FF000000"/>
        <rFont val="宋体"/>
        <charset val="134"/>
      </rPr>
      <t>离心压缩机本体部件</t>
    </r>
    <r>
      <rPr>
        <sz val="10"/>
        <color rgb="FF000000"/>
        <rFont val="Arial"/>
        <charset val="134"/>
      </rPr>
      <t>,</t>
    </r>
    <r>
      <rPr>
        <sz val="10"/>
        <color rgb="FF000000"/>
        <rFont val="宋体"/>
        <charset val="134"/>
      </rPr>
      <t>滤芯</t>
    </r>
    <r>
      <rPr>
        <sz val="10"/>
        <color rgb="FF000000"/>
        <rFont val="Arial"/>
        <charset val="134"/>
      </rPr>
      <t>,KCA1279217,</t>
    </r>
    <r>
      <rPr>
        <sz val="10"/>
        <color rgb="FF000000"/>
        <rFont val="宋体"/>
        <charset val="134"/>
      </rPr>
      <t>索拉</t>
    </r>
  </si>
  <si>
    <r>
      <rPr>
        <sz val="10"/>
        <color rgb="FF000000"/>
        <rFont val="宋体"/>
        <charset val="134"/>
      </rPr>
      <t>离心压缩机本体部件</t>
    </r>
    <r>
      <rPr>
        <sz val="10"/>
        <color rgb="FF000000"/>
        <rFont val="Arial"/>
        <charset val="134"/>
      </rPr>
      <t>,</t>
    </r>
    <r>
      <rPr>
        <sz val="10"/>
        <color rgb="FF000000"/>
        <rFont val="宋体"/>
        <charset val="134"/>
      </rPr>
      <t>过滤器组件</t>
    </r>
    <r>
      <rPr>
        <sz val="10"/>
        <color rgb="FF000000"/>
        <rFont val="Arial"/>
        <charset val="134"/>
      </rPr>
      <t>,190247-5,</t>
    </r>
    <r>
      <rPr>
        <sz val="10"/>
        <color rgb="FF000000"/>
        <rFont val="宋体"/>
        <charset val="134"/>
      </rPr>
      <t>索拉</t>
    </r>
  </si>
  <si>
    <r>
      <rPr>
        <sz val="10"/>
        <color rgb="FF000000"/>
        <rFont val="宋体"/>
        <charset val="134"/>
      </rPr>
      <t>离心压缩机本体部件</t>
    </r>
    <r>
      <rPr>
        <sz val="10"/>
        <color rgb="FF000000"/>
        <rFont val="Arial"/>
        <charset val="134"/>
      </rPr>
      <t>,</t>
    </r>
    <r>
      <rPr>
        <sz val="10"/>
        <color rgb="FF000000"/>
        <rFont val="宋体"/>
        <charset val="134"/>
      </rPr>
      <t>过滤器组件</t>
    </r>
    <r>
      <rPr>
        <sz val="10"/>
        <color rgb="FF000000"/>
        <rFont val="Arial"/>
        <charset val="134"/>
      </rPr>
      <t>,1035758-1,</t>
    </r>
    <r>
      <rPr>
        <sz val="10"/>
        <color rgb="FF000000"/>
        <rFont val="宋体"/>
        <charset val="134"/>
      </rPr>
      <t>索拉</t>
    </r>
  </si>
  <si>
    <r>
      <rPr>
        <sz val="10"/>
        <color rgb="FF000000"/>
        <rFont val="宋体"/>
        <charset val="134"/>
      </rPr>
      <t>离心压缩机本体部件</t>
    </r>
    <r>
      <rPr>
        <sz val="10"/>
        <color rgb="FF000000"/>
        <rFont val="Arial"/>
        <charset val="134"/>
      </rPr>
      <t>,</t>
    </r>
    <r>
      <rPr>
        <sz val="10"/>
        <color rgb="FF000000"/>
        <rFont val="宋体"/>
        <charset val="134"/>
      </rPr>
      <t>过滤器</t>
    </r>
    <r>
      <rPr>
        <sz val="10"/>
        <color rgb="FF000000"/>
        <rFont val="Arial"/>
        <charset val="134"/>
      </rPr>
      <t>,999182C1,</t>
    </r>
    <r>
      <rPr>
        <sz val="10"/>
        <color rgb="FF000000"/>
        <rFont val="宋体"/>
        <charset val="134"/>
      </rPr>
      <t>索拉</t>
    </r>
  </si>
  <si>
    <r>
      <rPr>
        <sz val="10"/>
        <color rgb="FF000000"/>
        <rFont val="宋体"/>
        <charset val="134"/>
      </rPr>
      <t>离心压缩机本体部件</t>
    </r>
    <r>
      <rPr>
        <sz val="10"/>
        <color rgb="FF000000"/>
        <rFont val="Arial"/>
        <charset val="134"/>
      </rPr>
      <t>,</t>
    </r>
    <r>
      <rPr>
        <sz val="10"/>
        <color rgb="FF000000"/>
        <rFont val="宋体"/>
        <charset val="134"/>
      </rPr>
      <t>滤芯</t>
    </r>
    <r>
      <rPr>
        <sz val="10"/>
        <color rgb="FF000000"/>
        <rFont val="Arial"/>
        <charset val="134"/>
      </rPr>
      <t>,RFO214870000,GE</t>
    </r>
  </si>
  <si>
    <r>
      <rPr>
        <sz val="10"/>
        <color rgb="FF000000"/>
        <rFont val="宋体"/>
        <charset val="134"/>
      </rPr>
      <t>离心压缩机本体部件</t>
    </r>
    <r>
      <rPr>
        <sz val="10"/>
        <color rgb="FF000000"/>
        <rFont val="Arial"/>
        <charset val="134"/>
      </rPr>
      <t>,</t>
    </r>
    <r>
      <rPr>
        <sz val="10"/>
        <color rgb="FF000000"/>
        <rFont val="宋体"/>
        <charset val="134"/>
      </rPr>
      <t>滤芯</t>
    </r>
    <r>
      <rPr>
        <sz val="10"/>
        <color rgb="FF000000"/>
        <rFont val="Arial"/>
        <charset val="134"/>
      </rPr>
      <t>,2-16C-059-001,</t>
    </r>
    <r>
      <rPr>
        <sz val="10"/>
        <color rgb="FF000000"/>
        <rFont val="宋体"/>
        <charset val="134"/>
      </rPr>
      <t>罗罗</t>
    </r>
  </si>
  <si>
    <r>
      <rPr>
        <sz val="10"/>
        <color rgb="FF000000"/>
        <rFont val="宋体"/>
        <charset val="134"/>
      </rPr>
      <t>离心压缩机本体部件</t>
    </r>
    <r>
      <rPr>
        <sz val="10"/>
        <color rgb="FF000000"/>
        <rFont val="Arial"/>
        <charset val="134"/>
      </rPr>
      <t>,</t>
    </r>
    <r>
      <rPr>
        <sz val="10"/>
        <color rgb="FF000000"/>
        <rFont val="宋体"/>
        <charset val="134"/>
      </rPr>
      <t>滤芯</t>
    </r>
    <r>
      <rPr>
        <sz val="10"/>
        <color rgb="FF000000"/>
        <rFont val="Arial"/>
        <charset val="134"/>
      </rPr>
      <t>,LW14969,</t>
    </r>
    <r>
      <rPr>
        <sz val="10"/>
        <color rgb="FF000000"/>
        <rFont val="宋体"/>
        <charset val="134"/>
      </rPr>
      <t>罗罗</t>
    </r>
  </si>
  <si>
    <r>
      <rPr>
        <sz val="10"/>
        <color rgb="FF000000"/>
        <rFont val="宋体"/>
        <charset val="134"/>
      </rPr>
      <t>离心压缩机本体部件</t>
    </r>
    <r>
      <rPr>
        <sz val="10"/>
        <color rgb="FF000000"/>
        <rFont val="Arial"/>
        <charset val="134"/>
      </rPr>
      <t>,</t>
    </r>
    <r>
      <rPr>
        <sz val="10"/>
        <color rgb="FF000000"/>
        <rFont val="宋体"/>
        <charset val="134"/>
      </rPr>
      <t>滤芯</t>
    </r>
    <r>
      <rPr>
        <sz val="10"/>
        <color rgb="FF000000"/>
        <rFont val="Arial"/>
        <charset val="134"/>
      </rPr>
      <t>,C/34055/T/004/200-35-DX,GE</t>
    </r>
  </si>
  <si>
    <r>
      <rPr>
        <sz val="10"/>
        <color rgb="FF000000"/>
        <rFont val="宋体"/>
        <charset val="134"/>
      </rPr>
      <t>离心压缩机本体部件</t>
    </r>
    <r>
      <rPr>
        <sz val="10"/>
        <color rgb="FF000000"/>
        <rFont val="Arial"/>
        <charset val="134"/>
      </rPr>
      <t>,</t>
    </r>
    <r>
      <rPr>
        <sz val="10"/>
        <color rgb="FF000000"/>
        <rFont val="宋体"/>
        <charset val="134"/>
      </rPr>
      <t>滤芯</t>
    </r>
    <r>
      <rPr>
        <sz val="10"/>
        <color rgb="FF000000"/>
        <rFont val="Arial"/>
        <charset val="134"/>
      </rPr>
      <t>,FHP710X1,GE</t>
    </r>
  </si>
  <si>
    <r>
      <rPr>
        <sz val="10"/>
        <color rgb="FF000000"/>
        <rFont val="宋体"/>
        <charset val="134"/>
      </rPr>
      <t>离心压缩机本体部件</t>
    </r>
    <r>
      <rPr>
        <sz val="10"/>
        <color rgb="FF000000"/>
        <rFont val="Arial"/>
        <charset val="134"/>
      </rPr>
      <t>,</t>
    </r>
    <r>
      <rPr>
        <sz val="10"/>
        <color rgb="FF000000"/>
        <rFont val="宋体"/>
        <charset val="134"/>
      </rPr>
      <t>滤芯</t>
    </r>
    <r>
      <rPr>
        <sz val="10"/>
        <color rgb="FF000000"/>
        <rFont val="Arial"/>
        <charset val="134"/>
      </rPr>
      <t>,YZYQ0000020,GE</t>
    </r>
  </si>
  <si>
    <r>
      <rPr>
        <sz val="10"/>
        <color rgb="FF000000"/>
        <rFont val="宋体"/>
        <charset val="134"/>
      </rPr>
      <t>离心压缩机本体部件</t>
    </r>
    <r>
      <rPr>
        <sz val="10"/>
        <color rgb="FF000000"/>
        <rFont val="Arial"/>
        <charset val="134"/>
      </rPr>
      <t>,</t>
    </r>
    <r>
      <rPr>
        <sz val="10"/>
        <color rgb="FF000000"/>
        <rFont val="宋体"/>
        <charset val="134"/>
      </rPr>
      <t>滤芯</t>
    </r>
    <r>
      <rPr>
        <sz val="10"/>
        <color rgb="FF000000"/>
        <rFont val="Arial"/>
        <charset val="134"/>
      </rPr>
      <t>,IRF2128302,GE</t>
    </r>
  </si>
  <si>
    <r>
      <rPr>
        <sz val="10"/>
        <color rgb="FF000000"/>
        <rFont val="宋体"/>
        <charset val="134"/>
      </rPr>
      <t>离心压缩机本体部件</t>
    </r>
    <r>
      <rPr>
        <sz val="10"/>
        <color rgb="FF000000"/>
        <rFont val="Arial"/>
        <charset val="134"/>
      </rPr>
      <t>,</t>
    </r>
    <r>
      <rPr>
        <sz val="10"/>
        <color rgb="FF000000"/>
        <rFont val="宋体"/>
        <charset val="134"/>
      </rPr>
      <t>滤芯</t>
    </r>
    <r>
      <rPr>
        <sz val="10"/>
        <color rgb="FF000000"/>
        <rFont val="Arial"/>
        <charset val="134"/>
      </rPr>
      <t>,200-35-DQ,GE</t>
    </r>
  </si>
  <si>
    <r>
      <rPr>
        <sz val="10"/>
        <color rgb="FF000000"/>
        <rFont val="宋体"/>
        <charset val="134"/>
      </rPr>
      <t>离心压缩机本体部件</t>
    </r>
    <r>
      <rPr>
        <sz val="10"/>
        <color rgb="FF000000"/>
        <rFont val="Arial"/>
        <charset val="134"/>
      </rPr>
      <t>,</t>
    </r>
    <r>
      <rPr>
        <sz val="10"/>
        <color rgb="FF000000"/>
        <rFont val="宋体"/>
        <charset val="134"/>
      </rPr>
      <t>滤芯</t>
    </r>
    <r>
      <rPr>
        <sz val="10"/>
        <color rgb="FF000000"/>
        <rFont val="Arial"/>
        <charset val="134"/>
      </rPr>
      <t>,211872-004,GE</t>
    </r>
  </si>
  <si>
    <r>
      <rPr>
        <sz val="10"/>
        <color rgb="FF000000"/>
        <rFont val="宋体"/>
        <charset val="134"/>
      </rPr>
      <t>离心压缩机本体部件</t>
    </r>
    <r>
      <rPr>
        <sz val="10"/>
        <color rgb="FF000000"/>
        <rFont val="Arial"/>
        <charset val="134"/>
      </rPr>
      <t>,</t>
    </r>
    <r>
      <rPr>
        <sz val="10"/>
        <color rgb="FF000000"/>
        <rFont val="宋体"/>
        <charset val="134"/>
      </rPr>
      <t>滤芯</t>
    </r>
    <r>
      <rPr>
        <sz val="10"/>
        <color rgb="FF000000"/>
        <rFont val="Arial"/>
        <charset val="134"/>
      </rPr>
      <t>,NORGREN/4338-04/5μm,GE</t>
    </r>
  </si>
  <si>
    <r>
      <rPr>
        <sz val="10"/>
        <color rgb="FF000000"/>
        <rFont val="宋体"/>
        <charset val="134"/>
      </rPr>
      <t>离心压缩机本体部件</t>
    </r>
    <r>
      <rPr>
        <sz val="10"/>
        <color rgb="FF000000"/>
        <rFont val="Arial"/>
        <charset val="134"/>
      </rPr>
      <t>,</t>
    </r>
    <r>
      <rPr>
        <sz val="10"/>
        <color rgb="FF000000"/>
        <rFont val="宋体"/>
        <charset val="134"/>
      </rPr>
      <t>滤芯</t>
    </r>
    <r>
      <rPr>
        <sz val="10"/>
        <color rgb="FF000000"/>
        <rFont val="Arial"/>
        <charset val="134"/>
      </rPr>
      <t>,YLX15645410,GE</t>
    </r>
  </si>
  <si>
    <r>
      <rPr>
        <sz val="10"/>
        <color rgb="FF000000"/>
        <rFont val="宋体"/>
        <charset val="134"/>
      </rPr>
      <t>离心压缩机本体零件</t>
    </r>
    <r>
      <rPr>
        <sz val="10"/>
        <color rgb="FF000000"/>
        <rFont val="Arial"/>
        <charset val="134"/>
      </rPr>
      <t>,</t>
    </r>
    <r>
      <rPr>
        <sz val="10"/>
        <color rgb="FF000000"/>
        <rFont val="宋体"/>
        <charset val="134"/>
      </rPr>
      <t>电缆</t>
    </r>
    <r>
      <rPr>
        <sz val="10"/>
        <color rgb="FF000000"/>
        <rFont val="Arial"/>
        <charset val="134"/>
      </rPr>
      <t>,RCO43949,GE</t>
    </r>
  </si>
  <si>
    <r>
      <rPr>
        <sz val="10"/>
        <color rgb="FF000000"/>
        <rFont val="宋体"/>
        <charset val="134"/>
      </rPr>
      <t>离心压缩机本体零件</t>
    </r>
    <r>
      <rPr>
        <sz val="10"/>
        <color rgb="FF000000"/>
        <rFont val="Arial"/>
        <charset val="134"/>
      </rPr>
      <t>,</t>
    </r>
    <r>
      <rPr>
        <sz val="10"/>
        <color rgb="FF000000"/>
        <rFont val="宋体"/>
        <charset val="134"/>
      </rPr>
      <t>电缆</t>
    </r>
    <r>
      <rPr>
        <sz val="10"/>
        <color rgb="FF000000"/>
        <rFont val="Arial"/>
        <charset val="134"/>
      </rPr>
      <t>,RCO43953,GE</t>
    </r>
  </si>
  <si>
    <r>
      <rPr>
        <sz val="10"/>
        <color rgb="FF000000"/>
        <rFont val="宋体"/>
        <charset val="134"/>
      </rPr>
      <t>离心压缩机本体零件</t>
    </r>
    <r>
      <rPr>
        <sz val="10"/>
        <color rgb="FF000000"/>
        <rFont val="Arial"/>
        <charset val="134"/>
      </rPr>
      <t>,</t>
    </r>
    <r>
      <rPr>
        <sz val="10"/>
        <color rgb="FF000000"/>
        <rFont val="宋体"/>
        <charset val="134"/>
      </rPr>
      <t>软管</t>
    </r>
    <r>
      <rPr>
        <sz val="10"/>
        <color rgb="FF000000"/>
        <rFont val="Arial"/>
        <charset val="134"/>
      </rPr>
      <t>,F130102E0726-180,GE</t>
    </r>
  </si>
  <si>
    <r>
      <rPr>
        <sz val="10"/>
        <color rgb="FF000000"/>
        <rFont val="宋体"/>
        <charset val="134"/>
      </rPr>
      <t>离心压缩机本体零件</t>
    </r>
    <r>
      <rPr>
        <sz val="10"/>
        <color rgb="FF000000"/>
        <rFont val="Arial"/>
        <charset val="134"/>
      </rPr>
      <t>,</t>
    </r>
    <r>
      <rPr>
        <sz val="10"/>
        <color rgb="FF000000"/>
        <rFont val="宋体"/>
        <charset val="134"/>
      </rPr>
      <t>软管</t>
    </r>
    <r>
      <rPr>
        <sz val="10"/>
        <color rgb="FF000000"/>
        <rFont val="Arial"/>
        <charset val="134"/>
      </rPr>
      <t>,F13000108-1230,GE</t>
    </r>
  </si>
  <si>
    <r>
      <rPr>
        <sz val="10"/>
        <color rgb="FF000000"/>
        <rFont val="宋体"/>
        <charset val="134"/>
      </rPr>
      <t>离心压缩机本体零件</t>
    </r>
    <r>
      <rPr>
        <sz val="10"/>
        <color rgb="FF000000"/>
        <rFont val="Arial"/>
        <charset val="134"/>
      </rPr>
      <t>,</t>
    </r>
    <r>
      <rPr>
        <sz val="10"/>
        <color rgb="FF000000"/>
        <rFont val="宋体"/>
        <charset val="134"/>
      </rPr>
      <t>螺栓</t>
    </r>
    <r>
      <rPr>
        <sz val="10"/>
        <color rgb="FF000000"/>
        <rFont val="Arial"/>
        <charset val="134"/>
      </rPr>
      <t>,SMR59882,GE</t>
    </r>
  </si>
  <si>
    <r>
      <rPr>
        <sz val="10"/>
        <color rgb="FF000000"/>
        <rFont val="宋体"/>
        <charset val="134"/>
      </rPr>
      <t>离心压缩机本体零件</t>
    </r>
    <r>
      <rPr>
        <sz val="10"/>
        <color rgb="FF000000"/>
        <rFont val="Arial"/>
        <charset val="134"/>
      </rPr>
      <t>,</t>
    </r>
    <r>
      <rPr>
        <sz val="10"/>
        <color rgb="FF000000"/>
        <rFont val="宋体"/>
        <charset val="134"/>
      </rPr>
      <t>插槽</t>
    </r>
    <r>
      <rPr>
        <sz val="10"/>
        <color rgb="FF000000"/>
        <rFont val="Arial"/>
        <charset val="134"/>
      </rPr>
      <t>,IRQ119520912,GE</t>
    </r>
  </si>
  <si>
    <r>
      <rPr>
        <sz val="10"/>
        <color rgb="FF000000"/>
        <rFont val="宋体"/>
        <charset val="134"/>
      </rPr>
      <t>离心压缩机本体零件</t>
    </r>
    <r>
      <rPr>
        <sz val="10"/>
        <color rgb="FF000000"/>
        <rFont val="Arial"/>
        <charset val="134"/>
      </rPr>
      <t>,</t>
    </r>
    <r>
      <rPr>
        <sz val="10"/>
        <color rgb="FF000000"/>
        <rFont val="宋体"/>
        <charset val="134"/>
      </rPr>
      <t>热电阻</t>
    </r>
    <r>
      <rPr>
        <sz val="10"/>
        <color rgb="FF000000"/>
        <rFont val="Arial"/>
        <charset val="134"/>
      </rPr>
      <t>,RPO264031000,GE</t>
    </r>
  </si>
  <si>
    <r>
      <rPr>
        <sz val="10"/>
        <color rgb="FF000000"/>
        <rFont val="宋体"/>
        <charset val="134"/>
      </rPr>
      <t>离心压缩机本体零件</t>
    </r>
    <r>
      <rPr>
        <sz val="10"/>
        <color rgb="FF000000"/>
        <rFont val="Arial"/>
        <charset val="134"/>
      </rPr>
      <t>,</t>
    </r>
    <r>
      <rPr>
        <sz val="10"/>
        <color rgb="FF000000"/>
        <rFont val="宋体"/>
        <charset val="134"/>
      </rPr>
      <t>温度元件</t>
    </r>
    <r>
      <rPr>
        <sz val="10"/>
        <color rgb="FF000000"/>
        <rFont val="Arial"/>
        <charset val="134"/>
      </rPr>
      <t>,RPO263981100,GE</t>
    </r>
  </si>
  <si>
    <r>
      <rPr>
        <sz val="10"/>
        <color rgb="FF000000"/>
        <rFont val="宋体"/>
        <charset val="134"/>
      </rPr>
      <t>离心压缩机本体零件</t>
    </r>
    <r>
      <rPr>
        <sz val="10"/>
        <color rgb="FF000000"/>
        <rFont val="Arial"/>
        <charset val="134"/>
      </rPr>
      <t>,</t>
    </r>
    <r>
      <rPr>
        <sz val="10"/>
        <color rgb="FF000000"/>
        <rFont val="宋体"/>
        <charset val="134"/>
      </rPr>
      <t>喷嘴</t>
    </r>
    <r>
      <rPr>
        <sz val="10"/>
        <color rgb="FF000000"/>
        <rFont val="Arial"/>
        <charset val="134"/>
      </rPr>
      <t>,RJO23584,GE</t>
    </r>
  </si>
  <si>
    <r>
      <rPr>
        <sz val="10"/>
        <color rgb="FF000000"/>
        <rFont val="宋体"/>
        <charset val="134"/>
      </rPr>
      <t>离心压缩机本体零件</t>
    </r>
    <r>
      <rPr>
        <sz val="10"/>
        <color rgb="FF000000"/>
        <rFont val="Arial"/>
        <charset val="134"/>
      </rPr>
      <t>,</t>
    </r>
    <r>
      <rPr>
        <sz val="10"/>
        <color rgb="FF000000"/>
        <rFont val="宋体"/>
        <charset val="134"/>
      </rPr>
      <t>电缆</t>
    </r>
    <r>
      <rPr>
        <sz val="10"/>
        <color rgb="FF000000"/>
        <rFont val="Arial"/>
        <charset val="134"/>
      </rPr>
      <t>,1C2TRP-JR1-1C4TTUR,GE</t>
    </r>
  </si>
  <si>
    <r>
      <rPr>
        <sz val="10"/>
        <color rgb="FF000000"/>
        <rFont val="宋体"/>
        <charset val="134"/>
      </rPr>
      <t>离心压缩机本体零件</t>
    </r>
    <r>
      <rPr>
        <sz val="10"/>
        <color rgb="FF000000"/>
        <rFont val="Arial"/>
        <charset val="134"/>
      </rPr>
      <t>,</t>
    </r>
    <r>
      <rPr>
        <sz val="10"/>
        <color rgb="FF000000"/>
        <rFont val="宋体"/>
        <charset val="134"/>
      </rPr>
      <t>电缆</t>
    </r>
    <r>
      <rPr>
        <sz val="10"/>
        <color rgb="FF000000"/>
        <rFont val="Arial"/>
        <charset val="134"/>
      </rPr>
      <t>,1C3TRE-JX1-1B1ASPRO,GE</t>
    </r>
  </si>
  <si>
    <r>
      <rPr>
        <sz val="10"/>
        <color rgb="FF000000"/>
        <rFont val="宋体"/>
        <charset val="134"/>
      </rPr>
      <t>离心压缩机本体零件</t>
    </r>
    <r>
      <rPr>
        <sz val="10"/>
        <color rgb="FF000000"/>
        <rFont val="Arial"/>
        <charset val="134"/>
      </rPr>
      <t>,</t>
    </r>
    <r>
      <rPr>
        <sz val="10"/>
        <color rgb="FF000000"/>
        <rFont val="宋体"/>
        <charset val="134"/>
      </rPr>
      <t>电缆</t>
    </r>
    <r>
      <rPr>
        <sz val="10"/>
        <color rgb="FF000000"/>
        <rFont val="Arial"/>
        <charset val="134"/>
      </rPr>
      <t>,1C3TRE-JY1-1B1ASPRO,GE</t>
    </r>
  </si>
  <si>
    <r>
      <rPr>
        <sz val="10"/>
        <color rgb="FF000000"/>
        <rFont val="宋体"/>
        <charset val="134"/>
      </rPr>
      <t>离心压缩机本体零件</t>
    </r>
    <r>
      <rPr>
        <sz val="10"/>
        <color rgb="FF000000"/>
        <rFont val="Arial"/>
        <charset val="134"/>
      </rPr>
      <t>,</t>
    </r>
    <r>
      <rPr>
        <sz val="10"/>
        <color rgb="FF000000"/>
        <rFont val="宋体"/>
        <charset val="134"/>
      </rPr>
      <t>电缆</t>
    </r>
    <r>
      <rPr>
        <sz val="10"/>
        <color rgb="FF000000"/>
        <rFont val="Arial"/>
        <charset val="134"/>
      </rPr>
      <t>,1C3TRE-JZ1-1B1ASPRO,GE</t>
    </r>
  </si>
  <si>
    <r>
      <rPr>
        <sz val="10"/>
        <color rgb="FF000000"/>
        <rFont val="宋体"/>
        <charset val="134"/>
      </rPr>
      <t>离心压缩机本体零件</t>
    </r>
    <r>
      <rPr>
        <sz val="10"/>
        <color rgb="FF000000"/>
        <rFont val="Arial"/>
        <charset val="134"/>
      </rPr>
      <t>,</t>
    </r>
    <r>
      <rPr>
        <sz val="10"/>
        <color rgb="FF000000"/>
        <rFont val="宋体"/>
        <charset val="134"/>
      </rPr>
      <t>温度元件</t>
    </r>
    <r>
      <rPr>
        <sz val="10"/>
        <color rgb="FF000000"/>
        <rFont val="Arial"/>
        <charset val="134"/>
      </rPr>
      <t>,RPO263981000,GE</t>
    </r>
  </si>
  <si>
    <r>
      <rPr>
        <sz val="10"/>
        <color rgb="FF000000"/>
        <rFont val="宋体"/>
        <charset val="134"/>
      </rPr>
      <t>离心压缩机本体零件</t>
    </r>
    <r>
      <rPr>
        <sz val="10"/>
        <color rgb="FF000000"/>
        <rFont val="Arial"/>
        <charset val="134"/>
      </rPr>
      <t>,</t>
    </r>
    <r>
      <rPr>
        <sz val="10"/>
        <color rgb="FF000000"/>
        <rFont val="宋体"/>
        <charset val="134"/>
      </rPr>
      <t>衬垫</t>
    </r>
    <r>
      <rPr>
        <sz val="10"/>
        <color rgb="FF000000"/>
        <rFont val="Arial"/>
        <charset val="134"/>
      </rPr>
      <t>,RCQ3741963,GE</t>
    </r>
  </si>
  <si>
    <r>
      <rPr>
        <sz val="10"/>
        <color rgb="FF000000"/>
        <rFont val="宋体"/>
        <charset val="134"/>
      </rPr>
      <t>离心压缩机本体零件</t>
    </r>
    <r>
      <rPr>
        <sz val="10"/>
        <color rgb="FF000000"/>
        <rFont val="Arial"/>
        <charset val="134"/>
      </rPr>
      <t>,</t>
    </r>
    <r>
      <rPr>
        <sz val="10"/>
        <color rgb="FF000000"/>
        <rFont val="宋体"/>
        <charset val="134"/>
      </rPr>
      <t>热电偶</t>
    </r>
    <r>
      <rPr>
        <sz val="10"/>
        <color rgb="FF000000"/>
        <rFont val="Arial"/>
        <charset val="134"/>
      </rPr>
      <t>,IRV5263750001,GE</t>
    </r>
  </si>
  <si>
    <r>
      <rPr>
        <sz val="10"/>
        <color rgb="FF000000"/>
        <rFont val="宋体"/>
        <charset val="134"/>
      </rPr>
      <t>离心压缩机本体零件</t>
    </r>
    <r>
      <rPr>
        <sz val="10"/>
        <color rgb="FF000000"/>
        <rFont val="Arial"/>
        <charset val="134"/>
      </rPr>
      <t>,</t>
    </r>
    <r>
      <rPr>
        <sz val="10"/>
        <color rgb="FF000000"/>
        <rFont val="宋体"/>
        <charset val="134"/>
      </rPr>
      <t>螺栓</t>
    </r>
    <r>
      <rPr>
        <sz val="10"/>
        <color rgb="FF000000"/>
        <rFont val="Arial"/>
        <charset val="134"/>
      </rPr>
      <t>,SMR59866,GE</t>
    </r>
  </si>
  <si>
    <r>
      <rPr>
        <sz val="10"/>
        <color rgb="FF000000"/>
        <rFont val="宋体"/>
        <charset val="134"/>
      </rPr>
      <t>离心压缩机本体零件</t>
    </r>
    <r>
      <rPr>
        <sz val="10"/>
        <color rgb="FF000000"/>
        <rFont val="Arial"/>
        <charset val="134"/>
      </rPr>
      <t>,</t>
    </r>
    <r>
      <rPr>
        <sz val="10"/>
        <color rgb="FF000000"/>
        <rFont val="宋体"/>
        <charset val="134"/>
      </rPr>
      <t>软管</t>
    </r>
    <r>
      <rPr>
        <sz val="10"/>
        <color rgb="FF000000"/>
        <rFont val="Arial"/>
        <charset val="134"/>
      </rPr>
      <t>,F18000204-0472,GE</t>
    </r>
  </si>
  <si>
    <r>
      <rPr>
        <sz val="10"/>
        <color rgb="FF000000"/>
        <rFont val="宋体"/>
        <charset val="134"/>
      </rPr>
      <t>离心压缩机本体零件</t>
    </r>
    <r>
      <rPr>
        <sz val="10"/>
        <color rgb="FF000000"/>
        <rFont val="Arial"/>
        <charset val="134"/>
      </rPr>
      <t>,</t>
    </r>
    <r>
      <rPr>
        <sz val="10"/>
        <color rgb="FF000000"/>
        <rFont val="宋体"/>
        <charset val="134"/>
      </rPr>
      <t>软管</t>
    </r>
    <r>
      <rPr>
        <sz val="10"/>
        <color rgb="FF000000"/>
        <rFont val="Arial"/>
        <charset val="134"/>
      </rPr>
      <t>,F13000006-0197,GE</t>
    </r>
  </si>
  <si>
    <r>
      <rPr>
        <sz val="10"/>
        <color rgb="FF000000"/>
        <rFont val="宋体"/>
        <charset val="134"/>
      </rPr>
      <t>离心压缩机本体零件</t>
    </r>
    <r>
      <rPr>
        <sz val="10"/>
        <color rgb="FF000000"/>
        <rFont val="Arial"/>
        <charset val="134"/>
      </rPr>
      <t>,</t>
    </r>
    <r>
      <rPr>
        <sz val="10"/>
        <color rgb="FF000000"/>
        <rFont val="宋体"/>
        <charset val="134"/>
      </rPr>
      <t>保险</t>
    </r>
    <r>
      <rPr>
        <sz val="10"/>
        <color rgb="FF000000"/>
        <rFont val="Arial"/>
        <charset val="134"/>
      </rPr>
      <t>,259A9266P16,GE</t>
    </r>
  </si>
  <si>
    <r>
      <rPr>
        <sz val="10"/>
        <color rgb="FF000000"/>
        <rFont val="宋体"/>
        <charset val="134"/>
      </rPr>
      <t>离心压缩机本体零件</t>
    </r>
    <r>
      <rPr>
        <sz val="10"/>
        <color rgb="FF000000"/>
        <rFont val="Arial"/>
        <charset val="134"/>
      </rPr>
      <t>,</t>
    </r>
    <r>
      <rPr>
        <sz val="10"/>
        <color rgb="FF000000"/>
        <rFont val="宋体"/>
        <charset val="134"/>
      </rPr>
      <t>螺母</t>
    </r>
    <r>
      <rPr>
        <sz val="10"/>
        <color rgb="FF000000"/>
        <rFont val="Arial"/>
        <charset val="134"/>
      </rPr>
      <t>,FGN47531,GE</t>
    </r>
  </si>
  <si>
    <r>
      <rPr>
        <sz val="10"/>
        <color rgb="FF000000"/>
        <rFont val="宋体"/>
        <charset val="134"/>
      </rPr>
      <t>离心压缩机本体零件</t>
    </r>
    <r>
      <rPr>
        <sz val="10"/>
        <color rgb="FF000000"/>
        <rFont val="Arial"/>
        <charset val="134"/>
      </rPr>
      <t>,</t>
    </r>
    <r>
      <rPr>
        <sz val="10"/>
        <color rgb="FF000000"/>
        <rFont val="宋体"/>
        <charset val="134"/>
      </rPr>
      <t>螺母</t>
    </r>
    <r>
      <rPr>
        <sz val="10"/>
        <color rgb="FF000000"/>
        <rFont val="Arial"/>
        <charset val="134"/>
      </rPr>
      <t>,FGN47538,GE</t>
    </r>
  </si>
  <si>
    <r>
      <rPr>
        <sz val="10"/>
        <color rgb="FF000000"/>
        <rFont val="宋体"/>
        <charset val="134"/>
      </rPr>
      <t>离心压缩机本体零件</t>
    </r>
    <r>
      <rPr>
        <sz val="10"/>
        <color rgb="FF000000"/>
        <rFont val="Arial"/>
        <charset val="134"/>
      </rPr>
      <t>,</t>
    </r>
    <r>
      <rPr>
        <sz val="10"/>
        <color rgb="FF000000"/>
        <rFont val="宋体"/>
        <charset val="134"/>
      </rPr>
      <t>垫片</t>
    </r>
    <r>
      <rPr>
        <sz val="10"/>
        <color rgb="FF000000"/>
        <rFont val="Arial"/>
        <charset val="134"/>
      </rPr>
      <t>,RRP39313,GE</t>
    </r>
  </si>
  <si>
    <r>
      <rPr>
        <sz val="10"/>
        <color rgb="FF000000"/>
        <rFont val="宋体"/>
        <charset val="134"/>
      </rPr>
      <t>离心压缩机本体零件</t>
    </r>
    <r>
      <rPr>
        <sz val="10"/>
        <color rgb="FF000000"/>
        <rFont val="Arial"/>
        <charset val="134"/>
      </rPr>
      <t>,</t>
    </r>
    <r>
      <rPr>
        <sz val="10"/>
        <color rgb="FF000000"/>
        <rFont val="宋体"/>
        <charset val="134"/>
      </rPr>
      <t>跳线</t>
    </r>
    <r>
      <rPr>
        <sz val="10"/>
        <color rgb="FF000000"/>
        <rFont val="Arial"/>
        <charset val="134"/>
      </rPr>
      <t>,336A4937FSG01,GE</t>
    </r>
  </si>
  <si>
    <r>
      <rPr>
        <sz val="10"/>
        <color rgb="FF000000"/>
        <rFont val="宋体"/>
        <charset val="134"/>
      </rPr>
      <t>离心压缩机本体零件</t>
    </r>
    <r>
      <rPr>
        <sz val="10"/>
        <color rgb="FF000000"/>
        <rFont val="Arial"/>
        <charset val="134"/>
      </rPr>
      <t>,</t>
    </r>
    <r>
      <rPr>
        <sz val="10"/>
        <color rgb="FF000000"/>
        <rFont val="宋体"/>
        <charset val="134"/>
      </rPr>
      <t>丝堵</t>
    </r>
    <r>
      <rPr>
        <sz val="10"/>
        <color rgb="FF000000"/>
        <rFont val="Arial"/>
        <charset val="134"/>
      </rPr>
      <t>,RTQ21997,GE</t>
    </r>
  </si>
  <si>
    <r>
      <rPr>
        <sz val="10"/>
        <color rgb="FF000000"/>
        <rFont val="宋体"/>
        <charset val="134"/>
      </rPr>
      <t>离心压缩机本体零件</t>
    </r>
    <r>
      <rPr>
        <sz val="10"/>
        <color rgb="FF000000"/>
        <rFont val="Arial"/>
        <charset val="134"/>
      </rPr>
      <t>,</t>
    </r>
    <r>
      <rPr>
        <sz val="10"/>
        <color rgb="FF000000"/>
        <rFont val="宋体"/>
        <charset val="134"/>
      </rPr>
      <t>垫片</t>
    </r>
    <r>
      <rPr>
        <sz val="10"/>
        <color rgb="FF000000"/>
        <rFont val="Arial"/>
        <charset val="134"/>
      </rPr>
      <t>,KFZ269720844,GE</t>
    </r>
  </si>
  <si>
    <r>
      <rPr>
        <sz val="10"/>
        <color rgb="FF000000"/>
        <rFont val="宋体"/>
        <charset val="134"/>
      </rPr>
      <t>离心压缩机本体零件</t>
    </r>
    <r>
      <rPr>
        <sz val="10"/>
        <color rgb="FF000000"/>
        <rFont val="Arial"/>
        <charset val="134"/>
      </rPr>
      <t>,</t>
    </r>
    <r>
      <rPr>
        <sz val="10"/>
        <color rgb="FF000000"/>
        <rFont val="宋体"/>
        <charset val="134"/>
      </rPr>
      <t>垫片</t>
    </r>
    <r>
      <rPr>
        <sz val="10"/>
        <color rgb="FF000000"/>
        <rFont val="Arial"/>
        <charset val="134"/>
      </rPr>
      <t>,KFZ269730144,GE</t>
    </r>
  </si>
  <si>
    <r>
      <rPr>
        <sz val="10"/>
        <color rgb="FF000000"/>
        <rFont val="宋体"/>
        <charset val="134"/>
      </rPr>
      <t>离心压缩机本体零件</t>
    </r>
    <r>
      <rPr>
        <sz val="10"/>
        <color rgb="FF000000"/>
        <rFont val="Arial"/>
        <charset val="134"/>
      </rPr>
      <t>,</t>
    </r>
    <r>
      <rPr>
        <sz val="10"/>
        <color rgb="FF000000"/>
        <rFont val="宋体"/>
        <charset val="134"/>
      </rPr>
      <t>螺栓</t>
    </r>
    <r>
      <rPr>
        <sz val="10"/>
        <color rgb="FF000000"/>
        <rFont val="Arial"/>
        <charset val="134"/>
      </rPr>
      <t>,J336P28B,GE</t>
    </r>
  </si>
  <si>
    <r>
      <rPr>
        <sz val="10"/>
        <color rgb="FF000000"/>
        <rFont val="宋体"/>
        <charset val="134"/>
      </rPr>
      <t>离心压缩机本体零件</t>
    </r>
    <r>
      <rPr>
        <sz val="10"/>
        <color rgb="FF000000"/>
        <rFont val="Arial"/>
        <charset val="134"/>
      </rPr>
      <t>,</t>
    </r>
    <r>
      <rPr>
        <sz val="10"/>
        <color rgb="FF000000"/>
        <rFont val="宋体"/>
        <charset val="134"/>
      </rPr>
      <t>垫片</t>
    </r>
    <r>
      <rPr>
        <sz val="10"/>
        <color rgb="FF000000"/>
        <rFont val="Arial"/>
        <charset val="134"/>
      </rPr>
      <t>,KFZ338230704,GE</t>
    </r>
  </si>
  <si>
    <r>
      <rPr>
        <sz val="10"/>
        <color rgb="FF000000"/>
        <rFont val="宋体"/>
        <charset val="134"/>
      </rPr>
      <t>离心压缩机本体零件</t>
    </r>
    <r>
      <rPr>
        <sz val="10"/>
        <color rgb="FF000000"/>
        <rFont val="Arial"/>
        <charset val="134"/>
      </rPr>
      <t>,</t>
    </r>
    <r>
      <rPr>
        <sz val="10"/>
        <color rgb="FF000000"/>
        <rFont val="宋体"/>
        <charset val="134"/>
      </rPr>
      <t>垫圈</t>
    </r>
    <r>
      <rPr>
        <sz val="10"/>
        <color rgb="FF000000"/>
        <rFont val="Arial"/>
        <charset val="134"/>
      </rPr>
      <t>,FNC34064,GE</t>
    </r>
  </si>
  <si>
    <r>
      <rPr>
        <sz val="10"/>
        <color rgb="FF000000"/>
        <rFont val="宋体"/>
        <charset val="134"/>
      </rPr>
      <t>离心压缩机本体零件</t>
    </r>
    <r>
      <rPr>
        <sz val="10"/>
        <color rgb="FF000000"/>
        <rFont val="Arial"/>
        <charset val="134"/>
      </rPr>
      <t>,</t>
    </r>
    <r>
      <rPr>
        <sz val="10"/>
        <color rgb="FF000000"/>
        <rFont val="宋体"/>
        <charset val="134"/>
      </rPr>
      <t>垫片</t>
    </r>
    <r>
      <rPr>
        <sz val="10"/>
        <color rgb="FF000000"/>
        <rFont val="Arial"/>
        <charset val="134"/>
      </rPr>
      <t>,SMQ77916,GE</t>
    </r>
  </si>
  <si>
    <r>
      <rPr>
        <sz val="10"/>
        <color rgb="FF000000"/>
        <rFont val="宋体"/>
        <charset val="134"/>
      </rPr>
      <t>离心压缩机本体零件</t>
    </r>
    <r>
      <rPr>
        <sz val="10"/>
        <color rgb="FF000000"/>
        <rFont val="Arial"/>
        <charset val="134"/>
      </rPr>
      <t>,</t>
    </r>
    <r>
      <rPr>
        <sz val="10"/>
        <color rgb="FF000000"/>
        <rFont val="宋体"/>
        <charset val="134"/>
      </rPr>
      <t>热电偶</t>
    </r>
    <r>
      <rPr>
        <sz val="10"/>
        <color rgb="FF000000"/>
        <rFont val="Arial"/>
        <charset val="134"/>
      </rPr>
      <t>,RTO67421,GE</t>
    </r>
  </si>
  <si>
    <r>
      <rPr>
        <sz val="10"/>
        <color rgb="FF000000"/>
        <rFont val="宋体"/>
        <charset val="134"/>
      </rPr>
      <t>离心压缩机本体零件</t>
    </r>
    <r>
      <rPr>
        <sz val="10"/>
        <color rgb="FF000000"/>
        <rFont val="Arial"/>
        <charset val="134"/>
      </rPr>
      <t>,</t>
    </r>
    <r>
      <rPr>
        <sz val="10"/>
        <color rgb="FF000000"/>
        <rFont val="宋体"/>
        <charset val="134"/>
      </rPr>
      <t>螺栓</t>
    </r>
    <r>
      <rPr>
        <sz val="10"/>
        <color rgb="FF000000"/>
        <rFont val="Arial"/>
        <charset val="134"/>
      </rPr>
      <t>,GFQ07031,GE</t>
    </r>
  </si>
  <si>
    <r>
      <rPr>
        <sz val="10"/>
        <color rgb="FF000000"/>
        <rFont val="宋体"/>
        <charset val="134"/>
      </rPr>
      <t>离心压缩机本体零件</t>
    </r>
    <r>
      <rPr>
        <sz val="10"/>
        <color rgb="FF000000"/>
        <rFont val="Arial"/>
        <charset val="134"/>
      </rPr>
      <t>,</t>
    </r>
    <r>
      <rPr>
        <sz val="10"/>
        <color rgb="FF000000"/>
        <rFont val="宋体"/>
        <charset val="134"/>
      </rPr>
      <t>螺柱</t>
    </r>
    <r>
      <rPr>
        <sz val="10"/>
        <color rgb="FF000000"/>
        <rFont val="Arial"/>
        <charset val="134"/>
      </rPr>
      <t>,GSL250630450,GE</t>
    </r>
  </si>
  <si>
    <r>
      <rPr>
        <sz val="10"/>
        <color rgb="FF000000"/>
        <rFont val="宋体"/>
        <charset val="134"/>
      </rPr>
      <t>离心压缩机本体零件</t>
    </r>
    <r>
      <rPr>
        <sz val="10"/>
        <color rgb="FF000000"/>
        <rFont val="Arial"/>
        <charset val="134"/>
      </rPr>
      <t>,</t>
    </r>
    <r>
      <rPr>
        <sz val="10"/>
        <color rgb="FF000000"/>
        <rFont val="宋体"/>
        <charset val="134"/>
      </rPr>
      <t>螺栓</t>
    </r>
    <r>
      <rPr>
        <sz val="10"/>
        <color rgb="FF000000"/>
        <rFont val="Arial"/>
        <charset val="134"/>
      </rPr>
      <t>,GGS06019,GE</t>
    </r>
  </si>
  <si>
    <r>
      <rPr>
        <sz val="10"/>
        <color rgb="FF000000"/>
        <rFont val="宋体"/>
        <charset val="134"/>
      </rPr>
      <t>离心压缩机本体零件</t>
    </r>
    <r>
      <rPr>
        <sz val="10"/>
        <color rgb="FF000000"/>
        <rFont val="Arial"/>
        <charset val="134"/>
      </rPr>
      <t>,</t>
    </r>
    <r>
      <rPr>
        <sz val="10"/>
        <color rgb="FF000000"/>
        <rFont val="宋体"/>
        <charset val="134"/>
      </rPr>
      <t>垫片</t>
    </r>
    <r>
      <rPr>
        <sz val="10"/>
        <color rgb="FF000000"/>
        <rFont val="Arial"/>
        <charset val="134"/>
      </rPr>
      <t>,L24065P02,GE</t>
    </r>
  </si>
  <si>
    <r>
      <rPr>
        <sz val="10"/>
        <color rgb="FF000000"/>
        <rFont val="宋体"/>
        <charset val="134"/>
      </rPr>
      <t>离心压缩机本体零件</t>
    </r>
    <r>
      <rPr>
        <sz val="10"/>
        <color rgb="FF000000"/>
        <rFont val="Arial"/>
        <charset val="134"/>
      </rPr>
      <t>,</t>
    </r>
    <r>
      <rPr>
        <sz val="10"/>
        <color rgb="FF000000"/>
        <rFont val="宋体"/>
        <charset val="134"/>
      </rPr>
      <t>热电阻</t>
    </r>
    <r>
      <rPr>
        <sz val="10"/>
        <color rgb="FF000000"/>
        <rFont val="Arial"/>
        <charset val="134"/>
      </rPr>
      <t>,RTO31730,GE</t>
    </r>
  </si>
  <si>
    <r>
      <rPr>
        <sz val="10"/>
        <color rgb="FF000000"/>
        <rFont val="宋体"/>
        <charset val="134"/>
      </rPr>
      <t>离心压缩机本体零件</t>
    </r>
    <r>
      <rPr>
        <sz val="10"/>
        <color rgb="FF000000"/>
        <rFont val="Arial"/>
        <charset val="134"/>
      </rPr>
      <t>,</t>
    </r>
    <r>
      <rPr>
        <sz val="10"/>
        <color rgb="FF000000"/>
        <rFont val="宋体"/>
        <charset val="134"/>
      </rPr>
      <t>螺柱</t>
    </r>
    <r>
      <rPr>
        <sz val="10"/>
        <color rgb="FF000000"/>
        <rFont val="Arial"/>
        <charset val="134"/>
      </rPr>
      <t>,GGV090380070,GE</t>
    </r>
  </si>
  <si>
    <r>
      <rPr>
        <sz val="10"/>
        <color rgb="FF000000"/>
        <rFont val="宋体"/>
        <charset val="134"/>
      </rPr>
      <t>离心压缩机本体零件</t>
    </r>
    <r>
      <rPr>
        <sz val="10"/>
        <color rgb="FF000000"/>
        <rFont val="Arial"/>
        <charset val="134"/>
      </rPr>
      <t>,</t>
    </r>
    <r>
      <rPr>
        <sz val="10"/>
        <color rgb="FF000000"/>
        <rFont val="宋体"/>
        <charset val="134"/>
      </rPr>
      <t>螺栓</t>
    </r>
    <r>
      <rPr>
        <sz val="10"/>
        <color rgb="FF000000"/>
        <rFont val="Arial"/>
        <charset val="134"/>
      </rPr>
      <t>,8711-5/MPI,GE</t>
    </r>
  </si>
  <si>
    <r>
      <rPr>
        <sz val="10"/>
        <color rgb="FF000000"/>
        <rFont val="宋体"/>
        <charset val="134"/>
      </rPr>
      <t>离心压缩机本体零件</t>
    </r>
    <r>
      <rPr>
        <sz val="10"/>
        <color rgb="FF000000"/>
        <rFont val="Arial"/>
        <charset val="134"/>
      </rPr>
      <t>,</t>
    </r>
    <r>
      <rPr>
        <sz val="10"/>
        <color rgb="FF000000"/>
        <rFont val="宋体"/>
        <charset val="134"/>
      </rPr>
      <t>螺母</t>
    </r>
    <r>
      <rPr>
        <sz val="10"/>
        <color rgb="FF000000"/>
        <rFont val="Arial"/>
        <charset val="134"/>
      </rPr>
      <t>,FGN166190070,GE</t>
    </r>
  </si>
  <si>
    <r>
      <rPr>
        <sz val="10"/>
        <color rgb="FF000000"/>
        <rFont val="宋体"/>
        <charset val="134"/>
      </rPr>
      <t>离心压缩机本体零件</t>
    </r>
    <r>
      <rPr>
        <sz val="10"/>
        <color rgb="FF000000"/>
        <rFont val="Arial"/>
        <charset val="134"/>
      </rPr>
      <t>,</t>
    </r>
    <r>
      <rPr>
        <sz val="10"/>
        <color rgb="FF000000"/>
        <rFont val="宋体"/>
        <charset val="134"/>
      </rPr>
      <t>垫片</t>
    </r>
    <r>
      <rPr>
        <sz val="10"/>
        <color rgb="FF000000"/>
        <rFont val="Arial"/>
        <charset val="134"/>
      </rPr>
      <t>,KFZ269810144,GE</t>
    </r>
  </si>
  <si>
    <r>
      <rPr>
        <sz val="10"/>
        <color rgb="FF000000"/>
        <rFont val="宋体"/>
        <charset val="134"/>
      </rPr>
      <t>离心压缩机本体零件</t>
    </r>
    <r>
      <rPr>
        <sz val="10"/>
        <color rgb="FF000000"/>
        <rFont val="Arial"/>
        <charset val="134"/>
      </rPr>
      <t>,</t>
    </r>
    <r>
      <rPr>
        <sz val="10"/>
        <color rgb="FF000000"/>
        <rFont val="宋体"/>
        <charset val="134"/>
      </rPr>
      <t>螺栓</t>
    </r>
    <r>
      <rPr>
        <sz val="10"/>
        <color rgb="FF000000"/>
        <rFont val="Arial"/>
        <charset val="134"/>
      </rPr>
      <t>,MS9557-18,GE</t>
    </r>
  </si>
  <si>
    <r>
      <rPr>
        <sz val="10"/>
        <color rgb="FF000000"/>
        <rFont val="宋体"/>
        <charset val="134"/>
      </rPr>
      <t>离心压缩机本体零件</t>
    </r>
    <r>
      <rPr>
        <sz val="10"/>
        <color rgb="FF000000"/>
        <rFont val="Arial"/>
        <charset val="134"/>
      </rPr>
      <t>,</t>
    </r>
    <r>
      <rPr>
        <sz val="10"/>
        <color rgb="FF000000"/>
        <rFont val="宋体"/>
        <charset val="134"/>
      </rPr>
      <t>弹簧</t>
    </r>
    <r>
      <rPr>
        <sz val="10"/>
        <color rgb="FF000000"/>
        <rFont val="Arial"/>
        <charset val="134"/>
      </rPr>
      <t>,RMU19372,GE</t>
    </r>
  </si>
  <si>
    <r>
      <rPr>
        <sz val="10"/>
        <color rgb="FF000000"/>
        <rFont val="宋体"/>
        <charset val="134"/>
      </rPr>
      <t>离心压缩机本体零件</t>
    </r>
    <r>
      <rPr>
        <sz val="10"/>
        <color rgb="FF000000"/>
        <rFont val="Arial"/>
        <charset val="134"/>
      </rPr>
      <t>,</t>
    </r>
    <r>
      <rPr>
        <sz val="10"/>
        <color rgb="FF000000"/>
        <rFont val="宋体"/>
        <charset val="134"/>
      </rPr>
      <t>螺柱</t>
    </r>
    <r>
      <rPr>
        <sz val="10"/>
        <color rgb="FF000000"/>
        <rFont val="Arial"/>
        <charset val="134"/>
      </rPr>
      <t>,GGV090440070,GE</t>
    </r>
  </si>
  <si>
    <r>
      <rPr>
        <sz val="10"/>
        <color rgb="FF000000"/>
        <rFont val="宋体"/>
        <charset val="134"/>
      </rPr>
      <t>离心压缩机本体零件</t>
    </r>
    <r>
      <rPr>
        <sz val="10"/>
        <color rgb="FF000000"/>
        <rFont val="Arial"/>
        <charset val="134"/>
      </rPr>
      <t>,</t>
    </r>
    <r>
      <rPr>
        <sz val="10"/>
        <color rgb="FF000000"/>
        <rFont val="宋体"/>
        <charset val="134"/>
      </rPr>
      <t>西格环</t>
    </r>
    <r>
      <rPr>
        <sz val="10"/>
        <color rgb="FF000000"/>
        <rFont val="Arial"/>
        <charset val="134"/>
      </rPr>
      <t>,KKG00062,GE</t>
    </r>
  </si>
  <si>
    <r>
      <rPr>
        <sz val="10"/>
        <color rgb="FF000000"/>
        <rFont val="宋体"/>
        <charset val="134"/>
      </rPr>
      <t>离心压缩机本体零件</t>
    </r>
    <r>
      <rPr>
        <sz val="10"/>
        <color rgb="FF000000"/>
        <rFont val="Arial"/>
        <charset val="134"/>
      </rPr>
      <t>,</t>
    </r>
    <r>
      <rPr>
        <sz val="10"/>
        <color rgb="FF000000"/>
        <rFont val="宋体"/>
        <charset val="134"/>
      </rPr>
      <t>螺栓</t>
    </r>
    <r>
      <rPr>
        <sz val="10"/>
        <color rgb="FF000000"/>
        <rFont val="Arial"/>
        <charset val="134"/>
      </rPr>
      <t>,L31707G01,GE</t>
    </r>
  </si>
  <si>
    <r>
      <rPr>
        <sz val="10"/>
        <color rgb="FF000000"/>
        <rFont val="宋体"/>
        <charset val="134"/>
      </rPr>
      <t>离心压缩机本体零件</t>
    </r>
    <r>
      <rPr>
        <sz val="10"/>
        <color rgb="FF000000"/>
        <rFont val="Arial"/>
        <charset val="134"/>
      </rPr>
      <t>,</t>
    </r>
    <r>
      <rPr>
        <sz val="10"/>
        <color rgb="FF000000"/>
        <rFont val="宋体"/>
        <charset val="134"/>
      </rPr>
      <t>螺母</t>
    </r>
    <r>
      <rPr>
        <sz val="10"/>
        <color rgb="FF000000"/>
        <rFont val="Arial"/>
        <charset val="134"/>
      </rPr>
      <t>,J1188P08D,GE</t>
    </r>
  </si>
  <si>
    <r>
      <rPr>
        <sz val="10"/>
        <color rgb="FF000000"/>
        <rFont val="宋体"/>
        <charset val="134"/>
      </rPr>
      <t>离心压缩机本体零件</t>
    </r>
    <r>
      <rPr>
        <sz val="10"/>
        <color rgb="FF000000"/>
        <rFont val="Arial"/>
        <charset val="134"/>
      </rPr>
      <t>,</t>
    </r>
    <r>
      <rPr>
        <sz val="10"/>
        <color rgb="FF000000"/>
        <rFont val="宋体"/>
        <charset val="134"/>
      </rPr>
      <t>螺柱</t>
    </r>
    <r>
      <rPr>
        <sz val="10"/>
        <color rgb="FF000000"/>
        <rFont val="Arial"/>
        <charset val="134"/>
      </rPr>
      <t>,9610M81P03,GE</t>
    </r>
  </si>
  <si>
    <r>
      <rPr>
        <sz val="10"/>
        <color rgb="FF000000"/>
        <rFont val="宋体"/>
        <charset val="134"/>
      </rPr>
      <t>离心压缩机本体零件</t>
    </r>
    <r>
      <rPr>
        <sz val="10"/>
        <color rgb="FF000000"/>
        <rFont val="Arial"/>
        <charset val="134"/>
      </rPr>
      <t>,</t>
    </r>
    <r>
      <rPr>
        <sz val="10"/>
        <color rgb="FF000000"/>
        <rFont val="宋体"/>
        <charset val="134"/>
      </rPr>
      <t>螺母</t>
    </r>
    <r>
      <rPr>
        <sz val="10"/>
        <color rgb="FF000000"/>
        <rFont val="Arial"/>
        <charset val="134"/>
      </rPr>
      <t>,M12SLFGR12,GE</t>
    </r>
  </si>
  <si>
    <r>
      <rPr>
        <sz val="10"/>
        <color rgb="FF000000"/>
        <rFont val="宋体"/>
        <charset val="134"/>
      </rPr>
      <t>离心压缩机本体零件</t>
    </r>
    <r>
      <rPr>
        <sz val="10"/>
        <color rgb="FF000000"/>
        <rFont val="Arial"/>
        <charset val="134"/>
      </rPr>
      <t>,</t>
    </r>
    <r>
      <rPr>
        <sz val="10"/>
        <color rgb="FF000000"/>
        <rFont val="宋体"/>
        <charset val="134"/>
      </rPr>
      <t>安全垫板</t>
    </r>
    <r>
      <rPr>
        <sz val="10"/>
        <color rgb="FF000000"/>
        <rFont val="Arial"/>
        <charset val="134"/>
      </rPr>
      <t>,SMR50006,GE</t>
    </r>
  </si>
  <si>
    <r>
      <rPr>
        <sz val="10"/>
        <color rgb="FF000000"/>
        <rFont val="宋体"/>
        <charset val="134"/>
      </rPr>
      <t>离心压缩机本体零件</t>
    </r>
    <r>
      <rPr>
        <sz val="10"/>
        <color rgb="FF000000"/>
        <rFont val="Arial"/>
        <charset val="134"/>
      </rPr>
      <t>,</t>
    </r>
    <r>
      <rPr>
        <sz val="10"/>
        <color rgb="FF000000"/>
        <rFont val="宋体"/>
        <charset val="134"/>
      </rPr>
      <t>皮带</t>
    </r>
    <r>
      <rPr>
        <sz val="10"/>
        <color rgb="FF000000"/>
        <rFont val="Arial"/>
        <charset val="134"/>
      </rPr>
      <t>,BX49,GE</t>
    </r>
  </si>
  <si>
    <r>
      <rPr>
        <sz val="10"/>
        <color rgb="FF000000"/>
        <rFont val="宋体"/>
        <charset val="134"/>
      </rPr>
      <t>离心压缩机本体零件</t>
    </r>
    <r>
      <rPr>
        <sz val="10"/>
        <color rgb="FF000000"/>
        <rFont val="Arial"/>
        <charset val="134"/>
      </rPr>
      <t>,</t>
    </r>
    <r>
      <rPr>
        <sz val="10"/>
        <color rgb="FF000000"/>
        <rFont val="宋体"/>
        <charset val="134"/>
      </rPr>
      <t>螺母</t>
    </r>
    <r>
      <rPr>
        <sz val="10"/>
        <color rgb="FF000000"/>
        <rFont val="Arial"/>
        <charset val="134"/>
      </rPr>
      <t>,FGN476190070,GE</t>
    </r>
  </si>
  <si>
    <r>
      <rPr>
        <sz val="10"/>
        <color rgb="FF000000"/>
        <rFont val="宋体"/>
        <charset val="134"/>
      </rPr>
      <t>离心压缩机本体零件</t>
    </r>
    <r>
      <rPr>
        <sz val="10"/>
        <color rgb="FF000000"/>
        <rFont val="Arial"/>
        <charset val="134"/>
      </rPr>
      <t>,</t>
    </r>
    <r>
      <rPr>
        <sz val="10"/>
        <color rgb="FF000000"/>
        <rFont val="宋体"/>
        <charset val="134"/>
      </rPr>
      <t>螺柱</t>
    </r>
    <r>
      <rPr>
        <sz val="10"/>
        <color rgb="FF000000"/>
        <rFont val="Arial"/>
        <charset val="134"/>
      </rPr>
      <t>,GGV07050,GE</t>
    </r>
  </si>
  <si>
    <r>
      <rPr>
        <sz val="10"/>
        <color rgb="FF000000"/>
        <rFont val="宋体"/>
        <charset val="134"/>
      </rPr>
      <t>离心压缩机本体零件</t>
    </r>
    <r>
      <rPr>
        <sz val="10"/>
        <color rgb="FF000000"/>
        <rFont val="Arial"/>
        <charset val="134"/>
      </rPr>
      <t>,</t>
    </r>
    <r>
      <rPr>
        <sz val="10"/>
        <color rgb="FF000000"/>
        <rFont val="宋体"/>
        <charset val="134"/>
      </rPr>
      <t>螺母</t>
    </r>
    <r>
      <rPr>
        <sz val="10"/>
        <color rgb="FF000000"/>
        <rFont val="Arial"/>
        <charset val="134"/>
      </rPr>
      <t>,RVR20834,GE</t>
    </r>
  </si>
  <si>
    <r>
      <rPr>
        <sz val="10"/>
        <color rgb="FF000000"/>
        <rFont val="宋体"/>
        <charset val="134"/>
      </rPr>
      <t>离心压缩机本体零件</t>
    </r>
    <r>
      <rPr>
        <sz val="10"/>
        <color rgb="FF000000"/>
        <rFont val="Arial"/>
        <charset val="134"/>
      </rPr>
      <t>,</t>
    </r>
    <r>
      <rPr>
        <sz val="10"/>
        <color rgb="FF000000"/>
        <rFont val="宋体"/>
        <charset val="134"/>
      </rPr>
      <t>垫片</t>
    </r>
    <r>
      <rPr>
        <sz val="10"/>
        <color rgb="FF000000"/>
        <rFont val="Arial"/>
        <charset val="134"/>
      </rPr>
      <t>,KFZ269860294,GE</t>
    </r>
  </si>
  <si>
    <r>
      <rPr>
        <sz val="10"/>
        <color rgb="FF000000"/>
        <rFont val="宋体"/>
        <charset val="134"/>
      </rPr>
      <t>离心压缩机本体零件</t>
    </r>
    <r>
      <rPr>
        <sz val="10"/>
        <color rgb="FF000000"/>
        <rFont val="Arial"/>
        <charset val="134"/>
      </rPr>
      <t>,</t>
    </r>
    <r>
      <rPr>
        <sz val="10"/>
        <color rgb="FF000000"/>
        <rFont val="宋体"/>
        <charset val="134"/>
      </rPr>
      <t>热电偶</t>
    </r>
    <r>
      <rPr>
        <sz val="10"/>
        <color rgb="FF000000"/>
        <rFont val="Arial"/>
        <charset val="134"/>
      </rPr>
      <t>,RTO656743080,GE</t>
    </r>
  </si>
  <si>
    <r>
      <rPr>
        <sz val="10"/>
        <color rgb="FF000000"/>
        <rFont val="宋体"/>
        <charset val="134"/>
      </rPr>
      <t>离心压缩机本体零件</t>
    </r>
    <r>
      <rPr>
        <sz val="10"/>
        <color rgb="FF000000"/>
        <rFont val="Arial"/>
        <charset val="134"/>
      </rPr>
      <t>,</t>
    </r>
    <r>
      <rPr>
        <sz val="10"/>
        <color rgb="FF000000"/>
        <rFont val="宋体"/>
        <charset val="134"/>
      </rPr>
      <t>选择器</t>
    </r>
    <r>
      <rPr>
        <sz val="10"/>
        <color rgb="FF000000"/>
        <rFont val="Arial"/>
        <charset val="134"/>
      </rPr>
      <t>,IRQ119520890,GE</t>
    </r>
  </si>
  <si>
    <r>
      <rPr>
        <sz val="10"/>
        <color rgb="FF000000"/>
        <rFont val="宋体"/>
        <charset val="134"/>
      </rPr>
      <t>离心压缩机本体零件</t>
    </r>
    <r>
      <rPr>
        <sz val="10"/>
        <color rgb="FF000000"/>
        <rFont val="Arial"/>
        <charset val="134"/>
      </rPr>
      <t>,</t>
    </r>
    <r>
      <rPr>
        <sz val="10"/>
        <color rgb="FF000000"/>
        <rFont val="宋体"/>
        <charset val="134"/>
      </rPr>
      <t>安全垫板</t>
    </r>
    <r>
      <rPr>
        <sz val="10"/>
        <color rgb="FF000000"/>
        <rFont val="Arial"/>
        <charset val="134"/>
      </rPr>
      <t>,SMR50008,GE</t>
    </r>
  </si>
  <si>
    <r>
      <rPr>
        <sz val="10"/>
        <color rgb="FF000000"/>
        <rFont val="宋体"/>
        <charset val="134"/>
      </rPr>
      <t>离心压缩机本体零件</t>
    </r>
    <r>
      <rPr>
        <sz val="10"/>
        <color rgb="FF000000"/>
        <rFont val="Arial"/>
        <charset val="134"/>
      </rPr>
      <t>,</t>
    </r>
    <r>
      <rPr>
        <sz val="10"/>
        <color rgb="FF000000"/>
        <rFont val="宋体"/>
        <charset val="134"/>
      </rPr>
      <t>垫片</t>
    </r>
    <r>
      <rPr>
        <sz val="10"/>
        <color rgb="FF000000"/>
        <rFont val="Arial"/>
        <charset val="134"/>
      </rPr>
      <t>,KFZ269830294,GE</t>
    </r>
  </si>
  <si>
    <r>
      <rPr>
        <sz val="10"/>
        <color rgb="FF000000"/>
        <rFont val="宋体"/>
        <charset val="134"/>
      </rPr>
      <t>离心压缩机本体零件</t>
    </r>
    <r>
      <rPr>
        <sz val="10"/>
        <color rgb="FF000000"/>
        <rFont val="Arial"/>
        <charset val="134"/>
      </rPr>
      <t>,</t>
    </r>
    <r>
      <rPr>
        <sz val="10"/>
        <color rgb="FF000000"/>
        <rFont val="宋体"/>
        <charset val="134"/>
      </rPr>
      <t>垫片</t>
    </r>
    <r>
      <rPr>
        <sz val="10"/>
        <color rgb="FF000000"/>
        <rFont val="Arial"/>
        <charset val="134"/>
      </rPr>
      <t>,KFZ269820294,GE</t>
    </r>
  </si>
  <si>
    <r>
      <rPr>
        <sz val="10"/>
        <color rgb="FF000000"/>
        <rFont val="宋体"/>
        <charset val="134"/>
      </rPr>
      <t>离心压缩机本体零件</t>
    </r>
    <r>
      <rPr>
        <sz val="10"/>
        <color rgb="FF000000"/>
        <rFont val="Arial"/>
        <charset val="134"/>
      </rPr>
      <t>,</t>
    </r>
    <r>
      <rPr>
        <sz val="10"/>
        <color rgb="FF000000"/>
        <rFont val="宋体"/>
        <charset val="134"/>
      </rPr>
      <t>保险</t>
    </r>
    <r>
      <rPr>
        <sz val="10"/>
        <color rgb="FF000000"/>
        <rFont val="Arial"/>
        <charset val="134"/>
      </rPr>
      <t>,IRC0063539,GE</t>
    </r>
  </si>
  <si>
    <r>
      <rPr>
        <sz val="10"/>
        <color rgb="FF000000"/>
        <rFont val="宋体"/>
        <charset val="134"/>
      </rPr>
      <t>离心压缩机本体零件</t>
    </r>
    <r>
      <rPr>
        <sz val="10"/>
        <color rgb="FF000000"/>
        <rFont val="Arial"/>
        <charset val="134"/>
      </rPr>
      <t>,</t>
    </r>
    <r>
      <rPr>
        <sz val="10"/>
        <color rgb="FF000000"/>
        <rFont val="宋体"/>
        <charset val="134"/>
      </rPr>
      <t>螺母</t>
    </r>
    <r>
      <rPr>
        <sz val="10"/>
        <color rgb="FF000000"/>
        <rFont val="Arial"/>
        <charset val="134"/>
      </rPr>
      <t>,9610M50P01,GE</t>
    </r>
  </si>
  <si>
    <r>
      <rPr>
        <sz val="10"/>
        <color rgb="FF000000"/>
        <rFont val="宋体"/>
        <charset val="134"/>
      </rPr>
      <t>离心压缩机本体零件</t>
    </r>
    <r>
      <rPr>
        <sz val="10"/>
        <color rgb="FF000000"/>
        <rFont val="Arial"/>
        <charset val="134"/>
      </rPr>
      <t>,</t>
    </r>
    <r>
      <rPr>
        <sz val="10"/>
        <color rgb="FF000000"/>
        <rFont val="宋体"/>
        <charset val="134"/>
      </rPr>
      <t>螺柱</t>
    </r>
    <r>
      <rPr>
        <sz val="10"/>
        <color rgb="FF000000"/>
        <rFont val="Arial"/>
        <charset val="134"/>
      </rPr>
      <t>,GTB09057,GE</t>
    </r>
  </si>
  <si>
    <r>
      <rPr>
        <sz val="10"/>
        <color rgb="FF000000"/>
        <rFont val="宋体"/>
        <charset val="134"/>
      </rPr>
      <t>离心压缩机本体零件</t>
    </r>
    <r>
      <rPr>
        <sz val="10"/>
        <color rgb="FF000000"/>
        <rFont val="Arial"/>
        <charset val="134"/>
      </rPr>
      <t>,</t>
    </r>
    <r>
      <rPr>
        <sz val="10"/>
        <color rgb="FF000000"/>
        <rFont val="宋体"/>
        <charset val="134"/>
      </rPr>
      <t>保险</t>
    </r>
    <r>
      <rPr>
        <sz val="10"/>
        <color rgb="FF000000"/>
        <rFont val="Arial"/>
        <charset val="134"/>
      </rPr>
      <t>,IRC0063802,GE</t>
    </r>
  </si>
  <si>
    <r>
      <rPr>
        <sz val="10"/>
        <color rgb="FF000000"/>
        <rFont val="宋体"/>
        <charset val="134"/>
      </rPr>
      <t>离心压缩机本体零件</t>
    </r>
    <r>
      <rPr>
        <sz val="10"/>
        <color rgb="FF000000"/>
        <rFont val="Arial"/>
        <charset val="134"/>
      </rPr>
      <t>,</t>
    </r>
    <r>
      <rPr>
        <sz val="10"/>
        <color rgb="FF000000"/>
        <rFont val="宋体"/>
        <charset val="134"/>
      </rPr>
      <t>螺母</t>
    </r>
    <r>
      <rPr>
        <sz val="10"/>
        <color rgb="FF000000"/>
        <rFont val="Arial"/>
        <charset val="134"/>
      </rPr>
      <t>,9610M50P02,GE</t>
    </r>
  </si>
  <si>
    <r>
      <rPr>
        <sz val="10"/>
        <color rgb="FF000000"/>
        <rFont val="宋体"/>
        <charset val="134"/>
      </rPr>
      <t>离心压缩机本体零件</t>
    </r>
    <r>
      <rPr>
        <sz val="10"/>
        <color rgb="FF000000"/>
        <rFont val="Arial"/>
        <charset val="134"/>
      </rPr>
      <t>,</t>
    </r>
    <r>
      <rPr>
        <sz val="10"/>
        <color rgb="FF000000"/>
        <rFont val="宋体"/>
        <charset val="134"/>
      </rPr>
      <t>保险</t>
    </r>
    <r>
      <rPr>
        <sz val="10"/>
        <color rgb="FF000000"/>
        <rFont val="Arial"/>
        <charset val="134"/>
      </rPr>
      <t>,IQQ020070082,GE</t>
    </r>
  </si>
  <si>
    <r>
      <rPr>
        <sz val="10"/>
        <color rgb="FF000000"/>
        <rFont val="宋体"/>
        <charset val="134"/>
      </rPr>
      <t>离心压缩机本体零件</t>
    </r>
    <r>
      <rPr>
        <sz val="10"/>
        <color rgb="FF000000"/>
        <rFont val="Arial"/>
        <charset val="134"/>
      </rPr>
      <t>,</t>
    </r>
    <r>
      <rPr>
        <sz val="10"/>
        <color rgb="FF000000"/>
        <rFont val="宋体"/>
        <charset val="134"/>
      </rPr>
      <t>螺栓</t>
    </r>
    <r>
      <rPr>
        <sz val="10"/>
        <color rgb="FF000000"/>
        <rFont val="Arial"/>
        <charset val="134"/>
      </rPr>
      <t>,MS9557-10,GE</t>
    </r>
  </si>
  <si>
    <r>
      <rPr>
        <sz val="10"/>
        <color rgb="FF000000"/>
        <rFont val="宋体"/>
        <charset val="134"/>
      </rPr>
      <t>离心压缩机本体零件</t>
    </r>
    <r>
      <rPr>
        <sz val="10"/>
        <color rgb="FF000000"/>
        <rFont val="Arial"/>
        <charset val="134"/>
      </rPr>
      <t>,</t>
    </r>
    <r>
      <rPr>
        <sz val="10"/>
        <color rgb="FF000000"/>
        <rFont val="宋体"/>
        <charset val="134"/>
      </rPr>
      <t>保险</t>
    </r>
    <r>
      <rPr>
        <sz val="10"/>
        <color rgb="FF000000"/>
        <rFont val="Arial"/>
        <charset val="134"/>
      </rPr>
      <t>,IQQ020070057,GE</t>
    </r>
  </si>
  <si>
    <r>
      <rPr>
        <sz val="10"/>
        <color rgb="FF000000"/>
        <rFont val="宋体"/>
        <charset val="134"/>
      </rPr>
      <t>离心压缩机本体零件</t>
    </r>
    <r>
      <rPr>
        <sz val="10"/>
        <color rgb="FF000000"/>
        <rFont val="Arial"/>
        <charset val="134"/>
      </rPr>
      <t>,</t>
    </r>
    <r>
      <rPr>
        <sz val="10"/>
        <color rgb="FF000000"/>
        <rFont val="宋体"/>
        <charset val="134"/>
      </rPr>
      <t>螺柱</t>
    </r>
    <r>
      <rPr>
        <sz val="10"/>
        <color rgb="FF000000"/>
        <rFont val="Arial"/>
        <charset val="134"/>
      </rPr>
      <t>,GTL09038,GE</t>
    </r>
  </si>
  <si>
    <r>
      <rPr>
        <sz val="10"/>
        <color rgb="FF000000"/>
        <rFont val="宋体"/>
        <charset val="134"/>
      </rPr>
      <t>离心压缩机本体零件</t>
    </r>
    <r>
      <rPr>
        <sz val="10"/>
        <color rgb="FF000000"/>
        <rFont val="Arial"/>
        <charset val="134"/>
      </rPr>
      <t>,</t>
    </r>
    <r>
      <rPr>
        <sz val="10"/>
        <color rgb="FF000000"/>
        <rFont val="宋体"/>
        <charset val="134"/>
      </rPr>
      <t>合力线圈</t>
    </r>
    <r>
      <rPr>
        <sz val="10"/>
        <color rgb="FF000000"/>
        <rFont val="Arial"/>
        <charset val="134"/>
      </rPr>
      <t>,RFU330570060,GE</t>
    </r>
  </si>
  <si>
    <r>
      <rPr>
        <sz val="10"/>
        <color rgb="FF000000"/>
        <rFont val="宋体"/>
        <charset val="134"/>
      </rPr>
      <t>离心压缩机本体零件</t>
    </r>
    <r>
      <rPr>
        <sz val="10"/>
        <color rgb="FF000000"/>
        <rFont val="Arial"/>
        <charset val="134"/>
      </rPr>
      <t>,</t>
    </r>
    <r>
      <rPr>
        <sz val="10"/>
        <color rgb="FF000000"/>
        <rFont val="宋体"/>
        <charset val="134"/>
      </rPr>
      <t>垫片</t>
    </r>
    <r>
      <rPr>
        <sz val="10"/>
        <color rgb="FF000000"/>
        <rFont val="Arial"/>
        <charset val="134"/>
      </rPr>
      <t>,FNH34105,GE</t>
    </r>
  </si>
  <si>
    <r>
      <rPr>
        <sz val="10"/>
        <color rgb="FF000000"/>
        <rFont val="宋体"/>
        <charset val="134"/>
      </rPr>
      <t>离心压缩机本体零件</t>
    </r>
    <r>
      <rPr>
        <sz val="10"/>
        <color rgb="FF000000"/>
        <rFont val="Arial"/>
        <charset val="134"/>
      </rPr>
      <t>,</t>
    </r>
    <r>
      <rPr>
        <sz val="10"/>
        <color rgb="FF000000"/>
        <rFont val="宋体"/>
        <charset val="134"/>
      </rPr>
      <t>垫片</t>
    </r>
    <r>
      <rPr>
        <sz val="10"/>
        <color rgb="FF000000"/>
        <rFont val="Arial"/>
        <charset val="134"/>
      </rPr>
      <t>,KFZ269850844,GE</t>
    </r>
  </si>
  <si>
    <r>
      <rPr>
        <sz val="10"/>
        <color rgb="FF000000"/>
        <rFont val="宋体"/>
        <charset val="134"/>
      </rPr>
      <t>离心压缩机本体零件</t>
    </r>
    <r>
      <rPr>
        <sz val="10"/>
        <color rgb="FF000000"/>
        <rFont val="Arial"/>
        <charset val="134"/>
      </rPr>
      <t>,</t>
    </r>
    <r>
      <rPr>
        <sz val="10"/>
        <color rgb="FF000000"/>
        <rFont val="宋体"/>
        <charset val="134"/>
      </rPr>
      <t>定位销</t>
    </r>
    <r>
      <rPr>
        <sz val="10"/>
        <color rgb="FF000000"/>
        <rFont val="Arial"/>
        <charset val="134"/>
      </rPr>
      <t>,SMO0328923,GE</t>
    </r>
  </si>
  <si>
    <r>
      <rPr>
        <sz val="10"/>
        <color rgb="FF000000"/>
        <rFont val="宋体"/>
        <charset val="134"/>
      </rPr>
      <t>离心压缩机本体零件</t>
    </r>
    <r>
      <rPr>
        <sz val="10"/>
        <color rgb="FF000000"/>
        <rFont val="Arial"/>
        <charset val="134"/>
      </rPr>
      <t>,</t>
    </r>
    <r>
      <rPr>
        <sz val="10"/>
        <color rgb="FF000000"/>
        <rFont val="宋体"/>
        <charset val="134"/>
      </rPr>
      <t>保险管</t>
    </r>
    <r>
      <rPr>
        <sz val="10"/>
        <color rgb="FF000000"/>
        <rFont val="Arial"/>
        <charset val="134"/>
      </rPr>
      <t>,IRQ119520925 1A(5×20),GE</t>
    </r>
  </si>
  <si>
    <r>
      <rPr>
        <sz val="10"/>
        <color rgb="FF000000"/>
        <rFont val="宋体"/>
        <charset val="134"/>
      </rPr>
      <t>离心压缩机本体零件</t>
    </r>
    <r>
      <rPr>
        <sz val="10"/>
        <color rgb="FF000000"/>
        <rFont val="Arial"/>
        <charset val="134"/>
      </rPr>
      <t>,</t>
    </r>
    <r>
      <rPr>
        <sz val="10"/>
        <color rgb="FF000000"/>
        <rFont val="宋体"/>
        <charset val="134"/>
      </rPr>
      <t>保险管</t>
    </r>
    <r>
      <rPr>
        <sz val="10"/>
        <color rgb="FF000000"/>
        <rFont val="Arial"/>
        <charset val="134"/>
      </rPr>
      <t>,IRQ119520927 3.15A(5×20),GE</t>
    </r>
  </si>
  <si>
    <r>
      <rPr>
        <sz val="10"/>
        <color rgb="FF000000"/>
        <rFont val="宋体"/>
        <charset val="134"/>
      </rPr>
      <t>离心压缩机本体零件</t>
    </r>
    <r>
      <rPr>
        <sz val="10"/>
        <color rgb="FF000000"/>
        <rFont val="Arial"/>
        <charset val="134"/>
      </rPr>
      <t>,</t>
    </r>
    <r>
      <rPr>
        <sz val="10"/>
        <color rgb="FF000000"/>
        <rFont val="宋体"/>
        <charset val="134"/>
      </rPr>
      <t>燃料气阀维修包</t>
    </r>
    <r>
      <rPr>
        <sz val="10"/>
        <color rgb="FF000000"/>
        <rFont val="Arial"/>
        <charset val="134"/>
      </rPr>
      <t>,991838C1,</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</si>
  <si>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压差开关</t>
    </r>
    <r>
      <rPr>
        <sz val="10"/>
        <color rgb="FF000000"/>
        <rFont val="Arial"/>
        <charset val="134"/>
      </rPr>
      <t>,1053923-118,</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</si>
  <si>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减速机</t>
    </r>
    <r>
      <rPr>
        <sz val="10"/>
        <color rgb="FF000000"/>
        <rFont val="Arial"/>
        <charset val="134"/>
      </rPr>
      <t>,1060045-14,</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</si>
  <si>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垫片</t>
    </r>
    <r>
      <rPr>
        <sz val="10"/>
        <color rgb="FF000000"/>
        <rFont val="Arial"/>
        <charset val="134"/>
      </rPr>
      <t>,192718-44,</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</si>
  <si>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振动检测隔离器</t>
    </r>
    <r>
      <rPr>
        <sz val="10"/>
        <color rgb="FF000000"/>
        <rFont val="Arial"/>
        <charset val="134"/>
      </rPr>
      <t>,1034549-43,</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</si>
  <si>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压力开关</t>
    </r>
    <r>
      <rPr>
        <sz val="10"/>
        <color rgb="FF000000"/>
        <rFont val="Arial"/>
        <charset val="134"/>
      </rPr>
      <t>,1053923-113,</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</si>
  <si>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截止阀</t>
    </r>
    <r>
      <rPr>
        <sz val="10"/>
        <color rgb="FF000000"/>
        <rFont val="Arial"/>
        <charset val="134"/>
      </rPr>
      <t>,186119-1,</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</si>
  <si>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燃料气管</t>
    </r>
    <r>
      <rPr>
        <sz val="10"/>
        <color rgb="FF000000"/>
        <rFont val="Arial"/>
        <charset val="134"/>
      </rPr>
      <t>,186273-5,</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</si>
  <si>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压差开关</t>
    </r>
    <r>
      <rPr>
        <sz val="10"/>
        <color rgb="FF000000"/>
        <rFont val="Arial"/>
        <charset val="134"/>
      </rPr>
      <t>,1053923-61070I,</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</si>
  <si>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压差开关</t>
    </r>
    <r>
      <rPr>
        <sz val="10"/>
        <color rgb="FF000000"/>
        <rFont val="Arial"/>
        <charset val="134"/>
      </rPr>
      <t>,1053923-4530D,</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</si>
  <si>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压力开关</t>
    </r>
    <r>
      <rPr>
        <sz val="10"/>
        <color rgb="FF000000"/>
        <rFont val="Arial"/>
        <charset val="134"/>
      </rPr>
      <t>,1053923-131,</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</si>
  <si>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交流接触器</t>
    </r>
    <r>
      <rPr>
        <sz val="10"/>
        <color rgb="FF000000"/>
        <rFont val="Arial"/>
        <charset val="134"/>
      </rPr>
      <t>,190897-2,</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</si>
  <si>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压力表</t>
    </r>
    <r>
      <rPr>
        <sz val="10"/>
        <color rgb="FF000000"/>
        <rFont val="Arial"/>
        <charset val="134"/>
      </rPr>
      <t>,951344C1,</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</si>
  <si>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差压指示器</t>
    </r>
    <r>
      <rPr>
        <sz val="10"/>
        <color rgb="FF000000"/>
        <rFont val="Arial"/>
        <charset val="134"/>
      </rPr>
      <t>,1024780-18,</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</si>
  <si>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金属软管</t>
    </r>
    <r>
      <rPr>
        <sz val="10"/>
        <color rgb="FF000000"/>
        <rFont val="Arial"/>
        <charset val="134"/>
      </rPr>
      <t>,1018016,</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</si>
  <si>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数字量输出模块</t>
    </r>
    <r>
      <rPr>
        <sz val="10"/>
        <color rgb="FF000000"/>
        <rFont val="Arial"/>
        <charset val="134"/>
      </rPr>
      <t>,1051931-12,</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</si>
  <si>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传送阀维修包</t>
    </r>
    <r>
      <rPr>
        <sz val="10"/>
        <color rgb="FF000000"/>
        <rFont val="Arial"/>
        <charset val="134"/>
      </rPr>
      <t>,1064728-2,</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</si>
  <si>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开关</t>
    </r>
    <r>
      <rPr>
        <sz val="10"/>
        <color rgb="FF000000"/>
        <rFont val="Arial"/>
        <charset val="134"/>
      </rPr>
      <t>,1050954,</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</si>
  <si>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压力表</t>
    </r>
    <r>
      <rPr>
        <sz val="10"/>
        <color rgb="FF000000"/>
        <rFont val="Arial"/>
        <charset val="134"/>
      </rPr>
      <t>,190204-12,</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</si>
  <si>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安全阀</t>
    </r>
    <r>
      <rPr>
        <sz val="10"/>
        <color rgb="FF000000"/>
        <rFont val="Arial"/>
        <charset val="134"/>
      </rPr>
      <t>,186276-1,</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</si>
  <si>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温度控制阀</t>
    </r>
    <r>
      <rPr>
        <sz val="10"/>
        <color rgb="FF000000"/>
        <rFont val="Arial"/>
        <charset val="134"/>
      </rPr>
      <t>,1024780-21,</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</si>
  <si>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电源</t>
    </r>
    <r>
      <rPr>
        <sz val="10"/>
        <color rgb="FF000000"/>
        <rFont val="Arial"/>
        <charset val="134"/>
      </rPr>
      <t>,1046415-57,</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</si>
  <si>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控制阀</t>
    </r>
    <r>
      <rPr>
        <sz val="10"/>
        <color rgb="FF000000"/>
        <rFont val="Arial"/>
        <charset val="134"/>
      </rPr>
      <t>,1024780-22,</t>
    </r>
    <r>
      <rPr>
        <sz val="10"/>
        <color rgb="FF000000"/>
        <rFont val="宋体"/>
        <charset val="134"/>
      </rPr>
      <t>索拉</t>
    </r>
  </si>
  <si>
    <r>
      <rPr>
        <sz val="10"/>
        <color rgb="FF000000"/>
        <rFont val="宋体"/>
        <charset val="134"/>
      </rPr>
      <t>离心压缩机本体零件</t>
    </r>
    <r>
      <rPr>
        <sz val="10"/>
        <color rgb="FF000000"/>
        <rFont val="Arial"/>
        <charset val="134"/>
      </rPr>
      <t>,LED</t>
    </r>
    <r>
      <rPr>
        <sz val="10"/>
        <color rgb="FF000000"/>
        <rFont val="宋体"/>
        <charset val="134"/>
      </rPr>
      <t>灯</t>
    </r>
    <r>
      <rPr>
        <sz val="10"/>
        <color rgb="FF000000"/>
        <rFont val="Arial"/>
        <charset val="134"/>
      </rPr>
      <t>,1078674,</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</si>
  <si>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控制阀</t>
    </r>
    <r>
      <rPr>
        <sz val="10"/>
        <color rgb="FF000000"/>
        <rFont val="Arial"/>
        <charset val="134"/>
      </rPr>
      <t>,1024780-2,</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</si>
  <si>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电热调节器</t>
    </r>
    <r>
      <rPr>
        <sz val="10"/>
        <color rgb="FF000000"/>
        <rFont val="Arial"/>
        <charset val="134"/>
      </rPr>
      <t>,999295C1,</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</si>
  <si>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金属软管</t>
    </r>
    <r>
      <rPr>
        <sz val="10"/>
        <color rgb="FF000000"/>
        <rFont val="Arial"/>
        <charset val="134"/>
      </rPr>
      <t>,1046485,</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</si>
  <si>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密封</t>
    </r>
    <r>
      <rPr>
        <sz val="10"/>
        <color rgb="FF000000"/>
        <rFont val="Arial"/>
        <charset val="134"/>
      </rPr>
      <t>,918777C1,</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</si>
  <si>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软管</t>
    </r>
    <r>
      <rPr>
        <sz val="10"/>
        <color rgb="FF000000"/>
        <rFont val="Arial"/>
        <charset val="134"/>
      </rPr>
      <t>,1027105-25,</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</si>
  <si>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软管</t>
    </r>
    <r>
      <rPr>
        <sz val="10"/>
        <color rgb="FF000000"/>
        <rFont val="Arial"/>
        <charset val="134"/>
      </rPr>
      <t>,1027105-23,</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</si>
  <si>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普通模块机座</t>
    </r>
    <r>
      <rPr>
        <sz val="10"/>
        <color rgb="FF000000"/>
        <rFont val="Arial"/>
        <charset val="134"/>
      </rPr>
      <t>,1051931-71,</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</si>
  <si>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温度模块机座</t>
    </r>
    <r>
      <rPr>
        <sz val="10"/>
        <color rgb="FF000000"/>
        <rFont val="Arial"/>
        <charset val="134"/>
      </rPr>
      <t>,1051931-69,</t>
    </r>
    <r>
      <rPr>
        <sz val="10"/>
        <color rgb="FF000000"/>
        <rFont val="宋体"/>
        <charset val="134"/>
      </rPr>
      <t>索拉</t>
    </r>
  </si>
  <si>
    <r>
      <rPr>
        <sz val="10"/>
        <color rgb="FF000000"/>
        <rFont val="宋体"/>
        <charset val="134"/>
      </rPr>
      <t>离心压缩机本体零件</t>
    </r>
    <r>
      <rPr>
        <sz val="10"/>
        <color rgb="FF000000"/>
        <rFont val="Arial"/>
        <charset val="134"/>
      </rPr>
      <t>,UCP</t>
    </r>
    <r>
      <rPr>
        <sz val="10"/>
        <color rgb="FF000000"/>
        <rFont val="宋体"/>
        <charset val="134"/>
      </rPr>
      <t>内模块机座</t>
    </r>
    <r>
      <rPr>
        <sz val="10"/>
        <color rgb="FF000000"/>
        <rFont val="Arial"/>
        <charset val="134"/>
      </rPr>
      <t>,1051931-67,</t>
    </r>
    <r>
      <rPr>
        <sz val="10"/>
        <color rgb="FF000000"/>
        <rFont val="宋体"/>
        <charset val="134"/>
      </rPr>
      <t>索拉</t>
    </r>
  </si>
  <si>
    <r>
      <rPr>
        <sz val="10"/>
        <color rgb="FF000000"/>
        <rFont val="宋体"/>
        <charset val="134"/>
      </rPr>
      <t>离心压缩机本体零件</t>
    </r>
    <r>
      <rPr>
        <sz val="10"/>
        <color rgb="FF000000"/>
        <rFont val="Arial"/>
        <charset val="134"/>
      </rPr>
      <t>,LED</t>
    </r>
    <r>
      <rPr>
        <sz val="10"/>
        <color rgb="FF000000"/>
        <rFont val="宋体"/>
        <charset val="134"/>
      </rPr>
      <t>灯</t>
    </r>
    <r>
      <rPr>
        <sz val="10"/>
        <color rgb="FF000000"/>
        <rFont val="Arial"/>
        <charset val="134"/>
      </rPr>
      <t>,1078675,</t>
    </r>
    <r>
      <rPr>
        <sz val="10"/>
        <color rgb="FF000000"/>
        <rFont val="宋体"/>
        <charset val="134"/>
      </rPr>
      <t>索拉</t>
    </r>
  </si>
  <si>
    <r>
      <rPr>
        <sz val="10"/>
        <color rgb="FF000000"/>
        <rFont val="宋体"/>
        <charset val="134"/>
      </rPr>
      <t>离心压缩机本体零件</t>
    </r>
    <r>
      <rPr>
        <sz val="10"/>
        <color rgb="FF000000"/>
        <rFont val="Arial"/>
        <charset val="134"/>
      </rPr>
      <t>,LED</t>
    </r>
    <r>
      <rPr>
        <sz val="10"/>
        <color rgb="FF000000"/>
        <rFont val="宋体"/>
        <charset val="134"/>
      </rPr>
      <t>灯</t>
    </r>
    <r>
      <rPr>
        <sz val="10"/>
        <color rgb="FF000000"/>
        <rFont val="Arial"/>
        <charset val="134"/>
      </rPr>
      <t>,1078677,</t>
    </r>
    <r>
      <rPr>
        <sz val="10"/>
        <color rgb="FF000000"/>
        <rFont val="宋体"/>
        <charset val="134"/>
      </rPr>
      <t>索拉</t>
    </r>
  </si>
  <si>
    <r>
      <rPr>
        <sz val="10"/>
        <color rgb="FF000000"/>
        <rFont val="宋体"/>
        <charset val="134"/>
      </rPr>
      <t>离心压缩机本体零件</t>
    </r>
    <r>
      <rPr>
        <sz val="10"/>
        <color rgb="FF000000"/>
        <rFont val="Arial"/>
        <charset val="134"/>
      </rPr>
      <t>,LED</t>
    </r>
    <r>
      <rPr>
        <sz val="10"/>
        <color rgb="FF000000"/>
        <rFont val="宋体"/>
        <charset val="134"/>
      </rPr>
      <t>灯</t>
    </r>
    <r>
      <rPr>
        <sz val="10"/>
        <color rgb="FF000000"/>
        <rFont val="Arial"/>
        <charset val="134"/>
      </rPr>
      <t>,1078676,</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</si>
  <si>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垫片</t>
    </r>
    <r>
      <rPr>
        <sz val="10"/>
        <color rgb="FF000000"/>
        <rFont val="Arial"/>
        <charset val="134"/>
      </rPr>
      <t>,950232C1,</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</si>
  <si>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垫片</t>
    </r>
    <r>
      <rPr>
        <sz val="10"/>
        <color rgb="FF000000"/>
        <rFont val="Arial"/>
        <charset val="134"/>
      </rPr>
      <t>,955357C1,</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</si>
  <si>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开关</t>
    </r>
    <r>
      <rPr>
        <sz val="10"/>
        <color rgb="FF000000"/>
        <rFont val="Arial"/>
        <charset val="134"/>
      </rPr>
      <t>,1010072,</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</si>
  <si>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开关</t>
    </r>
    <r>
      <rPr>
        <sz val="10"/>
        <color rgb="FF000000"/>
        <rFont val="Arial"/>
        <charset val="134"/>
      </rPr>
      <t>,1010074,</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</si>
  <si>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开关</t>
    </r>
    <r>
      <rPr>
        <sz val="10"/>
        <color rgb="FF000000"/>
        <rFont val="Arial"/>
        <charset val="134"/>
      </rPr>
      <t>,1028155,</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</si>
  <si>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开关</t>
    </r>
    <r>
      <rPr>
        <sz val="10"/>
        <color rgb="FF000000"/>
        <rFont val="Arial"/>
        <charset val="134"/>
      </rPr>
      <t>,1028158,</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</si>
  <si>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缠绕垫片</t>
    </r>
    <r>
      <rPr>
        <sz val="10"/>
        <color rgb="FF000000"/>
        <rFont val="Arial"/>
        <charset val="134"/>
      </rPr>
      <t>,1026084,</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</si>
  <si>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非标垫片</t>
    </r>
    <r>
      <rPr>
        <sz val="10"/>
        <color rgb="FF000000"/>
        <rFont val="Arial"/>
        <charset val="134"/>
      </rPr>
      <t>,130161-1,</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</si>
  <si>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环</t>
    </r>
    <r>
      <rPr>
        <sz val="10"/>
        <color rgb="FF000000"/>
        <rFont val="Arial"/>
        <charset val="134"/>
      </rPr>
      <t>,1027105-22,</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</si>
  <si>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清洗小车配件</t>
    </r>
    <r>
      <rPr>
        <sz val="10"/>
        <color rgb="FF000000"/>
        <rFont val="Arial"/>
        <charset val="134"/>
      </rPr>
      <t>,1027105-15,</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</si>
  <si>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垫圈</t>
    </r>
    <r>
      <rPr>
        <sz val="10"/>
        <color rgb="FF000000"/>
        <rFont val="Arial"/>
        <charset val="134"/>
      </rPr>
      <t>,967924C1,</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</si>
  <si>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定时器</t>
    </r>
    <r>
      <rPr>
        <sz val="10"/>
        <color rgb="FF000000"/>
        <rFont val="Arial"/>
        <charset val="134"/>
      </rPr>
      <t>,1057575,</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</si>
  <si>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垫圈</t>
    </r>
    <r>
      <rPr>
        <sz val="10"/>
        <color rgb="FF000000"/>
        <rFont val="Arial"/>
        <charset val="134"/>
      </rPr>
      <t>,80-30550-600,</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</si>
  <si>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垫片</t>
    </r>
    <r>
      <rPr>
        <sz val="10"/>
        <color rgb="FF000000"/>
        <rFont val="Arial"/>
        <charset val="134"/>
      </rPr>
      <t>,80-30550-400,</t>
    </r>
    <r>
      <rPr>
        <sz val="10"/>
        <color rgb="FF000000"/>
        <rFont val="宋体"/>
        <charset val="134"/>
      </rPr>
      <t>德莱塞兰</t>
    </r>
  </si>
  <si>
    <r>
      <rPr>
        <sz val="10"/>
        <color rgb="FF000000"/>
        <rFont val="宋体"/>
        <charset val="134"/>
      </rPr>
      <t>离心压缩机本体零件</t>
    </r>
    <r>
      <rPr>
        <sz val="10"/>
        <color rgb="FF000000"/>
        <rFont val="Arial"/>
        <charset val="134"/>
      </rPr>
      <t>,</t>
    </r>
    <r>
      <rPr>
        <sz val="10"/>
        <color rgb="FF000000"/>
        <rFont val="宋体"/>
        <charset val="134"/>
      </rPr>
      <t>电池</t>
    </r>
    <r>
      <rPr>
        <sz val="10"/>
        <color rgb="FF000000"/>
        <rFont val="Arial"/>
        <charset val="134"/>
      </rPr>
      <t>,1046415-60,</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</si>
  <si>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插座</t>
    </r>
    <r>
      <rPr>
        <sz val="10"/>
        <color rgb="FF000000"/>
        <rFont val="Arial"/>
        <charset val="134"/>
      </rPr>
      <t>,120582-1,</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</si>
  <si>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非标垫圈</t>
    </r>
    <r>
      <rPr>
        <sz val="10"/>
        <color rgb="FF000000"/>
        <rFont val="Arial"/>
        <charset val="134"/>
      </rPr>
      <t>,172430-2,</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</si>
  <si>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金属缠绕垫片</t>
    </r>
    <r>
      <rPr>
        <sz val="10"/>
        <color rgb="FF000000"/>
        <rFont val="Arial"/>
        <charset val="134"/>
      </rPr>
      <t>,912755C1,</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</si>
  <si>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垫圈</t>
    </r>
    <r>
      <rPr>
        <sz val="10"/>
        <color rgb="FF000000"/>
        <rFont val="Arial"/>
        <charset val="134"/>
      </rPr>
      <t>,173533-1,</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</si>
  <si>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安全保险网</t>
    </r>
    <r>
      <rPr>
        <sz val="10"/>
        <color rgb="FF000000"/>
        <rFont val="Arial"/>
        <charset val="134"/>
      </rPr>
      <t>,917345C1,</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</si>
  <si>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推进器轴衬</t>
    </r>
    <r>
      <rPr>
        <sz val="10"/>
        <color rgb="FF000000"/>
        <rFont val="Arial"/>
        <charset val="134"/>
      </rPr>
      <t>,998223C1,</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</si>
  <si>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金属扣眼</t>
    </r>
    <r>
      <rPr>
        <sz val="10"/>
        <color rgb="FF000000"/>
        <rFont val="Arial"/>
        <charset val="134"/>
      </rPr>
      <t>,124907-27,</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</si>
  <si>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断路器</t>
    </r>
    <r>
      <rPr>
        <sz val="10"/>
        <color rgb="FF000000"/>
        <rFont val="Arial"/>
        <charset val="134"/>
      </rPr>
      <t>,700698C1,</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</si>
  <si>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金属密封圈</t>
    </r>
    <r>
      <rPr>
        <sz val="10"/>
        <color rgb="FF000000"/>
        <rFont val="Arial"/>
        <charset val="134"/>
      </rPr>
      <t>,912740C1,</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</si>
  <si>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断路器</t>
    </r>
    <r>
      <rPr>
        <sz val="10"/>
        <color rgb="FF000000"/>
        <rFont val="Arial"/>
        <charset val="134"/>
      </rPr>
      <t>,1087359,</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</si>
  <si>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金属扣眼</t>
    </r>
    <r>
      <rPr>
        <sz val="10"/>
        <color rgb="FF000000"/>
        <rFont val="Arial"/>
        <charset val="134"/>
      </rPr>
      <t>,124907-26,</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</si>
  <si>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螺栓</t>
    </r>
    <r>
      <rPr>
        <sz val="10"/>
        <color rgb="FF000000"/>
        <rFont val="Arial"/>
        <charset val="134"/>
      </rPr>
      <t>,908741C1,</t>
    </r>
    <r>
      <rPr>
        <sz val="10"/>
        <color rgb="FF000000"/>
        <rFont val="宋体"/>
        <charset val="134"/>
      </rPr>
      <t>索拉</t>
    </r>
  </si>
  <si>
    <r>
      <rPr>
        <sz val="10"/>
        <color rgb="FF000000"/>
        <rFont val="宋体"/>
        <charset val="134"/>
      </rPr>
      <t>离心压缩机本体零件</t>
    </r>
    <r>
      <rPr>
        <sz val="10"/>
        <color rgb="FF000000"/>
        <rFont val="Arial"/>
        <charset val="134"/>
      </rPr>
      <t>,O</t>
    </r>
    <r>
      <rPr>
        <sz val="10"/>
        <color rgb="FF000000"/>
        <rFont val="宋体"/>
        <charset val="134"/>
      </rPr>
      <t>型密封圈</t>
    </r>
    <r>
      <rPr>
        <sz val="10"/>
        <color rgb="FF000000"/>
        <rFont val="Arial"/>
        <charset val="134"/>
      </rPr>
      <t>,170596-2,</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</si>
  <si>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封条</t>
    </r>
    <r>
      <rPr>
        <sz val="10"/>
        <color rgb="FF000000"/>
        <rFont val="Arial"/>
        <charset val="134"/>
      </rPr>
      <t>,190247-3,</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</si>
  <si>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金属密封圈</t>
    </r>
    <r>
      <rPr>
        <sz val="10"/>
        <color rgb="FF000000"/>
        <rFont val="Arial"/>
        <charset val="134"/>
      </rPr>
      <t>,962094C1,</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</si>
  <si>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金属密封圈</t>
    </r>
    <r>
      <rPr>
        <sz val="10"/>
        <color rgb="FF000000"/>
        <rFont val="Arial"/>
        <charset val="134"/>
      </rPr>
      <t>,967692C1,</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</si>
  <si>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金属缠绕垫片</t>
    </r>
    <r>
      <rPr>
        <sz val="10"/>
        <color rgb="FF000000"/>
        <rFont val="Arial"/>
        <charset val="134"/>
      </rPr>
      <t>,969021C1,</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</si>
  <si>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垫圈</t>
    </r>
    <r>
      <rPr>
        <sz val="10"/>
        <color rgb="FF000000"/>
        <rFont val="Arial"/>
        <charset val="134"/>
      </rPr>
      <t>,969035C1,</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</si>
  <si>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垫片</t>
    </r>
    <r>
      <rPr>
        <sz val="10"/>
        <color rgb="FF000000"/>
        <rFont val="Arial"/>
        <charset val="134"/>
      </rPr>
      <t>,1010446,</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</si>
  <si>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螺母</t>
    </r>
    <r>
      <rPr>
        <sz val="10"/>
        <color rgb="FF000000"/>
        <rFont val="Arial"/>
        <charset val="134"/>
      </rPr>
      <t>,908743C1,</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</si>
  <si>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保险</t>
    </r>
    <r>
      <rPr>
        <sz val="10"/>
        <color rgb="FF000000"/>
        <rFont val="Arial"/>
        <charset val="134"/>
      </rPr>
      <t>,1043265-7,</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</si>
  <si>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保险</t>
    </r>
    <r>
      <rPr>
        <sz val="10"/>
        <color rgb="FF000000"/>
        <rFont val="Arial"/>
        <charset val="134"/>
      </rPr>
      <t>,1043265-5,</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</si>
  <si>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保险</t>
    </r>
    <r>
      <rPr>
        <sz val="10"/>
        <color rgb="FF000000"/>
        <rFont val="Arial"/>
        <charset val="134"/>
      </rPr>
      <t>,1043265-3,</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</si>
  <si>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保险</t>
    </r>
    <r>
      <rPr>
        <sz val="10"/>
        <color rgb="FF000000"/>
        <rFont val="Arial"/>
        <charset val="134"/>
      </rPr>
      <t>,1043265-4,</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</si>
  <si>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保险</t>
    </r>
    <r>
      <rPr>
        <sz val="10"/>
        <color rgb="FF000000"/>
        <rFont val="Arial"/>
        <charset val="134"/>
      </rPr>
      <t>,1043265-6,</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</si>
  <si>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保险</t>
    </r>
    <r>
      <rPr>
        <sz val="10"/>
        <color rgb="FF000000"/>
        <rFont val="Arial"/>
        <charset val="134"/>
      </rPr>
      <t>,1043265-1,</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</si>
  <si>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滤网</t>
    </r>
    <r>
      <rPr>
        <sz val="10"/>
        <color rgb="FF000000"/>
        <rFont val="Arial"/>
        <charset val="134"/>
      </rPr>
      <t>,70-30143-1,</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</si>
  <si>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金属缠绕垫片</t>
    </r>
    <r>
      <rPr>
        <sz val="10"/>
        <color rgb="FF000000"/>
        <rFont val="Arial"/>
        <charset val="134"/>
      </rPr>
      <t>,967987C1,</t>
    </r>
    <r>
      <rPr>
        <sz val="10"/>
        <color rgb="FF000000"/>
        <rFont val="宋体"/>
        <charset val="134"/>
      </rPr>
      <t>索拉</t>
    </r>
  </si>
  <si>
    <r>
      <rPr>
        <sz val="10"/>
        <color rgb="FF000000"/>
        <rFont val="宋体"/>
        <charset val="134"/>
      </rPr>
      <t>离心压缩机本体零件</t>
    </r>
    <r>
      <rPr>
        <sz val="10"/>
        <color rgb="FF000000"/>
        <rFont val="Arial"/>
        <charset val="134"/>
      </rPr>
      <t>,O</t>
    </r>
    <r>
      <rPr>
        <sz val="10"/>
        <color rgb="FF000000"/>
        <rFont val="宋体"/>
        <charset val="134"/>
      </rPr>
      <t>型密封圈</t>
    </r>
    <r>
      <rPr>
        <sz val="10"/>
        <color rgb="FF000000"/>
        <rFont val="Arial"/>
        <charset val="134"/>
      </rPr>
      <t>,903260C1,</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</si>
  <si>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金属缠绕垫片</t>
    </r>
    <r>
      <rPr>
        <sz val="10"/>
        <color rgb="FF000000"/>
        <rFont val="Arial"/>
        <charset val="134"/>
      </rPr>
      <t>,1017879,</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</si>
  <si>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金属缠绕垫片</t>
    </r>
    <r>
      <rPr>
        <sz val="10"/>
        <color rgb="FF000000"/>
        <rFont val="Arial"/>
        <charset val="134"/>
      </rPr>
      <t>,1017905,</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</si>
  <si>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垫圈</t>
    </r>
    <r>
      <rPr>
        <sz val="10"/>
        <color rgb="FF000000"/>
        <rFont val="Arial"/>
        <charset val="134"/>
      </rPr>
      <t>,172565-2,</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</si>
  <si>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锁紧垫片</t>
    </r>
    <r>
      <rPr>
        <sz val="10"/>
        <color rgb="FF000000"/>
        <rFont val="Arial"/>
        <charset val="134"/>
      </rPr>
      <t>,124506-44,</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</si>
  <si>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金属缠绕垫片</t>
    </r>
    <r>
      <rPr>
        <sz val="10"/>
        <color rgb="FF000000"/>
        <rFont val="Arial"/>
        <charset val="134"/>
      </rPr>
      <t>,1017890,</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</si>
  <si>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感热报警器</t>
    </r>
    <r>
      <rPr>
        <sz val="10"/>
        <color rgb="FF000000"/>
        <rFont val="Arial"/>
        <charset val="134"/>
      </rPr>
      <t>,70-30099-50,</t>
    </r>
    <r>
      <rPr>
        <sz val="10"/>
        <color rgb="FF000000"/>
        <rFont val="宋体"/>
        <charset val="134"/>
      </rPr>
      <t>索拉</t>
    </r>
  </si>
  <si>
    <r>
      <rPr>
        <sz val="10"/>
        <color rgb="FF000000"/>
        <rFont val="宋体"/>
        <charset val="134"/>
      </rPr>
      <t>离心压缩机本体零件</t>
    </r>
    <r>
      <rPr>
        <sz val="10"/>
        <color rgb="FF000000"/>
        <rFont val="Arial"/>
        <charset val="134"/>
      </rPr>
      <t>,O</t>
    </r>
    <r>
      <rPr>
        <sz val="10"/>
        <color rgb="FF000000"/>
        <rFont val="宋体"/>
        <charset val="134"/>
      </rPr>
      <t>型密封圈</t>
    </r>
    <r>
      <rPr>
        <sz val="10"/>
        <color rgb="FF000000"/>
        <rFont val="Arial"/>
        <charset val="134"/>
      </rPr>
      <t>,912642C1,</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</si>
  <si>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垫圈</t>
    </r>
    <r>
      <rPr>
        <sz val="10"/>
        <color rgb="FF000000"/>
        <rFont val="Arial"/>
        <charset val="134"/>
      </rPr>
      <t>,173428-3,</t>
    </r>
    <r>
      <rPr>
        <sz val="10"/>
        <color rgb="FF000000"/>
        <rFont val="宋体"/>
        <charset val="134"/>
      </rPr>
      <t>索拉</t>
    </r>
  </si>
  <si>
    <r>
      <rPr>
        <sz val="10"/>
        <color rgb="FF000000"/>
        <rFont val="宋体"/>
        <charset val="134"/>
      </rPr>
      <t>离心压缩机本体零件</t>
    </r>
    <r>
      <rPr>
        <sz val="10"/>
        <color rgb="FF000000"/>
        <rFont val="Arial"/>
        <charset val="134"/>
      </rPr>
      <t>,O</t>
    </r>
    <r>
      <rPr>
        <sz val="10"/>
        <color rgb="FF000000"/>
        <rFont val="宋体"/>
        <charset val="134"/>
      </rPr>
      <t>型密封圈</t>
    </r>
    <r>
      <rPr>
        <sz val="10"/>
        <color rgb="FF000000"/>
        <rFont val="Arial"/>
        <charset val="134"/>
      </rPr>
      <t>,903556C1,</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</si>
  <si>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电阻</t>
    </r>
    <r>
      <rPr>
        <sz val="10"/>
        <color rgb="FF000000"/>
        <rFont val="Arial"/>
        <charset val="134"/>
      </rPr>
      <t>,981090C1,</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</si>
  <si>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垫圈</t>
    </r>
    <r>
      <rPr>
        <sz val="10"/>
        <color rgb="FF000000"/>
        <rFont val="Arial"/>
        <charset val="134"/>
      </rPr>
      <t>,1023897-4,</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</si>
  <si>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电阻</t>
    </r>
    <r>
      <rPr>
        <sz val="10"/>
        <color rgb="FF000000"/>
        <rFont val="Arial"/>
        <charset val="134"/>
      </rPr>
      <t>,981089C1,</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</si>
  <si>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警示灯</t>
    </r>
    <r>
      <rPr>
        <sz val="10"/>
        <color rgb="FF000000"/>
        <rFont val="Arial"/>
        <charset val="134"/>
      </rPr>
      <t>,70-30100-1,</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</si>
  <si>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垫圈</t>
    </r>
    <r>
      <rPr>
        <sz val="10"/>
        <color rgb="FF000000"/>
        <rFont val="Arial"/>
        <charset val="134"/>
      </rPr>
      <t>,1023897-5,</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</si>
  <si>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锁紧垫片</t>
    </r>
    <r>
      <rPr>
        <sz val="10"/>
        <color rgb="FF000000"/>
        <rFont val="Arial"/>
        <charset val="134"/>
      </rPr>
      <t>,124506-43,</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</si>
  <si>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电气封条</t>
    </r>
    <r>
      <rPr>
        <sz val="10"/>
        <color rgb="FF000000"/>
        <rFont val="Arial"/>
        <charset val="134"/>
      </rPr>
      <t>,1028223,</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</si>
  <si>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热电偶</t>
    </r>
    <r>
      <rPr>
        <sz val="10"/>
        <color rgb="FF000000"/>
        <rFont val="Arial"/>
        <charset val="134"/>
      </rPr>
      <t>,136845-1,</t>
    </r>
    <r>
      <rPr>
        <sz val="10"/>
        <color rgb="FF000000"/>
        <rFont val="宋体"/>
        <charset val="134"/>
      </rPr>
      <t>索拉</t>
    </r>
  </si>
  <si>
    <r>
      <rPr>
        <sz val="10"/>
        <color rgb="FF000000"/>
        <rFont val="宋体"/>
        <charset val="134"/>
      </rPr>
      <t>离心压缩机本体零件</t>
    </r>
    <r>
      <rPr>
        <sz val="10"/>
        <color rgb="FF000000"/>
        <rFont val="Arial"/>
        <charset val="134"/>
      </rPr>
      <t>,</t>
    </r>
    <r>
      <rPr>
        <sz val="10"/>
        <color rgb="FF000000"/>
        <rFont val="宋体"/>
        <charset val="134"/>
      </rPr>
      <t>垫圈</t>
    </r>
    <r>
      <rPr>
        <sz val="10"/>
        <color rgb="FF000000"/>
        <rFont val="Arial"/>
        <charset val="134"/>
      </rPr>
      <t>,172509-1,</t>
    </r>
    <r>
      <rPr>
        <sz val="10"/>
        <color rgb="FF000000"/>
        <rFont val="宋体"/>
        <charset val="134"/>
      </rPr>
      <t>索拉</t>
    </r>
  </si>
  <si>
    <r>
      <rPr>
        <sz val="10"/>
        <color rgb="FF000000"/>
        <rFont val="宋体"/>
        <charset val="134"/>
      </rPr>
      <t>离心压缩机本体零件</t>
    </r>
    <r>
      <rPr>
        <sz val="10"/>
        <color rgb="FF000000"/>
        <rFont val="Arial"/>
        <charset val="134"/>
      </rPr>
      <t>,DC</t>
    </r>
    <r>
      <rPr>
        <sz val="10"/>
        <color rgb="FF000000"/>
        <rFont val="宋体"/>
        <charset val="134"/>
      </rPr>
      <t>转换器</t>
    </r>
    <r>
      <rPr>
        <sz val="10"/>
        <color rgb="FF000000"/>
        <rFont val="Arial"/>
        <charset val="134"/>
      </rPr>
      <t>,IQQ020080004,GE</t>
    </r>
  </si>
  <si>
    <r>
      <rPr>
        <sz val="10"/>
        <color rgb="FF000000"/>
        <rFont val="宋体"/>
        <charset val="134"/>
      </rPr>
      <t>离心压缩机本体零件</t>
    </r>
    <r>
      <rPr>
        <sz val="10"/>
        <color rgb="FF000000"/>
        <rFont val="Arial"/>
        <charset val="134"/>
      </rPr>
      <t>,</t>
    </r>
    <r>
      <rPr>
        <sz val="10"/>
        <color rgb="FF000000"/>
        <rFont val="宋体"/>
        <charset val="134"/>
      </rPr>
      <t>交流接触器</t>
    </r>
    <r>
      <rPr>
        <sz val="10"/>
        <color rgb="FF000000"/>
        <rFont val="Arial"/>
        <charset val="134"/>
      </rPr>
      <t>,IRC0079698,GE</t>
    </r>
  </si>
  <si>
    <r>
      <rPr>
        <sz val="10"/>
        <color rgb="FF000000"/>
        <rFont val="宋体"/>
        <charset val="134"/>
      </rPr>
      <t>离心压缩机本体零件</t>
    </r>
    <r>
      <rPr>
        <sz val="10"/>
        <color rgb="FF000000"/>
        <rFont val="Arial"/>
        <charset val="134"/>
      </rPr>
      <t>,</t>
    </r>
    <r>
      <rPr>
        <sz val="10"/>
        <color rgb="FF000000"/>
        <rFont val="宋体"/>
        <charset val="134"/>
      </rPr>
      <t>电池传感器</t>
    </r>
    <r>
      <rPr>
        <sz val="10"/>
        <color rgb="FF000000"/>
        <rFont val="Arial"/>
        <charset val="134"/>
      </rPr>
      <t>,IRC0079631,GE</t>
    </r>
  </si>
  <si>
    <r>
      <rPr>
        <sz val="10"/>
        <color rgb="FF000000"/>
        <rFont val="宋体"/>
        <charset val="134"/>
      </rPr>
      <t>离心压缩机本体零件</t>
    </r>
    <r>
      <rPr>
        <sz val="10"/>
        <color rgb="FF000000"/>
        <rFont val="Arial"/>
        <charset val="134"/>
      </rPr>
      <t>,</t>
    </r>
    <r>
      <rPr>
        <sz val="10"/>
        <color rgb="FF000000"/>
        <rFont val="宋体"/>
        <charset val="134"/>
      </rPr>
      <t>放大器</t>
    </r>
    <r>
      <rPr>
        <sz val="10"/>
        <color rgb="FF000000"/>
        <rFont val="Arial"/>
        <charset val="134"/>
      </rPr>
      <t>,2-01J-896-001,</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</si>
  <si>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软管</t>
    </r>
    <r>
      <rPr>
        <sz val="10"/>
        <color rgb="FF000000"/>
        <rFont val="Arial"/>
        <charset val="134"/>
      </rPr>
      <t>,2-01H-134-022,</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</si>
  <si>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二极管整流器</t>
    </r>
    <r>
      <rPr>
        <sz val="10"/>
        <color rgb="FF000000"/>
        <rFont val="Arial"/>
        <charset val="134"/>
      </rPr>
      <t>,IQQ020090003,GE</t>
    </r>
  </si>
  <si>
    <r>
      <rPr>
        <sz val="10"/>
        <color rgb="FF000000"/>
        <rFont val="宋体"/>
        <charset val="134"/>
      </rPr>
      <t>离心压缩机本体零件</t>
    </r>
    <r>
      <rPr>
        <sz val="10"/>
        <color rgb="FF000000"/>
        <rFont val="Arial"/>
        <charset val="134"/>
      </rPr>
      <t>,</t>
    </r>
    <r>
      <rPr>
        <sz val="10"/>
        <color rgb="FF000000"/>
        <rFont val="宋体"/>
        <charset val="134"/>
      </rPr>
      <t>晶体管模块</t>
    </r>
    <r>
      <rPr>
        <sz val="10"/>
        <color rgb="FF000000"/>
        <rFont val="Arial"/>
        <charset val="134"/>
      </rPr>
      <t>,IQQ020160001,GE</t>
    </r>
  </si>
  <si>
    <r>
      <rPr>
        <sz val="10"/>
        <color rgb="FF000000"/>
        <rFont val="宋体"/>
        <charset val="134"/>
      </rPr>
      <t>离心压缩机本体零件</t>
    </r>
    <r>
      <rPr>
        <sz val="10"/>
        <color rgb="FF000000"/>
        <rFont val="Arial"/>
        <charset val="134"/>
      </rPr>
      <t>,</t>
    </r>
    <r>
      <rPr>
        <sz val="10"/>
        <color rgb="FF000000"/>
        <rFont val="宋体"/>
        <charset val="134"/>
      </rPr>
      <t>交流接触器</t>
    </r>
    <r>
      <rPr>
        <sz val="10"/>
        <color rgb="FF000000"/>
        <rFont val="Arial"/>
        <charset val="134"/>
      </rPr>
      <t>,IRC0079669,GE</t>
    </r>
  </si>
  <si>
    <r>
      <rPr>
        <sz val="10"/>
        <color rgb="FF000000"/>
        <rFont val="宋体"/>
        <charset val="134"/>
      </rPr>
      <t>离心压缩机本体零件</t>
    </r>
    <r>
      <rPr>
        <sz val="10"/>
        <color rgb="FF000000"/>
        <rFont val="Arial"/>
        <charset val="134"/>
      </rPr>
      <t>,</t>
    </r>
    <r>
      <rPr>
        <sz val="10"/>
        <color rgb="FF000000"/>
        <rFont val="宋体"/>
        <charset val="134"/>
      </rPr>
      <t>电源模块</t>
    </r>
    <r>
      <rPr>
        <sz val="10"/>
        <color rgb="FF000000"/>
        <rFont val="Arial"/>
        <charset val="134"/>
      </rPr>
      <t>,IRQ119520914,GE</t>
    </r>
  </si>
  <si>
    <r>
      <rPr>
        <sz val="10"/>
        <color rgb="FF000000"/>
        <rFont val="宋体"/>
        <charset val="134"/>
      </rPr>
      <t>离心压缩机本体零件</t>
    </r>
    <r>
      <rPr>
        <sz val="10"/>
        <color rgb="FF000000"/>
        <rFont val="Arial"/>
        <charset val="134"/>
      </rPr>
      <t>,</t>
    </r>
    <r>
      <rPr>
        <sz val="10"/>
        <color rgb="FF000000"/>
        <rFont val="宋体"/>
        <charset val="134"/>
      </rPr>
      <t>交流接触器</t>
    </r>
    <r>
      <rPr>
        <sz val="10"/>
        <color rgb="FF000000"/>
        <rFont val="Arial"/>
        <charset val="134"/>
      </rPr>
      <t>,IRC007960132,GE</t>
    </r>
  </si>
  <si>
    <r>
      <rPr>
        <sz val="10"/>
        <color rgb="FF000000"/>
        <rFont val="宋体"/>
        <charset val="134"/>
      </rPr>
      <t>离心压缩机本体零件</t>
    </r>
    <r>
      <rPr>
        <sz val="10"/>
        <color rgb="FF000000"/>
        <rFont val="Arial"/>
        <charset val="134"/>
      </rPr>
      <t>,</t>
    </r>
    <r>
      <rPr>
        <sz val="10"/>
        <color rgb="FF000000"/>
        <rFont val="宋体"/>
        <charset val="134"/>
      </rPr>
      <t>软管</t>
    </r>
    <r>
      <rPr>
        <sz val="10"/>
        <color rgb="FF000000"/>
        <rFont val="Arial"/>
        <charset val="134"/>
      </rPr>
      <t>,F13000210-0485,GE</t>
    </r>
  </si>
  <si>
    <r>
      <rPr>
        <sz val="10"/>
        <color rgb="FF000000"/>
        <rFont val="宋体"/>
        <charset val="134"/>
      </rPr>
      <t>离心压缩机本体零件</t>
    </r>
    <r>
      <rPr>
        <sz val="10"/>
        <color rgb="FF000000"/>
        <rFont val="Arial"/>
        <charset val="134"/>
      </rPr>
      <t>,PLC</t>
    </r>
    <r>
      <rPr>
        <sz val="10"/>
        <color rgb="FF000000"/>
        <rFont val="宋体"/>
        <charset val="134"/>
      </rPr>
      <t>部件</t>
    </r>
    <r>
      <rPr>
        <sz val="10"/>
        <color rgb="FF000000"/>
        <rFont val="Arial"/>
        <charset val="134"/>
      </rPr>
      <t>,2-88E-116-003,</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</si>
  <si>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指示灯</t>
    </r>
    <r>
      <rPr>
        <sz val="10"/>
        <color rgb="FF000000"/>
        <rFont val="Arial"/>
        <charset val="134"/>
      </rPr>
      <t>,2-55F-016-107(072-0078),</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</si>
  <si>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电源</t>
    </r>
    <r>
      <rPr>
        <sz val="10"/>
        <color rgb="FF000000"/>
        <rFont val="Arial"/>
        <charset val="134"/>
      </rPr>
      <t>,IRC0079620,GE</t>
    </r>
  </si>
  <si>
    <r>
      <rPr>
        <sz val="10"/>
        <color rgb="FF000000"/>
        <rFont val="宋体"/>
        <charset val="134"/>
      </rPr>
      <t>离心压缩机本体零件</t>
    </r>
    <r>
      <rPr>
        <sz val="10"/>
        <color rgb="FF000000"/>
        <rFont val="Arial"/>
        <charset val="134"/>
      </rPr>
      <t>,</t>
    </r>
    <r>
      <rPr>
        <sz val="10"/>
        <color rgb="FF000000"/>
        <rFont val="宋体"/>
        <charset val="134"/>
      </rPr>
      <t>软联接</t>
    </r>
    <r>
      <rPr>
        <sz val="10"/>
        <color rgb="FF000000"/>
        <rFont val="Arial"/>
        <charset val="134"/>
      </rPr>
      <t>,L51158P02,GE</t>
    </r>
  </si>
  <si>
    <r>
      <rPr>
        <sz val="10"/>
        <color rgb="FF000000"/>
        <rFont val="宋体"/>
        <charset val="134"/>
      </rPr>
      <t>离心压缩机本体零件</t>
    </r>
    <r>
      <rPr>
        <sz val="10"/>
        <color rgb="FF000000"/>
        <rFont val="Arial"/>
        <charset val="134"/>
      </rPr>
      <t>,</t>
    </r>
    <r>
      <rPr>
        <sz val="10"/>
        <color rgb="FF000000"/>
        <rFont val="宋体"/>
        <charset val="134"/>
      </rPr>
      <t>冷却支管</t>
    </r>
    <r>
      <rPr>
        <sz val="10"/>
        <color rgb="FF000000"/>
        <rFont val="Arial"/>
        <charset val="134"/>
      </rPr>
      <t>,SMR5955217,GE</t>
    </r>
  </si>
  <si>
    <r>
      <rPr>
        <sz val="10"/>
        <color rgb="FF000000"/>
        <rFont val="宋体"/>
        <charset val="134"/>
      </rPr>
      <t>离心压缩机本体零件</t>
    </r>
    <r>
      <rPr>
        <sz val="10"/>
        <color rgb="FF000000"/>
        <rFont val="Arial"/>
        <charset val="134"/>
      </rPr>
      <t>,</t>
    </r>
    <r>
      <rPr>
        <sz val="10"/>
        <color rgb="FF000000"/>
        <rFont val="宋体"/>
        <charset val="134"/>
      </rPr>
      <t>孔探孔塞</t>
    </r>
    <r>
      <rPr>
        <sz val="10"/>
        <color rgb="FF000000"/>
        <rFont val="Arial"/>
        <charset val="134"/>
      </rPr>
      <t>,LK37898,</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</si>
  <si>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液压缸</t>
    </r>
    <r>
      <rPr>
        <sz val="10"/>
        <color rgb="FF000000"/>
        <rFont val="Arial"/>
        <charset val="134"/>
      </rPr>
      <t>,201T285002,</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</si>
  <si>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电路板</t>
    </r>
    <r>
      <rPr>
        <sz val="10"/>
        <color rgb="FF000000"/>
        <rFont val="Arial"/>
        <charset val="134"/>
      </rPr>
      <t>,E-01E-001-073,</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</si>
  <si>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衬套</t>
    </r>
    <r>
      <rPr>
        <sz val="10"/>
        <color rgb="FF000000"/>
        <rFont val="Arial"/>
        <charset val="134"/>
      </rPr>
      <t>,R29-LW12449,</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</si>
  <si>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数字量输出模块</t>
    </r>
    <r>
      <rPr>
        <sz val="10"/>
        <color rgb="FF000000"/>
        <rFont val="Arial"/>
        <charset val="134"/>
      </rPr>
      <t>,2-88E-116-420,</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</si>
  <si>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调整垫片</t>
    </r>
    <r>
      <rPr>
        <sz val="10"/>
        <color rgb="FF000000"/>
        <rFont val="Arial"/>
        <charset val="134"/>
      </rPr>
      <t>,W11C-19#2,</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</si>
  <si>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衬套</t>
    </r>
    <r>
      <rPr>
        <sz val="10"/>
        <color rgb="FF000000"/>
        <rFont val="Arial"/>
        <charset val="134"/>
      </rPr>
      <t>,R29-LW12450,</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</si>
  <si>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按钮</t>
    </r>
    <r>
      <rPr>
        <sz val="10"/>
        <color rgb="FF000000"/>
        <rFont val="Arial"/>
        <charset val="134"/>
      </rPr>
      <t>,2-55F-016-106(072-0080),</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</si>
  <si>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阀密封件</t>
    </r>
    <r>
      <rPr>
        <sz val="10"/>
        <color rgb="FF000000"/>
        <rFont val="Arial"/>
        <charset val="134"/>
      </rPr>
      <t>,R29-SKSV2689,</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</si>
  <si>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阀门阀芯阀杆组件</t>
    </r>
    <r>
      <rPr>
        <sz val="10"/>
        <color rgb="FF000000"/>
        <rFont val="Arial"/>
        <charset val="134"/>
      </rPr>
      <t>,32B6010X022,</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</si>
  <si>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指示灯</t>
    </r>
    <r>
      <rPr>
        <sz val="10"/>
        <color rgb="FF000000"/>
        <rFont val="Arial"/>
        <charset val="134"/>
      </rPr>
      <t>,2-55F-016-105(072-0079),</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</si>
  <si>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开关阀</t>
    </r>
    <r>
      <rPr>
        <sz val="10"/>
        <color rgb="FF000000"/>
        <rFont val="Arial"/>
        <charset val="134"/>
      </rPr>
      <t>,ISM990647933,GE</t>
    </r>
  </si>
  <si>
    <r>
      <rPr>
        <sz val="10"/>
        <color rgb="FF000000"/>
        <rFont val="宋体"/>
        <charset val="134"/>
      </rPr>
      <t>离心压缩机本体零件</t>
    </r>
    <r>
      <rPr>
        <sz val="10"/>
        <color rgb="FF000000"/>
        <rFont val="Arial"/>
        <charset val="134"/>
      </rPr>
      <t>,</t>
    </r>
    <r>
      <rPr>
        <sz val="10"/>
        <color rgb="FF000000"/>
        <rFont val="宋体"/>
        <charset val="134"/>
      </rPr>
      <t>电源</t>
    </r>
    <r>
      <rPr>
        <sz val="10"/>
        <color rgb="FF000000"/>
        <rFont val="Arial"/>
        <charset val="134"/>
      </rPr>
      <t>,IRQ119521100,GE</t>
    </r>
  </si>
  <si>
    <r>
      <rPr>
        <sz val="10"/>
        <color rgb="FF000000"/>
        <rFont val="宋体"/>
        <charset val="134"/>
      </rPr>
      <t>离心压缩机本体零件</t>
    </r>
    <r>
      <rPr>
        <sz val="10"/>
        <color rgb="FF000000"/>
        <rFont val="Arial"/>
        <charset val="134"/>
      </rPr>
      <t>,RS485/422PCI</t>
    </r>
    <r>
      <rPr>
        <sz val="10"/>
        <color rgb="FF000000"/>
        <rFont val="宋体"/>
        <charset val="134"/>
      </rPr>
      <t>卡</t>
    </r>
    <r>
      <rPr>
        <sz val="10"/>
        <color rgb="FF000000"/>
        <rFont val="Arial"/>
        <charset val="134"/>
      </rPr>
      <t>,E-88E-090-001,</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</si>
  <si>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远程信号卡</t>
    </r>
    <r>
      <rPr>
        <sz val="10"/>
        <color rgb="FF000000"/>
        <rFont val="Arial"/>
        <charset val="134"/>
      </rPr>
      <t>,IRC0079619,GE</t>
    </r>
  </si>
  <si>
    <r>
      <rPr>
        <sz val="10"/>
        <color rgb="FF000000"/>
        <rFont val="宋体"/>
        <charset val="134"/>
      </rPr>
      <t>离心压缩机本体零件</t>
    </r>
    <r>
      <rPr>
        <sz val="10"/>
        <color rgb="FF000000"/>
        <rFont val="Arial"/>
        <charset val="134"/>
      </rPr>
      <t>,</t>
    </r>
    <r>
      <rPr>
        <sz val="10"/>
        <color rgb="FF000000"/>
        <rFont val="宋体"/>
        <charset val="134"/>
      </rPr>
      <t>齐纳式安全栅</t>
    </r>
    <r>
      <rPr>
        <sz val="10"/>
        <color rgb="FF000000"/>
        <rFont val="Arial"/>
        <charset val="134"/>
      </rPr>
      <t>,MTL7087,GE</t>
    </r>
  </si>
  <si>
    <r>
      <rPr>
        <sz val="10"/>
        <color rgb="FF000000"/>
        <rFont val="宋体"/>
        <charset val="134"/>
      </rPr>
      <t>离心压缩机本体零件</t>
    </r>
    <r>
      <rPr>
        <sz val="10"/>
        <color rgb="FF000000"/>
        <rFont val="Arial"/>
        <charset val="134"/>
      </rPr>
      <t>,</t>
    </r>
    <r>
      <rPr>
        <sz val="10"/>
        <color rgb="FF000000"/>
        <rFont val="宋体"/>
        <charset val="134"/>
      </rPr>
      <t>真空表</t>
    </r>
    <r>
      <rPr>
        <sz val="10"/>
        <color rgb="FF000000"/>
        <rFont val="Arial"/>
        <charset val="134"/>
      </rPr>
      <t>,IRF316710640,GE</t>
    </r>
  </si>
  <si>
    <r>
      <rPr>
        <sz val="10"/>
        <color rgb="FF000000"/>
        <rFont val="宋体"/>
        <charset val="134"/>
      </rPr>
      <t>离心压缩机本体零件</t>
    </r>
    <r>
      <rPr>
        <sz val="10"/>
        <color rgb="FF000000"/>
        <rFont val="Arial"/>
        <charset val="134"/>
      </rPr>
      <t>,O</t>
    </r>
    <r>
      <rPr>
        <sz val="10"/>
        <color rgb="FF000000"/>
        <rFont val="宋体"/>
        <charset val="134"/>
      </rPr>
      <t>型密封圈</t>
    </r>
    <r>
      <rPr>
        <sz val="10"/>
        <color rgb="FF000000"/>
        <rFont val="Arial"/>
        <charset val="134"/>
      </rPr>
      <t>,KHA582606935,GE</t>
    </r>
  </si>
  <si>
    <r>
      <rPr>
        <sz val="10"/>
        <color rgb="FF000000"/>
        <rFont val="宋体"/>
        <charset val="134"/>
      </rPr>
      <t>离心压缩机本体零件</t>
    </r>
    <r>
      <rPr>
        <sz val="10"/>
        <color rgb="FF000000"/>
        <rFont val="Arial"/>
        <charset val="134"/>
      </rPr>
      <t>,</t>
    </r>
    <r>
      <rPr>
        <sz val="10"/>
        <color rgb="FF000000"/>
        <rFont val="宋体"/>
        <charset val="134"/>
      </rPr>
      <t>螺栓</t>
    </r>
    <r>
      <rPr>
        <sz val="10"/>
        <color rgb="FF000000"/>
        <rFont val="Arial"/>
        <charset val="134"/>
      </rPr>
      <t>,RVR205411190,GE</t>
    </r>
  </si>
  <si>
    <r>
      <rPr>
        <sz val="10"/>
        <color rgb="FF000000"/>
        <rFont val="宋体"/>
        <charset val="134"/>
      </rPr>
      <t>离心压缩机本体零件</t>
    </r>
    <r>
      <rPr>
        <sz val="10"/>
        <color rgb="FF000000"/>
        <rFont val="Arial"/>
        <charset val="134"/>
      </rPr>
      <t>,</t>
    </r>
    <r>
      <rPr>
        <sz val="10"/>
        <color rgb="FF000000"/>
        <rFont val="宋体"/>
        <charset val="134"/>
      </rPr>
      <t>进气软连接</t>
    </r>
    <r>
      <rPr>
        <sz val="10"/>
        <color rgb="FF000000"/>
        <rFont val="Arial"/>
        <charset val="134"/>
      </rPr>
      <t>,IRV3176501,GE</t>
    </r>
  </si>
  <si>
    <r>
      <rPr>
        <sz val="10"/>
        <color rgb="FF000000"/>
        <rFont val="宋体"/>
        <charset val="134"/>
      </rPr>
      <t>离心压缩机本体零件</t>
    </r>
    <r>
      <rPr>
        <sz val="10"/>
        <color rgb="FF000000"/>
        <rFont val="Arial"/>
        <charset val="134"/>
      </rPr>
      <t>,</t>
    </r>
    <r>
      <rPr>
        <sz val="10"/>
        <color rgb="FF000000"/>
        <rFont val="宋体"/>
        <charset val="134"/>
      </rPr>
      <t>波纹管</t>
    </r>
    <r>
      <rPr>
        <sz val="10"/>
        <color rgb="FF000000"/>
        <rFont val="Arial"/>
        <charset val="134"/>
      </rPr>
      <t>,201H003072,</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</si>
  <si>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差压指示器</t>
    </r>
    <r>
      <rPr>
        <sz val="10"/>
        <color rgb="FF000000"/>
        <rFont val="Arial"/>
        <charset val="134"/>
      </rPr>
      <t>,RMO452351101,GE</t>
    </r>
  </si>
  <si>
    <r>
      <rPr>
        <sz val="10"/>
        <color rgb="FF000000"/>
        <rFont val="宋体"/>
        <charset val="134"/>
      </rPr>
      <t>离心压缩机本体零件</t>
    </r>
    <r>
      <rPr>
        <sz val="10"/>
        <color rgb="FF000000"/>
        <rFont val="Arial"/>
        <charset val="134"/>
      </rPr>
      <t>,</t>
    </r>
    <r>
      <rPr>
        <sz val="10"/>
        <color rgb="FF000000"/>
        <rFont val="宋体"/>
        <charset val="134"/>
      </rPr>
      <t>矿物油母管温度</t>
    </r>
    <r>
      <rPr>
        <sz val="10"/>
        <color rgb="FF000000"/>
        <rFont val="Arial"/>
        <charset val="134"/>
      </rPr>
      <t>,RPO263981300,GE</t>
    </r>
  </si>
  <si>
    <r>
      <rPr>
        <sz val="10"/>
        <color rgb="FF000000"/>
        <rFont val="宋体"/>
        <charset val="134"/>
      </rPr>
      <t>离心压缩机本体零件</t>
    </r>
    <r>
      <rPr>
        <sz val="10"/>
        <color rgb="FF000000"/>
        <rFont val="Arial"/>
        <charset val="134"/>
      </rPr>
      <t>,</t>
    </r>
    <r>
      <rPr>
        <sz val="10"/>
        <color rgb="FF000000"/>
        <rFont val="宋体"/>
        <charset val="134"/>
      </rPr>
      <t>压力计</t>
    </r>
    <r>
      <rPr>
        <sz val="10"/>
        <color rgb="FF000000"/>
        <rFont val="Arial"/>
        <charset val="134"/>
      </rPr>
      <t>,201J073008,</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</si>
  <si>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电缆延长线</t>
    </r>
    <r>
      <rPr>
        <sz val="10"/>
        <color rgb="FF000000"/>
        <rFont val="Arial"/>
        <charset val="134"/>
      </rPr>
      <t>,2-05C-128-205,</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</si>
  <si>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阀门阀座</t>
    </r>
    <r>
      <rPr>
        <sz val="10"/>
        <color rgb="FF000000"/>
        <rFont val="Arial"/>
        <charset val="134"/>
      </rPr>
      <t>,22B6004X012,</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</si>
  <si>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电流表</t>
    </r>
    <r>
      <rPr>
        <sz val="10"/>
        <color rgb="FF000000"/>
        <rFont val="Arial"/>
        <charset val="134"/>
      </rPr>
      <t>,IRC0079683,GE</t>
    </r>
  </si>
  <si>
    <r>
      <rPr>
        <sz val="10"/>
        <color rgb="FF000000"/>
        <rFont val="宋体"/>
        <charset val="134"/>
      </rPr>
      <t>离心压缩机本体零件</t>
    </r>
    <r>
      <rPr>
        <sz val="10"/>
        <color rgb="FF000000"/>
        <rFont val="Arial"/>
        <charset val="134"/>
      </rPr>
      <t>,</t>
    </r>
    <r>
      <rPr>
        <sz val="10"/>
        <color rgb="FF000000"/>
        <rFont val="宋体"/>
        <charset val="134"/>
      </rPr>
      <t>驱动控制器</t>
    </r>
    <r>
      <rPr>
        <sz val="10"/>
        <color rgb="FF000000"/>
        <rFont val="Arial"/>
        <charset val="134"/>
      </rPr>
      <t>,IRC0079613,GE</t>
    </r>
  </si>
  <si>
    <r>
      <rPr>
        <sz val="10"/>
        <color rgb="FF000000"/>
        <rFont val="宋体"/>
        <charset val="134"/>
      </rPr>
      <t>离心压缩机本体零件</t>
    </r>
    <r>
      <rPr>
        <sz val="10"/>
        <color rgb="FF000000"/>
        <rFont val="Arial"/>
        <charset val="134"/>
      </rPr>
      <t>,</t>
    </r>
    <r>
      <rPr>
        <sz val="10"/>
        <color rgb="FF000000"/>
        <rFont val="宋体"/>
        <charset val="134"/>
      </rPr>
      <t>温度计</t>
    </r>
    <r>
      <rPr>
        <sz val="10"/>
        <color rgb="FF000000"/>
        <rFont val="Arial"/>
        <charset val="134"/>
      </rPr>
      <t>,2-04J-050-034,</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</si>
  <si>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筛网</t>
    </r>
    <r>
      <rPr>
        <sz val="10"/>
        <color rgb="FF000000"/>
        <rFont val="Arial"/>
        <charset val="134"/>
      </rPr>
      <t>,Z28-2-8D.1,</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</si>
  <si>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限位器</t>
    </r>
    <r>
      <rPr>
        <sz val="10"/>
        <color rgb="FF000000"/>
        <rFont val="Arial"/>
        <charset val="134"/>
      </rPr>
      <t>,R29-LW10315,</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</si>
  <si>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电器卡件</t>
    </r>
    <r>
      <rPr>
        <sz val="10"/>
        <color rgb="FF000000"/>
        <rFont val="Arial"/>
        <charset val="134"/>
      </rPr>
      <t>,IQQ020080001,GE</t>
    </r>
  </si>
  <si>
    <r>
      <rPr>
        <sz val="10"/>
        <color rgb="FF000000"/>
        <rFont val="宋体"/>
        <charset val="134"/>
      </rPr>
      <t>离心压缩机本体零件</t>
    </r>
    <r>
      <rPr>
        <sz val="10"/>
        <color rgb="FF000000"/>
        <rFont val="Arial"/>
        <charset val="134"/>
      </rPr>
      <t>,</t>
    </r>
    <r>
      <rPr>
        <sz val="10"/>
        <color rgb="FF000000"/>
        <rFont val="宋体"/>
        <charset val="134"/>
      </rPr>
      <t>联轴器</t>
    </r>
    <r>
      <rPr>
        <sz val="10"/>
        <color rgb="FF000000"/>
        <rFont val="Arial"/>
        <charset val="134"/>
      </rPr>
      <t>,9649M39P02,GE</t>
    </r>
  </si>
  <si>
    <r>
      <rPr>
        <sz val="10"/>
        <color rgb="FF000000"/>
        <rFont val="宋体"/>
        <charset val="134"/>
      </rPr>
      <t>离心压缩机本体零件</t>
    </r>
    <r>
      <rPr>
        <sz val="10"/>
        <color rgb="FF000000"/>
        <rFont val="Arial"/>
        <charset val="134"/>
      </rPr>
      <t>,</t>
    </r>
    <r>
      <rPr>
        <sz val="10"/>
        <color rgb="FF000000"/>
        <rFont val="宋体"/>
        <charset val="134"/>
      </rPr>
      <t>继电器</t>
    </r>
    <r>
      <rPr>
        <sz val="10"/>
        <color rgb="FF000000"/>
        <rFont val="Arial"/>
        <charset val="134"/>
      </rPr>
      <t>,KFDO-RSH-1-Y2,GE</t>
    </r>
  </si>
  <si>
    <r>
      <rPr>
        <sz val="10"/>
        <color rgb="FF000000"/>
        <rFont val="宋体"/>
        <charset val="134"/>
      </rPr>
      <t>离心压缩机本体零件</t>
    </r>
    <r>
      <rPr>
        <sz val="10"/>
        <color rgb="FF000000"/>
        <rFont val="Arial"/>
        <charset val="134"/>
      </rPr>
      <t>,</t>
    </r>
    <r>
      <rPr>
        <sz val="10"/>
        <color rgb="FF000000"/>
        <rFont val="宋体"/>
        <charset val="134"/>
      </rPr>
      <t>联轴器</t>
    </r>
    <r>
      <rPr>
        <sz val="10"/>
        <color rgb="FF000000"/>
        <rFont val="Arial"/>
        <charset val="134"/>
      </rPr>
      <t>,9649M39P04,GE</t>
    </r>
  </si>
  <si>
    <r>
      <rPr>
        <sz val="10"/>
        <color rgb="FF000000"/>
        <rFont val="宋体"/>
        <charset val="134"/>
      </rPr>
      <t>离心压缩机本体零件</t>
    </r>
    <r>
      <rPr>
        <sz val="10"/>
        <color rgb="FF000000"/>
        <rFont val="Arial"/>
        <charset val="134"/>
      </rPr>
      <t>,</t>
    </r>
    <r>
      <rPr>
        <sz val="10"/>
        <color rgb="FF000000"/>
        <rFont val="宋体"/>
        <charset val="134"/>
      </rPr>
      <t>控制器</t>
    </r>
    <r>
      <rPr>
        <sz val="10"/>
        <color rgb="FF000000"/>
        <rFont val="Arial"/>
        <charset val="134"/>
      </rPr>
      <t>,2-55F-016-209,</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</si>
  <si>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计时器</t>
    </r>
    <r>
      <rPr>
        <sz val="10"/>
        <color rgb="FF000000"/>
        <rFont val="Arial"/>
        <charset val="134"/>
      </rPr>
      <t>,IRC007960157,GE</t>
    </r>
  </si>
  <si>
    <r>
      <rPr>
        <sz val="10"/>
        <color rgb="FF000000"/>
        <rFont val="宋体"/>
        <charset val="134"/>
      </rPr>
      <t>离心压缩机本体零件</t>
    </r>
    <r>
      <rPr>
        <sz val="10"/>
        <color rgb="FF000000"/>
        <rFont val="Arial"/>
        <charset val="134"/>
      </rPr>
      <t>,O</t>
    </r>
    <r>
      <rPr>
        <sz val="10"/>
        <color rgb="FF000000"/>
        <rFont val="宋体"/>
        <charset val="134"/>
      </rPr>
      <t>型密封圈</t>
    </r>
    <r>
      <rPr>
        <sz val="10"/>
        <color rgb="FF000000"/>
        <rFont val="Arial"/>
        <charset val="134"/>
      </rPr>
      <t>,RAR05421,GE</t>
    </r>
  </si>
  <si>
    <r>
      <rPr>
        <sz val="10"/>
        <color rgb="FF000000"/>
        <rFont val="宋体"/>
        <charset val="134"/>
      </rPr>
      <t>离心压缩机本体零件</t>
    </r>
    <r>
      <rPr>
        <sz val="10"/>
        <color rgb="FF000000"/>
        <rFont val="Arial"/>
        <charset val="134"/>
      </rPr>
      <t>,</t>
    </r>
    <r>
      <rPr>
        <sz val="10"/>
        <color rgb="FF000000"/>
        <rFont val="宋体"/>
        <charset val="134"/>
      </rPr>
      <t>热继电器</t>
    </r>
    <r>
      <rPr>
        <sz val="10"/>
        <color rgb="FF000000"/>
        <rFont val="Arial"/>
        <charset val="134"/>
      </rPr>
      <t>,IRC0079679,GE</t>
    </r>
  </si>
  <si>
    <r>
      <rPr>
        <sz val="10"/>
        <color rgb="FF000000"/>
        <rFont val="宋体"/>
        <charset val="134"/>
      </rPr>
      <t>离心压缩机本体零件</t>
    </r>
    <r>
      <rPr>
        <sz val="10"/>
        <color rgb="FF000000"/>
        <rFont val="Arial"/>
        <charset val="134"/>
      </rPr>
      <t>,</t>
    </r>
    <r>
      <rPr>
        <sz val="10"/>
        <color rgb="FF000000"/>
        <rFont val="宋体"/>
        <charset val="134"/>
      </rPr>
      <t>软管</t>
    </r>
    <r>
      <rPr>
        <sz val="10"/>
        <color rgb="FF000000"/>
        <rFont val="Arial"/>
        <charset val="134"/>
      </rPr>
      <t>,F13000006-0625,GE</t>
    </r>
  </si>
  <si>
    <r>
      <rPr>
        <sz val="10"/>
        <color rgb="FF000000"/>
        <rFont val="宋体"/>
        <charset val="134"/>
      </rPr>
      <t>离心压缩机本体零件</t>
    </r>
    <r>
      <rPr>
        <sz val="10"/>
        <color rgb="FF000000"/>
        <rFont val="Arial"/>
        <charset val="134"/>
      </rPr>
      <t>,</t>
    </r>
    <r>
      <rPr>
        <sz val="10"/>
        <color rgb="FF000000"/>
        <rFont val="宋体"/>
        <charset val="134"/>
      </rPr>
      <t>排气阀线管</t>
    </r>
    <r>
      <rPr>
        <sz val="10"/>
        <color rgb="FF000000"/>
        <rFont val="Arial"/>
        <charset val="134"/>
      </rPr>
      <t>,R29-LW11519,</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</si>
  <si>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软管</t>
    </r>
    <r>
      <rPr>
        <sz val="10"/>
        <color rgb="FF000000"/>
        <rFont val="Arial"/>
        <charset val="134"/>
      </rPr>
      <t>,F18000104-0220,GE</t>
    </r>
  </si>
  <si>
    <r>
      <rPr>
        <sz val="10"/>
        <color rgb="FF000000"/>
        <rFont val="宋体"/>
        <charset val="134"/>
      </rPr>
      <t>离心压缩机本体零件</t>
    </r>
    <r>
      <rPr>
        <sz val="10"/>
        <color rgb="FF000000"/>
        <rFont val="Arial"/>
        <charset val="134"/>
      </rPr>
      <t>,</t>
    </r>
    <r>
      <rPr>
        <sz val="10"/>
        <color rgb="FF000000"/>
        <rFont val="宋体"/>
        <charset val="134"/>
      </rPr>
      <t>软管</t>
    </r>
    <r>
      <rPr>
        <sz val="10"/>
        <color rgb="FF000000"/>
        <rFont val="Arial"/>
        <charset val="134"/>
      </rPr>
      <t>,2-01H-134-021,</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</si>
  <si>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软管</t>
    </r>
    <r>
      <rPr>
        <sz val="10"/>
        <color rgb="FF000000"/>
        <rFont val="Arial"/>
        <charset val="134"/>
      </rPr>
      <t>,115414-1,GE</t>
    </r>
  </si>
  <si>
    <r>
      <rPr>
        <sz val="10"/>
        <color rgb="FF000000"/>
        <rFont val="宋体"/>
        <charset val="134"/>
      </rPr>
      <t>离心压缩机本体零件</t>
    </r>
    <r>
      <rPr>
        <sz val="10"/>
        <color rgb="FF000000"/>
        <rFont val="Arial"/>
        <charset val="134"/>
      </rPr>
      <t>,</t>
    </r>
    <r>
      <rPr>
        <sz val="10"/>
        <color rgb="FF000000"/>
        <rFont val="宋体"/>
        <charset val="134"/>
      </rPr>
      <t>控制器</t>
    </r>
    <r>
      <rPr>
        <sz val="10"/>
        <color rgb="FF000000"/>
        <rFont val="Arial"/>
        <charset val="134"/>
      </rPr>
      <t>,IRC0079632,GE</t>
    </r>
  </si>
  <si>
    <r>
      <rPr>
        <sz val="10"/>
        <color rgb="FF000000"/>
        <rFont val="宋体"/>
        <charset val="134"/>
      </rPr>
      <t>离心压缩机本体零件</t>
    </r>
    <r>
      <rPr>
        <sz val="10"/>
        <color rgb="FF000000"/>
        <rFont val="Arial"/>
        <charset val="134"/>
      </rPr>
      <t>,</t>
    </r>
    <r>
      <rPr>
        <sz val="10"/>
        <color rgb="FF000000"/>
        <rFont val="宋体"/>
        <charset val="134"/>
      </rPr>
      <t>管弯头</t>
    </r>
    <r>
      <rPr>
        <sz val="10"/>
        <color rgb="FF000000"/>
        <rFont val="Arial"/>
        <charset val="134"/>
      </rPr>
      <t>,9693M50P06,GE</t>
    </r>
  </si>
  <si>
    <r>
      <rPr>
        <sz val="10"/>
        <color rgb="FF000000"/>
        <rFont val="宋体"/>
        <charset val="134"/>
      </rPr>
      <t>离心压缩机本体零件</t>
    </r>
    <r>
      <rPr>
        <sz val="10"/>
        <color rgb="FF000000"/>
        <rFont val="Arial"/>
        <charset val="134"/>
      </rPr>
      <t>,</t>
    </r>
    <r>
      <rPr>
        <sz val="10"/>
        <color rgb="FF000000"/>
        <rFont val="宋体"/>
        <charset val="134"/>
      </rPr>
      <t>控制继电器</t>
    </r>
    <r>
      <rPr>
        <sz val="10"/>
        <color rgb="FF000000"/>
        <rFont val="Arial"/>
        <charset val="134"/>
      </rPr>
      <t>,2-55F-016-210(079-0009),</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</si>
  <si>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辅助继电器</t>
    </r>
    <r>
      <rPr>
        <sz val="10"/>
        <color rgb="FF000000"/>
        <rFont val="Arial"/>
        <charset val="134"/>
      </rPr>
      <t>,IRC0079687,GE</t>
    </r>
  </si>
  <si>
    <r>
      <rPr>
        <sz val="10"/>
        <color rgb="FF000000"/>
        <rFont val="宋体"/>
        <charset val="134"/>
      </rPr>
      <t>离心压缩机本体零件</t>
    </r>
    <r>
      <rPr>
        <sz val="10"/>
        <color rgb="FF000000"/>
        <rFont val="Arial"/>
        <charset val="134"/>
      </rPr>
      <t>,O</t>
    </r>
    <r>
      <rPr>
        <sz val="10"/>
        <color rgb="FF000000"/>
        <rFont val="宋体"/>
        <charset val="134"/>
      </rPr>
      <t>型密封圈</t>
    </r>
    <r>
      <rPr>
        <sz val="10"/>
        <color rgb="FF000000"/>
        <rFont val="Arial"/>
        <charset val="134"/>
      </rPr>
      <t>,2-16C-094-102,</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</si>
  <si>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电磁阀</t>
    </r>
    <r>
      <rPr>
        <sz val="10"/>
        <color rgb="FF000000"/>
        <rFont val="Arial"/>
        <charset val="134"/>
      </rPr>
      <t>,SOM6614280/4-TAGFV-700(45CR-1),GE</t>
    </r>
  </si>
  <si>
    <r>
      <rPr>
        <sz val="10"/>
        <color rgb="FF000000"/>
        <rFont val="宋体"/>
        <charset val="134"/>
      </rPr>
      <t>离心压缩机本体零件</t>
    </r>
    <r>
      <rPr>
        <sz val="10"/>
        <color rgb="FF000000"/>
        <rFont val="Arial"/>
        <charset val="134"/>
      </rPr>
      <t>,</t>
    </r>
    <r>
      <rPr>
        <sz val="10"/>
        <color rgb="FF000000"/>
        <rFont val="宋体"/>
        <charset val="134"/>
      </rPr>
      <t>电缆延长线</t>
    </r>
    <r>
      <rPr>
        <sz val="10"/>
        <color rgb="FF000000"/>
        <rFont val="Arial"/>
        <charset val="134"/>
      </rPr>
      <t>,2-05C-128-201,</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</si>
  <si>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整流器</t>
    </r>
    <r>
      <rPr>
        <sz val="10"/>
        <color rgb="FF000000"/>
        <rFont val="Arial"/>
        <charset val="134"/>
      </rPr>
      <t>,2-55F-016-203,</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</si>
  <si>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保险</t>
    </r>
    <r>
      <rPr>
        <sz val="10"/>
        <color rgb="FF000000"/>
        <rFont val="Arial"/>
        <charset val="134"/>
      </rPr>
      <t>,MICRON-B075BTZ13-RB,</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</si>
  <si>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保险丝支架</t>
    </r>
    <r>
      <rPr>
        <sz val="10"/>
        <color rgb="FF000000"/>
        <rFont val="Arial"/>
        <charset val="134"/>
      </rPr>
      <t>,IQQ020070008,GE</t>
    </r>
  </si>
  <si>
    <r>
      <rPr>
        <sz val="10"/>
        <color rgb="FF000000"/>
        <rFont val="宋体"/>
        <charset val="134"/>
      </rPr>
      <t>离心压缩机本体零件</t>
    </r>
    <r>
      <rPr>
        <sz val="10"/>
        <color rgb="FF000000"/>
        <rFont val="Arial"/>
        <charset val="134"/>
      </rPr>
      <t>,</t>
    </r>
    <r>
      <rPr>
        <sz val="10"/>
        <color rgb="FF000000"/>
        <rFont val="宋体"/>
        <charset val="134"/>
      </rPr>
      <t>膜片阀维修包</t>
    </r>
    <r>
      <rPr>
        <sz val="10"/>
        <color rgb="FF000000"/>
        <rFont val="Arial"/>
        <charset val="134"/>
      </rPr>
      <t>,2-16C-111-105,</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</si>
  <si>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垫片</t>
    </r>
    <r>
      <rPr>
        <sz val="10"/>
        <color rgb="FF000000"/>
        <rFont val="Arial"/>
        <charset val="134"/>
      </rPr>
      <t>,IRV398761883,GE</t>
    </r>
  </si>
  <si>
    <r>
      <rPr>
        <sz val="10"/>
        <color rgb="FF000000"/>
        <rFont val="宋体"/>
        <charset val="134"/>
      </rPr>
      <t>离心压缩机本体零件</t>
    </r>
    <r>
      <rPr>
        <sz val="10"/>
        <color rgb="FF000000"/>
        <rFont val="Arial"/>
        <charset val="134"/>
      </rPr>
      <t>,</t>
    </r>
    <r>
      <rPr>
        <sz val="10"/>
        <color rgb="FF000000"/>
        <rFont val="宋体"/>
        <charset val="134"/>
      </rPr>
      <t>温控器</t>
    </r>
    <r>
      <rPr>
        <sz val="10"/>
        <color rgb="FF000000"/>
        <rFont val="Arial"/>
        <charset val="134"/>
      </rPr>
      <t>,IRC007960128,GE</t>
    </r>
  </si>
  <si>
    <r>
      <rPr>
        <sz val="10"/>
        <color rgb="FF000000"/>
        <rFont val="宋体"/>
        <charset val="134"/>
      </rPr>
      <t>离心压缩机本体零件</t>
    </r>
    <r>
      <rPr>
        <sz val="10"/>
        <color rgb="FF000000"/>
        <rFont val="Arial"/>
        <charset val="134"/>
      </rPr>
      <t>,</t>
    </r>
    <r>
      <rPr>
        <sz val="10"/>
        <color rgb="FF000000"/>
        <rFont val="宋体"/>
        <charset val="134"/>
      </rPr>
      <t>平垫圈</t>
    </r>
    <r>
      <rPr>
        <sz val="10"/>
        <color rgb="FF000000"/>
        <rFont val="Arial"/>
        <charset val="134"/>
      </rPr>
      <t>,9682M51P05,GE</t>
    </r>
  </si>
  <si>
    <r>
      <rPr>
        <sz val="10"/>
        <color rgb="FF000000"/>
        <rFont val="宋体"/>
        <charset val="134"/>
      </rPr>
      <t>离心压缩机本体零件</t>
    </r>
    <r>
      <rPr>
        <sz val="10"/>
        <color rgb="FF000000"/>
        <rFont val="Arial"/>
        <charset val="134"/>
      </rPr>
      <t>,</t>
    </r>
    <r>
      <rPr>
        <sz val="10"/>
        <color rgb="FF000000"/>
        <rFont val="宋体"/>
        <charset val="134"/>
      </rPr>
      <t>适配器</t>
    </r>
    <r>
      <rPr>
        <sz val="10"/>
        <color rgb="FF000000"/>
        <rFont val="Arial"/>
        <charset val="134"/>
      </rPr>
      <t>,2-88E-116-107,</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</si>
  <si>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接线板</t>
    </r>
    <r>
      <rPr>
        <sz val="10"/>
        <color rgb="FF000000"/>
        <rFont val="Arial"/>
        <charset val="134"/>
      </rPr>
      <t>,2-88E-058-214,</t>
    </r>
    <r>
      <rPr>
        <sz val="10"/>
        <color rgb="FF000000"/>
        <rFont val="宋体"/>
        <charset val="134"/>
      </rPr>
      <t>罗罗</t>
    </r>
  </si>
  <si>
    <r>
      <rPr>
        <sz val="10"/>
        <color rgb="FF000000"/>
        <rFont val="宋体"/>
        <charset val="134"/>
      </rPr>
      <t>离心压缩机本体零件</t>
    </r>
    <r>
      <rPr>
        <sz val="10"/>
        <color rgb="FF000000"/>
        <rFont val="Arial"/>
        <charset val="134"/>
      </rPr>
      <t>,RC</t>
    </r>
    <r>
      <rPr>
        <sz val="10"/>
        <color rgb="FF000000"/>
        <rFont val="宋体"/>
        <charset val="134"/>
      </rPr>
      <t>卡</t>
    </r>
    <r>
      <rPr>
        <sz val="10"/>
        <color rgb="FF000000"/>
        <rFont val="Arial"/>
        <charset val="134"/>
      </rPr>
      <t>,IRC0063817,GE</t>
    </r>
  </si>
  <si>
    <r>
      <rPr>
        <sz val="10"/>
        <color rgb="FF000000"/>
        <rFont val="宋体"/>
        <charset val="134"/>
      </rPr>
      <t>离心压缩机本体零件</t>
    </r>
    <r>
      <rPr>
        <sz val="10"/>
        <color rgb="FF000000"/>
        <rFont val="Arial"/>
        <charset val="134"/>
      </rPr>
      <t>,</t>
    </r>
    <r>
      <rPr>
        <sz val="10"/>
        <color rgb="FF000000"/>
        <rFont val="宋体"/>
        <charset val="134"/>
      </rPr>
      <t>差压表</t>
    </r>
    <r>
      <rPr>
        <sz val="10"/>
        <color rgb="FF000000"/>
        <rFont val="Arial"/>
        <charset val="134"/>
      </rPr>
      <t>,2-16C-111-107,</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</si>
  <si>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管卡</t>
    </r>
    <r>
      <rPr>
        <sz val="10"/>
        <color rgb="FF000000"/>
        <rFont val="Arial"/>
        <charset val="134"/>
      </rPr>
      <t>,9187M73P140,GE</t>
    </r>
  </si>
  <si>
    <r>
      <rPr>
        <sz val="10"/>
        <color rgb="FF000000"/>
        <rFont val="宋体"/>
        <charset val="134"/>
      </rPr>
      <t>离心压缩机本体零件</t>
    </r>
    <r>
      <rPr>
        <sz val="10"/>
        <color rgb="FF000000"/>
        <rFont val="Arial"/>
        <charset val="134"/>
      </rPr>
      <t>,</t>
    </r>
    <r>
      <rPr>
        <sz val="10"/>
        <color rgb="FF000000"/>
        <rFont val="宋体"/>
        <charset val="134"/>
      </rPr>
      <t>管卡</t>
    </r>
    <r>
      <rPr>
        <sz val="10"/>
        <color rgb="FF000000"/>
        <rFont val="Arial"/>
        <charset val="134"/>
      </rPr>
      <t>,9187M73P32,GE</t>
    </r>
  </si>
  <si>
    <r>
      <rPr>
        <sz val="10"/>
        <color rgb="FF000000"/>
        <rFont val="宋体"/>
        <charset val="134"/>
      </rPr>
      <t>离心压缩机本体零件</t>
    </r>
    <r>
      <rPr>
        <sz val="10"/>
        <color rgb="FF000000"/>
        <rFont val="Arial"/>
        <charset val="134"/>
      </rPr>
      <t>,</t>
    </r>
    <r>
      <rPr>
        <sz val="10"/>
        <color rgb="FF000000"/>
        <rFont val="宋体"/>
        <charset val="134"/>
      </rPr>
      <t>锁紧螺母</t>
    </r>
    <r>
      <rPr>
        <sz val="10"/>
        <color rgb="FF000000"/>
        <rFont val="Arial"/>
        <charset val="134"/>
      </rPr>
      <t>,R29-LW18871,</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</si>
  <si>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辅助触点</t>
    </r>
    <r>
      <rPr>
        <sz val="10"/>
        <color rgb="FF000000"/>
        <rFont val="Arial"/>
        <charset val="134"/>
      </rPr>
      <t>,IRC0079670,GE</t>
    </r>
  </si>
  <si>
    <r>
      <rPr>
        <sz val="10"/>
        <color rgb="FF000000"/>
        <rFont val="宋体"/>
        <charset val="134"/>
      </rPr>
      <t>离心压缩机本体零件</t>
    </r>
    <r>
      <rPr>
        <sz val="10"/>
        <color rgb="FF000000"/>
        <rFont val="Arial"/>
        <charset val="134"/>
      </rPr>
      <t>,</t>
    </r>
    <r>
      <rPr>
        <sz val="10"/>
        <color rgb="FF000000"/>
        <rFont val="宋体"/>
        <charset val="134"/>
      </rPr>
      <t>管弯头</t>
    </r>
    <r>
      <rPr>
        <sz val="10"/>
        <color rgb="FF000000"/>
        <rFont val="Arial"/>
        <charset val="134"/>
      </rPr>
      <t>,9693M50P08,GE</t>
    </r>
  </si>
  <si>
    <r>
      <rPr>
        <sz val="10"/>
        <color rgb="FF000000"/>
        <rFont val="宋体"/>
        <charset val="134"/>
      </rPr>
      <t>离心压缩机本体零件</t>
    </r>
    <r>
      <rPr>
        <sz val="10"/>
        <color rgb="FF000000"/>
        <rFont val="Arial"/>
        <charset val="134"/>
      </rPr>
      <t>,</t>
    </r>
    <r>
      <rPr>
        <sz val="10"/>
        <color rgb="FF000000"/>
        <rFont val="宋体"/>
        <charset val="134"/>
      </rPr>
      <t>保险丝支架</t>
    </r>
    <r>
      <rPr>
        <sz val="10"/>
        <color rgb="FF000000"/>
        <rFont val="Arial"/>
        <charset val="134"/>
      </rPr>
      <t>,IRC0079667,GE</t>
    </r>
  </si>
  <si>
    <r>
      <rPr>
        <sz val="10"/>
        <color rgb="FF000000"/>
        <rFont val="宋体"/>
        <charset val="134"/>
      </rPr>
      <t>离心压缩机本体零件</t>
    </r>
    <r>
      <rPr>
        <sz val="10"/>
        <color rgb="FF000000"/>
        <rFont val="Arial"/>
        <charset val="134"/>
      </rPr>
      <t>,</t>
    </r>
    <r>
      <rPr>
        <sz val="10"/>
        <color rgb="FF000000"/>
        <rFont val="宋体"/>
        <charset val="134"/>
      </rPr>
      <t>模块</t>
    </r>
    <r>
      <rPr>
        <sz val="10"/>
        <color rgb="FF000000"/>
        <rFont val="Arial"/>
        <charset val="134"/>
      </rPr>
      <t>,IQQ020090010,GE</t>
    </r>
  </si>
  <si>
    <r>
      <rPr>
        <sz val="10"/>
        <color rgb="FF000000"/>
        <rFont val="宋体"/>
        <charset val="134"/>
      </rPr>
      <t>离心压缩机本体零件</t>
    </r>
    <r>
      <rPr>
        <sz val="10"/>
        <color rgb="FF000000"/>
        <rFont val="Arial"/>
        <charset val="134"/>
      </rPr>
      <t>,</t>
    </r>
    <r>
      <rPr>
        <sz val="10"/>
        <color rgb="FF000000"/>
        <rFont val="宋体"/>
        <charset val="134"/>
      </rPr>
      <t>管卡</t>
    </r>
    <r>
      <rPr>
        <sz val="10"/>
        <color rgb="FF000000"/>
        <rFont val="Arial"/>
        <charset val="134"/>
      </rPr>
      <t>,9187M73P28,GE</t>
    </r>
  </si>
  <si>
    <r>
      <rPr>
        <sz val="10"/>
        <color rgb="FF000000"/>
        <rFont val="宋体"/>
        <charset val="134"/>
      </rPr>
      <t>离心压缩机本体零件</t>
    </r>
    <r>
      <rPr>
        <sz val="10"/>
        <color rgb="FF000000"/>
        <rFont val="Arial"/>
        <charset val="134"/>
      </rPr>
      <t>,</t>
    </r>
    <r>
      <rPr>
        <sz val="10"/>
        <color rgb="FF000000"/>
        <rFont val="宋体"/>
        <charset val="134"/>
      </rPr>
      <t>螺栓</t>
    </r>
    <r>
      <rPr>
        <sz val="10"/>
        <color rgb="FF000000"/>
        <rFont val="Arial"/>
        <charset val="134"/>
      </rPr>
      <t>,R29-A10433E,</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</si>
  <si>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保险</t>
    </r>
    <r>
      <rPr>
        <sz val="10"/>
        <color rgb="FF000000"/>
        <rFont val="Arial"/>
        <charset val="134"/>
      </rPr>
      <t>,2-55F-016-101,</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</si>
  <si>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螺栓</t>
    </r>
    <r>
      <rPr>
        <sz val="10"/>
        <color rgb="FF000000"/>
        <rFont val="Arial"/>
        <charset val="134"/>
      </rPr>
      <t>,RVR205391070,GE</t>
    </r>
  </si>
  <si>
    <r>
      <rPr>
        <sz val="10"/>
        <color rgb="FF000000"/>
        <rFont val="宋体"/>
        <charset val="134"/>
      </rPr>
      <t>离心压缩机本体零件</t>
    </r>
    <r>
      <rPr>
        <sz val="10"/>
        <color rgb="FF000000"/>
        <rFont val="Arial"/>
        <charset val="134"/>
      </rPr>
      <t>,</t>
    </r>
    <r>
      <rPr>
        <sz val="10"/>
        <color rgb="FF000000"/>
        <rFont val="宋体"/>
        <charset val="134"/>
      </rPr>
      <t>调整垫片</t>
    </r>
    <r>
      <rPr>
        <sz val="10"/>
        <color rgb="FF000000"/>
        <rFont val="Arial"/>
        <charset val="134"/>
      </rPr>
      <t>,RF36-3-24H,</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</si>
  <si>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软管</t>
    </r>
    <r>
      <rPr>
        <sz val="10"/>
        <color rgb="FF000000"/>
        <rFont val="Arial"/>
        <charset val="134"/>
      </rPr>
      <t>,2-01H-134-014,</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</si>
  <si>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保险拆卸手柄</t>
    </r>
    <r>
      <rPr>
        <sz val="10"/>
        <color rgb="FF000000"/>
        <rFont val="Arial"/>
        <charset val="134"/>
      </rPr>
      <t>,IRC007960112,GE</t>
    </r>
  </si>
  <si>
    <r>
      <rPr>
        <sz val="10"/>
        <color rgb="FF000000"/>
        <rFont val="宋体"/>
        <charset val="134"/>
      </rPr>
      <t>离心压缩机本体零件</t>
    </r>
    <r>
      <rPr>
        <sz val="10"/>
        <color rgb="FF000000"/>
        <rFont val="Arial"/>
        <charset val="134"/>
      </rPr>
      <t>,</t>
    </r>
    <r>
      <rPr>
        <sz val="10"/>
        <color rgb="FF000000"/>
        <rFont val="宋体"/>
        <charset val="134"/>
      </rPr>
      <t>管卡</t>
    </r>
    <r>
      <rPr>
        <sz val="10"/>
        <color rgb="FF000000"/>
        <rFont val="Arial"/>
        <charset val="134"/>
      </rPr>
      <t>,9187M73P128,GE</t>
    </r>
  </si>
  <si>
    <r>
      <rPr>
        <sz val="10"/>
        <color rgb="FF000000"/>
        <rFont val="宋体"/>
        <charset val="134"/>
      </rPr>
      <t>离心压缩机本体零件</t>
    </r>
    <r>
      <rPr>
        <sz val="10"/>
        <color rgb="FF000000"/>
        <rFont val="Arial"/>
        <charset val="134"/>
      </rPr>
      <t>,</t>
    </r>
    <r>
      <rPr>
        <sz val="10"/>
        <color rgb="FF000000"/>
        <rFont val="宋体"/>
        <charset val="134"/>
      </rPr>
      <t>止推垫片</t>
    </r>
    <r>
      <rPr>
        <sz val="10"/>
        <color rgb="FF000000"/>
        <rFont val="Arial"/>
        <charset val="134"/>
      </rPr>
      <t>,R29-LW12575,</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</si>
  <si>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线性滤波器</t>
    </r>
    <r>
      <rPr>
        <sz val="10"/>
        <color rgb="FF000000"/>
        <rFont val="Arial"/>
        <charset val="134"/>
      </rPr>
      <t>,IRQ119520652 250V 30A,GE</t>
    </r>
  </si>
  <si>
    <r>
      <rPr>
        <sz val="10"/>
        <color rgb="FF000000"/>
        <rFont val="宋体"/>
        <charset val="134"/>
      </rPr>
      <t>离心压缩机本体零件</t>
    </r>
    <r>
      <rPr>
        <sz val="10"/>
        <color rgb="FF000000"/>
        <rFont val="Arial"/>
        <charset val="134"/>
      </rPr>
      <t>,</t>
    </r>
    <r>
      <rPr>
        <sz val="10"/>
        <color rgb="FF000000"/>
        <rFont val="宋体"/>
        <charset val="134"/>
      </rPr>
      <t>二极管</t>
    </r>
    <r>
      <rPr>
        <sz val="10"/>
        <color rgb="FF000000"/>
        <rFont val="Arial"/>
        <charset val="134"/>
      </rPr>
      <t>,E-01E-001-075,</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</si>
  <si>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加热器</t>
    </r>
    <r>
      <rPr>
        <sz val="10"/>
        <color rgb="FF000000"/>
        <rFont val="Arial"/>
        <charset val="134"/>
      </rPr>
      <t>,IRC007960136,GE</t>
    </r>
  </si>
  <si>
    <r>
      <rPr>
        <sz val="10"/>
        <color rgb="FF000000"/>
        <rFont val="宋体"/>
        <charset val="134"/>
      </rPr>
      <t>离心压缩机本体零件</t>
    </r>
    <r>
      <rPr>
        <sz val="10"/>
        <color rgb="FF000000"/>
        <rFont val="Arial"/>
        <charset val="134"/>
      </rPr>
      <t>,</t>
    </r>
    <r>
      <rPr>
        <sz val="10"/>
        <color rgb="FF000000"/>
        <rFont val="宋体"/>
        <charset val="134"/>
      </rPr>
      <t>防震机座</t>
    </r>
    <r>
      <rPr>
        <sz val="10"/>
        <color rgb="FF000000"/>
        <rFont val="Arial"/>
        <charset val="134"/>
      </rPr>
      <t>,IRV3176304,GE</t>
    </r>
  </si>
  <si>
    <r>
      <rPr>
        <sz val="10"/>
        <color rgb="FF000000"/>
        <rFont val="宋体"/>
        <charset val="134"/>
      </rPr>
      <t>离心压缩机本体零件</t>
    </r>
    <r>
      <rPr>
        <sz val="10"/>
        <color rgb="FF000000"/>
        <rFont val="Arial"/>
        <charset val="134"/>
      </rPr>
      <t>,</t>
    </r>
    <r>
      <rPr>
        <sz val="10"/>
        <color rgb="FF000000"/>
        <rFont val="宋体"/>
        <charset val="134"/>
      </rPr>
      <t>熔断式辅助触点</t>
    </r>
    <r>
      <rPr>
        <sz val="10"/>
        <color rgb="FF000000"/>
        <rFont val="Arial"/>
        <charset val="134"/>
      </rPr>
      <t>,IRC007960142,GE</t>
    </r>
  </si>
  <si>
    <r>
      <rPr>
        <sz val="10"/>
        <color rgb="FF000000"/>
        <rFont val="宋体"/>
        <charset val="134"/>
      </rPr>
      <t>离心压缩机本体零件</t>
    </r>
    <r>
      <rPr>
        <sz val="10"/>
        <color rgb="FF000000"/>
        <rFont val="Arial"/>
        <charset val="134"/>
      </rPr>
      <t>,</t>
    </r>
    <r>
      <rPr>
        <sz val="10"/>
        <color rgb="FF000000"/>
        <rFont val="宋体"/>
        <charset val="134"/>
      </rPr>
      <t>二极管</t>
    </r>
    <r>
      <rPr>
        <sz val="10"/>
        <color rgb="FF000000"/>
        <rFont val="Arial"/>
        <charset val="134"/>
      </rPr>
      <t>,IQQ020090001,GE</t>
    </r>
  </si>
  <si>
    <r>
      <rPr>
        <sz val="10"/>
        <color rgb="FF000000"/>
        <rFont val="宋体"/>
        <charset val="134"/>
      </rPr>
      <t>离心压缩机本体零件</t>
    </r>
    <r>
      <rPr>
        <sz val="10"/>
        <color rgb="FF000000"/>
        <rFont val="Arial"/>
        <charset val="134"/>
      </rPr>
      <t>,</t>
    </r>
    <r>
      <rPr>
        <sz val="10"/>
        <color rgb="FF000000"/>
        <rFont val="宋体"/>
        <charset val="134"/>
      </rPr>
      <t>线性滤波器</t>
    </r>
    <r>
      <rPr>
        <sz val="10"/>
        <color rgb="FF000000"/>
        <rFont val="Arial"/>
        <charset val="134"/>
      </rPr>
      <t>,IRQ119520922 250V 24A,GE</t>
    </r>
  </si>
  <si>
    <r>
      <rPr>
        <sz val="10"/>
        <color rgb="FF000000"/>
        <rFont val="宋体"/>
        <charset val="134"/>
      </rPr>
      <t>离心压缩机本体零件</t>
    </r>
    <r>
      <rPr>
        <sz val="10"/>
        <color rgb="FF000000"/>
        <rFont val="Arial"/>
        <charset val="134"/>
      </rPr>
      <t>,</t>
    </r>
    <r>
      <rPr>
        <sz val="10"/>
        <color rgb="FF000000"/>
        <rFont val="宋体"/>
        <charset val="134"/>
      </rPr>
      <t>膜片阀维修包</t>
    </r>
    <r>
      <rPr>
        <sz val="10"/>
        <color rgb="FF000000"/>
        <rFont val="Arial"/>
        <charset val="134"/>
      </rPr>
      <t>,2-16C-111-106,</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</si>
  <si>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固定套</t>
    </r>
    <r>
      <rPr>
        <sz val="10"/>
        <color rgb="FF000000"/>
        <rFont val="Arial"/>
        <charset val="134"/>
      </rPr>
      <t>,SWR24136,GE</t>
    </r>
  </si>
  <si>
    <r>
      <rPr>
        <sz val="10"/>
        <color rgb="FF000000"/>
        <rFont val="宋体"/>
        <charset val="134"/>
      </rPr>
      <t>离心压缩机本体零件</t>
    </r>
    <r>
      <rPr>
        <sz val="10"/>
        <color rgb="FF000000"/>
        <rFont val="Arial"/>
        <charset val="134"/>
      </rPr>
      <t>,</t>
    </r>
    <r>
      <rPr>
        <sz val="10"/>
        <color rgb="FF000000"/>
        <rFont val="宋体"/>
        <charset val="134"/>
      </rPr>
      <t>电流互感器</t>
    </r>
    <r>
      <rPr>
        <sz val="10"/>
        <color rgb="FF000000"/>
        <rFont val="Arial"/>
        <charset val="134"/>
      </rPr>
      <t>,IRC007960158,GE</t>
    </r>
  </si>
  <si>
    <r>
      <rPr>
        <sz val="10"/>
        <color rgb="FF000000"/>
        <rFont val="宋体"/>
        <charset val="134"/>
      </rPr>
      <t>离心压缩机本体零件</t>
    </r>
    <r>
      <rPr>
        <sz val="10"/>
        <color rgb="FF000000"/>
        <rFont val="Arial"/>
        <charset val="134"/>
      </rPr>
      <t>,</t>
    </r>
    <r>
      <rPr>
        <sz val="10"/>
        <color rgb="FF000000"/>
        <rFont val="宋体"/>
        <charset val="134"/>
      </rPr>
      <t>止推垫片</t>
    </r>
    <r>
      <rPr>
        <sz val="10"/>
        <color rgb="FF000000"/>
        <rFont val="Arial"/>
        <charset val="134"/>
      </rPr>
      <t>,R29-LW13405,</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</si>
  <si>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断路器</t>
    </r>
    <r>
      <rPr>
        <sz val="10"/>
        <color rgb="FF000000"/>
        <rFont val="Arial"/>
        <charset val="134"/>
      </rPr>
      <t>,IRC0079699,GE</t>
    </r>
  </si>
  <si>
    <r>
      <rPr>
        <sz val="10"/>
        <color rgb="FF000000"/>
        <rFont val="宋体"/>
        <charset val="134"/>
      </rPr>
      <t>离心压缩机本体零件</t>
    </r>
    <r>
      <rPr>
        <sz val="10"/>
        <color rgb="FF000000"/>
        <rFont val="Arial"/>
        <charset val="134"/>
      </rPr>
      <t>,</t>
    </r>
    <r>
      <rPr>
        <sz val="10"/>
        <color rgb="FF000000"/>
        <rFont val="宋体"/>
        <charset val="134"/>
      </rPr>
      <t>控制器</t>
    </r>
    <r>
      <rPr>
        <sz val="10"/>
        <color rgb="FF000000"/>
        <rFont val="Arial"/>
        <charset val="134"/>
      </rPr>
      <t>,IRC0079606,GE</t>
    </r>
  </si>
  <si>
    <r>
      <rPr>
        <sz val="10"/>
        <color rgb="FF000000"/>
        <rFont val="宋体"/>
        <charset val="134"/>
      </rPr>
      <t>离心压缩机本体零件</t>
    </r>
    <r>
      <rPr>
        <sz val="10"/>
        <color rgb="FF000000"/>
        <rFont val="Arial"/>
        <charset val="134"/>
      </rPr>
      <t>,</t>
    </r>
    <r>
      <rPr>
        <sz val="10"/>
        <color rgb="FF000000"/>
        <rFont val="宋体"/>
        <charset val="134"/>
      </rPr>
      <t>安全栅</t>
    </r>
    <r>
      <rPr>
        <sz val="10"/>
        <color rgb="FF000000"/>
        <rFont val="Arial"/>
        <charset val="134"/>
      </rPr>
      <t>,IRQ119520910,GE</t>
    </r>
  </si>
  <si>
    <r>
      <rPr>
        <sz val="10"/>
        <color rgb="FF000000"/>
        <rFont val="宋体"/>
        <charset val="134"/>
      </rPr>
      <t>离心压缩机本体零件</t>
    </r>
    <r>
      <rPr>
        <sz val="10"/>
        <color rgb="FF000000"/>
        <rFont val="Arial"/>
        <charset val="134"/>
      </rPr>
      <t>,</t>
    </r>
    <r>
      <rPr>
        <sz val="10"/>
        <color rgb="FF000000"/>
        <rFont val="宋体"/>
        <charset val="134"/>
      </rPr>
      <t>电容加热器</t>
    </r>
    <r>
      <rPr>
        <sz val="10"/>
        <color rgb="FF000000"/>
        <rFont val="Arial"/>
        <charset val="134"/>
      </rPr>
      <t>,IRQ119520920,GE</t>
    </r>
  </si>
  <si>
    <r>
      <rPr>
        <sz val="10"/>
        <color rgb="FF000000"/>
        <rFont val="宋体"/>
        <charset val="134"/>
      </rPr>
      <t>离心压缩机本体零件</t>
    </r>
    <r>
      <rPr>
        <sz val="10"/>
        <color rgb="FF000000"/>
        <rFont val="Arial"/>
        <charset val="134"/>
      </rPr>
      <t>,</t>
    </r>
    <r>
      <rPr>
        <sz val="10"/>
        <color rgb="FF000000"/>
        <rFont val="宋体"/>
        <charset val="134"/>
      </rPr>
      <t>平垫圈</t>
    </r>
    <r>
      <rPr>
        <sz val="10"/>
        <color rgb="FF000000"/>
        <rFont val="Arial"/>
        <charset val="134"/>
      </rPr>
      <t>,9682M51P03,GE</t>
    </r>
  </si>
  <si>
    <r>
      <rPr>
        <sz val="10"/>
        <color rgb="FF000000"/>
        <rFont val="宋体"/>
        <charset val="134"/>
      </rPr>
      <t>离心压缩机本体零件</t>
    </r>
    <r>
      <rPr>
        <sz val="10"/>
        <color rgb="FF000000"/>
        <rFont val="Arial"/>
        <charset val="134"/>
      </rPr>
      <t>,</t>
    </r>
    <r>
      <rPr>
        <sz val="10"/>
        <color rgb="FF000000"/>
        <rFont val="宋体"/>
        <charset val="134"/>
      </rPr>
      <t>电源</t>
    </r>
    <r>
      <rPr>
        <sz val="10"/>
        <color rgb="FF000000"/>
        <rFont val="Arial"/>
        <charset val="134"/>
      </rPr>
      <t>,IRQ119520937,GE</t>
    </r>
  </si>
  <si>
    <r>
      <rPr>
        <sz val="10"/>
        <color rgb="FF000000"/>
        <rFont val="宋体"/>
        <charset val="134"/>
      </rPr>
      <t>离心压缩机本体零件</t>
    </r>
    <r>
      <rPr>
        <sz val="10"/>
        <color rgb="FF000000"/>
        <rFont val="Arial"/>
        <charset val="134"/>
      </rPr>
      <t>,</t>
    </r>
    <r>
      <rPr>
        <sz val="10"/>
        <color rgb="FF000000"/>
        <rFont val="宋体"/>
        <charset val="134"/>
      </rPr>
      <t>灯泡</t>
    </r>
    <r>
      <rPr>
        <sz val="10"/>
        <color rgb="FF000000"/>
        <rFont val="Arial"/>
        <charset val="134"/>
      </rPr>
      <t>,IRC007960138,GE</t>
    </r>
  </si>
  <si>
    <r>
      <rPr>
        <sz val="10"/>
        <color rgb="FF000000"/>
        <rFont val="宋体"/>
        <charset val="134"/>
      </rPr>
      <t>离心压缩机本体零件</t>
    </r>
    <r>
      <rPr>
        <sz val="10"/>
        <color rgb="FF000000"/>
        <rFont val="Arial"/>
        <charset val="134"/>
      </rPr>
      <t>,</t>
    </r>
    <r>
      <rPr>
        <sz val="10"/>
        <color rgb="FF000000"/>
        <rFont val="宋体"/>
        <charset val="134"/>
      </rPr>
      <t>连接卡</t>
    </r>
    <r>
      <rPr>
        <sz val="10"/>
        <color rgb="FF000000"/>
        <rFont val="Arial"/>
        <charset val="134"/>
      </rPr>
      <t>,IRC0079625,GE</t>
    </r>
  </si>
  <si>
    <r>
      <rPr>
        <sz val="10"/>
        <color rgb="FF000000"/>
        <rFont val="宋体"/>
        <charset val="134"/>
      </rPr>
      <t>离心压缩机本体零件</t>
    </r>
    <r>
      <rPr>
        <sz val="10"/>
        <color rgb="FF000000"/>
        <rFont val="Arial"/>
        <charset val="134"/>
      </rPr>
      <t>,</t>
    </r>
    <r>
      <rPr>
        <sz val="10"/>
        <color rgb="FF000000"/>
        <rFont val="宋体"/>
        <charset val="134"/>
      </rPr>
      <t>内部连接卡</t>
    </r>
    <r>
      <rPr>
        <sz val="10"/>
        <color rgb="FF000000"/>
        <rFont val="Arial"/>
        <charset val="134"/>
      </rPr>
      <t>,IRC0079626,GE</t>
    </r>
  </si>
  <si>
    <r>
      <rPr>
        <sz val="10"/>
        <color rgb="FF000000"/>
        <rFont val="宋体"/>
        <charset val="134"/>
      </rPr>
      <t>离心压缩机本体零件</t>
    </r>
    <r>
      <rPr>
        <sz val="10"/>
        <color rgb="FF000000"/>
        <rFont val="Arial"/>
        <charset val="134"/>
      </rPr>
      <t>,</t>
    </r>
    <r>
      <rPr>
        <sz val="10"/>
        <color rgb="FF000000"/>
        <rFont val="宋体"/>
        <charset val="134"/>
      </rPr>
      <t>电源</t>
    </r>
    <r>
      <rPr>
        <sz val="10"/>
        <color rgb="FF000000"/>
        <rFont val="Arial"/>
        <charset val="134"/>
      </rPr>
      <t>,2-88E-116-108,</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</si>
  <si>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阀门执行机构膜片</t>
    </r>
    <r>
      <rPr>
        <sz val="10"/>
        <color rgb="FF000000"/>
        <rFont val="Arial"/>
        <charset val="134"/>
      </rPr>
      <t>,2E859502202,</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</si>
  <si>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管卡</t>
    </r>
    <r>
      <rPr>
        <sz val="10"/>
        <color rgb="FF000000"/>
        <rFont val="Arial"/>
        <charset val="134"/>
      </rPr>
      <t>,9187M73P132,GE</t>
    </r>
  </si>
  <si>
    <r>
      <rPr>
        <sz val="10"/>
        <color rgb="FF000000"/>
        <rFont val="宋体"/>
        <charset val="134"/>
      </rPr>
      <t>离心压缩机本体零件</t>
    </r>
    <r>
      <rPr>
        <sz val="10"/>
        <color rgb="FF000000"/>
        <rFont val="Arial"/>
        <charset val="134"/>
      </rPr>
      <t>,O</t>
    </r>
    <r>
      <rPr>
        <sz val="10"/>
        <color rgb="FF000000"/>
        <rFont val="宋体"/>
        <charset val="134"/>
      </rPr>
      <t>型密封圈</t>
    </r>
    <r>
      <rPr>
        <sz val="10"/>
        <color rgb="FF000000"/>
        <rFont val="Arial"/>
        <charset val="134"/>
      </rPr>
      <t>,R29-195491,</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</si>
  <si>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照明灯</t>
    </r>
    <r>
      <rPr>
        <sz val="10"/>
        <color rgb="FF000000"/>
        <rFont val="Arial"/>
        <charset val="134"/>
      </rPr>
      <t>,2-04C-448-377,</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</si>
  <si>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断路器</t>
    </r>
    <r>
      <rPr>
        <sz val="10"/>
        <color rgb="FF000000"/>
        <rFont val="Arial"/>
        <charset val="134"/>
      </rPr>
      <t>,IRC007960146,GE</t>
    </r>
  </si>
  <si>
    <r>
      <rPr>
        <sz val="10"/>
        <color rgb="FF000000"/>
        <rFont val="宋体"/>
        <charset val="134"/>
      </rPr>
      <t>离心压缩机本体零件</t>
    </r>
    <r>
      <rPr>
        <sz val="10"/>
        <color rgb="FF000000"/>
        <rFont val="Arial"/>
        <charset val="134"/>
      </rPr>
      <t>,</t>
    </r>
    <r>
      <rPr>
        <sz val="10"/>
        <color rgb="FF000000"/>
        <rFont val="宋体"/>
        <charset val="134"/>
      </rPr>
      <t>插座</t>
    </r>
    <r>
      <rPr>
        <sz val="10"/>
        <color rgb="FF000000"/>
        <rFont val="Arial"/>
        <charset val="134"/>
      </rPr>
      <t>,IRC0079688,GE</t>
    </r>
  </si>
  <si>
    <r>
      <rPr>
        <sz val="10"/>
        <color rgb="FF000000"/>
        <rFont val="宋体"/>
        <charset val="134"/>
      </rPr>
      <t>离心压缩机本体零件</t>
    </r>
    <r>
      <rPr>
        <sz val="10"/>
        <color rgb="FF000000"/>
        <rFont val="Arial"/>
        <charset val="134"/>
      </rPr>
      <t>,</t>
    </r>
    <r>
      <rPr>
        <sz val="10"/>
        <color rgb="FF000000"/>
        <rFont val="宋体"/>
        <charset val="134"/>
      </rPr>
      <t>管状减速器</t>
    </r>
    <r>
      <rPr>
        <sz val="10"/>
        <color rgb="FF000000"/>
        <rFont val="Arial"/>
        <charset val="134"/>
      </rPr>
      <t>,J522P07,GE</t>
    </r>
  </si>
  <si>
    <r>
      <rPr>
        <sz val="10"/>
        <color rgb="FF000000"/>
        <rFont val="宋体"/>
        <charset val="134"/>
      </rPr>
      <t>离心压缩机本体零件</t>
    </r>
    <r>
      <rPr>
        <sz val="10"/>
        <color rgb="FF000000"/>
        <rFont val="Arial"/>
        <charset val="134"/>
      </rPr>
      <t>,</t>
    </r>
    <r>
      <rPr>
        <sz val="10"/>
        <color rgb="FF000000"/>
        <rFont val="宋体"/>
        <charset val="134"/>
      </rPr>
      <t>限位开关</t>
    </r>
    <r>
      <rPr>
        <sz val="10"/>
        <color rgb="FF000000"/>
        <rFont val="Arial"/>
        <charset val="134"/>
      </rPr>
      <t>,IRC007960137,GE</t>
    </r>
  </si>
  <si>
    <r>
      <rPr>
        <sz val="10"/>
        <color rgb="FF000000"/>
        <rFont val="宋体"/>
        <charset val="134"/>
      </rPr>
      <t>离心压缩机本体零件</t>
    </r>
    <r>
      <rPr>
        <sz val="10"/>
        <color rgb="FF000000"/>
        <rFont val="Arial"/>
        <charset val="134"/>
      </rPr>
      <t>,</t>
    </r>
    <r>
      <rPr>
        <sz val="10"/>
        <color rgb="FF000000"/>
        <rFont val="宋体"/>
        <charset val="134"/>
      </rPr>
      <t>盖板胶圈</t>
    </r>
    <r>
      <rPr>
        <sz val="10"/>
        <color rgb="FF000000"/>
        <rFont val="Arial"/>
        <charset val="134"/>
      </rPr>
      <t>,P617095,</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</si>
  <si>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选择开关</t>
    </r>
    <r>
      <rPr>
        <sz val="10"/>
        <color rgb="FF000000"/>
        <rFont val="Arial"/>
        <charset val="134"/>
      </rPr>
      <t>,E-01M-001-007,</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</si>
  <si>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把手</t>
    </r>
    <r>
      <rPr>
        <sz val="10"/>
        <color rgb="FF000000"/>
        <rFont val="Arial"/>
        <charset val="134"/>
      </rPr>
      <t>,IRC0079655,GE</t>
    </r>
  </si>
  <si>
    <r>
      <rPr>
        <sz val="10"/>
        <color rgb="FF000000"/>
        <rFont val="宋体"/>
        <charset val="134"/>
      </rPr>
      <t>离心压缩机本体零件</t>
    </r>
    <r>
      <rPr>
        <sz val="10"/>
        <color rgb="FF000000"/>
        <rFont val="Arial"/>
        <charset val="134"/>
      </rPr>
      <t>,</t>
    </r>
    <r>
      <rPr>
        <sz val="10"/>
        <color rgb="FF000000"/>
        <rFont val="宋体"/>
        <charset val="134"/>
      </rPr>
      <t>转换接头</t>
    </r>
    <r>
      <rPr>
        <sz val="10"/>
        <color rgb="FF000000"/>
        <rFont val="Arial"/>
        <charset val="134"/>
      </rPr>
      <t>,2-88E-116-603,</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</si>
  <si>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电磁阀维修包</t>
    </r>
    <r>
      <rPr>
        <sz val="10"/>
        <color rgb="FF000000"/>
        <rFont val="Arial"/>
        <charset val="134"/>
      </rPr>
      <t>,2-16C-111-104,</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</si>
  <si>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模块</t>
    </r>
    <r>
      <rPr>
        <sz val="10"/>
        <color rgb="FF000000"/>
        <rFont val="Arial"/>
        <charset val="134"/>
      </rPr>
      <t>,2-88E-116-601,</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</si>
  <si>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阀门执行机构膜片</t>
    </r>
    <r>
      <rPr>
        <sz val="10"/>
        <color rgb="FF000000"/>
        <rFont val="Arial"/>
        <charset val="134"/>
      </rPr>
      <t>,2E669902202,</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</si>
  <si>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电源分配器</t>
    </r>
    <r>
      <rPr>
        <sz val="10"/>
        <color rgb="FF000000"/>
        <rFont val="Arial"/>
        <charset val="134"/>
      </rPr>
      <t>,2-10E-150-001,</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</si>
  <si>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断路器</t>
    </r>
    <r>
      <rPr>
        <sz val="10"/>
        <color rgb="FF000000"/>
        <rFont val="Arial"/>
        <charset val="134"/>
      </rPr>
      <t>,IRC007960115,GE</t>
    </r>
  </si>
  <si>
    <r>
      <rPr>
        <sz val="10"/>
        <color rgb="FF000000"/>
        <rFont val="宋体"/>
        <charset val="134"/>
      </rPr>
      <t>离心压缩机本体零件</t>
    </r>
    <r>
      <rPr>
        <sz val="10"/>
        <color rgb="FF000000"/>
        <rFont val="Arial"/>
        <charset val="134"/>
      </rPr>
      <t>,</t>
    </r>
    <r>
      <rPr>
        <sz val="10"/>
        <color rgb="FF000000"/>
        <rFont val="宋体"/>
        <charset val="134"/>
      </rPr>
      <t>线性滤波器</t>
    </r>
    <r>
      <rPr>
        <sz val="10"/>
        <color rgb="FF000000"/>
        <rFont val="Arial"/>
        <charset val="134"/>
      </rPr>
      <t>,IRQ119520921 250V 16A,GE</t>
    </r>
  </si>
  <si>
    <r>
      <rPr>
        <sz val="10"/>
        <color rgb="FF000000"/>
        <rFont val="宋体"/>
        <charset val="134"/>
      </rPr>
      <t>离心压缩机本体零件</t>
    </r>
    <r>
      <rPr>
        <sz val="10"/>
        <color rgb="FF000000"/>
        <rFont val="Arial"/>
        <charset val="134"/>
      </rPr>
      <t>,</t>
    </r>
    <r>
      <rPr>
        <sz val="10"/>
        <color rgb="FF000000"/>
        <rFont val="宋体"/>
        <charset val="134"/>
      </rPr>
      <t>垫圈</t>
    </r>
    <r>
      <rPr>
        <sz val="10"/>
        <color rgb="FF000000"/>
        <rFont val="Arial"/>
        <charset val="134"/>
      </rPr>
      <t>,R29-AS42712,</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</si>
  <si>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指示灯</t>
    </r>
    <r>
      <rPr>
        <sz val="10"/>
        <color rgb="FF000000"/>
        <rFont val="Arial"/>
        <charset val="134"/>
      </rPr>
      <t>,IRC0063828+IRC0063838+IRC0063839,GE</t>
    </r>
  </si>
  <si>
    <r>
      <rPr>
        <sz val="10"/>
        <color rgb="FF000000"/>
        <rFont val="宋体"/>
        <charset val="134"/>
      </rPr>
      <t>离心压缩机本体零件</t>
    </r>
    <r>
      <rPr>
        <sz val="10"/>
        <color rgb="FF000000"/>
        <rFont val="Arial"/>
        <charset val="134"/>
      </rPr>
      <t>,</t>
    </r>
    <r>
      <rPr>
        <sz val="10"/>
        <color rgb="FF000000"/>
        <rFont val="宋体"/>
        <charset val="134"/>
      </rPr>
      <t>本地信号卡</t>
    </r>
    <r>
      <rPr>
        <sz val="10"/>
        <color rgb="FF000000"/>
        <rFont val="Arial"/>
        <charset val="134"/>
      </rPr>
      <t>,IRC0079607,GE</t>
    </r>
  </si>
  <si>
    <r>
      <rPr>
        <sz val="10"/>
        <color rgb="FF000000"/>
        <rFont val="宋体"/>
        <charset val="134"/>
      </rPr>
      <t>离心压缩机本体零件</t>
    </r>
    <r>
      <rPr>
        <sz val="10"/>
        <color rgb="FF000000"/>
        <rFont val="Arial"/>
        <charset val="134"/>
      </rPr>
      <t>,</t>
    </r>
    <r>
      <rPr>
        <sz val="10"/>
        <color rgb="FF000000"/>
        <rFont val="宋体"/>
        <charset val="134"/>
      </rPr>
      <t>转换开关</t>
    </r>
    <r>
      <rPr>
        <sz val="10"/>
        <color rgb="FF000000"/>
        <rFont val="Arial"/>
        <charset val="134"/>
      </rPr>
      <t>,IRC0079685,GE</t>
    </r>
  </si>
  <si>
    <r>
      <rPr>
        <sz val="10"/>
        <color rgb="FF000000"/>
        <rFont val="宋体"/>
        <charset val="134"/>
      </rPr>
      <t>离心压缩机本体零件</t>
    </r>
    <r>
      <rPr>
        <sz val="10"/>
        <color rgb="FF000000"/>
        <rFont val="Arial"/>
        <charset val="134"/>
      </rPr>
      <t>,</t>
    </r>
    <r>
      <rPr>
        <sz val="10"/>
        <color rgb="FF000000"/>
        <rFont val="宋体"/>
        <charset val="134"/>
      </rPr>
      <t>分流器</t>
    </r>
    <r>
      <rPr>
        <sz val="10"/>
        <color rgb="FF000000"/>
        <rFont val="Arial"/>
        <charset val="134"/>
      </rPr>
      <t>,IRC007960134,GE</t>
    </r>
  </si>
  <si>
    <r>
      <rPr>
        <sz val="10"/>
        <color rgb="FF000000"/>
        <rFont val="宋体"/>
        <charset val="134"/>
      </rPr>
      <t>离心压缩机本体零件</t>
    </r>
    <r>
      <rPr>
        <sz val="10"/>
        <color rgb="FF000000"/>
        <rFont val="Arial"/>
        <charset val="134"/>
      </rPr>
      <t>,</t>
    </r>
    <r>
      <rPr>
        <sz val="10"/>
        <color rgb="FF000000"/>
        <rFont val="宋体"/>
        <charset val="134"/>
      </rPr>
      <t>分流器</t>
    </r>
    <r>
      <rPr>
        <sz val="10"/>
        <color rgb="FF000000"/>
        <rFont val="Arial"/>
        <charset val="134"/>
      </rPr>
      <t>,IRC0079650,GE</t>
    </r>
  </si>
  <si>
    <r>
      <rPr>
        <sz val="10"/>
        <color rgb="FF000000"/>
        <rFont val="宋体"/>
        <charset val="134"/>
      </rPr>
      <t>离心压缩机本体零件</t>
    </r>
    <r>
      <rPr>
        <sz val="10"/>
        <color rgb="FF000000"/>
        <rFont val="Arial"/>
        <charset val="134"/>
      </rPr>
      <t>,</t>
    </r>
    <r>
      <rPr>
        <sz val="10"/>
        <color rgb="FF000000"/>
        <rFont val="宋体"/>
        <charset val="134"/>
      </rPr>
      <t>内部连接卡</t>
    </r>
    <r>
      <rPr>
        <sz val="10"/>
        <color rgb="FF000000"/>
        <rFont val="Arial"/>
        <charset val="134"/>
      </rPr>
      <t>,IRC0079621,GE</t>
    </r>
  </si>
  <si>
    <r>
      <rPr>
        <sz val="10"/>
        <color rgb="FF000000"/>
        <rFont val="宋体"/>
        <charset val="134"/>
      </rPr>
      <t>离心压缩机本体零件</t>
    </r>
    <r>
      <rPr>
        <sz val="10"/>
        <color rgb="FF000000"/>
        <rFont val="Arial"/>
        <charset val="134"/>
      </rPr>
      <t>,</t>
    </r>
    <r>
      <rPr>
        <sz val="10"/>
        <color rgb="FF000000"/>
        <rFont val="宋体"/>
        <charset val="134"/>
      </rPr>
      <t>分流器</t>
    </r>
    <r>
      <rPr>
        <sz val="10"/>
        <color rgb="FF000000"/>
        <rFont val="Arial"/>
        <charset val="134"/>
      </rPr>
      <t>,IRC0079682,GE</t>
    </r>
  </si>
  <si>
    <r>
      <rPr>
        <sz val="10"/>
        <color rgb="FF000000"/>
        <rFont val="宋体"/>
        <charset val="134"/>
      </rPr>
      <t>离心压缩机本体零件</t>
    </r>
    <r>
      <rPr>
        <sz val="10"/>
        <color rgb="FF000000"/>
        <rFont val="Arial"/>
        <charset val="134"/>
      </rPr>
      <t>,</t>
    </r>
    <r>
      <rPr>
        <sz val="10"/>
        <color rgb="FF000000"/>
        <rFont val="宋体"/>
        <charset val="134"/>
      </rPr>
      <t>电磁阀维修包</t>
    </r>
    <r>
      <rPr>
        <sz val="10"/>
        <color rgb="FF000000"/>
        <rFont val="Arial"/>
        <charset val="134"/>
      </rPr>
      <t>,2-16C-111-103,</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</si>
  <si>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蜂鸣器</t>
    </r>
    <r>
      <rPr>
        <sz val="10"/>
        <color rgb="FF000000"/>
        <rFont val="Arial"/>
        <charset val="134"/>
      </rPr>
      <t>,IRQ119520325,GE</t>
    </r>
  </si>
  <si>
    <r>
      <rPr>
        <sz val="10"/>
        <color rgb="FF000000"/>
        <rFont val="宋体"/>
        <charset val="134"/>
      </rPr>
      <t>离心压缩机本体零件</t>
    </r>
    <r>
      <rPr>
        <sz val="10"/>
        <color rgb="FF000000"/>
        <rFont val="Arial"/>
        <charset val="134"/>
      </rPr>
      <t>,</t>
    </r>
    <r>
      <rPr>
        <sz val="10"/>
        <color rgb="FF000000"/>
        <rFont val="宋体"/>
        <charset val="134"/>
      </rPr>
      <t>螺栓</t>
    </r>
    <r>
      <rPr>
        <sz val="10"/>
        <color rgb="FF000000"/>
        <rFont val="Arial"/>
        <charset val="134"/>
      </rPr>
      <t>,R29-S814056,</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</si>
  <si>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延迟继电器</t>
    </r>
    <r>
      <rPr>
        <sz val="10"/>
        <color rgb="FF000000"/>
        <rFont val="Arial"/>
        <charset val="134"/>
      </rPr>
      <t>,E-01E-001-072,</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</si>
  <si>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阀门填料维修包</t>
    </r>
    <r>
      <rPr>
        <sz val="10"/>
        <color rgb="FF000000"/>
        <rFont val="Arial"/>
        <charset val="134"/>
      </rPr>
      <t>,RPACKX00032,</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</si>
  <si>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辅助触点</t>
    </r>
    <r>
      <rPr>
        <sz val="10"/>
        <color rgb="FF000000"/>
        <rFont val="Arial"/>
        <charset val="134"/>
      </rPr>
      <t>,IRC007960143,GE</t>
    </r>
  </si>
  <si>
    <r>
      <rPr>
        <sz val="10"/>
        <color rgb="FF000000"/>
        <rFont val="宋体"/>
        <charset val="134"/>
      </rPr>
      <t>离心压缩机本体零件</t>
    </r>
    <r>
      <rPr>
        <sz val="10"/>
        <color rgb="FF000000"/>
        <rFont val="Arial"/>
        <charset val="134"/>
      </rPr>
      <t>,</t>
    </r>
    <r>
      <rPr>
        <sz val="10"/>
        <color rgb="FF000000"/>
        <rFont val="宋体"/>
        <charset val="134"/>
      </rPr>
      <t>按钮开关</t>
    </r>
    <r>
      <rPr>
        <sz val="10"/>
        <color rgb="FF000000"/>
        <rFont val="Arial"/>
        <charset val="134"/>
      </rPr>
      <t>,SOM6614280/4-TAGHS-707A,GE</t>
    </r>
  </si>
  <si>
    <r>
      <rPr>
        <sz val="10"/>
        <color rgb="FF000000"/>
        <rFont val="宋体"/>
        <charset val="134"/>
      </rPr>
      <t>离心压缩机本体零件</t>
    </r>
    <r>
      <rPr>
        <sz val="10"/>
        <color rgb="FF000000"/>
        <rFont val="Arial"/>
        <charset val="134"/>
      </rPr>
      <t>,</t>
    </r>
    <r>
      <rPr>
        <sz val="10"/>
        <color rgb="FF000000"/>
        <rFont val="宋体"/>
        <charset val="134"/>
      </rPr>
      <t>浪涌保护器</t>
    </r>
    <r>
      <rPr>
        <sz val="10"/>
        <color rgb="FF000000"/>
        <rFont val="Arial"/>
        <charset val="134"/>
      </rPr>
      <t>,E-01E-002-003,</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</si>
  <si>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浪涌保护器</t>
    </r>
    <r>
      <rPr>
        <sz val="10"/>
        <color rgb="FF000000"/>
        <rFont val="Arial"/>
        <charset val="134"/>
      </rPr>
      <t>,E-01E-002-001,</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</si>
  <si>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辅助触点</t>
    </r>
    <r>
      <rPr>
        <sz val="10"/>
        <color rgb="FF000000"/>
        <rFont val="Arial"/>
        <charset val="134"/>
      </rPr>
      <t>,IRC007960107,GE</t>
    </r>
  </si>
  <si>
    <r>
      <rPr>
        <sz val="10"/>
        <color rgb="FF000000"/>
        <rFont val="宋体"/>
        <charset val="134"/>
      </rPr>
      <t>离心压缩机本体零件</t>
    </r>
    <r>
      <rPr>
        <sz val="10"/>
        <color rgb="FF000000"/>
        <rFont val="Arial"/>
        <charset val="134"/>
      </rPr>
      <t>,</t>
    </r>
    <r>
      <rPr>
        <sz val="10"/>
        <color rgb="FF000000"/>
        <rFont val="宋体"/>
        <charset val="134"/>
      </rPr>
      <t>分流器</t>
    </r>
    <r>
      <rPr>
        <sz val="10"/>
        <color rgb="FF000000"/>
        <rFont val="Arial"/>
        <charset val="134"/>
      </rPr>
      <t>,IRC0079668,GE</t>
    </r>
  </si>
  <si>
    <r>
      <rPr>
        <sz val="10"/>
        <color rgb="FF000000"/>
        <rFont val="宋体"/>
        <charset val="134"/>
      </rPr>
      <t>离心压缩机本体零件</t>
    </r>
    <r>
      <rPr>
        <sz val="10"/>
        <color rgb="FF000000"/>
        <rFont val="Arial"/>
        <charset val="134"/>
      </rPr>
      <t>,</t>
    </r>
    <r>
      <rPr>
        <sz val="10"/>
        <color rgb="FF000000"/>
        <rFont val="宋体"/>
        <charset val="134"/>
      </rPr>
      <t>空气过滤器</t>
    </r>
    <r>
      <rPr>
        <sz val="10"/>
        <color rgb="FF000000"/>
        <rFont val="Arial"/>
        <charset val="134"/>
      </rPr>
      <t>,IRQ119520923 RAL7035,GE</t>
    </r>
  </si>
  <si>
    <r>
      <rPr>
        <sz val="10"/>
        <color rgb="FF000000"/>
        <rFont val="宋体"/>
        <charset val="134"/>
      </rPr>
      <t>离心压缩机本体零件</t>
    </r>
    <r>
      <rPr>
        <sz val="10"/>
        <color rgb="FF000000"/>
        <rFont val="Arial"/>
        <charset val="134"/>
      </rPr>
      <t>,</t>
    </r>
    <r>
      <rPr>
        <sz val="10"/>
        <color rgb="FF000000"/>
        <rFont val="宋体"/>
        <charset val="134"/>
      </rPr>
      <t>连接件</t>
    </r>
    <r>
      <rPr>
        <sz val="10"/>
        <color rgb="FF000000"/>
        <rFont val="Arial"/>
        <charset val="134"/>
      </rPr>
      <t>,IRC007960111,GE</t>
    </r>
  </si>
  <si>
    <r>
      <rPr>
        <sz val="10"/>
        <color rgb="FF000000"/>
        <rFont val="宋体"/>
        <charset val="134"/>
      </rPr>
      <t>离心压缩机本体零件</t>
    </r>
    <r>
      <rPr>
        <sz val="10"/>
        <color rgb="FF000000"/>
        <rFont val="Arial"/>
        <charset val="134"/>
      </rPr>
      <t>,</t>
    </r>
    <r>
      <rPr>
        <sz val="10"/>
        <color rgb="FF000000"/>
        <rFont val="宋体"/>
        <charset val="134"/>
      </rPr>
      <t>调整垫片</t>
    </r>
    <r>
      <rPr>
        <sz val="10"/>
        <color rgb="FF000000"/>
        <rFont val="Arial"/>
        <charset val="134"/>
      </rPr>
      <t>,RF36-3-44F,</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</si>
  <si>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辅助触点</t>
    </r>
    <r>
      <rPr>
        <sz val="10"/>
        <color rgb="FF000000"/>
        <rFont val="Arial"/>
        <charset val="134"/>
      </rPr>
      <t>,IRC0079656,GE</t>
    </r>
  </si>
  <si>
    <r>
      <rPr>
        <sz val="10"/>
        <color rgb="FF000000"/>
        <rFont val="宋体"/>
        <charset val="134"/>
      </rPr>
      <t>离心压缩机本体零件</t>
    </r>
    <r>
      <rPr>
        <sz val="10"/>
        <color rgb="FF000000"/>
        <rFont val="Arial"/>
        <charset val="134"/>
      </rPr>
      <t>,</t>
    </r>
    <r>
      <rPr>
        <sz val="10"/>
        <color rgb="FF000000"/>
        <rFont val="宋体"/>
        <charset val="134"/>
      </rPr>
      <t>管卡</t>
    </r>
    <r>
      <rPr>
        <sz val="10"/>
        <color rgb="FF000000"/>
        <rFont val="Arial"/>
        <charset val="134"/>
      </rPr>
      <t>,R29-S5001057,</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</si>
  <si>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限位开关</t>
    </r>
    <r>
      <rPr>
        <sz val="10"/>
        <color rgb="FF000000"/>
        <rFont val="Arial"/>
        <charset val="134"/>
      </rPr>
      <t>,IRQ119520924,GE</t>
    </r>
  </si>
  <si>
    <r>
      <rPr>
        <sz val="10"/>
        <color rgb="FF000000"/>
        <rFont val="宋体"/>
        <charset val="134"/>
      </rPr>
      <t>离心压缩机本体零件</t>
    </r>
    <r>
      <rPr>
        <sz val="10"/>
        <color rgb="FF000000"/>
        <rFont val="Arial"/>
        <charset val="134"/>
      </rPr>
      <t>,</t>
    </r>
    <r>
      <rPr>
        <sz val="10"/>
        <color rgb="FF000000"/>
        <rFont val="宋体"/>
        <charset val="134"/>
      </rPr>
      <t>把手</t>
    </r>
    <r>
      <rPr>
        <sz val="10"/>
        <color rgb="FF000000"/>
        <rFont val="Arial"/>
        <charset val="134"/>
      </rPr>
      <t>,IRC007960140,GE</t>
    </r>
  </si>
  <si>
    <r>
      <rPr>
        <sz val="10"/>
        <color rgb="FF000000"/>
        <rFont val="宋体"/>
        <charset val="134"/>
      </rPr>
      <t>离心压缩机本体零件</t>
    </r>
    <r>
      <rPr>
        <sz val="10"/>
        <color rgb="FF000000"/>
        <rFont val="Arial"/>
        <charset val="134"/>
      </rPr>
      <t>,</t>
    </r>
    <r>
      <rPr>
        <sz val="10"/>
        <color rgb="FF000000"/>
        <rFont val="宋体"/>
        <charset val="134"/>
      </rPr>
      <t>平垫圈</t>
    </r>
    <r>
      <rPr>
        <sz val="10"/>
        <color rgb="FF000000"/>
        <rFont val="Arial"/>
        <charset val="134"/>
      </rPr>
      <t>,9682M51P01,GE</t>
    </r>
  </si>
  <si>
    <r>
      <rPr>
        <sz val="10"/>
        <color rgb="FF000000"/>
        <rFont val="宋体"/>
        <charset val="134"/>
      </rPr>
      <t>离心压缩机本体零件</t>
    </r>
    <r>
      <rPr>
        <sz val="10"/>
        <color rgb="FF000000"/>
        <rFont val="Arial"/>
        <charset val="134"/>
      </rPr>
      <t>,</t>
    </r>
    <r>
      <rPr>
        <sz val="10"/>
        <color rgb="FF000000"/>
        <rFont val="宋体"/>
        <charset val="134"/>
      </rPr>
      <t>微分电路开关</t>
    </r>
    <r>
      <rPr>
        <sz val="10"/>
        <color rgb="FF000000"/>
        <rFont val="Arial"/>
        <charset val="134"/>
      </rPr>
      <t>,IRQ119520723,GE</t>
    </r>
  </si>
  <si>
    <r>
      <rPr>
        <sz val="10"/>
        <color rgb="FF000000"/>
        <rFont val="宋体"/>
        <charset val="134"/>
      </rPr>
      <t>离心压缩机本体零件</t>
    </r>
    <r>
      <rPr>
        <sz val="10"/>
        <color rgb="FF000000"/>
        <rFont val="Arial"/>
        <charset val="134"/>
      </rPr>
      <t>,</t>
    </r>
    <r>
      <rPr>
        <sz val="10"/>
        <color rgb="FF000000"/>
        <rFont val="宋体"/>
        <charset val="134"/>
      </rPr>
      <t>锁定套</t>
    </r>
    <r>
      <rPr>
        <sz val="10"/>
        <color rgb="FF000000"/>
        <rFont val="Arial"/>
        <charset val="134"/>
      </rPr>
      <t>,SSR43929,GE</t>
    </r>
  </si>
  <si>
    <r>
      <rPr>
        <sz val="10"/>
        <color rgb="FF000000"/>
        <rFont val="宋体"/>
        <charset val="134"/>
      </rPr>
      <t>离心压缩机本体零件</t>
    </r>
    <r>
      <rPr>
        <sz val="10"/>
        <color rgb="FF000000"/>
        <rFont val="Arial"/>
        <charset val="134"/>
      </rPr>
      <t>,</t>
    </r>
    <r>
      <rPr>
        <sz val="10"/>
        <color rgb="FF000000"/>
        <rFont val="宋体"/>
        <charset val="134"/>
      </rPr>
      <t>选择开关</t>
    </r>
    <r>
      <rPr>
        <sz val="10"/>
        <color rgb="FF000000"/>
        <rFont val="Arial"/>
        <charset val="134"/>
      </rPr>
      <t>,IRC007960106,GE</t>
    </r>
  </si>
  <si>
    <r>
      <rPr>
        <sz val="10"/>
        <color rgb="FF000000"/>
        <rFont val="宋体"/>
        <charset val="134"/>
      </rPr>
      <t>离心压缩机本体零件</t>
    </r>
    <r>
      <rPr>
        <sz val="10"/>
        <color rgb="FF000000"/>
        <rFont val="Arial"/>
        <charset val="134"/>
      </rPr>
      <t>,</t>
    </r>
    <r>
      <rPr>
        <sz val="10"/>
        <color rgb="FF000000"/>
        <rFont val="宋体"/>
        <charset val="134"/>
      </rPr>
      <t>螺栓</t>
    </r>
    <r>
      <rPr>
        <sz val="10"/>
        <color rgb="FF000000"/>
        <rFont val="Arial"/>
        <charset val="134"/>
      </rPr>
      <t>,1157M31P01,GE</t>
    </r>
  </si>
  <si>
    <r>
      <rPr>
        <sz val="10"/>
        <color rgb="FF000000"/>
        <rFont val="宋体"/>
        <charset val="134"/>
      </rPr>
      <t>离心压缩机本体零件</t>
    </r>
    <r>
      <rPr>
        <sz val="10"/>
        <color rgb="FF000000"/>
        <rFont val="Arial"/>
        <charset val="134"/>
      </rPr>
      <t>,</t>
    </r>
    <r>
      <rPr>
        <sz val="10"/>
        <color rgb="FF000000"/>
        <rFont val="宋体"/>
        <charset val="134"/>
      </rPr>
      <t>艾伦平头螺丝</t>
    </r>
    <r>
      <rPr>
        <sz val="10"/>
        <color rgb="FF000000"/>
        <rFont val="Arial"/>
        <charset val="134"/>
      </rPr>
      <t>,1-01F-021-708-003,</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</si>
  <si>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螺栓</t>
    </r>
    <r>
      <rPr>
        <sz val="10"/>
        <color rgb="FF000000"/>
        <rFont val="Arial"/>
        <charset val="134"/>
      </rPr>
      <t>,R29-LW12774,</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</si>
  <si>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管圈</t>
    </r>
    <r>
      <rPr>
        <sz val="10"/>
        <color rgb="FF000000"/>
        <rFont val="Arial"/>
        <charset val="134"/>
      </rPr>
      <t>,J1160P08,GE</t>
    </r>
  </si>
  <si>
    <r>
      <rPr>
        <sz val="10"/>
        <color rgb="FF000000"/>
        <rFont val="宋体"/>
        <charset val="134"/>
      </rPr>
      <t>离心压缩机本体零件</t>
    </r>
    <r>
      <rPr>
        <sz val="10"/>
        <color rgb="FF000000"/>
        <rFont val="Arial"/>
        <charset val="134"/>
      </rPr>
      <t>,</t>
    </r>
    <r>
      <rPr>
        <sz val="10"/>
        <color rgb="FF000000"/>
        <rFont val="宋体"/>
        <charset val="134"/>
      </rPr>
      <t>断路器</t>
    </r>
    <r>
      <rPr>
        <sz val="10"/>
        <color rgb="FF000000"/>
        <rFont val="Arial"/>
        <charset val="134"/>
      </rPr>
      <t>,IRQ119520690,GE</t>
    </r>
  </si>
  <si>
    <r>
      <rPr>
        <sz val="10"/>
        <color rgb="FF000000"/>
        <rFont val="宋体"/>
        <charset val="134"/>
      </rPr>
      <t>离心压缩机本体零件</t>
    </r>
    <r>
      <rPr>
        <sz val="10"/>
        <color rgb="FF000000"/>
        <rFont val="Arial"/>
        <charset val="134"/>
      </rPr>
      <t>,</t>
    </r>
    <r>
      <rPr>
        <sz val="10"/>
        <color rgb="FF000000"/>
        <rFont val="宋体"/>
        <charset val="134"/>
      </rPr>
      <t>阀门填料维修包</t>
    </r>
    <r>
      <rPr>
        <sz val="10"/>
        <color rgb="FF000000"/>
        <rFont val="Arial"/>
        <charset val="134"/>
      </rPr>
      <t>,RPACKX00022,</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</si>
  <si>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管卡</t>
    </r>
    <r>
      <rPr>
        <sz val="10"/>
        <color rgb="FF000000"/>
        <rFont val="Arial"/>
        <charset val="134"/>
      </rPr>
      <t>,R29-S5012507,</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</si>
  <si>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调整垫</t>
    </r>
    <r>
      <rPr>
        <sz val="10"/>
        <color rgb="FF000000"/>
        <rFont val="Arial"/>
        <charset val="134"/>
      </rPr>
      <t>,R29-LW13635,</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</si>
  <si>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辅助触点</t>
    </r>
    <r>
      <rPr>
        <sz val="10"/>
        <color rgb="FF000000"/>
        <rFont val="Arial"/>
        <charset val="134"/>
      </rPr>
      <t>,IRC007960100,GE</t>
    </r>
  </si>
  <si>
    <r>
      <rPr>
        <sz val="10"/>
        <color rgb="FF000000"/>
        <rFont val="宋体"/>
        <charset val="134"/>
      </rPr>
      <t>离心压缩机本体零件</t>
    </r>
    <r>
      <rPr>
        <sz val="10"/>
        <color rgb="FF000000"/>
        <rFont val="Arial"/>
        <charset val="134"/>
      </rPr>
      <t>,</t>
    </r>
    <r>
      <rPr>
        <sz val="10"/>
        <color rgb="FF000000"/>
        <rFont val="宋体"/>
        <charset val="134"/>
      </rPr>
      <t>螺钉</t>
    </r>
    <r>
      <rPr>
        <sz val="10"/>
        <color rgb="FF000000"/>
        <rFont val="Arial"/>
        <charset val="134"/>
      </rPr>
      <t>,R29-A290U080045,</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</si>
  <si>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按钮开关</t>
    </r>
    <r>
      <rPr>
        <sz val="10"/>
        <color rgb="FF000000"/>
        <rFont val="Arial"/>
        <charset val="134"/>
      </rPr>
      <t>,IRC0079659,GE</t>
    </r>
  </si>
  <si>
    <r>
      <rPr>
        <sz val="10"/>
        <color rgb="FF000000"/>
        <rFont val="宋体"/>
        <charset val="134"/>
      </rPr>
      <t>离心压缩机本体零件</t>
    </r>
    <r>
      <rPr>
        <sz val="10"/>
        <color rgb="FF000000"/>
        <rFont val="Arial"/>
        <charset val="134"/>
      </rPr>
      <t>,</t>
    </r>
    <r>
      <rPr>
        <sz val="10"/>
        <color rgb="FF000000"/>
        <rFont val="宋体"/>
        <charset val="134"/>
      </rPr>
      <t>保险丝支架</t>
    </r>
    <r>
      <rPr>
        <sz val="10"/>
        <color rgb="FF000000"/>
        <rFont val="Arial"/>
        <charset val="134"/>
      </rPr>
      <t>,IRC007960110,GE</t>
    </r>
  </si>
  <si>
    <r>
      <rPr>
        <sz val="10"/>
        <color rgb="FF000000"/>
        <rFont val="宋体"/>
        <charset val="134"/>
      </rPr>
      <t>离心压缩机本体零件</t>
    </r>
    <r>
      <rPr>
        <sz val="10"/>
        <color rgb="FF000000"/>
        <rFont val="Arial"/>
        <charset val="134"/>
      </rPr>
      <t>,</t>
    </r>
    <r>
      <rPr>
        <sz val="10"/>
        <color rgb="FF000000"/>
        <rFont val="宋体"/>
        <charset val="134"/>
      </rPr>
      <t>垫片</t>
    </r>
    <r>
      <rPr>
        <sz val="10"/>
        <color rgb="FF000000"/>
        <rFont val="Arial"/>
        <charset val="134"/>
      </rPr>
      <t>,R29-B156187,</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</si>
  <si>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铜管末端联轴器</t>
    </r>
    <r>
      <rPr>
        <sz val="10"/>
        <color rgb="FF000000"/>
        <rFont val="Arial"/>
        <charset val="134"/>
      </rPr>
      <t>,871C234P06,GE</t>
    </r>
  </si>
  <si>
    <r>
      <rPr>
        <sz val="10"/>
        <color rgb="FF000000"/>
        <rFont val="宋体"/>
        <charset val="134"/>
      </rPr>
      <t>离心压缩机本体零件</t>
    </r>
    <r>
      <rPr>
        <sz val="10"/>
        <color rgb="FF000000"/>
        <rFont val="Arial"/>
        <charset val="134"/>
      </rPr>
      <t>,</t>
    </r>
    <r>
      <rPr>
        <sz val="10"/>
        <color rgb="FF000000"/>
        <rFont val="宋体"/>
        <charset val="134"/>
      </rPr>
      <t>断路器</t>
    </r>
    <r>
      <rPr>
        <sz val="10"/>
        <color rgb="FF000000"/>
        <rFont val="Arial"/>
        <charset val="134"/>
      </rPr>
      <t>,IRQ119520687,GE</t>
    </r>
  </si>
  <si>
    <r>
      <rPr>
        <sz val="10"/>
        <color rgb="FF000000"/>
        <rFont val="宋体"/>
        <charset val="134"/>
      </rPr>
      <t>离心压缩机本体零件</t>
    </r>
    <r>
      <rPr>
        <sz val="10"/>
        <color rgb="FF000000"/>
        <rFont val="Arial"/>
        <charset val="134"/>
      </rPr>
      <t>,</t>
    </r>
    <r>
      <rPr>
        <sz val="10"/>
        <color rgb="FF000000"/>
        <rFont val="宋体"/>
        <charset val="134"/>
      </rPr>
      <t>螺母</t>
    </r>
    <r>
      <rPr>
        <sz val="10"/>
        <color rgb="FF000000"/>
        <rFont val="Arial"/>
        <charset val="134"/>
      </rPr>
      <t>,R29-AS20629,</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</si>
  <si>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螺栓</t>
    </r>
    <r>
      <rPr>
        <sz val="10"/>
        <color rgb="FF000000"/>
        <rFont val="Arial"/>
        <charset val="134"/>
      </rPr>
      <t>,210F203032033,</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</si>
  <si>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螺钉</t>
    </r>
    <r>
      <rPr>
        <sz val="10"/>
        <color rgb="FF000000"/>
        <rFont val="Arial"/>
        <charset val="134"/>
      </rPr>
      <t>,R29-AS36508,</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</si>
  <si>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螺栓</t>
    </r>
    <r>
      <rPr>
        <sz val="10"/>
        <color rgb="FF000000"/>
        <rFont val="Arial"/>
        <charset val="134"/>
      </rPr>
      <t>,R29-LW14492,</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</si>
  <si>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螺栓</t>
    </r>
    <r>
      <rPr>
        <sz val="10"/>
        <color rgb="FF000000"/>
        <rFont val="Arial"/>
        <charset val="134"/>
      </rPr>
      <t>,R29-AS21542,</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</si>
  <si>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断路器</t>
    </r>
    <r>
      <rPr>
        <sz val="10"/>
        <color rgb="FF000000"/>
        <rFont val="Arial"/>
        <charset val="134"/>
      </rPr>
      <t>,IRQ119520688,GE</t>
    </r>
  </si>
  <si>
    <r>
      <rPr>
        <sz val="10"/>
        <color rgb="FF000000"/>
        <rFont val="宋体"/>
        <charset val="134"/>
      </rPr>
      <t>离心压缩机本体零件</t>
    </r>
    <r>
      <rPr>
        <sz val="10"/>
        <color rgb="FF000000"/>
        <rFont val="Arial"/>
        <charset val="134"/>
      </rPr>
      <t>,</t>
    </r>
    <r>
      <rPr>
        <sz val="10"/>
        <color rgb="FF000000"/>
        <rFont val="宋体"/>
        <charset val="134"/>
      </rPr>
      <t>继电器</t>
    </r>
    <r>
      <rPr>
        <sz val="10"/>
        <color rgb="FF000000"/>
        <rFont val="Arial"/>
        <charset val="134"/>
      </rPr>
      <t>,IRQ119520675,GE</t>
    </r>
  </si>
  <si>
    <r>
      <rPr>
        <sz val="10"/>
        <color rgb="FF000000"/>
        <rFont val="宋体"/>
        <charset val="134"/>
      </rPr>
      <t>离心压缩机本体零件</t>
    </r>
    <r>
      <rPr>
        <sz val="10"/>
        <color rgb="FF000000"/>
        <rFont val="Arial"/>
        <charset val="134"/>
      </rPr>
      <t>,</t>
    </r>
    <r>
      <rPr>
        <sz val="10"/>
        <color rgb="FF000000"/>
        <rFont val="宋体"/>
        <charset val="134"/>
      </rPr>
      <t>电容器</t>
    </r>
    <r>
      <rPr>
        <sz val="10"/>
        <color rgb="FF000000"/>
        <rFont val="Arial"/>
        <charset val="134"/>
      </rPr>
      <t>,IQQ020140005,GE</t>
    </r>
  </si>
  <si>
    <r>
      <rPr>
        <sz val="10"/>
        <color rgb="FF000000"/>
        <rFont val="宋体"/>
        <charset val="134"/>
      </rPr>
      <t>离心压缩机本体零件</t>
    </r>
    <r>
      <rPr>
        <sz val="10"/>
        <color rgb="FF000000"/>
        <rFont val="Arial"/>
        <charset val="134"/>
      </rPr>
      <t>,</t>
    </r>
    <r>
      <rPr>
        <sz val="10"/>
        <color rgb="FF000000"/>
        <rFont val="宋体"/>
        <charset val="134"/>
      </rPr>
      <t>垫片</t>
    </r>
    <r>
      <rPr>
        <sz val="10"/>
        <color rgb="FF000000"/>
        <rFont val="Arial"/>
        <charset val="134"/>
      </rPr>
      <t>,R29-JRB4938,</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</si>
  <si>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恒温器</t>
    </r>
    <r>
      <rPr>
        <sz val="10"/>
        <color rgb="FF000000"/>
        <rFont val="Arial"/>
        <charset val="134"/>
      </rPr>
      <t>,IRQ119520802,GE</t>
    </r>
  </si>
  <si>
    <r>
      <rPr>
        <sz val="10"/>
        <color rgb="FF000000"/>
        <rFont val="宋体"/>
        <charset val="134"/>
      </rPr>
      <t>离心压缩机本体零件</t>
    </r>
    <r>
      <rPr>
        <sz val="10"/>
        <color rgb="FF000000"/>
        <rFont val="Arial"/>
        <charset val="134"/>
      </rPr>
      <t>,</t>
    </r>
    <r>
      <rPr>
        <sz val="10"/>
        <color rgb="FF000000"/>
        <rFont val="宋体"/>
        <charset val="134"/>
      </rPr>
      <t>恒温器</t>
    </r>
    <r>
      <rPr>
        <sz val="10"/>
        <color rgb="FF000000"/>
        <rFont val="Arial"/>
        <charset val="134"/>
      </rPr>
      <t>,IRQ119520801,GE</t>
    </r>
  </si>
  <si>
    <r>
      <rPr>
        <sz val="10"/>
        <color rgb="FF000000"/>
        <rFont val="宋体"/>
        <charset val="134"/>
      </rPr>
      <t>离心压缩机本体零件</t>
    </r>
    <r>
      <rPr>
        <sz val="10"/>
        <color rgb="FF000000"/>
        <rFont val="Arial"/>
        <charset val="134"/>
      </rPr>
      <t>,</t>
    </r>
    <r>
      <rPr>
        <sz val="10"/>
        <color rgb="FF000000"/>
        <rFont val="宋体"/>
        <charset val="134"/>
      </rPr>
      <t>保险</t>
    </r>
    <r>
      <rPr>
        <sz val="10"/>
        <color rgb="FF000000"/>
        <rFont val="Arial"/>
        <charset val="134"/>
      </rPr>
      <t>,IRQ119520900,GE</t>
    </r>
  </si>
  <si>
    <r>
      <rPr>
        <sz val="10"/>
        <color rgb="FF000000"/>
        <rFont val="宋体"/>
        <charset val="134"/>
      </rPr>
      <t>离心压缩机本体零件</t>
    </r>
    <r>
      <rPr>
        <sz val="10"/>
        <color rgb="FF000000"/>
        <rFont val="Arial"/>
        <charset val="134"/>
      </rPr>
      <t>,</t>
    </r>
    <r>
      <rPr>
        <sz val="10"/>
        <color rgb="FF000000"/>
        <rFont val="宋体"/>
        <charset val="134"/>
      </rPr>
      <t>螺栓</t>
    </r>
    <r>
      <rPr>
        <sz val="10"/>
        <color rgb="FF000000"/>
        <rFont val="Arial"/>
        <charset val="134"/>
      </rPr>
      <t>,R29-AS22014,</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</si>
  <si>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接口端子</t>
    </r>
    <r>
      <rPr>
        <sz val="10"/>
        <color rgb="FF000000"/>
        <rFont val="Arial"/>
        <charset val="134"/>
      </rPr>
      <t>,IRQ119520935,GE</t>
    </r>
  </si>
  <si>
    <r>
      <rPr>
        <sz val="10"/>
        <color rgb="FF000000"/>
        <rFont val="宋体"/>
        <charset val="134"/>
      </rPr>
      <t>离心压缩机本体零件</t>
    </r>
    <r>
      <rPr>
        <sz val="10"/>
        <color rgb="FF000000"/>
        <rFont val="Arial"/>
        <charset val="134"/>
      </rPr>
      <t>,</t>
    </r>
    <r>
      <rPr>
        <sz val="10"/>
        <color rgb="FF000000"/>
        <rFont val="宋体"/>
        <charset val="134"/>
      </rPr>
      <t>温控开关</t>
    </r>
    <r>
      <rPr>
        <sz val="10"/>
        <color rgb="FF000000"/>
        <rFont val="Arial"/>
        <charset val="134"/>
      </rPr>
      <t>,IRC0079658,GE</t>
    </r>
  </si>
  <si>
    <r>
      <rPr>
        <sz val="10"/>
        <color rgb="FF000000"/>
        <rFont val="宋体"/>
        <charset val="134"/>
      </rPr>
      <t>离心压缩机本体零件</t>
    </r>
    <r>
      <rPr>
        <sz val="10"/>
        <color rgb="FF000000"/>
        <rFont val="Arial"/>
        <charset val="134"/>
      </rPr>
      <t>,</t>
    </r>
    <r>
      <rPr>
        <sz val="10"/>
        <color rgb="FF000000"/>
        <rFont val="宋体"/>
        <charset val="134"/>
      </rPr>
      <t>进油管套管</t>
    </r>
    <r>
      <rPr>
        <sz val="10"/>
        <color rgb="FF000000"/>
        <rFont val="Arial"/>
        <charset val="134"/>
      </rPr>
      <t>,9607M34P02,GE</t>
    </r>
  </si>
  <si>
    <r>
      <rPr>
        <sz val="10"/>
        <color rgb="FF000000"/>
        <rFont val="宋体"/>
        <charset val="134"/>
      </rPr>
      <t>离心压缩机本体零件</t>
    </r>
    <r>
      <rPr>
        <sz val="10"/>
        <color rgb="FF000000"/>
        <rFont val="Arial"/>
        <charset val="134"/>
      </rPr>
      <t>,</t>
    </r>
    <r>
      <rPr>
        <sz val="10"/>
        <color rgb="FF000000"/>
        <rFont val="宋体"/>
        <charset val="134"/>
      </rPr>
      <t>减压阀膜片</t>
    </r>
    <r>
      <rPr>
        <sz val="10"/>
        <color rgb="FF000000"/>
        <rFont val="Arial"/>
        <charset val="134"/>
      </rPr>
      <t>,Φ55,</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</si>
  <si>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螺栓</t>
    </r>
    <r>
      <rPr>
        <sz val="10"/>
        <color rgb="FF000000"/>
        <rFont val="Arial"/>
        <charset val="134"/>
      </rPr>
      <t>,R29-AS21514,</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</si>
  <si>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断路器</t>
    </r>
    <r>
      <rPr>
        <sz val="10"/>
        <color rgb="FF000000"/>
        <rFont val="Arial"/>
        <charset val="134"/>
      </rPr>
      <t>,IRQ119520889,GE</t>
    </r>
  </si>
  <si>
    <r>
      <rPr>
        <sz val="10"/>
        <color rgb="FF000000"/>
        <rFont val="宋体"/>
        <charset val="134"/>
      </rPr>
      <t>离心压缩机本体零件</t>
    </r>
    <r>
      <rPr>
        <sz val="10"/>
        <color rgb="FF000000"/>
        <rFont val="Arial"/>
        <charset val="134"/>
      </rPr>
      <t>,</t>
    </r>
    <r>
      <rPr>
        <sz val="10"/>
        <color rgb="FF000000"/>
        <rFont val="宋体"/>
        <charset val="134"/>
      </rPr>
      <t>螺母</t>
    </r>
    <r>
      <rPr>
        <sz val="10"/>
        <color rgb="FF000000"/>
        <rFont val="Arial"/>
        <charset val="134"/>
      </rPr>
      <t>,R29-U128441,</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</si>
  <si>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螺栓</t>
    </r>
    <r>
      <rPr>
        <sz val="10"/>
        <color rgb="FF000000"/>
        <rFont val="Arial"/>
        <charset val="134"/>
      </rPr>
      <t>,R29-A10411E,</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</si>
  <si>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指示灯</t>
    </r>
    <r>
      <rPr>
        <sz val="10"/>
        <color rgb="FF000000"/>
        <rFont val="Arial"/>
        <charset val="134"/>
      </rPr>
      <t>,IRC0079694,GE</t>
    </r>
  </si>
  <si>
    <r>
      <rPr>
        <sz val="10"/>
        <color rgb="FF000000"/>
        <rFont val="宋体"/>
        <charset val="134"/>
      </rPr>
      <t>离心压缩机本体零件</t>
    </r>
    <r>
      <rPr>
        <sz val="10"/>
        <color rgb="FF000000"/>
        <rFont val="Arial"/>
        <charset val="134"/>
      </rPr>
      <t>,</t>
    </r>
    <r>
      <rPr>
        <sz val="10"/>
        <color rgb="FF000000"/>
        <rFont val="宋体"/>
        <charset val="134"/>
      </rPr>
      <t>照明控制</t>
    </r>
    <r>
      <rPr>
        <sz val="10"/>
        <color rgb="FF000000"/>
        <rFont val="Arial"/>
        <charset val="134"/>
      </rPr>
      <t>,IRC0079697,GE</t>
    </r>
  </si>
  <si>
    <r>
      <rPr>
        <sz val="10"/>
        <color rgb="FF000000"/>
        <rFont val="宋体"/>
        <charset val="134"/>
      </rPr>
      <t>离心压缩机本体零件</t>
    </r>
    <r>
      <rPr>
        <sz val="10"/>
        <color rgb="FF000000"/>
        <rFont val="Arial"/>
        <charset val="134"/>
      </rPr>
      <t>,</t>
    </r>
    <r>
      <rPr>
        <sz val="10"/>
        <color rgb="FF000000"/>
        <rFont val="宋体"/>
        <charset val="134"/>
      </rPr>
      <t>紧急按钮开关</t>
    </r>
    <r>
      <rPr>
        <sz val="10"/>
        <color rgb="FF000000"/>
        <rFont val="Arial"/>
        <charset val="134"/>
      </rPr>
      <t>,IRQ119520684,GE</t>
    </r>
  </si>
  <si>
    <r>
      <rPr>
        <sz val="10"/>
        <color rgb="FF000000"/>
        <rFont val="宋体"/>
        <charset val="134"/>
      </rPr>
      <t>离心压缩机本体零件</t>
    </r>
    <r>
      <rPr>
        <sz val="10"/>
        <color rgb="FF000000"/>
        <rFont val="Arial"/>
        <charset val="134"/>
      </rPr>
      <t>,</t>
    </r>
    <r>
      <rPr>
        <sz val="10"/>
        <color rgb="FF000000"/>
        <rFont val="宋体"/>
        <charset val="134"/>
      </rPr>
      <t>稳流电阻</t>
    </r>
    <r>
      <rPr>
        <sz val="10"/>
        <color rgb="FF000000"/>
        <rFont val="Arial"/>
        <charset val="134"/>
      </rPr>
      <t>,IRC0079648,GE</t>
    </r>
  </si>
  <si>
    <r>
      <rPr>
        <sz val="10"/>
        <color rgb="FF000000"/>
        <rFont val="宋体"/>
        <charset val="134"/>
      </rPr>
      <t>离心压缩机本体零件</t>
    </r>
    <r>
      <rPr>
        <sz val="10"/>
        <color rgb="FF000000"/>
        <rFont val="Arial"/>
        <charset val="134"/>
      </rPr>
      <t>,</t>
    </r>
    <r>
      <rPr>
        <sz val="10"/>
        <color rgb="FF000000"/>
        <rFont val="宋体"/>
        <charset val="134"/>
      </rPr>
      <t>螺栓</t>
    </r>
    <r>
      <rPr>
        <sz val="10"/>
        <color rgb="FF000000"/>
        <rFont val="Arial"/>
        <charset val="134"/>
      </rPr>
      <t>,R29-A10413B,</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</si>
  <si>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指示灯</t>
    </r>
    <r>
      <rPr>
        <sz val="10"/>
        <color rgb="FF000000"/>
        <rFont val="Arial"/>
        <charset val="134"/>
      </rPr>
      <t>,IRC0079695,GE</t>
    </r>
  </si>
  <si>
    <r>
      <rPr>
        <sz val="10"/>
        <color rgb="FF000000"/>
        <rFont val="宋体"/>
        <charset val="134"/>
      </rPr>
      <t>离心压缩机本体零件</t>
    </r>
    <r>
      <rPr>
        <sz val="10"/>
        <color rgb="FF000000"/>
        <rFont val="Arial"/>
        <charset val="134"/>
      </rPr>
      <t>,</t>
    </r>
    <r>
      <rPr>
        <sz val="10"/>
        <color rgb="FF000000"/>
        <rFont val="宋体"/>
        <charset val="134"/>
      </rPr>
      <t>指示灯</t>
    </r>
    <r>
      <rPr>
        <sz val="10"/>
        <color rgb="FF000000"/>
        <rFont val="Arial"/>
        <charset val="134"/>
      </rPr>
      <t>,IRC0079696,GE</t>
    </r>
  </si>
  <si>
    <r>
      <rPr>
        <sz val="10"/>
        <color rgb="FF000000"/>
        <rFont val="宋体"/>
        <charset val="134"/>
      </rPr>
      <t>离心压缩机本体零件</t>
    </r>
    <r>
      <rPr>
        <sz val="10"/>
        <color rgb="FF000000"/>
        <rFont val="Arial"/>
        <charset val="134"/>
      </rPr>
      <t>,O</t>
    </r>
    <r>
      <rPr>
        <sz val="10"/>
        <color rgb="FF000000"/>
        <rFont val="宋体"/>
        <charset val="134"/>
      </rPr>
      <t>型密封圈</t>
    </r>
    <r>
      <rPr>
        <sz val="10"/>
        <color rgb="FF000000"/>
        <rFont val="Arial"/>
        <charset val="134"/>
      </rPr>
      <t>,9655M01P13,GE</t>
    </r>
  </si>
  <si>
    <r>
      <rPr>
        <sz val="10"/>
        <color rgb="FF000000"/>
        <rFont val="宋体"/>
        <charset val="134"/>
      </rPr>
      <t>离心压缩机本体零件</t>
    </r>
    <r>
      <rPr>
        <sz val="10"/>
        <color rgb="FF000000"/>
        <rFont val="Arial"/>
        <charset val="134"/>
      </rPr>
      <t>,</t>
    </r>
    <r>
      <rPr>
        <sz val="10"/>
        <color rgb="FF000000"/>
        <rFont val="宋体"/>
        <charset val="134"/>
      </rPr>
      <t>粘结密封</t>
    </r>
    <r>
      <rPr>
        <sz val="10"/>
        <color rgb="FF000000"/>
        <rFont val="Arial"/>
        <charset val="134"/>
      </rPr>
      <t>,R29-P346014,</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</si>
  <si>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断路器</t>
    </r>
    <r>
      <rPr>
        <sz val="10"/>
        <color rgb="FF000000"/>
        <rFont val="Arial"/>
        <charset val="134"/>
      </rPr>
      <t>,IRQ119520689,GE</t>
    </r>
  </si>
  <si>
    <r>
      <rPr>
        <sz val="10"/>
        <color rgb="FF000000"/>
        <rFont val="宋体"/>
        <charset val="134"/>
      </rPr>
      <t>离心压缩机本体零件</t>
    </r>
    <r>
      <rPr>
        <sz val="10"/>
        <color rgb="FF000000"/>
        <rFont val="Arial"/>
        <charset val="134"/>
      </rPr>
      <t>,</t>
    </r>
    <r>
      <rPr>
        <sz val="10"/>
        <color rgb="FF000000"/>
        <rFont val="宋体"/>
        <charset val="134"/>
      </rPr>
      <t>螺栓</t>
    </r>
    <r>
      <rPr>
        <sz val="10"/>
        <color rgb="FF000000"/>
        <rFont val="Arial"/>
        <charset val="134"/>
      </rPr>
      <t>,R29-KU6327,</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</si>
  <si>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定位销</t>
    </r>
    <r>
      <rPr>
        <sz val="10"/>
        <color rgb="FF000000"/>
        <rFont val="Arial"/>
        <charset val="134"/>
      </rPr>
      <t>,R29-P137010,</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</si>
  <si>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粘结密封</t>
    </r>
    <r>
      <rPr>
        <sz val="10"/>
        <color rgb="FF000000"/>
        <rFont val="Arial"/>
        <charset val="134"/>
      </rPr>
      <t>,R29-P346022,</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</si>
  <si>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垫圈</t>
    </r>
    <r>
      <rPr>
        <sz val="10"/>
        <color rgb="FF000000"/>
        <rFont val="Arial"/>
        <charset val="134"/>
      </rPr>
      <t>,R29-LW12479,</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</si>
  <si>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辅助触点</t>
    </r>
    <r>
      <rPr>
        <sz val="10"/>
        <color rgb="FF000000"/>
        <rFont val="Arial"/>
        <charset val="134"/>
      </rPr>
      <t>,IRC0079660,GE</t>
    </r>
  </si>
  <si>
    <r>
      <rPr>
        <sz val="10"/>
        <color rgb="FF000000"/>
        <rFont val="宋体"/>
        <charset val="134"/>
      </rPr>
      <t>离心压缩机本体零件</t>
    </r>
    <r>
      <rPr>
        <sz val="10"/>
        <color rgb="FF000000"/>
        <rFont val="Arial"/>
        <charset val="134"/>
      </rPr>
      <t>,</t>
    </r>
    <r>
      <rPr>
        <sz val="10"/>
        <color rgb="FF000000"/>
        <rFont val="宋体"/>
        <charset val="134"/>
      </rPr>
      <t>不锈钢弯管</t>
    </r>
    <r>
      <rPr>
        <sz val="10"/>
        <color rgb="FF000000"/>
        <rFont val="Arial"/>
        <charset val="134"/>
      </rPr>
      <t>,102T028014,</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</si>
  <si>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螺栓</t>
    </r>
    <r>
      <rPr>
        <sz val="10"/>
        <color rgb="FF000000"/>
        <rFont val="Arial"/>
        <charset val="134"/>
      </rPr>
      <t>,R29-KU31028,</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</si>
  <si>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齐纳式安全栅</t>
    </r>
    <r>
      <rPr>
        <sz val="10"/>
        <color rgb="FF000000"/>
        <rFont val="Arial"/>
        <charset val="134"/>
      </rPr>
      <t>,IRQ119520932,GE</t>
    </r>
  </si>
  <si>
    <r>
      <rPr>
        <sz val="10"/>
        <color rgb="FF000000"/>
        <rFont val="宋体"/>
        <charset val="134"/>
      </rPr>
      <t>离心压缩机本体零件</t>
    </r>
    <r>
      <rPr>
        <sz val="10"/>
        <color rgb="FF000000"/>
        <rFont val="Arial"/>
        <charset val="134"/>
      </rPr>
      <t>,</t>
    </r>
    <r>
      <rPr>
        <sz val="10"/>
        <color rgb="FF000000"/>
        <rFont val="宋体"/>
        <charset val="134"/>
      </rPr>
      <t>螺栓</t>
    </r>
    <r>
      <rPr>
        <sz val="10"/>
        <color rgb="FF000000"/>
        <rFont val="Arial"/>
        <charset val="134"/>
      </rPr>
      <t>,R29-AS22011,</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</si>
  <si>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螺栓</t>
    </r>
    <r>
      <rPr>
        <sz val="10"/>
        <color rgb="FF000000"/>
        <rFont val="Arial"/>
        <charset val="134"/>
      </rPr>
      <t>,R29-AS21020,</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</si>
  <si>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监测器胶圈</t>
    </r>
    <r>
      <rPr>
        <sz val="10"/>
        <color rgb="FF000000"/>
        <rFont val="Arial"/>
        <charset val="134"/>
      </rPr>
      <t>,38054-8,</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</si>
  <si>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保险</t>
    </r>
    <r>
      <rPr>
        <sz val="10"/>
        <color rgb="FF000000"/>
        <rFont val="Arial"/>
        <charset val="134"/>
      </rPr>
      <t>,2-55F-016-104(074-0104),</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</si>
  <si>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垫圈</t>
    </r>
    <r>
      <rPr>
        <sz val="10"/>
        <color rgb="FF000000"/>
        <rFont val="Arial"/>
        <charset val="134"/>
      </rPr>
      <t>,R29-S861016,</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</si>
  <si>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断路器</t>
    </r>
    <r>
      <rPr>
        <sz val="10"/>
        <color rgb="FF000000"/>
        <rFont val="Arial"/>
        <charset val="134"/>
      </rPr>
      <t>,IRQ119520896,GE</t>
    </r>
  </si>
  <si>
    <r>
      <rPr>
        <sz val="10"/>
        <color rgb="FF000000"/>
        <rFont val="宋体"/>
        <charset val="134"/>
      </rPr>
      <t>离心压缩机本体零件</t>
    </r>
    <r>
      <rPr>
        <sz val="10"/>
        <color rgb="FF000000"/>
        <rFont val="Arial"/>
        <charset val="134"/>
      </rPr>
      <t>,</t>
    </r>
    <r>
      <rPr>
        <sz val="10"/>
        <color rgb="FF000000"/>
        <rFont val="宋体"/>
        <charset val="134"/>
      </rPr>
      <t>保护装置</t>
    </r>
    <r>
      <rPr>
        <sz val="10"/>
        <color rgb="FF000000"/>
        <rFont val="Arial"/>
        <charset val="134"/>
      </rPr>
      <t>,IRQ119520685,GE</t>
    </r>
  </si>
  <si>
    <r>
      <rPr>
        <sz val="10"/>
        <color rgb="FF000000"/>
        <rFont val="宋体"/>
        <charset val="134"/>
      </rPr>
      <t>离心压缩机本体零件</t>
    </r>
    <r>
      <rPr>
        <sz val="10"/>
        <color rgb="FF000000"/>
        <rFont val="Arial"/>
        <charset val="134"/>
      </rPr>
      <t>,</t>
    </r>
    <r>
      <rPr>
        <sz val="10"/>
        <color rgb="FF000000"/>
        <rFont val="宋体"/>
        <charset val="134"/>
      </rPr>
      <t>调整垫圈</t>
    </r>
    <r>
      <rPr>
        <sz val="10"/>
        <color rgb="FF000000"/>
        <rFont val="Arial"/>
        <charset val="134"/>
      </rPr>
      <t>,R29-LK50396,</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</si>
  <si>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螺栓</t>
    </r>
    <r>
      <rPr>
        <sz val="10"/>
        <color rgb="FF000000"/>
        <rFont val="Arial"/>
        <charset val="134"/>
      </rPr>
      <t>,R29-AS48515,</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</si>
  <si>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密封垫圈</t>
    </r>
    <r>
      <rPr>
        <sz val="10"/>
        <color rgb="FF000000"/>
        <rFont val="Arial"/>
        <charset val="134"/>
      </rPr>
      <t>,R29-S861036,</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</si>
  <si>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保险座</t>
    </r>
    <r>
      <rPr>
        <sz val="10"/>
        <color rgb="FF000000"/>
        <rFont val="Arial"/>
        <charset val="134"/>
      </rPr>
      <t>,IRC007960149,GE</t>
    </r>
  </si>
  <si>
    <r>
      <rPr>
        <sz val="10"/>
        <color rgb="FF000000"/>
        <rFont val="宋体"/>
        <charset val="134"/>
      </rPr>
      <t>离心压缩机本体零件</t>
    </r>
    <r>
      <rPr>
        <sz val="10"/>
        <color rgb="FF000000"/>
        <rFont val="Arial"/>
        <charset val="134"/>
      </rPr>
      <t>,</t>
    </r>
    <r>
      <rPr>
        <sz val="10"/>
        <color rgb="FF000000"/>
        <rFont val="宋体"/>
        <charset val="134"/>
      </rPr>
      <t>保险</t>
    </r>
    <r>
      <rPr>
        <sz val="10"/>
        <color rgb="FF000000"/>
        <rFont val="Arial"/>
        <charset val="134"/>
      </rPr>
      <t>,2-55F-016-103,</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</si>
  <si>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垫圈</t>
    </r>
    <r>
      <rPr>
        <sz val="10"/>
        <color rgb="FF000000"/>
        <rFont val="Arial"/>
        <charset val="134"/>
      </rPr>
      <t>,R29-S861023,</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</si>
  <si>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继电器</t>
    </r>
    <r>
      <rPr>
        <sz val="10"/>
        <color rgb="FF000000"/>
        <rFont val="Arial"/>
        <charset val="134"/>
      </rPr>
      <t>,55.32.8.220.0040,GE</t>
    </r>
  </si>
  <si>
    <r>
      <rPr>
        <sz val="10"/>
        <color rgb="FF000000"/>
        <rFont val="宋体"/>
        <charset val="134"/>
      </rPr>
      <t>离心压缩机本体零件</t>
    </r>
    <r>
      <rPr>
        <sz val="10"/>
        <color rgb="FF000000"/>
        <rFont val="Arial"/>
        <charset val="134"/>
      </rPr>
      <t>,</t>
    </r>
    <r>
      <rPr>
        <sz val="10"/>
        <color rgb="FF000000"/>
        <rFont val="宋体"/>
        <charset val="134"/>
      </rPr>
      <t>舒克套</t>
    </r>
    <r>
      <rPr>
        <sz val="10"/>
        <color rgb="FF000000"/>
        <rFont val="Arial"/>
        <charset val="134"/>
      </rPr>
      <t>,IRQ119520692,GE</t>
    </r>
  </si>
  <si>
    <r>
      <rPr>
        <sz val="10"/>
        <color rgb="FF000000"/>
        <rFont val="宋体"/>
        <charset val="134"/>
      </rPr>
      <t>离心压缩机本体零件</t>
    </r>
    <r>
      <rPr>
        <sz val="10"/>
        <color rgb="FF000000"/>
        <rFont val="Arial"/>
        <charset val="134"/>
      </rPr>
      <t>,</t>
    </r>
    <r>
      <rPr>
        <sz val="10"/>
        <color rgb="FF000000"/>
        <rFont val="宋体"/>
        <charset val="134"/>
      </rPr>
      <t>调整垫片</t>
    </r>
    <r>
      <rPr>
        <sz val="10"/>
        <color rgb="FF000000"/>
        <rFont val="Arial"/>
        <charset val="134"/>
      </rPr>
      <t>,W11C-6#4,</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</si>
  <si>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密封垫片</t>
    </r>
    <r>
      <rPr>
        <sz val="10"/>
        <color rgb="FF000000"/>
        <rFont val="Arial"/>
        <charset val="134"/>
      </rPr>
      <t>,2-09F-023-005,</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</si>
  <si>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螺栓</t>
    </r>
    <r>
      <rPr>
        <sz val="10"/>
        <color rgb="FF000000"/>
        <rFont val="Arial"/>
        <charset val="134"/>
      </rPr>
      <t>,R29-AS24520,</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</si>
  <si>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垫片</t>
    </r>
    <r>
      <rPr>
        <sz val="10"/>
        <color rgb="FF000000"/>
        <rFont val="Arial"/>
        <charset val="134"/>
      </rPr>
      <t>,R29-LW16113,</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</si>
  <si>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螺母</t>
    </r>
    <r>
      <rPr>
        <sz val="10"/>
        <color rgb="FF000000"/>
        <rFont val="Arial"/>
        <charset val="134"/>
      </rPr>
      <t>,AS3485-10,GE</t>
    </r>
  </si>
  <si>
    <r>
      <rPr>
        <sz val="10"/>
        <color rgb="FF000000"/>
        <rFont val="宋体"/>
        <charset val="134"/>
      </rPr>
      <t>离心压缩机本体零件</t>
    </r>
    <r>
      <rPr>
        <sz val="10"/>
        <color rgb="FF000000"/>
        <rFont val="Arial"/>
        <charset val="134"/>
      </rPr>
      <t>,</t>
    </r>
    <r>
      <rPr>
        <sz val="10"/>
        <color rgb="FF000000"/>
        <rFont val="宋体"/>
        <charset val="134"/>
      </rPr>
      <t>接地终端</t>
    </r>
    <r>
      <rPr>
        <sz val="10"/>
        <color rgb="FF000000"/>
        <rFont val="Arial"/>
        <charset val="134"/>
      </rPr>
      <t>,IRQ119520898,GE</t>
    </r>
  </si>
  <si>
    <r>
      <rPr>
        <sz val="10"/>
        <color rgb="FF000000"/>
        <rFont val="宋体"/>
        <charset val="134"/>
      </rPr>
      <t>离心压缩机本体零件</t>
    </r>
    <r>
      <rPr>
        <sz val="10"/>
        <color rgb="FF000000"/>
        <rFont val="Arial"/>
        <charset val="134"/>
      </rPr>
      <t>,</t>
    </r>
    <r>
      <rPr>
        <sz val="10"/>
        <color rgb="FF000000"/>
        <rFont val="宋体"/>
        <charset val="134"/>
      </rPr>
      <t>平垫圈</t>
    </r>
    <r>
      <rPr>
        <sz val="10"/>
        <color rgb="FF000000"/>
        <rFont val="Arial"/>
        <charset val="134"/>
      </rPr>
      <t>,L44778P02,GE</t>
    </r>
  </si>
  <si>
    <r>
      <rPr>
        <sz val="10"/>
        <color rgb="FF000000"/>
        <rFont val="宋体"/>
        <charset val="134"/>
      </rPr>
      <t>离心压缩机本体零件</t>
    </r>
    <r>
      <rPr>
        <sz val="10"/>
        <color rgb="FF000000"/>
        <rFont val="Arial"/>
        <charset val="134"/>
      </rPr>
      <t>,</t>
    </r>
    <r>
      <rPr>
        <sz val="10"/>
        <color rgb="FF000000"/>
        <rFont val="宋体"/>
        <charset val="134"/>
      </rPr>
      <t>二极管</t>
    </r>
    <r>
      <rPr>
        <sz val="10"/>
        <color rgb="FF000000"/>
        <rFont val="Arial"/>
        <charset val="134"/>
      </rPr>
      <t>,IQQ020090011,GE</t>
    </r>
  </si>
  <si>
    <r>
      <rPr>
        <sz val="10"/>
        <color rgb="FF000000"/>
        <rFont val="宋体"/>
        <charset val="134"/>
      </rPr>
      <t>离心压缩机本体零件</t>
    </r>
    <r>
      <rPr>
        <sz val="10"/>
        <color rgb="FF000000"/>
        <rFont val="Arial"/>
        <charset val="134"/>
      </rPr>
      <t>,</t>
    </r>
    <r>
      <rPr>
        <sz val="10"/>
        <color rgb="FF000000"/>
        <rFont val="宋体"/>
        <charset val="134"/>
      </rPr>
      <t>螺栓</t>
    </r>
    <r>
      <rPr>
        <sz val="10"/>
        <color rgb="FF000000"/>
        <rFont val="Arial"/>
        <charset val="134"/>
      </rPr>
      <t>,R29-AS22007,</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</si>
  <si>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保险管</t>
    </r>
    <r>
      <rPr>
        <sz val="10"/>
        <color rgb="FF000000"/>
        <rFont val="Arial"/>
        <charset val="134"/>
      </rPr>
      <t>,E-01E-001-071,</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</si>
  <si>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螺母</t>
    </r>
    <r>
      <rPr>
        <sz val="10"/>
        <color rgb="FF000000"/>
        <rFont val="Arial"/>
        <charset val="134"/>
      </rPr>
      <t>,R29-AS27857,</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</si>
  <si>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螺栓</t>
    </r>
    <r>
      <rPr>
        <sz val="10"/>
        <color rgb="FF000000"/>
        <rFont val="Arial"/>
        <charset val="134"/>
      </rPr>
      <t>,R29-9100880142,</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</si>
  <si>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螺栓</t>
    </r>
    <r>
      <rPr>
        <sz val="10"/>
        <color rgb="FF000000"/>
        <rFont val="Arial"/>
        <charset val="134"/>
      </rPr>
      <t>,R29-AS21510,</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</si>
  <si>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螺栓</t>
    </r>
    <r>
      <rPr>
        <sz val="10"/>
        <color rgb="FF000000"/>
        <rFont val="Arial"/>
        <charset val="134"/>
      </rPr>
      <t>,R29-AS48517,</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</si>
  <si>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密封装置</t>
    </r>
    <r>
      <rPr>
        <sz val="10"/>
        <color rgb="FF000000"/>
        <rFont val="Arial"/>
        <charset val="134"/>
      </rPr>
      <t>,R29-AS43013-222,</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</si>
  <si>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螺钉</t>
    </r>
    <r>
      <rPr>
        <sz val="10"/>
        <color rgb="FF000000"/>
        <rFont val="Arial"/>
        <charset val="134"/>
      </rPr>
      <t>,R29-AS21408,</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</si>
  <si>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螺栓</t>
    </r>
    <r>
      <rPr>
        <sz val="10"/>
        <color rgb="FF000000"/>
        <rFont val="Arial"/>
        <charset val="134"/>
      </rPr>
      <t>,R29-AS21409,</t>
    </r>
    <r>
      <rPr>
        <sz val="10"/>
        <color rgb="FF000000"/>
        <rFont val="宋体"/>
        <charset val="134"/>
      </rPr>
      <t>罗罗</t>
    </r>
  </si>
  <si>
    <r>
      <rPr>
        <sz val="10"/>
        <color rgb="FF000000"/>
        <rFont val="宋体"/>
        <charset val="134"/>
      </rPr>
      <t>离心压缩机本体零件</t>
    </r>
    <r>
      <rPr>
        <sz val="10"/>
        <color rgb="FF000000"/>
        <rFont val="Arial"/>
        <charset val="134"/>
      </rPr>
      <t>,O</t>
    </r>
    <r>
      <rPr>
        <sz val="10"/>
        <color rgb="FF000000"/>
        <rFont val="宋体"/>
        <charset val="134"/>
      </rPr>
      <t>型密封圈</t>
    </r>
    <r>
      <rPr>
        <sz val="10"/>
        <color rgb="FF000000"/>
        <rFont val="Arial"/>
        <charset val="134"/>
      </rPr>
      <t>,R29-LW11803,</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</si>
  <si>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螺栓</t>
    </r>
    <r>
      <rPr>
        <sz val="10"/>
        <color rgb="FF000000"/>
        <rFont val="Arial"/>
        <charset val="134"/>
      </rPr>
      <t>,R29-AS21513,</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</si>
  <si>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垫圈</t>
    </r>
    <r>
      <rPr>
        <sz val="10"/>
        <color rgb="FF000000"/>
        <rFont val="Arial"/>
        <charset val="134"/>
      </rPr>
      <t>,R29-SP154G,</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</si>
  <si>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螺栓</t>
    </r>
    <r>
      <rPr>
        <sz val="10"/>
        <color rgb="FF000000"/>
        <rFont val="Arial"/>
        <charset val="134"/>
      </rPr>
      <t>,R29-AS21508,</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</si>
  <si>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螺栓</t>
    </r>
    <r>
      <rPr>
        <sz val="10"/>
        <color rgb="FF000000"/>
        <rFont val="Arial"/>
        <charset val="134"/>
      </rPr>
      <t>,R29-AS21410,</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</si>
  <si>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螺栓</t>
    </r>
    <r>
      <rPr>
        <sz val="10"/>
        <color rgb="FF000000"/>
        <rFont val="Arial"/>
        <charset val="134"/>
      </rPr>
      <t>,R29-AS21509,</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</si>
  <si>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螺栓</t>
    </r>
    <r>
      <rPr>
        <sz val="10"/>
        <color rgb="FF000000"/>
        <rFont val="Arial"/>
        <charset val="134"/>
      </rPr>
      <t>,R29-BLT3333,</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</si>
  <si>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有耳垫圈</t>
    </r>
    <r>
      <rPr>
        <sz val="10"/>
        <color rgb="FF000000"/>
        <rFont val="Arial"/>
        <charset val="134"/>
      </rPr>
      <t>,R29-S871016,</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</si>
  <si>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螺母</t>
    </r>
    <r>
      <rPr>
        <sz val="10"/>
        <color rgb="FF000000"/>
        <rFont val="Arial"/>
        <charset val="134"/>
      </rPr>
      <t>,R29-A105NT,</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</si>
  <si>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螺栓</t>
    </r>
    <r>
      <rPr>
        <sz val="10"/>
        <color rgb="FF000000"/>
        <rFont val="Arial"/>
        <charset val="134"/>
      </rPr>
      <t>,R29-AS21511,</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</si>
  <si>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螺栓</t>
    </r>
    <r>
      <rPr>
        <sz val="10"/>
        <color rgb="FF000000"/>
        <rFont val="Arial"/>
        <charset val="134"/>
      </rPr>
      <t>,AS3237-16,GE</t>
    </r>
  </si>
  <si>
    <r>
      <rPr>
        <sz val="10"/>
        <color rgb="FF000000"/>
        <rFont val="宋体"/>
        <charset val="134"/>
      </rPr>
      <t>离心压缩机本体零件</t>
    </r>
    <r>
      <rPr>
        <sz val="10"/>
        <color rgb="FF000000"/>
        <rFont val="Arial"/>
        <charset val="134"/>
      </rPr>
      <t>,</t>
    </r>
    <r>
      <rPr>
        <sz val="10"/>
        <color rgb="FF000000"/>
        <rFont val="宋体"/>
        <charset val="134"/>
      </rPr>
      <t>螺栓</t>
    </r>
    <r>
      <rPr>
        <sz val="10"/>
        <color rgb="FF000000"/>
        <rFont val="Arial"/>
        <charset val="134"/>
      </rPr>
      <t>,R29-AS21012,</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</si>
  <si>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锁紧板</t>
    </r>
    <r>
      <rPr>
        <sz val="10"/>
        <color rgb="FF000000"/>
        <rFont val="Arial"/>
        <charset val="134"/>
      </rPr>
      <t>,R29-LW13287,</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</si>
  <si>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二极管</t>
    </r>
    <r>
      <rPr>
        <sz val="10"/>
        <color rgb="FF000000"/>
        <rFont val="Arial"/>
        <charset val="134"/>
      </rPr>
      <t>,IRQ119520895,GE</t>
    </r>
  </si>
  <si>
    <r>
      <rPr>
        <sz val="10"/>
        <color rgb="FF000000"/>
        <rFont val="宋体"/>
        <charset val="134"/>
      </rPr>
      <t>离心压缩机本体零件</t>
    </r>
    <r>
      <rPr>
        <sz val="10"/>
        <color rgb="FF000000"/>
        <rFont val="Arial"/>
        <charset val="134"/>
      </rPr>
      <t>,</t>
    </r>
    <r>
      <rPr>
        <sz val="10"/>
        <color rgb="FF000000"/>
        <rFont val="宋体"/>
        <charset val="134"/>
      </rPr>
      <t>密封垫</t>
    </r>
    <r>
      <rPr>
        <sz val="10"/>
        <color rgb="FF000000"/>
        <rFont val="Arial"/>
        <charset val="134"/>
      </rPr>
      <t>,KFZ270070294,GE</t>
    </r>
  </si>
  <si>
    <r>
      <rPr>
        <sz val="10"/>
        <color rgb="FF000000"/>
        <rFont val="宋体"/>
        <charset val="134"/>
      </rPr>
      <t>离心压缩机本体零件</t>
    </r>
    <r>
      <rPr>
        <sz val="10"/>
        <color rgb="FF000000"/>
        <rFont val="Arial"/>
        <charset val="134"/>
      </rPr>
      <t>,</t>
    </r>
    <r>
      <rPr>
        <sz val="10"/>
        <color rgb="FF000000"/>
        <rFont val="宋体"/>
        <charset val="134"/>
      </rPr>
      <t>定位销</t>
    </r>
    <r>
      <rPr>
        <sz val="10"/>
        <color rgb="FF000000"/>
        <rFont val="Arial"/>
        <charset val="134"/>
      </rPr>
      <t>,2-20E-226-104,</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</si>
  <si>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销子</t>
    </r>
    <r>
      <rPr>
        <sz val="10"/>
        <color rgb="FF000000"/>
        <rFont val="Arial"/>
        <charset val="134"/>
      </rPr>
      <t>,2-20E-226-103,</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</si>
  <si>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螺栓</t>
    </r>
    <r>
      <rPr>
        <sz val="10"/>
        <color rgb="FF000000"/>
        <rFont val="Arial"/>
        <charset val="134"/>
      </rPr>
      <t>,R29-AS24023,</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</si>
  <si>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螺母</t>
    </r>
    <r>
      <rPr>
        <sz val="10"/>
        <color rgb="FF000000"/>
        <rFont val="Arial"/>
        <charset val="134"/>
      </rPr>
      <t>,R29-AS41104,</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</si>
  <si>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黑色按钮</t>
    </r>
    <r>
      <rPr>
        <sz val="10"/>
        <color rgb="FF000000"/>
        <rFont val="Arial"/>
        <charset val="134"/>
      </rPr>
      <t>,IRQ119520891 M22-D-S,GE</t>
    </r>
  </si>
  <si>
    <r>
      <rPr>
        <sz val="10"/>
        <color rgb="FF000000"/>
        <rFont val="宋体"/>
        <charset val="134"/>
      </rPr>
      <t>离心压缩机本体零件</t>
    </r>
    <r>
      <rPr>
        <sz val="10"/>
        <color rgb="FF000000"/>
        <rFont val="Arial"/>
        <charset val="134"/>
      </rPr>
      <t>,</t>
    </r>
    <r>
      <rPr>
        <sz val="10"/>
        <color rgb="FF000000"/>
        <rFont val="宋体"/>
        <charset val="134"/>
      </rPr>
      <t>螺栓</t>
    </r>
    <r>
      <rPr>
        <sz val="10"/>
        <color rgb="FF000000"/>
        <rFont val="Arial"/>
        <charset val="134"/>
      </rPr>
      <t>,R29-AS21512,</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</si>
  <si>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隔离片</t>
    </r>
    <r>
      <rPr>
        <sz val="10"/>
        <color rgb="FF000000"/>
        <rFont val="Arial"/>
        <charset val="134"/>
      </rPr>
      <t>,R29-LW13806,</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</si>
  <si>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螺母</t>
    </r>
    <r>
      <rPr>
        <sz val="10"/>
        <color rgb="FF000000"/>
        <rFont val="Arial"/>
        <charset val="134"/>
      </rPr>
      <t>,9629M48P10,GE</t>
    </r>
  </si>
  <si>
    <r>
      <rPr>
        <sz val="10"/>
        <color rgb="FF000000"/>
        <rFont val="宋体"/>
        <charset val="134"/>
      </rPr>
      <t>离心压缩机本体零件</t>
    </r>
    <r>
      <rPr>
        <sz val="10"/>
        <color rgb="FF000000"/>
        <rFont val="Arial"/>
        <charset val="134"/>
      </rPr>
      <t>,</t>
    </r>
    <r>
      <rPr>
        <sz val="10"/>
        <color rgb="FF000000"/>
        <rFont val="宋体"/>
        <charset val="134"/>
      </rPr>
      <t>螺栓</t>
    </r>
    <r>
      <rPr>
        <sz val="10"/>
        <color rgb="FF000000"/>
        <rFont val="Arial"/>
        <charset val="134"/>
      </rPr>
      <t>,R29-A1045B,</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</si>
  <si>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螺栓</t>
    </r>
    <r>
      <rPr>
        <sz val="10"/>
        <color rgb="FF000000"/>
        <rFont val="Arial"/>
        <charset val="134"/>
      </rPr>
      <t>,AS3237-22,GE</t>
    </r>
  </si>
  <si>
    <r>
      <rPr>
        <sz val="10"/>
        <color rgb="FF000000"/>
        <rFont val="宋体"/>
        <charset val="134"/>
      </rPr>
      <t>离心压缩机本体零件</t>
    </r>
    <r>
      <rPr>
        <sz val="10"/>
        <color rgb="FF000000"/>
        <rFont val="Arial"/>
        <charset val="134"/>
      </rPr>
      <t>,</t>
    </r>
    <r>
      <rPr>
        <sz val="10"/>
        <color rgb="FF000000"/>
        <rFont val="宋体"/>
        <charset val="134"/>
      </rPr>
      <t>指示灯</t>
    </r>
    <r>
      <rPr>
        <sz val="10"/>
        <color rgb="FF000000"/>
        <rFont val="Arial"/>
        <charset val="134"/>
      </rPr>
      <t>,IRQ119520894,GE</t>
    </r>
  </si>
  <si>
    <r>
      <rPr>
        <sz val="10"/>
        <color rgb="FF000000"/>
        <rFont val="宋体"/>
        <charset val="134"/>
      </rPr>
      <t>离心压缩机本体零件</t>
    </r>
    <r>
      <rPr>
        <sz val="10"/>
        <color rgb="FF000000"/>
        <rFont val="Arial"/>
        <charset val="134"/>
      </rPr>
      <t>,</t>
    </r>
    <r>
      <rPr>
        <sz val="10"/>
        <color rgb="FF000000"/>
        <rFont val="宋体"/>
        <charset val="134"/>
      </rPr>
      <t>指示灯</t>
    </r>
    <r>
      <rPr>
        <sz val="10"/>
        <color rgb="FF000000"/>
        <rFont val="Arial"/>
        <charset val="134"/>
      </rPr>
      <t>,IRQ119520893,GE</t>
    </r>
  </si>
  <si>
    <r>
      <rPr>
        <sz val="10"/>
        <color rgb="FF000000"/>
        <rFont val="宋体"/>
        <charset val="134"/>
      </rPr>
      <t>离心压缩机本体零件</t>
    </r>
    <r>
      <rPr>
        <sz val="10"/>
        <color rgb="FF000000"/>
        <rFont val="Arial"/>
        <charset val="134"/>
      </rPr>
      <t>,</t>
    </r>
    <r>
      <rPr>
        <sz val="10"/>
        <color rgb="FF000000"/>
        <rFont val="宋体"/>
        <charset val="134"/>
      </rPr>
      <t>指示灯</t>
    </r>
    <r>
      <rPr>
        <sz val="10"/>
        <color rgb="FF000000"/>
        <rFont val="Arial"/>
        <charset val="134"/>
      </rPr>
      <t>,IRQ119520892,GE</t>
    </r>
  </si>
  <si>
    <r>
      <rPr>
        <sz val="10"/>
        <color rgb="FF000000"/>
        <rFont val="宋体"/>
        <charset val="134"/>
      </rPr>
      <t>离心压缩机本体零件</t>
    </r>
    <r>
      <rPr>
        <sz val="10"/>
        <color rgb="FF000000"/>
        <rFont val="Arial"/>
        <charset val="134"/>
      </rPr>
      <t>,</t>
    </r>
    <r>
      <rPr>
        <sz val="10"/>
        <color rgb="FF000000"/>
        <rFont val="宋体"/>
        <charset val="134"/>
      </rPr>
      <t>套管</t>
    </r>
    <r>
      <rPr>
        <sz val="10"/>
        <color rgb="FF000000"/>
        <rFont val="Arial"/>
        <charset val="134"/>
      </rPr>
      <t>,9607M34P01,GE</t>
    </r>
  </si>
  <si>
    <r>
      <rPr>
        <sz val="10"/>
        <color rgb="FF000000"/>
        <rFont val="宋体"/>
        <charset val="134"/>
      </rPr>
      <t>离心压缩机本体零件</t>
    </r>
    <r>
      <rPr>
        <sz val="10"/>
        <color rgb="FF000000"/>
        <rFont val="Arial"/>
        <charset val="134"/>
      </rPr>
      <t>,</t>
    </r>
    <r>
      <rPr>
        <sz val="10"/>
        <color rgb="FF000000"/>
        <rFont val="宋体"/>
        <charset val="134"/>
      </rPr>
      <t>垫圈</t>
    </r>
    <r>
      <rPr>
        <sz val="10"/>
        <color rgb="FF000000"/>
        <rFont val="Arial"/>
        <charset val="134"/>
      </rPr>
      <t>,R29-AS26095,</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</si>
  <si>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螺栓</t>
    </r>
    <r>
      <rPr>
        <sz val="10"/>
        <color rgb="FF000000"/>
        <rFont val="Arial"/>
        <charset val="134"/>
      </rPr>
      <t>,J414P034A,GE</t>
    </r>
  </si>
  <si>
    <r>
      <rPr>
        <sz val="10"/>
        <color rgb="FF000000"/>
        <rFont val="宋体"/>
        <charset val="134"/>
      </rPr>
      <t>离心压缩机本体零件</t>
    </r>
    <r>
      <rPr>
        <sz val="10"/>
        <color rgb="FF000000"/>
        <rFont val="Arial"/>
        <charset val="134"/>
      </rPr>
      <t>,</t>
    </r>
    <r>
      <rPr>
        <sz val="10"/>
        <color rgb="FF000000"/>
        <rFont val="宋体"/>
        <charset val="134"/>
      </rPr>
      <t>电缆支架</t>
    </r>
    <r>
      <rPr>
        <sz val="10"/>
        <color rgb="FF000000"/>
        <rFont val="Arial"/>
        <charset val="134"/>
      </rPr>
      <t>,IRQ119520934,GE</t>
    </r>
  </si>
  <si>
    <r>
      <rPr>
        <sz val="10"/>
        <color rgb="FF000000"/>
        <rFont val="宋体"/>
        <charset val="134"/>
      </rPr>
      <t>离心压缩机本体零件</t>
    </r>
    <r>
      <rPr>
        <sz val="10"/>
        <color rgb="FF000000"/>
        <rFont val="Arial"/>
        <charset val="134"/>
      </rPr>
      <t>,</t>
    </r>
    <r>
      <rPr>
        <sz val="10"/>
        <color rgb="FF000000"/>
        <rFont val="宋体"/>
        <charset val="134"/>
      </rPr>
      <t>索环</t>
    </r>
    <r>
      <rPr>
        <sz val="10"/>
        <color rgb="FF000000"/>
        <rFont val="Arial"/>
        <charset val="134"/>
      </rPr>
      <t>,2-03C-162-105,</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</si>
  <si>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密封</t>
    </r>
    <r>
      <rPr>
        <sz val="10"/>
        <color rgb="FF000000"/>
        <rFont val="Arial"/>
        <charset val="134"/>
      </rPr>
      <t>,2-03C-162-106,</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</si>
  <si>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锁紧螺母</t>
    </r>
    <r>
      <rPr>
        <sz val="10"/>
        <color rgb="FF000000"/>
        <rFont val="Arial"/>
        <charset val="134"/>
      </rPr>
      <t>,R29-AS20627,</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</si>
  <si>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螺栓</t>
    </r>
    <r>
      <rPr>
        <sz val="10"/>
        <color rgb="FF000000"/>
        <rFont val="Arial"/>
        <charset val="134"/>
      </rPr>
      <t>,AS3237-10,GE</t>
    </r>
  </si>
  <si>
    <r>
      <rPr>
        <sz val="10"/>
        <color rgb="FF000000"/>
        <rFont val="宋体"/>
        <charset val="134"/>
      </rPr>
      <t>离心压缩机本体零件</t>
    </r>
    <r>
      <rPr>
        <sz val="10"/>
        <color rgb="FF000000"/>
        <rFont val="Arial"/>
        <charset val="134"/>
      </rPr>
      <t>,</t>
    </r>
    <r>
      <rPr>
        <sz val="10"/>
        <color rgb="FF000000"/>
        <rFont val="宋体"/>
        <charset val="134"/>
      </rPr>
      <t>螺母</t>
    </r>
    <r>
      <rPr>
        <sz val="10"/>
        <color rgb="FF000000"/>
        <rFont val="Arial"/>
        <charset val="134"/>
      </rPr>
      <t>,R29-AS27830,</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</si>
  <si>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锁紧板</t>
    </r>
    <r>
      <rPr>
        <sz val="10"/>
        <color rgb="FF000000"/>
        <rFont val="Arial"/>
        <charset val="134"/>
      </rPr>
      <t>,R29-LW13286,</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</si>
  <si>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垫圈</t>
    </r>
    <r>
      <rPr>
        <sz val="10"/>
        <color rgb="FF000000"/>
        <rFont val="Arial"/>
        <charset val="134"/>
      </rPr>
      <t>,R29-P338003,</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</si>
  <si>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交流接触器</t>
    </r>
    <r>
      <rPr>
        <sz val="10"/>
        <color rgb="FF000000"/>
        <rFont val="Arial"/>
        <charset val="134"/>
      </rPr>
      <t>,IRQ119520683,GE</t>
    </r>
  </si>
  <si>
    <r>
      <rPr>
        <sz val="10"/>
        <color rgb="FF000000"/>
        <rFont val="宋体"/>
        <charset val="134"/>
      </rPr>
      <t>离心压缩机本体零件</t>
    </r>
    <r>
      <rPr>
        <sz val="10"/>
        <color rgb="FF000000"/>
        <rFont val="Arial"/>
        <charset val="134"/>
      </rPr>
      <t>,</t>
    </r>
    <r>
      <rPr>
        <sz val="10"/>
        <color rgb="FF000000"/>
        <rFont val="宋体"/>
        <charset val="134"/>
      </rPr>
      <t>辅助触头</t>
    </r>
    <r>
      <rPr>
        <sz val="10"/>
        <color rgb="FF000000"/>
        <rFont val="Arial"/>
        <charset val="134"/>
      </rPr>
      <t>,IRQ119520769,GE</t>
    </r>
  </si>
  <si>
    <r>
      <rPr>
        <sz val="10"/>
        <color rgb="FF000000"/>
        <rFont val="宋体"/>
        <charset val="134"/>
      </rPr>
      <t>离心压缩机本体零件</t>
    </r>
    <r>
      <rPr>
        <sz val="10"/>
        <color rgb="FF000000"/>
        <rFont val="Arial"/>
        <charset val="134"/>
      </rPr>
      <t>,</t>
    </r>
    <r>
      <rPr>
        <sz val="10"/>
        <color rgb="FF000000"/>
        <rFont val="宋体"/>
        <charset val="134"/>
      </rPr>
      <t>终端</t>
    </r>
    <r>
      <rPr>
        <sz val="10"/>
        <color rgb="FF000000"/>
        <rFont val="Arial"/>
        <charset val="134"/>
      </rPr>
      <t>,IRQ119520899,GE</t>
    </r>
  </si>
  <si>
    <r>
      <rPr>
        <sz val="10"/>
        <color rgb="FF000000"/>
        <rFont val="宋体"/>
        <charset val="134"/>
      </rPr>
      <t>离心压缩机本体零件</t>
    </r>
    <r>
      <rPr>
        <sz val="10"/>
        <color rgb="FF000000"/>
        <rFont val="Arial"/>
        <charset val="134"/>
      </rPr>
      <t>,</t>
    </r>
    <r>
      <rPr>
        <sz val="10"/>
        <color rgb="FF000000"/>
        <rFont val="宋体"/>
        <charset val="134"/>
      </rPr>
      <t>螺栓</t>
    </r>
    <r>
      <rPr>
        <sz val="10"/>
        <color rgb="FF000000"/>
        <rFont val="Arial"/>
        <charset val="134"/>
      </rPr>
      <t>,R29-A10410B,</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</si>
  <si>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密封垫</t>
    </r>
    <r>
      <rPr>
        <sz val="10"/>
        <color rgb="FF000000"/>
        <rFont val="Arial"/>
        <charset val="134"/>
      </rPr>
      <t>,KAG002801920,GE</t>
    </r>
  </si>
  <si>
    <r>
      <rPr>
        <sz val="10"/>
        <color rgb="FF000000"/>
        <rFont val="宋体"/>
        <charset val="134"/>
      </rPr>
      <t>离心压缩机本体零件</t>
    </r>
    <r>
      <rPr>
        <sz val="10"/>
        <color rgb="FF000000"/>
        <rFont val="Arial"/>
        <charset val="134"/>
      </rPr>
      <t>,</t>
    </r>
    <r>
      <rPr>
        <sz val="10"/>
        <color rgb="FF000000"/>
        <rFont val="宋体"/>
        <charset val="134"/>
      </rPr>
      <t>终端</t>
    </r>
    <r>
      <rPr>
        <sz val="10"/>
        <color rgb="FF000000"/>
        <rFont val="Arial"/>
        <charset val="134"/>
      </rPr>
      <t>,IRQ119520897,GE</t>
    </r>
  </si>
  <si>
    <r>
      <rPr>
        <sz val="10"/>
        <color rgb="FF000000"/>
        <rFont val="宋体"/>
        <charset val="134"/>
      </rPr>
      <t>离心压缩机本体零件</t>
    </r>
    <r>
      <rPr>
        <sz val="10"/>
        <color rgb="FF000000"/>
        <rFont val="Arial"/>
        <charset val="134"/>
      </rPr>
      <t>,</t>
    </r>
    <r>
      <rPr>
        <sz val="10"/>
        <color rgb="FF000000"/>
        <rFont val="宋体"/>
        <charset val="134"/>
      </rPr>
      <t>高温非磁性螺纹螺栓套筒隔圈</t>
    </r>
    <r>
      <rPr>
        <sz val="10"/>
        <color rgb="FF000000"/>
        <rFont val="Arial"/>
        <charset val="134"/>
      </rPr>
      <t>,NAS1057T3-010,GE</t>
    </r>
  </si>
  <si>
    <r>
      <rPr>
        <sz val="10"/>
        <color rgb="FF000000"/>
        <rFont val="宋体"/>
        <charset val="134"/>
      </rPr>
      <t>离心压缩机本体零件</t>
    </r>
    <r>
      <rPr>
        <sz val="10"/>
        <color rgb="FF000000"/>
        <rFont val="Arial"/>
        <charset val="134"/>
      </rPr>
      <t>,</t>
    </r>
    <r>
      <rPr>
        <sz val="10"/>
        <color rgb="FF000000"/>
        <rFont val="宋体"/>
        <charset val="134"/>
      </rPr>
      <t>弹簧</t>
    </r>
    <r>
      <rPr>
        <sz val="10"/>
        <color rgb="FF000000"/>
        <rFont val="Arial"/>
        <charset val="134"/>
      </rPr>
      <t>,2-05C-117-101,</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</si>
  <si>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密封</t>
    </r>
    <r>
      <rPr>
        <sz val="10"/>
        <color rgb="FF000000"/>
        <rFont val="Arial"/>
        <charset val="134"/>
      </rPr>
      <t>,R29-AS43013-015,</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</si>
  <si>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平垫圈</t>
    </r>
    <r>
      <rPr>
        <sz val="10"/>
        <color rgb="FF000000"/>
        <rFont val="Arial"/>
        <charset val="134"/>
      </rPr>
      <t>,9609M43P05,GE</t>
    </r>
  </si>
  <si>
    <r>
      <rPr>
        <sz val="10"/>
        <color rgb="FF000000"/>
        <rFont val="宋体"/>
        <charset val="134"/>
      </rPr>
      <t>离心压缩机本体零件</t>
    </r>
    <r>
      <rPr>
        <sz val="10"/>
        <color rgb="FF000000"/>
        <rFont val="Arial"/>
        <charset val="134"/>
      </rPr>
      <t>,</t>
    </r>
    <r>
      <rPr>
        <sz val="10"/>
        <color rgb="FF000000"/>
        <rFont val="宋体"/>
        <charset val="134"/>
      </rPr>
      <t>螺母</t>
    </r>
    <r>
      <rPr>
        <sz val="10"/>
        <color rgb="FF000000"/>
        <rFont val="Arial"/>
        <charset val="134"/>
      </rPr>
      <t>,R29-AS20626,</t>
    </r>
    <r>
      <rPr>
        <sz val="10"/>
        <color rgb="FF000000"/>
        <rFont val="宋体"/>
        <charset val="134"/>
      </rPr>
      <t>罗罗</t>
    </r>
  </si>
  <si>
    <r>
      <rPr>
        <sz val="10"/>
        <color rgb="FF000000"/>
        <rFont val="宋体"/>
        <charset val="134"/>
      </rPr>
      <t>离心压缩机本体零件</t>
    </r>
    <r>
      <rPr>
        <sz val="10"/>
        <color rgb="FF000000"/>
        <rFont val="Arial"/>
        <charset val="134"/>
      </rPr>
      <t>,O</t>
    </r>
    <r>
      <rPr>
        <sz val="10"/>
        <color rgb="FF000000"/>
        <rFont val="宋体"/>
        <charset val="134"/>
      </rPr>
      <t>型密封圈</t>
    </r>
    <r>
      <rPr>
        <sz val="10"/>
        <color rgb="FF000000"/>
        <rFont val="Arial"/>
        <charset val="134"/>
      </rPr>
      <t>,CSA-337-13#228,</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</si>
  <si>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衬垫</t>
    </r>
    <r>
      <rPr>
        <sz val="10"/>
        <color rgb="FF000000"/>
        <rFont val="Arial"/>
        <charset val="134"/>
      </rPr>
      <t>,R29-AGS3757,</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</si>
  <si>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钢丝螺套</t>
    </r>
    <r>
      <rPr>
        <sz val="10"/>
        <color rgb="FF000000"/>
        <rFont val="Arial"/>
        <charset val="134"/>
      </rPr>
      <t>,SF-327-1-003,</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</si>
  <si>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填料</t>
    </r>
    <r>
      <rPr>
        <sz val="10"/>
        <color rgb="FF000000"/>
        <rFont val="Arial"/>
        <charset val="134"/>
      </rPr>
      <t>,J221P920,GE</t>
    </r>
  </si>
  <si>
    <r>
      <rPr>
        <sz val="10"/>
        <color rgb="FF000000"/>
        <rFont val="宋体"/>
        <charset val="134"/>
      </rPr>
      <t>离心压缩机本体零件</t>
    </r>
    <r>
      <rPr>
        <sz val="10"/>
        <color rgb="FF000000"/>
        <rFont val="Arial"/>
        <charset val="134"/>
      </rPr>
      <t>,</t>
    </r>
    <r>
      <rPr>
        <sz val="10"/>
        <color rgb="FF000000"/>
        <rFont val="宋体"/>
        <charset val="134"/>
      </rPr>
      <t>锁止环</t>
    </r>
    <r>
      <rPr>
        <sz val="10"/>
        <color rgb="FF000000"/>
        <rFont val="Arial"/>
        <charset val="134"/>
      </rPr>
      <t>,2-05C-117-102,</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</si>
  <si>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垫圈</t>
    </r>
    <r>
      <rPr>
        <sz val="10"/>
        <color rgb="FF000000"/>
        <rFont val="Arial"/>
        <charset val="134"/>
      </rPr>
      <t>,AS12944,</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</si>
  <si>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自锁螺帽</t>
    </r>
    <r>
      <rPr>
        <sz val="10"/>
        <color rgb="FF000000"/>
        <rFont val="Arial"/>
        <charset val="134"/>
      </rPr>
      <t>,J198P02A,GE</t>
    </r>
  </si>
  <si>
    <r>
      <rPr>
        <sz val="10"/>
        <color rgb="FF000000"/>
        <rFont val="宋体"/>
        <charset val="134"/>
      </rPr>
      <t>离心压缩机本体零件</t>
    </r>
    <r>
      <rPr>
        <sz val="10"/>
        <color rgb="FF000000"/>
        <rFont val="Arial"/>
        <charset val="134"/>
      </rPr>
      <t>,</t>
    </r>
    <r>
      <rPr>
        <sz val="10"/>
        <color rgb="FF000000"/>
        <rFont val="宋体"/>
        <charset val="134"/>
      </rPr>
      <t>粘结密封</t>
    </r>
    <r>
      <rPr>
        <sz val="10"/>
        <color rgb="FF000000"/>
        <rFont val="Arial"/>
        <charset val="134"/>
      </rPr>
      <t>,R29-P851026,</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</si>
  <si>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粘结密封</t>
    </r>
    <r>
      <rPr>
        <sz val="10"/>
        <color rgb="FF000000"/>
        <rFont val="Arial"/>
        <charset val="134"/>
      </rPr>
      <t>,R29-P851021,</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</si>
  <si>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端子支架</t>
    </r>
    <r>
      <rPr>
        <sz val="10"/>
        <color rgb="FF000000"/>
        <rFont val="Arial"/>
        <charset val="134"/>
      </rPr>
      <t>,IRQ119520933,GE</t>
    </r>
  </si>
  <si>
    <r>
      <rPr>
        <sz val="10"/>
        <color rgb="FF000000"/>
        <rFont val="宋体"/>
        <charset val="134"/>
      </rPr>
      <t>离心压缩机本体零件</t>
    </r>
    <r>
      <rPr>
        <sz val="10"/>
        <color rgb="FF000000"/>
        <rFont val="Arial"/>
        <charset val="134"/>
      </rPr>
      <t>,</t>
    </r>
    <r>
      <rPr>
        <sz val="10"/>
        <color rgb="FF000000"/>
        <rFont val="宋体"/>
        <charset val="134"/>
      </rPr>
      <t>适配器</t>
    </r>
    <r>
      <rPr>
        <sz val="10"/>
        <color rgb="FF000000"/>
        <rFont val="Arial"/>
        <charset val="134"/>
      </rPr>
      <t>,IRQ119520682,GE</t>
    </r>
  </si>
  <si>
    <r>
      <rPr>
        <sz val="10"/>
        <color rgb="FF000000"/>
        <rFont val="宋体"/>
        <charset val="134"/>
      </rPr>
      <t>离心压缩机本体零件</t>
    </r>
    <r>
      <rPr>
        <sz val="10"/>
        <color rgb="FF000000"/>
        <rFont val="Arial"/>
        <charset val="134"/>
      </rPr>
      <t>,</t>
    </r>
    <r>
      <rPr>
        <sz val="10"/>
        <color rgb="FF000000"/>
        <rFont val="宋体"/>
        <charset val="134"/>
      </rPr>
      <t>螺母</t>
    </r>
    <r>
      <rPr>
        <sz val="10"/>
        <color rgb="FF000000"/>
        <rFont val="Arial"/>
        <charset val="134"/>
      </rPr>
      <t>,R29-AS20625,</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</si>
  <si>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衬套</t>
    </r>
    <r>
      <rPr>
        <sz val="10"/>
        <color rgb="FF000000"/>
        <rFont val="Arial"/>
        <charset val="134"/>
      </rPr>
      <t>,R29-AGS3782,</t>
    </r>
    <r>
      <rPr>
        <sz val="10"/>
        <color rgb="FF000000"/>
        <rFont val="宋体"/>
        <charset val="134"/>
      </rPr>
      <t>罗罗</t>
    </r>
  </si>
  <si>
    <r>
      <rPr>
        <sz val="10"/>
        <color rgb="FF000000"/>
        <rFont val="宋体"/>
        <charset val="134"/>
      </rPr>
      <t>离心压缩机本体零件</t>
    </r>
    <r>
      <rPr>
        <sz val="10"/>
        <color rgb="FF000000"/>
        <rFont val="Arial"/>
        <charset val="134"/>
      </rPr>
      <t>,O</t>
    </r>
    <r>
      <rPr>
        <sz val="10"/>
        <color rgb="FF000000"/>
        <rFont val="宋体"/>
        <charset val="134"/>
      </rPr>
      <t>型密封圈</t>
    </r>
    <r>
      <rPr>
        <sz val="10"/>
        <color rgb="FF000000"/>
        <rFont val="Arial"/>
        <charset val="134"/>
      </rPr>
      <t>,CSA337-12.219,</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</si>
  <si>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垫圈</t>
    </r>
    <r>
      <rPr>
        <sz val="10"/>
        <color rgb="FF000000"/>
        <rFont val="Arial"/>
        <charset val="134"/>
      </rPr>
      <t>,R29-SP155E,</t>
    </r>
    <r>
      <rPr>
        <sz val="10"/>
        <color rgb="FF000000"/>
        <rFont val="宋体"/>
        <charset val="134"/>
      </rPr>
      <t>罗罗</t>
    </r>
  </si>
  <si>
    <r>
      <rPr>
        <sz val="10"/>
        <color rgb="FF000000"/>
        <rFont val="宋体"/>
        <charset val="134"/>
      </rPr>
      <t>离心压缩机本体零件</t>
    </r>
    <r>
      <rPr>
        <sz val="10"/>
        <color rgb="FF000000"/>
        <rFont val="Arial"/>
        <charset val="134"/>
      </rPr>
      <t>,O</t>
    </r>
    <r>
      <rPr>
        <sz val="10"/>
        <color rgb="FF000000"/>
        <rFont val="宋体"/>
        <charset val="134"/>
      </rPr>
      <t>型密封圈</t>
    </r>
    <r>
      <rPr>
        <sz val="10"/>
        <color rgb="FF000000"/>
        <rFont val="Arial"/>
        <charset val="134"/>
      </rPr>
      <t>,CSA337-12.228,</t>
    </r>
    <r>
      <rPr>
        <sz val="10"/>
        <color rgb="FF000000"/>
        <rFont val="宋体"/>
        <charset val="134"/>
      </rPr>
      <t>罗罗</t>
    </r>
  </si>
  <si>
    <r>
      <rPr>
        <sz val="10"/>
        <color rgb="FF000000"/>
        <rFont val="宋体"/>
        <charset val="134"/>
      </rPr>
      <t>离心压缩机本体零件</t>
    </r>
    <r>
      <rPr>
        <sz val="10"/>
        <color rgb="FF000000"/>
        <rFont val="Arial"/>
        <charset val="134"/>
      </rPr>
      <t>,O</t>
    </r>
    <r>
      <rPr>
        <sz val="10"/>
        <color rgb="FF000000"/>
        <rFont val="宋体"/>
        <charset val="134"/>
      </rPr>
      <t>型密封圈</t>
    </r>
    <r>
      <rPr>
        <sz val="10"/>
        <color rgb="FF000000"/>
        <rFont val="Arial"/>
        <charset val="134"/>
      </rPr>
      <t>,CSA337-12.214,</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</si>
  <si>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螺栓</t>
    </r>
    <r>
      <rPr>
        <sz val="10"/>
        <color rgb="FF000000"/>
        <rFont val="Arial"/>
        <charset val="134"/>
      </rPr>
      <t>,R29-AS21507,</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</si>
  <si>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锁紧螺母</t>
    </r>
    <r>
      <rPr>
        <sz val="10"/>
        <color rgb="FF000000"/>
        <rFont val="Arial"/>
        <charset val="134"/>
      </rPr>
      <t>,R29-A103JT,</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</si>
  <si>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螺钉</t>
    </r>
    <r>
      <rPr>
        <sz val="10"/>
        <color rgb="FF000000"/>
        <rFont val="Arial"/>
        <charset val="134"/>
      </rPr>
      <t>,R29-P100195,</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</si>
  <si>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垫圈</t>
    </r>
    <r>
      <rPr>
        <sz val="10"/>
        <color rgb="FF000000"/>
        <rFont val="Arial"/>
        <charset val="134"/>
      </rPr>
      <t>,R29-P831275,</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</si>
  <si>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有耳垫圈</t>
    </r>
    <r>
      <rPr>
        <sz val="10"/>
        <color rgb="FF000000"/>
        <rFont val="Arial"/>
        <charset val="134"/>
      </rPr>
      <t>,R29-SP108N,</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</si>
  <si>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螺母</t>
    </r>
    <r>
      <rPr>
        <sz val="10"/>
        <color rgb="FF000000"/>
        <rFont val="Arial"/>
        <charset val="134"/>
      </rPr>
      <t>,R29-P836611,</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</si>
  <si>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垫圈</t>
    </r>
    <r>
      <rPr>
        <sz val="10"/>
        <color rgb="FF000000"/>
        <rFont val="Arial"/>
        <charset val="134"/>
      </rPr>
      <t>,R29-P831081,</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</si>
  <si>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锁紧螺母</t>
    </r>
    <r>
      <rPr>
        <sz val="10"/>
        <color rgb="FF000000"/>
        <rFont val="Arial"/>
        <charset val="134"/>
      </rPr>
      <t>,R29-A24JT,</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</si>
  <si>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弹簧垫圈</t>
    </r>
    <r>
      <rPr>
        <sz val="10"/>
        <color rgb="FF000000"/>
        <rFont val="Arial"/>
        <charset val="134"/>
      </rPr>
      <t>,R29-SP47E,</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</si>
  <si>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弹簧垫圈</t>
    </r>
    <r>
      <rPr>
        <sz val="10"/>
        <color rgb="FF000000"/>
        <rFont val="Arial"/>
        <charset val="134"/>
      </rPr>
      <t>,R29-9100440018,</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</si>
  <si>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平垫圈</t>
    </r>
    <r>
      <rPr>
        <sz val="10"/>
        <color rgb="FF000000"/>
        <rFont val="Arial"/>
        <charset val="134"/>
      </rPr>
      <t>,705B734P13,GE</t>
    </r>
  </si>
  <si>
    <r>
      <rPr>
        <sz val="10"/>
        <color rgb="FF000000"/>
        <rFont val="宋体"/>
        <charset val="134"/>
      </rPr>
      <t>离心压缩机本体零件</t>
    </r>
    <r>
      <rPr>
        <sz val="10"/>
        <color rgb="FF000000"/>
        <rFont val="Arial"/>
        <charset val="134"/>
      </rPr>
      <t>,</t>
    </r>
    <r>
      <rPr>
        <sz val="10"/>
        <color rgb="FF000000"/>
        <rFont val="宋体"/>
        <charset val="134"/>
      </rPr>
      <t>保险管</t>
    </r>
    <r>
      <rPr>
        <sz val="10"/>
        <color rgb="FF000000"/>
        <rFont val="Arial"/>
        <charset val="134"/>
      </rPr>
      <t>,2-10E-002-412,</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</si>
  <si>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平垫圈</t>
    </r>
    <r>
      <rPr>
        <sz val="10"/>
        <color rgb="FF000000"/>
        <rFont val="Arial"/>
        <charset val="134"/>
      </rPr>
      <t>,R29-SP151B,</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</si>
  <si>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平垫圈</t>
    </r>
    <r>
      <rPr>
        <sz val="10"/>
        <color rgb="FF000000"/>
        <rFont val="Arial"/>
        <charset val="134"/>
      </rPr>
      <t>,R29-SP151D,</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</si>
  <si>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有耳垫圈</t>
    </r>
    <r>
      <rPr>
        <sz val="10"/>
        <color rgb="FF000000"/>
        <rFont val="Arial"/>
        <charset val="134"/>
      </rPr>
      <t>,R29-SP42J,</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</si>
  <si>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垫圈</t>
    </r>
    <r>
      <rPr>
        <sz val="10"/>
        <color rgb="FF000000"/>
        <rFont val="Arial"/>
        <charset val="134"/>
      </rPr>
      <t>,R29-SP154E,</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</si>
  <si>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填料</t>
    </r>
    <r>
      <rPr>
        <sz val="10"/>
        <color rgb="FF000000"/>
        <rFont val="Arial"/>
        <charset val="134"/>
      </rPr>
      <t>,J221P916,GE</t>
    </r>
  </si>
  <si>
    <r>
      <rPr>
        <sz val="10"/>
        <color rgb="FF000000"/>
        <rFont val="宋体"/>
        <charset val="134"/>
      </rPr>
      <t>离心压缩机本体零件</t>
    </r>
    <r>
      <rPr>
        <sz val="10"/>
        <color rgb="FF000000"/>
        <rFont val="Arial"/>
        <charset val="134"/>
      </rPr>
      <t>,O</t>
    </r>
    <r>
      <rPr>
        <sz val="10"/>
        <color rgb="FF000000"/>
        <rFont val="宋体"/>
        <charset val="134"/>
      </rPr>
      <t>型密封圈</t>
    </r>
    <r>
      <rPr>
        <sz val="10"/>
        <color rgb="FF000000"/>
        <rFont val="Arial"/>
        <charset val="134"/>
      </rPr>
      <t>,W50A-1#35,</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</si>
  <si>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夹子</t>
    </r>
    <r>
      <rPr>
        <sz val="10"/>
        <color rgb="FF000000"/>
        <rFont val="Arial"/>
        <charset val="134"/>
      </rPr>
      <t>,IRQ119520901,GE</t>
    </r>
  </si>
  <si>
    <r>
      <rPr>
        <sz val="10"/>
        <color rgb="FF000000"/>
        <rFont val="宋体"/>
        <charset val="134"/>
      </rPr>
      <t>离心压缩机本体零件</t>
    </r>
    <r>
      <rPr>
        <sz val="10"/>
        <color rgb="FF000000"/>
        <rFont val="Arial"/>
        <charset val="134"/>
      </rPr>
      <t>,</t>
    </r>
    <r>
      <rPr>
        <sz val="10"/>
        <color rgb="FF000000"/>
        <rFont val="宋体"/>
        <charset val="134"/>
      </rPr>
      <t>有耳垫圈</t>
    </r>
    <r>
      <rPr>
        <sz val="10"/>
        <color rgb="FF000000"/>
        <rFont val="Arial"/>
        <charset val="134"/>
      </rPr>
      <t>,R29-SP42N,</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</si>
  <si>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保险管</t>
    </r>
    <r>
      <rPr>
        <sz val="10"/>
        <color rgb="FF000000"/>
        <rFont val="Arial"/>
        <charset val="134"/>
      </rPr>
      <t>,2-10E-002-406,</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</si>
  <si>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有耳垫圈</t>
    </r>
    <r>
      <rPr>
        <sz val="10"/>
        <color rgb="FF000000"/>
        <rFont val="Arial"/>
        <charset val="134"/>
      </rPr>
      <t>,R29-SP46E,</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</si>
  <si>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保险管</t>
    </r>
    <r>
      <rPr>
        <sz val="10"/>
        <color rgb="FF000000"/>
        <rFont val="Arial"/>
        <charset val="134"/>
      </rPr>
      <t>,2-10E-002-409,</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</si>
  <si>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保险管</t>
    </r>
    <r>
      <rPr>
        <sz val="10"/>
        <color rgb="FF000000"/>
        <rFont val="Arial"/>
        <charset val="134"/>
      </rPr>
      <t>,2-10E-002-414,</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</si>
  <si>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螺钉</t>
    </r>
    <r>
      <rPr>
        <sz val="10"/>
        <color rgb="FF000000"/>
        <rFont val="Arial"/>
        <charset val="134"/>
      </rPr>
      <t>,R29-A217D40,</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</si>
  <si>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有耳垫圈</t>
    </r>
    <r>
      <rPr>
        <sz val="10"/>
        <color rgb="FF000000"/>
        <rFont val="Arial"/>
        <charset val="134"/>
      </rPr>
      <t>,R29-SP42E,</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</si>
  <si>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有耳垫圈</t>
    </r>
    <r>
      <rPr>
        <sz val="10"/>
        <color rgb="FF000000"/>
        <rFont val="Arial"/>
        <charset val="134"/>
      </rPr>
      <t>,R29-SP44E,</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</si>
  <si>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弹簧垫圈</t>
    </r>
    <r>
      <rPr>
        <sz val="10"/>
        <color rgb="FF000000"/>
        <rFont val="Arial"/>
        <charset val="134"/>
      </rPr>
      <t>,R29-SP47C,</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</si>
  <si>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弹簧垫圈</t>
    </r>
    <r>
      <rPr>
        <sz val="10"/>
        <color rgb="FF000000"/>
        <rFont val="Arial"/>
        <charset val="134"/>
      </rPr>
      <t>,R29-SP47B,</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</si>
  <si>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平垫圈</t>
    </r>
    <r>
      <rPr>
        <sz val="10"/>
        <color rgb="FF000000"/>
        <rFont val="Arial"/>
        <charset val="134"/>
      </rPr>
      <t>,R29-SP127D,</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</si>
  <si>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保险管</t>
    </r>
    <r>
      <rPr>
        <sz val="10"/>
        <color rgb="FF000000"/>
        <rFont val="Arial"/>
        <charset val="134"/>
      </rPr>
      <t>,2-10E-002-410,</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</si>
  <si>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螺母</t>
    </r>
    <r>
      <rPr>
        <sz val="10"/>
        <color rgb="FF000000"/>
        <rFont val="Arial"/>
        <charset val="134"/>
      </rPr>
      <t>,R29-A103DP,</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</si>
  <si>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垫圈</t>
    </r>
    <r>
      <rPr>
        <sz val="10"/>
        <color rgb="FF000000"/>
        <rFont val="Arial"/>
        <charset val="134"/>
      </rPr>
      <t>,133A1624P8,GE</t>
    </r>
  </si>
  <si>
    <r>
      <rPr>
        <sz val="10"/>
        <color rgb="FF000000"/>
        <rFont val="宋体"/>
        <charset val="134"/>
      </rPr>
      <t>离心压缩机本体零件</t>
    </r>
    <r>
      <rPr>
        <sz val="10"/>
        <color rgb="FF000000"/>
        <rFont val="Arial"/>
        <charset val="134"/>
      </rPr>
      <t>,</t>
    </r>
    <r>
      <rPr>
        <sz val="10"/>
        <color rgb="FF000000"/>
        <rFont val="宋体"/>
        <charset val="134"/>
      </rPr>
      <t>保险管</t>
    </r>
    <r>
      <rPr>
        <sz val="10"/>
        <color rgb="FF000000"/>
        <rFont val="Arial"/>
        <charset val="134"/>
      </rPr>
      <t>,2-10E-002-417,</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</si>
  <si>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平垫圈</t>
    </r>
    <r>
      <rPr>
        <sz val="10"/>
        <color rgb="FF000000"/>
        <rFont val="Arial"/>
        <charset val="134"/>
      </rPr>
      <t>,133A1624P7,GE</t>
    </r>
  </si>
  <si>
    <r>
      <rPr>
        <sz val="10"/>
        <color rgb="FF000000"/>
        <rFont val="宋体"/>
        <charset val="134"/>
      </rPr>
      <t>离心压缩机本体零件</t>
    </r>
    <r>
      <rPr>
        <sz val="10"/>
        <color rgb="FF000000"/>
        <rFont val="Arial"/>
        <charset val="134"/>
      </rPr>
      <t>,</t>
    </r>
    <r>
      <rPr>
        <sz val="10"/>
        <color rgb="FF000000"/>
        <rFont val="宋体"/>
        <charset val="134"/>
      </rPr>
      <t>锁片</t>
    </r>
    <r>
      <rPr>
        <sz val="10"/>
        <color rgb="FF000000"/>
        <rFont val="Arial"/>
        <charset val="134"/>
      </rPr>
      <t>,SF115-2-712,</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</si>
  <si>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二极管</t>
    </r>
    <r>
      <rPr>
        <sz val="10"/>
        <color rgb="FF000000"/>
        <rFont val="Arial"/>
        <charset val="134"/>
      </rPr>
      <t>,2-82E-003-010,</t>
    </r>
    <r>
      <rPr>
        <sz val="10"/>
        <color rgb="FF000000"/>
        <rFont val="宋体"/>
        <charset val="134"/>
      </rPr>
      <t>罗罗</t>
    </r>
  </si>
  <si>
    <r>
      <rPr>
        <sz val="10"/>
        <color rgb="FF000000"/>
        <rFont val="宋体"/>
        <charset val="134"/>
      </rPr>
      <t>离心压缩机本体零件</t>
    </r>
    <r>
      <rPr>
        <sz val="10"/>
        <color rgb="FF000000"/>
        <rFont val="Arial"/>
        <charset val="134"/>
      </rPr>
      <t>,</t>
    </r>
    <r>
      <rPr>
        <sz val="10"/>
        <color rgb="FF000000"/>
        <rFont val="宋体"/>
        <charset val="134"/>
      </rPr>
      <t>平垫圈</t>
    </r>
    <r>
      <rPr>
        <sz val="10"/>
        <color rgb="FF000000"/>
        <rFont val="Arial"/>
        <charset val="134"/>
      </rPr>
      <t>,R29-SP11E,</t>
    </r>
    <r>
      <rPr>
        <sz val="10"/>
        <color rgb="FF000000"/>
        <rFont val="宋体"/>
        <charset val="134"/>
      </rPr>
      <t>罗罗</t>
    </r>
  </si>
  <si>
    <r>
      <rPr>
        <sz val="10"/>
        <color rgb="FF000000"/>
        <rFont val="宋体"/>
        <charset val="134"/>
      </rPr>
      <t>离心压缩机辅助系统零件</t>
    </r>
    <r>
      <rPr>
        <sz val="10"/>
        <color rgb="FF000000"/>
        <rFont val="Arial"/>
        <charset val="134"/>
      </rPr>
      <t>,</t>
    </r>
    <r>
      <rPr>
        <sz val="10"/>
        <color rgb="FF000000"/>
        <rFont val="宋体"/>
        <charset val="134"/>
      </rPr>
      <t>磁性插头</t>
    </r>
    <r>
      <rPr>
        <sz val="10"/>
        <color rgb="FF000000"/>
        <rFont val="Arial"/>
        <charset val="134"/>
      </rPr>
      <t>,1100M60P01,GE</t>
    </r>
  </si>
  <si>
    <r>
      <rPr>
        <sz val="10"/>
        <color rgb="FF000000"/>
        <rFont val="宋体"/>
        <charset val="134"/>
      </rPr>
      <t>离心压缩机辅助系统零件</t>
    </r>
    <r>
      <rPr>
        <sz val="10"/>
        <color rgb="FF000000"/>
        <rFont val="Arial"/>
        <charset val="134"/>
      </rPr>
      <t>,</t>
    </r>
    <r>
      <rPr>
        <sz val="10"/>
        <color rgb="FF000000"/>
        <rFont val="宋体"/>
        <charset val="134"/>
      </rPr>
      <t>垫片</t>
    </r>
    <r>
      <rPr>
        <sz val="10"/>
        <color rgb="FF000000"/>
        <rFont val="Arial"/>
        <charset val="134"/>
      </rPr>
      <t>,MS9321-12,GE</t>
    </r>
  </si>
  <si>
    <r>
      <rPr>
        <sz val="10"/>
        <color rgb="FF000000"/>
        <rFont val="宋体"/>
        <charset val="134"/>
      </rPr>
      <t>离心压缩机辅助系统零件</t>
    </r>
    <r>
      <rPr>
        <sz val="10"/>
        <color rgb="FF000000"/>
        <rFont val="Arial"/>
        <charset val="134"/>
      </rPr>
      <t>,</t>
    </r>
    <r>
      <rPr>
        <sz val="10"/>
        <color rgb="FF000000"/>
        <rFont val="宋体"/>
        <charset val="134"/>
      </rPr>
      <t>垫片</t>
    </r>
    <r>
      <rPr>
        <sz val="10"/>
        <color rgb="FF000000"/>
        <rFont val="Arial"/>
        <charset val="134"/>
      </rPr>
      <t>,AN960C516L,GE</t>
    </r>
  </si>
  <si>
    <r>
      <rPr>
        <sz val="10"/>
        <color rgb="FF000000"/>
        <rFont val="宋体"/>
        <charset val="134"/>
      </rPr>
      <t>离心压缩机辅助系统零件</t>
    </r>
    <r>
      <rPr>
        <sz val="10"/>
        <color rgb="FF000000"/>
        <rFont val="Arial"/>
        <charset val="134"/>
      </rPr>
      <t>,</t>
    </r>
    <r>
      <rPr>
        <sz val="10"/>
        <color rgb="FF000000"/>
        <rFont val="宋体"/>
        <charset val="134"/>
      </rPr>
      <t>软管</t>
    </r>
    <r>
      <rPr>
        <sz val="10"/>
        <color rgb="FF000000"/>
        <rFont val="Arial"/>
        <charset val="134"/>
      </rPr>
      <t>,1044576,</t>
    </r>
    <r>
      <rPr>
        <sz val="10"/>
        <color rgb="FF000000"/>
        <rFont val="宋体"/>
        <charset val="134"/>
      </rPr>
      <t>索拉</t>
    </r>
  </si>
  <si>
    <r>
      <rPr>
        <sz val="10"/>
        <color rgb="FF000000"/>
        <rFont val="宋体"/>
        <charset val="134"/>
      </rPr>
      <t>离心压缩机辅助系统零件</t>
    </r>
    <r>
      <rPr>
        <sz val="10"/>
        <color rgb="FF000000"/>
        <rFont val="Arial"/>
        <charset val="134"/>
      </rPr>
      <t>,</t>
    </r>
    <r>
      <rPr>
        <sz val="10"/>
        <color rgb="FF000000"/>
        <rFont val="宋体"/>
        <charset val="134"/>
      </rPr>
      <t>差压调节阀</t>
    </r>
    <r>
      <rPr>
        <sz val="10"/>
        <color rgb="FF000000"/>
        <rFont val="Arial"/>
        <charset val="134"/>
      </rPr>
      <t>,120759-4,</t>
    </r>
    <r>
      <rPr>
        <sz val="10"/>
        <color rgb="FF000000"/>
        <rFont val="宋体"/>
        <charset val="134"/>
      </rPr>
      <t>索拉</t>
    </r>
  </si>
  <si>
    <r>
      <rPr>
        <sz val="10"/>
        <color rgb="FF000000"/>
        <rFont val="宋体"/>
        <charset val="134"/>
      </rPr>
      <t>离心压缩机辅助系统零件</t>
    </r>
    <r>
      <rPr>
        <sz val="10"/>
        <color rgb="FF000000"/>
        <rFont val="Arial"/>
        <charset val="134"/>
      </rPr>
      <t>,</t>
    </r>
    <r>
      <rPr>
        <sz val="10"/>
        <color rgb="FF000000"/>
        <rFont val="宋体"/>
        <charset val="134"/>
      </rPr>
      <t>软管</t>
    </r>
    <r>
      <rPr>
        <sz val="10"/>
        <color rgb="FF000000"/>
        <rFont val="Arial"/>
        <charset val="134"/>
      </rPr>
      <t>,178352-400,</t>
    </r>
    <r>
      <rPr>
        <sz val="10"/>
        <color rgb="FF000000"/>
        <rFont val="宋体"/>
        <charset val="134"/>
      </rPr>
      <t>索拉</t>
    </r>
  </si>
  <si>
    <r>
      <rPr>
        <sz val="10"/>
        <color rgb="FF000000"/>
        <rFont val="宋体"/>
        <charset val="134"/>
      </rPr>
      <t>离心压缩机辅助系统零件</t>
    </r>
    <r>
      <rPr>
        <sz val="10"/>
        <color rgb="FF000000"/>
        <rFont val="Arial"/>
        <charset val="134"/>
      </rPr>
      <t>,</t>
    </r>
    <r>
      <rPr>
        <sz val="10"/>
        <color rgb="FF000000"/>
        <rFont val="宋体"/>
        <charset val="134"/>
      </rPr>
      <t>温度传感器</t>
    </r>
    <r>
      <rPr>
        <sz val="10"/>
        <color rgb="FF000000"/>
        <rFont val="Arial"/>
        <charset val="134"/>
      </rPr>
      <t>,1052461,</t>
    </r>
    <r>
      <rPr>
        <sz val="10"/>
        <color rgb="FF000000"/>
        <rFont val="宋体"/>
        <charset val="134"/>
      </rPr>
      <t>索拉</t>
    </r>
  </si>
  <si>
    <r>
      <rPr>
        <sz val="10"/>
        <color rgb="FF000000"/>
        <rFont val="宋体"/>
        <charset val="134"/>
      </rPr>
      <t>离心压缩机辅助系统零件</t>
    </r>
    <r>
      <rPr>
        <sz val="10"/>
        <color rgb="FF000000"/>
        <rFont val="Arial"/>
        <charset val="134"/>
      </rPr>
      <t>,</t>
    </r>
    <r>
      <rPr>
        <sz val="10"/>
        <color rgb="FF000000"/>
        <rFont val="宋体"/>
        <charset val="134"/>
      </rPr>
      <t>滑油系统</t>
    </r>
    <r>
      <rPr>
        <sz val="10"/>
        <color rgb="FF000000"/>
        <rFont val="Arial"/>
        <charset val="134"/>
      </rPr>
      <t>,1067495,</t>
    </r>
    <r>
      <rPr>
        <sz val="10"/>
        <color rgb="FF000000"/>
        <rFont val="宋体"/>
        <charset val="134"/>
      </rPr>
      <t>索拉</t>
    </r>
  </si>
  <si>
    <r>
      <rPr>
        <sz val="10"/>
        <color rgb="FF000000"/>
        <rFont val="宋体"/>
        <charset val="134"/>
      </rPr>
      <t>离心压缩机辅助系统零件</t>
    </r>
    <r>
      <rPr>
        <sz val="10"/>
        <color rgb="FF000000"/>
        <rFont val="Arial"/>
        <charset val="134"/>
      </rPr>
      <t>,</t>
    </r>
    <r>
      <rPr>
        <sz val="10"/>
        <color rgb="FF000000"/>
        <rFont val="宋体"/>
        <charset val="134"/>
      </rPr>
      <t>软管</t>
    </r>
    <r>
      <rPr>
        <sz val="10"/>
        <color rgb="FF000000"/>
        <rFont val="Arial"/>
        <charset val="134"/>
      </rPr>
      <t>,1062148,</t>
    </r>
    <r>
      <rPr>
        <sz val="10"/>
        <color rgb="FF000000"/>
        <rFont val="宋体"/>
        <charset val="134"/>
      </rPr>
      <t>索拉</t>
    </r>
  </si>
  <si>
    <r>
      <rPr>
        <sz val="10"/>
        <color rgb="FF000000"/>
        <rFont val="宋体"/>
        <charset val="134"/>
      </rPr>
      <t>离心压缩机辅助系统零件</t>
    </r>
    <r>
      <rPr>
        <sz val="10"/>
        <color rgb="FF000000"/>
        <rFont val="Arial"/>
        <charset val="134"/>
      </rPr>
      <t>,</t>
    </r>
    <r>
      <rPr>
        <sz val="10"/>
        <color rgb="FF000000"/>
        <rFont val="宋体"/>
        <charset val="134"/>
      </rPr>
      <t>软管</t>
    </r>
    <r>
      <rPr>
        <sz val="10"/>
        <color rgb="FF000000"/>
        <rFont val="Arial"/>
        <charset val="134"/>
      </rPr>
      <t>,1034272,</t>
    </r>
    <r>
      <rPr>
        <sz val="10"/>
        <color rgb="FF000000"/>
        <rFont val="宋体"/>
        <charset val="134"/>
      </rPr>
      <t>索拉</t>
    </r>
  </si>
  <si>
    <r>
      <rPr>
        <sz val="10"/>
        <color rgb="FF000000"/>
        <rFont val="宋体"/>
        <charset val="134"/>
      </rPr>
      <t>离心压缩机辅助系统零件</t>
    </r>
    <r>
      <rPr>
        <sz val="10"/>
        <color rgb="FF000000"/>
        <rFont val="Arial"/>
        <charset val="134"/>
      </rPr>
      <t>,</t>
    </r>
    <r>
      <rPr>
        <sz val="10"/>
        <color rgb="FF000000"/>
        <rFont val="宋体"/>
        <charset val="134"/>
      </rPr>
      <t>隔离器</t>
    </r>
    <r>
      <rPr>
        <sz val="10"/>
        <color rgb="FF000000"/>
        <rFont val="Arial"/>
        <charset val="134"/>
      </rPr>
      <t>,1034549-42,</t>
    </r>
    <r>
      <rPr>
        <sz val="10"/>
        <color rgb="FF000000"/>
        <rFont val="宋体"/>
        <charset val="134"/>
      </rPr>
      <t>索拉</t>
    </r>
  </si>
  <si>
    <r>
      <rPr>
        <sz val="10"/>
        <color rgb="FF000000"/>
        <rFont val="宋体"/>
        <charset val="134"/>
      </rPr>
      <t>离心压缩机辅助系统零件</t>
    </r>
    <r>
      <rPr>
        <sz val="10"/>
        <color rgb="FF000000"/>
        <rFont val="Arial"/>
        <charset val="134"/>
      </rPr>
      <t>,</t>
    </r>
    <r>
      <rPr>
        <sz val="10"/>
        <color rgb="FF000000"/>
        <rFont val="宋体"/>
        <charset val="134"/>
      </rPr>
      <t>开关</t>
    </r>
    <r>
      <rPr>
        <sz val="10"/>
        <color rgb="FF000000"/>
        <rFont val="Arial"/>
        <charset val="134"/>
      </rPr>
      <t>,VR7C2YAG2NGA,</t>
    </r>
    <r>
      <rPr>
        <sz val="10"/>
        <color rgb="FF000000"/>
        <rFont val="宋体"/>
        <charset val="134"/>
      </rPr>
      <t>索拉</t>
    </r>
  </si>
  <si>
    <r>
      <rPr>
        <sz val="10"/>
        <color rgb="FF000000"/>
        <rFont val="宋体"/>
        <charset val="134"/>
      </rPr>
      <t>离心压缩机辅助系统零件</t>
    </r>
    <r>
      <rPr>
        <sz val="10"/>
        <color rgb="FF000000"/>
        <rFont val="Arial"/>
        <charset val="134"/>
      </rPr>
      <t>,</t>
    </r>
    <r>
      <rPr>
        <sz val="10"/>
        <color rgb="FF000000"/>
        <rFont val="宋体"/>
        <charset val="134"/>
      </rPr>
      <t>振动模块</t>
    </r>
    <r>
      <rPr>
        <sz val="10"/>
        <color rgb="FF000000"/>
        <rFont val="Arial"/>
        <charset val="134"/>
      </rPr>
      <t>,190817-51,</t>
    </r>
    <r>
      <rPr>
        <sz val="10"/>
        <color rgb="FF000000"/>
        <rFont val="宋体"/>
        <charset val="134"/>
      </rPr>
      <t>索拉</t>
    </r>
  </si>
  <si>
    <r>
      <rPr>
        <sz val="10"/>
        <color rgb="FF000000"/>
        <rFont val="宋体"/>
        <charset val="134"/>
      </rPr>
      <t>离心压缩机辅助系统零件</t>
    </r>
    <r>
      <rPr>
        <sz val="10"/>
        <color rgb="FF000000"/>
        <rFont val="Arial"/>
        <charset val="134"/>
      </rPr>
      <t>,</t>
    </r>
    <r>
      <rPr>
        <sz val="10"/>
        <color rgb="FF000000"/>
        <rFont val="宋体"/>
        <charset val="134"/>
      </rPr>
      <t>隔离器</t>
    </r>
    <r>
      <rPr>
        <sz val="10"/>
        <color rgb="FF000000"/>
        <rFont val="Arial"/>
        <charset val="134"/>
      </rPr>
      <t>,1034549-41,</t>
    </r>
    <r>
      <rPr>
        <sz val="10"/>
        <color rgb="FF000000"/>
        <rFont val="宋体"/>
        <charset val="134"/>
      </rPr>
      <t>索拉</t>
    </r>
  </si>
  <si>
    <r>
      <rPr>
        <sz val="10"/>
        <color rgb="FF000000"/>
        <rFont val="宋体"/>
        <charset val="134"/>
      </rPr>
      <t>离心压缩机辅助系统零件</t>
    </r>
    <r>
      <rPr>
        <sz val="10"/>
        <color rgb="FF000000"/>
        <rFont val="Arial"/>
        <charset val="134"/>
      </rPr>
      <t>,</t>
    </r>
    <r>
      <rPr>
        <sz val="10"/>
        <color rgb="FF000000"/>
        <rFont val="宋体"/>
        <charset val="134"/>
      </rPr>
      <t>振动模块</t>
    </r>
    <r>
      <rPr>
        <sz val="10"/>
        <color rgb="FF000000"/>
        <rFont val="Arial"/>
        <charset val="134"/>
      </rPr>
      <t>,1058171-71,</t>
    </r>
    <r>
      <rPr>
        <sz val="10"/>
        <color rgb="FF000000"/>
        <rFont val="宋体"/>
        <charset val="134"/>
      </rPr>
      <t>索拉</t>
    </r>
  </si>
  <si>
    <r>
      <rPr>
        <sz val="10"/>
        <color rgb="FF000000"/>
        <rFont val="宋体"/>
        <charset val="134"/>
      </rPr>
      <t>离心压缩机辅助系统零件</t>
    </r>
    <r>
      <rPr>
        <sz val="10"/>
        <color rgb="FF000000"/>
        <rFont val="Arial"/>
        <charset val="134"/>
      </rPr>
      <t>,</t>
    </r>
    <r>
      <rPr>
        <sz val="10"/>
        <color rgb="FF000000"/>
        <rFont val="宋体"/>
        <charset val="134"/>
      </rPr>
      <t>差压开关</t>
    </r>
    <r>
      <rPr>
        <sz val="10"/>
        <color rgb="FF000000"/>
        <rFont val="Arial"/>
        <charset val="134"/>
      </rPr>
      <t>,1053929-6,</t>
    </r>
    <r>
      <rPr>
        <sz val="10"/>
        <color rgb="FF000000"/>
        <rFont val="宋体"/>
        <charset val="134"/>
      </rPr>
      <t>索拉</t>
    </r>
  </si>
  <si>
    <r>
      <rPr>
        <sz val="10"/>
        <color rgb="FF000000"/>
        <rFont val="宋体"/>
        <charset val="134"/>
      </rPr>
      <t>离心压缩机辅助系统零件</t>
    </r>
    <r>
      <rPr>
        <sz val="10"/>
        <color rgb="FF000000"/>
        <rFont val="Arial"/>
        <charset val="134"/>
      </rPr>
      <t>,</t>
    </r>
    <r>
      <rPr>
        <sz val="10"/>
        <color rgb="FF000000"/>
        <rFont val="宋体"/>
        <charset val="134"/>
      </rPr>
      <t>压力开关</t>
    </r>
    <r>
      <rPr>
        <sz val="10"/>
        <color rgb="FF000000"/>
        <rFont val="Arial"/>
        <charset val="134"/>
      </rPr>
      <t>,1053923-153,</t>
    </r>
    <r>
      <rPr>
        <sz val="10"/>
        <color rgb="FF000000"/>
        <rFont val="宋体"/>
        <charset val="134"/>
      </rPr>
      <t>索拉</t>
    </r>
  </si>
  <si>
    <r>
      <rPr>
        <sz val="10"/>
        <color rgb="FF000000"/>
        <rFont val="宋体"/>
        <charset val="134"/>
      </rPr>
      <t>离心压缩机辅助系统零件</t>
    </r>
    <r>
      <rPr>
        <sz val="10"/>
        <color rgb="FF000000"/>
        <rFont val="Arial"/>
        <charset val="134"/>
      </rPr>
      <t>,</t>
    </r>
    <r>
      <rPr>
        <sz val="10"/>
        <color rgb="FF000000"/>
        <rFont val="宋体"/>
        <charset val="134"/>
      </rPr>
      <t>压力开关</t>
    </r>
    <r>
      <rPr>
        <sz val="10"/>
        <color rgb="FF000000"/>
        <rFont val="Arial"/>
        <charset val="134"/>
      </rPr>
      <t>,1053923-115,</t>
    </r>
    <r>
      <rPr>
        <sz val="10"/>
        <color rgb="FF000000"/>
        <rFont val="宋体"/>
        <charset val="134"/>
      </rPr>
      <t>索拉</t>
    </r>
  </si>
  <si>
    <r>
      <rPr>
        <sz val="10"/>
        <color rgb="FF000000"/>
        <rFont val="宋体"/>
        <charset val="134"/>
      </rPr>
      <t>离心压缩机辅助系统零件</t>
    </r>
    <r>
      <rPr>
        <sz val="10"/>
        <color rgb="FF000000"/>
        <rFont val="Arial"/>
        <charset val="134"/>
      </rPr>
      <t>,</t>
    </r>
    <r>
      <rPr>
        <sz val="10"/>
        <color rgb="FF000000"/>
        <rFont val="宋体"/>
        <charset val="134"/>
      </rPr>
      <t>软管</t>
    </r>
    <r>
      <rPr>
        <sz val="10"/>
        <color rgb="FF000000"/>
        <rFont val="Arial"/>
        <charset val="134"/>
      </rPr>
      <t>,1034271,</t>
    </r>
    <r>
      <rPr>
        <sz val="10"/>
        <color rgb="FF000000"/>
        <rFont val="宋体"/>
        <charset val="134"/>
      </rPr>
      <t>索拉</t>
    </r>
  </si>
  <si>
    <r>
      <rPr>
        <sz val="10"/>
        <color rgb="FF000000"/>
        <rFont val="宋体"/>
        <charset val="134"/>
      </rPr>
      <t>离心压缩机辅助系统零件</t>
    </r>
    <r>
      <rPr>
        <sz val="10"/>
        <color rgb="FF000000"/>
        <rFont val="Arial"/>
        <charset val="134"/>
      </rPr>
      <t>,</t>
    </r>
    <r>
      <rPr>
        <sz val="10"/>
        <color rgb="FF000000"/>
        <rFont val="宋体"/>
        <charset val="134"/>
      </rPr>
      <t>压力开关</t>
    </r>
    <r>
      <rPr>
        <sz val="10"/>
        <color rgb="FF000000"/>
        <rFont val="Arial"/>
        <charset val="134"/>
      </rPr>
      <t>,1053923-114,</t>
    </r>
    <r>
      <rPr>
        <sz val="10"/>
        <color rgb="FF000000"/>
        <rFont val="宋体"/>
        <charset val="134"/>
      </rPr>
      <t>索拉</t>
    </r>
  </si>
  <si>
    <r>
      <rPr>
        <sz val="10"/>
        <color rgb="FF000000"/>
        <rFont val="宋体"/>
        <charset val="134"/>
      </rPr>
      <t>离心压缩机辅助系统零件</t>
    </r>
    <r>
      <rPr>
        <sz val="10"/>
        <color rgb="FF000000"/>
        <rFont val="Arial"/>
        <charset val="134"/>
      </rPr>
      <t>,</t>
    </r>
    <r>
      <rPr>
        <sz val="10"/>
        <color rgb="FF000000"/>
        <rFont val="宋体"/>
        <charset val="134"/>
      </rPr>
      <t>差压开关</t>
    </r>
    <r>
      <rPr>
        <sz val="10"/>
        <color rgb="FF000000"/>
        <rFont val="Arial"/>
        <charset val="134"/>
      </rPr>
      <t>,1036679-3,</t>
    </r>
    <r>
      <rPr>
        <sz val="10"/>
        <color rgb="FF000000"/>
        <rFont val="宋体"/>
        <charset val="134"/>
      </rPr>
      <t>索拉</t>
    </r>
  </si>
  <si>
    <r>
      <rPr>
        <sz val="10"/>
        <color rgb="FF000000"/>
        <rFont val="宋体"/>
        <charset val="134"/>
      </rPr>
      <t>离心压缩机辅助系统零件</t>
    </r>
    <r>
      <rPr>
        <sz val="10"/>
        <color rgb="FF000000"/>
        <rFont val="Arial"/>
        <charset val="134"/>
      </rPr>
      <t>,</t>
    </r>
    <r>
      <rPr>
        <sz val="10"/>
        <color rgb="FF000000"/>
        <rFont val="宋体"/>
        <charset val="134"/>
      </rPr>
      <t>开关</t>
    </r>
    <r>
      <rPr>
        <sz val="10"/>
        <color rgb="FF000000"/>
        <rFont val="Arial"/>
        <charset val="134"/>
      </rPr>
      <t>,1058264,</t>
    </r>
    <r>
      <rPr>
        <sz val="10"/>
        <color rgb="FF000000"/>
        <rFont val="宋体"/>
        <charset val="134"/>
      </rPr>
      <t>索拉</t>
    </r>
  </si>
  <si>
    <r>
      <rPr>
        <sz val="10"/>
        <color rgb="FF000000"/>
        <rFont val="宋体"/>
        <charset val="134"/>
      </rPr>
      <t>离心压缩机辅助系统零件</t>
    </r>
    <r>
      <rPr>
        <sz val="10"/>
        <color rgb="FF000000"/>
        <rFont val="Arial"/>
        <charset val="134"/>
      </rPr>
      <t>,</t>
    </r>
    <r>
      <rPr>
        <sz val="10"/>
        <color rgb="FF000000"/>
        <rFont val="宋体"/>
        <charset val="134"/>
      </rPr>
      <t>电缆</t>
    </r>
    <r>
      <rPr>
        <sz val="10"/>
        <color rgb="FF000000"/>
        <rFont val="Arial"/>
        <charset val="134"/>
      </rPr>
      <t>,919340C2,</t>
    </r>
    <r>
      <rPr>
        <sz val="10"/>
        <color rgb="FF000000"/>
        <rFont val="宋体"/>
        <charset val="134"/>
      </rPr>
      <t>索拉</t>
    </r>
  </si>
  <si>
    <r>
      <rPr>
        <sz val="10"/>
        <color rgb="FF000000"/>
        <rFont val="宋体"/>
        <charset val="134"/>
      </rPr>
      <t>离心压缩机辅助系统零件</t>
    </r>
    <r>
      <rPr>
        <sz val="10"/>
        <color rgb="FF000000"/>
        <rFont val="Arial"/>
        <charset val="134"/>
      </rPr>
      <t>,</t>
    </r>
    <r>
      <rPr>
        <sz val="10"/>
        <color rgb="FF000000"/>
        <rFont val="宋体"/>
        <charset val="134"/>
      </rPr>
      <t>差压开关</t>
    </r>
    <r>
      <rPr>
        <sz val="10"/>
        <color rgb="FF000000"/>
        <rFont val="Arial"/>
        <charset val="134"/>
      </rPr>
      <t>,1036679-1,</t>
    </r>
    <r>
      <rPr>
        <sz val="10"/>
        <color rgb="FF000000"/>
        <rFont val="宋体"/>
        <charset val="134"/>
      </rPr>
      <t>索拉</t>
    </r>
  </si>
  <si>
    <r>
      <rPr>
        <sz val="10"/>
        <color rgb="FF000000"/>
        <rFont val="宋体"/>
        <charset val="134"/>
      </rPr>
      <t>离心压缩机辅助系统零件</t>
    </r>
    <r>
      <rPr>
        <sz val="10"/>
        <color rgb="FF000000"/>
        <rFont val="Arial"/>
        <charset val="134"/>
      </rPr>
      <t>,</t>
    </r>
    <r>
      <rPr>
        <sz val="10"/>
        <color rgb="FF000000"/>
        <rFont val="宋体"/>
        <charset val="134"/>
      </rPr>
      <t>油泵</t>
    </r>
    <r>
      <rPr>
        <sz val="10"/>
        <color rgb="FF000000"/>
        <rFont val="Arial"/>
        <charset val="134"/>
      </rPr>
      <t>,998080C1,</t>
    </r>
    <r>
      <rPr>
        <sz val="10"/>
        <color rgb="FF000000"/>
        <rFont val="宋体"/>
        <charset val="134"/>
      </rPr>
      <t>索拉</t>
    </r>
  </si>
  <si>
    <r>
      <rPr>
        <sz val="10"/>
        <color rgb="FF000000"/>
        <rFont val="宋体"/>
        <charset val="134"/>
      </rPr>
      <t>离心压缩机辅助系统零件</t>
    </r>
    <r>
      <rPr>
        <sz val="10"/>
        <color rgb="FF000000"/>
        <rFont val="Arial"/>
        <charset val="134"/>
      </rPr>
      <t>,</t>
    </r>
    <r>
      <rPr>
        <sz val="10"/>
        <color rgb="FF000000"/>
        <rFont val="宋体"/>
        <charset val="134"/>
      </rPr>
      <t>电磁阀</t>
    </r>
    <r>
      <rPr>
        <sz val="10"/>
        <color rgb="FF000000"/>
        <rFont val="Arial"/>
        <charset val="134"/>
      </rPr>
      <t>,EFG551H401,</t>
    </r>
    <r>
      <rPr>
        <sz val="10"/>
        <color rgb="FF000000"/>
        <rFont val="宋体"/>
        <charset val="134"/>
      </rPr>
      <t>索拉</t>
    </r>
  </si>
  <si>
    <r>
      <rPr>
        <sz val="10"/>
        <color rgb="FF000000"/>
        <rFont val="宋体"/>
        <charset val="134"/>
      </rPr>
      <t>离心压缩机辅助系统零件</t>
    </r>
    <r>
      <rPr>
        <sz val="10"/>
        <color rgb="FF000000"/>
        <rFont val="Arial"/>
        <charset val="134"/>
      </rPr>
      <t>,</t>
    </r>
    <r>
      <rPr>
        <sz val="10"/>
        <color rgb="FF000000"/>
        <rFont val="宋体"/>
        <charset val="134"/>
      </rPr>
      <t>数字量输入隔离器模块</t>
    </r>
    <r>
      <rPr>
        <sz val="10"/>
        <color rgb="FF000000"/>
        <rFont val="Arial"/>
        <charset val="134"/>
      </rPr>
      <t>,1053038-28,</t>
    </r>
    <r>
      <rPr>
        <sz val="10"/>
        <color rgb="FF000000"/>
        <rFont val="宋体"/>
        <charset val="134"/>
      </rPr>
      <t>索拉</t>
    </r>
  </si>
  <si>
    <r>
      <rPr>
        <sz val="10"/>
        <color rgb="FF000000"/>
        <rFont val="宋体"/>
        <charset val="134"/>
      </rPr>
      <t>离心压缩机辅助系统零件</t>
    </r>
    <r>
      <rPr>
        <sz val="10"/>
        <color rgb="FF000000"/>
        <rFont val="Arial"/>
        <charset val="134"/>
      </rPr>
      <t>,</t>
    </r>
    <r>
      <rPr>
        <sz val="10"/>
        <color rgb="FF000000"/>
        <rFont val="宋体"/>
        <charset val="134"/>
      </rPr>
      <t>电磁阀</t>
    </r>
    <r>
      <rPr>
        <sz val="10"/>
        <color rgb="FF000000"/>
        <rFont val="Arial"/>
        <charset val="134"/>
      </rPr>
      <t>,186286-1,</t>
    </r>
    <r>
      <rPr>
        <sz val="10"/>
        <color rgb="FF000000"/>
        <rFont val="宋体"/>
        <charset val="134"/>
      </rPr>
      <t>索拉</t>
    </r>
  </si>
  <si>
    <r>
      <rPr>
        <sz val="10"/>
        <color rgb="FF000000"/>
        <rFont val="宋体"/>
        <charset val="134"/>
      </rPr>
      <t>离心压缩机辅助系统零件</t>
    </r>
    <r>
      <rPr>
        <sz val="10"/>
        <color rgb="FF000000"/>
        <rFont val="Arial"/>
        <charset val="134"/>
      </rPr>
      <t>,</t>
    </r>
    <r>
      <rPr>
        <sz val="10"/>
        <color rgb="FF000000"/>
        <rFont val="宋体"/>
        <charset val="134"/>
      </rPr>
      <t>温度传感器</t>
    </r>
    <r>
      <rPr>
        <sz val="10"/>
        <color rgb="FF000000"/>
        <rFont val="Arial"/>
        <charset val="134"/>
      </rPr>
      <t>,959839C1,</t>
    </r>
    <r>
      <rPr>
        <sz val="10"/>
        <color rgb="FF000000"/>
        <rFont val="宋体"/>
        <charset val="134"/>
      </rPr>
      <t>索拉</t>
    </r>
  </si>
  <si>
    <r>
      <rPr>
        <sz val="10"/>
        <color rgb="FF000000"/>
        <rFont val="宋体"/>
        <charset val="134"/>
      </rPr>
      <t>离心压缩机辅助系统零件</t>
    </r>
    <r>
      <rPr>
        <sz val="10"/>
        <color rgb="FF000000"/>
        <rFont val="Arial"/>
        <charset val="134"/>
      </rPr>
      <t>,</t>
    </r>
    <r>
      <rPr>
        <sz val="10"/>
        <color rgb="FF000000"/>
        <rFont val="宋体"/>
        <charset val="134"/>
      </rPr>
      <t>电磁阀</t>
    </r>
    <r>
      <rPr>
        <sz val="10"/>
        <color rgb="FF000000"/>
        <rFont val="Arial"/>
        <charset val="134"/>
      </rPr>
      <t>,910380C4,</t>
    </r>
    <r>
      <rPr>
        <sz val="10"/>
        <color rgb="FF000000"/>
        <rFont val="宋体"/>
        <charset val="134"/>
      </rPr>
      <t>索拉</t>
    </r>
  </si>
  <si>
    <r>
      <rPr>
        <sz val="10"/>
        <color rgb="FF000000"/>
        <rFont val="宋体"/>
        <charset val="134"/>
      </rPr>
      <t>离心压缩机辅助系统零件</t>
    </r>
    <r>
      <rPr>
        <sz val="10"/>
        <color rgb="FF000000"/>
        <rFont val="Arial"/>
        <charset val="134"/>
      </rPr>
      <t>,</t>
    </r>
    <r>
      <rPr>
        <sz val="10"/>
        <color rgb="FF000000"/>
        <rFont val="宋体"/>
        <charset val="134"/>
      </rPr>
      <t>温度传感器</t>
    </r>
    <r>
      <rPr>
        <sz val="10"/>
        <color rgb="FF000000"/>
        <rFont val="Arial"/>
        <charset val="134"/>
      </rPr>
      <t>,964192C1,</t>
    </r>
    <r>
      <rPr>
        <sz val="10"/>
        <color rgb="FF000000"/>
        <rFont val="宋体"/>
        <charset val="134"/>
      </rPr>
      <t>索拉</t>
    </r>
  </si>
  <si>
    <r>
      <rPr>
        <sz val="10"/>
        <color rgb="FF000000"/>
        <rFont val="宋体"/>
        <charset val="134"/>
      </rPr>
      <t>离心压缩机辅助系统零件</t>
    </r>
    <r>
      <rPr>
        <sz val="10"/>
        <color rgb="FF000000"/>
        <rFont val="Arial"/>
        <charset val="134"/>
      </rPr>
      <t>,</t>
    </r>
    <r>
      <rPr>
        <sz val="10"/>
        <color rgb="FF000000"/>
        <rFont val="宋体"/>
        <charset val="134"/>
      </rPr>
      <t>压力调减阀</t>
    </r>
    <r>
      <rPr>
        <sz val="10"/>
        <color rgb="FF000000"/>
        <rFont val="Arial"/>
        <charset val="134"/>
      </rPr>
      <t>,17488842(SVC4300),</t>
    </r>
    <r>
      <rPr>
        <sz val="10"/>
        <color rgb="FF000000"/>
        <rFont val="宋体"/>
        <charset val="134"/>
      </rPr>
      <t>索拉</t>
    </r>
  </si>
  <si>
    <r>
      <rPr>
        <sz val="10"/>
        <color rgb="FF000000"/>
        <rFont val="宋体"/>
        <charset val="134"/>
      </rPr>
      <t>离心压缩机辅助系统零件</t>
    </r>
    <r>
      <rPr>
        <sz val="10"/>
        <color rgb="FF000000"/>
        <rFont val="Arial"/>
        <charset val="134"/>
      </rPr>
      <t>,</t>
    </r>
    <r>
      <rPr>
        <sz val="10"/>
        <color rgb="FF000000"/>
        <rFont val="宋体"/>
        <charset val="134"/>
      </rPr>
      <t>温度传感器</t>
    </r>
    <r>
      <rPr>
        <sz val="10"/>
        <color rgb="FF000000"/>
        <rFont val="Arial"/>
        <charset val="134"/>
      </rPr>
      <t>,131230-6,</t>
    </r>
    <r>
      <rPr>
        <sz val="10"/>
        <color rgb="FF000000"/>
        <rFont val="宋体"/>
        <charset val="134"/>
      </rPr>
      <t>索拉</t>
    </r>
  </si>
  <si>
    <r>
      <rPr>
        <sz val="10"/>
        <color rgb="FF000000"/>
        <rFont val="宋体"/>
        <charset val="134"/>
      </rPr>
      <t>离心压缩机辅助系统零件</t>
    </r>
    <r>
      <rPr>
        <sz val="10"/>
        <color rgb="FF000000"/>
        <rFont val="Arial"/>
        <charset val="134"/>
      </rPr>
      <t>,</t>
    </r>
    <r>
      <rPr>
        <sz val="10"/>
        <color rgb="FF000000"/>
        <rFont val="宋体"/>
        <charset val="134"/>
      </rPr>
      <t>温度传感器</t>
    </r>
    <r>
      <rPr>
        <sz val="10"/>
        <color rgb="FF000000"/>
        <rFont val="Arial"/>
        <charset val="134"/>
      </rPr>
      <t>,918801C1,</t>
    </r>
    <r>
      <rPr>
        <sz val="10"/>
        <color rgb="FF000000"/>
        <rFont val="宋体"/>
        <charset val="134"/>
      </rPr>
      <t>索拉</t>
    </r>
  </si>
  <si>
    <r>
      <rPr>
        <sz val="10"/>
        <color rgb="FF000000"/>
        <rFont val="宋体"/>
        <charset val="134"/>
      </rPr>
      <t>离心压缩机辅助系统零件</t>
    </r>
    <r>
      <rPr>
        <sz val="10"/>
        <color rgb="FF000000"/>
        <rFont val="Arial"/>
        <charset val="134"/>
      </rPr>
      <t>,</t>
    </r>
    <r>
      <rPr>
        <sz val="10"/>
        <color rgb="FF000000"/>
        <rFont val="宋体"/>
        <charset val="134"/>
      </rPr>
      <t>电磁阀</t>
    </r>
    <r>
      <rPr>
        <sz val="10"/>
        <color rgb="FF000000"/>
        <rFont val="Arial"/>
        <charset val="134"/>
      </rPr>
      <t>,EFG551H401M0-SN 101205,</t>
    </r>
    <r>
      <rPr>
        <sz val="10"/>
        <color rgb="FF000000"/>
        <rFont val="宋体"/>
        <charset val="134"/>
      </rPr>
      <t>索拉</t>
    </r>
  </si>
  <si>
    <r>
      <rPr>
        <sz val="10"/>
        <color rgb="FF000000"/>
        <rFont val="宋体"/>
        <charset val="134"/>
      </rPr>
      <t>离心压缩机辅助系统零件</t>
    </r>
    <r>
      <rPr>
        <sz val="10"/>
        <color rgb="FF000000"/>
        <rFont val="Arial"/>
        <charset val="134"/>
      </rPr>
      <t>,</t>
    </r>
    <r>
      <rPr>
        <sz val="10"/>
        <color rgb="FF000000"/>
        <rFont val="宋体"/>
        <charset val="134"/>
      </rPr>
      <t>电源反馈隔离器模块</t>
    </r>
    <r>
      <rPr>
        <sz val="10"/>
        <color rgb="FF000000"/>
        <rFont val="Arial"/>
        <charset val="134"/>
      </rPr>
      <t>,1053038-19,</t>
    </r>
    <r>
      <rPr>
        <sz val="10"/>
        <color rgb="FF000000"/>
        <rFont val="宋体"/>
        <charset val="134"/>
      </rPr>
      <t>索拉</t>
    </r>
  </si>
  <si>
    <r>
      <rPr>
        <sz val="10"/>
        <color rgb="FF000000"/>
        <rFont val="宋体"/>
        <charset val="134"/>
      </rPr>
      <t>离心压缩机辅助系统零件</t>
    </r>
    <r>
      <rPr>
        <sz val="10"/>
        <color rgb="FF000000"/>
        <rFont val="Arial"/>
        <charset val="134"/>
      </rPr>
      <t>,</t>
    </r>
    <r>
      <rPr>
        <sz val="10"/>
        <color rgb="FF000000"/>
        <rFont val="宋体"/>
        <charset val="134"/>
      </rPr>
      <t>观测器</t>
    </r>
    <r>
      <rPr>
        <sz val="10"/>
        <color rgb="FF000000"/>
        <rFont val="Arial"/>
        <charset val="134"/>
      </rPr>
      <t>,908489C1,</t>
    </r>
    <r>
      <rPr>
        <sz val="10"/>
        <color rgb="FF000000"/>
        <rFont val="宋体"/>
        <charset val="134"/>
      </rPr>
      <t>索拉</t>
    </r>
  </si>
  <si>
    <r>
      <rPr>
        <sz val="10"/>
        <color rgb="FF000000"/>
        <rFont val="宋体"/>
        <charset val="134"/>
      </rPr>
      <t>离心压缩机辅助系统零件</t>
    </r>
    <r>
      <rPr>
        <sz val="10"/>
        <color rgb="FF000000"/>
        <rFont val="Arial"/>
        <charset val="134"/>
      </rPr>
      <t>,</t>
    </r>
    <r>
      <rPr>
        <sz val="10"/>
        <color rgb="FF000000"/>
        <rFont val="宋体"/>
        <charset val="134"/>
      </rPr>
      <t>过滤器组件</t>
    </r>
    <r>
      <rPr>
        <sz val="10"/>
        <color rgb="FF000000"/>
        <rFont val="Arial"/>
        <charset val="134"/>
      </rPr>
      <t>,1060817-10,</t>
    </r>
    <r>
      <rPr>
        <sz val="10"/>
        <color rgb="FF000000"/>
        <rFont val="宋体"/>
        <charset val="134"/>
      </rPr>
      <t>索拉</t>
    </r>
  </si>
  <si>
    <r>
      <rPr>
        <sz val="10"/>
        <color rgb="FF000000"/>
        <rFont val="宋体"/>
        <charset val="134"/>
      </rPr>
      <t>离心压缩机辅助系统零件</t>
    </r>
    <r>
      <rPr>
        <sz val="10"/>
        <color rgb="FF000000"/>
        <rFont val="Arial"/>
        <charset val="134"/>
      </rPr>
      <t>,</t>
    </r>
    <r>
      <rPr>
        <sz val="10"/>
        <color rgb="FF000000"/>
        <rFont val="宋体"/>
        <charset val="134"/>
      </rPr>
      <t>软管</t>
    </r>
    <r>
      <rPr>
        <sz val="10"/>
        <color rgb="FF000000"/>
        <rFont val="Arial"/>
        <charset val="134"/>
      </rPr>
      <t>,1059714,</t>
    </r>
    <r>
      <rPr>
        <sz val="10"/>
        <color rgb="FF000000"/>
        <rFont val="宋体"/>
        <charset val="134"/>
      </rPr>
      <t>索拉</t>
    </r>
  </si>
  <si>
    <r>
      <rPr>
        <sz val="10"/>
        <color rgb="FF000000"/>
        <rFont val="宋体"/>
        <charset val="134"/>
      </rPr>
      <t>离心压缩机辅助系统零件</t>
    </r>
    <r>
      <rPr>
        <sz val="10"/>
        <color rgb="FF000000"/>
        <rFont val="Arial"/>
        <charset val="134"/>
      </rPr>
      <t>,</t>
    </r>
    <r>
      <rPr>
        <sz val="10"/>
        <color rgb="FF000000"/>
        <rFont val="宋体"/>
        <charset val="134"/>
      </rPr>
      <t>控制阀维修包</t>
    </r>
    <r>
      <rPr>
        <sz val="10"/>
        <color rgb="FF000000"/>
        <rFont val="Arial"/>
        <charset val="134"/>
      </rPr>
      <t>,993322C1,</t>
    </r>
    <r>
      <rPr>
        <sz val="10"/>
        <color rgb="FF000000"/>
        <rFont val="宋体"/>
        <charset val="134"/>
      </rPr>
      <t>索拉</t>
    </r>
  </si>
  <si>
    <r>
      <rPr>
        <sz val="10"/>
        <color rgb="FF000000"/>
        <rFont val="宋体"/>
        <charset val="134"/>
      </rPr>
      <t>离心压缩机辅助系统零件</t>
    </r>
    <r>
      <rPr>
        <sz val="10"/>
        <color rgb="FF000000"/>
        <rFont val="Arial"/>
        <charset val="134"/>
      </rPr>
      <t>,</t>
    </r>
    <r>
      <rPr>
        <sz val="10"/>
        <color rgb="FF000000"/>
        <rFont val="宋体"/>
        <charset val="134"/>
      </rPr>
      <t>断路器</t>
    </r>
    <r>
      <rPr>
        <sz val="10"/>
        <color rgb="FF000000"/>
        <rFont val="Arial"/>
        <charset val="134"/>
      </rPr>
      <t>,1047315,</t>
    </r>
    <r>
      <rPr>
        <sz val="10"/>
        <color rgb="FF000000"/>
        <rFont val="宋体"/>
        <charset val="134"/>
      </rPr>
      <t>索拉</t>
    </r>
  </si>
  <si>
    <r>
      <rPr>
        <sz val="10"/>
        <color rgb="FF000000"/>
        <rFont val="宋体"/>
        <charset val="134"/>
      </rPr>
      <t>离心压缩机辅助系统零件</t>
    </r>
    <r>
      <rPr>
        <sz val="10"/>
        <color rgb="FF000000"/>
        <rFont val="Arial"/>
        <charset val="134"/>
      </rPr>
      <t>,</t>
    </r>
    <r>
      <rPr>
        <sz val="10"/>
        <color rgb="FF000000"/>
        <rFont val="宋体"/>
        <charset val="134"/>
      </rPr>
      <t>计数器</t>
    </r>
    <r>
      <rPr>
        <sz val="10"/>
        <color rgb="FF000000"/>
        <rFont val="Arial"/>
        <charset val="134"/>
      </rPr>
      <t>,1025156-1,</t>
    </r>
    <r>
      <rPr>
        <sz val="10"/>
        <color rgb="FF000000"/>
        <rFont val="宋体"/>
        <charset val="134"/>
      </rPr>
      <t>索拉</t>
    </r>
  </si>
  <si>
    <r>
      <rPr>
        <sz val="10"/>
        <color rgb="FF000000"/>
        <rFont val="宋体"/>
        <charset val="134"/>
      </rPr>
      <t>离心压缩机辅助系统零件</t>
    </r>
    <r>
      <rPr>
        <sz val="10"/>
        <color rgb="FF000000"/>
        <rFont val="Arial"/>
        <charset val="134"/>
      </rPr>
      <t>,</t>
    </r>
    <r>
      <rPr>
        <sz val="10"/>
        <color rgb="FF000000"/>
        <rFont val="宋体"/>
        <charset val="134"/>
      </rPr>
      <t>软管</t>
    </r>
    <r>
      <rPr>
        <sz val="10"/>
        <color rgb="FF000000"/>
        <rFont val="Arial"/>
        <charset val="134"/>
      </rPr>
      <t>,1046482,</t>
    </r>
    <r>
      <rPr>
        <sz val="10"/>
        <color rgb="FF000000"/>
        <rFont val="宋体"/>
        <charset val="134"/>
      </rPr>
      <t>索拉</t>
    </r>
  </si>
  <si>
    <r>
      <rPr>
        <sz val="10"/>
        <color rgb="FF000000"/>
        <rFont val="宋体"/>
        <charset val="134"/>
      </rPr>
      <t>离心压缩机辅助系统零件</t>
    </r>
    <r>
      <rPr>
        <sz val="10"/>
        <color rgb="FF000000"/>
        <rFont val="Arial"/>
        <charset val="134"/>
      </rPr>
      <t>,</t>
    </r>
    <r>
      <rPr>
        <sz val="10"/>
        <color rgb="FF000000"/>
        <rFont val="宋体"/>
        <charset val="134"/>
      </rPr>
      <t>连接头</t>
    </r>
    <r>
      <rPr>
        <sz val="10"/>
        <color rgb="FF000000"/>
        <rFont val="Arial"/>
        <charset val="134"/>
      </rPr>
      <t>,1019246,</t>
    </r>
    <r>
      <rPr>
        <sz val="10"/>
        <color rgb="FF000000"/>
        <rFont val="宋体"/>
        <charset val="134"/>
      </rPr>
      <t>索拉</t>
    </r>
  </si>
  <si>
    <r>
      <rPr>
        <sz val="10"/>
        <color rgb="FF000000"/>
        <rFont val="宋体"/>
        <charset val="134"/>
      </rPr>
      <t>离心压缩机辅助系统零件</t>
    </r>
    <r>
      <rPr>
        <sz val="10"/>
        <color rgb="FF000000"/>
        <rFont val="Arial"/>
        <charset val="134"/>
      </rPr>
      <t>,</t>
    </r>
    <r>
      <rPr>
        <sz val="10"/>
        <color rgb="FF000000"/>
        <rFont val="宋体"/>
        <charset val="134"/>
      </rPr>
      <t>过滤减压阀</t>
    </r>
    <r>
      <rPr>
        <sz val="10"/>
        <color rgb="FF000000"/>
        <rFont val="Arial"/>
        <charset val="134"/>
      </rPr>
      <t>,0010 LFR-D-MIDI,</t>
    </r>
    <r>
      <rPr>
        <sz val="10"/>
        <color rgb="FF000000"/>
        <rFont val="宋体"/>
        <charset val="134"/>
      </rPr>
      <t>索拉</t>
    </r>
  </si>
  <si>
    <r>
      <rPr>
        <sz val="10"/>
        <color rgb="FF000000"/>
        <rFont val="宋体"/>
        <charset val="134"/>
      </rPr>
      <t>离心压缩机辅助系统零件</t>
    </r>
    <r>
      <rPr>
        <sz val="10"/>
        <color rgb="FF000000"/>
        <rFont val="Arial"/>
        <charset val="134"/>
      </rPr>
      <t>,</t>
    </r>
    <r>
      <rPr>
        <sz val="10"/>
        <color rgb="FF000000"/>
        <rFont val="宋体"/>
        <charset val="134"/>
      </rPr>
      <t>开关</t>
    </r>
    <r>
      <rPr>
        <sz val="10"/>
        <color rgb="FF000000"/>
        <rFont val="Arial"/>
        <charset val="134"/>
      </rPr>
      <t>,1017088,</t>
    </r>
    <r>
      <rPr>
        <sz val="10"/>
        <color rgb="FF000000"/>
        <rFont val="宋体"/>
        <charset val="134"/>
      </rPr>
      <t>索拉</t>
    </r>
  </si>
  <si>
    <r>
      <rPr>
        <sz val="10"/>
        <color rgb="FF000000"/>
        <rFont val="宋体"/>
        <charset val="134"/>
      </rPr>
      <t>离心压缩机辅助系统零件</t>
    </r>
    <r>
      <rPr>
        <sz val="10"/>
        <color rgb="FF000000"/>
        <rFont val="Arial"/>
        <charset val="134"/>
      </rPr>
      <t>,</t>
    </r>
    <r>
      <rPr>
        <sz val="10"/>
        <color rgb="FF000000"/>
        <rFont val="宋体"/>
        <charset val="134"/>
      </rPr>
      <t>可视观测器</t>
    </r>
    <r>
      <rPr>
        <sz val="10"/>
        <color rgb="FF000000"/>
        <rFont val="Arial"/>
        <charset val="134"/>
      </rPr>
      <t>,1039199-4,</t>
    </r>
    <r>
      <rPr>
        <sz val="10"/>
        <color rgb="FF000000"/>
        <rFont val="宋体"/>
        <charset val="134"/>
      </rPr>
      <t>索拉</t>
    </r>
  </si>
  <si>
    <r>
      <rPr>
        <sz val="10"/>
        <color rgb="FF000000"/>
        <rFont val="宋体"/>
        <charset val="134"/>
      </rPr>
      <t>离心压缩机辅助系统零件</t>
    </r>
    <r>
      <rPr>
        <sz val="10"/>
        <color rgb="FF000000"/>
        <rFont val="Arial"/>
        <charset val="134"/>
      </rPr>
      <t>,</t>
    </r>
    <r>
      <rPr>
        <sz val="10"/>
        <color rgb="FF000000"/>
        <rFont val="宋体"/>
        <charset val="134"/>
      </rPr>
      <t>过滤减压阀</t>
    </r>
    <r>
      <rPr>
        <sz val="10"/>
        <color rgb="FF000000"/>
        <rFont val="Arial"/>
        <charset val="134"/>
      </rPr>
      <t>,67CFR-224/17322215(SVC4100),</t>
    </r>
    <r>
      <rPr>
        <sz val="10"/>
        <color rgb="FF000000"/>
        <rFont val="宋体"/>
        <charset val="134"/>
      </rPr>
      <t>索拉</t>
    </r>
  </si>
  <si>
    <r>
      <rPr>
        <sz val="10"/>
        <color rgb="FF000000"/>
        <rFont val="宋体"/>
        <charset val="134"/>
      </rPr>
      <t>离心压缩机辅助系统零件</t>
    </r>
    <r>
      <rPr>
        <sz val="10"/>
        <color rgb="FF000000"/>
        <rFont val="Arial"/>
        <charset val="134"/>
      </rPr>
      <t>,</t>
    </r>
    <r>
      <rPr>
        <sz val="10"/>
        <color rgb="FF000000"/>
        <rFont val="宋体"/>
        <charset val="134"/>
      </rPr>
      <t>过滤减压阀</t>
    </r>
    <r>
      <rPr>
        <sz val="10"/>
        <color rgb="FF000000"/>
        <rFont val="Arial"/>
        <charset val="134"/>
      </rPr>
      <t>,67CFR-600/17488842(SVC4300),</t>
    </r>
    <r>
      <rPr>
        <sz val="10"/>
        <color rgb="FF000000"/>
        <rFont val="宋体"/>
        <charset val="134"/>
      </rPr>
      <t>索拉</t>
    </r>
  </si>
  <si>
    <r>
      <rPr>
        <sz val="10"/>
        <color rgb="FF000000"/>
        <rFont val="宋体"/>
        <charset val="134"/>
      </rPr>
      <t>离心压缩机辅助系统零件</t>
    </r>
    <r>
      <rPr>
        <sz val="10"/>
        <color rgb="FF000000"/>
        <rFont val="Arial"/>
        <charset val="134"/>
      </rPr>
      <t>,</t>
    </r>
    <r>
      <rPr>
        <sz val="10"/>
        <color rgb="FF000000"/>
        <rFont val="宋体"/>
        <charset val="134"/>
      </rPr>
      <t>定时器</t>
    </r>
    <r>
      <rPr>
        <sz val="10"/>
        <color rgb="FF000000"/>
        <rFont val="Arial"/>
        <charset val="134"/>
      </rPr>
      <t>,1063140-3,</t>
    </r>
    <r>
      <rPr>
        <sz val="10"/>
        <color rgb="FF000000"/>
        <rFont val="宋体"/>
        <charset val="134"/>
      </rPr>
      <t>索拉</t>
    </r>
  </si>
  <si>
    <r>
      <rPr>
        <sz val="10"/>
        <color rgb="FF000000"/>
        <rFont val="宋体"/>
        <charset val="134"/>
      </rPr>
      <t>离心压缩机辅助系统零件</t>
    </r>
    <r>
      <rPr>
        <sz val="10"/>
        <color rgb="FF000000"/>
        <rFont val="Arial"/>
        <charset val="134"/>
      </rPr>
      <t>,</t>
    </r>
    <r>
      <rPr>
        <sz val="10"/>
        <color rgb="FF000000"/>
        <rFont val="宋体"/>
        <charset val="134"/>
      </rPr>
      <t>过滤减压阀</t>
    </r>
    <r>
      <rPr>
        <sz val="10"/>
        <color rgb="FF000000"/>
        <rFont val="Arial"/>
        <charset val="134"/>
      </rPr>
      <t>,0020 LFR-D-MINI,</t>
    </r>
    <r>
      <rPr>
        <sz val="10"/>
        <color rgb="FF000000"/>
        <rFont val="宋体"/>
        <charset val="134"/>
      </rPr>
      <t>索拉</t>
    </r>
  </si>
  <si>
    <r>
      <rPr>
        <sz val="10"/>
        <color rgb="FF000000"/>
        <rFont val="宋体"/>
        <charset val="134"/>
      </rPr>
      <t>离心压缩机辅助系统零件</t>
    </r>
    <r>
      <rPr>
        <sz val="10"/>
        <color rgb="FF000000"/>
        <rFont val="Arial"/>
        <charset val="134"/>
      </rPr>
      <t>,</t>
    </r>
    <r>
      <rPr>
        <sz val="10"/>
        <color rgb="FF000000"/>
        <rFont val="宋体"/>
        <charset val="134"/>
      </rPr>
      <t>压力调节器维修包</t>
    </r>
    <r>
      <rPr>
        <sz val="10"/>
        <color rgb="FF000000"/>
        <rFont val="Arial"/>
        <charset val="134"/>
      </rPr>
      <t>,997692C1,</t>
    </r>
    <r>
      <rPr>
        <sz val="10"/>
        <color rgb="FF000000"/>
        <rFont val="宋体"/>
        <charset val="134"/>
      </rPr>
      <t>索拉</t>
    </r>
  </si>
  <si>
    <r>
      <rPr>
        <sz val="10"/>
        <color rgb="FF000000"/>
        <rFont val="宋体"/>
        <charset val="134"/>
      </rPr>
      <t>离心压缩机辅助系统零件</t>
    </r>
    <r>
      <rPr>
        <sz val="10"/>
        <color rgb="FF000000"/>
        <rFont val="Arial"/>
        <charset val="134"/>
      </rPr>
      <t>,</t>
    </r>
    <r>
      <rPr>
        <sz val="10"/>
        <color rgb="FF000000"/>
        <rFont val="宋体"/>
        <charset val="134"/>
      </rPr>
      <t>定时器</t>
    </r>
    <r>
      <rPr>
        <sz val="10"/>
        <color rgb="FF000000"/>
        <rFont val="Arial"/>
        <charset val="134"/>
      </rPr>
      <t>,1063140-1,</t>
    </r>
    <r>
      <rPr>
        <sz val="10"/>
        <color rgb="FF000000"/>
        <rFont val="宋体"/>
        <charset val="134"/>
      </rPr>
      <t>索拉</t>
    </r>
  </si>
  <si>
    <r>
      <rPr>
        <sz val="10"/>
        <color rgb="FF000000"/>
        <rFont val="宋体"/>
        <charset val="134"/>
      </rPr>
      <t>离心压缩机辅助系统零件</t>
    </r>
    <r>
      <rPr>
        <sz val="10"/>
        <color rgb="FF000000"/>
        <rFont val="Arial"/>
        <charset val="134"/>
      </rPr>
      <t>,</t>
    </r>
    <r>
      <rPr>
        <sz val="10"/>
        <color rgb="FF000000"/>
        <rFont val="宋体"/>
        <charset val="134"/>
      </rPr>
      <t>调节阀</t>
    </r>
    <r>
      <rPr>
        <sz val="10"/>
        <color rgb="FF000000"/>
        <rFont val="Arial"/>
        <charset val="134"/>
      </rPr>
      <t>,WV26050,</t>
    </r>
    <r>
      <rPr>
        <sz val="10"/>
        <color rgb="FF000000"/>
        <rFont val="宋体"/>
        <charset val="134"/>
      </rPr>
      <t>索拉</t>
    </r>
  </si>
  <si>
    <r>
      <rPr>
        <sz val="10"/>
        <color rgb="FF000000"/>
        <rFont val="宋体"/>
        <charset val="134"/>
      </rPr>
      <t>离心压缩机辅助系统零件</t>
    </r>
    <r>
      <rPr>
        <sz val="10"/>
        <color rgb="FF000000"/>
        <rFont val="Arial"/>
        <charset val="134"/>
      </rPr>
      <t>,</t>
    </r>
    <r>
      <rPr>
        <sz val="10"/>
        <color rgb="FF000000"/>
        <rFont val="宋体"/>
        <charset val="134"/>
      </rPr>
      <t>过滤器组件</t>
    </r>
    <r>
      <rPr>
        <sz val="10"/>
        <color rgb="FF000000"/>
        <rFont val="Arial"/>
        <charset val="134"/>
      </rPr>
      <t>,1087491-3,</t>
    </r>
    <r>
      <rPr>
        <sz val="10"/>
        <color rgb="FF000000"/>
        <rFont val="宋体"/>
        <charset val="134"/>
      </rPr>
      <t>索拉</t>
    </r>
  </si>
  <si>
    <r>
      <rPr>
        <sz val="10"/>
        <color rgb="FF000000"/>
        <rFont val="宋体"/>
        <charset val="134"/>
      </rPr>
      <t>离心压缩机辅助系统零件</t>
    </r>
    <r>
      <rPr>
        <sz val="10"/>
        <color rgb="FF000000"/>
        <rFont val="Arial"/>
        <charset val="134"/>
      </rPr>
      <t>,</t>
    </r>
    <r>
      <rPr>
        <sz val="10"/>
        <color rgb="FF000000"/>
        <rFont val="宋体"/>
        <charset val="134"/>
      </rPr>
      <t>控制阀维修包</t>
    </r>
    <r>
      <rPr>
        <sz val="10"/>
        <color rgb="FF000000"/>
        <rFont val="Arial"/>
        <charset val="134"/>
      </rPr>
      <t>,994731C1,</t>
    </r>
    <r>
      <rPr>
        <sz val="10"/>
        <color rgb="FF000000"/>
        <rFont val="宋体"/>
        <charset val="134"/>
      </rPr>
      <t>索拉</t>
    </r>
  </si>
  <si>
    <r>
      <rPr>
        <sz val="10"/>
        <color rgb="FF000000"/>
        <rFont val="宋体"/>
        <charset val="134"/>
      </rPr>
      <t>离心压缩机辅助系统零件</t>
    </r>
    <r>
      <rPr>
        <sz val="10"/>
        <color rgb="FF000000"/>
        <rFont val="Arial"/>
        <charset val="134"/>
      </rPr>
      <t>,</t>
    </r>
    <r>
      <rPr>
        <sz val="10"/>
        <color rgb="FF000000"/>
        <rFont val="宋体"/>
        <charset val="134"/>
      </rPr>
      <t>风扇</t>
    </r>
    <r>
      <rPr>
        <sz val="10"/>
        <color rgb="FF000000"/>
        <rFont val="Arial"/>
        <charset val="134"/>
      </rPr>
      <t>,154554-12,</t>
    </r>
    <r>
      <rPr>
        <sz val="10"/>
        <color rgb="FF000000"/>
        <rFont val="宋体"/>
        <charset val="134"/>
      </rPr>
      <t>索拉</t>
    </r>
  </si>
  <si>
    <r>
      <rPr>
        <sz val="10"/>
        <color rgb="FF000000"/>
        <rFont val="宋体"/>
        <charset val="134"/>
      </rPr>
      <t>离心压缩机辅助系统零件</t>
    </r>
    <r>
      <rPr>
        <sz val="10"/>
        <color rgb="FF000000"/>
        <rFont val="Arial"/>
        <charset val="134"/>
      </rPr>
      <t>,</t>
    </r>
    <r>
      <rPr>
        <sz val="10"/>
        <color rgb="FF000000"/>
        <rFont val="宋体"/>
        <charset val="134"/>
      </rPr>
      <t>风扇</t>
    </r>
    <r>
      <rPr>
        <sz val="10"/>
        <color rgb="FF000000"/>
        <rFont val="Arial"/>
        <charset val="134"/>
      </rPr>
      <t>,154554-9,</t>
    </r>
    <r>
      <rPr>
        <sz val="10"/>
        <color rgb="FF000000"/>
        <rFont val="宋体"/>
        <charset val="134"/>
      </rPr>
      <t>索拉</t>
    </r>
  </si>
  <si>
    <r>
      <rPr>
        <sz val="10"/>
        <color rgb="FF000000"/>
        <rFont val="宋体"/>
        <charset val="134"/>
      </rPr>
      <t>离心压缩机辅助系统零件</t>
    </r>
    <r>
      <rPr>
        <sz val="10"/>
        <color rgb="FF000000"/>
        <rFont val="Arial"/>
        <charset val="134"/>
      </rPr>
      <t>,</t>
    </r>
    <r>
      <rPr>
        <sz val="10"/>
        <color rgb="FF000000"/>
        <rFont val="宋体"/>
        <charset val="134"/>
      </rPr>
      <t>控制阀维修包</t>
    </r>
    <r>
      <rPr>
        <sz val="10"/>
        <color rgb="FF000000"/>
        <rFont val="Arial"/>
        <charset val="134"/>
      </rPr>
      <t>,996504C1,</t>
    </r>
    <r>
      <rPr>
        <sz val="10"/>
        <color rgb="FF000000"/>
        <rFont val="宋体"/>
        <charset val="134"/>
      </rPr>
      <t>索拉</t>
    </r>
  </si>
  <si>
    <r>
      <rPr>
        <sz val="10"/>
        <color rgb="FF000000"/>
        <rFont val="宋体"/>
        <charset val="134"/>
      </rPr>
      <t>离心压缩机辅助系统零件</t>
    </r>
    <r>
      <rPr>
        <sz val="10"/>
        <color rgb="FF000000"/>
        <rFont val="Arial"/>
        <charset val="134"/>
      </rPr>
      <t>,</t>
    </r>
    <r>
      <rPr>
        <sz val="10"/>
        <color rgb="FF000000"/>
        <rFont val="宋体"/>
        <charset val="134"/>
      </rPr>
      <t>油泵密封</t>
    </r>
    <r>
      <rPr>
        <sz val="10"/>
        <color rgb="FF000000"/>
        <rFont val="Arial"/>
        <charset val="134"/>
      </rPr>
      <t>,993186C1,</t>
    </r>
    <r>
      <rPr>
        <sz val="10"/>
        <color rgb="FF000000"/>
        <rFont val="宋体"/>
        <charset val="134"/>
      </rPr>
      <t>索拉</t>
    </r>
  </si>
  <si>
    <r>
      <rPr>
        <sz val="10"/>
        <color rgb="FF000000"/>
        <rFont val="宋体"/>
        <charset val="134"/>
      </rPr>
      <t>离心压缩机辅助系统零件</t>
    </r>
    <r>
      <rPr>
        <sz val="10"/>
        <color rgb="FF000000"/>
        <rFont val="Arial"/>
        <charset val="134"/>
      </rPr>
      <t>,</t>
    </r>
    <r>
      <rPr>
        <sz val="10"/>
        <color rgb="FF000000"/>
        <rFont val="宋体"/>
        <charset val="134"/>
      </rPr>
      <t>继电器</t>
    </r>
    <r>
      <rPr>
        <sz val="10"/>
        <color rgb="FF000000"/>
        <rFont val="Arial"/>
        <charset val="134"/>
      </rPr>
      <t>,1061979-1,</t>
    </r>
    <r>
      <rPr>
        <sz val="10"/>
        <color rgb="FF000000"/>
        <rFont val="宋体"/>
        <charset val="134"/>
      </rPr>
      <t>索拉</t>
    </r>
  </si>
  <si>
    <r>
      <rPr>
        <sz val="10"/>
        <color rgb="FF000000"/>
        <rFont val="宋体"/>
        <charset val="134"/>
      </rPr>
      <t>离心压缩机辅助系统零件</t>
    </r>
    <r>
      <rPr>
        <sz val="10"/>
        <color rgb="FF000000"/>
        <rFont val="Arial"/>
        <charset val="134"/>
      </rPr>
      <t>,</t>
    </r>
    <r>
      <rPr>
        <sz val="10"/>
        <color rgb="FF000000"/>
        <rFont val="宋体"/>
        <charset val="134"/>
      </rPr>
      <t>灯泡</t>
    </r>
    <r>
      <rPr>
        <sz val="10"/>
        <color rgb="FF000000"/>
        <rFont val="Arial"/>
        <charset val="134"/>
      </rPr>
      <t>,1017509,</t>
    </r>
    <r>
      <rPr>
        <sz val="10"/>
        <color rgb="FF000000"/>
        <rFont val="宋体"/>
        <charset val="134"/>
      </rPr>
      <t>索拉</t>
    </r>
  </si>
  <si>
    <r>
      <rPr>
        <sz val="10"/>
        <color rgb="FF000000"/>
        <rFont val="宋体"/>
        <charset val="134"/>
      </rPr>
      <t>离心压缩机辅助系统零件</t>
    </r>
    <r>
      <rPr>
        <sz val="10"/>
        <color rgb="FF000000"/>
        <rFont val="Arial"/>
        <charset val="134"/>
      </rPr>
      <t>,</t>
    </r>
    <r>
      <rPr>
        <sz val="10"/>
        <color rgb="FF000000"/>
        <rFont val="宋体"/>
        <charset val="134"/>
      </rPr>
      <t>金属缠绕垫片</t>
    </r>
    <r>
      <rPr>
        <sz val="10"/>
        <color rgb="FF000000"/>
        <rFont val="Arial"/>
        <charset val="134"/>
      </rPr>
      <t>,1017899,</t>
    </r>
    <r>
      <rPr>
        <sz val="10"/>
        <color rgb="FF000000"/>
        <rFont val="宋体"/>
        <charset val="134"/>
      </rPr>
      <t>索拉</t>
    </r>
  </si>
  <si>
    <r>
      <rPr>
        <sz val="10"/>
        <color rgb="FF000000"/>
        <rFont val="宋体"/>
        <charset val="134"/>
      </rPr>
      <t>离心压缩机辅助系统零件</t>
    </r>
    <r>
      <rPr>
        <sz val="10"/>
        <color rgb="FF000000"/>
        <rFont val="Arial"/>
        <charset val="134"/>
      </rPr>
      <t>,</t>
    </r>
    <r>
      <rPr>
        <sz val="10"/>
        <color rgb="FF000000"/>
        <rFont val="宋体"/>
        <charset val="134"/>
      </rPr>
      <t>灯泡</t>
    </r>
    <r>
      <rPr>
        <sz val="10"/>
        <color rgb="FF000000"/>
        <rFont val="Arial"/>
        <charset val="134"/>
      </rPr>
      <t>,1017501,</t>
    </r>
    <r>
      <rPr>
        <sz val="10"/>
        <color rgb="FF000000"/>
        <rFont val="宋体"/>
        <charset val="134"/>
      </rPr>
      <t>索拉</t>
    </r>
  </si>
  <si>
    <r>
      <rPr>
        <sz val="10"/>
        <color rgb="FF000000"/>
        <rFont val="宋体"/>
        <charset val="134"/>
      </rPr>
      <t>离心压缩机辅助系统零件</t>
    </r>
    <r>
      <rPr>
        <sz val="10"/>
        <color rgb="FF000000"/>
        <rFont val="Arial"/>
        <charset val="134"/>
      </rPr>
      <t>,</t>
    </r>
    <r>
      <rPr>
        <sz val="10"/>
        <color rgb="FF000000"/>
        <rFont val="宋体"/>
        <charset val="134"/>
      </rPr>
      <t>垫圈</t>
    </r>
    <r>
      <rPr>
        <sz val="10"/>
        <color rgb="FF000000"/>
        <rFont val="Arial"/>
        <charset val="134"/>
      </rPr>
      <t>,1017876,</t>
    </r>
    <r>
      <rPr>
        <sz val="10"/>
        <color rgb="FF000000"/>
        <rFont val="宋体"/>
        <charset val="134"/>
      </rPr>
      <t>索拉</t>
    </r>
  </si>
  <si>
    <r>
      <rPr>
        <sz val="10"/>
        <color rgb="FF000000"/>
        <rFont val="宋体"/>
        <charset val="134"/>
      </rPr>
      <t>离心压缩机辅助系统零件</t>
    </r>
    <r>
      <rPr>
        <sz val="10"/>
        <color rgb="FF000000"/>
        <rFont val="Arial"/>
        <charset val="134"/>
      </rPr>
      <t>,</t>
    </r>
    <r>
      <rPr>
        <sz val="10"/>
        <color rgb="FF000000"/>
        <rFont val="宋体"/>
        <charset val="134"/>
      </rPr>
      <t>金属缠绕垫片</t>
    </r>
    <r>
      <rPr>
        <sz val="10"/>
        <color rgb="FF000000"/>
        <rFont val="Arial"/>
        <charset val="134"/>
      </rPr>
      <t>,1017907,</t>
    </r>
    <r>
      <rPr>
        <sz val="10"/>
        <color rgb="FF000000"/>
        <rFont val="宋体"/>
        <charset val="134"/>
      </rPr>
      <t>索拉</t>
    </r>
  </si>
  <si>
    <r>
      <rPr>
        <sz val="10"/>
        <color rgb="FF000000"/>
        <rFont val="宋体"/>
        <charset val="134"/>
      </rPr>
      <t>离心压缩机辅助系统零件</t>
    </r>
    <r>
      <rPr>
        <sz val="10"/>
        <color rgb="FF000000"/>
        <rFont val="Arial"/>
        <charset val="134"/>
      </rPr>
      <t>,</t>
    </r>
    <r>
      <rPr>
        <sz val="10"/>
        <color rgb="FF000000"/>
        <rFont val="宋体"/>
        <charset val="134"/>
      </rPr>
      <t>灯泡</t>
    </r>
    <r>
      <rPr>
        <sz val="10"/>
        <color rgb="FF000000"/>
        <rFont val="Arial"/>
        <charset val="134"/>
      </rPr>
      <t>,1017510,</t>
    </r>
    <r>
      <rPr>
        <sz val="10"/>
        <color rgb="FF000000"/>
        <rFont val="宋体"/>
        <charset val="134"/>
      </rPr>
      <t>索拉</t>
    </r>
  </si>
  <si>
    <r>
      <rPr>
        <sz val="10"/>
        <color rgb="FF000000"/>
        <rFont val="宋体"/>
        <charset val="134"/>
      </rPr>
      <t>离心压缩机辅助系统零件</t>
    </r>
    <r>
      <rPr>
        <sz val="10"/>
        <color rgb="FF000000"/>
        <rFont val="Arial"/>
        <charset val="134"/>
      </rPr>
      <t>,</t>
    </r>
    <r>
      <rPr>
        <sz val="10"/>
        <color rgb="FF000000"/>
        <rFont val="宋体"/>
        <charset val="134"/>
      </rPr>
      <t>金属缠绕垫片</t>
    </r>
    <r>
      <rPr>
        <sz val="10"/>
        <color rgb="FF000000"/>
        <rFont val="Arial"/>
        <charset val="134"/>
      </rPr>
      <t>,1017897,</t>
    </r>
    <r>
      <rPr>
        <sz val="10"/>
        <color rgb="FF000000"/>
        <rFont val="宋体"/>
        <charset val="134"/>
      </rPr>
      <t>索拉</t>
    </r>
  </si>
  <si>
    <r>
      <rPr>
        <sz val="10"/>
        <color rgb="FF000000"/>
        <rFont val="宋体"/>
        <charset val="134"/>
      </rPr>
      <t>离心压缩机辅助系统零件</t>
    </r>
    <r>
      <rPr>
        <sz val="10"/>
        <color rgb="FF000000"/>
        <rFont val="Arial"/>
        <charset val="134"/>
      </rPr>
      <t>,</t>
    </r>
    <r>
      <rPr>
        <sz val="10"/>
        <color rgb="FF000000"/>
        <rFont val="宋体"/>
        <charset val="134"/>
      </rPr>
      <t>垫圈</t>
    </r>
    <r>
      <rPr>
        <sz val="10"/>
        <color rgb="FF000000"/>
        <rFont val="Arial"/>
        <charset val="134"/>
      </rPr>
      <t>,172520-1,</t>
    </r>
    <r>
      <rPr>
        <sz val="10"/>
        <color rgb="FF000000"/>
        <rFont val="宋体"/>
        <charset val="134"/>
      </rPr>
      <t>索拉</t>
    </r>
  </si>
  <si>
    <r>
      <rPr>
        <sz val="10"/>
        <color rgb="FF000000"/>
        <rFont val="宋体"/>
        <charset val="134"/>
      </rPr>
      <t>离心压缩机辅助系统零件</t>
    </r>
    <r>
      <rPr>
        <sz val="10"/>
        <color rgb="FF000000"/>
        <rFont val="Arial"/>
        <charset val="134"/>
      </rPr>
      <t>,</t>
    </r>
    <r>
      <rPr>
        <sz val="10"/>
        <color rgb="FF000000"/>
        <rFont val="宋体"/>
        <charset val="134"/>
      </rPr>
      <t>油泵垫片</t>
    </r>
    <r>
      <rPr>
        <sz val="10"/>
        <color rgb="FF000000"/>
        <rFont val="Arial"/>
        <charset val="134"/>
      </rPr>
      <t>,993187C1,</t>
    </r>
    <r>
      <rPr>
        <sz val="10"/>
        <color rgb="FF000000"/>
        <rFont val="宋体"/>
        <charset val="134"/>
      </rPr>
      <t>索拉</t>
    </r>
  </si>
  <si>
    <r>
      <rPr>
        <sz val="10"/>
        <color rgb="FF000000"/>
        <rFont val="宋体"/>
        <charset val="134"/>
      </rPr>
      <t>离心压缩机辅助系统零件</t>
    </r>
    <r>
      <rPr>
        <sz val="10"/>
        <color rgb="FF000000"/>
        <rFont val="Arial"/>
        <charset val="134"/>
      </rPr>
      <t>,</t>
    </r>
    <r>
      <rPr>
        <sz val="10"/>
        <color rgb="FF000000"/>
        <rFont val="宋体"/>
        <charset val="134"/>
      </rPr>
      <t>金属缠绕垫片</t>
    </r>
    <r>
      <rPr>
        <sz val="10"/>
        <color rgb="FF000000"/>
        <rFont val="Arial"/>
        <charset val="134"/>
      </rPr>
      <t>,1017892,</t>
    </r>
    <r>
      <rPr>
        <sz val="10"/>
        <color rgb="FF000000"/>
        <rFont val="宋体"/>
        <charset val="134"/>
      </rPr>
      <t>索拉</t>
    </r>
  </si>
  <si>
    <r>
      <rPr>
        <sz val="10"/>
        <color rgb="FF000000"/>
        <rFont val="宋体"/>
        <charset val="134"/>
      </rPr>
      <t>离心压缩机辅助系统零件</t>
    </r>
    <r>
      <rPr>
        <sz val="10"/>
        <color rgb="FF000000"/>
        <rFont val="Arial"/>
        <charset val="134"/>
      </rPr>
      <t>,</t>
    </r>
    <r>
      <rPr>
        <sz val="10"/>
        <color rgb="FF000000"/>
        <rFont val="宋体"/>
        <charset val="134"/>
      </rPr>
      <t>金属缠绕垫片</t>
    </r>
    <r>
      <rPr>
        <sz val="10"/>
        <color rgb="FF000000"/>
        <rFont val="Arial"/>
        <charset val="134"/>
      </rPr>
      <t>,1017895,</t>
    </r>
    <r>
      <rPr>
        <sz val="10"/>
        <color rgb="FF000000"/>
        <rFont val="宋体"/>
        <charset val="134"/>
      </rPr>
      <t>索拉</t>
    </r>
  </si>
  <si>
    <r>
      <rPr>
        <sz val="10"/>
        <color rgb="FF000000"/>
        <rFont val="宋体"/>
        <charset val="134"/>
      </rPr>
      <t>离心压缩机辅助系统零件</t>
    </r>
    <r>
      <rPr>
        <sz val="10"/>
        <color rgb="FF000000"/>
        <rFont val="Arial"/>
        <charset val="134"/>
      </rPr>
      <t>,</t>
    </r>
    <r>
      <rPr>
        <sz val="10"/>
        <color rgb="FF000000"/>
        <rFont val="宋体"/>
        <charset val="134"/>
      </rPr>
      <t>垫圈</t>
    </r>
    <r>
      <rPr>
        <sz val="10"/>
        <color rgb="FF000000"/>
        <rFont val="Arial"/>
        <charset val="134"/>
      </rPr>
      <t>,172522-1,</t>
    </r>
    <r>
      <rPr>
        <sz val="10"/>
        <color rgb="FF000000"/>
        <rFont val="宋体"/>
        <charset val="134"/>
      </rPr>
      <t>索拉</t>
    </r>
  </si>
  <si>
    <r>
      <rPr>
        <sz val="10"/>
        <color rgb="FF000000"/>
        <rFont val="宋体"/>
        <charset val="134"/>
      </rPr>
      <t>离心压缩机辅助系统零件</t>
    </r>
    <r>
      <rPr>
        <sz val="10"/>
        <color rgb="FF000000"/>
        <rFont val="Arial"/>
        <charset val="134"/>
      </rPr>
      <t>,</t>
    </r>
    <r>
      <rPr>
        <sz val="10"/>
        <color rgb="FF000000"/>
        <rFont val="宋体"/>
        <charset val="134"/>
      </rPr>
      <t>变频器</t>
    </r>
    <r>
      <rPr>
        <sz val="10"/>
        <color rgb="FF000000"/>
        <rFont val="Arial"/>
        <charset val="134"/>
      </rPr>
      <t>,1046415-30,</t>
    </r>
    <r>
      <rPr>
        <sz val="10"/>
        <color rgb="FF000000"/>
        <rFont val="宋体"/>
        <charset val="134"/>
      </rPr>
      <t>索拉</t>
    </r>
  </si>
  <si>
    <r>
      <rPr>
        <sz val="10"/>
        <color rgb="FF000000"/>
        <rFont val="宋体"/>
        <charset val="134"/>
      </rPr>
      <t>离心压缩机辅助系统零件</t>
    </r>
    <r>
      <rPr>
        <sz val="10"/>
        <color rgb="FF000000"/>
        <rFont val="Arial"/>
        <charset val="134"/>
      </rPr>
      <t>,</t>
    </r>
    <r>
      <rPr>
        <sz val="10"/>
        <color rgb="FF000000"/>
        <rFont val="宋体"/>
        <charset val="134"/>
      </rPr>
      <t>二极管</t>
    </r>
    <r>
      <rPr>
        <sz val="10"/>
        <color rgb="FF000000"/>
        <rFont val="Arial"/>
        <charset val="134"/>
      </rPr>
      <t>,960592C1,</t>
    </r>
    <r>
      <rPr>
        <sz val="10"/>
        <color rgb="FF000000"/>
        <rFont val="宋体"/>
        <charset val="134"/>
      </rPr>
      <t>索拉</t>
    </r>
  </si>
  <si>
    <r>
      <rPr>
        <sz val="10"/>
        <color rgb="FF000000"/>
        <rFont val="宋体"/>
        <charset val="134"/>
      </rPr>
      <t>离心压缩机辅助系统零件</t>
    </r>
    <r>
      <rPr>
        <sz val="10"/>
        <color rgb="FF000000"/>
        <rFont val="Arial"/>
        <charset val="134"/>
      </rPr>
      <t>,</t>
    </r>
    <r>
      <rPr>
        <sz val="10"/>
        <color rgb="FF000000"/>
        <rFont val="宋体"/>
        <charset val="134"/>
      </rPr>
      <t>排气软连接</t>
    </r>
    <r>
      <rPr>
        <sz val="10"/>
        <color rgb="FF000000"/>
        <rFont val="Arial"/>
        <charset val="134"/>
      </rPr>
      <t>,IRV3176502,GE</t>
    </r>
  </si>
  <si>
    <r>
      <rPr>
        <sz val="10"/>
        <color rgb="FF000000"/>
        <rFont val="宋体"/>
        <charset val="134"/>
      </rPr>
      <t>离心压缩机辅助系统零件</t>
    </r>
    <r>
      <rPr>
        <sz val="10"/>
        <color rgb="FF000000"/>
        <rFont val="Arial"/>
        <charset val="134"/>
      </rPr>
      <t>,</t>
    </r>
    <r>
      <rPr>
        <sz val="10"/>
        <color rgb="FF000000"/>
        <rFont val="宋体"/>
        <charset val="134"/>
      </rPr>
      <t>挡板装置</t>
    </r>
    <r>
      <rPr>
        <sz val="10"/>
        <color rgb="FF000000"/>
        <rFont val="Arial"/>
        <charset val="134"/>
      </rPr>
      <t>,ISM595344602,GE</t>
    </r>
  </si>
  <si>
    <r>
      <rPr>
        <sz val="10"/>
        <color rgb="FF000000"/>
        <rFont val="宋体"/>
        <charset val="134"/>
      </rPr>
      <t>离心压缩机辅助系统零件</t>
    </r>
    <r>
      <rPr>
        <sz val="10"/>
        <color rgb="FF000000"/>
        <rFont val="Arial"/>
        <charset val="134"/>
      </rPr>
      <t>,</t>
    </r>
    <r>
      <rPr>
        <sz val="10"/>
        <color rgb="FF000000"/>
        <rFont val="宋体"/>
        <charset val="134"/>
      </rPr>
      <t>止推轴承</t>
    </r>
    <r>
      <rPr>
        <sz val="10"/>
        <color rgb="FF000000"/>
        <rFont val="Arial"/>
        <charset val="134"/>
      </rPr>
      <t>,IRV398762191,GE</t>
    </r>
  </si>
  <si>
    <r>
      <rPr>
        <sz val="10"/>
        <color rgb="FF000000"/>
        <rFont val="宋体"/>
        <charset val="134"/>
      </rPr>
      <t>离心压缩机辅助系统零件</t>
    </r>
    <r>
      <rPr>
        <sz val="10"/>
        <color rgb="FF000000"/>
        <rFont val="Arial"/>
        <charset val="134"/>
      </rPr>
      <t>,</t>
    </r>
    <r>
      <rPr>
        <sz val="10"/>
        <color rgb="FF000000"/>
        <rFont val="宋体"/>
        <charset val="134"/>
      </rPr>
      <t>防震机座</t>
    </r>
    <r>
      <rPr>
        <sz val="10"/>
        <color rgb="FF000000"/>
        <rFont val="Arial"/>
        <charset val="134"/>
      </rPr>
      <t>,IRV3176504,GE</t>
    </r>
  </si>
  <si>
    <r>
      <rPr>
        <sz val="10"/>
        <color rgb="FF000000"/>
        <rFont val="宋体"/>
        <charset val="134"/>
      </rPr>
      <t>离心压缩机辅助系统零件</t>
    </r>
    <r>
      <rPr>
        <sz val="10"/>
        <color rgb="FF000000"/>
        <rFont val="Arial"/>
        <charset val="134"/>
      </rPr>
      <t>,</t>
    </r>
    <r>
      <rPr>
        <sz val="10"/>
        <color rgb="FF000000"/>
        <rFont val="宋体"/>
        <charset val="134"/>
      </rPr>
      <t>螺栓</t>
    </r>
    <r>
      <rPr>
        <sz val="10"/>
        <color rgb="FF000000"/>
        <rFont val="Arial"/>
        <charset val="134"/>
      </rPr>
      <t>,9628M16P02,GE</t>
    </r>
  </si>
  <si>
    <r>
      <rPr>
        <sz val="10"/>
        <color rgb="FF000000"/>
        <rFont val="宋体"/>
        <charset val="134"/>
      </rPr>
      <t>炉用零件</t>
    </r>
    <r>
      <rPr>
        <sz val="10"/>
        <color rgb="FF000000"/>
        <rFont val="Arial"/>
        <charset val="134"/>
      </rPr>
      <t>,</t>
    </r>
    <r>
      <rPr>
        <sz val="10"/>
        <color rgb="FF000000"/>
        <rFont val="宋体"/>
        <charset val="134"/>
      </rPr>
      <t>风机马达</t>
    </r>
    <r>
      <rPr>
        <sz val="10"/>
        <color rgb="FF000000"/>
        <rFont val="Arial"/>
        <charset val="134"/>
      </rPr>
      <t>,</t>
    </r>
    <r>
      <rPr>
        <sz val="10"/>
        <color rgb="FF000000"/>
        <rFont val="宋体"/>
        <charset val="134"/>
      </rPr>
      <t>奥林</t>
    </r>
    <r>
      <rPr>
        <sz val="10"/>
        <color rgb="FF000000"/>
        <rFont val="Arial"/>
        <charset val="134"/>
      </rPr>
      <t>22kW,oilon</t>
    </r>
  </si>
  <si>
    <r>
      <rPr>
        <sz val="10"/>
        <color rgb="FF000000"/>
        <rFont val="宋体"/>
        <charset val="134"/>
      </rPr>
      <t>炉用零件</t>
    </r>
    <r>
      <rPr>
        <sz val="10"/>
        <color rgb="FF000000"/>
        <rFont val="Arial"/>
        <charset val="134"/>
      </rPr>
      <t>,</t>
    </r>
    <r>
      <rPr>
        <sz val="10"/>
        <color rgb="FF000000"/>
        <rFont val="宋体"/>
        <charset val="134"/>
      </rPr>
      <t>风机马达</t>
    </r>
    <r>
      <rPr>
        <sz val="10"/>
        <color rgb="FF000000"/>
        <rFont val="Arial"/>
        <charset val="134"/>
      </rPr>
      <t>,</t>
    </r>
    <r>
      <rPr>
        <sz val="10"/>
        <color rgb="FF000000"/>
        <rFont val="宋体"/>
        <charset val="134"/>
      </rPr>
      <t>奥林</t>
    </r>
    <r>
      <rPr>
        <sz val="10"/>
        <color rgb="FF000000"/>
        <rFont val="Arial"/>
        <charset val="134"/>
      </rPr>
      <t>7.5kW,oilon</t>
    </r>
  </si>
  <si>
    <r>
      <rPr>
        <sz val="10"/>
        <color rgb="FF000000"/>
        <rFont val="宋体"/>
        <charset val="134"/>
      </rPr>
      <t>炉用零件</t>
    </r>
    <r>
      <rPr>
        <sz val="10"/>
        <color rgb="FF000000"/>
        <rFont val="Arial"/>
        <charset val="134"/>
      </rPr>
      <t>,</t>
    </r>
    <r>
      <rPr>
        <sz val="10"/>
        <color rgb="FF000000"/>
        <rFont val="宋体"/>
        <charset val="134"/>
      </rPr>
      <t>螺杆泵</t>
    </r>
    <r>
      <rPr>
        <sz val="10"/>
        <color rgb="FF000000"/>
        <rFont val="Arial"/>
        <charset val="134"/>
      </rPr>
      <t>,SPF20R56G8.8-W16,ALLWEILER AG</t>
    </r>
  </si>
  <si>
    <r>
      <rPr>
        <sz val="10"/>
        <color rgb="FF000000"/>
        <rFont val="宋体"/>
        <charset val="134"/>
      </rPr>
      <t>炉用零件</t>
    </r>
    <r>
      <rPr>
        <sz val="10"/>
        <color rgb="FF000000"/>
        <rFont val="Arial"/>
        <charset val="134"/>
      </rPr>
      <t>,</t>
    </r>
    <r>
      <rPr>
        <sz val="10"/>
        <color rgb="FF000000"/>
        <rFont val="宋体"/>
        <charset val="134"/>
      </rPr>
      <t>螺杆泵</t>
    </r>
    <r>
      <rPr>
        <sz val="10"/>
        <color rgb="FF000000"/>
        <rFont val="Arial"/>
        <charset val="134"/>
      </rPr>
      <t>,SPF10R56G8.8-W16,ALLWEILER AG</t>
    </r>
  </si>
  <si>
    <r>
      <rPr>
        <sz val="10"/>
        <color rgb="FF000000"/>
        <rFont val="宋体"/>
        <charset val="134"/>
      </rPr>
      <t>炉用零件</t>
    </r>
    <r>
      <rPr>
        <sz val="10"/>
        <color rgb="FF000000"/>
        <rFont val="Arial"/>
        <charset val="134"/>
      </rPr>
      <t>,</t>
    </r>
    <r>
      <rPr>
        <sz val="10"/>
        <color rgb="FF000000"/>
        <rFont val="宋体"/>
        <charset val="134"/>
      </rPr>
      <t>燃气阀组</t>
    </r>
    <r>
      <rPr>
        <sz val="10"/>
        <color rgb="FF000000"/>
        <rFont val="Arial"/>
        <charset val="134"/>
      </rPr>
      <t>,DMV-D5100/12 DN100,DUNGS</t>
    </r>
  </si>
  <si>
    <r>
      <rPr>
        <sz val="10"/>
        <color rgb="FF000000"/>
        <rFont val="宋体"/>
        <charset val="134"/>
      </rPr>
      <t>炉用零件</t>
    </r>
    <r>
      <rPr>
        <sz val="10"/>
        <color rgb="FF000000"/>
        <rFont val="Arial"/>
        <charset val="134"/>
      </rPr>
      <t>,</t>
    </r>
    <r>
      <rPr>
        <sz val="10"/>
        <color rgb="FF000000"/>
        <rFont val="宋体"/>
        <charset val="134"/>
      </rPr>
      <t>燃气阀组</t>
    </r>
    <r>
      <rPr>
        <sz val="10"/>
        <color rgb="FF000000"/>
        <rFont val="Arial"/>
        <charset val="134"/>
      </rPr>
      <t>,DMV-D5080/11 DN80,DUNGS</t>
    </r>
  </si>
  <si>
    <r>
      <rPr>
        <sz val="10"/>
        <color rgb="FF000000"/>
        <rFont val="宋体"/>
        <charset val="134"/>
      </rPr>
      <t>炉用零件</t>
    </r>
    <r>
      <rPr>
        <sz val="10"/>
        <color rgb="FF000000"/>
        <rFont val="Arial"/>
        <charset val="134"/>
      </rPr>
      <t>,</t>
    </r>
    <r>
      <rPr>
        <sz val="10"/>
        <color rgb="FF000000"/>
        <rFont val="宋体"/>
        <charset val="134"/>
      </rPr>
      <t>伺服马达</t>
    </r>
    <r>
      <rPr>
        <sz val="10"/>
        <color rgb="FF000000"/>
        <rFont val="Arial"/>
        <charset val="134"/>
      </rPr>
      <t>,SQM10.16562,SIEMENS</t>
    </r>
  </si>
  <si>
    <r>
      <rPr>
        <sz val="10"/>
        <color rgb="FF000000"/>
        <rFont val="宋体"/>
        <charset val="134"/>
      </rPr>
      <t>炉用零件</t>
    </r>
    <r>
      <rPr>
        <sz val="10"/>
        <color rgb="FF000000"/>
        <rFont val="Arial"/>
        <charset val="134"/>
      </rPr>
      <t>,</t>
    </r>
    <r>
      <rPr>
        <sz val="10"/>
        <color rgb="FF000000"/>
        <rFont val="宋体"/>
        <charset val="134"/>
      </rPr>
      <t>检漏仪</t>
    </r>
    <r>
      <rPr>
        <sz val="10"/>
        <color rgb="FF000000"/>
        <rFont val="Arial"/>
        <charset val="134"/>
      </rPr>
      <t>,DSLC,DUNGS</t>
    </r>
  </si>
  <si>
    <r>
      <rPr>
        <sz val="10"/>
        <color rgb="FF000000"/>
        <rFont val="宋体"/>
        <charset val="134"/>
      </rPr>
      <t>炉用零件</t>
    </r>
    <r>
      <rPr>
        <sz val="10"/>
        <color rgb="FF000000"/>
        <rFont val="Arial"/>
        <charset val="134"/>
      </rPr>
      <t>,</t>
    </r>
    <r>
      <rPr>
        <sz val="10"/>
        <color rgb="FF000000"/>
        <rFont val="宋体"/>
        <charset val="134"/>
      </rPr>
      <t>油泵</t>
    </r>
    <r>
      <rPr>
        <sz val="10"/>
        <color rgb="FF000000"/>
        <rFont val="Arial"/>
        <charset val="134"/>
      </rPr>
      <t>,TA3,SUNTEG</t>
    </r>
  </si>
  <si>
    <r>
      <rPr>
        <sz val="10"/>
        <color rgb="FF000000"/>
        <rFont val="宋体"/>
        <charset val="134"/>
      </rPr>
      <t>炉用零件</t>
    </r>
    <r>
      <rPr>
        <sz val="10"/>
        <color rgb="FF000000"/>
        <rFont val="Arial"/>
        <charset val="134"/>
      </rPr>
      <t>,</t>
    </r>
    <r>
      <rPr>
        <sz val="10"/>
        <color rgb="FF000000"/>
        <rFont val="宋体"/>
        <charset val="134"/>
      </rPr>
      <t>重油泵</t>
    </r>
    <r>
      <rPr>
        <sz val="10"/>
        <color rgb="FF000000"/>
        <rFont val="Arial"/>
        <charset val="134"/>
      </rPr>
      <t>,E4NC,</t>
    </r>
    <r>
      <rPr>
        <sz val="10"/>
        <color rgb="FF000000"/>
        <rFont val="宋体"/>
        <charset val="134"/>
      </rPr>
      <t>桑泰克</t>
    </r>
  </si>
  <si>
    <r>
      <rPr>
        <sz val="10"/>
        <color rgb="FF000000"/>
        <rFont val="宋体"/>
        <charset val="134"/>
      </rPr>
      <t>炉用零件</t>
    </r>
    <r>
      <rPr>
        <sz val="10"/>
        <color rgb="FF000000"/>
        <rFont val="Arial"/>
        <charset val="134"/>
      </rPr>
      <t>,</t>
    </r>
    <r>
      <rPr>
        <sz val="10"/>
        <color rgb="FF000000"/>
        <rFont val="宋体"/>
        <charset val="134"/>
      </rPr>
      <t>点火变压器</t>
    </r>
    <r>
      <rPr>
        <sz val="10"/>
        <color rgb="FF000000"/>
        <rFont val="Arial"/>
        <charset val="134"/>
      </rPr>
      <t>,ZM20/12 2×6kV,SIEMENS</t>
    </r>
  </si>
  <si>
    <r>
      <rPr>
        <sz val="10"/>
        <color rgb="FF000000"/>
        <rFont val="宋体"/>
        <charset val="134"/>
      </rPr>
      <t>炉用零件</t>
    </r>
    <r>
      <rPr>
        <sz val="10"/>
        <color rgb="FF000000"/>
        <rFont val="Arial"/>
        <charset val="134"/>
      </rPr>
      <t>,</t>
    </r>
    <r>
      <rPr>
        <sz val="10"/>
        <color rgb="FF000000"/>
        <rFont val="宋体"/>
        <charset val="134"/>
      </rPr>
      <t>燃气压力开关</t>
    </r>
    <r>
      <rPr>
        <sz val="10"/>
        <color rgb="FF000000"/>
        <rFont val="Arial"/>
        <charset val="134"/>
      </rPr>
      <t>,UB50A4,DUNGS</t>
    </r>
  </si>
  <si>
    <r>
      <rPr>
        <sz val="10"/>
        <color rgb="FF000000"/>
        <rFont val="宋体"/>
        <charset val="134"/>
      </rPr>
      <t>炉用零件</t>
    </r>
    <r>
      <rPr>
        <sz val="10"/>
        <color rgb="FF000000"/>
        <rFont val="Arial"/>
        <charset val="134"/>
      </rPr>
      <t>,</t>
    </r>
    <r>
      <rPr>
        <sz val="10"/>
        <color rgb="FF000000"/>
        <rFont val="宋体"/>
        <charset val="134"/>
      </rPr>
      <t>燃气低压保护开关</t>
    </r>
    <r>
      <rPr>
        <sz val="10"/>
        <color rgb="FF000000"/>
        <rFont val="Arial"/>
        <charset val="134"/>
      </rPr>
      <t>,GW150A5,DUNGS</t>
    </r>
  </si>
  <si>
    <r>
      <rPr>
        <sz val="10"/>
        <color rgb="FF000000"/>
        <rFont val="宋体"/>
        <charset val="134"/>
      </rPr>
      <t>炉用零件</t>
    </r>
    <r>
      <rPr>
        <sz val="10"/>
        <color rgb="FF000000"/>
        <rFont val="Arial"/>
        <charset val="134"/>
      </rPr>
      <t>,</t>
    </r>
    <r>
      <rPr>
        <sz val="10"/>
        <color rgb="FF000000"/>
        <rFont val="宋体"/>
        <charset val="134"/>
      </rPr>
      <t>回油调节阀</t>
    </r>
    <r>
      <rPr>
        <sz val="10"/>
        <color rgb="FF000000"/>
        <rFont val="Arial"/>
        <charset val="134"/>
      </rPr>
      <t>,TV-4001-1,</t>
    </r>
    <r>
      <rPr>
        <sz val="10"/>
        <color rgb="FF000000"/>
        <rFont val="宋体"/>
        <charset val="134"/>
      </rPr>
      <t>桑泰克</t>
    </r>
  </si>
  <si>
    <r>
      <rPr>
        <sz val="10"/>
        <color rgb="FF000000"/>
        <rFont val="宋体"/>
        <charset val="134"/>
      </rPr>
      <t>炉用零件</t>
    </r>
    <r>
      <rPr>
        <sz val="10"/>
        <color rgb="FF000000"/>
        <rFont val="Arial"/>
        <charset val="134"/>
      </rPr>
      <t>,</t>
    </r>
    <r>
      <rPr>
        <sz val="10"/>
        <color rgb="FF000000"/>
        <rFont val="宋体"/>
        <charset val="134"/>
      </rPr>
      <t>程控器</t>
    </r>
    <r>
      <rPr>
        <sz val="10"/>
        <color rgb="FF000000"/>
        <rFont val="Arial"/>
        <charset val="134"/>
      </rPr>
      <t>,LGK16.333A27,SIEMENS</t>
    </r>
  </si>
  <si>
    <r>
      <rPr>
        <sz val="10"/>
        <color rgb="FF000000"/>
        <rFont val="宋体"/>
        <charset val="134"/>
      </rPr>
      <t>炉用零件</t>
    </r>
    <r>
      <rPr>
        <sz val="10"/>
        <color rgb="FF000000"/>
        <rFont val="Arial"/>
        <charset val="134"/>
      </rPr>
      <t>,</t>
    </r>
    <r>
      <rPr>
        <sz val="10"/>
        <color rgb="FF000000"/>
        <rFont val="宋体"/>
        <charset val="134"/>
      </rPr>
      <t>程控器</t>
    </r>
    <r>
      <rPr>
        <sz val="10"/>
        <color rgb="FF000000"/>
        <rFont val="Arial"/>
        <charset val="134"/>
      </rPr>
      <t>,LOK16250A27,SIEMENS</t>
    </r>
  </si>
  <si>
    <r>
      <rPr>
        <sz val="10"/>
        <color rgb="FF000000"/>
        <rFont val="宋体"/>
        <charset val="134"/>
      </rPr>
      <t>炉用零件</t>
    </r>
    <r>
      <rPr>
        <sz val="10"/>
        <color rgb="FF000000"/>
        <rFont val="Arial"/>
        <charset val="134"/>
      </rPr>
      <t>,</t>
    </r>
    <r>
      <rPr>
        <sz val="10"/>
        <color rgb="FF000000"/>
        <rFont val="宋体"/>
        <charset val="134"/>
      </rPr>
      <t>电眼</t>
    </r>
    <r>
      <rPr>
        <sz val="10"/>
        <color rgb="FF000000"/>
        <rFont val="Arial"/>
        <charset val="134"/>
      </rPr>
      <t>,RAR9,SIEMENS</t>
    </r>
  </si>
  <si>
    <r>
      <rPr>
        <sz val="10"/>
        <color rgb="FF000000"/>
        <rFont val="宋体"/>
        <charset val="134"/>
      </rPr>
      <t>炉用零件</t>
    </r>
    <r>
      <rPr>
        <sz val="10"/>
        <color rgb="FF000000"/>
        <rFont val="Arial"/>
        <charset val="134"/>
      </rPr>
      <t>,</t>
    </r>
    <r>
      <rPr>
        <sz val="10"/>
        <color rgb="FF000000"/>
        <rFont val="宋体"/>
        <charset val="134"/>
      </rPr>
      <t>锅炉燃烧器</t>
    </r>
    <r>
      <rPr>
        <sz val="10"/>
        <color rgb="FF000000"/>
        <rFont val="Arial"/>
        <charset val="134"/>
      </rPr>
      <t xml:space="preserve">,RIELLO 40 FS20 </t>
    </r>
    <r>
      <rPr>
        <sz val="10"/>
        <color rgb="FF000000"/>
        <rFont val="宋体"/>
        <charset val="134"/>
      </rPr>
      <t>带阀组</t>
    </r>
    <r>
      <rPr>
        <sz val="10"/>
        <color rgb="FF000000"/>
        <rFont val="Arial"/>
        <charset val="134"/>
      </rPr>
      <t>MVDLE21015 3970574,</t>
    </r>
    <r>
      <rPr>
        <sz val="10"/>
        <color rgb="FF000000"/>
        <rFont val="宋体"/>
        <charset val="134"/>
      </rPr>
      <t>斯大</t>
    </r>
  </si>
  <si>
    <r>
      <rPr>
        <sz val="10"/>
        <color rgb="FF000000"/>
        <rFont val="宋体"/>
        <charset val="134"/>
      </rPr>
      <t>炉用零件</t>
    </r>
    <r>
      <rPr>
        <sz val="10"/>
        <color rgb="FF000000"/>
        <rFont val="Arial"/>
        <charset val="134"/>
      </rPr>
      <t>,</t>
    </r>
    <r>
      <rPr>
        <sz val="10"/>
        <color rgb="FF000000"/>
        <rFont val="宋体"/>
        <charset val="134"/>
      </rPr>
      <t>控制器</t>
    </r>
    <r>
      <rPr>
        <sz val="10"/>
        <color rgb="FF000000"/>
        <rFont val="Arial"/>
        <charset val="134"/>
      </rPr>
      <t>,YLZK-C5,</t>
    </r>
    <r>
      <rPr>
        <sz val="10"/>
        <color rgb="FF000000"/>
        <rFont val="宋体"/>
        <charset val="134"/>
      </rPr>
      <t>斯大</t>
    </r>
  </si>
  <si>
    <r>
      <rPr>
        <sz val="10"/>
        <color rgb="FF000000"/>
        <rFont val="宋体"/>
        <charset val="134"/>
      </rPr>
      <t>炉用零件</t>
    </r>
    <r>
      <rPr>
        <sz val="10"/>
        <color rgb="FF000000"/>
        <rFont val="Arial"/>
        <charset val="134"/>
      </rPr>
      <t>,</t>
    </r>
    <r>
      <rPr>
        <sz val="10"/>
        <color rgb="FF000000"/>
        <rFont val="宋体"/>
        <charset val="134"/>
      </rPr>
      <t>控制器电路板</t>
    </r>
    <r>
      <rPr>
        <sz val="10"/>
        <color rgb="FF000000"/>
        <rFont val="Arial"/>
        <charset val="134"/>
      </rPr>
      <t>,W3</t>
    </r>
  </si>
  <si>
    <r>
      <rPr>
        <sz val="10"/>
        <color rgb="FF000000"/>
        <rFont val="宋体"/>
        <charset val="134"/>
      </rPr>
      <t>炉用零件</t>
    </r>
    <r>
      <rPr>
        <sz val="10"/>
        <color rgb="FF000000"/>
        <rFont val="Arial"/>
        <charset val="134"/>
      </rPr>
      <t>,</t>
    </r>
    <r>
      <rPr>
        <sz val="10"/>
        <color rgb="FF000000"/>
        <rFont val="宋体"/>
        <charset val="134"/>
      </rPr>
      <t>燃烧器控制盒</t>
    </r>
    <r>
      <rPr>
        <sz val="10"/>
        <color rgb="FF000000"/>
        <rFont val="Arial"/>
        <charset val="134"/>
      </rPr>
      <t>,RS38-01,</t>
    </r>
    <r>
      <rPr>
        <sz val="10"/>
        <color rgb="FF000000"/>
        <rFont val="宋体"/>
        <charset val="134"/>
      </rPr>
      <t>斯大</t>
    </r>
  </si>
  <si>
    <r>
      <rPr>
        <sz val="10"/>
        <color rgb="FF000000"/>
        <rFont val="宋体"/>
        <charset val="134"/>
      </rPr>
      <t>炉用零件</t>
    </r>
    <r>
      <rPr>
        <sz val="10"/>
        <color rgb="FF000000"/>
        <rFont val="Arial"/>
        <charset val="134"/>
      </rPr>
      <t>,</t>
    </r>
    <r>
      <rPr>
        <sz val="10"/>
        <color rgb="FF000000"/>
        <rFont val="宋体"/>
        <charset val="134"/>
      </rPr>
      <t>控制主板</t>
    </r>
    <r>
      <rPr>
        <sz val="10"/>
        <color rgb="FF000000"/>
        <rFont val="Arial"/>
        <charset val="134"/>
      </rPr>
      <t>,20</t>
    </r>
    <r>
      <rPr>
        <sz val="10"/>
        <color rgb="FF000000"/>
        <rFont val="宋体"/>
        <charset val="134"/>
      </rPr>
      <t>板</t>
    </r>
    <r>
      <rPr>
        <sz val="10"/>
        <color rgb="FF000000"/>
        <rFont val="Arial"/>
        <charset val="134"/>
      </rPr>
      <t>,</t>
    </r>
    <r>
      <rPr>
        <sz val="10"/>
        <color rgb="FF000000"/>
        <rFont val="宋体"/>
        <charset val="134"/>
      </rPr>
      <t>斯大</t>
    </r>
  </si>
  <si>
    <r>
      <rPr>
        <sz val="10"/>
        <color rgb="FF000000"/>
        <rFont val="宋体"/>
        <charset val="134"/>
      </rPr>
      <t>炉用零件</t>
    </r>
    <r>
      <rPr>
        <sz val="10"/>
        <color rgb="FF000000"/>
        <rFont val="Arial"/>
        <charset val="134"/>
      </rPr>
      <t>,</t>
    </r>
    <r>
      <rPr>
        <sz val="10"/>
        <color rgb="FF000000"/>
        <rFont val="宋体"/>
        <charset val="134"/>
      </rPr>
      <t>继电器输出板</t>
    </r>
    <r>
      <rPr>
        <sz val="10"/>
        <color rgb="FF000000"/>
        <rFont val="Arial"/>
        <charset val="134"/>
      </rPr>
      <t>,YLZK-B-42,</t>
    </r>
    <r>
      <rPr>
        <sz val="10"/>
        <color rgb="FF000000"/>
        <rFont val="宋体"/>
        <charset val="134"/>
      </rPr>
      <t>斯大</t>
    </r>
  </si>
  <si>
    <r>
      <rPr>
        <sz val="10"/>
        <color rgb="FF000000"/>
        <rFont val="宋体"/>
        <charset val="134"/>
      </rPr>
      <t>炉用零件</t>
    </r>
    <r>
      <rPr>
        <sz val="10"/>
        <color rgb="FF000000"/>
        <rFont val="Arial"/>
        <charset val="134"/>
      </rPr>
      <t>,</t>
    </r>
    <r>
      <rPr>
        <sz val="10"/>
        <color rgb="FF000000"/>
        <rFont val="宋体"/>
        <charset val="134"/>
      </rPr>
      <t>信号输入板</t>
    </r>
    <r>
      <rPr>
        <sz val="10"/>
        <color rgb="FF000000"/>
        <rFont val="Arial"/>
        <charset val="134"/>
      </rPr>
      <t>,YLZK-B-43,</t>
    </r>
    <r>
      <rPr>
        <sz val="10"/>
        <color rgb="FF000000"/>
        <rFont val="宋体"/>
        <charset val="134"/>
      </rPr>
      <t>斯大</t>
    </r>
  </si>
  <si>
    <r>
      <rPr>
        <sz val="10"/>
        <color rgb="FF000000"/>
        <rFont val="宋体"/>
        <charset val="134"/>
      </rPr>
      <t>炉用零件</t>
    </r>
    <r>
      <rPr>
        <sz val="10"/>
        <color rgb="FF000000"/>
        <rFont val="Arial"/>
        <charset val="134"/>
      </rPr>
      <t>,</t>
    </r>
    <r>
      <rPr>
        <sz val="10"/>
        <color rgb="FF000000"/>
        <rFont val="宋体"/>
        <charset val="134"/>
      </rPr>
      <t>控制主板</t>
    </r>
    <r>
      <rPr>
        <sz val="10"/>
        <color rgb="FF000000"/>
        <rFont val="Arial"/>
        <charset val="134"/>
      </rPr>
      <t>,43</t>
    </r>
    <r>
      <rPr>
        <sz val="10"/>
        <color rgb="FF000000"/>
        <rFont val="宋体"/>
        <charset val="134"/>
      </rPr>
      <t>板</t>
    </r>
    <r>
      <rPr>
        <sz val="10"/>
        <color rgb="FF000000"/>
        <rFont val="Arial"/>
        <charset val="134"/>
      </rPr>
      <t>,</t>
    </r>
    <r>
      <rPr>
        <sz val="10"/>
        <color rgb="FF000000"/>
        <rFont val="宋体"/>
        <charset val="134"/>
      </rPr>
      <t>斯大</t>
    </r>
  </si>
  <si>
    <r>
      <rPr>
        <sz val="10"/>
        <color rgb="FF000000"/>
        <rFont val="宋体"/>
        <charset val="134"/>
      </rPr>
      <t>炉用零件</t>
    </r>
    <r>
      <rPr>
        <sz val="10"/>
        <color rgb="FF000000"/>
        <rFont val="Arial"/>
        <charset val="134"/>
      </rPr>
      <t>,</t>
    </r>
    <r>
      <rPr>
        <sz val="10"/>
        <color rgb="FF000000"/>
        <rFont val="宋体"/>
        <charset val="134"/>
      </rPr>
      <t>变压器</t>
    </r>
    <r>
      <rPr>
        <sz val="10"/>
        <color rgb="FF000000"/>
        <rFont val="Arial"/>
        <charset val="134"/>
      </rPr>
      <t>,EN61558-2-3,</t>
    </r>
    <r>
      <rPr>
        <sz val="10"/>
        <color rgb="FF000000"/>
        <rFont val="宋体"/>
        <charset val="134"/>
      </rPr>
      <t>斯大</t>
    </r>
  </si>
  <si>
    <r>
      <rPr>
        <sz val="10"/>
        <color rgb="FF000000"/>
        <rFont val="宋体"/>
        <charset val="134"/>
      </rPr>
      <t>炉用零件</t>
    </r>
    <r>
      <rPr>
        <sz val="10"/>
        <color rgb="FF000000"/>
        <rFont val="Arial"/>
        <charset val="134"/>
      </rPr>
      <t>,</t>
    </r>
    <r>
      <rPr>
        <sz val="10"/>
        <color rgb="FF000000"/>
        <rFont val="宋体"/>
        <charset val="134"/>
      </rPr>
      <t>燃烧器离子探针</t>
    </r>
    <r>
      <rPr>
        <sz val="10"/>
        <color rgb="FF000000"/>
        <rFont val="Arial"/>
        <charset val="134"/>
      </rPr>
      <t>,RS38-01,</t>
    </r>
    <r>
      <rPr>
        <sz val="10"/>
        <color rgb="FF000000"/>
        <rFont val="宋体"/>
        <charset val="134"/>
      </rPr>
      <t>斯大</t>
    </r>
  </si>
  <si>
    <r>
      <rPr>
        <sz val="10"/>
        <color rgb="FF000000"/>
        <rFont val="宋体"/>
        <charset val="134"/>
      </rPr>
      <t>炉用零件</t>
    </r>
    <r>
      <rPr>
        <sz val="10"/>
        <color rgb="FF000000"/>
        <rFont val="Arial"/>
        <charset val="134"/>
      </rPr>
      <t>,</t>
    </r>
    <r>
      <rPr>
        <sz val="10"/>
        <color rgb="FF000000"/>
        <rFont val="宋体"/>
        <charset val="134"/>
      </rPr>
      <t>燃烧器点火电极</t>
    </r>
    <r>
      <rPr>
        <sz val="10"/>
        <color rgb="FF000000"/>
        <rFont val="Arial"/>
        <charset val="134"/>
      </rPr>
      <t>,</t>
    </r>
    <r>
      <rPr>
        <sz val="10"/>
        <color rgb="FF000000"/>
        <rFont val="宋体"/>
        <charset val="134"/>
      </rPr>
      <t>斯大</t>
    </r>
  </si>
  <si>
    <r>
      <rPr>
        <sz val="10"/>
        <color rgb="FF000000"/>
        <rFont val="宋体"/>
        <charset val="134"/>
      </rPr>
      <t>炉用零件</t>
    </r>
    <r>
      <rPr>
        <sz val="10"/>
        <color rgb="FF000000"/>
        <rFont val="Arial"/>
        <charset val="134"/>
      </rPr>
      <t>,</t>
    </r>
    <r>
      <rPr>
        <sz val="10"/>
        <color rgb="FF000000"/>
        <rFont val="宋体"/>
        <charset val="134"/>
      </rPr>
      <t>水位传感器</t>
    </r>
    <r>
      <rPr>
        <sz val="10"/>
        <color rgb="FF000000"/>
        <rFont val="Arial"/>
        <charset val="134"/>
      </rPr>
      <t>,M18,</t>
    </r>
    <r>
      <rPr>
        <sz val="10"/>
        <color rgb="FF000000"/>
        <rFont val="宋体"/>
        <charset val="134"/>
      </rPr>
      <t>斯大</t>
    </r>
  </si>
  <si>
    <r>
      <rPr>
        <sz val="10"/>
        <color rgb="FF000000"/>
        <rFont val="宋体"/>
        <charset val="134"/>
      </rPr>
      <t>炉用零件</t>
    </r>
    <r>
      <rPr>
        <sz val="10"/>
        <color rgb="FF000000"/>
        <rFont val="Arial"/>
        <charset val="134"/>
      </rPr>
      <t>,</t>
    </r>
    <r>
      <rPr>
        <sz val="10"/>
        <color rgb="FF000000"/>
        <rFont val="宋体"/>
        <charset val="134"/>
      </rPr>
      <t>燃烧器控制盒</t>
    </r>
    <r>
      <rPr>
        <sz val="10"/>
        <color rgb="FF000000"/>
        <rFont val="Arial"/>
        <charset val="134"/>
      </rPr>
      <t>,LMG-21,</t>
    </r>
    <r>
      <rPr>
        <sz val="10"/>
        <color rgb="FF000000"/>
        <rFont val="宋体"/>
        <charset val="134"/>
      </rPr>
      <t>斯大</t>
    </r>
  </si>
  <si>
    <r>
      <rPr>
        <sz val="10"/>
        <color rgb="FF000000"/>
        <rFont val="宋体"/>
        <charset val="134"/>
      </rPr>
      <t>炉用零件</t>
    </r>
    <r>
      <rPr>
        <sz val="10"/>
        <color rgb="FF000000"/>
        <rFont val="Arial"/>
        <charset val="134"/>
      </rPr>
      <t>,</t>
    </r>
    <r>
      <rPr>
        <sz val="10"/>
        <color rgb="FF000000"/>
        <rFont val="宋体"/>
        <charset val="134"/>
      </rPr>
      <t>风压开关</t>
    </r>
    <r>
      <rPr>
        <sz val="10"/>
        <color rgb="FF000000"/>
        <rFont val="Arial"/>
        <charset val="134"/>
      </rPr>
      <t>,LGW10 A2,</t>
    </r>
    <r>
      <rPr>
        <sz val="10"/>
        <color rgb="FF000000"/>
        <rFont val="宋体"/>
        <charset val="134"/>
      </rPr>
      <t>斯大</t>
    </r>
  </si>
  <si>
    <r>
      <rPr>
        <sz val="10"/>
        <color rgb="FF000000"/>
        <rFont val="宋体"/>
        <charset val="134"/>
      </rPr>
      <t>密封圈、条</t>
    </r>
    <r>
      <rPr>
        <sz val="10"/>
        <color rgb="FF000000"/>
        <rFont val="Arial"/>
        <charset val="134"/>
      </rPr>
      <t>,</t>
    </r>
    <r>
      <rPr>
        <sz val="10"/>
        <color rgb="FF000000"/>
        <rFont val="宋体"/>
        <charset val="134"/>
      </rPr>
      <t>密封圈</t>
    </r>
    <r>
      <rPr>
        <sz val="10"/>
        <color rgb="FF000000"/>
        <rFont val="Arial"/>
        <charset val="134"/>
      </rPr>
      <t>,Φ135,5.7mm</t>
    </r>
  </si>
  <si>
    <r>
      <rPr>
        <sz val="10"/>
        <color rgb="FF000000"/>
        <rFont val="宋体"/>
        <charset val="134"/>
      </rPr>
      <t>密封圈、条</t>
    </r>
    <r>
      <rPr>
        <sz val="10"/>
        <color rgb="FF000000"/>
        <rFont val="Arial"/>
        <charset val="134"/>
      </rPr>
      <t>,</t>
    </r>
    <r>
      <rPr>
        <sz val="10"/>
        <color rgb="FF000000"/>
        <rFont val="宋体"/>
        <charset val="134"/>
      </rPr>
      <t>密封圈</t>
    </r>
    <r>
      <rPr>
        <sz val="10"/>
        <color rgb="FF000000"/>
        <rFont val="Arial"/>
        <charset val="134"/>
      </rPr>
      <t>,Φ80,3.1mm</t>
    </r>
  </si>
  <si>
    <r>
      <rPr>
        <sz val="10"/>
        <color rgb="FF000000"/>
        <rFont val="宋体"/>
        <charset val="134"/>
      </rPr>
      <t>密封圈、条</t>
    </r>
    <r>
      <rPr>
        <sz val="10"/>
        <color rgb="FF000000"/>
        <rFont val="Arial"/>
        <charset val="134"/>
      </rPr>
      <t>,</t>
    </r>
    <r>
      <rPr>
        <sz val="10"/>
        <color rgb="FF000000"/>
        <rFont val="宋体"/>
        <charset val="134"/>
      </rPr>
      <t>密封圈</t>
    </r>
    <r>
      <rPr>
        <sz val="10"/>
        <color rgb="FF000000"/>
        <rFont val="Arial"/>
        <charset val="134"/>
      </rPr>
      <t>,Φ60,3.1mm</t>
    </r>
  </si>
  <si>
    <r>
      <rPr>
        <sz val="10"/>
        <color rgb="FF000000"/>
        <rFont val="宋体"/>
        <charset val="134"/>
      </rPr>
      <t>密封圈、条</t>
    </r>
    <r>
      <rPr>
        <sz val="10"/>
        <color rgb="FF000000"/>
        <rFont val="Arial"/>
        <charset val="134"/>
      </rPr>
      <t>,</t>
    </r>
    <r>
      <rPr>
        <sz val="10"/>
        <color rgb="FF000000"/>
        <rFont val="宋体"/>
        <charset val="134"/>
      </rPr>
      <t>密封圈</t>
    </r>
    <r>
      <rPr>
        <sz val="10"/>
        <color rgb="FF000000"/>
        <rFont val="Arial"/>
        <charset val="134"/>
      </rPr>
      <t>,Φ65,3.1mm</t>
    </r>
  </si>
  <si>
    <r>
      <rPr>
        <sz val="10"/>
        <color rgb="FF000000"/>
        <rFont val="宋体"/>
        <charset val="134"/>
      </rPr>
      <t>膜盒压力表</t>
    </r>
    <r>
      <rPr>
        <sz val="10"/>
        <color rgb="FF000000"/>
        <rFont val="Arial"/>
        <charset val="134"/>
      </rPr>
      <t>,</t>
    </r>
    <r>
      <rPr>
        <sz val="10"/>
        <color rgb="FF000000"/>
        <rFont val="宋体"/>
        <charset val="134"/>
      </rPr>
      <t>耐震压力表</t>
    </r>
    <r>
      <rPr>
        <sz val="10"/>
        <color rgb="FF000000"/>
        <rFont val="Arial"/>
        <charset val="134"/>
      </rPr>
      <t>,Φ100,0~10kPa,1.6</t>
    </r>
    <r>
      <rPr>
        <sz val="10"/>
        <color rgb="FF000000"/>
        <rFont val="宋体"/>
        <charset val="134"/>
      </rPr>
      <t>级</t>
    </r>
    <r>
      <rPr>
        <sz val="10"/>
        <color rgb="FF000000"/>
        <rFont val="Arial"/>
        <charset val="134"/>
      </rPr>
      <t>,316L</t>
    </r>
  </si>
  <si>
    <r>
      <rPr>
        <sz val="10"/>
        <color rgb="FF000000"/>
        <rFont val="宋体"/>
        <charset val="134"/>
      </rPr>
      <t>膜盒压力表</t>
    </r>
    <r>
      <rPr>
        <sz val="10"/>
        <color rgb="FF000000"/>
        <rFont val="Arial"/>
        <charset val="134"/>
      </rPr>
      <t>,</t>
    </r>
    <r>
      <rPr>
        <sz val="10"/>
        <color rgb="FF000000"/>
        <rFont val="宋体"/>
        <charset val="134"/>
      </rPr>
      <t>膜盒压力表</t>
    </r>
    <r>
      <rPr>
        <sz val="10"/>
        <color rgb="FF000000"/>
        <rFont val="Arial"/>
        <charset val="134"/>
      </rPr>
      <t>,Φ100,304,0~10kPa,2.5</t>
    </r>
    <r>
      <rPr>
        <sz val="10"/>
        <color rgb="FF000000"/>
        <rFont val="宋体"/>
        <charset val="134"/>
      </rPr>
      <t>级</t>
    </r>
    <r>
      <rPr>
        <sz val="10"/>
        <color rgb="FF000000"/>
        <rFont val="Arial"/>
        <charset val="134"/>
      </rPr>
      <t>,M20×1.5,</t>
    </r>
    <r>
      <rPr>
        <sz val="10"/>
        <color rgb="FF000000"/>
        <rFont val="宋体"/>
        <charset val="134"/>
      </rPr>
      <t>径向</t>
    </r>
    <r>
      <rPr>
        <sz val="10"/>
        <color rgb="FF000000"/>
        <rFont val="Arial"/>
        <charset val="134"/>
      </rPr>
      <t>,316</t>
    </r>
  </si>
  <si>
    <r>
      <rPr>
        <sz val="10"/>
        <color rgb="FF000000"/>
        <rFont val="宋体"/>
        <charset val="134"/>
      </rPr>
      <t>气动执行机构零件</t>
    </r>
    <r>
      <rPr>
        <sz val="10"/>
        <color rgb="FF000000"/>
        <rFont val="Arial"/>
        <charset val="134"/>
      </rPr>
      <t>,</t>
    </r>
    <r>
      <rPr>
        <sz val="10"/>
        <color rgb="FF000000"/>
        <rFont val="宋体"/>
        <charset val="134"/>
      </rPr>
      <t>指挥器喷嘴及销</t>
    </r>
    <r>
      <rPr>
        <sz val="10"/>
        <color rgb="FF000000"/>
        <rFont val="Arial"/>
        <charset val="134"/>
      </rPr>
      <t>,10000061/00017197,</t>
    </r>
    <r>
      <rPr>
        <sz val="10"/>
        <color rgb="FF000000"/>
        <rFont val="宋体"/>
        <charset val="134"/>
      </rPr>
      <t>博斯特</t>
    </r>
  </si>
  <si>
    <r>
      <rPr>
        <sz val="10"/>
        <color rgb="FF000000"/>
        <rFont val="宋体"/>
        <charset val="134"/>
      </rPr>
      <t>气动执行机构零件</t>
    </r>
    <r>
      <rPr>
        <sz val="10"/>
        <color rgb="FF000000"/>
        <rFont val="Arial"/>
        <charset val="134"/>
      </rPr>
      <t>,</t>
    </r>
    <r>
      <rPr>
        <sz val="10"/>
        <color rgb="FF000000"/>
        <rFont val="宋体"/>
        <charset val="134"/>
      </rPr>
      <t>安全阀</t>
    </r>
    <r>
      <rPr>
        <sz val="10"/>
        <color rgb="FF000000"/>
        <rFont val="Arial"/>
        <charset val="134"/>
      </rPr>
      <t>,F-а0.27 D/G-a0.35 100bar,RMG</t>
    </r>
  </si>
  <si>
    <r>
      <rPr>
        <sz val="10"/>
        <color rgb="FF000000"/>
        <rFont val="宋体"/>
        <charset val="134"/>
      </rPr>
      <t>气动执行机构零件</t>
    </r>
    <r>
      <rPr>
        <sz val="10"/>
        <color rgb="FF000000"/>
        <rFont val="Arial"/>
        <charset val="134"/>
      </rPr>
      <t>,</t>
    </r>
    <r>
      <rPr>
        <sz val="10"/>
        <color rgb="FF000000"/>
        <rFont val="宋体"/>
        <charset val="134"/>
      </rPr>
      <t>调压器</t>
    </r>
    <r>
      <rPr>
        <sz val="10"/>
        <color rgb="FF000000"/>
        <rFont val="Arial"/>
        <charset val="134"/>
      </rPr>
      <t>,ZSC.150 3/32"</t>
    </r>
  </si>
  <si>
    <r>
      <rPr>
        <sz val="10"/>
        <color rgb="FF000000"/>
        <rFont val="宋体"/>
        <charset val="134"/>
      </rPr>
      <t>气动执行机构零件</t>
    </r>
    <r>
      <rPr>
        <sz val="10"/>
        <color rgb="FF000000"/>
        <rFont val="Arial"/>
        <charset val="134"/>
      </rPr>
      <t>,</t>
    </r>
    <r>
      <rPr>
        <sz val="10"/>
        <color rgb="FF000000"/>
        <rFont val="宋体"/>
        <charset val="134"/>
      </rPr>
      <t>切断阀备件包</t>
    </r>
    <r>
      <rPr>
        <sz val="10"/>
        <color rgb="FF000000"/>
        <rFont val="Arial"/>
        <charset val="134"/>
      </rPr>
      <t>,BM5 OS/80X-MPA-D,</t>
    </r>
    <r>
      <rPr>
        <sz val="10"/>
        <color rgb="FF000000"/>
        <rFont val="宋体"/>
        <charset val="134"/>
      </rPr>
      <t>艾默生</t>
    </r>
  </si>
  <si>
    <r>
      <rPr>
        <sz val="10"/>
        <color rgb="FF000000"/>
        <rFont val="宋体"/>
        <charset val="134"/>
      </rPr>
      <t>气动执行机构零件</t>
    </r>
    <r>
      <rPr>
        <sz val="10"/>
        <color rgb="FF000000"/>
        <rFont val="Arial"/>
        <charset val="134"/>
      </rPr>
      <t>,</t>
    </r>
    <r>
      <rPr>
        <sz val="10"/>
        <color rgb="FF000000"/>
        <rFont val="宋体"/>
        <charset val="134"/>
      </rPr>
      <t>切断阀备件包</t>
    </r>
    <r>
      <rPr>
        <sz val="10"/>
        <color rgb="FF000000"/>
        <rFont val="Arial"/>
        <charset val="134"/>
      </rPr>
      <t>,BM5 OS/80X-BPA-D,</t>
    </r>
    <r>
      <rPr>
        <sz val="10"/>
        <color rgb="FF000000"/>
        <rFont val="宋体"/>
        <charset val="134"/>
      </rPr>
      <t>艾默生</t>
    </r>
  </si>
  <si>
    <r>
      <rPr>
        <sz val="10"/>
        <color rgb="FF000000"/>
        <rFont val="宋体"/>
        <charset val="134"/>
      </rPr>
      <t>气动执行机构零件</t>
    </r>
    <r>
      <rPr>
        <sz val="10"/>
        <color rgb="FF000000"/>
        <rFont val="Arial"/>
        <charset val="134"/>
      </rPr>
      <t>,Z</t>
    </r>
    <r>
      <rPr>
        <sz val="10"/>
        <color rgb="FF000000"/>
        <rFont val="宋体"/>
        <charset val="134"/>
      </rPr>
      <t>型指挥阀</t>
    </r>
    <r>
      <rPr>
        <sz val="10"/>
        <color rgb="FF000000"/>
        <rFont val="Arial"/>
        <charset val="134"/>
      </rPr>
      <t>,1/16"</t>
    </r>
  </si>
  <si>
    <r>
      <rPr>
        <sz val="10"/>
        <color rgb="FF000000"/>
        <rFont val="宋体"/>
        <charset val="134"/>
      </rPr>
      <t>气动执行机构零件</t>
    </r>
    <r>
      <rPr>
        <sz val="10"/>
        <color rgb="FF000000"/>
        <rFont val="Arial"/>
        <charset val="134"/>
      </rPr>
      <t>,</t>
    </r>
    <r>
      <rPr>
        <sz val="10"/>
        <color rgb="FF000000"/>
        <rFont val="宋体"/>
        <charset val="134"/>
      </rPr>
      <t>切断阀备件包</t>
    </r>
    <r>
      <rPr>
        <sz val="10"/>
        <color rgb="FF000000"/>
        <rFont val="Arial"/>
        <charset val="134"/>
      </rPr>
      <t>,BM5 OS/80X-APA-D,</t>
    </r>
    <r>
      <rPr>
        <sz val="10"/>
        <color rgb="FF000000"/>
        <rFont val="宋体"/>
        <charset val="134"/>
      </rPr>
      <t>艾默生</t>
    </r>
  </si>
  <si>
    <r>
      <rPr>
        <sz val="10"/>
        <color rgb="FF000000"/>
        <rFont val="宋体"/>
        <charset val="134"/>
      </rPr>
      <t>气动执行机构零件</t>
    </r>
    <r>
      <rPr>
        <sz val="10"/>
        <color rgb="FF000000"/>
        <rFont val="Arial"/>
        <charset val="134"/>
      </rPr>
      <t>,</t>
    </r>
    <r>
      <rPr>
        <sz val="10"/>
        <color rgb="FF000000"/>
        <rFont val="宋体"/>
        <charset val="134"/>
      </rPr>
      <t>放散阀</t>
    </r>
    <r>
      <rPr>
        <sz val="10"/>
        <color rgb="FF000000"/>
        <rFont val="Arial"/>
        <charset val="134"/>
      </rPr>
      <t>,289HH 1",</t>
    </r>
    <r>
      <rPr>
        <sz val="10"/>
        <color rgb="FF000000"/>
        <rFont val="宋体"/>
        <charset val="134"/>
      </rPr>
      <t>艾默生</t>
    </r>
  </si>
  <si>
    <r>
      <rPr>
        <sz val="10"/>
        <color rgb="FF000000"/>
        <rFont val="宋体"/>
        <charset val="134"/>
      </rPr>
      <t>气动执行机构零件</t>
    </r>
    <r>
      <rPr>
        <sz val="10"/>
        <color rgb="FF000000"/>
        <rFont val="Arial"/>
        <charset val="134"/>
      </rPr>
      <t>,</t>
    </r>
    <r>
      <rPr>
        <sz val="10"/>
        <color rgb="FF000000"/>
        <rFont val="宋体"/>
        <charset val="134"/>
      </rPr>
      <t>切断阀备件包</t>
    </r>
    <r>
      <rPr>
        <sz val="10"/>
        <color rgb="FF000000"/>
        <rFont val="Arial"/>
        <charset val="134"/>
      </rPr>
      <t>,BM5-1" 2200834,</t>
    </r>
    <r>
      <rPr>
        <sz val="10"/>
        <color rgb="FF000000"/>
        <rFont val="宋体"/>
        <charset val="134"/>
      </rPr>
      <t>博思特</t>
    </r>
  </si>
  <si>
    <r>
      <rPr>
        <sz val="10"/>
        <color rgb="FF000000"/>
        <rFont val="宋体"/>
        <charset val="134"/>
      </rPr>
      <t>气动执行机构零件</t>
    </r>
    <r>
      <rPr>
        <sz val="10"/>
        <color rgb="FF000000"/>
        <rFont val="Arial"/>
        <charset val="134"/>
      </rPr>
      <t>,</t>
    </r>
    <r>
      <rPr>
        <sz val="10"/>
        <color rgb="FF000000"/>
        <rFont val="宋体"/>
        <charset val="134"/>
      </rPr>
      <t>切断阀备件包</t>
    </r>
    <r>
      <rPr>
        <sz val="10"/>
        <color rgb="FF000000"/>
        <rFont val="Arial"/>
        <charset val="134"/>
      </rPr>
      <t>,GIPS-PH 2" ANSI600,</t>
    </r>
    <r>
      <rPr>
        <sz val="10"/>
        <color rgb="FF000000"/>
        <rFont val="宋体"/>
        <charset val="134"/>
      </rPr>
      <t>博斯特</t>
    </r>
  </si>
  <si>
    <r>
      <rPr>
        <sz val="10"/>
        <color rgb="FF000000"/>
        <rFont val="宋体"/>
        <charset val="134"/>
      </rPr>
      <t>气动执行机构零件</t>
    </r>
    <r>
      <rPr>
        <sz val="10"/>
        <color rgb="FF000000"/>
        <rFont val="Arial"/>
        <charset val="134"/>
      </rPr>
      <t>,</t>
    </r>
    <r>
      <rPr>
        <sz val="10"/>
        <color rgb="FF000000"/>
        <rFont val="宋体"/>
        <charset val="134"/>
      </rPr>
      <t>动力气入口安全阀</t>
    </r>
    <r>
      <rPr>
        <sz val="10"/>
        <color rgb="FF000000"/>
        <rFont val="Arial"/>
        <charset val="134"/>
      </rPr>
      <t>,5159B-4MP-1100-PS,SHAFER</t>
    </r>
  </si>
  <si>
    <r>
      <rPr>
        <sz val="10"/>
        <color rgb="FF000000"/>
        <rFont val="宋体"/>
        <charset val="134"/>
      </rPr>
      <t>气动执行机构零件</t>
    </r>
    <r>
      <rPr>
        <sz val="10"/>
        <color rgb="FF000000"/>
        <rFont val="Arial"/>
        <charset val="134"/>
      </rPr>
      <t>,</t>
    </r>
    <r>
      <rPr>
        <sz val="10"/>
        <color rgb="FF000000"/>
        <rFont val="宋体"/>
        <charset val="134"/>
      </rPr>
      <t>指挥器备件包</t>
    </r>
    <r>
      <rPr>
        <sz val="10"/>
        <color rgb="FF000000"/>
        <rFont val="Arial"/>
        <charset val="134"/>
      </rPr>
      <t>,BM5 OS/80X-APA-D,</t>
    </r>
    <r>
      <rPr>
        <sz val="10"/>
        <color rgb="FF000000"/>
        <rFont val="宋体"/>
        <charset val="134"/>
      </rPr>
      <t>艾默生</t>
    </r>
  </si>
  <si>
    <r>
      <rPr>
        <sz val="10"/>
        <color rgb="FF000000"/>
        <rFont val="宋体"/>
        <charset val="134"/>
      </rPr>
      <t>气动执行机构零件</t>
    </r>
    <r>
      <rPr>
        <sz val="10"/>
        <color rgb="FF000000"/>
        <rFont val="Arial"/>
        <charset val="134"/>
      </rPr>
      <t>,</t>
    </r>
    <r>
      <rPr>
        <sz val="10"/>
        <color rgb="FF000000"/>
        <rFont val="宋体"/>
        <charset val="134"/>
      </rPr>
      <t>指挥器备件包</t>
    </r>
    <r>
      <rPr>
        <sz val="10"/>
        <color rgb="FF000000"/>
        <rFont val="Arial"/>
        <charset val="134"/>
      </rPr>
      <t>,BM5 OS/80X-BPA-D,</t>
    </r>
    <r>
      <rPr>
        <sz val="10"/>
        <color rgb="FF000000"/>
        <rFont val="宋体"/>
        <charset val="134"/>
      </rPr>
      <t>艾默生</t>
    </r>
  </si>
  <si>
    <r>
      <rPr>
        <sz val="10"/>
        <color rgb="FF000000"/>
        <rFont val="宋体"/>
        <charset val="134"/>
      </rPr>
      <t>气动执行机构零件</t>
    </r>
    <r>
      <rPr>
        <sz val="10"/>
        <color rgb="FF000000"/>
        <rFont val="Arial"/>
        <charset val="134"/>
      </rPr>
      <t>,</t>
    </r>
    <r>
      <rPr>
        <sz val="10"/>
        <color rgb="FF000000"/>
        <rFont val="宋体"/>
        <charset val="134"/>
      </rPr>
      <t>指挥器备件包</t>
    </r>
    <r>
      <rPr>
        <sz val="10"/>
        <color rgb="FF000000"/>
        <rFont val="Arial"/>
        <charset val="134"/>
      </rPr>
      <t>,BM5 OS/80X-MPA-D,</t>
    </r>
    <r>
      <rPr>
        <sz val="10"/>
        <color rgb="FF000000"/>
        <rFont val="宋体"/>
        <charset val="134"/>
      </rPr>
      <t>艾默生</t>
    </r>
  </si>
  <si>
    <r>
      <rPr>
        <sz val="10"/>
        <color rgb="FF000000"/>
        <rFont val="宋体"/>
        <charset val="134"/>
      </rPr>
      <t>气动执行机构零件</t>
    </r>
    <r>
      <rPr>
        <sz val="10"/>
        <color rgb="FF000000"/>
        <rFont val="Arial"/>
        <charset val="134"/>
      </rPr>
      <t>,</t>
    </r>
    <r>
      <rPr>
        <sz val="10"/>
        <color rgb="FF000000"/>
        <rFont val="宋体"/>
        <charset val="134"/>
      </rPr>
      <t>放散阀备件包</t>
    </r>
    <r>
      <rPr>
        <sz val="10"/>
        <color rgb="FF000000"/>
        <rFont val="Arial"/>
        <charset val="134"/>
      </rPr>
      <t>,38HC12-120 4K38VF1,</t>
    </r>
    <r>
      <rPr>
        <sz val="10"/>
        <color rgb="FF000000"/>
        <rFont val="宋体"/>
        <charset val="134"/>
      </rPr>
      <t>博思特</t>
    </r>
  </si>
  <si>
    <r>
      <rPr>
        <sz val="10"/>
        <color rgb="FF000000"/>
        <rFont val="宋体"/>
        <charset val="134"/>
      </rPr>
      <t>气动执行机构零件</t>
    </r>
    <r>
      <rPr>
        <sz val="10"/>
        <color rgb="FF000000"/>
        <rFont val="Arial"/>
        <charset val="134"/>
      </rPr>
      <t>,</t>
    </r>
    <r>
      <rPr>
        <sz val="10"/>
        <color rgb="FF000000"/>
        <rFont val="宋体"/>
        <charset val="134"/>
      </rPr>
      <t>放散阀</t>
    </r>
    <r>
      <rPr>
        <sz val="10"/>
        <color rgb="FF000000"/>
        <rFont val="Arial"/>
        <charset val="134"/>
      </rPr>
      <t>,289L-22 DN25,</t>
    </r>
    <r>
      <rPr>
        <sz val="10"/>
        <color rgb="FF000000"/>
        <rFont val="宋体"/>
        <charset val="134"/>
      </rPr>
      <t>艾默生</t>
    </r>
  </si>
  <si>
    <r>
      <rPr>
        <sz val="10"/>
        <color rgb="FF000000"/>
        <rFont val="宋体"/>
        <charset val="134"/>
      </rPr>
      <t>气动执行机构零件</t>
    </r>
    <r>
      <rPr>
        <sz val="10"/>
        <color rgb="FF000000"/>
        <rFont val="Arial"/>
        <charset val="134"/>
      </rPr>
      <t>,</t>
    </r>
    <r>
      <rPr>
        <sz val="10"/>
        <color rgb="FF000000"/>
        <rFont val="宋体"/>
        <charset val="134"/>
      </rPr>
      <t>备件包</t>
    </r>
    <r>
      <rPr>
        <sz val="10"/>
        <color rgb="FF000000"/>
        <rFont val="Arial"/>
        <charset val="134"/>
      </rPr>
      <t>,197105</t>
    </r>
  </si>
  <si>
    <r>
      <rPr>
        <sz val="10"/>
        <color rgb="FF000000"/>
        <rFont val="宋体"/>
        <charset val="134"/>
      </rPr>
      <t>气动执行机构零件</t>
    </r>
    <r>
      <rPr>
        <sz val="10"/>
        <color rgb="FF000000"/>
        <rFont val="Arial"/>
        <charset val="134"/>
      </rPr>
      <t>,</t>
    </r>
    <r>
      <rPr>
        <sz val="10"/>
        <color rgb="FF000000"/>
        <rFont val="宋体"/>
        <charset val="134"/>
      </rPr>
      <t>差压表</t>
    </r>
    <r>
      <rPr>
        <sz val="10"/>
        <color rgb="FF000000"/>
        <rFont val="Arial"/>
        <charset val="134"/>
      </rPr>
      <t>,0-50psi</t>
    </r>
  </si>
  <si>
    <r>
      <rPr>
        <sz val="10"/>
        <color rgb="FF000000"/>
        <rFont val="宋体"/>
        <charset val="134"/>
      </rPr>
      <t>气动执行机构零件</t>
    </r>
    <r>
      <rPr>
        <sz val="10"/>
        <color rgb="FF000000"/>
        <rFont val="Arial"/>
        <charset val="134"/>
      </rPr>
      <t>,</t>
    </r>
    <r>
      <rPr>
        <sz val="10"/>
        <color rgb="FF000000"/>
        <rFont val="宋体"/>
        <charset val="134"/>
      </rPr>
      <t>修理包</t>
    </r>
    <r>
      <rPr>
        <sz val="10"/>
        <color rgb="FF000000"/>
        <rFont val="Arial"/>
        <charset val="134"/>
      </rPr>
      <t>,187-20546</t>
    </r>
  </si>
  <si>
    <r>
      <rPr>
        <sz val="10"/>
        <color rgb="FF000000"/>
        <rFont val="宋体"/>
        <charset val="134"/>
      </rPr>
      <t>气动执行机构零件</t>
    </r>
    <r>
      <rPr>
        <sz val="10"/>
        <color rgb="FF000000"/>
        <rFont val="Arial"/>
        <charset val="134"/>
      </rPr>
      <t>,</t>
    </r>
    <r>
      <rPr>
        <sz val="10"/>
        <color rgb="FF000000"/>
        <rFont val="宋体"/>
        <charset val="134"/>
      </rPr>
      <t>换向阀</t>
    </r>
    <r>
      <rPr>
        <sz val="10"/>
        <color rgb="FF000000"/>
        <rFont val="Arial"/>
        <charset val="134"/>
      </rPr>
      <t>,24-0019-2405</t>
    </r>
  </si>
  <si>
    <r>
      <rPr>
        <sz val="10"/>
        <color rgb="FF000000"/>
        <rFont val="宋体"/>
        <charset val="134"/>
      </rPr>
      <t>气动执行机构零件</t>
    </r>
    <r>
      <rPr>
        <sz val="10"/>
        <color rgb="FF000000"/>
        <rFont val="Arial"/>
        <charset val="134"/>
      </rPr>
      <t>,</t>
    </r>
    <r>
      <rPr>
        <sz val="10"/>
        <color rgb="FF000000"/>
        <rFont val="宋体"/>
        <charset val="134"/>
      </rPr>
      <t>缓冲阀</t>
    </r>
    <r>
      <rPr>
        <sz val="10"/>
        <color rgb="FF000000"/>
        <rFont val="Arial"/>
        <charset val="134"/>
      </rPr>
      <t>,HPBYB8FF</t>
    </r>
  </si>
  <si>
    <r>
      <rPr>
        <sz val="10"/>
        <color rgb="FF000000"/>
        <rFont val="宋体"/>
        <charset val="134"/>
      </rPr>
      <t>气动执行机构零件</t>
    </r>
    <r>
      <rPr>
        <sz val="10"/>
        <color rgb="FF000000"/>
        <rFont val="Arial"/>
        <charset val="134"/>
      </rPr>
      <t>,</t>
    </r>
    <r>
      <rPr>
        <sz val="10"/>
        <color rgb="FF000000"/>
        <rFont val="宋体"/>
        <charset val="134"/>
      </rPr>
      <t>放散阀备件包</t>
    </r>
    <r>
      <rPr>
        <sz val="10"/>
        <color rgb="FF000000"/>
        <rFont val="Arial"/>
        <charset val="134"/>
      </rPr>
      <t>,38EC12-120 4K38VF15,</t>
    </r>
    <r>
      <rPr>
        <sz val="10"/>
        <color rgb="FF000000"/>
        <rFont val="宋体"/>
        <charset val="134"/>
      </rPr>
      <t>博思特</t>
    </r>
  </si>
  <si>
    <r>
      <rPr>
        <sz val="10"/>
        <color rgb="FF000000"/>
        <rFont val="宋体"/>
        <charset val="134"/>
      </rPr>
      <t>气动执行机构零件</t>
    </r>
    <r>
      <rPr>
        <sz val="10"/>
        <color rgb="FF000000"/>
        <rFont val="Arial"/>
        <charset val="134"/>
      </rPr>
      <t>,</t>
    </r>
    <r>
      <rPr>
        <sz val="10"/>
        <color rgb="FF000000"/>
        <rFont val="宋体"/>
        <charset val="134"/>
      </rPr>
      <t>调压器备件包</t>
    </r>
    <r>
      <rPr>
        <sz val="10"/>
        <color rgb="FF000000"/>
        <rFont val="Arial"/>
        <charset val="134"/>
      </rPr>
      <t>,627-VSX2 1",</t>
    </r>
    <r>
      <rPr>
        <sz val="10"/>
        <color rgb="FF000000"/>
        <rFont val="宋体"/>
        <charset val="134"/>
      </rPr>
      <t>艾默生</t>
    </r>
  </si>
  <si>
    <r>
      <rPr>
        <sz val="10"/>
        <color rgb="FF000000"/>
        <rFont val="宋体"/>
        <charset val="134"/>
      </rPr>
      <t>气动执行机构零件</t>
    </r>
    <r>
      <rPr>
        <sz val="10"/>
        <color rgb="FF000000"/>
        <rFont val="Arial"/>
        <charset val="134"/>
      </rPr>
      <t>,</t>
    </r>
    <r>
      <rPr>
        <sz val="10"/>
        <color rgb="FF000000"/>
        <rFont val="宋体"/>
        <charset val="134"/>
      </rPr>
      <t>放散阀</t>
    </r>
    <r>
      <rPr>
        <sz val="10"/>
        <color rgb="FF000000"/>
        <rFont val="Arial"/>
        <charset val="134"/>
      </rPr>
      <t>,NUPROPATD</t>
    </r>
  </si>
  <si>
    <r>
      <rPr>
        <sz val="10"/>
        <color rgb="FF000000"/>
        <rFont val="宋体"/>
        <charset val="134"/>
      </rPr>
      <t>气动执行机构零件</t>
    </r>
    <r>
      <rPr>
        <sz val="10"/>
        <color rgb="FF000000"/>
        <rFont val="Arial"/>
        <charset val="134"/>
      </rPr>
      <t>,</t>
    </r>
    <r>
      <rPr>
        <sz val="10"/>
        <color rgb="FF000000"/>
        <rFont val="宋体"/>
        <charset val="134"/>
      </rPr>
      <t>放散阀备件包</t>
    </r>
    <r>
      <rPr>
        <sz val="10"/>
        <color rgb="FF000000"/>
        <rFont val="Arial"/>
        <charset val="134"/>
      </rPr>
      <t>,289L 1",</t>
    </r>
    <r>
      <rPr>
        <sz val="10"/>
        <color rgb="FF000000"/>
        <rFont val="宋体"/>
        <charset val="134"/>
      </rPr>
      <t>艾默生</t>
    </r>
  </si>
  <si>
    <r>
      <rPr>
        <sz val="10"/>
        <color rgb="FF000000"/>
        <rFont val="宋体"/>
        <charset val="134"/>
      </rPr>
      <t>气动执行机构零件</t>
    </r>
    <r>
      <rPr>
        <sz val="10"/>
        <color rgb="FF000000"/>
        <rFont val="Arial"/>
        <charset val="134"/>
      </rPr>
      <t>,</t>
    </r>
    <r>
      <rPr>
        <sz val="10"/>
        <color rgb="FF000000"/>
        <rFont val="宋体"/>
        <charset val="134"/>
      </rPr>
      <t>调压器皮膜</t>
    </r>
    <r>
      <rPr>
        <sz val="10"/>
        <color rgb="FF000000"/>
        <rFont val="Arial"/>
        <charset val="134"/>
      </rPr>
      <t>,627-VSX2 1",</t>
    </r>
    <r>
      <rPr>
        <sz val="10"/>
        <color rgb="FF000000"/>
        <rFont val="宋体"/>
        <charset val="134"/>
      </rPr>
      <t>艾默生</t>
    </r>
  </si>
  <si>
    <r>
      <rPr>
        <sz val="10"/>
        <color rgb="FF000000"/>
        <rFont val="宋体"/>
        <charset val="134"/>
      </rPr>
      <t>气动执行机构零件</t>
    </r>
    <r>
      <rPr>
        <sz val="10"/>
        <color rgb="FF000000"/>
        <rFont val="Arial"/>
        <charset val="134"/>
      </rPr>
      <t>,</t>
    </r>
    <r>
      <rPr>
        <sz val="10"/>
        <color rgb="FF000000"/>
        <rFont val="宋体"/>
        <charset val="134"/>
      </rPr>
      <t>放散阀备件包</t>
    </r>
    <r>
      <rPr>
        <sz val="10"/>
        <color rgb="FF000000"/>
        <rFont val="Arial"/>
        <charset val="134"/>
      </rPr>
      <t>,289HH 1",</t>
    </r>
    <r>
      <rPr>
        <sz val="10"/>
        <color rgb="FF000000"/>
        <rFont val="宋体"/>
        <charset val="134"/>
      </rPr>
      <t>艾默生</t>
    </r>
  </si>
  <si>
    <r>
      <rPr>
        <sz val="10"/>
        <color rgb="FF000000"/>
        <rFont val="宋体"/>
        <charset val="134"/>
      </rPr>
      <t>气动执行机构零件</t>
    </r>
    <r>
      <rPr>
        <sz val="10"/>
        <color rgb="FF000000"/>
        <rFont val="Arial"/>
        <charset val="134"/>
      </rPr>
      <t>,</t>
    </r>
    <r>
      <rPr>
        <sz val="10"/>
        <color rgb="FF000000"/>
        <rFont val="宋体"/>
        <charset val="134"/>
      </rPr>
      <t>调压器阀座</t>
    </r>
    <r>
      <rPr>
        <sz val="10"/>
        <color rgb="FF000000"/>
        <rFont val="Arial"/>
        <charset val="134"/>
      </rPr>
      <t>,627</t>
    </r>
  </si>
  <si>
    <r>
      <rPr>
        <sz val="10"/>
        <color rgb="FF000000"/>
        <rFont val="宋体"/>
        <charset val="134"/>
      </rPr>
      <t>气动执行机构零件</t>
    </r>
    <r>
      <rPr>
        <sz val="10"/>
        <color rgb="FF000000"/>
        <rFont val="Arial"/>
        <charset val="134"/>
      </rPr>
      <t>,</t>
    </r>
    <r>
      <rPr>
        <sz val="10"/>
        <color rgb="FF000000"/>
        <rFont val="宋体"/>
        <charset val="134"/>
      </rPr>
      <t>四通</t>
    </r>
    <r>
      <rPr>
        <sz val="10"/>
        <color rgb="FF000000"/>
        <rFont val="Arial"/>
        <charset val="134"/>
      </rPr>
      <t>,1/4" SISZGUCH</t>
    </r>
  </si>
  <si>
    <r>
      <rPr>
        <sz val="10"/>
        <color rgb="FF000000"/>
        <rFont val="宋体"/>
        <charset val="134"/>
      </rPr>
      <t>气动执行机构零件</t>
    </r>
    <r>
      <rPr>
        <sz val="10"/>
        <color rgb="FF000000"/>
        <rFont val="Arial"/>
        <charset val="134"/>
      </rPr>
      <t>,</t>
    </r>
    <r>
      <rPr>
        <sz val="10"/>
        <color rgb="FF000000"/>
        <rFont val="宋体"/>
        <charset val="134"/>
      </rPr>
      <t>球阀</t>
    </r>
    <r>
      <rPr>
        <sz val="10"/>
        <color rgb="FF000000"/>
        <rFont val="Arial"/>
        <charset val="134"/>
      </rPr>
      <t>,1/2"</t>
    </r>
  </si>
  <si>
    <r>
      <rPr>
        <sz val="10"/>
        <color rgb="FF000000"/>
        <rFont val="宋体"/>
        <charset val="134"/>
      </rPr>
      <t>气动执行机构零件</t>
    </r>
    <r>
      <rPr>
        <sz val="10"/>
        <color rgb="FF000000"/>
        <rFont val="Arial"/>
        <charset val="134"/>
      </rPr>
      <t>,</t>
    </r>
    <r>
      <rPr>
        <sz val="10"/>
        <color rgb="FF000000"/>
        <rFont val="宋体"/>
        <charset val="134"/>
      </rPr>
      <t>接线端子</t>
    </r>
    <r>
      <rPr>
        <sz val="10"/>
        <color rgb="FF000000"/>
        <rFont val="Arial"/>
        <charset val="134"/>
      </rPr>
      <t>,IMC-A110-005/IG1-1200-IAO 57579-01-007,RMG</t>
    </r>
  </si>
  <si>
    <r>
      <rPr>
        <sz val="10"/>
        <color rgb="FF000000"/>
        <rFont val="宋体"/>
        <charset val="134"/>
      </rPr>
      <t>气动执行机构零件</t>
    </r>
    <r>
      <rPr>
        <sz val="10"/>
        <color rgb="FF000000"/>
        <rFont val="Arial"/>
        <charset val="134"/>
      </rPr>
      <t>,</t>
    </r>
    <r>
      <rPr>
        <sz val="10"/>
        <color rgb="FF000000"/>
        <rFont val="宋体"/>
        <charset val="134"/>
      </rPr>
      <t>温度变送器</t>
    </r>
    <r>
      <rPr>
        <sz val="10"/>
        <color rgb="FF000000"/>
        <rFont val="Arial"/>
        <charset val="134"/>
      </rPr>
      <t>,TEZ03-L DN80,RMG</t>
    </r>
  </si>
  <si>
    <r>
      <rPr>
        <sz val="10"/>
        <color rgb="FF000000"/>
        <rFont val="宋体"/>
        <charset val="134"/>
      </rPr>
      <t>气动执行机构零件</t>
    </r>
    <r>
      <rPr>
        <sz val="10"/>
        <color rgb="FF000000"/>
        <rFont val="Arial"/>
        <charset val="134"/>
      </rPr>
      <t>,</t>
    </r>
    <r>
      <rPr>
        <sz val="10"/>
        <color rgb="FF000000"/>
        <rFont val="宋体"/>
        <charset val="134"/>
      </rPr>
      <t>温度保护开关</t>
    </r>
    <r>
      <rPr>
        <sz val="10"/>
        <color rgb="FF000000"/>
        <rFont val="Arial"/>
        <charset val="134"/>
      </rPr>
      <t>,ETH-70 10A 23V,RMG</t>
    </r>
  </si>
  <si>
    <r>
      <rPr>
        <sz val="10"/>
        <color rgb="FF000000"/>
        <rFont val="宋体"/>
        <charset val="134"/>
      </rPr>
      <t>气动执行机构零件</t>
    </r>
    <r>
      <rPr>
        <sz val="10"/>
        <color rgb="FF000000"/>
        <rFont val="Arial"/>
        <charset val="134"/>
      </rPr>
      <t>,</t>
    </r>
    <r>
      <rPr>
        <sz val="10"/>
        <color rgb="FF000000"/>
        <rFont val="宋体"/>
        <charset val="134"/>
      </rPr>
      <t>加油泵</t>
    </r>
    <r>
      <rPr>
        <sz val="10"/>
        <color rgb="FF000000"/>
        <rFont val="Arial"/>
        <charset val="134"/>
      </rPr>
      <t>,90.69.266.00,RMG</t>
    </r>
  </si>
  <si>
    <r>
      <rPr>
        <sz val="10"/>
        <color rgb="FF000000"/>
        <rFont val="宋体"/>
        <charset val="134"/>
      </rPr>
      <t>气动执行机构零件</t>
    </r>
    <r>
      <rPr>
        <sz val="10"/>
        <color rgb="FF000000"/>
        <rFont val="Arial"/>
        <charset val="134"/>
      </rPr>
      <t>,</t>
    </r>
    <r>
      <rPr>
        <sz val="10"/>
        <color rgb="FF000000"/>
        <rFont val="宋体"/>
        <charset val="134"/>
      </rPr>
      <t>热电阻</t>
    </r>
    <r>
      <rPr>
        <sz val="10"/>
        <color rgb="FF000000"/>
        <rFont val="Arial"/>
        <charset val="134"/>
      </rPr>
      <t>,TRZ03-L DN80,RMG</t>
    </r>
  </si>
  <si>
    <r>
      <rPr>
        <sz val="10"/>
        <color rgb="FF000000"/>
        <rFont val="宋体"/>
        <charset val="134"/>
      </rPr>
      <t>气动执行机构零件</t>
    </r>
    <r>
      <rPr>
        <sz val="10"/>
        <color rgb="FF000000"/>
        <rFont val="Arial"/>
        <charset val="134"/>
      </rPr>
      <t>,</t>
    </r>
    <r>
      <rPr>
        <sz val="10"/>
        <color rgb="FF000000"/>
        <rFont val="宋体"/>
        <charset val="134"/>
      </rPr>
      <t>温度表</t>
    </r>
    <r>
      <rPr>
        <sz val="10"/>
        <color rgb="FF000000"/>
        <rFont val="Arial"/>
        <charset val="134"/>
      </rPr>
      <t>,TSCHG 100-W-30-120</t>
    </r>
    <r>
      <rPr>
        <sz val="10"/>
        <color rgb="FF000000"/>
        <rFont val="宋体"/>
        <charset val="134"/>
      </rPr>
      <t>℃</t>
    </r>
    <r>
      <rPr>
        <sz val="10"/>
        <color rgb="FF000000"/>
        <rFont val="Arial"/>
        <charset val="134"/>
      </rPr>
      <t>,RMG</t>
    </r>
  </si>
  <si>
    <r>
      <rPr>
        <sz val="10"/>
        <color rgb="FF000000"/>
        <rFont val="宋体"/>
        <charset val="134"/>
      </rPr>
      <t>气动执行机构零件</t>
    </r>
    <r>
      <rPr>
        <sz val="10"/>
        <color rgb="FF000000"/>
        <rFont val="Arial"/>
        <charset val="134"/>
      </rPr>
      <t>,</t>
    </r>
    <r>
      <rPr>
        <sz val="10"/>
        <color rgb="FF000000"/>
        <rFont val="宋体"/>
        <charset val="134"/>
      </rPr>
      <t>过滤器垫片</t>
    </r>
    <r>
      <rPr>
        <sz val="10"/>
        <color rgb="FF000000"/>
        <rFont val="Arial"/>
        <charset val="134"/>
      </rPr>
      <t>,200.98.1.3/600.Z,RMG</t>
    </r>
  </si>
  <si>
    <r>
      <rPr>
        <sz val="10"/>
        <color rgb="FF000000"/>
        <rFont val="宋体"/>
        <charset val="134"/>
      </rPr>
      <t>气动执行机构零件</t>
    </r>
    <r>
      <rPr>
        <sz val="10"/>
        <color rgb="FF000000"/>
        <rFont val="Arial"/>
        <charset val="134"/>
      </rPr>
      <t>,</t>
    </r>
    <r>
      <rPr>
        <sz val="10"/>
        <color rgb="FF000000"/>
        <rFont val="宋体"/>
        <charset val="134"/>
      </rPr>
      <t>过滤器垫片</t>
    </r>
    <r>
      <rPr>
        <sz val="10"/>
        <color rgb="FF000000"/>
        <rFont val="Arial"/>
        <charset val="134"/>
      </rPr>
      <t>,OKFE 60/122×200,RMG</t>
    </r>
  </si>
  <si>
    <r>
      <rPr>
        <sz val="10"/>
        <color rgb="FF000000"/>
        <rFont val="宋体"/>
        <charset val="134"/>
      </rPr>
      <t>气动执行机构零件</t>
    </r>
    <r>
      <rPr>
        <sz val="10"/>
        <color rgb="FF000000"/>
        <rFont val="Arial"/>
        <charset val="134"/>
      </rPr>
      <t>,</t>
    </r>
    <r>
      <rPr>
        <sz val="10"/>
        <color rgb="FF000000"/>
        <rFont val="宋体"/>
        <charset val="134"/>
      </rPr>
      <t>指挥器活塞</t>
    </r>
    <r>
      <rPr>
        <sz val="10"/>
        <color rgb="FF000000"/>
        <rFont val="Arial"/>
        <charset val="134"/>
      </rPr>
      <t>,720,RMG</t>
    </r>
  </si>
  <si>
    <r>
      <rPr>
        <sz val="10"/>
        <color rgb="FF000000"/>
        <rFont val="宋体"/>
        <charset val="134"/>
      </rPr>
      <t>气动执行机构零件</t>
    </r>
    <r>
      <rPr>
        <sz val="10"/>
        <color rgb="FF000000"/>
        <rFont val="Arial"/>
        <charset val="134"/>
      </rPr>
      <t>,</t>
    </r>
    <r>
      <rPr>
        <sz val="10"/>
        <color rgb="FF000000"/>
        <rFont val="宋体"/>
        <charset val="134"/>
      </rPr>
      <t>截止阀</t>
    </r>
    <r>
      <rPr>
        <sz val="10"/>
        <color rgb="FF000000"/>
        <rFont val="Arial"/>
        <charset val="134"/>
      </rPr>
      <t>,MV08F012TSW</t>
    </r>
  </si>
  <si>
    <r>
      <rPr>
        <sz val="10"/>
        <color rgb="FF000000"/>
        <rFont val="宋体"/>
        <charset val="134"/>
      </rPr>
      <t>气动执行机构零件</t>
    </r>
    <r>
      <rPr>
        <sz val="10"/>
        <color rgb="FF000000"/>
        <rFont val="Arial"/>
        <charset val="134"/>
      </rPr>
      <t>,</t>
    </r>
    <r>
      <rPr>
        <sz val="10"/>
        <color rgb="FF000000"/>
        <rFont val="宋体"/>
        <charset val="134"/>
      </rPr>
      <t>电源指示灯</t>
    </r>
    <r>
      <rPr>
        <sz val="10"/>
        <color rgb="FF000000"/>
        <rFont val="Arial"/>
        <charset val="134"/>
      </rPr>
      <t xml:space="preserve">,HL1 </t>
    </r>
    <r>
      <rPr>
        <sz val="10"/>
        <color rgb="FF000000"/>
        <rFont val="宋体"/>
        <charset val="134"/>
      </rPr>
      <t>白</t>
    </r>
  </si>
  <si>
    <r>
      <rPr>
        <sz val="10"/>
        <color rgb="FF000000"/>
        <rFont val="宋体"/>
        <charset val="134"/>
      </rPr>
      <t>齐纳式安全栅</t>
    </r>
    <r>
      <rPr>
        <sz val="10"/>
        <color rgb="FF000000"/>
        <rFont val="Arial"/>
        <charset val="134"/>
      </rPr>
      <t>,</t>
    </r>
    <r>
      <rPr>
        <sz val="10"/>
        <color rgb="FF000000"/>
        <rFont val="宋体"/>
        <charset val="134"/>
      </rPr>
      <t>热电阻信号</t>
    </r>
    <r>
      <rPr>
        <sz val="10"/>
        <color rgb="FF000000"/>
        <rFont val="Arial"/>
        <charset val="134"/>
      </rPr>
      <t>,</t>
    </r>
    <r>
      <rPr>
        <sz val="10"/>
        <color rgb="FF000000"/>
        <rFont val="宋体"/>
        <charset val="134"/>
      </rPr>
      <t>一进一出</t>
    </r>
  </si>
  <si>
    <r>
      <rPr>
        <sz val="10"/>
        <color rgb="FF000000"/>
        <rFont val="宋体"/>
        <charset val="134"/>
      </rPr>
      <t>齐纳式安全栅</t>
    </r>
    <r>
      <rPr>
        <sz val="10"/>
        <color rgb="FF000000"/>
        <rFont val="Arial"/>
        <charset val="134"/>
      </rPr>
      <t>,</t>
    </r>
    <r>
      <rPr>
        <sz val="10"/>
        <color rgb="FF000000"/>
        <rFont val="宋体"/>
        <charset val="134"/>
      </rPr>
      <t>模拟量输入</t>
    </r>
    <r>
      <rPr>
        <sz val="10"/>
        <color rgb="FF000000"/>
        <rFont val="Arial"/>
        <charset val="134"/>
      </rPr>
      <t>,</t>
    </r>
    <r>
      <rPr>
        <sz val="10"/>
        <color rgb="FF000000"/>
        <rFont val="宋体"/>
        <charset val="134"/>
      </rPr>
      <t>一进一出</t>
    </r>
  </si>
  <si>
    <r>
      <rPr>
        <sz val="10"/>
        <color rgb="FF000000"/>
        <rFont val="宋体"/>
        <charset val="134"/>
      </rPr>
      <t>气液联动执行机构零件</t>
    </r>
    <r>
      <rPr>
        <sz val="10"/>
        <color rgb="FF000000"/>
        <rFont val="Arial"/>
        <charset val="134"/>
      </rPr>
      <t>,</t>
    </r>
    <r>
      <rPr>
        <sz val="10"/>
        <color rgb="FF000000"/>
        <rFont val="宋体"/>
        <charset val="134"/>
      </rPr>
      <t>先导阀</t>
    </r>
    <r>
      <rPr>
        <sz val="10"/>
        <color rgb="FF000000"/>
        <rFont val="Arial"/>
        <charset val="134"/>
      </rPr>
      <t>,VA55379-F,SHAFER</t>
    </r>
  </si>
  <si>
    <r>
      <rPr>
        <sz val="10"/>
        <color rgb="FF000000"/>
        <rFont val="宋体"/>
        <charset val="134"/>
      </rPr>
      <t>气液联动执行机构零件</t>
    </r>
    <r>
      <rPr>
        <sz val="10"/>
        <color rgb="FF000000"/>
        <rFont val="Arial"/>
        <charset val="134"/>
      </rPr>
      <t>,</t>
    </r>
    <r>
      <rPr>
        <sz val="10"/>
        <color rgb="FF000000"/>
        <rFont val="宋体"/>
        <charset val="134"/>
      </rPr>
      <t>电磁阀</t>
    </r>
    <r>
      <rPr>
        <sz val="10"/>
        <color rgb="FF000000"/>
        <rFont val="Arial"/>
        <charset val="134"/>
      </rPr>
      <t>,111462,SHAFER</t>
    </r>
  </si>
  <si>
    <r>
      <rPr>
        <sz val="10"/>
        <color rgb="FF000000"/>
        <rFont val="宋体"/>
        <charset val="134"/>
      </rPr>
      <t>气液联动执行机构零件</t>
    </r>
    <r>
      <rPr>
        <sz val="10"/>
        <color rgb="FF000000"/>
        <rFont val="Arial"/>
        <charset val="134"/>
      </rPr>
      <t>,ESD</t>
    </r>
    <r>
      <rPr>
        <sz val="10"/>
        <color rgb="FF000000"/>
        <rFont val="宋体"/>
        <charset val="134"/>
      </rPr>
      <t>阀总成</t>
    </r>
    <r>
      <rPr>
        <sz val="10"/>
        <color rgb="FF000000"/>
        <rFont val="Arial"/>
        <charset val="134"/>
      </rPr>
      <t>,96155-F,SHAFER</t>
    </r>
  </si>
  <si>
    <r>
      <rPr>
        <sz val="10"/>
        <color rgb="FF000000"/>
        <rFont val="宋体"/>
        <charset val="134"/>
      </rPr>
      <t>气液联动执行机构零件</t>
    </r>
    <r>
      <rPr>
        <sz val="10"/>
        <color rgb="FF000000"/>
        <rFont val="Arial"/>
        <charset val="134"/>
      </rPr>
      <t>,</t>
    </r>
    <r>
      <rPr>
        <sz val="10"/>
        <color rgb="FF000000"/>
        <rFont val="宋体"/>
        <charset val="134"/>
      </rPr>
      <t>调节阀</t>
    </r>
    <r>
      <rPr>
        <sz val="10"/>
        <color rgb="FF000000"/>
        <rFont val="Arial"/>
        <charset val="134"/>
      </rPr>
      <t>,1301</t>
    </r>
  </si>
  <si>
    <r>
      <rPr>
        <sz val="10"/>
        <color rgb="FF000000"/>
        <rFont val="宋体"/>
        <charset val="134"/>
      </rPr>
      <t>气液联动执行机构零件</t>
    </r>
    <r>
      <rPr>
        <sz val="10"/>
        <color rgb="FF000000"/>
        <rFont val="Arial"/>
        <charset val="134"/>
      </rPr>
      <t>,</t>
    </r>
    <r>
      <rPr>
        <sz val="10"/>
        <color rgb="FF000000"/>
        <rFont val="宋体"/>
        <charset val="134"/>
      </rPr>
      <t>进气安全阀</t>
    </r>
    <r>
      <rPr>
        <sz val="10"/>
        <color rgb="FF000000"/>
        <rFont val="Arial"/>
        <charset val="134"/>
      </rPr>
      <t>,VA5198B-4MP-400-PSI,SHAFER</t>
    </r>
  </si>
  <si>
    <r>
      <rPr>
        <sz val="10"/>
        <color rgb="FF000000"/>
        <rFont val="宋体"/>
        <charset val="134"/>
      </rPr>
      <t>气液联动执行机构零件</t>
    </r>
    <r>
      <rPr>
        <sz val="10"/>
        <color rgb="FF000000"/>
        <rFont val="Arial"/>
        <charset val="134"/>
      </rPr>
      <t>,</t>
    </r>
    <r>
      <rPr>
        <sz val="10"/>
        <color rgb="FF000000"/>
        <rFont val="宋体"/>
        <charset val="134"/>
      </rPr>
      <t>电磁阀</t>
    </r>
    <r>
      <rPr>
        <sz val="10"/>
        <color rgb="FF000000"/>
        <rFont val="Arial"/>
        <charset val="134"/>
      </rPr>
      <t>,OELL53GG0XCCM</t>
    </r>
  </si>
  <si>
    <r>
      <rPr>
        <sz val="10"/>
        <color rgb="FF000000"/>
        <rFont val="宋体"/>
        <charset val="134"/>
      </rPr>
      <t>气液联动执行机构零件</t>
    </r>
    <r>
      <rPr>
        <sz val="10"/>
        <color rgb="FF000000"/>
        <rFont val="Arial"/>
        <charset val="134"/>
      </rPr>
      <t>,</t>
    </r>
    <r>
      <rPr>
        <sz val="10"/>
        <color rgb="FF000000"/>
        <rFont val="宋体"/>
        <charset val="134"/>
      </rPr>
      <t>排污组件</t>
    </r>
    <r>
      <rPr>
        <sz val="10"/>
        <color rgb="FF000000"/>
        <rFont val="Arial"/>
        <charset val="134"/>
      </rPr>
      <t>,VA88621,SHAFER</t>
    </r>
  </si>
  <si>
    <r>
      <rPr>
        <sz val="10"/>
        <color rgb="FF000000"/>
        <rFont val="宋体"/>
        <charset val="134"/>
      </rPr>
      <t>气液联动执行机构零件</t>
    </r>
    <r>
      <rPr>
        <sz val="10"/>
        <color rgb="FF000000"/>
        <rFont val="Arial"/>
        <charset val="134"/>
      </rPr>
      <t>,</t>
    </r>
    <r>
      <rPr>
        <sz val="10"/>
        <color rgb="FF000000"/>
        <rFont val="宋体"/>
        <charset val="134"/>
      </rPr>
      <t>针型阀</t>
    </r>
    <r>
      <rPr>
        <sz val="10"/>
        <color rgb="FF000000"/>
        <rFont val="Arial"/>
        <charset val="134"/>
      </rPr>
      <t>,NV5312B,SHAFER</t>
    </r>
  </si>
  <si>
    <r>
      <rPr>
        <sz val="10"/>
        <color rgb="FF000000"/>
        <rFont val="宋体"/>
        <charset val="134"/>
      </rPr>
      <t>气液联动执行机构零件</t>
    </r>
    <r>
      <rPr>
        <sz val="10"/>
        <color rgb="FF000000"/>
        <rFont val="Arial"/>
        <charset val="134"/>
      </rPr>
      <t>,</t>
    </r>
    <r>
      <rPr>
        <sz val="10"/>
        <color rgb="FF000000"/>
        <rFont val="宋体"/>
        <charset val="134"/>
      </rPr>
      <t>释放阀</t>
    </r>
    <r>
      <rPr>
        <sz val="10"/>
        <color rgb="FF000000"/>
        <rFont val="Arial"/>
        <charset val="134"/>
      </rPr>
      <t>,1440psi,SHAFER</t>
    </r>
  </si>
  <si>
    <r>
      <rPr>
        <sz val="10"/>
        <color rgb="FF000000"/>
        <rFont val="宋体"/>
        <charset val="134"/>
      </rPr>
      <t>气液联动执行机构零件</t>
    </r>
    <r>
      <rPr>
        <sz val="10"/>
        <color rgb="FF000000"/>
        <rFont val="Arial"/>
        <charset val="134"/>
      </rPr>
      <t>,</t>
    </r>
    <r>
      <rPr>
        <sz val="10"/>
        <color rgb="FF000000"/>
        <rFont val="宋体"/>
        <charset val="134"/>
      </rPr>
      <t>执行机构密封件</t>
    </r>
    <r>
      <rPr>
        <sz val="10"/>
        <color rgb="FF000000"/>
        <rFont val="Arial"/>
        <charset val="134"/>
      </rPr>
      <t>,V16516AK,SHAFER</t>
    </r>
  </si>
  <si>
    <r>
      <rPr>
        <sz val="10"/>
        <color rgb="FF000000"/>
        <rFont val="宋体"/>
        <charset val="134"/>
      </rPr>
      <t>气液联动执行机构零件</t>
    </r>
    <r>
      <rPr>
        <sz val="10"/>
        <color rgb="FF000000"/>
        <rFont val="Arial"/>
        <charset val="134"/>
      </rPr>
      <t>,</t>
    </r>
    <r>
      <rPr>
        <sz val="10"/>
        <color rgb="FF000000"/>
        <rFont val="宋体"/>
        <charset val="134"/>
      </rPr>
      <t>执行器机构密封</t>
    </r>
    <r>
      <rPr>
        <sz val="10"/>
        <color rgb="FF000000"/>
        <rFont val="Arial"/>
        <charset val="134"/>
      </rPr>
      <t>,V14514AK,SHAFER</t>
    </r>
  </si>
  <si>
    <r>
      <rPr>
        <sz val="10"/>
        <color rgb="FF000000"/>
        <rFont val="宋体"/>
        <charset val="134"/>
      </rPr>
      <t>气液联动执行机构零件</t>
    </r>
    <r>
      <rPr>
        <sz val="10"/>
        <color rgb="FF000000"/>
        <rFont val="Arial"/>
        <charset val="134"/>
      </rPr>
      <t>,</t>
    </r>
    <r>
      <rPr>
        <sz val="10"/>
        <color rgb="FF000000"/>
        <rFont val="宋体"/>
        <charset val="134"/>
      </rPr>
      <t>执行机构密封件</t>
    </r>
    <r>
      <rPr>
        <sz val="10"/>
        <color rgb="FF000000"/>
        <rFont val="Arial"/>
        <charset val="134"/>
      </rPr>
      <t>,V12512AK,SHAFER</t>
    </r>
  </si>
  <si>
    <r>
      <rPr>
        <sz val="10"/>
        <color rgb="FF000000"/>
        <rFont val="宋体"/>
        <charset val="134"/>
      </rPr>
      <t>气液联动执行机构零件</t>
    </r>
    <r>
      <rPr>
        <sz val="10"/>
        <color rgb="FF000000"/>
        <rFont val="Arial"/>
        <charset val="134"/>
      </rPr>
      <t>,</t>
    </r>
    <r>
      <rPr>
        <sz val="10"/>
        <color rgb="FF000000"/>
        <rFont val="宋体"/>
        <charset val="134"/>
      </rPr>
      <t>主通路</t>
    </r>
    <r>
      <rPr>
        <sz val="10"/>
        <color rgb="FF000000"/>
        <rFont val="Arial"/>
        <charset val="134"/>
      </rPr>
      <t>,MAINFOLD</t>
    </r>
  </si>
  <si>
    <r>
      <rPr>
        <sz val="10"/>
        <color rgb="FF000000"/>
        <rFont val="宋体"/>
        <charset val="134"/>
      </rPr>
      <t>气液联动执行机构零件</t>
    </r>
    <r>
      <rPr>
        <sz val="10"/>
        <color rgb="FF000000"/>
        <rFont val="Arial"/>
        <charset val="134"/>
      </rPr>
      <t>,</t>
    </r>
    <r>
      <rPr>
        <sz val="10"/>
        <color rgb="FF000000"/>
        <rFont val="宋体"/>
        <charset val="134"/>
      </rPr>
      <t>先导阀密封件</t>
    </r>
    <r>
      <rPr>
        <sz val="10"/>
        <color rgb="FF000000"/>
        <rFont val="Arial"/>
        <charset val="134"/>
      </rPr>
      <t>,VA69549-F-K,SHAFER</t>
    </r>
  </si>
  <si>
    <r>
      <rPr>
        <sz val="10"/>
        <color rgb="FF000000"/>
        <rFont val="宋体"/>
        <charset val="134"/>
      </rPr>
      <t>气液联动执行机构零件</t>
    </r>
    <r>
      <rPr>
        <sz val="10"/>
        <color rgb="FF000000"/>
        <rFont val="Arial"/>
        <charset val="134"/>
      </rPr>
      <t>,</t>
    </r>
    <r>
      <rPr>
        <sz val="10"/>
        <color rgb="FF000000"/>
        <rFont val="宋体"/>
        <charset val="134"/>
      </rPr>
      <t>法兰</t>
    </r>
    <r>
      <rPr>
        <sz val="10"/>
        <color rgb="FF000000"/>
        <rFont val="Arial"/>
        <charset val="134"/>
      </rPr>
      <t>,111199</t>
    </r>
  </si>
  <si>
    <r>
      <rPr>
        <sz val="10"/>
        <color rgb="FF000000"/>
        <rFont val="宋体"/>
        <charset val="134"/>
      </rPr>
      <t>气液联动执行机构零件</t>
    </r>
    <r>
      <rPr>
        <sz val="10"/>
        <color rgb="FF000000"/>
        <rFont val="Arial"/>
        <charset val="134"/>
      </rPr>
      <t>,</t>
    </r>
    <r>
      <rPr>
        <sz val="10"/>
        <color rgb="FF000000"/>
        <rFont val="宋体"/>
        <charset val="134"/>
      </rPr>
      <t>先导阀密封件</t>
    </r>
    <r>
      <rPr>
        <sz val="10"/>
        <color rgb="FF000000"/>
        <rFont val="Arial"/>
        <charset val="134"/>
      </rPr>
      <t>,VA55379-F-K,SHAFER</t>
    </r>
  </si>
  <si>
    <r>
      <rPr>
        <sz val="10"/>
        <color rgb="FF000000"/>
        <rFont val="宋体"/>
        <charset val="134"/>
      </rPr>
      <t>气液联动执行机构零件</t>
    </r>
    <r>
      <rPr>
        <sz val="10"/>
        <color rgb="FF000000"/>
        <rFont val="Arial"/>
        <charset val="134"/>
      </rPr>
      <t>,</t>
    </r>
    <r>
      <rPr>
        <sz val="10"/>
        <color rgb="FF000000"/>
        <rFont val="宋体"/>
        <charset val="134"/>
      </rPr>
      <t>电磁阀</t>
    </r>
    <r>
      <rPr>
        <sz val="10"/>
        <color rgb="FF000000"/>
        <rFont val="Arial"/>
        <charset val="134"/>
      </rPr>
      <t>,E26HH9ZCCM24D,SHAFER</t>
    </r>
  </si>
  <si>
    <r>
      <rPr>
        <sz val="10"/>
        <color rgb="FF000000"/>
        <rFont val="宋体"/>
        <charset val="134"/>
      </rPr>
      <t>气液联动执行机构零件</t>
    </r>
    <r>
      <rPr>
        <sz val="10"/>
        <color rgb="FF000000"/>
        <rFont val="Arial"/>
        <charset val="134"/>
      </rPr>
      <t>,ESD</t>
    </r>
    <r>
      <rPr>
        <sz val="10"/>
        <color rgb="FF000000"/>
        <rFont val="宋体"/>
        <charset val="134"/>
      </rPr>
      <t>阀密封</t>
    </r>
    <r>
      <rPr>
        <sz val="10"/>
        <color rgb="FF000000"/>
        <rFont val="Arial"/>
        <charset val="134"/>
      </rPr>
      <t>,VA96155-F-K,SHAFER</t>
    </r>
  </si>
  <si>
    <r>
      <rPr>
        <sz val="10"/>
        <color rgb="FF000000"/>
        <rFont val="宋体"/>
        <charset val="134"/>
      </rPr>
      <t>气液联动执行机构零件</t>
    </r>
    <r>
      <rPr>
        <sz val="10"/>
        <color rgb="FF000000"/>
        <rFont val="Arial"/>
        <charset val="134"/>
      </rPr>
      <t>,</t>
    </r>
    <r>
      <rPr>
        <sz val="10"/>
        <color rgb="FF000000"/>
        <rFont val="宋体"/>
        <charset val="134"/>
      </rPr>
      <t>先导阀密封件</t>
    </r>
    <r>
      <rPr>
        <sz val="10"/>
        <color rgb="FF000000"/>
        <rFont val="Arial"/>
        <charset val="134"/>
      </rPr>
      <t>,VA69551-F-K,SHAFER</t>
    </r>
  </si>
  <si>
    <r>
      <rPr>
        <sz val="10"/>
        <color rgb="FF000000"/>
        <rFont val="宋体"/>
        <charset val="134"/>
      </rPr>
      <t>气液联动执行机构零件</t>
    </r>
    <r>
      <rPr>
        <sz val="10"/>
        <color rgb="FF000000"/>
        <rFont val="Arial"/>
        <charset val="134"/>
      </rPr>
      <t>,</t>
    </r>
    <r>
      <rPr>
        <sz val="10"/>
        <color rgb="FF000000"/>
        <rFont val="宋体"/>
        <charset val="134"/>
      </rPr>
      <t>单向阀</t>
    </r>
    <r>
      <rPr>
        <sz val="10"/>
        <color rgb="FF000000"/>
        <rFont val="Arial"/>
        <charset val="134"/>
      </rPr>
      <t>,VAB-4CPA2-50,SHAFER</t>
    </r>
  </si>
  <si>
    <r>
      <rPr>
        <sz val="10"/>
        <color rgb="FF000000"/>
        <rFont val="宋体"/>
        <charset val="134"/>
      </rPr>
      <t>气液联动执行机构零件</t>
    </r>
    <r>
      <rPr>
        <sz val="10"/>
        <color rgb="FF000000"/>
        <rFont val="Arial"/>
        <charset val="134"/>
      </rPr>
      <t>,</t>
    </r>
    <r>
      <rPr>
        <sz val="10"/>
        <color rgb="FF000000"/>
        <rFont val="宋体"/>
        <charset val="134"/>
      </rPr>
      <t>三通阀密封</t>
    </r>
    <r>
      <rPr>
        <sz val="10"/>
        <color rgb="FF000000"/>
        <rFont val="Arial"/>
        <charset val="134"/>
      </rPr>
      <t>,69549-F-K,SHAFER</t>
    </r>
  </si>
  <si>
    <r>
      <rPr>
        <sz val="10"/>
        <color rgb="FF000000"/>
        <rFont val="宋体"/>
        <charset val="134"/>
      </rPr>
      <t>气液联动执行机构零件</t>
    </r>
    <r>
      <rPr>
        <sz val="10"/>
        <color rgb="FF000000"/>
        <rFont val="Arial"/>
        <charset val="134"/>
      </rPr>
      <t>,</t>
    </r>
    <r>
      <rPr>
        <sz val="10"/>
        <color rgb="FF000000"/>
        <rFont val="宋体"/>
        <charset val="134"/>
      </rPr>
      <t>反向阀密封件</t>
    </r>
    <r>
      <rPr>
        <sz val="10"/>
        <color rgb="FF000000"/>
        <rFont val="Arial"/>
        <charset val="134"/>
      </rPr>
      <t>,V-4332,SHAFER</t>
    </r>
  </si>
  <si>
    <r>
      <rPr>
        <sz val="10"/>
        <color rgb="FF000000"/>
        <rFont val="宋体"/>
        <charset val="134"/>
      </rPr>
      <t>气液联动执行机构零件</t>
    </r>
    <r>
      <rPr>
        <sz val="10"/>
        <color rgb="FF000000"/>
        <rFont val="Arial"/>
        <charset val="134"/>
      </rPr>
      <t>,</t>
    </r>
    <r>
      <rPr>
        <sz val="10"/>
        <color rgb="FF000000"/>
        <rFont val="宋体"/>
        <charset val="134"/>
      </rPr>
      <t>控制阀密封</t>
    </r>
    <r>
      <rPr>
        <sz val="10"/>
        <color rgb="FF000000"/>
        <rFont val="Arial"/>
        <charset val="134"/>
      </rPr>
      <t>,99371-F-K,SHAFER</t>
    </r>
  </si>
  <si>
    <r>
      <rPr>
        <sz val="10"/>
        <color rgb="FF000000"/>
        <rFont val="宋体"/>
        <charset val="134"/>
      </rPr>
      <t>气液联动执行机构零件</t>
    </r>
    <r>
      <rPr>
        <sz val="10"/>
        <color rgb="FF000000"/>
        <rFont val="Arial"/>
        <charset val="134"/>
      </rPr>
      <t>,</t>
    </r>
    <r>
      <rPr>
        <sz val="10"/>
        <color rgb="FF000000"/>
        <rFont val="宋体"/>
        <charset val="134"/>
      </rPr>
      <t>流量控制密封</t>
    </r>
    <r>
      <rPr>
        <sz val="10"/>
        <color rgb="FF000000"/>
        <rFont val="Arial"/>
        <charset val="134"/>
      </rPr>
      <t>,96132-F-K,SHAFER</t>
    </r>
  </si>
  <si>
    <r>
      <rPr>
        <sz val="10"/>
        <color rgb="FF000000"/>
        <rFont val="宋体"/>
        <charset val="134"/>
      </rPr>
      <t>气液联动执行机构零件</t>
    </r>
    <r>
      <rPr>
        <sz val="10"/>
        <color rgb="FF000000"/>
        <rFont val="Arial"/>
        <charset val="134"/>
      </rPr>
      <t>,</t>
    </r>
    <r>
      <rPr>
        <sz val="10"/>
        <color rgb="FF000000"/>
        <rFont val="宋体"/>
        <charset val="134"/>
      </rPr>
      <t>引压管卡环</t>
    </r>
    <r>
      <rPr>
        <sz val="10"/>
        <color rgb="FF000000"/>
        <rFont val="Arial"/>
        <charset val="134"/>
      </rPr>
      <t>,8BF8</t>
    </r>
  </si>
  <si>
    <r>
      <rPr>
        <sz val="10"/>
        <color rgb="FF000000"/>
        <rFont val="宋体"/>
        <charset val="134"/>
      </rPr>
      <t>全螺纹螺柱</t>
    </r>
    <r>
      <rPr>
        <sz val="10"/>
        <color rgb="FF000000"/>
        <rFont val="Arial"/>
        <charset val="134"/>
      </rPr>
      <t>,M16,110mm,35CrMo</t>
    </r>
  </si>
  <si>
    <r>
      <rPr>
        <sz val="10"/>
        <color rgb="FF000000"/>
        <rFont val="宋体"/>
        <charset val="134"/>
      </rPr>
      <t>全螺纹螺柱</t>
    </r>
    <r>
      <rPr>
        <sz val="10"/>
        <color rgb="FF000000"/>
        <rFont val="Arial"/>
        <charset val="134"/>
      </rPr>
      <t>/2</t>
    </r>
    <r>
      <rPr>
        <sz val="10"/>
        <color rgb="FF000000"/>
        <rFont val="宋体"/>
        <charset val="134"/>
      </rPr>
      <t>个Ⅱ型（重型）六角头螺母</t>
    </r>
    <r>
      <rPr>
        <sz val="10"/>
        <color rgb="FF000000"/>
        <rFont val="Arial"/>
        <charset val="134"/>
      </rPr>
      <t>,M33,235mm,35CrMoA</t>
    </r>
  </si>
  <si>
    <r>
      <rPr>
        <sz val="10"/>
        <color rgb="FF000000"/>
        <rFont val="宋体"/>
        <charset val="134"/>
      </rPr>
      <t>热电阻</t>
    </r>
    <r>
      <rPr>
        <sz val="10"/>
        <color rgb="FF000000"/>
        <rFont val="Arial"/>
        <charset val="134"/>
      </rPr>
      <t>,Pt100,L=150mm,</t>
    </r>
    <r>
      <rPr>
        <sz val="10"/>
        <color rgb="FF000000"/>
        <rFont val="宋体"/>
        <charset val="134"/>
      </rPr>
      <t>铸铝</t>
    </r>
    <r>
      <rPr>
        <sz val="10"/>
        <color rgb="FF000000"/>
        <rFont val="Arial"/>
        <charset val="134"/>
      </rPr>
      <t>,B</t>
    </r>
    <r>
      <rPr>
        <sz val="10"/>
        <color rgb="FF000000"/>
        <rFont val="宋体"/>
        <charset val="134"/>
      </rPr>
      <t>级</t>
    </r>
  </si>
  <si>
    <r>
      <rPr>
        <sz val="10"/>
        <color rgb="FF000000"/>
        <rFont val="宋体"/>
        <charset val="134"/>
      </rPr>
      <t>热继电器</t>
    </r>
    <r>
      <rPr>
        <sz val="10"/>
        <color rgb="FF000000"/>
        <rFont val="Arial"/>
        <charset val="134"/>
      </rPr>
      <t>,LR2-D4367C,AC380V,95A,120A</t>
    </r>
  </si>
  <si>
    <r>
      <rPr>
        <sz val="10"/>
        <color rgb="FF000000"/>
        <rFont val="宋体"/>
        <charset val="134"/>
      </rPr>
      <t>热继电器</t>
    </r>
    <r>
      <rPr>
        <sz val="10"/>
        <color rgb="FF000000"/>
        <rFont val="Arial"/>
        <charset val="134"/>
      </rPr>
      <t>,LR D33,AC380V,48A,65A</t>
    </r>
  </si>
  <si>
    <r>
      <rPr>
        <sz val="10"/>
        <color rgb="FF000000"/>
        <rFont val="宋体"/>
        <charset val="134"/>
      </rPr>
      <t>熔断器</t>
    </r>
    <r>
      <rPr>
        <sz val="10"/>
        <color rgb="FF000000"/>
        <rFont val="Arial"/>
        <charset val="134"/>
      </rPr>
      <t>,50Hz,</t>
    </r>
    <r>
      <rPr>
        <sz val="10"/>
        <color rgb="FF000000"/>
        <rFont val="宋体"/>
        <charset val="134"/>
      </rPr>
      <t>座式</t>
    </r>
    <r>
      <rPr>
        <sz val="10"/>
        <color rgb="FF000000"/>
        <rFont val="Arial"/>
        <charset val="134"/>
      </rPr>
      <t>,400A</t>
    </r>
  </si>
  <si>
    <r>
      <rPr>
        <sz val="10"/>
        <color rgb="FF000000"/>
        <rFont val="宋体"/>
        <charset val="134"/>
      </rPr>
      <t>熔断器</t>
    </r>
    <r>
      <rPr>
        <sz val="10"/>
        <color rgb="FF000000"/>
        <rFont val="Arial"/>
        <charset val="134"/>
      </rPr>
      <t>,50Hz,100A</t>
    </r>
  </si>
  <si>
    <r>
      <rPr>
        <sz val="10"/>
        <color rgb="FF000000"/>
        <rFont val="宋体"/>
        <charset val="134"/>
      </rPr>
      <t>熔断器</t>
    </r>
    <r>
      <rPr>
        <sz val="10"/>
        <color rgb="FF000000"/>
        <rFont val="Arial"/>
        <charset val="134"/>
      </rPr>
      <t>,</t>
    </r>
    <r>
      <rPr>
        <sz val="10"/>
        <color rgb="FF000000"/>
        <rFont val="宋体"/>
        <charset val="134"/>
      </rPr>
      <t>陶瓷</t>
    </r>
    <r>
      <rPr>
        <sz val="10"/>
        <color rgb="FF000000"/>
        <rFont val="Arial"/>
        <charset val="134"/>
      </rPr>
      <t>,50Hz,63A</t>
    </r>
  </si>
  <si>
    <r>
      <rPr>
        <sz val="10"/>
        <color rgb="FF000000"/>
        <rFont val="宋体"/>
        <charset val="134"/>
      </rPr>
      <t>容器</t>
    </r>
    <r>
      <rPr>
        <sz val="10"/>
        <color rgb="FF000000"/>
        <rFont val="Arial"/>
        <charset val="134"/>
      </rPr>
      <t xml:space="preserve">/ </t>
    </r>
    <r>
      <rPr>
        <sz val="10"/>
        <color rgb="FF000000"/>
        <rFont val="宋体"/>
        <charset val="134"/>
      </rPr>
      <t>过滤器</t>
    </r>
    <r>
      <rPr>
        <sz val="10"/>
        <color rgb="FF000000"/>
        <rFont val="Arial"/>
        <charset val="134"/>
      </rPr>
      <t xml:space="preserve">/ </t>
    </r>
    <r>
      <rPr>
        <sz val="10"/>
        <color rgb="FF000000"/>
        <rFont val="宋体"/>
        <charset val="134"/>
      </rPr>
      <t>储罐零件</t>
    </r>
    <r>
      <rPr>
        <sz val="10"/>
        <color rgb="FF000000"/>
        <rFont val="Arial"/>
        <charset val="134"/>
      </rPr>
      <t>,</t>
    </r>
    <r>
      <rPr>
        <sz val="10"/>
        <color rgb="FF000000"/>
        <rFont val="宋体"/>
        <charset val="134"/>
      </rPr>
      <t>快开盲板密封件</t>
    </r>
    <r>
      <rPr>
        <sz val="10"/>
        <color rgb="FF000000"/>
        <rFont val="Arial"/>
        <charset val="134"/>
      </rPr>
      <t>,MCC-CP</t>
    </r>
  </si>
  <si>
    <r>
      <rPr>
        <sz val="10"/>
        <color rgb="FF000000"/>
        <rFont val="宋体"/>
        <charset val="134"/>
      </rPr>
      <t>容器</t>
    </r>
    <r>
      <rPr>
        <sz val="10"/>
        <color rgb="FF000000"/>
        <rFont val="Arial"/>
        <charset val="134"/>
      </rPr>
      <t xml:space="preserve">/ </t>
    </r>
    <r>
      <rPr>
        <sz val="10"/>
        <color rgb="FF000000"/>
        <rFont val="宋体"/>
        <charset val="134"/>
      </rPr>
      <t>过滤器</t>
    </r>
    <r>
      <rPr>
        <sz val="10"/>
        <color rgb="FF000000"/>
        <rFont val="Arial"/>
        <charset val="134"/>
      </rPr>
      <t xml:space="preserve">/ </t>
    </r>
    <r>
      <rPr>
        <sz val="10"/>
        <color rgb="FF000000"/>
        <rFont val="宋体"/>
        <charset val="134"/>
      </rPr>
      <t>储罐零件</t>
    </r>
    <r>
      <rPr>
        <sz val="10"/>
        <color rgb="FF000000"/>
        <rFont val="Arial"/>
        <charset val="134"/>
      </rPr>
      <t>,</t>
    </r>
    <r>
      <rPr>
        <sz val="10"/>
        <color rgb="FF000000"/>
        <rFont val="宋体"/>
        <charset val="134"/>
      </rPr>
      <t>快开盲板密封件</t>
    </r>
    <r>
      <rPr>
        <sz val="10"/>
        <color rgb="FF000000"/>
        <rFont val="Arial"/>
        <charset val="134"/>
      </rPr>
      <t>,26</t>
    </r>
  </si>
  <si>
    <r>
      <rPr>
        <sz val="10"/>
        <color rgb="FF000000"/>
        <rFont val="宋体"/>
        <charset val="134"/>
      </rPr>
      <t>容器</t>
    </r>
    <r>
      <rPr>
        <sz val="10"/>
        <color rgb="FF000000"/>
        <rFont val="Arial"/>
        <charset val="134"/>
      </rPr>
      <t xml:space="preserve">/ </t>
    </r>
    <r>
      <rPr>
        <sz val="10"/>
        <color rgb="FF000000"/>
        <rFont val="宋体"/>
        <charset val="134"/>
      </rPr>
      <t>过滤器</t>
    </r>
    <r>
      <rPr>
        <sz val="10"/>
        <color rgb="FF000000"/>
        <rFont val="Arial"/>
        <charset val="134"/>
      </rPr>
      <t xml:space="preserve">/ </t>
    </r>
    <r>
      <rPr>
        <sz val="10"/>
        <color rgb="FF000000"/>
        <rFont val="宋体"/>
        <charset val="134"/>
      </rPr>
      <t>储罐零件</t>
    </r>
    <r>
      <rPr>
        <sz val="10"/>
        <color rgb="FF000000"/>
        <rFont val="Arial"/>
        <charset val="134"/>
      </rPr>
      <t>,</t>
    </r>
    <r>
      <rPr>
        <sz val="10"/>
        <color rgb="FF000000"/>
        <rFont val="宋体"/>
        <charset val="134"/>
      </rPr>
      <t>锥型密封圈</t>
    </r>
    <r>
      <rPr>
        <sz val="10"/>
        <color rgb="FF000000"/>
        <rFont val="Arial"/>
        <charset val="134"/>
      </rPr>
      <t>,52CV2424-380</t>
    </r>
  </si>
  <si>
    <r>
      <rPr>
        <sz val="10"/>
        <color rgb="FF000000"/>
        <rFont val="宋体"/>
        <charset val="134"/>
      </rPr>
      <t>软交换服务器</t>
    </r>
    <r>
      <rPr>
        <sz val="10"/>
        <color rgb="FF000000"/>
        <rFont val="Arial"/>
        <charset val="134"/>
      </rPr>
      <t>,</t>
    </r>
    <r>
      <rPr>
        <sz val="10"/>
        <color rgb="FF000000"/>
        <rFont val="宋体"/>
        <charset val="134"/>
      </rPr>
      <t>呼叫控制信令服务器</t>
    </r>
    <r>
      <rPr>
        <sz val="10"/>
        <color rgb="FF000000"/>
        <rFont val="Arial"/>
        <charset val="134"/>
      </rPr>
      <t xml:space="preserve"> NTDU27DC</t>
    </r>
  </si>
  <si>
    <r>
      <rPr>
        <sz val="10"/>
        <color rgb="FF000000"/>
        <rFont val="宋体"/>
        <charset val="134"/>
      </rPr>
      <t>软交换系统配件</t>
    </r>
    <r>
      <rPr>
        <sz val="10"/>
        <color rgb="FF000000"/>
        <rFont val="Arial"/>
        <charset val="134"/>
      </rPr>
      <t>,32</t>
    </r>
    <r>
      <rPr>
        <sz val="10"/>
        <color rgb="FF000000"/>
        <rFont val="宋体"/>
        <charset val="134"/>
      </rPr>
      <t>端口媒体网关卡板</t>
    </r>
    <r>
      <rPr>
        <sz val="10"/>
        <color rgb="FF000000"/>
        <rFont val="Arial"/>
        <charset val="134"/>
      </rPr>
      <t>,NTPY58DB</t>
    </r>
  </si>
  <si>
    <r>
      <rPr>
        <sz val="10"/>
        <color rgb="FF000000"/>
        <rFont val="宋体"/>
        <charset val="134"/>
      </rPr>
      <t>软交换系统配件</t>
    </r>
    <r>
      <rPr>
        <sz val="10"/>
        <color rgb="FF000000"/>
        <rFont val="Arial"/>
        <charset val="134"/>
      </rPr>
      <t>,16</t>
    </r>
    <r>
      <rPr>
        <sz val="10"/>
        <color rgb="FF000000"/>
        <rFont val="宋体"/>
        <charset val="134"/>
      </rPr>
      <t>端口模拟用户卡板</t>
    </r>
    <r>
      <rPr>
        <sz val="10"/>
        <color rgb="FF000000"/>
        <rFont val="Arial"/>
        <charset val="134"/>
      </rPr>
      <t>,NTRA04BB</t>
    </r>
  </si>
  <si>
    <r>
      <rPr>
        <sz val="10"/>
        <color rgb="FF000000"/>
        <rFont val="宋体"/>
        <charset val="134"/>
      </rPr>
      <t>软交换系统配件</t>
    </r>
    <r>
      <rPr>
        <sz val="10"/>
        <color rgb="FF000000"/>
        <rFont val="Arial"/>
        <charset val="134"/>
      </rPr>
      <t>,32</t>
    </r>
    <r>
      <rPr>
        <sz val="10"/>
        <color rgb="FF000000"/>
        <rFont val="宋体"/>
        <charset val="134"/>
      </rPr>
      <t>端口网关卡板</t>
    </r>
    <r>
      <rPr>
        <sz val="10"/>
        <color rgb="FF000000"/>
        <rFont val="Arial"/>
        <charset val="134"/>
      </rPr>
      <t>,NTDU41FC</t>
    </r>
  </si>
  <si>
    <r>
      <rPr>
        <sz val="10"/>
        <color rgb="FF000000"/>
        <rFont val="宋体"/>
        <charset val="134"/>
      </rPr>
      <t>软交换系统配件</t>
    </r>
    <r>
      <rPr>
        <sz val="10"/>
        <color rgb="FF000000"/>
        <rFont val="Arial"/>
        <charset val="134"/>
      </rPr>
      <t>,32</t>
    </r>
    <r>
      <rPr>
        <sz val="10"/>
        <color rgb="FF000000"/>
        <rFont val="宋体"/>
        <charset val="134"/>
      </rPr>
      <t>端口媒体网关卡板</t>
    </r>
    <r>
      <rPr>
        <sz val="10"/>
        <color rgb="FF000000"/>
        <rFont val="Arial"/>
        <charset val="134"/>
      </rPr>
      <t>,NTVQ01BB</t>
    </r>
  </si>
  <si>
    <r>
      <rPr>
        <sz val="10"/>
        <color rgb="FF000000"/>
        <rFont val="宋体"/>
        <charset val="134"/>
      </rPr>
      <t>软交换系统配件</t>
    </r>
    <r>
      <rPr>
        <sz val="10"/>
        <color rgb="FF000000"/>
        <rFont val="Arial"/>
        <charset val="134"/>
      </rPr>
      <t>,</t>
    </r>
    <r>
      <rPr>
        <sz val="10"/>
        <color rgb="FF000000"/>
        <rFont val="宋体"/>
        <charset val="134"/>
      </rPr>
      <t>配线架电缆</t>
    </r>
    <r>
      <rPr>
        <sz val="10"/>
        <color rgb="FF000000"/>
        <rFont val="Arial"/>
        <charset val="134"/>
      </rPr>
      <t>,50</t>
    </r>
    <r>
      <rPr>
        <sz val="10"/>
        <color rgb="FF000000"/>
        <rFont val="宋体"/>
        <charset val="134"/>
      </rPr>
      <t>对</t>
    </r>
    <r>
      <rPr>
        <sz val="10"/>
        <color rgb="FF000000"/>
        <rFont val="Arial"/>
        <charset val="134"/>
      </rPr>
      <t xml:space="preserve"> A0100055</t>
    </r>
  </si>
  <si>
    <r>
      <rPr>
        <sz val="10"/>
        <color rgb="FF000000"/>
        <rFont val="宋体"/>
        <charset val="134"/>
      </rPr>
      <t>三通接头</t>
    </r>
    <r>
      <rPr>
        <sz val="10"/>
        <color rgb="FF000000"/>
        <rFont val="Arial"/>
        <charset val="134"/>
      </rPr>
      <t>,</t>
    </r>
    <r>
      <rPr>
        <sz val="10"/>
        <color rgb="FF000000"/>
        <rFont val="宋体"/>
        <charset val="134"/>
      </rPr>
      <t>外螺纹</t>
    </r>
    <r>
      <rPr>
        <sz val="10"/>
        <color rgb="FF000000"/>
        <rFont val="Arial"/>
        <charset val="134"/>
      </rPr>
      <t>,NPT1/2",</t>
    </r>
    <r>
      <rPr>
        <sz val="10"/>
        <color rgb="FF000000"/>
        <rFont val="宋体"/>
        <charset val="134"/>
      </rPr>
      <t>外螺纹</t>
    </r>
    <r>
      <rPr>
        <sz val="10"/>
        <color rgb="FF000000"/>
        <rFont val="Arial"/>
        <charset val="134"/>
      </rPr>
      <t>,1/2",</t>
    </r>
    <r>
      <rPr>
        <sz val="10"/>
        <color rgb="FF000000"/>
        <rFont val="宋体"/>
        <charset val="134"/>
      </rPr>
      <t>外螺纹</t>
    </r>
    <r>
      <rPr>
        <sz val="10"/>
        <color rgb="FF000000"/>
        <rFont val="Arial"/>
        <charset val="134"/>
      </rPr>
      <t>,1/2",6000psi,316</t>
    </r>
  </si>
  <si>
    <r>
      <rPr>
        <sz val="10"/>
        <color rgb="FF000000"/>
        <rFont val="宋体"/>
        <charset val="134"/>
      </rPr>
      <t>三通接头</t>
    </r>
    <r>
      <rPr>
        <sz val="10"/>
        <color rgb="FF000000"/>
        <rFont val="Arial"/>
        <charset val="134"/>
      </rPr>
      <t>,</t>
    </r>
    <r>
      <rPr>
        <sz val="10"/>
        <color rgb="FF000000"/>
        <rFont val="宋体"/>
        <charset val="134"/>
      </rPr>
      <t>双卡套</t>
    </r>
    <r>
      <rPr>
        <sz val="10"/>
        <color rgb="FF000000"/>
        <rFont val="Arial"/>
        <charset val="134"/>
      </rPr>
      <t>,Φ12,</t>
    </r>
    <r>
      <rPr>
        <sz val="10"/>
        <color rgb="FF000000"/>
        <rFont val="宋体"/>
        <charset val="134"/>
      </rPr>
      <t>双卡套</t>
    </r>
    <r>
      <rPr>
        <sz val="10"/>
        <color rgb="FF000000"/>
        <rFont val="Arial"/>
        <charset val="134"/>
      </rPr>
      <t>,Φ12,</t>
    </r>
    <r>
      <rPr>
        <sz val="10"/>
        <color rgb="FF000000"/>
        <rFont val="宋体"/>
        <charset val="134"/>
      </rPr>
      <t>双卡套</t>
    </r>
    <r>
      <rPr>
        <sz val="10"/>
        <color rgb="FF000000"/>
        <rFont val="Arial"/>
        <charset val="134"/>
      </rPr>
      <t>,Φ12,6000psi,316</t>
    </r>
  </si>
  <si>
    <r>
      <rPr>
        <sz val="10"/>
        <color rgb="FF000000"/>
        <rFont val="宋体"/>
        <charset val="134"/>
      </rPr>
      <t>三通接头</t>
    </r>
    <r>
      <rPr>
        <sz val="10"/>
        <color rgb="FF000000"/>
        <rFont val="Arial"/>
        <charset val="134"/>
      </rPr>
      <t>,</t>
    </r>
    <r>
      <rPr>
        <sz val="10"/>
        <color rgb="FF000000"/>
        <rFont val="宋体"/>
        <charset val="134"/>
      </rPr>
      <t>双卡套</t>
    </r>
    <r>
      <rPr>
        <sz val="10"/>
        <color rgb="FF000000"/>
        <rFont val="Arial"/>
        <charset val="134"/>
      </rPr>
      <t>,Φ10,</t>
    </r>
    <r>
      <rPr>
        <sz val="10"/>
        <color rgb="FF000000"/>
        <rFont val="宋体"/>
        <charset val="134"/>
      </rPr>
      <t>双卡套</t>
    </r>
    <r>
      <rPr>
        <sz val="10"/>
        <color rgb="FF000000"/>
        <rFont val="Arial"/>
        <charset val="134"/>
      </rPr>
      <t>,Φ10,</t>
    </r>
    <r>
      <rPr>
        <sz val="10"/>
        <color rgb="FF000000"/>
        <rFont val="宋体"/>
        <charset val="134"/>
      </rPr>
      <t>双卡套</t>
    </r>
    <r>
      <rPr>
        <sz val="10"/>
        <color rgb="FF000000"/>
        <rFont val="Arial"/>
        <charset val="134"/>
      </rPr>
      <t>,Φ10,6000psi,316</t>
    </r>
  </si>
  <si>
    <r>
      <rPr>
        <sz val="10"/>
        <color rgb="FF000000"/>
        <rFont val="宋体"/>
        <charset val="134"/>
      </rPr>
      <t>调节控制仪</t>
    </r>
    <r>
      <rPr>
        <sz val="10"/>
        <color rgb="FF000000"/>
        <rFont val="Arial"/>
        <charset val="134"/>
      </rPr>
      <t>,</t>
    </r>
    <r>
      <rPr>
        <sz val="10"/>
        <color rgb="FF000000"/>
        <rFont val="宋体"/>
        <charset val="134"/>
      </rPr>
      <t>单通道</t>
    </r>
    <r>
      <rPr>
        <sz val="10"/>
        <color rgb="FF000000"/>
        <rFont val="Arial"/>
        <charset val="134"/>
      </rPr>
      <t>,PID,4-20mA,DC24V</t>
    </r>
  </si>
  <si>
    <r>
      <rPr>
        <sz val="10"/>
        <color rgb="FF000000"/>
        <rFont val="宋体"/>
        <charset val="134"/>
      </rPr>
      <t>通信光缆</t>
    </r>
    <r>
      <rPr>
        <sz val="10"/>
        <color rgb="FF000000"/>
        <rFont val="Arial"/>
        <charset val="134"/>
      </rPr>
      <t>,GYTA,</t>
    </r>
    <r>
      <rPr>
        <sz val="10"/>
        <color rgb="FF000000"/>
        <rFont val="宋体"/>
        <charset val="134"/>
      </rPr>
      <t>室外光缆</t>
    </r>
    <r>
      <rPr>
        <sz val="10"/>
        <color rgb="FF000000"/>
        <rFont val="Arial"/>
        <charset val="134"/>
      </rPr>
      <t>,</t>
    </r>
    <r>
      <rPr>
        <sz val="10"/>
        <color rgb="FF000000"/>
        <rFont val="宋体"/>
        <charset val="134"/>
      </rPr>
      <t>金属</t>
    </r>
    <r>
      <rPr>
        <sz val="10"/>
        <color rgb="FF000000"/>
        <rFont val="Arial"/>
        <charset val="134"/>
      </rPr>
      <t>,</t>
    </r>
    <r>
      <rPr>
        <sz val="10"/>
        <color rgb="FF000000"/>
        <rFont val="宋体"/>
        <charset val="134"/>
      </rPr>
      <t>填充式</t>
    </r>
    <r>
      <rPr>
        <sz val="10"/>
        <color rgb="FF000000"/>
        <rFont val="Arial"/>
        <charset val="134"/>
      </rPr>
      <t>,</t>
    </r>
    <r>
      <rPr>
        <sz val="10"/>
        <color rgb="FF000000"/>
        <rFont val="宋体"/>
        <charset val="134"/>
      </rPr>
      <t>聚乙烯</t>
    </r>
    <r>
      <rPr>
        <sz val="10"/>
        <color rgb="FF000000"/>
        <rFont val="Arial"/>
        <charset val="134"/>
      </rPr>
      <t>,</t>
    </r>
    <r>
      <rPr>
        <sz val="10"/>
        <color rgb="FF000000"/>
        <rFont val="宋体"/>
        <charset val="134"/>
      </rPr>
      <t>聚乙烯</t>
    </r>
    <r>
      <rPr>
        <sz val="10"/>
        <color rgb="FF000000"/>
        <rFont val="Arial"/>
        <charset val="134"/>
      </rPr>
      <t>,B1+B4,B1+B4,36+12</t>
    </r>
  </si>
  <si>
    <r>
      <rPr>
        <sz val="10"/>
        <color rgb="FF000000"/>
        <rFont val="宋体"/>
        <charset val="134"/>
      </rPr>
      <t>通信机箱</t>
    </r>
    <r>
      <rPr>
        <sz val="10"/>
        <color rgb="FF000000"/>
        <rFont val="Arial"/>
        <charset val="134"/>
      </rPr>
      <t>,</t>
    </r>
    <r>
      <rPr>
        <sz val="10"/>
        <color rgb="FF000000"/>
        <rFont val="宋体"/>
        <charset val="134"/>
      </rPr>
      <t>落地式</t>
    </r>
    <r>
      <rPr>
        <sz val="10"/>
        <color rgb="FF000000"/>
        <rFont val="Arial"/>
        <charset val="134"/>
      </rPr>
      <t>,</t>
    </r>
    <r>
      <rPr>
        <sz val="10"/>
        <color rgb="FF000000"/>
        <rFont val="宋体"/>
        <charset val="134"/>
      </rPr>
      <t>高度</t>
    </r>
    <r>
      <rPr>
        <sz val="10"/>
        <color rgb="FF000000"/>
        <rFont val="Arial"/>
        <charset val="134"/>
      </rPr>
      <t>86mm,</t>
    </r>
    <r>
      <rPr>
        <sz val="10"/>
        <color rgb="FF000000"/>
        <rFont val="宋体"/>
        <charset val="134"/>
      </rPr>
      <t>总装机箱</t>
    </r>
    <r>
      <rPr>
        <sz val="10"/>
        <color rgb="FF000000"/>
        <rFont val="Arial"/>
        <charset val="134"/>
      </rPr>
      <t>,IP54</t>
    </r>
  </si>
  <si>
    <r>
      <rPr>
        <sz val="10"/>
        <color rgb="FF000000"/>
        <rFont val="宋体"/>
        <charset val="134"/>
      </rPr>
      <t>通信通用设备配件</t>
    </r>
    <r>
      <rPr>
        <sz val="10"/>
        <color rgb="FF000000"/>
        <rFont val="Arial"/>
        <charset val="134"/>
      </rPr>
      <t>,</t>
    </r>
    <r>
      <rPr>
        <sz val="10"/>
        <color rgb="FF000000"/>
        <rFont val="宋体"/>
        <charset val="134"/>
      </rPr>
      <t>接口转换器</t>
    </r>
    <r>
      <rPr>
        <sz val="10"/>
        <color rgb="FF000000"/>
        <rFont val="Arial"/>
        <charset val="134"/>
      </rPr>
      <t>,</t>
    </r>
    <r>
      <rPr>
        <sz val="10"/>
        <color rgb="FF000000"/>
        <rFont val="宋体"/>
        <charset val="134"/>
      </rPr>
      <t>脉码调制终端设备</t>
    </r>
    <r>
      <rPr>
        <sz val="10"/>
        <color rgb="FF000000"/>
        <rFont val="Arial"/>
        <charset val="134"/>
      </rPr>
      <t xml:space="preserve">,AT-MC-102XL 100TX-100FX(SC 2km </t>
    </r>
    <r>
      <rPr>
        <sz val="10"/>
        <color rgb="FF000000"/>
        <rFont val="宋体"/>
        <charset val="134"/>
      </rPr>
      <t>多模</t>
    </r>
    <r>
      <rPr>
        <sz val="10"/>
        <color rgb="FF000000"/>
        <rFont val="Arial"/>
        <charset val="134"/>
      </rPr>
      <t>)</t>
    </r>
  </si>
  <si>
    <r>
      <rPr>
        <sz val="10"/>
        <color rgb="FF000000"/>
        <rFont val="宋体"/>
        <charset val="134"/>
      </rPr>
      <t>通信线路辅助材料配件</t>
    </r>
    <r>
      <rPr>
        <sz val="10"/>
        <color rgb="FF000000"/>
        <rFont val="Arial"/>
        <charset val="134"/>
      </rPr>
      <t>,</t>
    </r>
    <r>
      <rPr>
        <sz val="10"/>
        <color rgb="FF000000"/>
        <rFont val="宋体"/>
        <charset val="134"/>
      </rPr>
      <t>光缆接头保护箱</t>
    </r>
    <r>
      <rPr>
        <sz val="10"/>
        <color rgb="FF000000"/>
        <rFont val="Arial"/>
        <charset val="134"/>
      </rPr>
      <t>,KY120806PPE</t>
    </r>
  </si>
  <si>
    <r>
      <rPr>
        <sz val="10"/>
        <color rgb="FF000000"/>
        <rFont val="宋体"/>
        <charset val="134"/>
      </rPr>
      <t>通用网络设备及配件</t>
    </r>
    <r>
      <rPr>
        <sz val="10"/>
        <color rgb="FF000000"/>
        <rFont val="Arial"/>
        <charset val="134"/>
      </rPr>
      <t>,</t>
    </r>
    <r>
      <rPr>
        <sz val="10"/>
        <color rgb="FF000000"/>
        <rFont val="宋体"/>
        <charset val="134"/>
      </rPr>
      <t>交换机模块</t>
    </r>
    <r>
      <rPr>
        <sz val="10"/>
        <color rgb="FF000000"/>
        <rFont val="Arial"/>
        <charset val="134"/>
      </rPr>
      <t>,MM2-4TX1 4×RJ45,</t>
    </r>
    <r>
      <rPr>
        <sz val="10"/>
        <color rgb="FF000000"/>
        <rFont val="宋体"/>
        <charset val="134"/>
      </rPr>
      <t>赫思曼</t>
    </r>
  </si>
  <si>
    <r>
      <rPr>
        <sz val="10"/>
        <color rgb="FF000000"/>
        <rFont val="宋体"/>
        <charset val="134"/>
      </rPr>
      <t>通用网络设备及配件</t>
    </r>
    <r>
      <rPr>
        <sz val="10"/>
        <color rgb="FF000000"/>
        <rFont val="Arial"/>
        <charset val="134"/>
      </rPr>
      <t>,</t>
    </r>
    <r>
      <rPr>
        <sz val="10"/>
        <color rgb="FF000000"/>
        <rFont val="宋体"/>
        <charset val="134"/>
      </rPr>
      <t>以太网模块</t>
    </r>
    <r>
      <rPr>
        <sz val="10"/>
        <color rgb="FF000000"/>
        <rFont val="Arial"/>
        <charset val="134"/>
      </rPr>
      <t>,NM-4E,</t>
    </r>
    <r>
      <rPr>
        <sz val="10"/>
        <color rgb="FF000000"/>
        <rFont val="宋体"/>
        <charset val="134"/>
      </rPr>
      <t>思科</t>
    </r>
  </si>
  <si>
    <r>
      <rPr>
        <sz val="10"/>
        <color rgb="FF000000"/>
        <rFont val="宋体"/>
        <charset val="134"/>
      </rPr>
      <t>通用网络设备及配件</t>
    </r>
    <r>
      <rPr>
        <sz val="10"/>
        <color rgb="FF000000"/>
        <rFont val="Arial"/>
        <charset val="134"/>
      </rPr>
      <t>,</t>
    </r>
    <r>
      <rPr>
        <sz val="10"/>
        <color rgb="FF000000"/>
        <rFont val="宋体"/>
        <charset val="134"/>
      </rPr>
      <t>交换机主板</t>
    </r>
    <r>
      <rPr>
        <sz val="10"/>
        <color rgb="FF000000"/>
        <rFont val="Arial"/>
        <charset val="134"/>
      </rPr>
      <t>,MS20-1600SAAEHC,</t>
    </r>
    <r>
      <rPr>
        <sz val="10"/>
        <color rgb="FF000000"/>
        <rFont val="宋体"/>
        <charset val="134"/>
      </rPr>
      <t>赫斯曼</t>
    </r>
  </si>
  <si>
    <r>
      <rPr>
        <sz val="10"/>
        <color rgb="FF000000"/>
        <rFont val="宋体"/>
        <charset val="134"/>
      </rPr>
      <t>通用网络设备及配件</t>
    </r>
    <r>
      <rPr>
        <sz val="10"/>
        <color rgb="FF000000"/>
        <rFont val="Arial"/>
        <charset val="134"/>
      </rPr>
      <t>,</t>
    </r>
    <r>
      <rPr>
        <sz val="10"/>
        <color rgb="FF000000"/>
        <rFont val="宋体"/>
        <charset val="134"/>
      </rPr>
      <t>交换机主板</t>
    </r>
    <r>
      <rPr>
        <sz val="10"/>
        <color rgb="FF000000"/>
        <rFont val="Arial"/>
        <charset val="134"/>
      </rPr>
      <t>,MS20-0800TAAEHC 8</t>
    </r>
    <r>
      <rPr>
        <sz val="10"/>
        <color rgb="FF000000"/>
        <rFont val="宋体"/>
        <charset val="134"/>
      </rPr>
      <t>口</t>
    </r>
    <r>
      <rPr>
        <sz val="10"/>
        <color rgb="FF000000"/>
        <rFont val="Arial"/>
        <charset val="134"/>
      </rPr>
      <t>,</t>
    </r>
    <r>
      <rPr>
        <sz val="10"/>
        <color rgb="FF000000"/>
        <rFont val="宋体"/>
        <charset val="134"/>
      </rPr>
      <t>赫斯曼</t>
    </r>
  </si>
  <si>
    <r>
      <rPr>
        <sz val="10"/>
        <color rgb="FF000000"/>
        <rFont val="宋体"/>
        <charset val="134"/>
      </rPr>
      <t>通用网络设备及配件</t>
    </r>
    <r>
      <rPr>
        <sz val="10"/>
        <color rgb="FF000000"/>
        <rFont val="Arial"/>
        <charset val="134"/>
      </rPr>
      <t>,</t>
    </r>
    <r>
      <rPr>
        <sz val="10"/>
        <color rgb="FF000000"/>
        <rFont val="宋体"/>
        <charset val="134"/>
      </rPr>
      <t>以太网模块</t>
    </r>
    <r>
      <rPr>
        <sz val="10"/>
        <color rgb="FF000000"/>
        <rFont val="Arial"/>
        <charset val="134"/>
      </rPr>
      <t>,NM-1E,</t>
    </r>
    <r>
      <rPr>
        <sz val="10"/>
        <color rgb="FF000000"/>
        <rFont val="宋体"/>
        <charset val="134"/>
      </rPr>
      <t>思科</t>
    </r>
  </si>
  <si>
    <r>
      <rPr>
        <sz val="10"/>
        <color rgb="FF000000"/>
        <rFont val="宋体"/>
        <charset val="134"/>
      </rPr>
      <t>通用网络设备及配件</t>
    </r>
    <r>
      <rPr>
        <sz val="10"/>
        <color rgb="FF000000"/>
        <rFont val="Arial"/>
        <charset val="134"/>
      </rPr>
      <t>,</t>
    </r>
    <r>
      <rPr>
        <sz val="10"/>
        <color rgb="FF000000"/>
        <rFont val="宋体"/>
        <charset val="134"/>
      </rPr>
      <t>交换机模块</t>
    </r>
    <r>
      <rPr>
        <sz val="10"/>
        <color rgb="FF000000"/>
        <rFont val="Arial"/>
        <charset val="134"/>
      </rPr>
      <t>,MM2-4TX1-EEC 4×RJ45,</t>
    </r>
    <r>
      <rPr>
        <sz val="10"/>
        <color rgb="FF000000"/>
        <rFont val="宋体"/>
        <charset val="134"/>
      </rPr>
      <t>赫思曼</t>
    </r>
  </si>
  <si>
    <r>
      <rPr>
        <sz val="10"/>
        <color rgb="FF000000"/>
        <rFont val="宋体"/>
        <charset val="134"/>
      </rPr>
      <t>通用网络设备及配件</t>
    </r>
    <r>
      <rPr>
        <sz val="10"/>
        <color rgb="FF000000"/>
        <rFont val="Arial"/>
        <charset val="134"/>
      </rPr>
      <t>,</t>
    </r>
    <r>
      <rPr>
        <sz val="10"/>
        <color rgb="FF000000"/>
        <rFont val="宋体"/>
        <charset val="134"/>
      </rPr>
      <t>转换接头</t>
    </r>
    <r>
      <rPr>
        <sz val="10"/>
        <color rgb="FF000000"/>
        <rFont val="Arial"/>
        <charset val="134"/>
      </rPr>
      <t>,RS232/485 TCC-100,MOXA</t>
    </r>
  </si>
  <si>
    <r>
      <rPr>
        <sz val="10"/>
        <color rgb="FF000000"/>
        <rFont val="宋体"/>
        <charset val="134"/>
      </rPr>
      <t>通用网络设备及配件</t>
    </r>
    <r>
      <rPr>
        <sz val="10"/>
        <color rgb="FF000000"/>
        <rFont val="Arial"/>
        <charset val="134"/>
      </rPr>
      <t>,KVM</t>
    </r>
    <r>
      <rPr>
        <sz val="10"/>
        <color rgb="FF000000"/>
        <rFont val="宋体"/>
        <charset val="134"/>
      </rPr>
      <t>切换开关</t>
    </r>
    <r>
      <rPr>
        <sz val="10"/>
        <color rgb="FF000000"/>
        <rFont val="Arial"/>
        <charset val="134"/>
      </rPr>
      <t>,AS-21,</t>
    </r>
    <r>
      <rPr>
        <sz val="10"/>
        <color rgb="FF000000"/>
        <rFont val="宋体"/>
        <charset val="134"/>
      </rPr>
      <t>蓝宝</t>
    </r>
  </si>
  <si>
    <r>
      <rPr>
        <sz val="10"/>
        <color rgb="FF000000"/>
        <rFont val="宋体"/>
        <charset val="134"/>
      </rPr>
      <t>同轴电缆</t>
    </r>
    <r>
      <rPr>
        <sz val="10"/>
        <color rgb="FF000000"/>
        <rFont val="Arial"/>
        <charset val="134"/>
      </rPr>
      <t>,</t>
    </r>
    <r>
      <rPr>
        <sz val="10"/>
        <color rgb="FF000000"/>
        <rFont val="宋体"/>
        <charset val="134"/>
      </rPr>
      <t>通信</t>
    </r>
    <r>
      <rPr>
        <sz val="10"/>
        <color rgb="FF000000"/>
        <rFont val="Arial"/>
        <charset val="134"/>
      </rPr>
      <t>,ZR-SYV-75-5,1,0.5,</t>
    </r>
    <r>
      <rPr>
        <sz val="10"/>
        <color rgb="FF000000"/>
        <rFont val="宋体"/>
        <charset val="134"/>
      </rPr>
      <t>铜</t>
    </r>
    <r>
      <rPr>
        <sz val="10"/>
        <color rgb="FF000000"/>
        <rFont val="Arial"/>
        <charset val="134"/>
      </rPr>
      <t>,PE,PE,PVC,P,</t>
    </r>
    <r>
      <rPr>
        <sz val="10"/>
        <color rgb="FF000000"/>
        <rFont val="宋体"/>
        <charset val="134"/>
      </rPr>
      <t>编织屏蔽</t>
    </r>
  </si>
  <si>
    <r>
      <rPr>
        <sz val="10"/>
        <color rgb="FF000000"/>
        <rFont val="宋体"/>
        <charset val="134"/>
      </rPr>
      <t>往复压缩机本体零件</t>
    </r>
    <r>
      <rPr>
        <sz val="10"/>
        <color rgb="FF000000"/>
        <rFont val="Arial"/>
        <charset val="134"/>
      </rPr>
      <t>,</t>
    </r>
    <r>
      <rPr>
        <sz val="10"/>
        <color rgb="FF000000"/>
        <rFont val="宋体"/>
        <charset val="134"/>
      </rPr>
      <t>排气阀</t>
    </r>
    <r>
      <rPr>
        <sz val="10"/>
        <color rgb="FF000000"/>
        <rFont val="Arial"/>
        <charset val="134"/>
      </rPr>
      <t>,B-5256-MM,Ariel</t>
    </r>
  </si>
  <si>
    <r>
      <rPr>
        <sz val="10"/>
        <color rgb="FF000000"/>
        <rFont val="宋体"/>
        <charset val="134"/>
      </rPr>
      <t>尾纤</t>
    </r>
    <r>
      <rPr>
        <sz val="10"/>
        <color rgb="FF000000"/>
        <rFont val="Arial"/>
        <charset val="134"/>
      </rPr>
      <t>,</t>
    </r>
    <r>
      <rPr>
        <sz val="10"/>
        <color rgb="FF000000"/>
        <rFont val="宋体"/>
        <charset val="134"/>
      </rPr>
      <t>单模双芯</t>
    </r>
    <r>
      <rPr>
        <sz val="10"/>
        <color rgb="FF000000"/>
        <rFont val="Arial"/>
        <charset val="134"/>
      </rPr>
      <t>,FC-SC,3m</t>
    </r>
  </si>
  <si>
    <r>
      <rPr>
        <sz val="10"/>
        <color rgb="FF000000"/>
        <rFont val="宋体"/>
        <charset val="134"/>
      </rPr>
      <t>尾纤</t>
    </r>
    <r>
      <rPr>
        <sz val="10"/>
        <color rgb="FF000000"/>
        <rFont val="Arial"/>
        <charset val="134"/>
      </rPr>
      <t>,</t>
    </r>
    <r>
      <rPr>
        <sz val="10"/>
        <color rgb="FF000000"/>
        <rFont val="宋体"/>
        <charset val="134"/>
      </rPr>
      <t>单模双芯</t>
    </r>
    <r>
      <rPr>
        <sz val="10"/>
        <color rgb="FF000000"/>
        <rFont val="Arial"/>
        <charset val="134"/>
      </rPr>
      <t>,SC-SC,3m</t>
    </r>
  </si>
  <si>
    <r>
      <rPr>
        <sz val="10"/>
        <color rgb="FF000000"/>
        <rFont val="宋体"/>
        <charset val="134"/>
      </rPr>
      <t>稳压电源</t>
    </r>
    <r>
      <rPr>
        <sz val="10"/>
        <color rgb="FF000000"/>
        <rFont val="Arial"/>
        <charset val="134"/>
      </rPr>
      <t>,CP SNT 1000W 24V 40A</t>
    </r>
  </si>
  <si>
    <r>
      <rPr>
        <sz val="10"/>
        <color rgb="FF000000"/>
        <rFont val="宋体"/>
        <charset val="134"/>
      </rPr>
      <t>稳压电源</t>
    </r>
    <r>
      <rPr>
        <sz val="10"/>
        <color rgb="FF000000"/>
        <rFont val="Arial"/>
        <charset val="134"/>
      </rPr>
      <t>,CP DM 40</t>
    </r>
  </si>
  <si>
    <r>
      <rPr>
        <sz val="10"/>
        <color rgb="FF000000"/>
        <rFont val="宋体"/>
        <charset val="134"/>
      </rPr>
      <t>涡轮发电机组本体零件</t>
    </r>
    <r>
      <rPr>
        <sz val="10"/>
        <color rgb="FF000000"/>
        <rFont val="Arial"/>
        <charset val="134"/>
      </rPr>
      <t>,</t>
    </r>
    <r>
      <rPr>
        <sz val="10"/>
        <color rgb="FF000000"/>
        <rFont val="宋体"/>
        <charset val="134"/>
      </rPr>
      <t>气门锁夹</t>
    </r>
    <r>
      <rPr>
        <sz val="10"/>
        <color rgb="FF000000"/>
        <rFont val="Arial"/>
        <charset val="134"/>
      </rPr>
      <t>,601.03.16A,</t>
    </r>
    <r>
      <rPr>
        <sz val="10"/>
        <color rgb="FF000000"/>
        <rFont val="宋体"/>
        <charset val="134"/>
      </rPr>
      <t>济柴胜动</t>
    </r>
  </si>
  <si>
    <r>
      <rPr>
        <sz val="10"/>
        <color rgb="FF000000"/>
        <rFont val="宋体"/>
        <charset val="134"/>
      </rPr>
      <t>涡轮流量计</t>
    </r>
    <r>
      <rPr>
        <sz val="10"/>
        <color rgb="FF000000"/>
        <rFont val="Arial"/>
        <charset val="134"/>
      </rPr>
      <t>,</t>
    </r>
    <r>
      <rPr>
        <sz val="10"/>
        <color rgb="FF000000"/>
        <rFont val="宋体"/>
        <charset val="134"/>
      </rPr>
      <t>一体型</t>
    </r>
    <r>
      <rPr>
        <sz val="10"/>
        <color rgb="FF000000"/>
        <rFont val="Arial"/>
        <charset val="134"/>
      </rPr>
      <t>,PN100,DN25,1.5</t>
    </r>
    <r>
      <rPr>
        <sz val="10"/>
        <color rgb="FF000000"/>
        <rFont val="宋体"/>
        <charset val="134"/>
      </rPr>
      <t>级</t>
    </r>
    <r>
      <rPr>
        <sz val="10"/>
        <color rgb="FF000000"/>
        <rFont val="Arial"/>
        <charset val="134"/>
      </rPr>
      <t>,316L,</t>
    </r>
    <r>
      <rPr>
        <sz val="10"/>
        <color rgb="FF000000"/>
        <rFont val="宋体"/>
        <charset val="134"/>
      </rPr>
      <t>隔爆型</t>
    </r>
    <r>
      <rPr>
        <sz val="10"/>
        <color rgb="FF000000"/>
        <rFont val="Arial"/>
        <charset val="134"/>
      </rPr>
      <t>,IP65,4-20mA,DC24V</t>
    </r>
  </si>
  <si>
    <r>
      <rPr>
        <sz val="10"/>
        <color rgb="FF000000"/>
        <rFont val="宋体"/>
        <charset val="134"/>
      </rPr>
      <t>涡轮流量计</t>
    </r>
    <r>
      <rPr>
        <sz val="10"/>
        <color rgb="FF000000"/>
        <rFont val="Arial"/>
        <charset val="134"/>
      </rPr>
      <t>,</t>
    </r>
    <r>
      <rPr>
        <sz val="10"/>
        <color rgb="FF000000"/>
        <rFont val="宋体"/>
        <charset val="134"/>
      </rPr>
      <t>一体型</t>
    </r>
    <r>
      <rPr>
        <sz val="10"/>
        <color rgb="FF000000"/>
        <rFont val="Arial"/>
        <charset val="134"/>
      </rPr>
      <t>,CL600,3",0.5</t>
    </r>
    <r>
      <rPr>
        <sz val="10"/>
        <color rgb="FF000000"/>
        <rFont val="宋体"/>
        <charset val="134"/>
      </rPr>
      <t>级</t>
    </r>
    <r>
      <rPr>
        <sz val="10"/>
        <color rgb="FF000000"/>
        <rFont val="Arial"/>
        <charset val="134"/>
      </rPr>
      <t>,304,</t>
    </r>
    <r>
      <rPr>
        <sz val="10"/>
        <color rgb="FF000000"/>
        <rFont val="宋体"/>
        <charset val="134"/>
      </rPr>
      <t>本安型</t>
    </r>
    <r>
      <rPr>
        <sz val="10"/>
        <color rgb="FF000000"/>
        <rFont val="Arial"/>
        <charset val="134"/>
      </rPr>
      <t>,IP65,</t>
    </r>
    <r>
      <rPr>
        <sz val="10"/>
        <color rgb="FF000000"/>
        <rFont val="宋体"/>
        <charset val="134"/>
      </rPr>
      <t>脉冲</t>
    </r>
    <r>
      <rPr>
        <sz val="10"/>
        <color rgb="FF000000"/>
        <rFont val="Arial"/>
        <charset val="134"/>
      </rPr>
      <t>,DC24V</t>
    </r>
  </si>
  <si>
    <r>
      <rPr>
        <sz val="10"/>
        <color rgb="FF000000"/>
        <rFont val="宋体"/>
        <charset val="134"/>
      </rPr>
      <t>物位仪表附件</t>
    </r>
    <r>
      <rPr>
        <sz val="10"/>
        <color rgb="FF000000"/>
        <rFont val="Arial"/>
        <charset val="134"/>
      </rPr>
      <t>,</t>
    </r>
    <r>
      <rPr>
        <sz val="10"/>
        <color rgb="FF000000"/>
        <rFont val="宋体"/>
        <charset val="134"/>
      </rPr>
      <t>浮筒液位变送器</t>
    </r>
    <r>
      <rPr>
        <sz val="10"/>
        <color rgb="FF000000"/>
        <rFont val="Arial"/>
        <charset val="134"/>
      </rPr>
      <t>,</t>
    </r>
    <r>
      <rPr>
        <sz val="10"/>
        <color rgb="FF000000"/>
        <rFont val="宋体"/>
        <charset val="134"/>
      </rPr>
      <t>变送器</t>
    </r>
    <r>
      <rPr>
        <sz val="10"/>
        <color rgb="FF000000"/>
        <rFont val="Arial"/>
        <charset val="134"/>
      </rPr>
      <t>,XE3E-KQ313-H1E</t>
    </r>
  </si>
  <si>
    <t>彭阳压气站备件库房</t>
  </si>
  <si>
    <r>
      <rPr>
        <sz val="10"/>
        <color theme="1"/>
        <rFont val="等线"/>
        <charset val="134"/>
      </rPr>
      <t>崔建华</t>
    </r>
    <r>
      <rPr>
        <sz val="10"/>
        <color theme="1"/>
        <rFont val="Arial Regular"/>
        <charset val="134"/>
      </rPr>
      <t xml:space="preserve">  15379699180</t>
    </r>
  </si>
  <si>
    <r>
      <rPr>
        <sz val="10"/>
        <color rgb="FF000000"/>
        <rFont val="宋体"/>
        <charset val="134"/>
      </rPr>
      <t>系统辅助接口板</t>
    </r>
    <r>
      <rPr>
        <sz val="10"/>
        <color rgb="FF000000"/>
        <rFont val="Arial"/>
        <charset val="134"/>
      </rPr>
      <t>,OSN3500 SSN1AUX</t>
    </r>
  </si>
  <si>
    <r>
      <rPr>
        <sz val="10"/>
        <color rgb="FF000000"/>
        <rFont val="宋体"/>
        <charset val="134"/>
      </rPr>
      <t>系统控制与通信板</t>
    </r>
    <r>
      <rPr>
        <sz val="10"/>
        <color rgb="FF000000"/>
        <rFont val="Arial"/>
        <charset val="134"/>
      </rPr>
      <t>,OptiX 10G 03032879 SS-ACOM</t>
    </r>
  </si>
  <si>
    <r>
      <rPr>
        <sz val="10"/>
        <color rgb="FF000000"/>
        <rFont val="宋体"/>
        <charset val="134"/>
      </rPr>
      <t>系统控制与通信板</t>
    </r>
    <r>
      <rPr>
        <sz val="10"/>
        <color rgb="FF000000"/>
        <rFont val="Arial"/>
        <charset val="134"/>
      </rPr>
      <t>,OptiX 155/622H 03032262 SS-SCB</t>
    </r>
  </si>
  <si>
    <r>
      <rPr>
        <sz val="10"/>
        <color rgb="FF000000"/>
        <rFont val="宋体"/>
        <charset val="134"/>
      </rPr>
      <t>压缩机油</t>
    </r>
    <r>
      <rPr>
        <sz val="10"/>
        <color rgb="FF000000"/>
        <rFont val="Arial"/>
        <charset val="134"/>
      </rPr>
      <t>,32#,200L/</t>
    </r>
    <r>
      <rPr>
        <sz val="10"/>
        <color rgb="FF000000"/>
        <rFont val="宋体"/>
        <charset val="134"/>
      </rPr>
      <t>桶</t>
    </r>
  </si>
  <si>
    <r>
      <rPr>
        <sz val="10"/>
        <color rgb="FF000000"/>
        <rFont val="宋体"/>
        <charset val="134"/>
      </rPr>
      <t>引擎发电机组本体零件</t>
    </r>
    <r>
      <rPr>
        <sz val="10"/>
        <color rgb="FF000000"/>
        <rFont val="Arial"/>
        <charset val="134"/>
      </rPr>
      <t>,</t>
    </r>
    <r>
      <rPr>
        <sz val="10"/>
        <color rgb="FF000000"/>
        <rFont val="宋体"/>
        <charset val="134"/>
      </rPr>
      <t>电加热器</t>
    </r>
    <r>
      <rPr>
        <sz val="10"/>
        <color rgb="FF000000"/>
        <rFont val="Arial"/>
        <charset val="134"/>
      </rPr>
      <t>,590-600,</t>
    </r>
    <r>
      <rPr>
        <sz val="10"/>
        <color rgb="FF000000"/>
        <rFont val="宋体"/>
        <charset val="134"/>
      </rPr>
      <t>威尔信</t>
    </r>
  </si>
  <si>
    <r>
      <rPr>
        <sz val="10"/>
        <color rgb="FF000000"/>
        <rFont val="宋体"/>
        <charset val="134"/>
      </rPr>
      <t>引擎发电机组本体零件</t>
    </r>
    <r>
      <rPr>
        <sz val="10"/>
        <color rgb="FF000000"/>
        <rFont val="Arial"/>
        <charset val="134"/>
      </rPr>
      <t>,</t>
    </r>
    <r>
      <rPr>
        <sz val="10"/>
        <color rgb="FF000000"/>
        <rFont val="宋体"/>
        <charset val="134"/>
      </rPr>
      <t>启动模块</t>
    </r>
    <r>
      <rPr>
        <sz val="10"/>
        <color rgb="FF000000"/>
        <rFont val="Arial"/>
        <charset val="134"/>
      </rPr>
      <t>,630-465,</t>
    </r>
    <r>
      <rPr>
        <sz val="10"/>
        <color rgb="FF000000"/>
        <rFont val="宋体"/>
        <charset val="134"/>
      </rPr>
      <t>威尔信</t>
    </r>
  </si>
  <si>
    <r>
      <rPr>
        <sz val="10"/>
        <color rgb="FF000000"/>
        <rFont val="宋体"/>
        <charset val="134"/>
      </rPr>
      <t>引擎发电机组本体零件</t>
    </r>
    <r>
      <rPr>
        <sz val="10"/>
        <color rgb="FF000000"/>
        <rFont val="Arial"/>
        <charset val="134"/>
      </rPr>
      <t>,</t>
    </r>
    <r>
      <rPr>
        <sz val="10"/>
        <color rgb="FF000000"/>
        <rFont val="宋体"/>
        <charset val="134"/>
      </rPr>
      <t>垫片</t>
    </r>
    <r>
      <rPr>
        <sz val="10"/>
        <color rgb="FF000000"/>
        <rFont val="Arial"/>
        <charset val="134"/>
      </rPr>
      <t>,127.08.40C.06A,</t>
    </r>
    <r>
      <rPr>
        <sz val="10"/>
        <color rgb="FF000000"/>
        <rFont val="宋体"/>
        <charset val="134"/>
      </rPr>
      <t>济柴</t>
    </r>
  </si>
  <si>
    <r>
      <rPr>
        <sz val="10"/>
        <color rgb="FF000000"/>
        <rFont val="宋体"/>
        <charset val="134"/>
      </rPr>
      <t>引擎发电机组本体零件</t>
    </r>
    <r>
      <rPr>
        <sz val="10"/>
        <color rgb="FF000000"/>
        <rFont val="Arial"/>
        <charset val="134"/>
      </rPr>
      <t>,</t>
    </r>
    <r>
      <rPr>
        <sz val="10"/>
        <color rgb="FF000000"/>
        <rFont val="宋体"/>
        <charset val="134"/>
      </rPr>
      <t>速度传感器</t>
    </r>
    <r>
      <rPr>
        <sz val="10"/>
        <color rgb="FF000000"/>
        <rFont val="Arial"/>
        <charset val="134"/>
      </rPr>
      <t>,127.13D.03,</t>
    </r>
    <r>
      <rPr>
        <sz val="10"/>
        <color rgb="FF000000"/>
        <rFont val="宋体"/>
        <charset val="134"/>
      </rPr>
      <t>济柴</t>
    </r>
  </si>
  <si>
    <r>
      <rPr>
        <sz val="10"/>
        <color rgb="FF000000"/>
        <rFont val="宋体"/>
        <charset val="134"/>
      </rPr>
      <t>引擎发电机组本体零件</t>
    </r>
    <r>
      <rPr>
        <sz val="10"/>
        <color rgb="FF000000"/>
        <rFont val="Arial"/>
        <charset val="134"/>
      </rPr>
      <t>,</t>
    </r>
    <r>
      <rPr>
        <sz val="10"/>
        <color rgb="FF000000"/>
        <rFont val="宋体"/>
        <charset val="134"/>
      </rPr>
      <t>高压点火电缆</t>
    </r>
    <r>
      <rPr>
        <sz val="10"/>
        <color rgb="FF000000"/>
        <rFont val="Arial"/>
        <charset val="134"/>
      </rPr>
      <t>,1812T.90.40,</t>
    </r>
    <r>
      <rPr>
        <sz val="10"/>
        <color rgb="FF000000"/>
        <rFont val="宋体"/>
        <charset val="134"/>
      </rPr>
      <t>济柴</t>
    </r>
  </si>
  <si>
    <r>
      <rPr>
        <sz val="10"/>
        <color rgb="FF000000"/>
        <rFont val="宋体"/>
        <charset val="134"/>
      </rPr>
      <t>引擎发电机组本体零件</t>
    </r>
    <r>
      <rPr>
        <sz val="10"/>
        <color rgb="FF000000"/>
        <rFont val="Arial"/>
        <charset val="134"/>
      </rPr>
      <t>,</t>
    </r>
    <r>
      <rPr>
        <sz val="10"/>
        <color rgb="FF000000"/>
        <rFont val="宋体"/>
        <charset val="134"/>
      </rPr>
      <t>皮带</t>
    </r>
    <r>
      <rPr>
        <sz val="10"/>
        <color rgb="FF000000"/>
        <rFont val="Arial"/>
        <charset val="134"/>
      </rPr>
      <t>,998-378/T80109107,</t>
    </r>
    <r>
      <rPr>
        <sz val="10"/>
        <color rgb="FF000000"/>
        <rFont val="宋体"/>
        <charset val="134"/>
      </rPr>
      <t>威尔信</t>
    </r>
  </si>
  <si>
    <r>
      <rPr>
        <sz val="10"/>
        <color rgb="FF000000"/>
        <rFont val="宋体"/>
        <charset val="134"/>
      </rPr>
      <t>引擎发电机组本体零件</t>
    </r>
    <r>
      <rPr>
        <sz val="10"/>
        <color rgb="FF000000"/>
        <rFont val="Arial"/>
        <charset val="134"/>
      </rPr>
      <t>,</t>
    </r>
    <r>
      <rPr>
        <sz val="10"/>
        <color rgb="FF000000"/>
        <rFont val="宋体"/>
        <charset val="134"/>
      </rPr>
      <t>气门旋转机构</t>
    </r>
    <r>
      <rPr>
        <sz val="10"/>
        <color rgb="FF000000"/>
        <rFont val="Arial"/>
        <charset val="134"/>
      </rPr>
      <t>,45mm 127.03.30A,</t>
    </r>
    <r>
      <rPr>
        <sz val="10"/>
        <color rgb="FF000000"/>
        <rFont val="宋体"/>
        <charset val="134"/>
      </rPr>
      <t>济柴</t>
    </r>
  </si>
  <si>
    <r>
      <rPr>
        <sz val="10"/>
        <color rgb="FF000000"/>
        <rFont val="宋体"/>
        <charset val="134"/>
      </rPr>
      <t>引擎发电机组本体零件</t>
    </r>
    <r>
      <rPr>
        <sz val="10"/>
        <color rgb="FF000000"/>
        <rFont val="Arial"/>
        <charset val="134"/>
      </rPr>
      <t>,</t>
    </r>
    <r>
      <rPr>
        <sz val="10"/>
        <color rgb="FF000000"/>
        <rFont val="宋体"/>
        <charset val="134"/>
      </rPr>
      <t>接套</t>
    </r>
    <r>
      <rPr>
        <sz val="10"/>
        <color rgb="FF000000"/>
        <rFont val="Arial"/>
        <charset val="134"/>
      </rPr>
      <t>,1812T.03.03,</t>
    </r>
    <r>
      <rPr>
        <sz val="10"/>
        <color rgb="FF000000"/>
        <rFont val="宋体"/>
        <charset val="134"/>
      </rPr>
      <t>济柴</t>
    </r>
  </si>
  <si>
    <r>
      <rPr>
        <sz val="10"/>
        <color rgb="FF000000"/>
        <rFont val="宋体"/>
        <charset val="134"/>
      </rPr>
      <t>引擎发电机组本体零件</t>
    </r>
    <r>
      <rPr>
        <sz val="10"/>
        <color rgb="FF000000"/>
        <rFont val="Arial"/>
        <charset val="134"/>
      </rPr>
      <t>,</t>
    </r>
    <r>
      <rPr>
        <sz val="10"/>
        <color rgb="FF000000"/>
        <rFont val="宋体"/>
        <charset val="134"/>
      </rPr>
      <t>套</t>
    </r>
    <r>
      <rPr>
        <sz val="10"/>
        <color rgb="FF000000"/>
        <rFont val="Arial"/>
        <charset val="134"/>
      </rPr>
      <t>,1812T.03.01,</t>
    </r>
    <r>
      <rPr>
        <sz val="10"/>
        <color rgb="FF000000"/>
        <rFont val="宋体"/>
        <charset val="134"/>
      </rPr>
      <t>济柴</t>
    </r>
  </si>
  <si>
    <r>
      <rPr>
        <sz val="10"/>
        <color rgb="FF000000"/>
        <rFont val="宋体"/>
        <charset val="134"/>
      </rPr>
      <t>引擎发电机组本体零件</t>
    </r>
    <r>
      <rPr>
        <sz val="10"/>
        <color rgb="FF000000"/>
        <rFont val="Arial"/>
        <charset val="134"/>
      </rPr>
      <t>,</t>
    </r>
    <r>
      <rPr>
        <sz val="10"/>
        <color rgb="FF000000"/>
        <rFont val="宋体"/>
        <charset val="134"/>
      </rPr>
      <t>水泵部件</t>
    </r>
    <r>
      <rPr>
        <sz val="10"/>
        <color rgb="FF000000"/>
        <rFont val="Arial"/>
        <charset val="134"/>
      </rPr>
      <t>,129.22.00B,</t>
    </r>
    <r>
      <rPr>
        <sz val="10"/>
        <color rgb="FF000000"/>
        <rFont val="宋体"/>
        <charset val="134"/>
      </rPr>
      <t>济柴</t>
    </r>
  </si>
  <si>
    <r>
      <rPr>
        <sz val="10"/>
        <color rgb="FF000000"/>
        <rFont val="宋体"/>
        <charset val="134"/>
      </rPr>
      <t>引擎发电机组本体零件</t>
    </r>
    <r>
      <rPr>
        <sz val="10"/>
        <color rgb="FF000000"/>
        <rFont val="Arial"/>
        <charset val="134"/>
      </rPr>
      <t>,</t>
    </r>
    <r>
      <rPr>
        <sz val="10"/>
        <color rgb="FF000000"/>
        <rFont val="宋体"/>
        <charset val="134"/>
      </rPr>
      <t>水泵部件</t>
    </r>
    <r>
      <rPr>
        <sz val="10"/>
        <color rgb="FF000000"/>
        <rFont val="Arial"/>
        <charset val="134"/>
      </rPr>
      <t>,12VB.22.00B,</t>
    </r>
    <r>
      <rPr>
        <sz val="10"/>
        <color rgb="FF000000"/>
        <rFont val="宋体"/>
        <charset val="134"/>
      </rPr>
      <t>济柴</t>
    </r>
  </si>
  <si>
    <r>
      <rPr>
        <sz val="10"/>
        <color rgb="FF000000"/>
        <rFont val="宋体"/>
        <charset val="134"/>
      </rPr>
      <t>引擎发电机组本体零件</t>
    </r>
    <r>
      <rPr>
        <sz val="10"/>
        <color rgb="FF000000"/>
        <rFont val="Arial"/>
        <charset val="134"/>
      </rPr>
      <t>,</t>
    </r>
    <r>
      <rPr>
        <sz val="10"/>
        <color rgb="FF000000"/>
        <rFont val="宋体"/>
        <charset val="134"/>
      </rPr>
      <t>波纹管分部件</t>
    </r>
    <r>
      <rPr>
        <sz val="10"/>
        <color rgb="FF000000"/>
        <rFont val="Arial"/>
        <charset val="134"/>
      </rPr>
      <t>,1512T.09.10,</t>
    </r>
    <r>
      <rPr>
        <sz val="10"/>
        <color rgb="FF000000"/>
        <rFont val="宋体"/>
        <charset val="134"/>
      </rPr>
      <t>济柴</t>
    </r>
  </si>
  <si>
    <r>
      <rPr>
        <sz val="10"/>
        <color rgb="FF000000"/>
        <rFont val="宋体"/>
        <charset val="134"/>
      </rPr>
      <t>引擎发电机组本体零件</t>
    </r>
    <r>
      <rPr>
        <sz val="10"/>
        <color rgb="FF000000"/>
        <rFont val="Arial"/>
        <charset val="134"/>
      </rPr>
      <t>,</t>
    </r>
    <r>
      <rPr>
        <sz val="10"/>
        <color rgb="FF000000"/>
        <rFont val="宋体"/>
        <charset val="134"/>
      </rPr>
      <t>启动马达</t>
    </r>
    <r>
      <rPr>
        <sz val="10"/>
        <color rgb="FF000000"/>
        <rFont val="Arial"/>
        <charset val="134"/>
      </rPr>
      <t>,12VB.46.03,</t>
    </r>
    <r>
      <rPr>
        <sz val="10"/>
        <color rgb="FF000000"/>
        <rFont val="宋体"/>
        <charset val="134"/>
      </rPr>
      <t>济柴</t>
    </r>
  </si>
  <si>
    <r>
      <rPr>
        <sz val="10"/>
        <color rgb="FF000000"/>
        <rFont val="宋体"/>
        <charset val="134"/>
      </rPr>
      <t>引擎发电机组本体零件</t>
    </r>
    <r>
      <rPr>
        <sz val="10"/>
        <color rgb="FF000000"/>
        <rFont val="Arial"/>
        <charset val="134"/>
      </rPr>
      <t>,</t>
    </r>
    <r>
      <rPr>
        <sz val="10"/>
        <color rgb="FF000000"/>
        <rFont val="宋体"/>
        <charset val="134"/>
      </rPr>
      <t>波纹管分部件</t>
    </r>
    <r>
      <rPr>
        <sz val="10"/>
        <color rgb="FF000000"/>
        <rFont val="Arial"/>
        <charset val="134"/>
      </rPr>
      <t>,Z12VB.09.10A,</t>
    </r>
    <r>
      <rPr>
        <sz val="10"/>
        <color rgb="FF000000"/>
        <rFont val="宋体"/>
        <charset val="134"/>
      </rPr>
      <t>济柴</t>
    </r>
  </si>
  <si>
    <r>
      <rPr>
        <sz val="10"/>
        <color rgb="FF000000"/>
        <rFont val="宋体"/>
        <charset val="134"/>
      </rPr>
      <t>引擎发电机组本体零件</t>
    </r>
    <r>
      <rPr>
        <sz val="10"/>
        <color rgb="FF000000"/>
        <rFont val="Arial"/>
        <charset val="134"/>
      </rPr>
      <t>,</t>
    </r>
    <r>
      <rPr>
        <sz val="10"/>
        <color rgb="FF000000"/>
        <rFont val="宋体"/>
        <charset val="134"/>
      </rPr>
      <t>超速安全装置</t>
    </r>
    <r>
      <rPr>
        <sz val="10"/>
        <color rgb="FF000000"/>
        <rFont val="Arial"/>
        <charset val="134"/>
      </rPr>
      <t>,12VB.37.00,</t>
    </r>
    <r>
      <rPr>
        <sz val="10"/>
        <color rgb="FF000000"/>
        <rFont val="宋体"/>
        <charset val="134"/>
      </rPr>
      <t>济柴</t>
    </r>
  </si>
  <si>
    <r>
      <rPr>
        <sz val="10"/>
        <color rgb="FF000000"/>
        <rFont val="宋体"/>
        <charset val="134"/>
      </rPr>
      <t>引擎发电机组本体零件</t>
    </r>
    <r>
      <rPr>
        <sz val="10"/>
        <color rgb="FF000000"/>
        <rFont val="Arial"/>
        <charset val="134"/>
      </rPr>
      <t>,</t>
    </r>
    <r>
      <rPr>
        <sz val="10"/>
        <color rgb="FF000000"/>
        <rFont val="宋体"/>
        <charset val="134"/>
      </rPr>
      <t>温度传感器</t>
    </r>
    <r>
      <rPr>
        <sz val="10"/>
        <color rgb="FF000000"/>
        <rFont val="Arial"/>
        <charset val="134"/>
      </rPr>
      <t>,CU 50 SYF6.001.005,</t>
    </r>
    <r>
      <rPr>
        <sz val="10"/>
        <color rgb="FF000000"/>
        <rFont val="宋体"/>
        <charset val="134"/>
      </rPr>
      <t>济柴</t>
    </r>
  </si>
  <si>
    <r>
      <rPr>
        <sz val="10"/>
        <color rgb="FF000000"/>
        <rFont val="宋体"/>
        <charset val="134"/>
      </rPr>
      <t>引擎发电机组本体零件</t>
    </r>
    <r>
      <rPr>
        <sz val="10"/>
        <color rgb="FF000000"/>
        <rFont val="Arial"/>
        <charset val="134"/>
      </rPr>
      <t>,</t>
    </r>
    <r>
      <rPr>
        <sz val="10"/>
        <color rgb="FF000000"/>
        <rFont val="宋体"/>
        <charset val="134"/>
      </rPr>
      <t>喷油嘴偶件</t>
    </r>
    <r>
      <rPr>
        <sz val="10"/>
        <color rgb="FF000000"/>
        <rFont val="Arial"/>
        <charset val="134"/>
      </rPr>
      <t>,12V.16.20E,</t>
    </r>
    <r>
      <rPr>
        <sz val="10"/>
        <color rgb="FF000000"/>
        <rFont val="宋体"/>
        <charset val="134"/>
      </rPr>
      <t>济柴</t>
    </r>
  </si>
  <si>
    <r>
      <rPr>
        <sz val="10"/>
        <color rgb="FF000000"/>
        <rFont val="宋体"/>
        <charset val="134"/>
      </rPr>
      <t>引擎发电机组本体零件</t>
    </r>
    <r>
      <rPr>
        <sz val="10"/>
        <color rgb="FF000000"/>
        <rFont val="Arial"/>
        <charset val="134"/>
      </rPr>
      <t>,</t>
    </r>
    <r>
      <rPr>
        <sz val="10"/>
        <color rgb="FF000000"/>
        <rFont val="宋体"/>
        <charset val="134"/>
      </rPr>
      <t>气缸套</t>
    </r>
    <r>
      <rPr>
        <sz val="10"/>
        <color rgb="FF000000"/>
        <rFont val="Arial"/>
        <charset val="134"/>
      </rPr>
      <t>,12V.01.02C,</t>
    </r>
    <r>
      <rPr>
        <sz val="10"/>
        <color rgb="FF000000"/>
        <rFont val="宋体"/>
        <charset val="134"/>
      </rPr>
      <t>济柴</t>
    </r>
  </si>
  <si>
    <r>
      <rPr>
        <sz val="10"/>
        <color rgb="FF000000"/>
        <rFont val="宋体"/>
        <charset val="134"/>
      </rPr>
      <t>引擎发电机组本体零件</t>
    </r>
    <r>
      <rPr>
        <sz val="10"/>
        <color rgb="FF000000"/>
        <rFont val="Arial"/>
        <charset val="134"/>
      </rPr>
      <t>,</t>
    </r>
    <r>
      <rPr>
        <sz val="10"/>
        <color rgb="FF000000"/>
        <rFont val="宋体"/>
        <charset val="134"/>
      </rPr>
      <t>进排气挺杆分部件</t>
    </r>
    <r>
      <rPr>
        <sz val="10"/>
        <color rgb="FF000000"/>
        <rFont val="Arial"/>
        <charset val="134"/>
      </rPr>
      <t>,20×520mm Z12VB.06.20B,</t>
    </r>
    <r>
      <rPr>
        <sz val="10"/>
        <color rgb="FF000000"/>
        <rFont val="宋体"/>
        <charset val="134"/>
      </rPr>
      <t>济柴</t>
    </r>
  </si>
  <si>
    <r>
      <rPr>
        <sz val="10"/>
        <color rgb="FF000000"/>
        <rFont val="宋体"/>
        <charset val="134"/>
      </rPr>
      <t>引擎发电机组本体零件</t>
    </r>
    <r>
      <rPr>
        <sz val="10"/>
        <color rgb="FF000000"/>
        <rFont val="Arial"/>
        <charset val="134"/>
      </rPr>
      <t>,</t>
    </r>
    <r>
      <rPr>
        <sz val="10"/>
        <color rgb="FF000000"/>
        <rFont val="宋体"/>
        <charset val="134"/>
      </rPr>
      <t>火花塞盖</t>
    </r>
    <r>
      <rPr>
        <sz val="10"/>
        <color rgb="FF000000"/>
        <rFont val="Arial"/>
        <charset val="134"/>
      </rPr>
      <t>,1812T.03.05,</t>
    </r>
    <r>
      <rPr>
        <sz val="10"/>
        <color rgb="FF000000"/>
        <rFont val="宋体"/>
        <charset val="134"/>
      </rPr>
      <t>济柴</t>
    </r>
  </si>
  <si>
    <r>
      <rPr>
        <sz val="10"/>
        <color rgb="FF000000"/>
        <rFont val="宋体"/>
        <charset val="134"/>
      </rPr>
      <t>引擎发电机组本体零件</t>
    </r>
    <r>
      <rPr>
        <sz val="10"/>
        <color rgb="FF000000"/>
        <rFont val="Arial"/>
        <charset val="134"/>
      </rPr>
      <t>,</t>
    </r>
    <r>
      <rPr>
        <sz val="10"/>
        <color rgb="FF000000"/>
        <rFont val="宋体"/>
        <charset val="134"/>
      </rPr>
      <t>阀座</t>
    </r>
    <r>
      <rPr>
        <sz val="10"/>
        <color rgb="FF000000"/>
        <rFont val="Arial"/>
        <charset val="134"/>
      </rPr>
      <t>,12VB.22.04,</t>
    </r>
    <r>
      <rPr>
        <sz val="10"/>
        <color rgb="FF000000"/>
        <rFont val="宋体"/>
        <charset val="134"/>
      </rPr>
      <t>济柴</t>
    </r>
  </si>
  <si>
    <r>
      <rPr>
        <sz val="10"/>
        <color rgb="FF000000"/>
        <rFont val="宋体"/>
        <charset val="134"/>
      </rPr>
      <t>引擎发电机组本体零件</t>
    </r>
    <r>
      <rPr>
        <sz val="10"/>
        <color rgb="FF000000"/>
        <rFont val="Arial"/>
        <charset val="134"/>
      </rPr>
      <t>,</t>
    </r>
    <r>
      <rPr>
        <sz val="10"/>
        <color rgb="FF000000"/>
        <rFont val="宋体"/>
        <charset val="134"/>
      </rPr>
      <t>进气门座</t>
    </r>
    <r>
      <rPr>
        <sz val="10"/>
        <color rgb="FF000000"/>
        <rFont val="Arial"/>
        <charset val="134"/>
      </rPr>
      <t>,127.03.80.04,</t>
    </r>
    <r>
      <rPr>
        <sz val="10"/>
        <color rgb="FF000000"/>
        <rFont val="宋体"/>
        <charset val="134"/>
      </rPr>
      <t>济柴</t>
    </r>
  </si>
  <si>
    <r>
      <rPr>
        <sz val="10"/>
        <color rgb="FF000000"/>
        <rFont val="宋体"/>
        <charset val="134"/>
      </rPr>
      <t>引擎发电机组本体零件</t>
    </r>
    <r>
      <rPr>
        <sz val="10"/>
        <color rgb="FF000000"/>
        <rFont val="Arial"/>
        <charset val="134"/>
      </rPr>
      <t>,</t>
    </r>
    <r>
      <rPr>
        <sz val="10"/>
        <color rgb="FF000000"/>
        <rFont val="宋体"/>
        <charset val="134"/>
      </rPr>
      <t>摇臂横桥</t>
    </r>
    <r>
      <rPr>
        <sz val="10"/>
        <color rgb="FF000000"/>
        <rFont val="Arial"/>
        <charset val="134"/>
      </rPr>
      <t>,12V.03.03B,</t>
    </r>
    <r>
      <rPr>
        <sz val="10"/>
        <color rgb="FF000000"/>
        <rFont val="宋体"/>
        <charset val="134"/>
      </rPr>
      <t>济柴</t>
    </r>
  </si>
  <si>
    <r>
      <rPr>
        <sz val="10"/>
        <color rgb="FF000000"/>
        <rFont val="宋体"/>
        <charset val="134"/>
      </rPr>
      <t>引擎发电机组本体零件</t>
    </r>
    <r>
      <rPr>
        <sz val="10"/>
        <color rgb="FF000000"/>
        <rFont val="Arial"/>
        <charset val="134"/>
      </rPr>
      <t>,</t>
    </r>
    <r>
      <rPr>
        <sz val="10"/>
        <color rgb="FF000000"/>
        <rFont val="宋体"/>
        <charset val="134"/>
      </rPr>
      <t>气门锁夹</t>
    </r>
    <r>
      <rPr>
        <sz val="10"/>
        <color rgb="FF000000"/>
        <rFont val="Arial"/>
        <charset val="134"/>
      </rPr>
      <t>,601.03.16A,</t>
    </r>
    <r>
      <rPr>
        <sz val="10"/>
        <color rgb="FF000000"/>
        <rFont val="宋体"/>
        <charset val="134"/>
      </rPr>
      <t>济柴</t>
    </r>
  </si>
  <si>
    <r>
      <rPr>
        <sz val="10"/>
        <color rgb="FF000000"/>
        <rFont val="宋体"/>
        <charset val="134"/>
      </rPr>
      <t>引擎发电机组本体零件</t>
    </r>
    <r>
      <rPr>
        <sz val="10"/>
        <color rgb="FF000000"/>
        <rFont val="Arial"/>
        <charset val="134"/>
      </rPr>
      <t>,</t>
    </r>
    <r>
      <rPr>
        <sz val="10"/>
        <color rgb="FF000000"/>
        <rFont val="宋体"/>
        <charset val="134"/>
      </rPr>
      <t>放水阀</t>
    </r>
    <r>
      <rPr>
        <sz val="10"/>
        <color rgb="FF000000"/>
        <rFont val="Arial"/>
        <charset val="134"/>
      </rPr>
      <t>,12VB.22.07,</t>
    </r>
    <r>
      <rPr>
        <sz val="10"/>
        <color rgb="FF000000"/>
        <rFont val="宋体"/>
        <charset val="134"/>
      </rPr>
      <t>济柴</t>
    </r>
  </si>
  <si>
    <r>
      <rPr>
        <sz val="10"/>
        <color rgb="FF000000"/>
        <rFont val="宋体"/>
        <charset val="134"/>
      </rPr>
      <t>引擎发电机组本体零件</t>
    </r>
    <r>
      <rPr>
        <sz val="10"/>
        <color rgb="FF000000"/>
        <rFont val="Arial"/>
        <charset val="134"/>
      </rPr>
      <t>,</t>
    </r>
    <r>
      <rPr>
        <sz val="10"/>
        <color rgb="FF000000"/>
        <rFont val="宋体"/>
        <charset val="134"/>
      </rPr>
      <t>火花塞护套</t>
    </r>
    <r>
      <rPr>
        <sz val="10"/>
        <color rgb="FF000000"/>
        <rFont val="Arial"/>
        <charset val="134"/>
      </rPr>
      <t>,127.03.80.02B,</t>
    </r>
    <r>
      <rPr>
        <sz val="10"/>
        <color rgb="FF000000"/>
        <rFont val="宋体"/>
        <charset val="134"/>
      </rPr>
      <t>济柴</t>
    </r>
  </si>
  <si>
    <r>
      <rPr>
        <sz val="10"/>
        <color rgb="FF000000"/>
        <rFont val="宋体"/>
        <charset val="134"/>
      </rPr>
      <t>引擎发电机组本体零件</t>
    </r>
    <r>
      <rPr>
        <sz val="10"/>
        <color rgb="FF000000"/>
        <rFont val="Arial"/>
        <charset val="134"/>
      </rPr>
      <t>,</t>
    </r>
    <r>
      <rPr>
        <sz val="10"/>
        <color rgb="FF000000"/>
        <rFont val="宋体"/>
        <charset val="134"/>
      </rPr>
      <t>气缸盖分部件</t>
    </r>
    <r>
      <rPr>
        <sz val="10"/>
        <color rgb="FF000000"/>
        <rFont val="Arial"/>
        <charset val="134"/>
      </rPr>
      <t>,127.03.80C,</t>
    </r>
    <r>
      <rPr>
        <sz val="10"/>
        <color rgb="FF000000"/>
        <rFont val="宋体"/>
        <charset val="134"/>
      </rPr>
      <t>济柴</t>
    </r>
  </si>
  <si>
    <r>
      <rPr>
        <sz val="10"/>
        <color rgb="FF000000"/>
        <rFont val="宋体"/>
        <charset val="134"/>
      </rPr>
      <t>引擎发电机组本体零件</t>
    </r>
    <r>
      <rPr>
        <sz val="10"/>
        <color rgb="FF000000"/>
        <rFont val="Arial"/>
        <charset val="134"/>
      </rPr>
      <t>,</t>
    </r>
    <r>
      <rPr>
        <sz val="10"/>
        <color rgb="FF000000"/>
        <rFont val="宋体"/>
        <charset val="134"/>
      </rPr>
      <t>活塞</t>
    </r>
    <r>
      <rPr>
        <sz val="10"/>
        <color rgb="FF000000"/>
        <rFont val="Arial"/>
        <charset val="134"/>
      </rPr>
      <t>,1512T.05.01,</t>
    </r>
    <r>
      <rPr>
        <sz val="10"/>
        <color rgb="FF000000"/>
        <rFont val="宋体"/>
        <charset val="134"/>
      </rPr>
      <t>济柴</t>
    </r>
  </si>
  <si>
    <r>
      <rPr>
        <sz val="10"/>
        <color rgb="FF000000"/>
        <rFont val="宋体"/>
        <charset val="134"/>
      </rPr>
      <t>引擎发电机组本体零件</t>
    </r>
    <r>
      <rPr>
        <sz val="10"/>
        <color rgb="FF000000"/>
        <rFont val="Arial"/>
        <charset val="134"/>
      </rPr>
      <t>,</t>
    </r>
    <r>
      <rPr>
        <sz val="10"/>
        <color rgb="FF000000"/>
        <rFont val="宋体"/>
        <charset val="134"/>
      </rPr>
      <t>排气阀</t>
    </r>
    <r>
      <rPr>
        <sz val="10"/>
        <color rgb="FF000000"/>
        <rFont val="Arial"/>
        <charset val="134"/>
      </rPr>
      <t>,40mm 12VB.03.22C,</t>
    </r>
    <r>
      <rPr>
        <sz val="10"/>
        <color rgb="FF000000"/>
        <rFont val="宋体"/>
        <charset val="134"/>
      </rPr>
      <t>济柴</t>
    </r>
  </si>
  <si>
    <r>
      <rPr>
        <sz val="10"/>
        <color rgb="FF000000"/>
        <rFont val="宋体"/>
        <charset val="134"/>
      </rPr>
      <t>引擎发电机组本体零件</t>
    </r>
    <r>
      <rPr>
        <sz val="10"/>
        <color rgb="FF000000"/>
        <rFont val="Arial"/>
        <charset val="134"/>
      </rPr>
      <t>,</t>
    </r>
    <r>
      <rPr>
        <sz val="10"/>
        <color rgb="FF000000"/>
        <rFont val="宋体"/>
        <charset val="134"/>
      </rPr>
      <t>进气阀</t>
    </r>
    <r>
      <rPr>
        <sz val="10"/>
        <color rgb="FF000000"/>
        <rFont val="Arial"/>
        <charset val="134"/>
      </rPr>
      <t>,40mm 12VB.03.37C,</t>
    </r>
    <r>
      <rPr>
        <sz val="10"/>
        <color rgb="FF000000"/>
        <rFont val="宋体"/>
        <charset val="134"/>
      </rPr>
      <t>济柴</t>
    </r>
  </si>
  <si>
    <r>
      <rPr>
        <sz val="10"/>
        <color rgb="FF000000"/>
        <rFont val="宋体"/>
        <charset val="134"/>
      </rPr>
      <t>引擎发电机组本体零件</t>
    </r>
    <r>
      <rPr>
        <sz val="10"/>
        <color rgb="FF000000"/>
        <rFont val="Arial"/>
        <charset val="134"/>
      </rPr>
      <t>,</t>
    </r>
    <r>
      <rPr>
        <sz val="10"/>
        <color rgb="FF000000"/>
        <rFont val="宋体"/>
        <charset val="134"/>
      </rPr>
      <t>软管分部件</t>
    </r>
    <r>
      <rPr>
        <sz val="10"/>
        <color rgb="FF000000"/>
        <rFont val="Arial"/>
        <charset val="134"/>
      </rPr>
      <t>,Z12VB.24.120.20,</t>
    </r>
    <r>
      <rPr>
        <sz val="10"/>
        <color rgb="FF000000"/>
        <rFont val="宋体"/>
        <charset val="134"/>
      </rPr>
      <t>济柴</t>
    </r>
  </si>
  <si>
    <r>
      <rPr>
        <sz val="10"/>
        <color rgb="FF000000"/>
        <rFont val="宋体"/>
        <charset val="134"/>
      </rPr>
      <t>引擎发电机组本体零件</t>
    </r>
    <r>
      <rPr>
        <sz val="10"/>
        <color rgb="FF000000"/>
        <rFont val="Arial"/>
        <charset val="134"/>
      </rPr>
      <t>,</t>
    </r>
    <r>
      <rPr>
        <sz val="10"/>
        <color rgb="FF000000"/>
        <rFont val="宋体"/>
        <charset val="134"/>
      </rPr>
      <t>压板</t>
    </r>
    <r>
      <rPr>
        <sz val="10"/>
        <color rgb="FF000000"/>
        <rFont val="Arial"/>
        <charset val="134"/>
      </rPr>
      <t>,100×35mm 127.03.04B,</t>
    </r>
    <r>
      <rPr>
        <sz val="10"/>
        <color rgb="FF000000"/>
        <rFont val="宋体"/>
        <charset val="134"/>
      </rPr>
      <t>济柴</t>
    </r>
  </si>
  <si>
    <r>
      <rPr>
        <sz val="10"/>
        <color rgb="FF000000"/>
        <rFont val="宋体"/>
        <charset val="134"/>
      </rPr>
      <t>引擎发电机组本体零件</t>
    </r>
    <r>
      <rPr>
        <sz val="10"/>
        <color rgb="FF000000"/>
        <rFont val="Arial"/>
        <charset val="134"/>
      </rPr>
      <t>,</t>
    </r>
    <r>
      <rPr>
        <sz val="10"/>
        <color rgb="FF000000"/>
        <rFont val="宋体"/>
        <charset val="134"/>
      </rPr>
      <t>摇臂凸头</t>
    </r>
    <r>
      <rPr>
        <sz val="10"/>
        <color rgb="FF000000"/>
        <rFont val="Arial"/>
        <charset val="134"/>
      </rPr>
      <t>,12VB.03.50.01,</t>
    </r>
    <r>
      <rPr>
        <sz val="10"/>
        <color rgb="FF000000"/>
        <rFont val="宋体"/>
        <charset val="134"/>
      </rPr>
      <t>济柴</t>
    </r>
  </si>
  <si>
    <r>
      <rPr>
        <sz val="10"/>
        <color rgb="FF000000"/>
        <rFont val="宋体"/>
        <charset val="134"/>
      </rPr>
      <t>引擎发电机组本体零件</t>
    </r>
    <r>
      <rPr>
        <sz val="10"/>
        <color rgb="FF000000"/>
        <rFont val="Arial"/>
        <charset val="134"/>
      </rPr>
      <t>,</t>
    </r>
    <r>
      <rPr>
        <sz val="10"/>
        <color rgb="FF000000"/>
        <rFont val="宋体"/>
        <charset val="134"/>
      </rPr>
      <t>高压线圈分部件</t>
    </r>
    <r>
      <rPr>
        <sz val="10"/>
        <color rgb="FF000000"/>
        <rFont val="Arial"/>
        <charset val="134"/>
      </rPr>
      <t>,1812T.90.30,</t>
    </r>
    <r>
      <rPr>
        <sz val="10"/>
        <color rgb="FF000000"/>
        <rFont val="宋体"/>
        <charset val="134"/>
      </rPr>
      <t>济柴</t>
    </r>
  </si>
  <si>
    <r>
      <rPr>
        <sz val="10"/>
        <color rgb="FF000000"/>
        <rFont val="宋体"/>
        <charset val="134"/>
      </rPr>
      <t>引擎发电机组本体零件</t>
    </r>
    <r>
      <rPr>
        <sz val="10"/>
        <color rgb="FF000000"/>
        <rFont val="Arial"/>
        <charset val="134"/>
      </rPr>
      <t>,</t>
    </r>
    <r>
      <rPr>
        <sz val="10"/>
        <color rgb="FF000000"/>
        <rFont val="宋体"/>
        <charset val="134"/>
      </rPr>
      <t>垫片</t>
    </r>
    <r>
      <rPr>
        <sz val="10"/>
        <color rgb="FF000000"/>
        <rFont val="Arial"/>
        <charset val="134"/>
      </rPr>
      <t>,206L.01.31,</t>
    </r>
    <r>
      <rPr>
        <sz val="10"/>
        <color rgb="FF000000"/>
        <rFont val="宋体"/>
        <charset val="134"/>
      </rPr>
      <t>济柴</t>
    </r>
  </si>
  <si>
    <r>
      <rPr>
        <sz val="10"/>
        <color rgb="FF000000"/>
        <rFont val="宋体"/>
        <charset val="134"/>
      </rPr>
      <t>引擎发电机组本体零件</t>
    </r>
    <r>
      <rPr>
        <sz val="10"/>
        <color rgb="FF000000"/>
        <rFont val="Arial"/>
        <charset val="134"/>
      </rPr>
      <t>,</t>
    </r>
    <r>
      <rPr>
        <sz val="10"/>
        <color rgb="FF000000"/>
        <rFont val="宋体"/>
        <charset val="134"/>
      </rPr>
      <t>启动继电器</t>
    </r>
    <r>
      <rPr>
        <sz val="10"/>
        <color rgb="FF000000"/>
        <rFont val="Arial"/>
        <charset val="134"/>
      </rPr>
      <t>,12VB.46.02,</t>
    </r>
    <r>
      <rPr>
        <sz val="10"/>
        <color rgb="FF000000"/>
        <rFont val="宋体"/>
        <charset val="134"/>
      </rPr>
      <t>济柴</t>
    </r>
  </si>
  <si>
    <r>
      <rPr>
        <sz val="10"/>
        <color rgb="FF000000"/>
        <rFont val="宋体"/>
        <charset val="134"/>
      </rPr>
      <t>引擎发电机组本体零件</t>
    </r>
    <r>
      <rPr>
        <sz val="10"/>
        <color rgb="FF000000"/>
        <rFont val="Arial"/>
        <charset val="134"/>
      </rPr>
      <t>,</t>
    </r>
    <r>
      <rPr>
        <sz val="10"/>
        <color rgb="FF000000"/>
        <rFont val="宋体"/>
        <charset val="134"/>
      </rPr>
      <t>衬垫</t>
    </r>
    <r>
      <rPr>
        <sz val="10"/>
        <color rgb="FF000000"/>
        <rFont val="Arial"/>
        <charset val="134"/>
      </rPr>
      <t>,12VB.01.45,</t>
    </r>
    <r>
      <rPr>
        <sz val="10"/>
        <color rgb="FF000000"/>
        <rFont val="宋体"/>
        <charset val="134"/>
      </rPr>
      <t>济柴</t>
    </r>
  </si>
  <si>
    <r>
      <rPr>
        <sz val="10"/>
        <color rgb="FF000000"/>
        <rFont val="宋体"/>
        <charset val="134"/>
      </rPr>
      <t>引擎发电机组本体零件</t>
    </r>
    <r>
      <rPr>
        <sz val="10"/>
        <color rgb="FF000000"/>
        <rFont val="Arial"/>
        <charset val="134"/>
      </rPr>
      <t>,</t>
    </r>
    <r>
      <rPr>
        <sz val="10"/>
        <color rgb="FF000000"/>
        <rFont val="宋体"/>
        <charset val="134"/>
      </rPr>
      <t>调节螺钉分部件</t>
    </r>
    <r>
      <rPr>
        <sz val="10"/>
        <color rgb="FF000000"/>
        <rFont val="Arial"/>
        <charset val="134"/>
      </rPr>
      <t>,12VB.03.90B,</t>
    </r>
    <r>
      <rPr>
        <sz val="10"/>
        <color rgb="FF000000"/>
        <rFont val="宋体"/>
        <charset val="134"/>
      </rPr>
      <t>济柴</t>
    </r>
  </si>
  <si>
    <r>
      <rPr>
        <sz val="10"/>
        <color rgb="FF000000"/>
        <rFont val="宋体"/>
        <charset val="134"/>
      </rPr>
      <t>引擎发电机组本体零件</t>
    </r>
    <r>
      <rPr>
        <sz val="10"/>
        <color rgb="FF000000"/>
        <rFont val="Arial"/>
        <charset val="134"/>
      </rPr>
      <t>,</t>
    </r>
    <r>
      <rPr>
        <sz val="10"/>
        <color rgb="FF000000"/>
        <rFont val="宋体"/>
        <charset val="134"/>
      </rPr>
      <t>管箍管箍分部件</t>
    </r>
    <r>
      <rPr>
        <sz val="10"/>
        <color rgb="FF000000"/>
        <rFont val="Arial"/>
        <charset val="134"/>
      </rPr>
      <t>,2012.24.40,</t>
    </r>
    <r>
      <rPr>
        <sz val="10"/>
        <color rgb="FF000000"/>
        <rFont val="宋体"/>
        <charset val="134"/>
      </rPr>
      <t>济柴</t>
    </r>
  </si>
  <si>
    <r>
      <rPr>
        <sz val="10"/>
        <color rgb="FF000000"/>
        <rFont val="宋体"/>
        <charset val="134"/>
      </rPr>
      <t>引擎发电机组本体零件</t>
    </r>
    <r>
      <rPr>
        <sz val="10"/>
        <color rgb="FF000000"/>
        <rFont val="Arial"/>
        <charset val="134"/>
      </rPr>
      <t>,</t>
    </r>
    <r>
      <rPr>
        <sz val="10"/>
        <color rgb="FF000000"/>
        <rFont val="宋体"/>
        <charset val="134"/>
      </rPr>
      <t>弹簧</t>
    </r>
    <r>
      <rPr>
        <sz val="10"/>
        <color rgb="FF000000"/>
        <rFont val="Arial"/>
        <charset val="134"/>
      </rPr>
      <t>,Z12V.03.17A,</t>
    </r>
    <r>
      <rPr>
        <sz val="10"/>
        <color rgb="FF000000"/>
        <rFont val="宋体"/>
        <charset val="134"/>
      </rPr>
      <t>济柴</t>
    </r>
  </si>
  <si>
    <r>
      <rPr>
        <sz val="10"/>
        <color rgb="FF000000"/>
        <rFont val="宋体"/>
        <charset val="134"/>
      </rPr>
      <t>引擎发电机组本体零件</t>
    </r>
    <r>
      <rPr>
        <sz val="10"/>
        <color rgb="FF000000"/>
        <rFont val="Arial"/>
        <charset val="134"/>
      </rPr>
      <t>,</t>
    </r>
    <r>
      <rPr>
        <sz val="10"/>
        <color rgb="FF000000"/>
        <rFont val="宋体"/>
        <charset val="134"/>
      </rPr>
      <t>弹簧</t>
    </r>
    <r>
      <rPr>
        <sz val="10"/>
        <color rgb="FF000000"/>
        <rFont val="Arial"/>
        <charset val="134"/>
      </rPr>
      <t>,Z12V.03.18A,</t>
    </r>
    <r>
      <rPr>
        <sz val="10"/>
        <color rgb="FF000000"/>
        <rFont val="宋体"/>
        <charset val="134"/>
      </rPr>
      <t>济柴</t>
    </r>
  </si>
  <si>
    <r>
      <rPr>
        <sz val="10"/>
        <color rgb="FF000000"/>
        <rFont val="宋体"/>
        <charset val="134"/>
      </rPr>
      <t>引擎发电机组本体零件</t>
    </r>
    <r>
      <rPr>
        <sz val="10"/>
        <color rgb="FF000000"/>
        <rFont val="Arial"/>
        <charset val="134"/>
      </rPr>
      <t>,</t>
    </r>
    <r>
      <rPr>
        <sz val="10"/>
        <color rgb="FF000000"/>
        <rFont val="宋体"/>
        <charset val="134"/>
      </rPr>
      <t>拨叉分部件</t>
    </r>
    <r>
      <rPr>
        <sz val="10"/>
        <color rgb="FF000000"/>
        <rFont val="Arial"/>
        <charset val="134"/>
      </rPr>
      <t>,350mm 12VB.03.70,</t>
    </r>
    <r>
      <rPr>
        <sz val="10"/>
        <color rgb="FF000000"/>
        <rFont val="宋体"/>
        <charset val="134"/>
      </rPr>
      <t>济柴</t>
    </r>
  </si>
  <si>
    <r>
      <rPr>
        <sz val="10"/>
        <color rgb="FF000000"/>
        <rFont val="宋体"/>
        <charset val="134"/>
      </rPr>
      <t>引擎发电机组本体零件</t>
    </r>
    <r>
      <rPr>
        <sz val="10"/>
        <color rgb="FF000000"/>
        <rFont val="Arial"/>
        <charset val="134"/>
      </rPr>
      <t>,</t>
    </r>
    <r>
      <rPr>
        <sz val="10"/>
        <color rgb="FF000000"/>
        <rFont val="宋体"/>
        <charset val="134"/>
      </rPr>
      <t>水封</t>
    </r>
    <r>
      <rPr>
        <sz val="10"/>
        <color rgb="FF000000"/>
        <rFont val="Arial"/>
        <charset val="134"/>
      </rPr>
      <t>,SB-35,</t>
    </r>
    <r>
      <rPr>
        <sz val="10"/>
        <color rgb="FF000000"/>
        <rFont val="宋体"/>
        <charset val="134"/>
      </rPr>
      <t>济柴</t>
    </r>
  </si>
  <si>
    <r>
      <rPr>
        <sz val="10"/>
        <color rgb="FF000000"/>
        <rFont val="宋体"/>
        <charset val="134"/>
      </rPr>
      <t>引擎发电机组本体零件</t>
    </r>
    <r>
      <rPr>
        <sz val="10"/>
        <color rgb="FF000000"/>
        <rFont val="Arial"/>
        <charset val="134"/>
      </rPr>
      <t>,</t>
    </r>
    <r>
      <rPr>
        <sz val="10"/>
        <color rgb="FF000000"/>
        <rFont val="宋体"/>
        <charset val="134"/>
      </rPr>
      <t>启动按钮</t>
    </r>
    <r>
      <rPr>
        <sz val="10"/>
        <color rgb="FF000000"/>
        <rFont val="Arial"/>
        <charset val="134"/>
      </rPr>
      <t>,45mm 12VB.46.14,</t>
    </r>
    <r>
      <rPr>
        <sz val="10"/>
        <color rgb="FF000000"/>
        <rFont val="宋体"/>
        <charset val="134"/>
      </rPr>
      <t>济柴</t>
    </r>
  </si>
  <si>
    <r>
      <rPr>
        <sz val="10"/>
        <color rgb="FF000000"/>
        <rFont val="宋体"/>
        <charset val="134"/>
      </rPr>
      <t>引擎发电机组本体零件</t>
    </r>
    <r>
      <rPr>
        <sz val="10"/>
        <color rgb="FF000000"/>
        <rFont val="Arial"/>
        <charset val="134"/>
      </rPr>
      <t>,</t>
    </r>
    <r>
      <rPr>
        <sz val="10"/>
        <color rgb="FF000000"/>
        <rFont val="宋体"/>
        <charset val="134"/>
      </rPr>
      <t>热电偶</t>
    </r>
    <r>
      <rPr>
        <sz val="10"/>
        <color rgb="FF000000"/>
        <rFont val="Arial"/>
        <charset val="134"/>
      </rPr>
      <t>,MGR-1 K,</t>
    </r>
    <r>
      <rPr>
        <sz val="10"/>
        <color rgb="FF000000"/>
        <rFont val="宋体"/>
        <charset val="134"/>
      </rPr>
      <t>济柴</t>
    </r>
  </si>
  <si>
    <r>
      <rPr>
        <sz val="10"/>
        <color rgb="FF000000"/>
        <rFont val="宋体"/>
        <charset val="134"/>
      </rPr>
      <t>引擎发电机组本体零件</t>
    </r>
    <r>
      <rPr>
        <sz val="10"/>
        <color rgb="FF000000"/>
        <rFont val="Arial"/>
        <charset val="134"/>
      </rPr>
      <t>,</t>
    </r>
    <r>
      <rPr>
        <sz val="10"/>
        <color rgb="FF000000"/>
        <rFont val="宋体"/>
        <charset val="134"/>
      </rPr>
      <t>启动马达</t>
    </r>
    <r>
      <rPr>
        <sz val="10"/>
        <color rgb="FF000000"/>
        <rFont val="Arial"/>
        <charset val="134"/>
      </rPr>
      <t>,12VB.46.13,</t>
    </r>
    <r>
      <rPr>
        <sz val="10"/>
        <color rgb="FF000000"/>
        <rFont val="宋体"/>
        <charset val="134"/>
      </rPr>
      <t>济柴</t>
    </r>
  </si>
  <si>
    <r>
      <rPr>
        <sz val="10"/>
        <color rgb="FF000000"/>
        <rFont val="宋体"/>
        <charset val="134"/>
      </rPr>
      <t>引擎发电机组本体零件</t>
    </r>
    <r>
      <rPr>
        <sz val="10"/>
        <color rgb="FF000000"/>
        <rFont val="Arial"/>
        <charset val="134"/>
      </rPr>
      <t>,</t>
    </r>
    <r>
      <rPr>
        <sz val="10"/>
        <color rgb="FF000000"/>
        <rFont val="宋体"/>
        <charset val="134"/>
      </rPr>
      <t>调节螺钉分部件</t>
    </r>
    <r>
      <rPr>
        <sz val="10"/>
        <color rgb="FF000000"/>
        <rFont val="Arial"/>
        <charset val="134"/>
      </rPr>
      <t>,12VB.03.60B,</t>
    </r>
    <r>
      <rPr>
        <sz val="10"/>
        <color rgb="FF000000"/>
        <rFont val="宋体"/>
        <charset val="134"/>
      </rPr>
      <t>济柴</t>
    </r>
  </si>
  <si>
    <r>
      <rPr>
        <sz val="10"/>
        <color rgb="FF000000"/>
        <rFont val="宋体"/>
        <charset val="134"/>
      </rPr>
      <t>引擎发电机组本体零件</t>
    </r>
    <r>
      <rPr>
        <sz val="10"/>
        <color rgb="FF000000"/>
        <rFont val="Arial"/>
        <charset val="134"/>
      </rPr>
      <t>,</t>
    </r>
    <r>
      <rPr>
        <sz val="10"/>
        <color rgb="FF000000"/>
        <rFont val="宋体"/>
        <charset val="134"/>
      </rPr>
      <t>活塞气环</t>
    </r>
    <r>
      <rPr>
        <sz val="10"/>
        <color rgb="FF000000"/>
        <rFont val="Arial"/>
        <charset val="134"/>
      </rPr>
      <t>,12VB.05.09B,</t>
    </r>
    <r>
      <rPr>
        <sz val="10"/>
        <color rgb="FF000000"/>
        <rFont val="宋体"/>
        <charset val="134"/>
      </rPr>
      <t>济柴</t>
    </r>
  </si>
  <si>
    <r>
      <rPr>
        <sz val="10"/>
        <color rgb="FF000000"/>
        <rFont val="宋体"/>
        <charset val="134"/>
      </rPr>
      <t>引擎发电机组本体零件</t>
    </r>
    <r>
      <rPr>
        <sz val="10"/>
        <color rgb="FF000000"/>
        <rFont val="Arial"/>
        <charset val="134"/>
      </rPr>
      <t>,</t>
    </r>
    <r>
      <rPr>
        <sz val="10"/>
        <color rgb="FF000000"/>
        <rFont val="宋体"/>
        <charset val="134"/>
      </rPr>
      <t>螺母</t>
    </r>
    <r>
      <rPr>
        <sz val="10"/>
        <color rgb="FF000000"/>
        <rFont val="Arial"/>
        <charset val="134"/>
      </rPr>
      <t>,12VB.05.10.09,</t>
    </r>
    <r>
      <rPr>
        <sz val="10"/>
        <color rgb="FF000000"/>
        <rFont val="宋体"/>
        <charset val="134"/>
      </rPr>
      <t>济柴</t>
    </r>
  </si>
  <si>
    <r>
      <rPr>
        <sz val="10"/>
        <color rgb="FF000000"/>
        <rFont val="宋体"/>
        <charset val="134"/>
      </rPr>
      <t>引擎发电机组本体零件</t>
    </r>
    <r>
      <rPr>
        <sz val="10"/>
        <color rgb="FF000000"/>
        <rFont val="Arial"/>
        <charset val="134"/>
      </rPr>
      <t>,</t>
    </r>
    <r>
      <rPr>
        <sz val="10"/>
        <color rgb="FF000000"/>
        <rFont val="宋体"/>
        <charset val="134"/>
      </rPr>
      <t>螺栓</t>
    </r>
    <r>
      <rPr>
        <sz val="10"/>
        <color rgb="FF000000"/>
        <rFont val="Arial"/>
        <charset val="134"/>
      </rPr>
      <t>,M10×30mm,</t>
    </r>
    <r>
      <rPr>
        <sz val="10"/>
        <color rgb="FF000000"/>
        <rFont val="宋体"/>
        <charset val="134"/>
      </rPr>
      <t>济柴</t>
    </r>
  </si>
  <si>
    <r>
      <rPr>
        <sz val="10"/>
        <color rgb="FF000000"/>
        <rFont val="宋体"/>
        <charset val="134"/>
      </rPr>
      <t>引擎发电机组本体零件</t>
    </r>
    <r>
      <rPr>
        <sz val="10"/>
        <color rgb="FF000000"/>
        <rFont val="Arial"/>
        <charset val="134"/>
      </rPr>
      <t>,</t>
    </r>
    <r>
      <rPr>
        <sz val="10"/>
        <color rgb="FF000000"/>
        <rFont val="宋体"/>
        <charset val="134"/>
      </rPr>
      <t>螺钉</t>
    </r>
    <r>
      <rPr>
        <sz val="10"/>
        <color rgb="FF000000"/>
        <rFont val="Arial"/>
        <charset val="134"/>
      </rPr>
      <t>,12VB.03.53B,</t>
    </r>
    <r>
      <rPr>
        <sz val="10"/>
        <color rgb="FF000000"/>
        <rFont val="宋体"/>
        <charset val="134"/>
      </rPr>
      <t>济柴</t>
    </r>
  </si>
  <si>
    <r>
      <rPr>
        <sz val="10"/>
        <color rgb="FF000000"/>
        <rFont val="宋体"/>
        <charset val="134"/>
      </rPr>
      <t>引擎发电机组本体零件</t>
    </r>
    <r>
      <rPr>
        <sz val="10"/>
        <color rgb="FF000000"/>
        <rFont val="Arial"/>
        <charset val="134"/>
      </rPr>
      <t>,</t>
    </r>
    <r>
      <rPr>
        <sz val="10"/>
        <color rgb="FF000000"/>
        <rFont val="宋体"/>
        <charset val="134"/>
      </rPr>
      <t>垫圈</t>
    </r>
    <r>
      <rPr>
        <sz val="10"/>
        <color rgb="FF000000"/>
        <rFont val="Arial"/>
        <charset val="134"/>
      </rPr>
      <t>,GB93 14mm,</t>
    </r>
    <r>
      <rPr>
        <sz val="10"/>
        <color rgb="FF000000"/>
        <rFont val="宋体"/>
        <charset val="134"/>
      </rPr>
      <t>济柴</t>
    </r>
  </si>
  <si>
    <r>
      <rPr>
        <sz val="10"/>
        <color rgb="FF000000"/>
        <rFont val="宋体"/>
        <charset val="134"/>
      </rPr>
      <t>引擎发电机组本体零件</t>
    </r>
    <r>
      <rPr>
        <sz val="10"/>
        <color rgb="FF000000"/>
        <rFont val="Arial"/>
        <charset val="134"/>
      </rPr>
      <t>,</t>
    </r>
    <r>
      <rPr>
        <sz val="10"/>
        <color rgb="FF000000"/>
        <rFont val="宋体"/>
        <charset val="134"/>
      </rPr>
      <t>扁螺母</t>
    </r>
    <r>
      <rPr>
        <sz val="10"/>
        <color rgb="FF000000"/>
        <rFont val="Arial"/>
        <charset val="134"/>
      </rPr>
      <t>,M14×1.5mm,</t>
    </r>
    <r>
      <rPr>
        <sz val="10"/>
        <color rgb="FF000000"/>
        <rFont val="宋体"/>
        <charset val="134"/>
      </rPr>
      <t>济柴</t>
    </r>
  </si>
  <si>
    <r>
      <rPr>
        <sz val="10"/>
        <color rgb="FF000000"/>
        <rFont val="宋体"/>
        <charset val="134"/>
      </rPr>
      <t>引擎发电机组本体零件</t>
    </r>
    <r>
      <rPr>
        <sz val="10"/>
        <color rgb="FF000000"/>
        <rFont val="Arial"/>
        <charset val="134"/>
      </rPr>
      <t>,</t>
    </r>
    <r>
      <rPr>
        <sz val="10"/>
        <color rgb="FF000000"/>
        <rFont val="宋体"/>
        <charset val="134"/>
      </rPr>
      <t>垫圈</t>
    </r>
    <r>
      <rPr>
        <sz val="10"/>
        <color rgb="FF000000"/>
        <rFont val="Arial"/>
        <charset val="134"/>
      </rPr>
      <t>,GB93 10mm,</t>
    </r>
    <r>
      <rPr>
        <sz val="10"/>
        <color rgb="FF000000"/>
        <rFont val="宋体"/>
        <charset val="134"/>
      </rPr>
      <t>济柴</t>
    </r>
  </si>
  <si>
    <r>
      <rPr>
        <sz val="10"/>
        <color rgb="FF000000"/>
        <rFont val="宋体"/>
        <charset val="134"/>
      </rPr>
      <t>引擎发电机组本体零件</t>
    </r>
    <r>
      <rPr>
        <sz val="10"/>
        <color rgb="FF000000"/>
        <rFont val="Arial"/>
        <charset val="134"/>
      </rPr>
      <t>,</t>
    </r>
    <r>
      <rPr>
        <sz val="10"/>
        <color rgb="FF000000"/>
        <rFont val="宋体"/>
        <charset val="134"/>
      </rPr>
      <t>扁螺母</t>
    </r>
    <r>
      <rPr>
        <sz val="10"/>
        <color rgb="FF000000"/>
        <rFont val="Arial"/>
        <charset val="134"/>
      </rPr>
      <t>,M14×1mm,</t>
    </r>
    <r>
      <rPr>
        <sz val="10"/>
        <color rgb="FF000000"/>
        <rFont val="宋体"/>
        <charset val="134"/>
      </rPr>
      <t>济柴</t>
    </r>
  </si>
  <si>
    <r>
      <rPr>
        <sz val="10"/>
        <color rgb="FF000000"/>
        <rFont val="宋体"/>
        <charset val="134"/>
      </rPr>
      <t>引擎发电机组本体零件</t>
    </r>
    <r>
      <rPr>
        <sz val="10"/>
        <color rgb="FF000000"/>
        <rFont val="Arial"/>
        <charset val="134"/>
      </rPr>
      <t>,</t>
    </r>
    <r>
      <rPr>
        <sz val="10"/>
        <color rgb="FF000000"/>
        <rFont val="宋体"/>
        <charset val="134"/>
      </rPr>
      <t>扁螺母</t>
    </r>
    <r>
      <rPr>
        <sz val="10"/>
        <color rgb="FF000000"/>
        <rFont val="Arial"/>
        <charset val="134"/>
      </rPr>
      <t>,M10×1mm,</t>
    </r>
    <r>
      <rPr>
        <sz val="10"/>
        <color rgb="FF000000"/>
        <rFont val="宋体"/>
        <charset val="134"/>
      </rPr>
      <t>济柴</t>
    </r>
  </si>
  <si>
    <r>
      <rPr>
        <sz val="10"/>
        <color rgb="FF000000"/>
        <rFont val="宋体"/>
        <charset val="134"/>
      </rPr>
      <t>引擎发电机组本体零件</t>
    </r>
    <r>
      <rPr>
        <sz val="10"/>
        <color rgb="FF000000"/>
        <rFont val="Arial"/>
        <charset val="134"/>
      </rPr>
      <t>,</t>
    </r>
    <r>
      <rPr>
        <sz val="10"/>
        <color rgb="FF000000"/>
        <rFont val="宋体"/>
        <charset val="134"/>
      </rPr>
      <t>螺栓</t>
    </r>
    <r>
      <rPr>
        <sz val="10"/>
        <color rgb="FF000000"/>
        <rFont val="Arial"/>
        <charset val="134"/>
      </rPr>
      <t>,M10×16mm,</t>
    </r>
    <r>
      <rPr>
        <sz val="10"/>
        <color rgb="FF000000"/>
        <rFont val="宋体"/>
        <charset val="134"/>
      </rPr>
      <t>济柴</t>
    </r>
  </si>
  <si>
    <r>
      <rPr>
        <sz val="10"/>
        <color rgb="FF000000"/>
        <rFont val="宋体"/>
        <charset val="134"/>
      </rPr>
      <t>引擎发电机组本体零件</t>
    </r>
    <r>
      <rPr>
        <sz val="10"/>
        <color rgb="FF000000"/>
        <rFont val="Arial"/>
        <charset val="134"/>
      </rPr>
      <t>,</t>
    </r>
    <r>
      <rPr>
        <sz val="10"/>
        <color rgb="FF000000"/>
        <rFont val="宋体"/>
        <charset val="134"/>
      </rPr>
      <t>挡圈</t>
    </r>
    <r>
      <rPr>
        <sz val="10"/>
        <color rgb="FF000000"/>
        <rFont val="Arial"/>
        <charset val="134"/>
      </rPr>
      <t>,25mm,</t>
    </r>
    <r>
      <rPr>
        <sz val="10"/>
        <color rgb="FF000000"/>
        <rFont val="宋体"/>
        <charset val="134"/>
      </rPr>
      <t>济柴</t>
    </r>
  </si>
  <si>
    <r>
      <rPr>
        <sz val="10"/>
        <color rgb="FF000000"/>
        <rFont val="宋体"/>
        <charset val="134"/>
      </rPr>
      <t>引擎发电机组本体零件</t>
    </r>
    <r>
      <rPr>
        <sz val="10"/>
        <color rgb="FF000000"/>
        <rFont val="Arial"/>
        <charset val="134"/>
      </rPr>
      <t>,</t>
    </r>
    <r>
      <rPr>
        <sz val="10"/>
        <color rgb="FF000000"/>
        <rFont val="宋体"/>
        <charset val="134"/>
      </rPr>
      <t>螺栓</t>
    </r>
    <r>
      <rPr>
        <sz val="10"/>
        <color rgb="FF000000"/>
        <rFont val="Arial"/>
        <charset val="134"/>
      </rPr>
      <t>,M10×45mm,</t>
    </r>
    <r>
      <rPr>
        <sz val="10"/>
        <color rgb="FF000000"/>
        <rFont val="宋体"/>
        <charset val="134"/>
      </rPr>
      <t>济柴</t>
    </r>
  </si>
  <si>
    <r>
      <rPr>
        <sz val="10"/>
        <color rgb="FF000000"/>
        <rFont val="宋体"/>
        <charset val="134"/>
      </rPr>
      <t>引擎发电机组本体零件</t>
    </r>
    <r>
      <rPr>
        <sz val="10"/>
        <color rgb="FF000000"/>
        <rFont val="Arial"/>
        <charset val="134"/>
      </rPr>
      <t>,</t>
    </r>
    <r>
      <rPr>
        <sz val="10"/>
        <color rgb="FF000000"/>
        <rFont val="宋体"/>
        <charset val="134"/>
      </rPr>
      <t>螺栓</t>
    </r>
    <r>
      <rPr>
        <sz val="10"/>
        <color rgb="FF000000"/>
        <rFont val="Arial"/>
        <charset val="134"/>
      </rPr>
      <t>,M10×90mm 12VB.03.04,</t>
    </r>
    <r>
      <rPr>
        <sz val="10"/>
        <color rgb="FF000000"/>
        <rFont val="宋体"/>
        <charset val="134"/>
      </rPr>
      <t>济柴</t>
    </r>
  </si>
  <si>
    <r>
      <rPr>
        <sz val="10"/>
        <color rgb="FF000000"/>
        <rFont val="宋体"/>
        <charset val="134"/>
      </rPr>
      <t>引擎发电机组本体零件</t>
    </r>
    <r>
      <rPr>
        <sz val="10"/>
        <color rgb="FF000000"/>
        <rFont val="Arial"/>
        <charset val="134"/>
      </rPr>
      <t>,</t>
    </r>
    <r>
      <rPr>
        <sz val="10"/>
        <color rgb="FF000000"/>
        <rFont val="宋体"/>
        <charset val="134"/>
      </rPr>
      <t>挡圈</t>
    </r>
    <r>
      <rPr>
        <sz val="10"/>
        <color rgb="FF000000"/>
        <rFont val="Arial"/>
        <charset val="134"/>
      </rPr>
      <t>,30mm,</t>
    </r>
    <r>
      <rPr>
        <sz val="10"/>
        <color rgb="FF000000"/>
        <rFont val="宋体"/>
        <charset val="134"/>
      </rPr>
      <t>济柴</t>
    </r>
  </si>
  <si>
    <r>
      <rPr>
        <sz val="10"/>
        <color rgb="FF000000"/>
        <rFont val="宋体"/>
        <charset val="134"/>
      </rPr>
      <t>引擎发电机组本体零件</t>
    </r>
    <r>
      <rPr>
        <sz val="10"/>
        <color rgb="FF000000"/>
        <rFont val="Arial"/>
        <charset val="134"/>
      </rPr>
      <t>,</t>
    </r>
    <r>
      <rPr>
        <sz val="10"/>
        <color rgb="FF000000"/>
        <rFont val="宋体"/>
        <charset val="134"/>
      </rPr>
      <t>螺栓</t>
    </r>
    <r>
      <rPr>
        <sz val="10"/>
        <color rgb="FF000000"/>
        <rFont val="Arial"/>
        <charset val="134"/>
      </rPr>
      <t>,M10×70mm,</t>
    </r>
    <r>
      <rPr>
        <sz val="10"/>
        <color rgb="FF000000"/>
        <rFont val="宋体"/>
        <charset val="134"/>
      </rPr>
      <t>济柴</t>
    </r>
  </si>
  <si>
    <r>
      <rPr>
        <sz val="10"/>
        <color rgb="FF000000"/>
        <rFont val="宋体"/>
        <charset val="134"/>
      </rPr>
      <t>引擎发电机组本体零件</t>
    </r>
    <r>
      <rPr>
        <sz val="10"/>
        <color rgb="FF000000"/>
        <rFont val="Arial"/>
        <charset val="134"/>
      </rPr>
      <t>,</t>
    </r>
    <r>
      <rPr>
        <sz val="10"/>
        <color rgb="FF000000"/>
        <rFont val="宋体"/>
        <charset val="134"/>
      </rPr>
      <t>螺栓</t>
    </r>
    <r>
      <rPr>
        <sz val="10"/>
        <color rgb="FF000000"/>
        <rFont val="Arial"/>
        <charset val="134"/>
      </rPr>
      <t>,M10×100mm,</t>
    </r>
    <r>
      <rPr>
        <sz val="10"/>
        <color rgb="FF000000"/>
        <rFont val="宋体"/>
        <charset val="134"/>
      </rPr>
      <t>济柴</t>
    </r>
  </si>
  <si>
    <r>
      <rPr>
        <sz val="10"/>
        <color rgb="FF000000"/>
        <rFont val="宋体"/>
        <charset val="134"/>
      </rPr>
      <t>引擎发电机组本体零件</t>
    </r>
    <r>
      <rPr>
        <sz val="10"/>
        <color rgb="FF000000"/>
        <rFont val="Arial"/>
        <charset val="134"/>
      </rPr>
      <t>,</t>
    </r>
    <r>
      <rPr>
        <sz val="10"/>
        <color rgb="FF000000"/>
        <rFont val="宋体"/>
        <charset val="134"/>
      </rPr>
      <t>管接</t>
    </r>
    <r>
      <rPr>
        <sz val="10"/>
        <color rgb="FF000000"/>
        <rFont val="Arial"/>
        <charset val="134"/>
      </rPr>
      <t>,12VB.24.13,</t>
    </r>
    <r>
      <rPr>
        <sz val="10"/>
        <color rgb="FF000000"/>
        <rFont val="宋体"/>
        <charset val="134"/>
      </rPr>
      <t>济柴</t>
    </r>
  </si>
  <si>
    <r>
      <rPr>
        <sz val="10"/>
        <color rgb="FF000000"/>
        <rFont val="宋体"/>
        <charset val="134"/>
      </rPr>
      <t>引擎发电机组本体零件</t>
    </r>
    <r>
      <rPr>
        <sz val="10"/>
        <color rgb="FF000000"/>
        <rFont val="Arial"/>
        <charset val="134"/>
      </rPr>
      <t>,</t>
    </r>
    <r>
      <rPr>
        <sz val="10"/>
        <color rgb="FF000000"/>
        <rFont val="宋体"/>
        <charset val="134"/>
      </rPr>
      <t>螺栓</t>
    </r>
    <r>
      <rPr>
        <sz val="10"/>
        <color rgb="FF000000"/>
        <rFont val="Arial"/>
        <charset val="134"/>
      </rPr>
      <t>,M10×175mm 12VB.03.09B,</t>
    </r>
    <r>
      <rPr>
        <sz val="10"/>
        <color rgb="FF000000"/>
        <rFont val="宋体"/>
        <charset val="134"/>
      </rPr>
      <t>济柴</t>
    </r>
  </si>
  <si>
    <r>
      <rPr>
        <sz val="10"/>
        <color rgb="FF000000"/>
        <rFont val="宋体"/>
        <charset val="134"/>
      </rPr>
      <t>引擎发电机组本体零件</t>
    </r>
    <r>
      <rPr>
        <sz val="10"/>
        <color rgb="FF000000"/>
        <rFont val="Arial"/>
        <charset val="134"/>
      </rPr>
      <t>,</t>
    </r>
    <r>
      <rPr>
        <sz val="10"/>
        <color rgb="FF000000"/>
        <rFont val="宋体"/>
        <charset val="134"/>
      </rPr>
      <t>管箍管箍分部件</t>
    </r>
    <r>
      <rPr>
        <sz val="10"/>
        <color rgb="FF000000"/>
        <rFont val="Arial"/>
        <charset val="134"/>
      </rPr>
      <t>,2012.24.50,</t>
    </r>
    <r>
      <rPr>
        <sz val="10"/>
        <color rgb="FF000000"/>
        <rFont val="宋体"/>
        <charset val="134"/>
      </rPr>
      <t>济柴</t>
    </r>
  </si>
  <si>
    <r>
      <rPr>
        <sz val="10"/>
        <color rgb="FF000000"/>
        <rFont val="宋体"/>
        <charset val="134"/>
      </rPr>
      <t>引擎发电机组本体零件</t>
    </r>
    <r>
      <rPr>
        <sz val="10"/>
        <color rgb="FF000000"/>
        <rFont val="Arial"/>
        <charset val="134"/>
      </rPr>
      <t>,</t>
    </r>
    <r>
      <rPr>
        <sz val="10"/>
        <color rgb="FF000000"/>
        <rFont val="宋体"/>
        <charset val="134"/>
      </rPr>
      <t>螺栓</t>
    </r>
    <r>
      <rPr>
        <sz val="10"/>
        <color rgb="FF000000"/>
        <rFont val="Arial"/>
        <charset val="134"/>
      </rPr>
      <t>,12VB.05.10.03,</t>
    </r>
    <r>
      <rPr>
        <sz val="10"/>
        <color rgb="FF000000"/>
        <rFont val="宋体"/>
        <charset val="134"/>
      </rPr>
      <t>济柴</t>
    </r>
  </si>
  <si>
    <r>
      <rPr>
        <sz val="10"/>
        <color rgb="FF000000"/>
        <rFont val="宋体"/>
        <charset val="134"/>
      </rPr>
      <t>引擎发电机组本体零件</t>
    </r>
    <r>
      <rPr>
        <sz val="10"/>
        <color rgb="FF000000"/>
        <rFont val="Arial"/>
        <charset val="134"/>
      </rPr>
      <t>,</t>
    </r>
    <r>
      <rPr>
        <sz val="10"/>
        <color rgb="FF000000"/>
        <rFont val="宋体"/>
        <charset val="134"/>
      </rPr>
      <t>螺栓</t>
    </r>
    <r>
      <rPr>
        <sz val="10"/>
        <color rgb="FF000000"/>
        <rFont val="Arial"/>
        <charset val="134"/>
      </rPr>
      <t>,310×20mm 12VB.01.04B,</t>
    </r>
    <r>
      <rPr>
        <sz val="10"/>
        <color rgb="FF000000"/>
        <rFont val="宋体"/>
        <charset val="134"/>
      </rPr>
      <t>济柴</t>
    </r>
  </si>
  <si>
    <r>
      <rPr>
        <sz val="10"/>
        <color rgb="FF000000"/>
        <rFont val="宋体"/>
        <charset val="134"/>
      </rPr>
      <t>引擎发电机组本体零件</t>
    </r>
    <r>
      <rPr>
        <sz val="10"/>
        <color rgb="FF000000"/>
        <rFont val="Arial"/>
        <charset val="134"/>
      </rPr>
      <t>,</t>
    </r>
    <r>
      <rPr>
        <sz val="10"/>
        <color rgb="FF000000"/>
        <rFont val="宋体"/>
        <charset val="134"/>
      </rPr>
      <t>卡簧</t>
    </r>
    <r>
      <rPr>
        <sz val="10"/>
        <color rgb="FF000000"/>
        <rFont val="Arial"/>
        <charset val="134"/>
      </rPr>
      <t>,12V.05.14,</t>
    </r>
    <r>
      <rPr>
        <sz val="10"/>
        <color rgb="FF000000"/>
        <rFont val="宋体"/>
        <charset val="134"/>
      </rPr>
      <t>济柴</t>
    </r>
  </si>
  <si>
    <r>
      <rPr>
        <sz val="10"/>
        <color rgb="FF000000"/>
        <rFont val="宋体"/>
        <charset val="134"/>
      </rPr>
      <t>引擎发电机组本体零件</t>
    </r>
    <r>
      <rPr>
        <sz val="10"/>
        <color rgb="FF000000"/>
        <rFont val="Arial"/>
        <charset val="134"/>
      </rPr>
      <t>,</t>
    </r>
    <r>
      <rPr>
        <sz val="10"/>
        <color rgb="FF000000"/>
        <rFont val="宋体"/>
        <charset val="134"/>
      </rPr>
      <t>油封</t>
    </r>
    <r>
      <rPr>
        <sz val="10"/>
        <color rgb="FF000000"/>
        <rFont val="Arial"/>
        <charset val="134"/>
      </rPr>
      <t>,Q/JC16001 PG20×40×10mm,</t>
    </r>
    <r>
      <rPr>
        <sz val="10"/>
        <color rgb="FF000000"/>
        <rFont val="宋体"/>
        <charset val="134"/>
      </rPr>
      <t>济柴</t>
    </r>
  </si>
  <si>
    <r>
      <rPr>
        <sz val="10"/>
        <color rgb="FF000000"/>
        <rFont val="宋体"/>
        <charset val="134"/>
      </rPr>
      <t>引擎发电机组本体零件</t>
    </r>
    <r>
      <rPr>
        <sz val="10"/>
        <color rgb="FF000000"/>
        <rFont val="Arial"/>
        <charset val="134"/>
      </rPr>
      <t>,</t>
    </r>
    <r>
      <rPr>
        <sz val="10"/>
        <color rgb="FF000000"/>
        <rFont val="宋体"/>
        <charset val="134"/>
      </rPr>
      <t>油封</t>
    </r>
    <r>
      <rPr>
        <sz val="10"/>
        <color rgb="FF000000"/>
        <rFont val="Arial"/>
        <charset val="134"/>
      </rPr>
      <t>,Q/JC16001 PG30×55×10mm,</t>
    </r>
    <r>
      <rPr>
        <sz val="10"/>
        <color rgb="FF000000"/>
        <rFont val="宋体"/>
        <charset val="134"/>
      </rPr>
      <t>济柴</t>
    </r>
  </si>
  <si>
    <r>
      <rPr>
        <sz val="10"/>
        <color rgb="FF000000"/>
        <rFont val="宋体"/>
        <charset val="134"/>
      </rPr>
      <t>引擎发电机组本体零件</t>
    </r>
    <r>
      <rPr>
        <sz val="10"/>
        <color rgb="FF000000"/>
        <rFont val="Arial"/>
        <charset val="134"/>
      </rPr>
      <t>,</t>
    </r>
    <r>
      <rPr>
        <sz val="10"/>
        <color rgb="FF000000"/>
        <rFont val="宋体"/>
        <charset val="134"/>
      </rPr>
      <t>上连杆轴瓦</t>
    </r>
    <r>
      <rPr>
        <sz val="10"/>
        <color rgb="FF000000"/>
        <rFont val="Arial"/>
        <charset val="134"/>
      </rPr>
      <t>,12VB.05.10.04,</t>
    </r>
    <r>
      <rPr>
        <sz val="10"/>
        <color rgb="FF000000"/>
        <rFont val="宋体"/>
        <charset val="134"/>
      </rPr>
      <t>济柴</t>
    </r>
  </si>
  <si>
    <r>
      <rPr>
        <sz val="10"/>
        <color rgb="FF000000"/>
        <rFont val="宋体"/>
        <charset val="134"/>
      </rPr>
      <t>引擎发电机组本体零件</t>
    </r>
    <r>
      <rPr>
        <sz val="10"/>
        <color rgb="FF000000"/>
        <rFont val="Arial"/>
        <charset val="134"/>
      </rPr>
      <t>,</t>
    </r>
    <r>
      <rPr>
        <sz val="10"/>
        <color rgb="FF000000"/>
        <rFont val="宋体"/>
        <charset val="134"/>
      </rPr>
      <t>弯管</t>
    </r>
    <r>
      <rPr>
        <sz val="10"/>
        <color rgb="FF000000"/>
        <rFont val="Arial"/>
        <charset val="134"/>
      </rPr>
      <t>,150×50mm 12VB.24.06,</t>
    </r>
    <r>
      <rPr>
        <sz val="10"/>
        <color rgb="FF000000"/>
        <rFont val="宋体"/>
        <charset val="134"/>
      </rPr>
      <t>济柴</t>
    </r>
  </si>
  <si>
    <r>
      <rPr>
        <sz val="10"/>
        <color rgb="FF000000"/>
        <rFont val="宋体"/>
        <charset val="134"/>
      </rPr>
      <t>引擎发电机组本体零件</t>
    </r>
    <r>
      <rPr>
        <sz val="10"/>
        <color rgb="FF000000"/>
        <rFont val="Arial"/>
        <charset val="134"/>
      </rPr>
      <t>,</t>
    </r>
    <r>
      <rPr>
        <sz val="10"/>
        <color rgb="FF000000"/>
        <rFont val="宋体"/>
        <charset val="134"/>
      </rPr>
      <t>下连杆轴瓦</t>
    </r>
    <r>
      <rPr>
        <sz val="10"/>
        <color rgb="FF000000"/>
        <rFont val="Arial"/>
        <charset val="134"/>
      </rPr>
      <t>,12VB.05.10.05,</t>
    </r>
    <r>
      <rPr>
        <sz val="10"/>
        <color rgb="FF000000"/>
        <rFont val="宋体"/>
        <charset val="134"/>
      </rPr>
      <t>济柴</t>
    </r>
  </si>
  <si>
    <r>
      <rPr>
        <sz val="10"/>
        <color rgb="FF000000"/>
        <rFont val="宋体"/>
        <charset val="134"/>
      </rPr>
      <t>引擎发电机组本体零件</t>
    </r>
    <r>
      <rPr>
        <sz val="10"/>
        <color rgb="FF000000"/>
        <rFont val="Arial"/>
        <charset val="134"/>
      </rPr>
      <t>,</t>
    </r>
    <r>
      <rPr>
        <sz val="10"/>
        <color rgb="FF000000"/>
        <rFont val="宋体"/>
        <charset val="134"/>
      </rPr>
      <t>油封</t>
    </r>
    <r>
      <rPr>
        <sz val="10"/>
        <color rgb="FF000000"/>
        <rFont val="Arial"/>
        <charset val="134"/>
      </rPr>
      <t>,Q/JC16001 PG18×40×10mm,</t>
    </r>
    <r>
      <rPr>
        <sz val="10"/>
        <color rgb="FF000000"/>
        <rFont val="宋体"/>
        <charset val="134"/>
      </rPr>
      <t>济柴</t>
    </r>
  </si>
  <si>
    <r>
      <rPr>
        <sz val="10"/>
        <color rgb="FF000000"/>
        <rFont val="宋体"/>
        <charset val="134"/>
      </rPr>
      <t>引擎发电机组本体零件</t>
    </r>
    <r>
      <rPr>
        <sz val="10"/>
        <color rgb="FF000000"/>
        <rFont val="Arial"/>
        <charset val="134"/>
      </rPr>
      <t>,</t>
    </r>
    <r>
      <rPr>
        <sz val="10"/>
        <color rgb="FF000000"/>
        <rFont val="宋体"/>
        <charset val="134"/>
      </rPr>
      <t>油封</t>
    </r>
    <r>
      <rPr>
        <sz val="10"/>
        <color rgb="FF000000"/>
        <rFont val="Arial"/>
        <charset val="134"/>
      </rPr>
      <t>,Q/JC16001 PG130×160×15mm,</t>
    </r>
    <r>
      <rPr>
        <sz val="10"/>
        <color rgb="FF000000"/>
        <rFont val="宋体"/>
        <charset val="134"/>
      </rPr>
      <t>济柴</t>
    </r>
  </si>
  <si>
    <r>
      <rPr>
        <sz val="10"/>
        <color rgb="FF000000"/>
        <rFont val="宋体"/>
        <charset val="134"/>
      </rPr>
      <t>引擎发电机组本体零件</t>
    </r>
    <r>
      <rPr>
        <sz val="10"/>
        <color rgb="FF000000"/>
        <rFont val="Arial"/>
        <charset val="134"/>
      </rPr>
      <t>,</t>
    </r>
    <r>
      <rPr>
        <sz val="10"/>
        <color rgb="FF000000"/>
        <rFont val="宋体"/>
        <charset val="134"/>
      </rPr>
      <t>水封</t>
    </r>
    <r>
      <rPr>
        <sz val="10"/>
        <color rgb="FF000000"/>
        <rFont val="Arial"/>
        <charset val="134"/>
      </rPr>
      <t>,SB-28,</t>
    </r>
    <r>
      <rPr>
        <sz val="10"/>
        <color rgb="FF000000"/>
        <rFont val="宋体"/>
        <charset val="134"/>
      </rPr>
      <t>济柴</t>
    </r>
  </si>
  <si>
    <r>
      <rPr>
        <sz val="10"/>
        <color rgb="FF000000"/>
        <rFont val="宋体"/>
        <charset val="134"/>
      </rPr>
      <t>引擎发电机组本体零件</t>
    </r>
    <r>
      <rPr>
        <sz val="10"/>
        <color rgb="FF000000"/>
        <rFont val="Arial"/>
        <charset val="134"/>
      </rPr>
      <t>,</t>
    </r>
    <r>
      <rPr>
        <sz val="10"/>
        <color rgb="FF000000"/>
        <rFont val="宋体"/>
        <charset val="134"/>
      </rPr>
      <t>水封</t>
    </r>
    <r>
      <rPr>
        <sz val="10"/>
        <color rgb="FF000000"/>
        <rFont val="Arial"/>
        <charset val="134"/>
      </rPr>
      <t>,SB-34,</t>
    </r>
    <r>
      <rPr>
        <sz val="10"/>
        <color rgb="FF000000"/>
        <rFont val="宋体"/>
        <charset val="134"/>
      </rPr>
      <t>济柴</t>
    </r>
  </si>
  <si>
    <r>
      <rPr>
        <sz val="10"/>
        <color rgb="FF000000"/>
        <rFont val="宋体"/>
        <charset val="134"/>
      </rPr>
      <t>引擎发电机组本体零件</t>
    </r>
    <r>
      <rPr>
        <sz val="10"/>
        <color rgb="FF000000"/>
        <rFont val="Arial"/>
        <charset val="134"/>
      </rPr>
      <t>,</t>
    </r>
    <r>
      <rPr>
        <sz val="10"/>
        <color rgb="FF000000"/>
        <rFont val="宋体"/>
        <charset val="134"/>
      </rPr>
      <t>挠性接头</t>
    </r>
    <r>
      <rPr>
        <sz val="10"/>
        <color rgb="FF000000"/>
        <rFont val="Arial"/>
        <charset val="134"/>
      </rPr>
      <t>,2112.24.08,</t>
    </r>
    <r>
      <rPr>
        <sz val="10"/>
        <color rgb="FF000000"/>
        <rFont val="宋体"/>
        <charset val="134"/>
      </rPr>
      <t>济柴</t>
    </r>
  </si>
  <si>
    <r>
      <rPr>
        <sz val="10"/>
        <color rgb="FF000000"/>
        <rFont val="宋体"/>
        <charset val="134"/>
      </rPr>
      <t>引擎发电机组本体零件</t>
    </r>
    <r>
      <rPr>
        <sz val="10"/>
        <color rgb="FF000000"/>
        <rFont val="Arial"/>
        <charset val="134"/>
      </rPr>
      <t>,</t>
    </r>
    <r>
      <rPr>
        <sz val="10"/>
        <color rgb="FF000000"/>
        <rFont val="宋体"/>
        <charset val="134"/>
      </rPr>
      <t>活塞销</t>
    </r>
    <r>
      <rPr>
        <sz val="10"/>
        <color rgb="FF000000"/>
        <rFont val="Arial"/>
        <charset val="134"/>
      </rPr>
      <t>,12V.05.08A,</t>
    </r>
    <r>
      <rPr>
        <sz val="10"/>
        <color rgb="FF000000"/>
        <rFont val="宋体"/>
        <charset val="134"/>
      </rPr>
      <t>济柴</t>
    </r>
  </si>
  <si>
    <r>
      <rPr>
        <sz val="10"/>
        <color rgb="FF000000"/>
        <rFont val="宋体"/>
        <charset val="134"/>
      </rPr>
      <t>引擎发电机组本体零件</t>
    </r>
    <r>
      <rPr>
        <sz val="10"/>
        <color rgb="FF000000"/>
        <rFont val="Arial"/>
        <charset val="134"/>
      </rPr>
      <t>,</t>
    </r>
    <r>
      <rPr>
        <sz val="10"/>
        <color rgb="FF000000"/>
        <rFont val="宋体"/>
        <charset val="134"/>
      </rPr>
      <t>密封垫</t>
    </r>
    <r>
      <rPr>
        <sz val="10"/>
        <color rgb="FF000000"/>
        <rFont val="Arial"/>
        <charset val="134"/>
      </rPr>
      <t>,110×30mm 12VB.01.146,</t>
    </r>
    <r>
      <rPr>
        <sz val="10"/>
        <color rgb="FF000000"/>
        <rFont val="宋体"/>
        <charset val="134"/>
      </rPr>
      <t>济柴</t>
    </r>
  </si>
  <si>
    <r>
      <rPr>
        <sz val="10"/>
        <color rgb="FF000000"/>
        <rFont val="宋体"/>
        <charset val="134"/>
      </rPr>
      <t>引擎发电机组本体零件</t>
    </r>
    <r>
      <rPr>
        <sz val="10"/>
        <color rgb="FF000000"/>
        <rFont val="Arial"/>
        <charset val="134"/>
      </rPr>
      <t>,</t>
    </r>
    <r>
      <rPr>
        <sz val="10"/>
        <color rgb="FF000000"/>
        <rFont val="宋体"/>
        <charset val="134"/>
      </rPr>
      <t>垫片</t>
    </r>
    <r>
      <rPr>
        <sz val="10"/>
        <color rgb="FF000000"/>
        <rFont val="Arial"/>
        <charset val="134"/>
      </rPr>
      <t>,511.20.11,</t>
    </r>
    <r>
      <rPr>
        <sz val="10"/>
        <color rgb="FF000000"/>
        <rFont val="宋体"/>
        <charset val="134"/>
      </rPr>
      <t>济柴</t>
    </r>
  </si>
  <si>
    <r>
      <rPr>
        <sz val="10"/>
        <color rgb="FF000000"/>
        <rFont val="宋体"/>
        <charset val="134"/>
      </rPr>
      <t>引擎发电机组本体零件</t>
    </r>
    <r>
      <rPr>
        <sz val="10"/>
        <color rgb="FF000000"/>
        <rFont val="Arial"/>
        <charset val="134"/>
      </rPr>
      <t>,</t>
    </r>
    <r>
      <rPr>
        <sz val="10"/>
        <color rgb="FF000000"/>
        <rFont val="宋体"/>
        <charset val="134"/>
      </rPr>
      <t>垫片</t>
    </r>
    <r>
      <rPr>
        <sz val="10"/>
        <color rgb="FF000000"/>
        <rFont val="Arial"/>
        <charset val="134"/>
      </rPr>
      <t>,114LZ.08.02,</t>
    </r>
    <r>
      <rPr>
        <sz val="10"/>
        <color rgb="FF000000"/>
        <rFont val="宋体"/>
        <charset val="134"/>
      </rPr>
      <t>济柴</t>
    </r>
  </si>
  <si>
    <r>
      <rPr>
        <sz val="10"/>
        <color rgb="FF000000"/>
        <rFont val="宋体"/>
        <charset val="134"/>
      </rPr>
      <t>引擎发电机组本体零件</t>
    </r>
    <r>
      <rPr>
        <sz val="10"/>
        <color rgb="FF000000"/>
        <rFont val="Arial"/>
        <charset val="134"/>
      </rPr>
      <t>,</t>
    </r>
    <r>
      <rPr>
        <sz val="10"/>
        <color rgb="FF000000"/>
        <rFont val="宋体"/>
        <charset val="134"/>
      </rPr>
      <t>铜垫圈</t>
    </r>
    <r>
      <rPr>
        <sz val="10"/>
        <color rgb="FF000000"/>
        <rFont val="Arial"/>
        <charset val="134"/>
      </rPr>
      <t>,Q/JC14009 24mm,</t>
    </r>
    <r>
      <rPr>
        <sz val="10"/>
        <color rgb="FF000000"/>
        <rFont val="宋体"/>
        <charset val="134"/>
      </rPr>
      <t>济柴</t>
    </r>
  </si>
  <si>
    <r>
      <rPr>
        <sz val="10"/>
        <color rgb="FF000000"/>
        <rFont val="宋体"/>
        <charset val="134"/>
      </rPr>
      <t>引擎发电机组本体零件</t>
    </r>
    <r>
      <rPr>
        <sz val="10"/>
        <color rgb="FF000000"/>
        <rFont val="Arial"/>
        <charset val="134"/>
      </rPr>
      <t>,</t>
    </r>
    <r>
      <rPr>
        <sz val="10"/>
        <color rgb="FF000000"/>
        <rFont val="宋体"/>
        <charset val="134"/>
      </rPr>
      <t>铜垫圈</t>
    </r>
    <r>
      <rPr>
        <sz val="10"/>
        <color rgb="FF000000"/>
        <rFont val="Arial"/>
        <charset val="134"/>
      </rPr>
      <t>,Q/JC14009 16mm,</t>
    </r>
    <r>
      <rPr>
        <sz val="10"/>
        <color rgb="FF000000"/>
        <rFont val="宋体"/>
        <charset val="134"/>
      </rPr>
      <t>济柴</t>
    </r>
  </si>
  <si>
    <r>
      <rPr>
        <sz val="10"/>
        <color rgb="FF000000"/>
        <rFont val="宋体"/>
        <charset val="134"/>
      </rPr>
      <t>引擎发电机组本体零件</t>
    </r>
    <r>
      <rPr>
        <sz val="10"/>
        <color rgb="FF000000"/>
        <rFont val="Arial"/>
        <charset val="134"/>
      </rPr>
      <t>,</t>
    </r>
    <r>
      <rPr>
        <sz val="10"/>
        <color rgb="FF000000"/>
        <rFont val="宋体"/>
        <charset val="134"/>
      </rPr>
      <t>铜垫圈</t>
    </r>
    <r>
      <rPr>
        <sz val="10"/>
        <color rgb="FF000000"/>
        <rFont val="Arial"/>
        <charset val="134"/>
      </rPr>
      <t>,Q/JC14009 18mm,</t>
    </r>
    <r>
      <rPr>
        <sz val="10"/>
        <color rgb="FF000000"/>
        <rFont val="宋体"/>
        <charset val="134"/>
      </rPr>
      <t>济柴</t>
    </r>
  </si>
  <si>
    <r>
      <rPr>
        <sz val="10"/>
        <color rgb="FF000000"/>
        <rFont val="宋体"/>
        <charset val="134"/>
      </rPr>
      <t>引擎发电机组本体零件</t>
    </r>
    <r>
      <rPr>
        <sz val="10"/>
        <color rgb="FF000000"/>
        <rFont val="Arial"/>
        <charset val="134"/>
      </rPr>
      <t>,</t>
    </r>
    <r>
      <rPr>
        <sz val="10"/>
        <color rgb="FF000000"/>
        <rFont val="宋体"/>
        <charset val="134"/>
      </rPr>
      <t>垫片</t>
    </r>
    <r>
      <rPr>
        <sz val="10"/>
        <color rgb="FF000000"/>
        <rFont val="Arial"/>
        <charset val="134"/>
      </rPr>
      <t>,511.20.25,</t>
    </r>
    <r>
      <rPr>
        <sz val="10"/>
        <color rgb="FF000000"/>
        <rFont val="宋体"/>
        <charset val="134"/>
      </rPr>
      <t>济柴</t>
    </r>
  </si>
  <si>
    <r>
      <rPr>
        <sz val="10"/>
        <color rgb="FF000000"/>
        <rFont val="宋体"/>
        <charset val="134"/>
      </rPr>
      <t>引擎发电机组本体零件</t>
    </r>
    <r>
      <rPr>
        <sz val="10"/>
        <color rgb="FF000000"/>
        <rFont val="Arial"/>
        <charset val="134"/>
      </rPr>
      <t>,</t>
    </r>
    <r>
      <rPr>
        <sz val="10"/>
        <color rgb="FF000000"/>
        <rFont val="宋体"/>
        <charset val="134"/>
      </rPr>
      <t>铜垫圈</t>
    </r>
    <r>
      <rPr>
        <sz val="10"/>
        <color rgb="FF000000"/>
        <rFont val="Arial"/>
        <charset val="134"/>
      </rPr>
      <t>,Q/JC14009 10mm,</t>
    </r>
    <r>
      <rPr>
        <sz val="10"/>
        <color rgb="FF000000"/>
        <rFont val="宋体"/>
        <charset val="134"/>
      </rPr>
      <t>济柴</t>
    </r>
  </si>
  <si>
    <r>
      <rPr>
        <sz val="10"/>
        <color rgb="FF000000"/>
        <rFont val="宋体"/>
        <charset val="134"/>
      </rPr>
      <t>引擎发电机组本体零件</t>
    </r>
    <r>
      <rPr>
        <sz val="10"/>
        <color rgb="FF000000"/>
        <rFont val="Arial"/>
        <charset val="134"/>
      </rPr>
      <t>,</t>
    </r>
    <r>
      <rPr>
        <sz val="10"/>
        <color rgb="FF000000"/>
        <rFont val="宋体"/>
        <charset val="134"/>
      </rPr>
      <t>铜垫圈</t>
    </r>
    <r>
      <rPr>
        <sz val="10"/>
        <color rgb="FF000000"/>
        <rFont val="Arial"/>
        <charset val="134"/>
      </rPr>
      <t>,Q/JC14009 8mm,</t>
    </r>
    <r>
      <rPr>
        <sz val="10"/>
        <color rgb="FF000000"/>
        <rFont val="宋体"/>
        <charset val="134"/>
      </rPr>
      <t>济柴</t>
    </r>
  </si>
  <si>
    <r>
      <rPr>
        <sz val="10"/>
        <color rgb="FF000000"/>
        <rFont val="宋体"/>
        <charset val="134"/>
      </rPr>
      <t>引擎发电机组本体零件</t>
    </r>
    <r>
      <rPr>
        <sz val="10"/>
        <color rgb="FF000000"/>
        <rFont val="Arial"/>
        <charset val="134"/>
      </rPr>
      <t>,</t>
    </r>
    <r>
      <rPr>
        <sz val="10"/>
        <color rgb="FF000000"/>
        <rFont val="宋体"/>
        <charset val="134"/>
      </rPr>
      <t>铜垫圈</t>
    </r>
    <r>
      <rPr>
        <sz val="10"/>
        <color rgb="FF000000"/>
        <rFont val="Arial"/>
        <charset val="134"/>
      </rPr>
      <t>,Q/JC14009 20mm,</t>
    </r>
    <r>
      <rPr>
        <sz val="10"/>
        <color rgb="FF000000"/>
        <rFont val="宋体"/>
        <charset val="134"/>
      </rPr>
      <t>济柴</t>
    </r>
  </si>
  <si>
    <r>
      <rPr>
        <sz val="10"/>
        <color rgb="FF000000"/>
        <rFont val="宋体"/>
        <charset val="134"/>
      </rPr>
      <t>引擎发电机组本体零件</t>
    </r>
    <r>
      <rPr>
        <sz val="10"/>
        <color rgb="FF000000"/>
        <rFont val="Arial"/>
        <charset val="134"/>
      </rPr>
      <t>,</t>
    </r>
    <r>
      <rPr>
        <sz val="10"/>
        <color rgb="FF000000"/>
        <rFont val="宋体"/>
        <charset val="134"/>
      </rPr>
      <t>铜垫圈</t>
    </r>
    <r>
      <rPr>
        <sz val="10"/>
        <color rgb="FF000000"/>
        <rFont val="Arial"/>
        <charset val="134"/>
      </rPr>
      <t>,Q/JC14009 14mm,</t>
    </r>
    <r>
      <rPr>
        <sz val="10"/>
        <color rgb="FF000000"/>
        <rFont val="宋体"/>
        <charset val="134"/>
      </rPr>
      <t>济柴</t>
    </r>
  </si>
  <si>
    <r>
      <rPr>
        <sz val="10"/>
        <color rgb="FF000000"/>
        <rFont val="宋体"/>
        <charset val="134"/>
      </rPr>
      <t>引擎发电机组本体零件</t>
    </r>
    <r>
      <rPr>
        <sz val="10"/>
        <color rgb="FF000000"/>
        <rFont val="Arial"/>
        <charset val="134"/>
      </rPr>
      <t>,</t>
    </r>
    <r>
      <rPr>
        <sz val="10"/>
        <color rgb="FF000000"/>
        <rFont val="宋体"/>
        <charset val="134"/>
      </rPr>
      <t>铜垫圈</t>
    </r>
    <r>
      <rPr>
        <sz val="10"/>
        <color rgb="FF000000"/>
        <rFont val="Arial"/>
        <charset val="134"/>
      </rPr>
      <t>,Q/JC14009 27mm,</t>
    </r>
    <r>
      <rPr>
        <sz val="10"/>
        <color rgb="FF000000"/>
        <rFont val="宋体"/>
        <charset val="134"/>
      </rPr>
      <t>济柴</t>
    </r>
  </si>
  <si>
    <r>
      <rPr>
        <sz val="10"/>
        <color rgb="FF000000"/>
        <rFont val="宋体"/>
        <charset val="134"/>
      </rPr>
      <t>引擎发电机组本体零件</t>
    </r>
    <r>
      <rPr>
        <sz val="10"/>
        <color rgb="FF000000"/>
        <rFont val="Arial"/>
        <charset val="134"/>
      </rPr>
      <t>,</t>
    </r>
    <r>
      <rPr>
        <sz val="10"/>
        <color rgb="FF000000"/>
        <rFont val="宋体"/>
        <charset val="134"/>
      </rPr>
      <t>铜垫圈</t>
    </r>
    <r>
      <rPr>
        <sz val="10"/>
        <color rgb="FF000000"/>
        <rFont val="Arial"/>
        <charset val="134"/>
      </rPr>
      <t>,Q/JC14009 12mm,</t>
    </r>
    <r>
      <rPr>
        <sz val="10"/>
        <color rgb="FF000000"/>
        <rFont val="宋体"/>
        <charset val="134"/>
      </rPr>
      <t>济柴</t>
    </r>
  </si>
  <si>
    <r>
      <rPr>
        <sz val="10"/>
        <color rgb="FF000000"/>
        <rFont val="宋体"/>
        <charset val="134"/>
      </rPr>
      <t>引擎发电机组本体零件</t>
    </r>
    <r>
      <rPr>
        <sz val="10"/>
        <color rgb="FF000000"/>
        <rFont val="Arial"/>
        <charset val="134"/>
      </rPr>
      <t>,</t>
    </r>
    <r>
      <rPr>
        <sz val="10"/>
        <color rgb="FF000000"/>
        <rFont val="宋体"/>
        <charset val="134"/>
      </rPr>
      <t>垫圈</t>
    </r>
    <r>
      <rPr>
        <sz val="10"/>
        <color rgb="FF000000"/>
        <rFont val="Arial"/>
        <charset val="134"/>
      </rPr>
      <t>,12VB.05.10.06,</t>
    </r>
    <r>
      <rPr>
        <sz val="10"/>
        <color rgb="FF000000"/>
        <rFont val="宋体"/>
        <charset val="134"/>
      </rPr>
      <t>济柴</t>
    </r>
  </si>
  <si>
    <r>
      <rPr>
        <sz val="10"/>
        <color rgb="FF000000"/>
        <rFont val="宋体"/>
        <charset val="134"/>
      </rPr>
      <t>引擎发电机组本体零件</t>
    </r>
    <r>
      <rPr>
        <sz val="10"/>
        <color rgb="FF000000"/>
        <rFont val="Arial"/>
        <charset val="134"/>
      </rPr>
      <t>,</t>
    </r>
    <r>
      <rPr>
        <sz val="10"/>
        <color rgb="FF000000"/>
        <rFont val="宋体"/>
        <charset val="134"/>
      </rPr>
      <t>垫片</t>
    </r>
    <r>
      <rPr>
        <sz val="10"/>
        <color rgb="FF000000"/>
        <rFont val="Arial"/>
        <charset val="134"/>
      </rPr>
      <t>,12VB.01.03,</t>
    </r>
    <r>
      <rPr>
        <sz val="10"/>
        <color rgb="FF000000"/>
        <rFont val="宋体"/>
        <charset val="134"/>
      </rPr>
      <t>济柴</t>
    </r>
  </si>
  <si>
    <r>
      <rPr>
        <sz val="10"/>
        <color rgb="FF000000"/>
        <rFont val="宋体"/>
        <charset val="134"/>
      </rPr>
      <t>引擎发电机组本体零件</t>
    </r>
    <r>
      <rPr>
        <sz val="10"/>
        <color rgb="FF000000"/>
        <rFont val="Arial"/>
        <charset val="134"/>
      </rPr>
      <t>,</t>
    </r>
    <r>
      <rPr>
        <sz val="10"/>
        <color rgb="FF000000"/>
        <rFont val="宋体"/>
        <charset val="134"/>
      </rPr>
      <t>铜垫圈</t>
    </r>
    <r>
      <rPr>
        <sz val="10"/>
        <color rgb="FF000000"/>
        <rFont val="Arial"/>
        <charset val="134"/>
      </rPr>
      <t>,Q/JC14009 22mm,</t>
    </r>
    <r>
      <rPr>
        <sz val="10"/>
        <color rgb="FF000000"/>
        <rFont val="宋体"/>
        <charset val="134"/>
      </rPr>
      <t>济柴</t>
    </r>
  </si>
  <si>
    <r>
      <rPr>
        <sz val="10"/>
        <color rgb="FF000000"/>
        <rFont val="宋体"/>
        <charset val="134"/>
      </rPr>
      <t>引擎发电机组本体零件</t>
    </r>
    <r>
      <rPr>
        <sz val="10"/>
        <color rgb="FF000000"/>
        <rFont val="Arial"/>
        <charset val="134"/>
      </rPr>
      <t>,</t>
    </r>
    <r>
      <rPr>
        <sz val="10"/>
        <color rgb="FF000000"/>
        <rFont val="宋体"/>
        <charset val="134"/>
      </rPr>
      <t>螺栓</t>
    </r>
    <r>
      <rPr>
        <sz val="10"/>
        <color rgb="FF000000"/>
        <rFont val="Arial"/>
        <charset val="134"/>
      </rPr>
      <t>,M10×25mm,</t>
    </r>
    <r>
      <rPr>
        <sz val="10"/>
        <color rgb="FF000000"/>
        <rFont val="宋体"/>
        <charset val="134"/>
      </rPr>
      <t>济柴</t>
    </r>
  </si>
  <si>
    <r>
      <rPr>
        <sz val="10"/>
        <color rgb="FF000000"/>
        <rFont val="宋体"/>
        <charset val="134"/>
      </rPr>
      <t>引擎发电机组本体零件</t>
    </r>
    <r>
      <rPr>
        <sz val="10"/>
        <color rgb="FF000000"/>
        <rFont val="Arial"/>
        <charset val="134"/>
      </rPr>
      <t>,</t>
    </r>
    <r>
      <rPr>
        <sz val="10"/>
        <color rgb="FF000000"/>
        <rFont val="宋体"/>
        <charset val="134"/>
      </rPr>
      <t>垫片</t>
    </r>
    <r>
      <rPr>
        <sz val="10"/>
        <color rgb="FF000000"/>
        <rFont val="Arial"/>
        <charset val="134"/>
      </rPr>
      <t>,Z12VB.09.04A,</t>
    </r>
    <r>
      <rPr>
        <sz val="10"/>
        <color rgb="FF000000"/>
        <rFont val="宋体"/>
        <charset val="134"/>
      </rPr>
      <t>济柴</t>
    </r>
  </si>
  <si>
    <r>
      <rPr>
        <sz val="10"/>
        <color rgb="FF000000"/>
        <rFont val="宋体"/>
        <charset val="134"/>
      </rPr>
      <t>引擎发电机组本体零件</t>
    </r>
    <r>
      <rPr>
        <sz val="10"/>
        <color rgb="FF000000"/>
        <rFont val="Arial"/>
        <charset val="134"/>
      </rPr>
      <t>,</t>
    </r>
    <r>
      <rPr>
        <sz val="10"/>
        <color rgb="FF000000"/>
        <rFont val="宋体"/>
        <charset val="134"/>
      </rPr>
      <t>密封垫</t>
    </r>
    <r>
      <rPr>
        <sz val="10"/>
        <color rgb="FF000000"/>
        <rFont val="Arial"/>
        <charset val="134"/>
      </rPr>
      <t>,12VB.03.20.06B,</t>
    </r>
    <r>
      <rPr>
        <sz val="10"/>
        <color rgb="FF000000"/>
        <rFont val="宋体"/>
        <charset val="134"/>
      </rPr>
      <t>济柴</t>
    </r>
  </si>
  <si>
    <r>
      <rPr>
        <sz val="10"/>
        <color rgb="FF000000"/>
        <rFont val="宋体"/>
        <charset val="134"/>
      </rPr>
      <t>引擎发电机组本体零件</t>
    </r>
    <r>
      <rPr>
        <sz val="10"/>
        <color rgb="FF000000"/>
        <rFont val="Arial"/>
        <charset val="134"/>
      </rPr>
      <t>,</t>
    </r>
    <r>
      <rPr>
        <sz val="10"/>
        <color rgb="FF000000"/>
        <rFont val="宋体"/>
        <charset val="134"/>
      </rPr>
      <t>垫片</t>
    </r>
    <r>
      <rPr>
        <sz val="10"/>
        <color rgb="FF000000"/>
        <rFont val="Arial"/>
        <charset val="134"/>
      </rPr>
      <t>,511.22.04,</t>
    </r>
    <r>
      <rPr>
        <sz val="10"/>
        <color rgb="FF000000"/>
        <rFont val="宋体"/>
        <charset val="134"/>
      </rPr>
      <t>济柴</t>
    </r>
  </si>
  <si>
    <r>
      <rPr>
        <sz val="10"/>
        <color rgb="FF000000"/>
        <rFont val="宋体"/>
        <charset val="134"/>
      </rPr>
      <t>引擎发电机组本体零件</t>
    </r>
    <r>
      <rPr>
        <sz val="10"/>
        <color rgb="FF000000"/>
        <rFont val="Arial"/>
        <charset val="134"/>
      </rPr>
      <t>,</t>
    </r>
    <r>
      <rPr>
        <sz val="10"/>
        <color rgb="FF000000"/>
        <rFont val="宋体"/>
        <charset val="134"/>
      </rPr>
      <t>密封环</t>
    </r>
    <r>
      <rPr>
        <sz val="10"/>
        <color rgb="FF000000"/>
        <rFont val="Arial"/>
        <charset val="134"/>
      </rPr>
      <t>,Z12VB.08.10.05,</t>
    </r>
    <r>
      <rPr>
        <sz val="10"/>
        <color rgb="FF000000"/>
        <rFont val="宋体"/>
        <charset val="134"/>
      </rPr>
      <t>济柴</t>
    </r>
  </si>
  <si>
    <r>
      <rPr>
        <sz val="10"/>
        <color rgb="FF000000"/>
        <rFont val="宋体"/>
        <charset val="134"/>
      </rPr>
      <t>引擎发电机组本体零件</t>
    </r>
    <r>
      <rPr>
        <sz val="10"/>
        <color rgb="FF000000"/>
        <rFont val="Arial"/>
        <charset val="134"/>
      </rPr>
      <t>,</t>
    </r>
    <r>
      <rPr>
        <sz val="10"/>
        <color rgb="FF000000"/>
        <rFont val="宋体"/>
        <charset val="134"/>
      </rPr>
      <t>密封圈</t>
    </r>
    <r>
      <rPr>
        <sz val="10"/>
        <color rgb="FF000000"/>
        <rFont val="Arial"/>
        <charset val="134"/>
      </rPr>
      <t>,12V.19.04C,</t>
    </r>
    <r>
      <rPr>
        <sz val="10"/>
        <color rgb="FF000000"/>
        <rFont val="宋体"/>
        <charset val="134"/>
      </rPr>
      <t>济柴</t>
    </r>
  </si>
  <si>
    <r>
      <rPr>
        <sz val="10"/>
        <color rgb="FF000000"/>
        <rFont val="宋体"/>
        <charset val="134"/>
      </rPr>
      <t>引擎发电机组本体零件</t>
    </r>
    <r>
      <rPr>
        <sz val="10"/>
        <color rgb="FF000000"/>
        <rFont val="Arial"/>
        <charset val="134"/>
      </rPr>
      <t>,</t>
    </r>
    <r>
      <rPr>
        <sz val="10"/>
        <color rgb="FF000000"/>
        <rFont val="宋体"/>
        <charset val="134"/>
      </rPr>
      <t>垫片</t>
    </r>
    <r>
      <rPr>
        <sz val="10"/>
        <color rgb="FF000000"/>
        <rFont val="Arial"/>
        <charset val="134"/>
      </rPr>
      <t>,12VB.03.51,</t>
    </r>
    <r>
      <rPr>
        <sz val="10"/>
        <color rgb="FF000000"/>
        <rFont val="宋体"/>
        <charset val="134"/>
      </rPr>
      <t>济柴</t>
    </r>
  </si>
  <si>
    <r>
      <rPr>
        <sz val="10"/>
        <color rgb="FF000000"/>
        <rFont val="宋体"/>
        <charset val="134"/>
      </rPr>
      <t>引擎发电机组本体零件</t>
    </r>
    <r>
      <rPr>
        <sz val="10"/>
        <color rgb="FF000000"/>
        <rFont val="Arial"/>
        <charset val="134"/>
      </rPr>
      <t>,</t>
    </r>
    <r>
      <rPr>
        <sz val="10"/>
        <color rgb="FF000000"/>
        <rFont val="宋体"/>
        <charset val="134"/>
      </rPr>
      <t>垫片</t>
    </r>
    <r>
      <rPr>
        <sz val="10"/>
        <color rgb="FF000000"/>
        <rFont val="Arial"/>
        <charset val="134"/>
      </rPr>
      <t>,814LCT.24.05,</t>
    </r>
    <r>
      <rPr>
        <sz val="10"/>
        <color rgb="FF000000"/>
        <rFont val="宋体"/>
        <charset val="134"/>
      </rPr>
      <t>济柴</t>
    </r>
  </si>
  <si>
    <r>
      <rPr>
        <sz val="10"/>
        <color rgb="FF000000"/>
        <rFont val="宋体"/>
        <charset val="134"/>
      </rPr>
      <t>引擎发电机组本体零件</t>
    </r>
    <r>
      <rPr>
        <sz val="10"/>
        <color rgb="FF000000"/>
        <rFont val="Arial"/>
        <charset val="134"/>
      </rPr>
      <t>,</t>
    </r>
    <r>
      <rPr>
        <sz val="10"/>
        <color rgb="FF000000"/>
        <rFont val="宋体"/>
        <charset val="134"/>
      </rPr>
      <t>垫圈</t>
    </r>
    <r>
      <rPr>
        <sz val="10"/>
        <color rgb="FF000000"/>
        <rFont val="Arial"/>
        <charset val="134"/>
      </rPr>
      <t>,110×30mm 12VB.01.131,</t>
    </r>
    <r>
      <rPr>
        <sz val="10"/>
        <color rgb="FF000000"/>
        <rFont val="宋体"/>
        <charset val="134"/>
      </rPr>
      <t>济柴</t>
    </r>
  </si>
  <si>
    <r>
      <rPr>
        <sz val="10"/>
        <color rgb="FF000000"/>
        <rFont val="宋体"/>
        <charset val="134"/>
      </rPr>
      <t>以太网处理板</t>
    </r>
    <r>
      <rPr>
        <sz val="10"/>
        <color rgb="FF000000"/>
        <rFont val="Arial"/>
        <charset val="134"/>
      </rPr>
      <t>,</t>
    </r>
    <r>
      <rPr>
        <sz val="10"/>
        <color rgb="FF000000"/>
        <rFont val="宋体"/>
        <charset val="134"/>
      </rPr>
      <t>带二层交换功能</t>
    </r>
    <r>
      <rPr>
        <sz val="10"/>
        <color rgb="FF000000"/>
        <rFont val="Arial"/>
        <charset val="134"/>
      </rPr>
      <t xml:space="preserve"> SSND0EFS0A01,16</t>
    </r>
    <r>
      <rPr>
        <sz val="10"/>
        <color rgb="FF000000"/>
        <rFont val="宋体"/>
        <charset val="134"/>
      </rPr>
      <t>路</t>
    </r>
  </si>
  <si>
    <r>
      <rPr>
        <sz val="10"/>
        <color rgb="FF000000"/>
        <rFont val="宋体"/>
        <charset val="134"/>
      </rPr>
      <t>以太网处理板</t>
    </r>
    <r>
      <rPr>
        <sz val="10"/>
        <color rgb="FF000000"/>
        <rFont val="Arial"/>
        <charset val="134"/>
      </rPr>
      <t>,SSND00EFS011,8</t>
    </r>
    <r>
      <rPr>
        <sz val="10"/>
        <color rgb="FF000000"/>
        <rFont val="宋体"/>
        <charset val="134"/>
      </rPr>
      <t>路</t>
    </r>
  </si>
  <si>
    <r>
      <rPr>
        <sz val="10"/>
        <color rgb="FF000000"/>
        <rFont val="宋体"/>
        <charset val="134"/>
      </rPr>
      <t>以太网处理板</t>
    </r>
    <r>
      <rPr>
        <sz val="10"/>
        <color rgb="FF000000"/>
        <rFont val="Arial"/>
        <charset val="134"/>
      </rPr>
      <t>,SS-EFS(M),4</t>
    </r>
    <r>
      <rPr>
        <sz val="10"/>
        <color rgb="FF000000"/>
        <rFont val="宋体"/>
        <charset val="134"/>
      </rPr>
      <t>路</t>
    </r>
  </si>
  <si>
    <r>
      <rPr>
        <sz val="10"/>
        <color rgb="FF000000"/>
        <rFont val="宋体"/>
        <charset val="134"/>
      </rPr>
      <t>以太网处理板</t>
    </r>
    <r>
      <rPr>
        <sz val="10"/>
        <color rgb="FF000000"/>
        <rFont val="Arial"/>
        <charset val="134"/>
      </rPr>
      <t>,EFTE,4l</t>
    </r>
    <r>
      <rPr>
        <sz val="10"/>
        <color rgb="FF000000"/>
        <rFont val="宋体"/>
        <charset val="134"/>
      </rPr>
      <t>路</t>
    </r>
  </si>
  <si>
    <r>
      <rPr>
        <sz val="10"/>
        <color rgb="FF000000"/>
        <rFont val="宋体"/>
        <charset val="134"/>
      </rPr>
      <t>以太网光调制解调器</t>
    </r>
    <r>
      <rPr>
        <sz val="10"/>
        <color rgb="FF000000"/>
        <rFont val="Arial"/>
        <charset val="134"/>
      </rPr>
      <t>,NSC70 54 485</t>
    </r>
  </si>
  <si>
    <r>
      <rPr>
        <sz val="10"/>
        <color rgb="FF000000"/>
        <rFont val="宋体"/>
        <charset val="134"/>
      </rPr>
      <t>以太网交换机</t>
    </r>
    <r>
      <rPr>
        <sz val="10"/>
        <color rgb="FF000000"/>
        <rFont val="Arial"/>
        <charset val="134"/>
      </rPr>
      <t>,</t>
    </r>
    <r>
      <rPr>
        <sz val="10"/>
        <color rgb="FF000000"/>
        <rFont val="宋体"/>
        <charset val="134"/>
      </rPr>
      <t>百兆以太网交换机</t>
    </r>
    <r>
      <rPr>
        <sz val="10"/>
        <color rgb="FF000000"/>
        <rFont val="Arial"/>
        <charset val="134"/>
      </rPr>
      <t>,</t>
    </r>
    <r>
      <rPr>
        <sz val="10"/>
        <color rgb="FF000000"/>
        <rFont val="宋体"/>
        <charset val="134"/>
      </rPr>
      <t>电口</t>
    </r>
    <r>
      <rPr>
        <sz val="10"/>
        <color rgb="FF000000"/>
        <rFont val="Arial"/>
        <charset val="134"/>
      </rPr>
      <t>16</t>
    </r>
    <r>
      <rPr>
        <sz val="10"/>
        <color rgb="FF000000"/>
        <rFont val="宋体"/>
        <charset val="134"/>
      </rPr>
      <t>个</t>
    </r>
  </si>
  <si>
    <r>
      <rPr>
        <sz val="10"/>
        <color rgb="FF000000"/>
        <rFont val="宋体"/>
        <charset val="134"/>
      </rPr>
      <t>以太网交换机</t>
    </r>
    <r>
      <rPr>
        <sz val="10"/>
        <color rgb="FF000000"/>
        <rFont val="Arial"/>
        <charset val="134"/>
      </rPr>
      <t>,</t>
    </r>
    <r>
      <rPr>
        <sz val="10"/>
        <color rgb="FF000000"/>
        <rFont val="宋体"/>
        <charset val="134"/>
      </rPr>
      <t>百兆以太网交换机</t>
    </r>
    <r>
      <rPr>
        <sz val="10"/>
        <color rgb="FF000000"/>
        <rFont val="Arial"/>
        <charset val="134"/>
      </rPr>
      <t>,</t>
    </r>
    <r>
      <rPr>
        <sz val="10"/>
        <color rgb="FF000000"/>
        <rFont val="宋体"/>
        <charset val="134"/>
      </rPr>
      <t>电口</t>
    </r>
    <r>
      <rPr>
        <sz val="10"/>
        <color rgb="FF000000"/>
        <rFont val="Arial"/>
        <charset val="134"/>
      </rPr>
      <t>8</t>
    </r>
    <r>
      <rPr>
        <sz val="10"/>
        <color rgb="FF000000"/>
        <rFont val="宋体"/>
        <charset val="134"/>
      </rPr>
      <t>个</t>
    </r>
  </si>
  <si>
    <r>
      <rPr>
        <sz val="10"/>
        <color rgb="FF000000"/>
        <rFont val="宋体"/>
        <charset val="134"/>
      </rPr>
      <t>以太网交换机</t>
    </r>
    <r>
      <rPr>
        <sz val="10"/>
        <color rgb="FF000000"/>
        <rFont val="Arial"/>
        <charset val="134"/>
      </rPr>
      <t>,</t>
    </r>
    <r>
      <rPr>
        <sz val="10"/>
        <color rgb="FF000000"/>
        <rFont val="宋体"/>
        <charset val="134"/>
      </rPr>
      <t>非网管型以太网交换机</t>
    </r>
    <r>
      <rPr>
        <sz val="10"/>
        <color rgb="FF000000"/>
        <rFont val="Arial"/>
        <charset val="134"/>
      </rPr>
      <t>,</t>
    </r>
    <r>
      <rPr>
        <sz val="10"/>
        <color rgb="FF000000"/>
        <rFont val="宋体"/>
        <charset val="134"/>
      </rPr>
      <t>电口</t>
    </r>
    <r>
      <rPr>
        <sz val="10"/>
        <color rgb="FF000000"/>
        <rFont val="Arial"/>
        <charset val="134"/>
      </rPr>
      <t>8</t>
    </r>
    <r>
      <rPr>
        <sz val="10"/>
        <color rgb="FF000000"/>
        <rFont val="宋体"/>
        <charset val="134"/>
      </rPr>
      <t>个</t>
    </r>
  </si>
  <si>
    <r>
      <rPr>
        <sz val="10"/>
        <color rgb="FF000000"/>
        <rFont val="宋体"/>
        <charset val="134"/>
      </rPr>
      <t>语音网关</t>
    </r>
    <r>
      <rPr>
        <sz val="10"/>
        <color rgb="FF000000"/>
        <rFont val="Arial"/>
        <charset val="134"/>
      </rPr>
      <t>,</t>
    </r>
    <r>
      <rPr>
        <sz val="10"/>
        <color rgb="FF000000"/>
        <rFont val="宋体"/>
        <charset val="134"/>
      </rPr>
      <t>双路模拟网关</t>
    </r>
  </si>
  <si>
    <r>
      <rPr>
        <sz val="10"/>
        <color rgb="FF000000"/>
        <rFont val="宋体"/>
        <charset val="134"/>
      </rPr>
      <t>在线分析仪表附件</t>
    </r>
    <r>
      <rPr>
        <sz val="10"/>
        <color rgb="FF000000"/>
        <rFont val="Arial"/>
        <charset val="134"/>
      </rPr>
      <t>,</t>
    </r>
    <r>
      <rPr>
        <sz val="10"/>
        <color rgb="FF000000"/>
        <rFont val="宋体"/>
        <charset val="134"/>
      </rPr>
      <t>在线色谱仪</t>
    </r>
    <r>
      <rPr>
        <sz val="10"/>
        <color rgb="FF000000"/>
        <rFont val="Arial"/>
        <charset val="134"/>
      </rPr>
      <t>570,</t>
    </r>
    <r>
      <rPr>
        <sz val="10"/>
        <color rgb="FF000000"/>
        <rFont val="宋体"/>
        <charset val="134"/>
      </rPr>
      <t>取样探头</t>
    </r>
    <r>
      <rPr>
        <sz val="10"/>
        <color rgb="FF000000"/>
        <rFont val="Arial"/>
        <charset val="134"/>
      </rPr>
      <t>,206SS014-19,DANIEL</t>
    </r>
  </si>
  <si>
    <r>
      <rPr>
        <sz val="10"/>
        <color rgb="FF000000"/>
        <rFont val="宋体"/>
        <charset val="134"/>
      </rPr>
      <t>在线分析仪表附件</t>
    </r>
    <r>
      <rPr>
        <sz val="10"/>
        <color rgb="FF000000"/>
        <rFont val="Arial"/>
        <charset val="134"/>
      </rPr>
      <t>,</t>
    </r>
    <r>
      <rPr>
        <sz val="10"/>
        <color rgb="FF000000"/>
        <rFont val="宋体"/>
        <charset val="134"/>
      </rPr>
      <t>在线色谱仪</t>
    </r>
    <r>
      <rPr>
        <sz val="10"/>
        <color rgb="FF000000"/>
        <rFont val="Arial"/>
        <charset val="134"/>
      </rPr>
      <t>570,</t>
    </r>
    <r>
      <rPr>
        <sz val="10"/>
        <color rgb="FF000000"/>
        <rFont val="宋体"/>
        <charset val="134"/>
      </rPr>
      <t>取样探头</t>
    </r>
    <r>
      <rPr>
        <sz val="10"/>
        <color rgb="FF000000"/>
        <rFont val="Arial"/>
        <charset val="134"/>
      </rPr>
      <t>,206SS014-16,DANIEL</t>
    </r>
  </si>
  <si>
    <r>
      <rPr>
        <sz val="10"/>
        <color rgb="FF000000"/>
        <rFont val="宋体"/>
        <charset val="134"/>
      </rPr>
      <t>在线分析仪表附件</t>
    </r>
    <r>
      <rPr>
        <sz val="10"/>
        <color rgb="FF000000"/>
        <rFont val="Arial"/>
        <charset val="134"/>
      </rPr>
      <t>,</t>
    </r>
    <r>
      <rPr>
        <sz val="10"/>
        <color rgb="FF000000"/>
        <rFont val="宋体"/>
        <charset val="134"/>
      </rPr>
      <t>在线色谱仪</t>
    </r>
    <r>
      <rPr>
        <sz val="10"/>
        <color rgb="FF000000"/>
        <rFont val="Arial"/>
        <charset val="134"/>
      </rPr>
      <t>570,32</t>
    </r>
    <r>
      <rPr>
        <sz val="10"/>
        <color rgb="FF000000"/>
        <rFont val="宋体"/>
        <charset val="134"/>
      </rPr>
      <t>位处理板</t>
    </r>
    <r>
      <rPr>
        <sz val="10"/>
        <color rgb="FF000000"/>
        <rFont val="Arial"/>
        <charset val="134"/>
      </rPr>
      <t>,2-3-2350-155,DANIEL</t>
    </r>
  </si>
  <si>
    <r>
      <rPr>
        <sz val="10"/>
        <color rgb="FF000000"/>
        <rFont val="宋体"/>
        <charset val="134"/>
      </rPr>
      <t>在线分析仪表附件</t>
    </r>
    <r>
      <rPr>
        <sz val="10"/>
        <color rgb="FF000000"/>
        <rFont val="Arial"/>
        <charset val="134"/>
      </rPr>
      <t>,F5672</t>
    </r>
    <r>
      <rPr>
        <sz val="10"/>
        <color rgb="FF000000"/>
        <rFont val="宋体"/>
        <charset val="134"/>
      </rPr>
      <t>水露点分析仪</t>
    </r>
    <r>
      <rPr>
        <sz val="10"/>
        <color rgb="FF000000"/>
        <rFont val="Arial"/>
        <charset val="134"/>
      </rPr>
      <t>,</t>
    </r>
    <r>
      <rPr>
        <sz val="10"/>
        <color rgb="FF000000"/>
        <rFont val="宋体"/>
        <charset val="134"/>
      </rPr>
      <t>模块</t>
    </r>
    <r>
      <rPr>
        <sz val="10"/>
        <color rgb="FF000000"/>
        <rFont val="Arial"/>
        <charset val="134"/>
      </rPr>
      <t>,RS485/MODBUS,BARTEC</t>
    </r>
  </si>
  <si>
    <r>
      <rPr>
        <sz val="10"/>
        <color rgb="FF000000"/>
        <rFont val="宋体"/>
        <charset val="134"/>
      </rPr>
      <t>在线分析仪表附件</t>
    </r>
    <r>
      <rPr>
        <sz val="10"/>
        <color rgb="FF000000"/>
        <rFont val="Arial"/>
        <charset val="134"/>
      </rPr>
      <t>,F5672</t>
    </r>
    <r>
      <rPr>
        <sz val="10"/>
        <color rgb="FF000000"/>
        <rFont val="宋体"/>
        <charset val="134"/>
      </rPr>
      <t>水露点分析仪</t>
    </r>
    <r>
      <rPr>
        <sz val="10"/>
        <color rgb="FF000000"/>
        <rFont val="Arial"/>
        <charset val="134"/>
      </rPr>
      <t>,</t>
    </r>
    <r>
      <rPr>
        <sz val="10"/>
        <color rgb="FF000000"/>
        <rFont val="宋体"/>
        <charset val="134"/>
      </rPr>
      <t>湿度探头</t>
    </r>
    <r>
      <rPr>
        <sz val="10"/>
        <color rgb="FF000000"/>
        <rFont val="Arial"/>
        <charset val="134"/>
      </rPr>
      <t>,L1660,BARTEC</t>
    </r>
  </si>
  <si>
    <r>
      <rPr>
        <sz val="10"/>
        <color rgb="FF000000"/>
        <rFont val="宋体"/>
        <charset val="134"/>
      </rPr>
      <t>在线分析仪表附件</t>
    </r>
    <r>
      <rPr>
        <sz val="10"/>
        <color rgb="FF000000"/>
        <rFont val="Arial"/>
        <charset val="134"/>
      </rPr>
      <t>,</t>
    </r>
    <r>
      <rPr>
        <sz val="10"/>
        <color rgb="FF000000"/>
        <rFont val="宋体"/>
        <charset val="134"/>
      </rPr>
      <t>微量水分析仪</t>
    </r>
    <r>
      <rPr>
        <sz val="10"/>
        <color rgb="FF000000"/>
        <rFont val="Arial"/>
        <charset val="134"/>
      </rPr>
      <t>,</t>
    </r>
    <r>
      <rPr>
        <sz val="10"/>
        <color rgb="FF000000"/>
        <rFont val="宋体"/>
        <charset val="134"/>
      </rPr>
      <t>取样探头</t>
    </r>
    <r>
      <rPr>
        <sz val="10"/>
        <color rgb="FF000000"/>
        <rFont val="Arial"/>
        <charset val="134"/>
      </rPr>
      <t>,100-0515</t>
    </r>
  </si>
  <si>
    <r>
      <rPr>
        <sz val="10"/>
        <color rgb="FF000000"/>
        <rFont val="宋体"/>
        <charset val="134"/>
      </rPr>
      <t>在线分析仪表附件</t>
    </r>
    <r>
      <rPr>
        <sz val="10"/>
        <color rgb="FF000000"/>
        <rFont val="Arial"/>
        <charset val="134"/>
      </rPr>
      <t>,</t>
    </r>
    <r>
      <rPr>
        <sz val="10"/>
        <color rgb="FF000000"/>
        <rFont val="宋体"/>
        <charset val="134"/>
      </rPr>
      <t>计量撬分析小屋</t>
    </r>
    <r>
      <rPr>
        <sz val="10"/>
        <color rgb="FF000000"/>
        <rFont val="Arial"/>
        <charset val="134"/>
      </rPr>
      <t>,</t>
    </r>
    <r>
      <rPr>
        <sz val="10"/>
        <color rgb="FF000000"/>
        <rFont val="宋体"/>
        <charset val="134"/>
      </rPr>
      <t>二级减压阀</t>
    </r>
    <r>
      <rPr>
        <sz val="10"/>
        <color rgb="FF000000"/>
        <rFont val="Arial"/>
        <charset val="134"/>
      </rPr>
      <t>,1139</t>
    </r>
  </si>
  <si>
    <r>
      <rPr>
        <sz val="10"/>
        <color rgb="FF000000"/>
        <rFont val="宋体"/>
        <charset val="134"/>
      </rPr>
      <t>在线分析仪表附件</t>
    </r>
    <r>
      <rPr>
        <sz val="10"/>
        <color rgb="FF000000"/>
        <rFont val="Arial"/>
        <charset val="134"/>
      </rPr>
      <t>,</t>
    </r>
    <r>
      <rPr>
        <sz val="10"/>
        <color rgb="FF000000"/>
        <rFont val="宋体"/>
        <charset val="134"/>
      </rPr>
      <t>水露点分析仪</t>
    </r>
    <r>
      <rPr>
        <sz val="10"/>
        <color rgb="FF000000"/>
        <rFont val="Arial"/>
        <charset val="134"/>
      </rPr>
      <t>3050,</t>
    </r>
    <r>
      <rPr>
        <sz val="10"/>
        <color rgb="FF000000"/>
        <rFont val="宋体"/>
        <charset val="134"/>
      </rPr>
      <t>只读存储器</t>
    </r>
    <r>
      <rPr>
        <sz val="10"/>
        <color rgb="FF000000"/>
        <rFont val="Arial"/>
        <charset val="134"/>
      </rPr>
      <t>,305477901,AMETEK</t>
    </r>
  </si>
  <si>
    <r>
      <rPr>
        <sz val="10"/>
        <color rgb="FF000000"/>
        <rFont val="宋体"/>
        <charset val="134"/>
      </rPr>
      <t>在线分析仪表附件</t>
    </r>
    <r>
      <rPr>
        <sz val="10"/>
        <color rgb="FF000000"/>
        <rFont val="Arial"/>
        <charset val="134"/>
      </rPr>
      <t>,</t>
    </r>
    <r>
      <rPr>
        <sz val="10"/>
        <color rgb="FF000000"/>
        <rFont val="宋体"/>
        <charset val="134"/>
      </rPr>
      <t>水露点分析仪</t>
    </r>
    <r>
      <rPr>
        <sz val="10"/>
        <color rgb="FF000000"/>
        <rFont val="Arial"/>
        <charset val="134"/>
      </rPr>
      <t>3050,</t>
    </r>
    <r>
      <rPr>
        <sz val="10"/>
        <color rgb="FF000000"/>
        <rFont val="宋体"/>
        <charset val="134"/>
      </rPr>
      <t>校验管</t>
    </r>
    <r>
      <rPr>
        <sz val="10"/>
        <color rgb="FF000000"/>
        <rFont val="Arial"/>
        <charset val="134"/>
      </rPr>
      <t>,305431901S,AMETEK</t>
    </r>
  </si>
  <si>
    <r>
      <rPr>
        <sz val="10"/>
        <color rgb="FF000000"/>
        <rFont val="宋体"/>
        <charset val="134"/>
      </rPr>
      <t>在线分析仪表附件</t>
    </r>
    <r>
      <rPr>
        <sz val="10"/>
        <color rgb="FF000000"/>
        <rFont val="Arial"/>
        <charset val="134"/>
      </rPr>
      <t>,</t>
    </r>
    <r>
      <rPr>
        <sz val="10"/>
        <color rgb="FF000000"/>
        <rFont val="宋体"/>
        <charset val="134"/>
      </rPr>
      <t>在线色谱仪</t>
    </r>
    <r>
      <rPr>
        <sz val="10"/>
        <color rgb="FF000000"/>
        <rFont val="Arial"/>
        <charset val="134"/>
      </rPr>
      <t>,</t>
    </r>
    <r>
      <rPr>
        <sz val="10"/>
        <color rgb="FF000000"/>
        <rFont val="宋体"/>
        <charset val="134"/>
      </rPr>
      <t>取样探头过滤器</t>
    </r>
    <r>
      <rPr>
        <sz val="10"/>
        <color rgb="FF000000"/>
        <rFont val="Arial"/>
        <charset val="134"/>
      </rPr>
      <t>,GP-506</t>
    </r>
  </si>
  <si>
    <r>
      <rPr>
        <sz val="10"/>
        <color rgb="FF000000"/>
        <rFont val="宋体"/>
        <charset val="134"/>
      </rPr>
      <t>在线分析仪表附件</t>
    </r>
    <r>
      <rPr>
        <sz val="10"/>
        <color rgb="FF000000"/>
        <rFont val="Arial"/>
        <charset val="134"/>
      </rPr>
      <t>,</t>
    </r>
    <r>
      <rPr>
        <sz val="10"/>
        <color rgb="FF000000"/>
        <rFont val="宋体"/>
        <charset val="134"/>
      </rPr>
      <t>在线色谱仪</t>
    </r>
    <r>
      <rPr>
        <sz val="10"/>
        <color rgb="FF000000"/>
        <rFont val="Arial"/>
        <charset val="134"/>
      </rPr>
      <t>,</t>
    </r>
    <r>
      <rPr>
        <sz val="10"/>
        <color rgb="FF000000"/>
        <rFont val="宋体"/>
        <charset val="134"/>
      </rPr>
      <t>水露点分析仪安全泄放阀</t>
    </r>
    <r>
      <rPr>
        <sz val="10"/>
        <color rgb="FF000000"/>
        <rFont val="Arial"/>
        <charset val="134"/>
      </rPr>
      <t>,SS-4CA-3-SC11,AMETEK</t>
    </r>
  </si>
  <si>
    <r>
      <rPr>
        <sz val="10"/>
        <color rgb="FF000000"/>
        <rFont val="宋体"/>
        <charset val="134"/>
      </rPr>
      <t>在线分析仪表附件</t>
    </r>
    <r>
      <rPr>
        <sz val="10"/>
        <color rgb="FF000000"/>
        <rFont val="Arial"/>
        <charset val="134"/>
      </rPr>
      <t>,</t>
    </r>
    <r>
      <rPr>
        <sz val="10"/>
        <color rgb="FF000000"/>
        <rFont val="宋体"/>
        <charset val="134"/>
      </rPr>
      <t>水露点分析仪</t>
    </r>
    <r>
      <rPr>
        <sz val="10"/>
        <color rgb="FF000000"/>
        <rFont val="Arial"/>
        <charset val="134"/>
      </rPr>
      <t>3050,RS485</t>
    </r>
    <r>
      <rPr>
        <sz val="10"/>
        <color rgb="FF000000"/>
        <rFont val="宋体"/>
        <charset val="134"/>
      </rPr>
      <t>终端插头</t>
    </r>
    <r>
      <rPr>
        <sz val="10"/>
        <color rgb="FF000000"/>
        <rFont val="Arial"/>
        <charset val="134"/>
      </rPr>
      <t>,305900901,AMETEK</t>
    </r>
  </si>
  <si>
    <r>
      <rPr>
        <sz val="10"/>
        <color rgb="FF000000"/>
        <rFont val="宋体"/>
        <charset val="134"/>
      </rPr>
      <t>在线分析仪表附件</t>
    </r>
    <r>
      <rPr>
        <sz val="10"/>
        <color rgb="FF000000"/>
        <rFont val="Arial"/>
        <charset val="134"/>
      </rPr>
      <t>,</t>
    </r>
    <r>
      <rPr>
        <sz val="10"/>
        <color rgb="FF000000"/>
        <rFont val="宋体"/>
        <charset val="134"/>
      </rPr>
      <t>在线色谱仪</t>
    </r>
    <r>
      <rPr>
        <sz val="10"/>
        <color rgb="FF000000"/>
        <rFont val="Arial"/>
        <charset val="134"/>
      </rPr>
      <t>770,10</t>
    </r>
    <r>
      <rPr>
        <sz val="10"/>
        <color rgb="FF000000"/>
        <rFont val="宋体"/>
        <charset val="134"/>
      </rPr>
      <t>通阀维修包</t>
    </r>
    <r>
      <rPr>
        <sz val="10"/>
        <color rgb="FF000000"/>
        <rFont val="Arial"/>
        <charset val="134"/>
      </rPr>
      <t>,2-4-0700-171,DANIEL</t>
    </r>
  </si>
  <si>
    <r>
      <rPr>
        <sz val="10"/>
        <color rgb="FF000000"/>
        <rFont val="宋体"/>
        <charset val="134"/>
      </rPr>
      <t>在线分析仪表附件</t>
    </r>
    <r>
      <rPr>
        <sz val="10"/>
        <color rgb="FF000000"/>
        <rFont val="Arial"/>
        <charset val="134"/>
      </rPr>
      <t>,</t>
    </r>
    <r>
      <rPr>
        <sz val="10"/>
        <color rgb="FF000000"/>
        <rFont val="宋体"/>
        <charset val="134"/>
      </rPr>
      <t>在线色谱仪</t>
    </r>
    <r>
      <rPr>
        <sz val="10"/>
        <color rgb="FF000000"/>
        <rFont val="Arial"/>
        <charset val="134"/>
      </rPr>
      <t>570,</t>
    </r>
    <r>
      <rPr>
        <sz val="10"/>
        <color rgb="FF000000"/>
        <rFont val="宋体"/>
        <charset val="134"/>
      </rPr>
      <t>瞬态抑制器</t>
    </r>
    <r>
      <rPr>
        <sz val="10"/>
        <color rgb="FF000000"/>
        <rFont val="Arial"/>
        <charset val="134"/>
      </rPr>
      <t>,3-2350-003,DANIEL</t>
    </r>
  </si>
  <si>
    <r>
      <rPr>
        <sz val="10"/>
        <color rgb="FF000000"/>
        <rFont val="宋体"/>
        <charset val="134"/>
      </rPr>
      <t>在线分析仪表附件</t>
    </r>
    <r>
      <rPr>
        <sz val="10"/>
        <color rgb="FF000000"/>
        <rFont val="Arial"/>
        <charset val="134"/>
      </rPr>
      <t>,</t>
    </r>
    <r>
      <rPr>
        <sz val="10"/>
        <color rgb="FF000000"/>
        <rFont val="宋体"/>
        <charset val="134"/>
      </rPr>
      <t>在线色谱仪</t>
    </r>
    <r>
      <rPr>
        <sz val="10"/>
        <color rgb="FF000000"/>
        <rFont val="Arial"/>
        <charset val="134"/>
      </rPr>
      <t>570,</t>
    </r>
    <r>
      <rPr>
        <sz val="10"/>
        <color rgb="FF000000"/>
        <rFont val="宋体"/>
        <charset val="134"/>
      </rPr>
      <t>瞬态抑制器</t>
    </r>
    <r>
      <rPr>
        <sz val="10"/>
        <color rgb="FF000000"/>
        <rFont val="Arial"/>
        <charset val="134"/>
      </rPr>
      <t>,3-2350-002,DANIEL</t>
    </r>
  </si>
  <si>
    <r>
      <rPr>
        <sz val="10"/>
        <color rgb="FF000000"/>
        <rFont val="宋体"/>
        <charset val="134"/>
      </rPr>
      <t>指示灯</t>
    </r>
    <r>
      <rPr>
        <sz val="10"/>
        <color rgb="FF000000"/>
        <rFont val="Arial"/>
        <charset val="134"/>
      </rPr>
      <t>,AD11-22/41-9GZ 20W</t>
    </r>
  </si>
  <si>
    <r>
      <rPr>
        <sz val="10"/>
        <color rgb="FF000000"/>
        <rFont val="宋体"/>
        <charset val="134"/>
      </rPr>
      <t>指示灯</t>
    </r>
    <r>
      <rPr>
        <sz val="10"/>
        <color rgb="FF000000"/>
        <rFont val="Arial"/>
        <charset val="134"/>
      </rPr>
      <t>,SIMOVERT 3SB32046AA30,</t>
    </r>
    <r>
      <rPr>
        <sz val="10"/>
        <color rgb="FF000000"/>
        <rFont val="宋体"/>
        <charset val="134"/>
      </rPr>
      <t>黄色</t>
    </r>
  </si>
  <si>
    <r>
      <rPr>
        <sz val="10"/>
        <color rgb="FF000000"/>
        <rFont val="宋体"/>
        <charset val="134"/>
      </rPr>
      <t>指示灯</t>
    </r>
    <r>
      <rPr>
        <sz val="10"/>
        <color rgb="FF000000"/>
        <rFont val="Arial"/>
        <charset val="134"/>
      </rPr>
      <t>,SIMOVERT 3SB32046AA40,</t>
    </r>
    <r>
      <rPr>
        <sz val="10"/>
        <color rgb="FF000000"/>
        <rFont val="宋体"/>
        <charset val="134"/>
      </rPr>
      <t>绿色</t>
    </r>
  </si>
  <si>
    <r>
      <rPr>
        <sz val="10"/>
        <color rgb="FF000000"/>
        <rFont val="宋体"/>
        <charset val="134"/>
      </rPr>
      <t>直通球阀</t>
    </r>
    <r>
      <rPr>
        <sz val="10"/>
        <color rgb="FF000000"/>
        <rFont val="Arial"/>
        <charset val="134"/>
      </rPr>
      <t>,</t>
    </r>
    <r>
      <rPr>
        <sz val="10"/>
        <color rgb="FF000000"/>
        <rFont val="宋体"/>
        <charset val="134"/>
      </rPr>
      <t>浮动球</t>
    </r>
    <r>
      <rPr>
        <sz val="10"/>
        <color rgb="FF000000"/>
        <rFont val="Arial"/>
        <charset val="134"/>
      </rPr>
      <t>,CL300,ASTM A105,DN50</t>
    </r>
  </si>
  <si>
    <r>
      <rPr>
        <sz val="10"/>
        <color rgb="FF000000"/>
        <rFont val="宋体"/>
        <charset val="134"/>
      </rPr>
      <t>直通球阀</t>
    </r>
    <r>
      <rPr>
        <sz val="10"/>
        <color rgb="FF000000"/>
        <rFont val="Arial"/>
        <charset val="134"/>
      </rPr>
      <t>,</t>
    </r>
    <r>
      <rPr>
        <sz val="10"/>
        <color rgb="FF000000"/>
        <rFont val="宋体"/>
        <charset val="134"/>
      </rPr>
      <t>浮动球</t>
    </r>
    <r>
      <rPr>
        <sz val="10"/>
        <color rgb="FF000000"/>
        <rFont val="Arial"/>
        <charset val="134"/>
      </rPr>
      <t>,CL600,BW,ASTM A105,304,F304,DN25</t>
    </r>
  </si>
  <si>
    <r>
      <rPr>
        <sz val="10"/>
        <color rgb="FF000000"/>
        <rFont val="宋体"/>
        <charset val="134"/>
      </rPr>
      <t>直通球阀</t>
    </r>
    <r>
      <rPr>
        <sz val="10"/>
        <color rgb="FF000000"/>
        <rFont val="Arial"/>
        <charset val="134"/>
      </rPr>
      <t>,Q11F-100F304 DN15</t>
    </r>
  </si>
  <si>
    <r>
      <rPr>
        <sz val="10"/>
        <color rgb="FF000000"/>
        <rFont val="宋体"/>
        <charset val="134"/>
      </rPr>
      <t>直通式截止阀</t>
    </r>
    <r>
      <rPr>
        <sz val="10"/>
        <color rgb="FF000000"/>
        <rFont val="Arial"/>
        <charset val="134"/>
      </rPr>
      <t>,J11H-20C DN20</t>
    </r>
  </si>
  <si>
    <r>
      <rPr>
        <sz val="10"/>
        <color rgb="FF000000"/>
        <rFont val="宋体"/>
        <charset val="134"/>
      </rPr>
      <t>直通终端接头</t>
    </r>
    <r>
      <rPr>
        <sz val="10"/>
        <color rgb="FF000000"/>
        <rFont val="Arial"/>
        <charset val="134"/>
      </rPr>
      <t>,</t>
    </r>
    <r>
      <rPr>
        <sz val="10"/>
        <color rgb="FF000000"/>
        <rFont val="宋体"/>
        <charset val="134"/>
      </rPr>
      <t>外螺纹</t>
    </r>
    <r>
      <rPr>
        <sz val="10"/>
        <color rgb="FF000000"/>
        <rFont val="Arial"/>
        <charset val="134"/>
      </rPr>
      <t>,NPT1/2",</t>
    </r>
    <r>
      <rPr>
        <sz val="10"/>
        <color rgb="FF000000"/>
        <rFont val="宋体"/>
        <charset val="134"/>
      </rPr>
      <t>双卡套</t>
    </r>
    <r>
      <rPr>
        <sz val="10"/>
        <color rgb="FF000000"/>
        <rFont val="Arial"/>
        <charset val="134"/>
      </rPr>
      <t>,1/2"O.D,6000psi,316</t>
    </r>
  </si>
  <si>
    <r>
      <rPr>
        <sz val="10"/>
        <color rgb="FF000000"/>
        <rFont val="宋体"/>
        <charset val="134"/>
      </rPr>
      <t>转子流量计</t>
    </r>
    <r>
      <rPr>
        <sz val="10"/>
        <color rgb="FF000000"/>
        <rFont val="Arial"/>
        <charset val="134"/>
      </rPr>
      <t>,1.5</t>
    </r>
    <r>
      <rPr>
        <sz val="10"/>
        <color rgb="FF000000"/>
        <rFont val="宋体"/>
        <charset val="134"/>
      </rPr>
      <t>级</t>
    </r>
    <r>
      <rPr>
        <sz val="10"/>
        <color rgb="FF000000"/>
        <rFont val="Arial"/>
        <charset val="134"/>
      </rPr>
      <t>,CL150,1",304,316,</t>
    </r>
    <r>
      <rPr>
        <sz val="10"/>
        <color rgb="FF000000"/>
        <rFont val="宋体"/>
        <charset val="134"/>
      </rPr>
      <t>法兰连接</t>
    </r>
    <r>
      <rPr>
        <sz val="10"/>
        <color rgb="FF000000"/>
        <rFont val="Arial"/>
        <charset val="134"/>
      </rPr>
      <t>,</t>
    </r>
    <r>
      <rPr>
        <sz val="10"/>
        <color rgb="FF000000"/>
        <rFont val="宋体"/>
        <charset val="134"/>
      </rPr>
      <t>隔爆型</t>
    </r>
    <r>
      <rPr>
        <sz val="10"/>
        <color rgb="FF000000"/>
        <rFont val="Arial"/>
        <charset val="134"/>
      </rPr>
      <t>,4-20mA</t>
    </r>
  </si>
  <si>
    <r>
      <rPr>
        <sz val="10"/>
        <color rgb="FF000000"/>
        <rFont val="宋体"/>
        <charset val="134"/>
      </rPr>
      <t>主控、交换、时钟合一板</t>
    </r>
    <r>
      <rPr>
        <sz val="10"/>
        <color rgb="FF000000"/>
        <rFont val="Arial"/>
        <charset val="134"/>
      </rPr>
      <t>,SSQ2CXL4 1×STM-4(S-4.1,LC)</t>
    </r>
  </si>
  <si>
    <r>
      <rPr>
        <sz val="10"/>
        <color rgb="FF000000"/>
        <rFont val="宋体"/>
        <charset val="134"/>
      </rPr>
      <t>柱塞式计量泵</t>
    </r>
    <r>
      <rPr>
        <sz val="10"/>
        <color rgb="FF000000"/>
        <rFont val="Arial"/>
        <charset val="134"/>
      </rPr>
      <t>,DN50 RMG</t>
    </r>
  </si>
  <si>
    <r>
      <rPr>
        <sz val="10"/>
        <color rgb="FF000000"/>
        <rFont val="宋体"/>
        <charset val="134"/>
      </rPr>
      <t>柱塞式计量泵</t>
    </r>
    <r>
      <rPr>
        <sz val="10"/>
        <color rgb="FF000000"/>
        <rFont val="Arial"/>
        <charset val="134"/>
      </rPr>
      <t>,DN80 RMG</t>
    </r>
  </si>
  <si>
    <r>
      <rPr>
        <sz val="10"/>
        <color rgb="FF000000"/>
        <rFont val="宋体"/>
        <charset val="134"/>
      </rPr>
      <t>直通球阀</t>
    </r>
    <r>
      <rPr>
        <sz val="10"/>
        <color rgb="FF000000"/>
        <rFont val="Arial"/>
        <charset val="134"/>
      </rPr>
      <t>,</t>
    </r>
    <r>
      <rPr>
        <sz val="10"/>
        <color rgb="FF000000"/>
        <rFont val="宋体"/>
        <charset val="134"/>
      </rPr>
      <t>固定球</t>
    </r>
    <r>
      <rPr>
        <sz val="10"/>
        <color rgb="FF000000"/>
        <rFont val="Arial"/>
        <charset val="134"/>
      </rPr>
      <t>,PN64,BW,ASTM A105,</t>
    </r>
    <r>
      <rPr>
        <sz val="10"/>
        <color rgb="FF000000"/>
        <rFont val="宋体"/>
        <charset val="134"/>
      </rPr>
      <t>电动</t>
    </r>
    <r>
      <rPr>
        <sz val="10"/>
        <color rgb="FF000000"/>
        <rFont val="Arial"/>
        <charset val="134"/>
      </rPr>
      <t>,DN400</t>
    </r>
  </si>
  <si>
    <r>
      <rPr>
        <sz val="10"/>
        <color rgb="FF000000"/>
        <rFont val="宋体"/>
        <charset val="134"/>
      </rPr>
      <t>直通式旋塞阀</t>
    </r>
    <r>
      <rPr>
        <sz val="10"/>
        <color rgb="FF000000"/>
        <rFont val="Arial"/>
        <charset val="134"/>
      </rPr>
      <t>,</t>
    </r>
    <r>
      <rPr>
        <sz val="10"/>
        <color rgb="FF000000"/>
        <rFont val="宋体"/>
        <charset val="134"/>
      </rPr>
      <t>标准型</t>
    </r>
    <r>
      <rPr>
        <sz val="10"/>
        <color rgb="FF000000"/>
        <rFont val="Arial"/>
        <charset val="134"/>
      </rPr>
      <t xml:space="preserve"> </t>
    </r>
    <r>
      <rPr>
        <sz val="10"/>
        <color rgb="FF000000"/>
        <rFont val="宋体"/>
        <charset val="134"/>
      </rPr>
      <t>压力平衡油封</t>
    </r>
    <r>
      <rPr>
        <sz val="10"/>
        <color rgb="FF000000"/>
        <rFont val="Arial"/>
        <charset val="134"/>
      </rPr>
      <t>,PN100,ASTM A216 WCB,</t>
    </r>
    <r>
      <rPr>
        <sz val="10"/>
        <color rgb="FF000000"/>
        <rFont val="宋体"/>
        <charset val="134"/>
      </rPr>
      <t>电动</t>
    </r>
    <r>
      <rPr>
        <sz val="10"/>
        <color rgb="FF000000"/>
        <rFont val="Arial"/>
        <charset val="134"/>
      </rPr>
      <t>,DN300,HRG633CCOA</t>
    </r>
  </si>
  <si>
    <r>
      <rPr>
        <sz val="10"/>
        <color rgb="FF000000"/>
        <rFont val="宋体"/>
        <charset val="134"/>
      </rPr>
      <t>直通式旋塞阀</t>
    </r>
    <r>
      <rPr>
        <sz val="10"/>
        <color rgb="FF000000"/>
        <rFont val="Arial"/>
        <charset val="134"/>
      </rPr>
      <t>,</t>
    </r>
    <r>
      <rPr>
        <sz val="10"/>
        <color rgb="FF000000"/>
        <rFont val="宋体"/>
        <charset val="134"/>
      </rPr>
      <t>常规型</t>
    </r>
    <r>
      <rPr>
        <sz val="10"/>
        <color rgb="FF000000"/>
        <rFont val="Arial"/>
        <charset val="134"/>
      </rPr>
      <t>,CL400,</t>
    </r>
    <r>
      <rPr>
        <sz val="10"/>
        <color rgb="FF000000"/>
        <rFont val="宋体"/>
        <charset val="134"/>
      </rPr>
      <t>手动</t>
    </r>
    <r>
      <rPr>
        <sz val="10"/>
        <color rgb="FF000000"/>
        <rFont val="Arial"/>
        <charset val="134"/>
      </rPr>
      <t>,DN150</t>
    </r>
  </si>
  <si>
    <r>
      <rPr>
        <sz val="10"/>
        <color rgb="FF000000"/>
        <rFont val="宋体"/>
        <charset val="134"/>
      </rPr>
      <t>直通球阀</t>
    </r>
    <r>
      <rPr>
        <sz val="10"/>
        <color rgb="FF000000"/>
        <rFont val="Arial"/>
        <charset val="134"/>
      </rPr>
      <t xml:space="preserve">,QF947X-CL400A105 DN250 </t>
    </r>
    <r>
      <rPr>
        <sz val="10"/>
        <color rgb="FF000000"/>
        <rFont val="宋体"/>
        <charset val="134"/>
      </rPr>
      <t>双活塞效应</t>
    </r>
  </si>
  <si>
    <r>
      <rPr>
        <sz val="10"/>
        <color rgb="FF000000"/>
        <rFont val="宋体"/>
        <charset val="134"/>
      </rPr>
      <t>盲法兰</t>
    </r>
    <r>
      <rPr>
        <sz val="10"/>
        <color rgb="FF000000"/>
        <rFont val="Arial"/>
        <charset val="134"/>
      </rPr>
      <t>,CL600,DN500,M,ASME B16.5,F60,ASTM A182</t>
    </r>
  </si>
  <si>
    <r>
      <rPr>
        <sz val="10"/>
        <color rgb="FF000000"/>
        <rFont val="宋体"/>
        <charset val="134"/>
      </rPr>
      <t>直通球阀</t>
    </r>
    <r>
      <rPr>
        <sz val="10"/>
        <color rgb="FF000000"/>
        <rFont val="Arial"/>
        <charset val="134"/>
      </rPr>
      <t>,Q347F-63A105 DN250</t>
    </r>
  </si>
  <si>
    <r>
      <rPr>
        <sz val="10"/>
        <color rgb="FF000000"/>
        <rFont val="宋体"/>
        <charset val="134"/>
      </rPr>
      <t>平板闸阀</t>
    </r>
    <r>
      <rPr>
        <sz val="10"/>
        <color rgb="FF000000"/>
        <rFont val="Arial"/>
        <charset val="134"/>
      </rPr>
      <t>,KZ43F-63P DN350</t>
    </r>
  </si>
  <si>
    <r>
      <rPr>
        <sz val="10"/>
        <color rgb="FF000000"/>
        <rFont val="宋体"/>
        <charset val="134"/>
      </rPr>
      <t>轴流式止回阀</t>
    </r>
    <r>
      <rPr>
        <sz val="10"/>
        <color rgb="FF000000"/>
        <rFont val="Arial"/>
        <charset val="134"/>
      </rPr>
      <t>,CL300,BW,ASTM A216 WCB,2Cr13+STL/STL,2Cr13+HCr,DN200</t>
    </r>
  </si>
  <si>
    <r>
      <rPr>
        <sz val="10"/>
        <color rgb="FF000000"/>
        <rFont val="宋体"/>
        <charset val="134"/>
      </rPr>
      <t>平板闸阀</t>
    </r>
    <r>
      <rPr>
        <sz val="10"/>
        <color rgb="FF000000"/>
        <rFont val="Arial"/>
        <charset val="134"/>
      </rPr>
      <t>,Z4W1F-25C DN300</t>
    </r>
  </si>
  <si>
    <r>
      <rPr>
        <sz val="10"/>
        <color rgb="FF000000"/>
        <rFont val="宋体"/>
        <charset val="134"/>
      </rPr>
      <t>吸油拖栏</t>
    </r>
    <r>
      <rPr>
        <sz val="10"/>
        <color rgb="FF000000"/>
        <rFont val="Arial"/>
        <charset val="134"/>
      </rPr>
      <t>,200mm,</t>
    </r>
    <r>
      <rPr>
        <sz val="10"/>
        <color rgb="FF000000"/>
        <rFont val="宋体"/>
        <charset val="134"/>
      </rPr>
      <t>橡胶</t>
    </r>
  </si>
  <si>
    <r>
      <rPr>
        <sz val="10"/>
        <color rgb="FF000000"/>
        <rFont val="Arial"/>
        <charset val="134"/>
      </rPr>
      <t>80</t>
    </r>
    <r>
      <rPr>
        <sz val="10"/>
        <color rgb="FF000000"/>
        <rFont val="宋体"/>
        <charset val="134"/>
      </rPr>
      <t>个</t>
    </r>
  </si>
  <si>
    <r>
      <rPr>
        <sz val="10"/>
        <color rgb="FF000000"/>
        <rFont val="宋体"/>
        <charset val="134"/>
      </rPr>
      <t>直缝电熔化焊焊接钢管</t>
    </r>
    <r>
      <rPr>
        <sz val="10"/>
        <color rgb="FF000000"/>
        <rFont val="Arial"/>
        <charset val="134"/>
      </rPr>
      <t>,</t>
    </r>
    <r>
      <rPr>
        <sz val="10"/>
        <color rgb="FF000000"/>
        <rFont val="宋体"/>
        <charset val="134"/>
      </rPr>
      <t>埋弧焊</t>
    </r>
    <r>
      <rPr>
        <sz val="10"/>
        <color rgb="FF000000"/>
        <rFont val="Arial"/>
        <charset val="134"/>
      </rPr>
      <t>,Φ610,20mm,L415/X60,API 5L,PE,ASTM B16.10M</t>
    </r>
  </si>
  <si>
    <r>
      <rPr>
        <sz val="10"/>
        <color rgb="FF000000"/>
        <rFont val="宋体"/>
        <charset val="134"/>
      </rPr>
      <t>围油栏</t>
    </r>
    <r>
      <rPr>
        <sz val="10"/>
        <color rgb="FF000000"/>
        <rFont val="Arial"/>
        <charset val="134"/>
      </rPr>
      <t>,600mm,PVC</t>
    </r>
  </si>
  <si>
    <t>临河输油站</t>
  </si>
  <si>
    <r>
      <rPr>
        <sz val="10"/>
        <color theme="1"/>
        <rFont val="等线"/>
        <charset val="134"/>
      </rPr>
      <t>石琪</t>
    </r>
    <r>
      <rPr>
        <sz val="10"/>
        <color theme="1"/>
        <rFont val="Arial Regular"/>
        <charset val="134"/>
      </rPr>
      <t xml:space="preserve">    13519509777</t>
    </r>
  </si>
  <si>
    <r>
      <rPr>
        <sz val="10"/>
        <color rgb="FF000000"/>
        <rFont val="宋体"/>
        <charset val="134"/>
      </rPr>
      <t>直通式旋塞阀</t>
    </r>
    <r>
      <rPr>
        <sz val="10"/>
        <color rgb="FF000000"/>
        <rFont val="Arial"/>
        <charset val="134"/>
      </rPr>
      <t>,CL600,ASTM A216 WCC,</t>
    </r>
    <r>
      <rPr>
        <sz val="10"/>
        <color rgb="FF000000"/>
        <rFont val="宋体"/>
        <charset val="134"/>
      </rPr>
      <t>手动</t>
    </r>
    <r>
      <rPr>
        <sz val="10"/>
        <color rgb="FF000000"/>
        <rFont val="Arial"/>
        <charset val="134"/>
      </rPr>
      <t>,DN100,K2245</t>
    </r>
  </si>
  <si>
    <r>
      <rPr>
        <sz val="10"/>
        <color rgb="FF000000"/>
        <rFont val="宋体"/>
        <charset val="134"/>
      </rPr>
      <t>吸油拖栏</t>
    </r>
    <r>
      <rPr>
        <sz val="10"/>
        <color rgb="FF000000"/>
        <rFont val="Arial"/>
        <charset val="134"/>
      </rPr>
      <t>,220mm,</t>
    </r>
    <r>
      <rPr>
        <sz val="10"/>
        <color rgb="FF000000"/>
        <rFont val="宋体"/>
        <charset val="134"/>
      </rPr>
      <t>聚丙烯</t>
    </r>
  </si>
  <si>
    <r>
      <rPr>
        <sz val="10"/>
        <color rgb="FF000000"/>
        <rFont val="Arial"/>
        <charset val="134"/>
      </rPr>
      <t>500</t>
    </r>
    <r>
      <rPr>
        <sz val="10"/>
        <color rgb="FF000000"/>
        <rFont val="宋体"/>
        <charset val="134"/>
      </rPr>
      <t>平米</t>
    </r>
  </si>
  <si>
    <r>
      <rPr>
        <sz val="10"/>
        <color rgb="FF000000"/>
        <rFont val="宋体"/>
        <charset val="134"/>
      </rPr>
      <t>平板闸阀</t>
    </r>
    <r>
      <rPr>
        <sz val="10"/>
        <color rgb="FF000000"/>
        <rFont val="Arial"/>
        <charset val="134"/>
      </rPr>
      <t>,Z43F-63C DN100</t>
    </r>
  </si>
  <si>
    <r>
      <rPr>
        <sz val="10"/>
        <color rgb="FF000000"/>
        <rFont val="宋体"/>
        <charset val="134"/>
      </rPr>
      <t>流体用无缝钢管</t>
    </r>
    <r>
      <rPr>
        <sz val="10"/>
        <color rgb="FF000000"/>
        <rFont val="Arial"/>
        <charset val="134"/>
      </rPr>
      <t>,Φ219,12mm,L245NB,GB/T9711,PE,ASME B36.10M</t>
    </r>
  </si>
  <si>
    <r>
      <rPr>
        <sz val="10"/>
        <color rgb="FF000000"/>
        <rFont val="宋体"/>
        <charset val="134"/>
      </rPr>
      <t>阀套式排污阀</t>
    </r>
    <r>
      <rPr>
        <sz val="10"/>
        <color rgb="FF000000"/>
        <rFont val="Arial"/>
        <charset val="134"/>
      </rPr>
      <t>,TP41Y-CL400C DN50</t>
    </r>
  </si>
  <si>
    <r>
      <rPr>
        <sz val="10"/>
        <color rgb="FF000000"/>
        <rFont val="宋体"/>
        <charset val="134"/>
      </rPr>
      <t>非金属板材（含膜）</t>
    </r>
    <r>
      <rPr>
        <sz val="10"/>
        <color rgb="FF000000"/>
        <rFont val="Arial"/>
        <charset val="134"/>
      </rPr>
      <t>,</t>
    </r>
    <r>
      <rPr>
        <sz val="10"/>
        <color rgb="FF000000"/>
        <rFont val="宋体"/>
        <charset val="134"/>
      </rPr>
      <t>塑料布</t>
    </r>
    <r>
      <rPr>
        <sz val="10"/>
        <color rgb="FF000000"/>
        <rFont val="Arial"/>
        <charset val="134"/>
      </rPr>
      <t>,50000mm×2000mm,</t>
    </r>
    <r>
      <rPr>
        <sz val="10"/>
        <color rgb="FF000000"/>
        <rFont val="宋体"/>
        <charset val="134"/>
      </rPr>
      <t>聚芳砜</t>
    </r>
    <r>
      <rPr>
        <sz val="10"/>
        <color rgb="FF000000"/>
        <rFont val="Arial"/>
        <charset val="134"/>
      </rPr>
      <t>,</t>
    </r>
    <r>
      <rPr>
        <sz val="10"/>
        <color rgb="FF000000"/>
        <rFont val="宋体"/>
        <charset val="134"/>
      </rPr>
      <t>黑色</t>
    </r>
  </si>
  <si>
    <r>
      <rPr>
        <sz val="10"/>
        <color rgb="FF000000"/>
        <rFont val="宋体"/>
        <charset val="134"/>
      </rPr>
      <t>流体用无缝钢管</t>
    </r>
    <r>
      <rPr>
        <sz val="10"/>
        <color rgb="FF000000"/>
        <rFont val="Arial"/>
        <charset val="134"/>
      </rPr>
      <t>,Φ60,5mm,L245NB,GB/T9711,PE,ASME B36.10M</t>
    </r>
  </si>
  <si>
    <r>
      <rPr>
        <sz val="10"/>
        <color rgb="FF000000"/>
        <rFont val="宋体"/>
        <charset val="134"/>
      </rPr>
      <t>钢丝绳</t>
    </r>
    <r>
      <rPr>
        <sz val="10"/>
        <color rgb="FF000000"/>
        <rFont val="Arial"/>
        <charset val="134"/>
      </rPr>
      <t>,6,19,IWS,Φ12mm,SZ,1570MPa,GB/T20118</t>
    </r>
  </si>
  <si>
    <r>
      <rPr>
        <sz val="10"/>
        <color rgb="FF000000"/>
        <rFont val="宋体"/>
        <charset val="134"/>
      </rPr>
      <t>直通球阀</t>
    </r>
    <r>
      <rPr>
        <sz val="10"/>
        <color rgb="FF000000"/>
        <rFont val="Arial"/>
        <charset val="134"/>
      </rPr>
      <t>,Q347F-63C DN50</t>
    </r>
  </si>
  <si>
    <r>
      <rPr>
        <sz val="10"/>
        <color rgb="FF000000"/>
        <rFont val="宋体"/>
        <charset val="134"/>
      </rPr>
      <t>同心大小头</t>
    </r>
    <r>
      <rPr>
        <sz val="10"/>
        <color rgb="FF000000"/>
        <rFont val="Arial"/>
        <charset val="134"/>
      </rPr>
      <t>,DN250,DN200,13mm,11mm,BW,GB/T12459</t>
    </r>
    <r>
      <rPr>
        <sz val="10"/>
        <color rgb="FF000000"/>
        <rFont val="宋体"/>
        <charset val="134"/>
      </rPr>
      <t>Ⅰ</t>
    </r>
    <r>
      <rPr>
        <sz val="10"/>
        <color rgb="FF000000"/>
        <rFont val="Arial"/>
        <charset val="134"/>
      </rPr>
      <t>,16Mn,GB/T6479,GB/T13401,</t>
    </r>
    <r>
      <rPr>
        <sz val="10"/>
        <color rgb="FF000000"/>
        <rFont val="宋体"/>
        <charset val="134"/>
      </rPr>
      <t>无缝</t>
    </r>
  </si>
  <si>
    <r>
      <rPr>
        <sz val="10"/>
        <color rgb="FF000000"/>
        <rFont val="宋体"/>
        <charset val="134"/>
      </rPr>
      <t>平板闸阀</t>
    </r>
    <r>
      <rPr>
        <sz val="10"/>
        <color rgb="FF000000"/>
        <rFont val="Arial"/>
        <charset val="134"/>
      </rPr>
      <t>,Z43F-25C DN100</t>
    </r>
  </si>
  <si>
    <r>
      <rPr>
        <sz val="10"/>
        <color rgb="FF000000"/>
        <rFont val="宋体"/>
        <charset val="134"/>
      </rPr>
      <t>钢丝绳</t>
    </r>
    <r>
      <rPr>
        <sz val="10"/>
        <color rgb="FF000000"/>
        <rFont val="Arial"/>
        <charset val="134"/>
      </rPr>
      <t>,6,19S,FC,Φ25mm,SZ,1870MPa,GB/T20118</t>
    </r>
  </si>
  <si>
    <r>
      <rPr>
        <sz val="10"/>
        <color rgb="FF000000"/>
        <rFont val="宋体"/>
        <charset val="134"/>
      </rPr>
      <t>钢丝绳</t>
    </r>
    <r>
      <rPr>
        <sz val="10"/>
        <color rgb="FF000000"/>
        <rFont val="Arial"/>
        <charset val="134"/>
      </rPr>
      <t>,6,37,FC,Φ34.5mm,</t>
    </r>
    <r>
      <rPr>
        <sz val="10"/>
        <color rgb="FF000000"/>
        <rFont val="宋体"/>
        <charset val="134"/>
      </rPr>
      <t>左</t>
    </r>
    <r>
      <rPr>
        <sz val="10"/>
        <color rgb="FF000000"/>
        <rFont val="Arial"/>
        <charset val="134"/>
      </rPr>
      <t>,1770MPa,GB/T20118</t>
    </r>
  </si>
  <si>
    <r>
      <rPr>
        <sz val="10"/>
        <color rgb="FF000000"/>
        <rFont val="Arial"/>
        <charset val="134"/>
      </rPr>
      <t>90°</t>
    </r>
    <r>
      <rPr>
        <sz val="10"/>
        <color rgb="FF000000"/>
        <rFont val="宋体"/>
        <charset val="134"/>
      </rPr>
      <t>弯通接头</t>
    </r>
    <r>
      <rPr>
        <sz val="10"/>
        <color rgb="FF000000"/>
        <rFont val="Arial"/>
        <charset val="134"/>
      </rPr>
      <t>,</t>
    </r>
    <r>
      <rPr>
        <sz val="10"/>
        <color rgb="FF000000"/>
        <rFont val="宋体"/>
        <charset val="134"/>
      </rPr>
      <t>外螺纹</t>
    </r>
    <r>
      <rPr>
        <sz val="10"/>
        <color rgb="FF000000"/>
        <rFont val="Arial"/>
        <charset val="134"/>
      </rPr>
      <t>,NPT1/2",</t>
    </r>
    <r>
      <rPr>
        <sz val="10"/>
        <color rgb="FF000000"/>
        <rFont val="宋体"/>
        <charset val="134"/>
      </rPr>
      <t>外螺纹</t>
    </r>
    <r>
      <rPr>
        <sz val="10"/>
        <color rgb="FF000000"/>
        <rFont val="Arial"/>
        <charset val="134"/>
      </rPr>
      <t>,NPT1/2",PN64,316</t>
    </r>
  </si>
  <si>
    <r>
      <rPr>
        <sz val="10"/>
        <color rgb="FF000000"/>
        <rFont val="宋体"/>
        <charset val="134"/>
      </rPr>
      <t>直通中间接头</t>
    </r>
    <r>
      <rPr>
        <sz val="10"/>
        <color rgb="FF000000"/>
        <rFont val="Arial"/>
        <charset val="134"/>
      </rPr>
      <t>,</t>
    </r>
    <r>
      <rPr>
        <sz val="10"/>
        <color rgb="FF000000"/>
        <rFont val="宋体"/>
        <charset val="134"/>
      </rPr>
      <t>外螺纹</t>
    </r>
    <r>
      <rPr>
        <sz val="10"/>
        <color rgb="FF000000"/>
        <rFont val="Arial"/>
        <charset val="134"/>
      </rPr>
      <t>,NPT1/2",</t>
    </r>
    <r>
      <rPr>
        <sz val="10"/>
        <color rgb="FF000000"/>
        <rFont val="宋体"/>
        <charset val="134"/>
      </rPr>
      <t>外螺纹</t>
    </r>
    <r>
      <rPr>
        <sz val="10"/>
        <color rgb="FF000000"/>
        <rFont val="Arial"/>
        <charset val="134"/>
      </rPr>
      <t>,M20×1.5,3000psi,316</t>
    </r>
  </si>
  <si>
    <r>
      <rPr>
        <sz val="10"/>
        <color rgb="FF000000"/>
        <rFont val="宋体"/>
        <charset val="134"/>
      </rPr>
      <t>流体用无缝钢管</t>
    </r>
    <r>
      <rPr>
        <sz val="10"/>
        <color rgb="FF000000"/>
        <rFont val="Arial"/>
        <charset val="134"/>
      </rPr>
      <t>,Φ108,5mm,L245N/BN,GB/T9711,PE,ASME B36.10M</t>
    </r>
  </si>
  <si>
    <r>
      <rPr>
        <sz val="10"/>
        <color rgb="FF000000"/>
        <rFont val="宋体"/>
        <charset val="134"/>
      </rPr>
      <t>直通球阀</t>
    </r>
    <r>
      <rPr>
        <sz val="10"/>
        <color rgb="FF000000"/>
        <rFont val="Arial"/>
        <charset val="134"/>
      </rPr>
      <t>,</t>
    </r>
    <r>
      <rPr>
        <sz val="10"/>
        <color rgb="FF000000"/>
        <rFont val="宋体"/>
        <charset val="134"/>
      </rPr>
      <t>浮动球</t>
    </r>
    <r>
      <rPr>
        <sz val="10"/>
        <color rgb="FF000000"/>
        <rFont val="Arial"/>
        <charset val="134"/>
      </rPr>
      <t>,6000psi,FNPT,ASTM A182 F316,316/PTFE,F316,DN15</t>
    </r>
  </si>
  <si>
    <r>
      <rPr>
        <sz val="10"/>
        <color rgb="FF000000"/>
        <rFont val="宋体"/>
        <charset val="134"/>
      </rPr>
      <t>钢丝绳</t>
    </r>
    <r>
      <rPr>
        <sz val="10"/>
        <color rgb="FF000000"/>
        <rFont val="Arial"/>
        <charset val="134"/>
      </rPr>
      <t>,6,19,IWS,Φ20mm,ZS,1960MPa,GB/T20118</t>
    </r>
  </si>
  <si>
    <r>
      <rPr>
        <sz val="10"/>
        <color rgb="FF000000"/>
        <rFont val="宋体"/>
        <charset val="134"/>
      </rPr>
      <t>流体用无缝钢管</t>
    </r>
    <r>
      <rPr>
        <sz val="10"/>
        <color rgb="FF000000"/>
        <rFont val="Arial"/>
        <charset val="134"/>
      </rPr>
      <t>,Φ89,5mm,L245NB,GB/T9711,PE,ASME B36.10M</t>
    </r>
  </si>
  <si>
    <r>
      <rPr>
        <sz val="10"/>
        <color rgb="FF000000"/>
        <rFont val="Arial"/>
        <charset val="134"/>
      </rPr>
      <t>90°</t>
    </r>
    <r>
      <rPr>
        <sz val="10"/>
        <color rgb="FF000000"/>
        <rFont val="宋体"/>
        <charset val="134"/>
      </rPr>
      <t>弯头（</t>
    </r>
    <r>
      <rPr>
        <sz val="10"/>
        <color rgb="FF000000"/>
        <rFont val="Arial"/>
        <charset val="134"/>
      </rPr>
      <t>R=1.5D</t>
    </r>
    <r>
      <rPr>
        <sz val="10"/>
        <color rgb="FF000000"/>
        <rFont val="宋体"/>
        <charset val="134"/>
      </rPr>
      <t>）（焊）</t>
    </r>
    <r>
      <rPr>
        <sz val="10"/>
        <color rgb="FF000000"/>
        <rFont val="Arial"/>
        <charset val="134"/>
      </rPr>
      <t>,DN200,12mm,R=1.5D,BW,SY/T0510,L245N,GB/T9711,</t>
    </r>
    <r>
      <rPr>
        <sz val="10"/>
        <color rgb="FF000000"/>
        <rFont val="宋体"/>
        <charset val="134"/>
      </rPr>
      <t>无缝</t>
    </r>
  </si>
  <si>
    <r>
      <rPr>
        <sz val="10"/>
        <color rgb="FF000000"/>
        <rFont val="宋体"/>
        <charset val="134"/>
      </rPr>
      <t>钢丝绳</t>
    </r>
    <r>
      <rPr>
        <sz val="10"/>
        <color rgb="FF000000"/>
        <rFont val="Arial"/>
        <charset val="134"/>
      </rPr>
      <t>,6,37,FC,Φ19.5mm,ZS,1770MPa,GB/T20118</t>
    </r>
  </si>
  <si>
    <r>
      <rPr>
        <sz val="10"/>
        <color rgb="FF000000"/>
        <rFont val="宋体"/>
        <charset val="134"/>
      </rPr>
      <t>滑轮组</t>
    </r>
    <r>
      <rPr>
        <sz val="10"/>
        <color rgb="FF000000"/>
        <rFont val="Arial"/>
        <charset val="134"/>
      </rPr>
      <t>,5t</t>
    </r>
  </si>
  <si>
    <r>
      <rPr>
        <sz val="10"/>
        <color rgb="FF000000"/>
        <rFont val="宋体"/>
        <charset val="134"/>
      </rPr>
      <t>钢丝绳卡</t>
    </r>
    <r>
      <rPr>
        <sz val="10"/>
        <color rgb="FF000000"/>
        <rFont val="Arial"/>
        <charset val="134"/>
      </rPr>
      <t>,U</t>
    </r>
    <r>
      <rPr>
        <sz val="10"/>
        <color rgb="FF000000"/>
        <rFont val="宋体"/>
        <charset val="134"/>
      </rPr>
      <t>型</t>
    </r>
    <r>
      <rPr>
        <sz val="10"/>
        <color rgb="FF000000"/>
        <rFont val="Arial"/>
        <charset val="134"/>
      </rPr>
      <t>,28mm,Q235A</t>
    </r>
  </si>
  <si>
    <r>
      <rPr>
        <sz val="10"/>
        <color rgb="FF000000"/>
        <rFont val="宋体"/>
        <charset val="134"/>
      </rPr>
      <t>雨靴</t>
    </r>
    <r>
      <rPr>
        <sz val="10"/>
        <color rgb="FF000000"/>
        <rFont val="Arial"/>
        <charset val="134"/>
      </rPr>
      <t>,</t>
    </r>
    <r>
      <rPr>
        <sz val="10"/>
        <color rgb="FF000000"/>
        <rFont val="宋体"/>
        <charset val="134"/>
      </rPr>
      <t>长筒</t>
    </r>
    <r>
      <rPr>
        <sz val="10"/>
        <color rgb="FF000000"/>
        <rFont val="Arial"/>
        <charset val="134"/>
      </rPr>
      <t>,</t>
    </r>
    <r>
      <rPr>
        <sz val="10"/>
        <color rgb="FF000000"/>
        <rFont val="宋体"/>
        <charset val="134"/>
      </rPr>
      <t>防滑</t>
    </r>
    <r>
      <rPr>
        <sz val="10"/>
        <color rgb="FF000000"/>
        <rFont val="Arial"/>
        <charset val="134"/>
      </rPr>
      <t>,</t>
    </r>
    <r>
      <rPr>
        <sz val="10"/>
        <color rgb="FF000000"/>
        <rFont val="宋体"/>
        <charset val="134"/>
      </rPr>
      <t>黑色</t>
    </r>
    <r>
      <rPr>
        <sz val="10"/>
        <color rgb="FF000000"/>
        <rFont val="Arial"/>
        <charset val="134"/>
      </rPr>
      <t>,25cm</t>
    </r>
  </si>
  <si>
    <r>
      <rPr>
        <sz val="10"/>
        <color rgb="FF000000"/>
        <rFont val="宋体"/>
        <charset val="134"/>
      </rPr>
      <t>钢丝绳卡</t>
    </r>
    <r>
      <rPr>
        <sz val="10"/>
        <color rgb="FF000000"/>
        <rFont val="Arial"/>
        <charset val="134"/>
      </rPr>
      <t>,U</t>
    </r>
    <r>
      <rPr>
        <sz val="10"/>
        <color rgb="FF000000"/>
        <rFont val="宋体"/>
        <charset val="134"/>
      </rPr>
      <t>型</t>
    </r>
    <r>
      <rPr>
        <sz val="10"/>
        <color rgb="FF000000"/>
        <rFont val="Arial"/>
        <charset val="134"/>
      </rPr>
      <t>,20mm</t>
    </r>
  </si>
  <si>
    <r>
      <rPr>
        <sz val="10"/>
        <color rgb="FF000000"/>
        <rFont val="宋体"/>
        <charset val="134"/>
      </rPr>
      <t>同心大小头</t>
    </r>
    <r>
      <rPr>
        <sz val="10"/>
        <color rgb="FF000000"/>
        <rFont val="Arial"/>
        <charset val="134"/>
      </rPr>
      <t>,DN200,DN100,12mm,6mm,BW,SY/T0609,WFHY-245,SY/T0609,GB/T13401,</t>
    </r>
    <r>
      <rPr>
        <sz val="10"/>
        <color rgb="FF000000"/>
        <rFont val="宋体"/>
        <charset val="134"/>
      </rPr>
      <t>无缝</t>
    </r>
  </si>
  <si>
    <r>
      <rPr>
        <sz val="10"/>
        <color rgb="FF000000"/>
        <rFont val="宋体"/>
        <charset val="134"/>
      </rPr>
      <t>钢丝绳</t>
    </r>
    <r>
      <rPr>
        <sz val="10"/>
        <color rgb="FF000000"/>
        <rFont val="Arial"/>
        <charset val="134"/>
      </rPr>
      <t>,6,37+1,FC,Φ15mm,SZ,1670MPa,GB/T20118</t>
    </r>
  </si>
  <si>
    <r>
      <rPr>
        <sz val="10"/>
        <color rgb="FF000000"/>
        <rFont val="宋体"/>
        <charset val="134"/>
      </rPr>
      <t>钢丝绳卡</t>
    </r>
    <r>
      <rPr>
        <sz val="10"/>
        <color rgb="FF000000"/>
        <rFont val="Arial"/>
        <charset val="134"/>
      </rPr>
      <t>,U</t>
    </r>
    <r>
      <rPr>
        <sz val="10"/>
        <color rgb="FF000000"/>
        <rFont val="宋体"/>
        <charset val="134"/>
      </rPr>
      <t>型</t>
    </r>
    <r>
      <rPr>
        <sz val="10"/>
        <color rgb="FF000000"/>
        <rFont val="Arial"/>
        <charset val="134"/>
      </rPr>
      <t>,25mm,</t>
    </r>
    <r>
      <rPr>
        <sz val="10"/>
        <color rgb="FF000000"/>
        <rFont val="宋体"/>
        <charset val="134"/>
      </rPr>
      <t>镀锌</t>
    </r>
  </si>
  <si>
    <r>
      <rPr>
        <sz val="10"/>
        <color rgb="FF000000"/>
        <rFont val="宋体"/>
        <charset val="134"/>
      </rPr>
      <t>钢丝绳卡</t>
    </r>
    <r>
      <rPr>
        <sz val="10"/>
        <color rgb="FF000000"/>
        <rFont val="Arial"/>
        <charset val="134"/>
      </rPr>
      <t>,U</t>
    </r>
    <r>
      <rPr>
        <sz val="10"/>
        <color rgb="FF000000"/>
        <rFont val="宋体"/>
        <charset val="134"/>
      </rPr>
      <t>型</t>
    </r>
    <r>
      <rPr>
        <sz val="10"/>
        <color rgb="FF000000"/>
        <rFont val="Arial"/>
        <charset val="134"/>
      </rPr>
      <t>,18mm</t>
    </r>
  </si>
  <si>
    <r>
      <rPr>
        <sz val="10"/>
        <color rgb="FF000000"/>
        <rFont val="宋体"/>
        <charset val="134"/>
      </rPr>
      <t>常用建筑小五金制品</t>
    </r>
    <r>
      <rPr>
        <sz val="10"/>
        <color rgb="FF000000"/>
        <rFont val="Arial"/>
        <charset val="134"/>
      </rPr>
      <t>,</t>
    </r>
    <r>
      <rPr>
        <sz val="10"/>
        <color rgb="FF000000"/>
        <rFont val="宋体"/>
        <charset val="134"/>
      </rPr>
      <t>卡扣</t>
    </r>
    <r>
      <rPr>
        <sz val="10"/>
        <color rgb="FF000000"/>
        <rFont val="Arial"/>
        <charset val="134"/>
      </rPr>
      <t xml:space="preserve">,100mm×100mm </t>
    </r>
    <r>
      <rPr>
        <sz val="10"/>
        <color rgb="FF000000"/>
        <rFont val="宋体"/>
        <charset val="134"/>
      </rPr>
      <t>任意角度卡子</t>
    </r>
    <r>
      <rPr>
        <sz val="10"/>
        <color rgb="FF000000"/>
        <rFont val="Arial"/>
        <charset val="134"/>
      </rPr>
      <t>,</t>
    </r>
    <r>
      <rPr>
        <sz val="10"/>
        <color rgb="FF000000"/>
        <rFont val="宋体"/>
        <charset val="134"/>
      </rPr>
      <t>铁</t>
    </r>
  </si>
  <si>
    <r>
      <rPr>
        <sz val="10"/>
        <color rgb="FF000000"/>
        <rFont val="宋体"/>
        <charset val="134"/>
      </rPr>
      <t>钢丝绳卡</t>
    </r>
    <r>
      <rPr>
        <sz val="10"/>
        <color rgb="FF000000"/>
        <rFont val="Arial"/>
        <charset val="134"/>
      </rPr>
      <t>,U</t>
    </r>
    <r>
      <rPr>
        <sz val="10"/>
        <color rgb="FF000000"/>
        <rFont val="宋体"/>
        <charset val="134"/>
      </rPr>
      <t>型</t>
    </r>
    <r>
      <rPr>
        <sz val="10"/>
        <color rgb="FF000000"/>
        <rFont val="Arial"/>
        <charset val="134"/>
      </rPr>
      <t>,15mm,</t>
    </r>
    <r>
      <rPr>
        <sz val="10"/>
        <color rgb="FF000000"/>
        <rFont val="宋体"/>
        <charset val="134"/>
      </rPr>
      <t>镀锌</t>
    </r>
  </si>
  <si>
    <r>
      <rPr>
        <sz val="10"/>
        <color rgb="FF000000"/>
        <rFont val="宋体"/>
        <charset val="134"/>
      </rPr>
      <t>卸扣</t>
    </r>
    <r>
      <rPr>
        <sz val="10"/>
        <color rgb="FF000000"/>
        <rFont val="Arial"/>
        <charset val="134"/>
      </rPr>
      <t>,D</t>
    </r>
    <r>
      <rPr>
        <sz val="10"/>
        <color rgb="FF000000"/>
        <rFont val="宋体"/>
        <charset val="134"/>
      </rPr>
      <t>形</t>
    </r>
    <r>
      <rPr>
        <sz val="10"/>
        <color rgb="FF000000"/>
        <rFont val="Arial"/>
        <charset val="134"/>
      </rPr>
      <t>,3t,</t>
    </r>
    <r>
      <rPr>
        <sz val="10"/>
        <color rgb="FF000000"/>
        <rFont val="宋体"/>
        <charset val="134"/>
      </rPr>
      <t>碳钢</t>
    </r>
  </si>
  <si>
    <r>
      <rPr>
        <sz val="10"/>
        <color rgb="FF000000"/>
        <rFont val="宋体"/>
        <charset val="134"/>
      </rPr>
      <t>等径三通（焊）</t>
    </r>
    <r>
      <rPr>
        <sz val="10"/>
        <color rgb="FF000000"/>
        <rFont val="Arial"/>
        <charset val="134"/>
      </rPr>
      <t>,DN100,6mm,BW,GB/T12459,L245NB,GB/T9711,</t>
    </r>
    <r>
      <rPr>
        <sz val="10"/>
        <color rgb="FF000000"/>
        <rFont val="宋体"/>
        <charset val="134"/>
      </rPr>
      <t>无缝</t>
    </r>
  </si>
  <si>
    <r>
      <rPr>
        <sz val="10"/>
        <color rgb="FF000000"/>
        <rFont val="Arial"/>
        <charset val="134"/>
      </rPr>
      <t>90°</t>
    </r>
    <r>
      <rPr>
        <sz val="10"/>
        <color rgb="FF000000"/>
        <rFont val="宋体"/>
        <charset val="134"/>
      </rPr>
      <t>弯头（</t>
    </r>
    <r>
      <rPr>
        <sz val="10"/>
        <color rgb="FF000000"/>
        <rFont val="Arial"/>
        <charset val="134"/>
      </rPr>
      <t>R=1.5D</t>
    </r>
    <r>
      <rPr>
        <sz val="10"/>
        <color rgb="FF000000"/>
        <rFont val="宋体"/>
        <charset val="134"/>
      </rPr>
      <t>）（焊）</t>
    </r>
    <r>
      <rPr>
        <sz val="10"/>
        <color rgb="FF000000"/>
        <rFont val="Arial"/>
        <charset val="134"/>
      </rPr>
      <t>,DN100,8mm,R=1.5D,BW,20#,</t>
    </r>
    <r>
      <rPr>
        <sz val="10"/>
        <color rgb="FF000000"/>
        <rFont val="宋体"/>
        <charset val="134"/>
      </rPr>
      <t>无缝</t>
    </r>
  </si>
  <si>
    <r>
      <rPr>
        <sz val="10"/>
        <color rgb="FF000000"/>
        <rFont val="Arial"/>
        <charset val="134"/>
      </rPr>
      <t>90°</t>
    </r>
    <r>
      <rPr>
        <sz val="10"/>
        <color rgb="FF000000"/>
        <rFont val="宋体"/>
        <charset val="134"/>
      </rPr>
      <t>弯头（</t>
    </r>
    <r>
      <rPr>
        <sz val="10"/>
        <color rgb="FF000000"/>
        <rFont val="Arial"/>
        <charset val="134"/>
      </rPr>
      <t>R=1.5D</t>
    </r>
    <r>
      <rPr>
        <sz val="10"/>
        <color rgb="FF000000"/>
        <rFont val="宋体"/>
        <charset val="134"/>
      </rPr>
      <t>）（焊）</t>
    </r>
    <r>
      <rPr>
        <sz val="10"/>
        <color rgb="FF000000"/>
        <rFont val="Arial"/>
        <charset val="134"/>
      </rPr>
      <t>,DN100,6mm,R=1.5D,BW,SY/T0510,L245N,GB/T9711,</t>
    </r>
    <r>
      <rPr>
        <sz val="10"/>
        <color rgb="FF000000"/>
        <rFont val="宋体"/>
        <charset val="134"/>
      </rPr>
      <t>无缝</t>
    </r>
  </si>
  <si>
    <r>
      <rPr>
        <sz val="10"/>
        <color rgb="FF000000"/>
        <rFont val="宋体"/>
        <charset val="134"/>
      </rPr>
      <t>板式平焊法兰</t>
    </r>
    <r>
      <rPr>
        <sz val="10"/>
        <color rgb="FF000000"/>
        <rFont val="Arial"/>
        <charset val="134"/>
      </rPr>
      <t>,PN63,DN100,RF,GB/T9119,</t>
    </r>
    <r>
      <rPr>
        <sz val="10"/>
        <color rgb="FF000000"/>
        <rFont val="宋体"/>
        <charset val="134"/>
      </rPr>
      <t>钢</t>
    </r>
  </si>
  <si>
    <r>
      <rPr>
        <sz val="10"/>
        <color rgb="FF000000"/>
        <rFont val="宋体"/>
        <charset val="134"/>
      </rPr>
      <t>直通终端接头</t>
    </r>
    <r>
      <rPr>
        <sz val="10"/>
        <color rgb="FF000000"/>
        <rFont val="Arial"/>
        <charset val="134"/>
      </rPr>
      <t>,</t>
    </r>
    <r>
      <rPr>
        <sz val="10"/>
        <color rgb="FF000000"/>
        <rFont val="宋体"/>
        <charset val="134"/>
      </rPr>
      <t>外螺纹</t>
    </r>
    <r>
      <rPr>
        <sz val="10"/>
        <color rgb="FF000000"/>
        <rFont val="Arial"/>
        <charset val="134"/>
      </rPr>
      <t>,NPT1",</t>
    </r>
    <r>
      <rPr>
        <sz val="10"/>
        <color rgb="FF000000"/>
        <rFont val="宋体"/>
        <charset val="134"/>
      </rPr>
      <t>对焊</t>
    </r>
    <r>
      <rPr>
        <sz val="10"/>
        <color rgb="FF000000"/>
        <rFont val="Arial"/>
        <charset val="134"/>
      </rPr>
      <t>,1",PN160,A105</t>
    </r>
  </si>
  <si>
    <r>
      <rPr>
        <sz val="10"/>
        <color rgb="FF000000"/>
        <rFont val="宋体"/>
        <charset val="134"/>
      </rPr>
      <t>同心大小头</t>
    </r>
    <r>
      <rPr>
        <sz val="10"/>
        <color rgb="FF000000"/>
        <rFont val="Arial"/>
        <charset val="134"/>
      </rPr>
      <t>,DN100,DN50,6mm,4mm,BW,GB/T12459</t>
    </r>
    <r>
      <rPr>
        <sz val="10"/>
        <color rgb="FF000000"/>
        <rFont val="宋体"/>
        <charset val="134"/>
      </rPr>
      <t>Ⅰ</t>
    </r>
    <r>
      <rPr>
        <sz val="10"/>
        <color rgb="FF000000"/>
        <rFont val="Arial"/>
        <charset val="134"/>
      </rPr>
      <t>,16Mn,GB/T6479,GB/T13401,</t>
    </r>
    <r>
      <rPr>
        <sz val="10"/>
        <color rgb="FF000000"/>
        <rFont val="宋体"/>
        <charset val="134"/>
      </rPr>
      <t>无缝</t>
    </r>
  </si>
  <si>
    <r>
      <rPr>
        <sz val="10"/>
        <color rgb="FF000000"/>
        <rFont val="Arial"/>
        <charset val="134"/>
      </rPr>
      <t>90°</t>
    </r>
    <r>
      <rPr>
        <sz val="10"/>
        <color rgb="FF000000"/>
        <rFont val="宋体"/>
        <charset val="134"/>
      </rPr>
      <t>弯头（</t>
    </r>
    <r>
      <rPr>
        <sz val="10"/>
        <color rgb="FF000000"/>
        <rFont val="Arial"/>
        <charset val="134"/>
      </rPr>
      <t>R=1.5D</t>
    </r>
    <r>
      <rPr>
        <sz val="10"/>
        <color rgb="FF000000"/>
        <rFont val="宋体"/>
        <charset val="134"/>
      </rPr>
      <t>）（焊）</t>
    </r>
    <r>
      <rPr>
        <sz val="10"/>
        <color rgb="FF000000"/>
        <rFont val="Arial"/>
        <charset val="134"/>
      </rPr>
      <t>,DN100,SCH40,R=1.5D,BW,GB/T12459,20#,GB/T8163,</t>
    </r>
    <r>
      <rPr>
        <sz val="10"/>
        <color rgb="FF000000"/>
        <rFont val="宋体"/>
        <charset val="134"/>
      </rPr>
      <t>无缝</t>
    </r>
  </si>
  <si>
    <r>
      <rPr>
        <sz val="10"/>
        <color rgb="FF000000"/>
        <rFont val="宋体"/>
        <charset val="134"/>
      </rPr>
      <t>异径三通（焊）</t>
    </r>
    <r>
      <rPr>
        <sz val="10"/>
        <color rgb="FF000000"/>
        <rFont val="Arial"/>
        <charset val="134"/>
      </rPr>
      <t>,DN500,DN400,15mm,15mm,BW,L360,</t>
    </r>
    <r>
      <rPr>
        <sz val="10"/>
        <color rgb="FF000000"/>
        <rFont val="宋体"/>
        <charset val="134"/>
      </rPr>
      <t>焊制</t>
    </r>
  </si>
  <si>
    <r>
      <rPr>
        <sz val="10"/>
        <color rgb="FF000000"/>
        <rFont val="宋体"/>
        <charset val="134"/>
      </rPr>
      <t>平板闸阀</t>
    </r>
    <r>
      <rPr>
        <sz val="10"/>
        <color rgb="FF000000"/>
        <rFont val="Arial"/>
        <charset val="134"/>
      </rPr>
      <t>,Z543wF-16C DN300</t>
    </r>
  </si>
  <si>
    <r>
      <rPr>
        <sz val="10"/>
        <color rgb="FF000000"/>
        <rFont val="宋体"/>
        <charset val="134"/>
      </rPr>
      <t>离心压缩机本体零件</t>
    </r>
    <r>
      <rPr>
        <sz val="10"/>
        <color rgb="FF000000"/>
        <rFont val="Arial"/>
        <charset val="134"/>
      </rPr>
      <t>,</t>
    </r>
    <r>
      <rPr>
        <sz val="10"/>
        <color rgb="FF000000"/>
        <rFont val="宋体"/>
        <charset val="134"/>
      </rPr>
      <t>小齿轮</t>
    </r>
    <r>
      <rPr>
        <sz val="10"/>
        <color rgb="FF000000"/>
        <rFont val="Arial"/>
        <charset val="134"/>
      </rPr>
      <t>,IRR208170125,GE</t>
    </r>
  </si>
  <si>
    <r>
      <rPr>
        <sz val="10"/>
        <color rgb="FF000000"/>
        <rFont val="宋体"/>
        <charset val="134"/>
      </rPr>
      <t>平板闸阀</t>
    </r>
    <r>
      <rPr>
        <sz val="10"/>
        <color rgb="FF000000"/>
        <rFont val="Arial"/>
        <charset val="134"/>
      </rPr>
      <t>,Z43F-25C DN350</t>
    </r>
  </si>
  <si>
    <r>
      <rPr>
        <sz val="10"/>
        <color rgb="FF000000"/>
        <rFont val="宋体"/>
        <charset val="134"/>
      </rPr>
      <t>平板闸阀</t>
    </r>
    <r>
      <rPr>
        <sz val="10"/>
        <color rgb="FF000000"/>
        <rFont val="Arial"/>
        <charset val="134"/>
      </rPr>
      <t>,Z43F-63C DN300</t>
    </r>
  </si>
  <si>
    <r>
      <rPr>
        <sz val="10"/>
        <color rgb="FF000000"/>
        <rFont val="宋体"/>
        <charset val="134"/>
      </rPr>
      <t>平板闸阀</t>
    </r>
    <r>
      <rPr>
        <sz val="10"/>
        <color rgb="FF000000"/>
        <rFont val="Arial"/>
        <charset val="134"/>
      </rPr>
      <t>,Z43F-63C DN250</t>
    </r>
  </si>
  <si>
    <r>
      <rPr>
        <sz val="10"/>
        <color rgb="FF000000"/>
        <rFont val="等线"/>
        <charset val="134"/>
      </rPr>
      <t>钢丝绳</t>
    </r>
    <r>
      <rPr>
        <sz val="10"/>
        <color rgb="FF000000"/>
        <rFont val="Arial"/>
        <charset val="134"/>
      </rPr>
      <t>,6,19,IWS,Φ20mm,ZS,1960MPa,GB/T20118</t>
    </r>
  </si>
  <si>
    <t>库龄（月）</t>
  </si>
  <si>
    <t>批次号</t>
  </si>
  <si>
    <t>存储仓库</t>
  </si>
  <si>
    <t>实物存放地点</t>
  </si>
  <si>
    <t>库房编码</t>
  </si>
  <si>
    <t>单重</t>
  </si>
  <si>
    <t>重量/kg</t>
  </si>
  <si>
    <t>材质kg</t>
  </si>
  <si>
    <t>价格(kg/元）</t>
  </si>
  <si>
    <t>电子元件</t>
  </si>
  <si>
    <t>统废碳钢</t>
  </si>
  <si>
    <t>铁</t>
  </si>
  <si>
    <t>纸</t>
  </si>
  <si>
    <t>重废碳钢</t>
  </si>
  <si>
    <t>总重量</t>
  </si>
  <si>
    <t>230800200004623</t>
  </si>
  <si>
    <t>离心压缩机本体零件,数字量输入端子板,IS220PDIAH1A,GE</t>
  </si>
  <si>
    <t>移库至技术服务中心物资</t>
  </si>
  <si>
    <t>9120-912G-0099</t>
  </si>
  <si>
    <t>国家管网-联合管道西气东输</t>
  </si>
  <si>
    <t>230800300000059</t>
  </si>
  <si>
    <r>
      <rPr>
        <sz val="9.75"/>
        <color rgb="FF000000"/>
        <rFont val="Calibri"/>
        <charset val="134"/>
      </rPr>
      <t>离心压缩机辅助系统零件</t>
    </r>
    <r>
      <rPr>
        <sz val="9.75"/>
        <color rgb="FF000000"/>
        <rFont val="Calibri"/>
        <charset val="134"/>
      </rPr>
      <t>,</t>
    </r>
    <r>
      <rPr>
        <sz val="9.75"/>
        <color rgb="FF000000"/>
        <rFont val="Calibri"/>
        <charset val="134"/>
      </rPr>
      <t>控制阀</t>
    </r>
    <r>
      <rPr>
        <sz val="9.75"/>
        <color rgb="FF000000"/>
        <rFont val="Calibri"/>
        <charset val="134"/>
      </rPr>
      <t>,1088209-100,</t>
    </r>
    <r>
      <rPr>
        <sz val="9.75"/>
        <color rgb="FF000000"/>
        <rFont val="Calibri"/>
        <charset val="134"/>
      </rPr>
      <t>索拉</t>
    </r>
  </si>
  <si>
    <t>9120-912G-0010</t>
  </si>
  <si>
    <t>大件 查重量</t>
  </si>
  <si>
    <t>230800200002659</t>
  </si>
  <si>
    <t>离心压缩机本体零件,电动机,ISM990647958,GE</t>
  </si>
  <si>
    <t>9120-912G-0001</t>
  </si>
  <si>
    <t>230800300000147</t>
  </si>
  <si>
    <t>离心压缩机辅助系统零件,喷嘴,L31810G04,GE</t>
  </si>
  <si>
    <t>232600500000278</t>
  </si>
  <si>
    <t>电液执行机构零件,控制板,X2L5000-6-D-P-CA</t>
  </si>
  <si>
    <t>9070-9070-0016</t>
  </si>
  <si>
    <t>长庆输油气分公司</t>
  </si>
  <si>
    <t>233400300002031</t>
  </si>
  <si>
    <r>
      <rPr>
        <sz val="9.75"/>
        <color rgb="FF000000"/>
        <rFont val="Calibri"/>
        <charset val="134"/>
      </rPr>
      <t>变频器辅助系统元器件</t>
    </r>
    <r>
      <rPr>
        <sz val="9.75"/>
        <color rgb="FF000000"/>
        <rFont val="Calibri"/>
        <charset val="134"/>
      </rPr>
      <t>,</t>
    </r>
    <r>
      <rPr>
        <sz val="9.75"/>
        <color rgb="FF000000"/>
        <rFont val="Calibri"/>
        <charset val="134"/>
      </rPr>
      <t>整流模块</t>
    </r>
    <r>
      <rPr>
        <sz val="9.75"/>
        <color rgb="FF000000"/>
        <rFont val="Calibri"/>
        <charset val="134"/>
      </rPr>
      <t>,6SY8102-0AB30</t>
    </r>
  </si>
  <si>
    <t>二级储备库（9070-9070-0001）</t>
  </si>
  <si>
    <t>9070-9070-0001</t>
  </si>
  <si>
    <t>较大，需核实重量</t>
  </si>
  <si>
    <t>230800300000189</t>
  </si>
  <si>
    <r>
      <rPr>
        <sz val="9.75"/>
        <color rgb="FF000000"/>
        <rFont val="Calibri"/>
        <charset val="134"/>
      </rPr>
      <t>离心压缩机辅助系统零件</t>
    </r>
    <r>
      <rPr>
        <sz val="9.75"/>
        <color rgb="FF000000"/>
        <rFont val="Calibri"/>
        <charset val="134"/>
      </rPr>
      <t>,</t>
    </r>
    <r>
      <rPr>
        <sz val="9.75"/>
        <color rgb="FF000000"/>
        <rFont val="Calibri"/>
        <charset val="134"/>
      </rPr>
      <t>活塞式气动执行机构</t>
    </r>
    <r>
      <rPr>
        <sz val="9.75"/>
        <color rgb="FF000000"/>
        <rFont val="Calibri"/>
        <charset val="134"/>
      </rPr>
      <t>,VPVL650,</t>
    </r>
    <r>
      <rPr>
        <sz val="9.75"/>
        <color rgb="FF000000"/>
        <rFont val="Calibri"/>
        <charset val="134"/>
      </rPr>
      <t>索拉</t>
    </r>
  </si>
  <si>
    <t>230800200001252</t>
  </si>
  <si>
    <t>离心压缩机本体零件,防喘振阀维修包,SVC4100,索拉</t>
  </si>
  <si>
    <t>230800200002816</t>
  </si>
  <si>
    <t>离心压缩机本体零件,流量元件,RDO51845,GE</t>
  </si>
  <si>
    <t>230800200002562</t>
  </si>
  <si>
    <t>离心压缩机本体零件,运算器&amp;编程器,IQQ010080199,GE</t>
  </si>
  <si>
    <t>230800200001705</t>
  </si>
  <si>
    <t>离心压缩机本体零件,挠性管,SMO9923655,GE</t>
  </si>
  <si>
    <t>230800100000862</t>
  </si>
  <si>
    <t>离心压缩机本体部件,矿物油分离器风扇过滤器芯,IRF316711134,GE</t>
  </si>
  <si>
    <t>9120-912G-0005</t>
  </si>
  <si>
    <t>230800300000046</t>
  </si>
  <si>
    <t>离心压缩机辅助系统零件,防喘振阀执行器,17322215,索拉</t>
  </si>
  <si>
    <t>230800300000188</t>
  </si>
  <si>
    <t>离心压缩机辅助系统零件,活塞式气动执行机构,VPVL600,索拉</t>
  </si>
  <si>
    <t>230800200002470</t>
  </si>
  <si>
    <t>离心压缩机本体零件,管卡,RFR00789,GE</t>
  </si>
  <si>
    <t>9120-912G-0012</t>
  </si>
  <si>
    <t>233800100004747</t>
  </si>
  <si>
    <t>阀门本体零件,维修包,46975,Mokveld</t>
  </si>
  <si>
    <t>230800200002651</t>
  </si>
  <si>
    <t>离心压缩机本体零件,电动机,ISM990647951,GE</t>
  </si>
  <si>
    <t>230800200001768</t>
  </si>
  <si>
    <t>离心压缩机本体零件,燃机输入输出块,IS220PTURH1A,GE</t>
  </si>
  <si>
    <t>230800200001711</t>
  </si>
  <si>
    <t>离心压缩机本体零件,挠性管,SMO9923661,GE</t>
  </si>
  <si>
    <t>230800200001710</t>
  </si>
  <si>
    <t>离心压缩机本体零件,挠性管,SMO9923660,GE</t>
  </si>
  <si>
    <t>230800200001707</t>
  </si>
  <si>
    <t>离心压缩机本体零件,挠性管,SMO9923657,GE</t>
  </si>
  <si>
    <t>230800200004968</t>
  </si>
  <si>
    <t>离心压缩机本体零件,停车端子板,IS200TRPGH1BDD,GE</t>
  </si>
  <si>
    <t>230800200001709</t>
  </si>
  <si>
    <t>离心压缩机本体零件,挠性管,SMO9923659,GE</t>
  </si>
  <si>
    <t>230800200001708</t>
  </si>
  <si>
    <t>离心压缩机本体零件,挠性管,SMO9923658,GE</t>
  </si>
  <si>
    <t>230800200002240</t>
  </si>
  <si>
    <t>离心压缩机本体零件,电源分配输出模块,IS220PPDAH1A,GE</t>
  </si>
  <si>
    <t>9120-912L-0099</t>
  </si>
  <si>
    <t>230800200001235</t>
  </si>
  <si>
    <t>离心压缩机本体零件,防喘振阀维修包,SVC4300,索拉</t>
  </si>
  <si>
    <t>230800200000157</t>
  </si>
  <si>
    <t>离心压缩机本体零件,差压变送器,2-11T-187-230,罗罗</t>
  </si>
  <si>
    <t>230800200002423</t>
  </si>
  <si>
    <t>离心压缩机本体零件,密封扇形板,SMR94479,GE</t>
  </si>
  <si>
    <t>230800100000091</t>
  </si>
  <si>
    <t>离心压缩机本体部件,滤芯,RCO261040101,GE</t>
  </si>
  <si>
    <t>230800200001714</t>
  </si>
  <si>
    <t>离心压缩机本体零件,挠性管,SMO9923667,GE</t>
  </si>
  <si>
    <t>230800200001605</t>
  </si>
  <si>
    <t>离心压缩机本体零件,热电偶端子板,IS200STTCH2AAA,GE</t>
  </si>
  <si>
    <t>230800200001713</t>
  </si>
  <si>
    <t>离心压缩机本体零件,挠性管,SMO9923666,GE</t>
  </si>
  <si>
    <t>230800100000116</t>
  </si>
  <si>
    <t>离心压缩机本体部件,滤芯组件,LW17267,罗罗</t>
  </si>
  <si>
    <t>080709800000012</t>
  </si>
  <si>
    <t>辅助仪表附件,安全栅,附件,6400-082</t>
  </si>
  <si>
    <t>230800200002514</t>
  </si>
  <si>
    <t>离心压缩机本体零件,电磁阀,SV96405/4-TAGXY-100,GE</t>
  </si>
  <si>
    <t>230800200001715</t>
  </si>
  <si>
    <t>离心压缩机本体零件,挠性管,SMO9923668,GE</t>
  </si>
  <si>
    <t>230800200001487</t>
  </si>
  <si>
    <t>离心压缩机本体零件,电源分配板,IS200JPDEG1AAA,GE</t>
  </si>
  <si>
    <t>0000084854</t>
  </si>
  <si>
    <t>230800200004933</t>
  </si>
  <si>
    <t>离心压缩机本体零件,挠性管,SMO9923664,GE</t>
  </si>
  <si>
    <t>9120-912H-0005</t>
  </si>
  <si>
    <t>230800200001712</t>
  </si>
  <si>
    <t>离心压缩机本体零件,挠性管,SMO9923662,GE</t>
  </si>
  <si>
    <t>230800300000060</t>
  </si>
  <si>
    <r>
      <rPr>
        <sz val="9.75"/>
        <color rgb="FF000000"/>
        <rFont val="Calibri"/>
        <charset val="134"/>
      </rPr>
      <t>离心压缩机辅助系统零件</t>
    </r>
    <r>
      <rPr>
        <sz val="9.75"/>
        <color rgb="FF000000"/>
        <rFont val="Calibri"/>
        <charset val="134"/>
      </rPr>
      <t>,</t>
    </r>
    <r>
      <rPr>
        <sz val="9.75"/>
        <color rgb="FF000000"/>
        <rFont val="Calibri"/>
        <charset val="134"/>
      </rPr>
      <t>油泵</t>
    </r>
    <r>
      <rPr>
        <sz val="9.75"/>
        <color rgb="FF000000"/>
        <rFont val="Calibri"/>
        <charset val="134"/>
      </rPr>
      <t>,1063390-1,</t>
    </r>
    <r>
      <rPr>
        <sz val="9.75"/>
        <color rgb="FF000000"/>
        <rFont val="Calibri"/>
        <charset val="134"/>
      </rPr>
      <t>索拉</t>
    </r>
  </si>
  <si>
    <t>230800200001790</t>
  </si>
  <si>
    <t>离心压缩机本体零件,E/P远程调节器,IRV2399713,GE</t>
  </si>
  <si>
    <t>230800200004271</t>
  </si>
  <si>
    <t>离心压缩机本体零件,挠性管,SMO9923665,GE</t>
  </si>
  <si>
    <t>9120-912L-0009</t>
  </si>
  <si>
    <t>230800200001718</t>
  </si>
  <si>
    <t>离心压缩机本体零件,挠性管,SMO9923674,GE</t>
  </si>
  <si>
    <t>230800200000952</t>
  </si>
  <si>
    <t>离心压缩机本体零件,维修包,2-08P-810-100,罗罗</t>
  </si>
  <si>
    <t>230800100000451</t>
  </si>
  <si>
    <t>离心压缩机本体部件,滤芯,RRR-S-125-D-SPG-V,罗罗</t>
  </si>
  <si>
    <t>233800100004772</t>
  </si>
  <si>
    <t>阀门本体零件,密封包,RZD-REDX1 NPS16-600 ≤38532,Mokveld</t>
  </si>
  <si>
    <t>232600400000827</t>
  </si>
  <si>
    <t>气液联动执行机构零件,限位开关,111228-T-4,SHAFER</t>
  </si>
  <si>
    <t>230800200000456</t>
  </si>
  <si>
    <t>离心压缩机本体零件,监视屏,2-04J-183-002,罗罗</t>
  </si>
  <si>
    <t>232600300000124</t>
  </si>
  <si>
    <t>电动执行机构零件,固态无触点反馈器,26100-045,利密托克</t>
  </si>
  <si>
    <t>230800200000306</t>
  </si>
  <si>
    <t>离心压缩机本体零件,控制箱,E-01A-285-055,罗罗</t>
  </si>
  <si>
    <t>230800200000934</t>
  </si>
  <si>
    <t>离心压缩机本体零件,碳环密封,RRE031330,罗罗</t>
  </si>
  <si>
    <t>230800200004419</t>
  </si>
  <si>
    <t>离心压缩机本体零件,碳环密封,RRE031328,罗罗</t>
  </si>
  <si>
    <t>230800200001184</t>
  </si>
  <si>
    <t>离心压缩机本体零件,流量计,1065717-100,索拉</t>
  </si>
  <si>
    <t>230800200004627</t>
  </si>
  <si>
    <t>离心压缩机本体零件,保护端子板,IS220PPROH1A,GE</t>
  </si>
  <si>
    <t>230800200001706</t>
  </si>
  <si>
    <t>离心压缩机本体零件,挠性管,SMO9923656,GE</t>
  </si>
  <si>
    <t>230800300000078</t>
  </si>
  <si>
    <r>
      <rPr>
        <sz val="9.75"/>
        <color rgb="FF000000"/>
        <rFont val="Calibri"/>
        <charset val="134"/>
      </rPr>
      <t>离心压缩机辅助系统零件</t>
    </r>
    <r>
      <rPr>
        <sz val="9.75"/>
        <color rgb="FF000000"/>
        <rFont val="Calibri"/>
        <charset val="134"/>
      </rPr>
      <t>,</t>
    </r>
    <r>
      <rPr>
        <sz val="9.75"/>
        <color rgb="FF000000"/>
        <rFont val="Calibri"/>
        <charset val="134"/>
      </rPr>
      <t>压力调节阀</t>
    </r>
    <r>
      <rPr>
        <sz val="9.75"/>
        <color rgb="FF000000"/>
        <rFont val="Calibri"/>
        <charset val="134"/>
      </rPr>
      <t>,120073-15,</t>
    </r>
    <r>
      <rPr>
        <sz val="9.75"/>
        <color rgb="FF000000"/>
        <rFont val="Calibri"/>
        <charset val="134"/>
      </rPr>
      <t>索拉</t>
    </r>
  </si>
  <si>
    <t>230800200001611</t>
  </si>
  <si>
    <t>离心压缩机本体零件,紧急停车端子板,IS200TREGH2BDE,GE</t>
  </si>
  <si>
    <t>230800200000411</t>
  </si>
  <si>
    <t>离心压缩机本体零件,驱动模块,2-02G-166-001,罗罗</t>
  </si>
  <si>
    <t>230800200000357</t>
  </si>
  <si>
    <t>离心压缩机本体零件,处理器,E-01E-001-031,罗罗</t>
  </si>
  <si>
    <t>230800200001604</t>
  </si>
  <si>
    <t>离心压缩机本体零件,伺服端子板,IS200TSVCH1ACB,GE</t>
  </si>
  <si>
    <t>230800300000048</t>
  </si>
  <si>
    <t>离心压缩机辅助系统零件,电动执行器,CX37270103,索拉</t>
  </si>
  <si>
    <t>230800200001719</t>
  </si>
  <si>
    <t>离心压缩机本体零件,挠性管,SMO9923677,GE</t>
  </si>
  <si>
    <t>230800200003818</t>
  </si>
  <si>
    <t>离心压缩机本体零件,气动执行器,657,索拉</t>
  </si>
  <si>
    <t>230800200004967</t>
  </si>
  <si>
    <t>离心压缩机本体零件,燃机端子板,IS200TTURH1CBB,GE</t>
  </si>
  <si>
    <t>230800200002566</t>
  </si>
  <si>
    <t>离心压缩机本体零件,继电器,RJO065981000,GE</t>
  </si>
  <si>
    <t>230800200002218</t>
  </si>
  <si>
    <t>离心压缩机本体零件,温度调节阀,D03001009000031,GE</t>
  </si>
  <si>
    <t>彭阳分输压气站库</t>
  </si>
  <si>
    <t>9120-912G-0009</t>
  </si>
  <si>
    <t>230800200001484</t>
  </si>
  <si>
    <t>离心压缩机本体零件,电源分配板,IS200JPDDG1AAA,GE</t>
  </si>
  <si>
    <t>230800200002581</t>
  </si>
  <si>
    <t>离心压缩机本体零件,整流变压器,IRC007960156,GE</t>
  </si>
  <si>
    <t>230800200001764</t>
  </si>
  <si>
    <t>离心压缩机本体零件,串行通讯板,IS200SSCAH2ABA,GE</t>
  </si>
  <si>
    <t>230800200002628</t>
  </si>
  <si>
    <t>离心压缩机本体零件,压力变送器,RTO916455030,GE</t>
  </si>
  <si>
    <t>230800300000077</t>
  </si>
  <si>
    <r>
      <rPr>
        <sz val="9.75"/>
        <color rgb="FF000000"/>
        <rFont val="Calibri"/>
        <charset val="134"/>
      </rPr>
      <t>离心压缩机辅助系统零件</t>
    </r>
    <r>
      <rPr>
        <sz val="9.75"/>
        <color rgb="FF000000"/>
        <rFont val="Calibri"/>
        <charset val="134"/>
      </rPr>
      <t>,</t>
    </r>
    <r>
      <rPr>
        <sz val="9.75"/>
        <color rgb="FF000000"/>
        <rFont val="Calibri"/>
        <charset val="134"/>
      </rPr>
      <t>调节阀</t>
    </r>
    <r>
      <rPr>
        <sz val="9.75"/>
        <color rgb="FF000000"/>
        <rFont val="Calibri"/>
        <charset val="134"/>
      </rPr>
      <t>,1062883-100,</t>
    </r>
    <r>
      <rPr>
        <sz val="9.75"/>
        <color rgb="FF000000"/>
        <rFont val="Calibri"/>
        <charset val="134"/>
      </rPr>
      <t>索拉</t>
    </r>
  </si>
  <si>
    <t>230800300000072</t>
  </si>
  <si>
    <r>
      <rPr>
        <sz val="9.75"/>
        <color rgb="FF000000"/>
        <rFont val="Calibri"/>
        <charset val="134"/>
      </rPr>
      <t>离心压缩机辅助系统零件</t>
    </r>
    <r>
      <rPr>
        <sz val="9.75"/>
        <color rgb="FF000000"/>
        <rFont val="Calibri"/>
        <charset val="134"/>
      </rPr>
      <t>,</t>
    </r>
    <r>
      <rPr>
        <sz val="9.75"/>
        <color rgb="FF000000"/>
        <rFont val="Calibri"/>
        <charset val="134"/>
      </rPr>
      <t>加热器</t>
    </r>
    <r>
      <rPr>
        <sz val="9.75"/>
        <color rgb="FF000000"/>
        <rFont val="Calibri"/>
        <charset val="134"/>
      </rPr>
      <t>,1039242-23,</t>
    </r>
    <r>
      <rPr>
        <sz val="9.75"/>
        <color rgb="FF000000"/>
        <rFont val="Calibri"/>
        <charset val="134"/>
      </rPr>
      <t>索拉</t>
    </r>
  </si>
  <si>
    <t>230800200002484</t>
  </si>
  <si>
    <t>离心压缩机本体零件,风扇,ISM990647959,GE</t>
  </si>
  <si>
    <t>230800200001145</t>
  </si>
  <si>
    <t>离心压缩机本体零件,通讯模板,1046415-23,索拉</t>
  </si>
  <si>
    <t>230800200000147</t>
  </si>
  <si>
    <t>离心压缩机本体零件,控制器,204J189001,罗罗</t>
  </si>
  <si>
    <t>230800300000103</t>
  </si>
  <si>
    <t>离心压缩机辅助系统零件,PLC控制器,1046415-56,索拉</t>
  </si>
  <si>
    <t>230800200005375</t>
  </si>
  <si>
    <t>离心压缩机本体零件,加速仪,L31967P22,GE</t>
  </si>
  <si>
    <t>230800200002731</t>
  </si>
  <si>
    <t>离心压缩机本体零件,总线卡,IRC0079627,GE</t>
  </si>
  <si>
    <t>230800200002782</t>
  </si>
  <si>
    <t>离心压缩机本体零件,数字人机界面,IRC0079622,GE</t>
  </si>
  <si>
    <t>230800200002258</t>
  </si>
  <si>
    <t>离心压缩机本体零件,键相模块,RJO055022100,GE</t>
  </si>
  <si>
    <t>230800200004430</t>
  </si>
  <si>
    <t>离心压缩机本体零件,输入输出模块,E-01A-285-163,罗罗</t>
  </si>
  <si>
    <t>230800200002570</t>
  </si>
  <si>
    <t>离心压缩机本体零件,电加热器,ISM990647957,GE</t>
  </si>
  <si>
    <t>230800200002681</t>
  </si>
  <si>
    <t>离心压缩机本体零件,温度开关,ISM990647961,GE</t>
  </si>
  <si>
    <t>230800200002582</t>
  </si>
  <si>
    <t>离心压缩机本体零件,旁通变压器,IRC007960124,GE</t>
  </si>
  <si>
    <t>230800200002563</t>
  </si>
  <si>
    <t>离心压缩机本体零件,通道监视器,IRJ186086491,GE</t>
  </si>
  <si>
    <t>230800200001186</t>
  </si>
  <si>
    <t>离心压缩机本体零件,启动器,190377-1404,索拉</t>
  </si>
  <si>
    <t>230800200001165</t>
  </si>
  <si>
    <t>离心压缩机本体零件,火焰探测器,1058190,索拉</t>
  </si>
  <si>
    <t>230800200000423</t>
  </si>
  <si>
    <t>离心压缩机本体零件,热电偶,R29-LW18210,罗罗</t>
  </si>
  <si>
    <t>230800200000436</t>
  </si>
  <si>
    <t>离心压缩机本体零件,热电偶输入模块,2-88E-116-410,罗罗</t>
  </si>
  <si>
    <t>230800200002525</t>
  </si>
  <si>
    <t>离心压缩机本体零件,电加热器,ISM990647956,GE</t>
  </si>
  <si>
    <t>230800200002255</t>
  </si>
  <si>
    <t>离心压缩机本体零件,电流源型模拟量输入模块,IQQ010080202,GE</t>
  </si>
  <si>
    <t>230800200000170</t>
  </si>
  <si>
    <t>离心压缩机本体零件,接触器,2-55F-016-206(068-0065),罗罗</t>
  </si>
  <si>
    <t>230800200002253</t>
  </si>
  <si>
    <t>离心压缩机本体零件,PLC模块,IRQ1179012,GE</t>
  </si>
  <si>
    <t>230800200000016</t>
  </si>
  <si>
    <t>离心压缩机本体零件,电脑,2-88E-116-405,罗罗</t>
  </si>
  <si>
    <t>230800200000374</t>
  </si>
  <si>
    <t>离心压缩机本体零件,探头,R29-LW18854,罗罗</t>
  </si>
  <si>
    <t>230800200002564</t>
  </si>
  <si>
    <t>离心压缩机本体零件,位移监视器,IRJ186086444,GE</t>
  </si>
  <si>
    <t>230800300000237</t>
  </si>
  <si>
    <t>离心压缩机辅助系统零件,主控阀,1059701-2,索拉</t>
  </si>
  <si>
    <t>230800200004586</t>
  </si>
  <si>
    <t>离心压缩机本体零件,压力开关,060-323-204,德莱塞兰</t>
  </si>
  <si>
    <t>230800200004944</t>
  </si>
  <si>
    <t>离心压缩机本体零件,差动变送器,RTO713101050,GE</t>
  </si>
  <si>
    <t>230800200002263</t>
  </si>
  <si>
    <t>离心压缩机本体零件,总线控制模块,IRQ119520076,GE</t>
  </si>
  <si>
    <t>230800200001183</t>
  </si>
  <si>
    <t>离心压缩机本体零件,声光报警器,1060152,索拉</t>
  </si>
  <si>
    <t>230800200004991</t>
  </si>
  <si>
    <t>离心压缩机本体零件,振动端子板,IS200TVBAH2AAA,GE</t>
  </si>
  <si>
    <t>230800100000454</t>
  </si>
  <si>
    <t>离心压缩机本体部件,滤芯组件,IRF2128302,GE</t>
  </si>
  <si>
    <t>230800200000144</t>
  </si>
  <si>
    <t>离心压缩机本体零件,电磁阀变送器,205C115502,罗罗</t>
  </si>
  <si>
    <t>230800300000062</t>
  </si>
  <si>
    <t>离心压缩机辅助系统零件,排气阀组件,125157-102,索拉</t>
  </si>
  <si>
    <t>230800210001404</t>
  </si>
  <si>
    <r>
      <rPr>
        <sz val="9.75"/>
        <color rgb="FF000000"/>
        <rFont val="Calibri"/>
        <charset val="134"/>
      </rPr>
      <t>离心压缩机本体零件</t>
    </r>
    <r>
      <rPr>
        <sz val="9.75"/>
        <color rgb="FF000000"/>
        <rFont val="Calibri"/>
        <charset val="134"/>
      </rPr>
      <t>,</t>
    </r>
    <r>
      <rPr>
        <sz val="9.75"/>
        <color rgb="FF000000"/>
        <rFont val="Calibri"/>
        <charset val="134"/>
      </rPr>
      <t>管卡</t>
    </r>
    <r>
      <rPr>
        <sz val="9.75"/>
        <color rgb="FF000000"/>
        <rFont val="Calibri"/>
        <charset val="134"/>
      </rPr>
      <t>,9014M79P256,GE</t>
    </r>
  </si>
  <si>
    <t>230800200002347</t>
  </si>
  <si>
    <t>离心压缩机本体零件,电源,IQQ070090017,GE</t>
  </si>
  <si>
    <t>230800200002524</t>
  </si>
  <si>
    <t>离心压缩机本体零件,表压变送器,ISM990647931,GE</t>
  </si>
  <si>
    <t>230800200001778</t>
  </si>
  <si>
    <t>离心压缩机本体零件,供电子板,IS200WNPSH1AAA,GE</t>
  </si>
  <si>
    <t>230800200002583</t>
  </si>
  <si>
    <t>离心压缩机本体零件,变压器,IRC007960109,GE</t>
  </si>
  <si>
    <t>230800300000065</t>
  </si>
  <si>
    <r>
      <rPr>
        <sz val="9.75"/>
        <color rgb="FF000000"/>
        <rFont val="Calibri"/>
        <charset val="134"/>
      </rPr>
      <t>离心压缩机辅助系统零件</t>
    </r>
    <r>
      <rPr>
        <sz val="9.75"/>
        <color rgb="FF000000"/>
        <rFont val="Calibri"/>
        <charset val="134"/>
      </rPr>
      <t>,</t>
    </r>
    <r>
      <rPr>
        <sz val="9.75"/>
        <color rgb="FF000000"/>
        <rFont val="Calibri"/>
        <charset val="134"/>
      </rPr>
      <t>差压调节阀</t>
    </r>
    <r>
      <rPr>
        <sz val="9.75"/>
        <color rgb="FF000000"/>
        <rFont val="Calibri"/>
        <charset val="134"/>
      </rPr>
      <t>,916356C1,</t>
    </r>
    <r>
      <rPr>
        <sz val="9.75"/>
        <color rgb="FF000000"/>
        <rFont val="Calibri"/>
        <charset val="134"/>
      </rPr>
      <t>索拉</t>
    </r>
  </si>
  <si>
    <t>230800200001164</t>
  </si>
  <si>
    <t>离心压缩机本体零件,火灾I/O模块,1056244-3,索拉</t>
  </si>
  <si>
    <t>230800200002254</t>
  </si>
  <si>
    <t>离心压缩机本体零件,数字量模块,IQQ010080200,GE</t>
  </si>
  <si>
    <t>230800200001166</t>
  </si>
  <si>
    <t>离心压缩机本体零件,天然气探测器,1078325-1,索拉</t>
  </si>
  <si>
    <t>230800200001106</t>
  </si>
  <si>
    <r>
      <rPr>
        <sz val="9.75"/>
        <color rgb="FF000000"/>
        <rFont val="Calibri"/>
        <charset val="134"/>
      </rPr>
      <t>离心压缩机本体零件</t>
    </r>
    <r>
      <rPr>
        <sz val="9.75"/>
        <color rgb="FF000000"/>
        <rFont val="Calibri"/>
        <charset val="134"/>
      </rPr>
      <t>,</t>
    </r>
    <r>
      <rPr>
        <sz val="9.75"/>
        <color rgb="FF000000"/>
        <rFont val="Calibri"/>
        <charset val="134"/>
      </rPr>
      <t>球阀</t>
    </r>
    <r>
      <rPr>
        <sz val="9.75"/>
        <color rgb="FF000000"/>
        <rFont val="Calibri"/>
        <charset val="134"/>
      </rPr>
      <t>,186232-2700,</t>
    </r>
    <r>
      <rPr>
        <sz val="9.75"/>
        <color rgb="FF000000"/>
        <rFont val="Calibri"/>
        <charset val="134"/>
      </rPr>
      <t>索拉</t>
    </r>
  </si>
  <si>
    <t>230800200002784</t>
  </si>
  <si>
    <t>离心压缩机本体零件,数字接口,IQQ010080201,GE</t>
  </si>
  <si>
    <t>230800200002586</t>
  </si>
  <si>
    <t>离心压缩机本体零件,控制器,IRC0079609,GE</t>
  </si>
  <si>
    <t>230800200002513</t>
  </si>
  <si>
    <t>离心压缩机本体零件,电磁阀,SMO41196/4-TAGXY-200,GE</t>
  </si>
  <si>
    <t>230800300000117</t>
  </si>
  <si>
    <t>离心压缩机辅助系统零件,流量开关,1056861-10,索拉</t>
  </si>
  <si>
    <t>230800200001694</t>
  </si>
  <si>
    <t>离心压缩机本体零件,管卡,SMR31613,GE</t>
  </si>
  <si>
    <t>230800300000241</t>
  </si>
  <si>
    <t>离心压缩机辅助系统零件,阀门控制器,GE05627/17488842,索拉</t>
  </si>
  <si>
    <t>230800200004920</t>
  </si>
  <si>
    <t>离心压缩机本体零件,电缆,9600M37P12,GE</t>
  </si>
  <si>
    <t>230800200002337</t>
  </si>
  <si>
    <t>离心压缩机本体零件,数字量输入端子板,IS200STCIH2A,GE</t>
  </si>
  <si>
    <t>230800300000217</t>
  </si>
  <si>
    <t>离心压缩机辅助系统零件,液位开关,186631-11,索拉</t>
  </si>
  <si>
    <t>230800200001571</t>
  </si>
  <si>
    <t>离心压缩机本体零件,热电阻输入/输出模块,IS220PRTDH1A,GE</t>
  </si>
  <si>
    <t>230800200000366</t>
  </si>
  <si>
    <t>离心压缩机本体零件,电源转换器,2-01E-294-701,罗罗</t>
  </si>
  <si>
    <t>230800200002618</t>
  </si>
  <si>
    <t>离心压缩机本体零件,交流接触器,IRC0079677,GE</t>
  </si>
  <si>
    <t>230800200005187</t>
  </si>
  <si>
    <t>离心压缩机本体零件,软管,2-01H-134-030,罗罗</t>
  </si>
  <si>
    <t>230800200002501</t>
  </si>
  <si>
    <t>离心压缩机本体零件,电磁阀,ISM990647946,GE</t>
  </si>
  <si>
    <t>230800200001801</t>
  </si>
  <si>
    <t>离心压缩机本体零件,压力变送器,RTO846141655,GE</t>
  </si>
  <si>
    <t>230800300000079</t>
  </si>
  <si>
    <t>离心压缩机辅助系统零件,安全阀,120652-5,索拉</t>
  </si>
  <si>
    <t>230800200001607</t>
  </si>
  <si>
    <t>离心压缩机本体零件,数字量输出端子板,IS200TRLYH1BGE,GE</t>
  </si>
  <si>
    <t>230800300000102</t>
  </si>
  <si>
    <t>离心压缩机辅助系统零件,T5组件,1066431-300,索拉</t>
  </si>
  <si>
    <t>230800200002677</t>
  </si>
  <si>
    <t>离心压缩机本体零件,温度开关,ISM990647949,GE</t>
  </si>
  <si>
    <t>230800200002669</t>
  </si>
  <si>
    <t>离心压缩机本体零件,电阻,IRC007960133,GE</t>
  </si>
  <si>
    <t>230800200001742</t>
  </si>
  <si>
    <t>离心压缩机本体零件,过滤调节器,IRV2399712,GE</t>
  </si>
  <si>
    <t>230800200000453</t>
  </si>
  <si>
    <t>离心压缩机本体零件,电阻,2-88E-058-228,罗罗</t>
  </si>
  <si>
    <t>230800200001808</t>
  </si>
  <si>
    <t>离心压缩机本体零件,压力变送器,RTO846151655,GE</t>
  </si>
  <si>
    <t>230800200002671</t>
  </si>
  <si>
    <t>离心压缩机本体零件,热电阻,L35166P02,GE</t>
  </si>
  <si>
    <t>230800200002587</t>
  </si>
  <si>
    <t>离心压缩机本体零件,控制器,IRC0079610,GE</t>
  </si>
  <si>
    <t>230800200000171</t>
  </si>
  <si>
    <t>离心压缩机本体零件,变压器控制,2-55F-016-207(076-0015),罗罗</t>
  </si>
  <si>
    <t>230800200002588</t>
  </si>
  <si>
    <t>离心压缩机本体零件,控制器,IRC0079611,GE</t>
  </si>
  <si>
    <t>230800300000178</t>
  </si>
  <si>
    <t>离心压缩机辅助系统零件,快排阀,QV-25,索拉</t>
  </si>
  <si>
    <t>230800200003777</t>
  </si>
  <si>
    <t>离心压缩机本体零件,机组气动执行机构操作阀,ICOT5000,索拉</t>
  </si>
  <si>
    <t>230800200000010</t>
  </si>
  <si>
    <t>离心压缩机本体零件,通讯卡,2-88E-116-004,罗罗</t>
  </si>
  <si>
    <t>230800200002590</t>
  </si>
  <si>
    <t>离心压缩机本体零件,控制器,IRC0079618,GE</t>
  </si>
  <si>
    <t>230800200005028</t>
  </si>
  <si>
    <t>离心压缩机本体零件,数字量输出端子板,IS220PDOAH1A,GE</t>
  </si>
  <si>
    <t>230800200004322</t>
  </si>
  <si>
    <t>离心压缩机本体零件,电磁阀控制头,954288C1,索拉</t>
  </si>
  <si>
    <t>230800300000244</t>
  </si>
  <si>
    <t>离心压缩机辅助系统零件,电机,190463-8,索拉</t>
  </si>
  <si>
    <t>230800200001747</t>
  </si>
  <si>
    <t>离心压缩机本体零件,限位开关,ISM595344601,GE</t>
  </si>
  <si>
    <t>230800200002578</t>
  </si>
  <si>
    <t>离心压缩机本体零件,滤波器,IRC007960154,GE</t>
  </si>
  <si>
    <t>230800200001108</t>
  </si>
  <si>
    <t>离心压缩机本体零件,安全阀组件,1024780-16,索拉</t>
  </si>
  <si>
    <t>230800200001109</t>
  </si>
  <si>
    <t>离心压缩机本体零件,调节阀组件,1024780-17,索拉</t>
  </si>
  <si>
    <t>230800300000061</t>
  </si>
  <si>
    <t>离心压缩机辅助系统零件,安全阀,120712-5,索拉</t>
  </si>
  <si>
    <t>230800200002344</t>
  </si>
  <si>
    <t>离心压缩机本体零件,电源,IRQ119520915,GE</t>
  </si>
  <si>
    <t>230800300000245</t>
  </si>
  <si>
    <t>离心压缩机辅助系统零件,点火器,917560C2,索拉</t>
  </si>
  <si>
    <t>230800200002629</t>
  </si>
  <si>
    <t>离心压缩机本体零件,压力变送器,RTO713051030,GE</t>
  </si>
  <si>
    <t>231000200005996</t>
  </si>
  <si>
    <t>往复压缩机本体零件,变送器,SJRDS-304 2088G2S22A1B4E5Q4,石化机械</t>
  </si>
  <si>
    <t>230800200002603</t>
  </si>
  <si>
    <t>离心压缩机本体零件,直流转换器,IRC007960147,GE</t>
  </si>
  <si>
    <t>230800200001169</t>
  </si>
  <si>
    <t>离心压缩机本体零件,差压表,190214-51,索拉</t>
  </si>
  <si>
    <t>230800200001600</t>
  </si>
  <si>
    <t>离心压缩机本体零件,端子板,IS200SRTDH2ABA,GE</t>
  </si>
  <si>
    <t>230800200001192</t>
  </si>
  <si>
    <t>离心压缩机本体零件,气动调节器,186232-19,索拉</t>
  </si>
  <si>
    <t>230800200000439</t>
  </si>
  <si>
    <t>离心压缩机本体零件,数字量输出模块,2-88E-116-402,罗罗</t>
  </si>
  <si>
    <t>230800200003606</t>
  </si>
  <si>
    <t>离心压缩机本体零件,报警灯,1060151,索拉</t>
  </si>
  <si>
    <t>230800200001181</t>
  </si>
  <si>
    <t>离心压缩机本体零件,压差开关,1053930-17,索拉</t>
  </si>
  <si>
    <t>230800200001603</t>
  </si>
  <si>
    <t>离心压缩机本体零件,保护端子板,IS200SPROH1AAB,GE</t>
  </si>
  <si>
    <t>230800200001182</t>
  </si>
  <si>
    <t>离心压缩机本体零件,压差开关,1053930-9,索拉</t>
  </si>
  <si>
    <t>230800200001180</t>
  </si>
  <si>
    <t>离心压缩机本体零件,压差开关,1053930-11,索拉</t>
  </si>
  <si>
    <t>230800200001163</t>
  </si>
  <si>
    <t>离心压缩机本体零件,火灾电源模块,1056244-2,索拉</t>
  </si>
  <si>
    <t>233800100005633</t>
  </si>
  <si>
    <t>阀门本体零件,阀杆密封,WB08039-001,派诺</t>
  </si>
  <si>
    <t>233800100005630</t>
  </si>
  <si>
    <t>阀门本体零件,阀杆密封,WB08039-004,派诺</t>
  </si>
  <si>
    <t>232600200000966</t>
  </si>
  <si>
    <t>气动执行机构零件,备件包,SY2043 SR5</t>
  </si>
  <si>
    <t>233800100007009</t>
  </si>
  <si>
    <t>阀门本体零件,阀位指示器,RMG970A,RMG</t>
  </si>
  <si>
    <t>233800100005632</t>
  </si>
  <si>
    <t>阀门本体零件,阀杆密封,WB08039-003,派诺</t>
  </si>
  <si>
    <t>260600200000247</t>
  </si>
  <si>
    <t>旋启式止回阀,CL600,RF,A350 LF2 CL1,DN80,NZK</t>
  </si>
  <si>
    <t>232600400000072</t>
  </si>
  <si>
    <t>气液联动执行机构零件,显示模块,VA001-170-58,SHAFER</t>
  </si>
  <si>
    <t>固原作业区</t>
  </si>
  <si>
    <t>9710-9711-0001</t>
  </si>
  <si>
    <t>天水输油气分公司</t>
  </si>
  <si>
    <t>232600200000678</t>
  </si>
  <si>
    <t>气动执行机构零件,温度控制器,KS40-1 KS40-100-0000E-000</t>
  </si>
  <si>
    <t>261400600000060</t>
  </si>
  <si>
    <t>电磁阀,两位三通电磁阀,EFB223A125</t>
  </si>
  <si>
    <t>232600200000672</t>
  </si>
  <si>
    <t>气动执行机构零件,模块,TG1-120D-TAO/TMC-A110-005</t>
  </si>
  <si>
    <t>232600200000223</t>
  </si>
  <si>
    <t>气动执行机构零件,压力变送器,TEZ03-L DN80,RMG</t>
  </si>
  <si>
    <t>232600200000684</t>
  </si>
  <si>
    <t>气动执行机构零件,温度控制器,KS40-1 KS40-102-0000E-000</t>
  </si>
  <si>
    <t>232600400000138</t>
  </si>
  <si>
    <t>气液联动执行机构零件,闪存,W202017X0012</t>
  </si>
  <si>
    <t>232600400000863</t>
  </si>
  <si>
    <t>气液联动执行机构零件,液晶显示板,111461,SHAFER</t>
  </si>
  <si>
    <t>232600300000361</t>
  </si>
  <si>
    <t>电动执行机构零件,主板,AQ830</t>
  </si>
  <si>
    <t>232600400000094</t>
  </si>
  <si>
    <t>气液联动执行机构零件,压力传感器,K23M0203F2-2000</t>
  </si>
  <si>
    <t>232600300000089</t>
  </si>
  <si>
    <t>电动执行机构零件,输入/输出板,26100-019,利密托克</t>
  </si>
  <si>
    <t>232600300002412</t>
  </si>
  <si>
    <t>电动执行机构零件,主板,IQI WAQ80509,ROTORK</t>
  </si>
  <si>
    <t>232600300002406</t>
  </si>
  <si>
    <t>电动执行机构零件,主板,第一代IQML16F14A,ROTORK</t>
  </si>
  <si>
    <t>232600200000248</t>
  </si>
  <si>
    <t>气动执行机构零件,截断阀备件包,OSE 1",FISHER</t>
  </si>
  <si>
    <t>232600300000972</t>
  </si>
  <si>
    <t>电动执行机构零件,电源板,IQ 6C,ROTORK</t>
  </si>
  <si>
    <t>232600200000187</t>
  </si>
  <si>
    <t>气动执行机构零件,安全栅,IM33-22EX-Hi,图尔克</t>
  </si>
  <si>
    <t>232600400000077</t>
  </si>
  <si>
    <t>气液联动执行机构零件,通讯卡,VA111534,SHAFER</t>
  </si>
  <si>
    <t>232600300002019</t>
  </si>
  <si>
    <t>电动执行机构零件,交流接触器,IQ40/70/90/91/95 MOD6D,ROTORK</t>
  </si>
  <si>
    <t>232600200000097</t>
  </si>
  <si>
    <t>气动执行机构零件,电加热器芯,3kW/380VAC,博思特</t>
  </si>
  <si>
    <t>232200200001131</t>
  </si>
  <si>
    <t>控制系统零件,热备套件,140CHS21000,施耐德</t>
  </si>
  <si>
    <t>232200100003740</t>
  </si>
  <si>
    <t>控制系统模块,处理器模块,140CPU43412A,施耐德</t>
  </si>
  <si>
    <t>232200200001234</t>
  </si>
  <si>
    <t>控制系统零件,通信服务器,RCU8212</t>
  </si>
  <si>
    <t>233500100000856</t>
  </si>
  <si>
    <t>电力设备部件,GSV电源,6SY8101-0AB50</t>
  </si>
  <si>
    <t>110901000000013</t>
  </si>
  <si>
    <t>系统控制与通信板,Metro1000</t>
  </si>
  <si>
    <t>233500200000484</t>
  </si>
  <si>
    <t>电力设备零件,控制面板,TP177B 6AV6642-0BA01-1AX1,西门子</t>
  </si>
  <si>
    <t>232200100003607</t>
  </si>
  <si>
    <t>控制系统模块,模拟量输出模块,1771-OFE,AB</t>
  </si>
  <si>
    <t>232200100003673</t>
  </si>
  <si>
    <t>控制系统模块,模拟量输入模块,FC-SAI-1620m,霍尼韦尔</t>
  </si>
  <si>
    <t>110901000000002</t>
  </si>
  <si>
    <t>系统控制与通信板,OSN3500 SSN1GSCC</t>
  </si>
  <si>
    <t>232200100003519</t>
  </si>
  <si>
    <t>控制系统模块,模拟量输入模块,396604-01-3,BRISTOL</t>
  </si>
  <si>
    <t>232200100004150</t>
  </si>
  <si>
    <t>控制系统模块,电源模块,FC-PSU-240516,霍尼韦尔</t>
  </si>
  <si>
    <t>232200200001232</t>
  </si>
  <si>
    <t>控制系统零件,协议转换器,CVT-485/TCP</t>
  </si>
  <si>
    <t>232200100003699</t>
  </si>
  <si>
    <t>控制系统模块,通讯模块,MVI69-MCM,ProSoft</t>
  </si>
  <si>
    <t>232200100004146</t>
  </si>
  <si>
    <t>控制系统模块,模拟量输入模块,396352-03-0,BB</t>
  </si>
  <si>
    <t>232200100003605</t>
  </si>
  <si>
    <t>控制系统模块,处理器模块,1769-L32E,AB</t>
  </si>
  <si>
    <t>232200100003609</t>
  </si>
  <si>
    <t>控制系统模块,远程IO适配器模块,1771-ASB,AB</t>
  </si>
  <si>
    <t>232200100004300</t>
  </si>
  <si>
    <t>控制系统模块,模拟量输出模块,1756-OF8,A-B</t>
  </si>
  <si>
    <t>232200100003525</t>
  </si>
  <si>
    <t>控制系统模块,通讯模块,396581-06-4,BRISTOL</t>
  </si>
  <si>
    <t>110701000000188</t>
  </si>
  <si>
    <t>OTN光传输系统配件,电源接口板,SSA2APIU01</t>
  </si>
  <si>
    <t>110900700000006</t>
  </si>
  <si>
    <t>SDH光接口板,SSN1SL4A 1×STM-4((Ve-4.2,LC),单路</t>
  </si>
  <si>
    <t>110900700000005</t>
  </si>
  <si>
    <t>SDH光接口板,SSN1SL4A 1×STM-4(L-4.2,LC),单路</t>
  </si>
  <si>
    <t>110900700000004</t>
  </si>
  <si>
    <t>SDH光接口板,SSN1SL4A 1×STM-4(L-4.1,LC),单路</t>
  </si>
  <si>
    <t>110900700000029</t>
  </si>
  <si>
    <t>SDH光接口板,SSN1SL4A 1×STM-4(S-4.1,LC),单路</t>
  </si>
  <si>
    <t>110900700000007</t>
  </si>
  <si>
    <t>SDH光接口板,SS4-OI2S03 1×STM-1(L-1.1,LC),单路</t>
  </si>
  <si>
    <t>110900700000039</t>
  </si>
  <si>
    <t>SDH光接口板,SSR1SL1 1×STM-1(L-1.1,LC),单路</t>
  </si>
  <si>
    <t>110900700000044</t>
  </si>
  <si>
    <t>SDH光接口板,SS-SL16 1×STM-16(V-16.2,SC),单路</t>
  </si>
  <si>
    <t>110900700000050</t>
  </si>
  <si>
    <t>SDH光接口板,SS-SLO1 8×STM-1(L-1.1 LC),8路</t>
  </si>
  <si>
    <t>110900700000052</t>
  </si>
  <si>
    <t>SDH光接口板,SS-SLO1 8×STM-1(S-1.1 LC),8路</t>
  </si>
  <si>
    <t>110900700000036</t>
  </si>
  <si>
    <t>SDH光接口板,SS-OI2-D 2×STM-1(S-1.1,SC),双路</t>
  </si>
  <si>
    <t>110900700000034</t>
  </si>
  <si>
    <t>SDH光接口板,SS-OI2-D 2×STM-1(L-1.1,SC),双路</t>
  </si>
  <si>
    <t>100901700000246</t>
  </si>
  <si>
    <t>按钮,3SB34000D</t>
  </si>
  <si>
    <t>100901700000171</t>
  </si>
  <si>
    <t>按钮,3SB30000AA41,绿色</t>
  </si>
  <si>
    <t>232400100000001</t>
  </si>
  <si>
    <t>报警控制器零件,蜂鸣器,HRB-N80</t>
  </si>
  <si>
    <t>233400300001786</t>
  </si>
  <si>
    <t>变频器辅助系统元器件,单元控制板,CCB</t>
  </si>
  <si>
    <t>233400300000742</t>
  </si>
  <si>
    <t>变频器辅助系统元器件,风机,R6D500-AK03-01</t>
  </si>
  <si>
    <t>233400300000751</t>
  </si>
  <si>
    <t>变频器辅助系统元器件,热敏电阻,PT100 DC20-30V 0-100℃,西门子</t>
  </si>
  <si>
    <t>230700200000124</t>
  </si>
  <si>
    <t>柴油发动机本体零件,燃油电磁阀,EQ140,PARKER</t>
  </si>
  <si>
    <t>二级储备库(9070-9070-0001)</t>
  </si>
  <si>
    <t>230700200000137</t>
  </si>
  <si>
    <t>柴油发动机本体零件,气缸盖部件,127.03.00C,济柴</t>
  </si>
  <si>
    <t>230700200000135</t>
  </si>
  <si>
    <t>柴油发动机本体零件,启动继电器,LJQ-3,济柴</t>
  </si>
  <si>
    <t>230700200000125</t>
  </si>
  <si>
    <t>柴油发动机本体零件,传感器,161.51.04,济柴</t>
  </si>
  <si>
    <t>230700200000130</t>
  </si>
  <si>
    <t>柴油发动机本体零件,活塞环,12VB.05.09C-GJ,济柴</t>
  </si>
  <si>
    <t>230700200000126</t>
  </si>
  <si>
    <t>柴油发动机本体零件,密封垫,12VB.01.20.01,济柴</t>
  </si>
  <si>
    <t>260700200000640</t>
  </si>
  <si>
    <t>弹簧式安全阀,A21Y-320P DN25</t>
  </si>
  <si>
    <t>260700200000750</t>
  </si>
  <si>
    <t>弹簧式安全阀,A42Y-120C DN25×50</t>
  </si>
  <si>
    <t>260700200000628</t>
  </si>
  <si>
    <t>弹簧式安全阀,A21Y-100P DN15</t>
  </si>
  <si>
    <t>260700200000638</t>
  </si>
  <si>
    <t>弹簧式安全阀,A21Y-250C DN15</t>
  </si>
  <si>
    <t>260700200000651</t>
  </si>
  <si>
    <t>弹簧式安全阀,A22Y-CL150C DN15</t>
  </si>
  <si>
    <t>021000900000018</t>
  </si>
  <si>
    <t>电伴热温控器,BJW82A-120/15,单通道,开关量,220V,是</t>
  </si>
  <si>
    <t>261400600000008</t>
  </si>
  <si>
    <t>电磁阀,两位三通电磁阀,DC24V,WSNFET8327B122</t>
  </si>
  <si>
    <t>261400600000533</t>
  </si>
  <si>
    <t>电磁阀,两位三通电磁阀,DC24V,WSNF8327B122</t>
  </si>
  <si>
    <t>261400600000005</t>
  </si>
  <si>
    <t>电磁阀,两位两通电磁阀,DC24V,BZCPY-10BQ</t>
  </si>
  <si>
    <t>232600300000063</t>
  </si>
  <si>
    <t>电动执行机构零件,控制板,RQMLⅡ03F10A</t>
  </si>
  <si>
    <t>232600300000067</t>
  </si>
  <si>
    <t>电动执行机构零件,控制板,ITQ-0500,ITORK</t>
  </si>
  <si>
    <t>232600300000069</t>
  </si>
  <si>
    <t>电动执行机构零件,控制板,WQD-Ⅱ</t>
  </si>
  <si>
    <t>232600300000070</t>
  </si>
  <si>
    <t>电动执行机构零件,控制板,Z30-18W</t>
  </si>
  <si>
    <t>232600300000068</t>
  </si>
  <si>
    <t>电动执行机构零件,控制板,LQA10-1</t>
  </si>
  <si>
    <t>232600300002011</t>
  </si>
  <si>
    <t>电动执行机构零件,主板,IQ/IQM/IQT/IQTM全部 MOD6G,ROTORK</t>
  </si>
  <si>
    <t>232600300001026</t>
  </si>
  <si>
    <t>电动执行机构零件,电源模块,MOD6C IQ10-35,ROTORK</t>
  </si>
  <si>
    <t>232600300002017</t>
  </si>
  <si>
    <t>电动执行机构零件,电源板,IQ10/12/18/20/25/35 MOD6B,ROTORK</t>
  </si>
  <si>
    <t>232600300002395</t>
  </si>
  <si>
    <t>电动执行机构零件,电源板,第二代IQ10-20,ROTORK</t>
  </si>
  <si>
    <t>232600300000184</t>
  </si>
  <si>
    <t>电动执行机构零件,远程控制板,IQ10-20,ROTORK</t>
  </si>
  <si>
    <t>232600300000071</t>
  </si>
  <si>
    <t>电动执行机构零件,就地控制板,AQ830 4.7</t>
  </si>
  <si>
    <t>232600300000199</t>
  </si>
  <si>
    <t>电动执行机构零件,维修包,IQT1000 11A,ROTORK</t>
  </si>
  <si>
    <t>232600300000092</t>
  </si>
  <si>
    <t>电动执行机构零件,电源板,AQ830/860,ROTORK</t>
  </si>
  <si>
    <t>232600300000169</t>
  </si>
  <si>
    <t>电动执行机构零件,行星齿轮,Wtesgexc071100,AUMA</t>
  </si>
  <si>
    <t>232600300001975</t>
  </si>
  <si>
    <t>电动执行机构零件,行星齿轮,71100,AUMA</t>
  </si>
  <si>
    <t>232600300000061</t>
  </si>
  <si>
    <t>电动执行机构零件,远程控制板,IQML16F14A(B),ROTORK</t>
  </si>
  <si>
    <t>232600300000202</t>
  </si>
  <si>
    <t>电动执行机构零件,蜗杆,Wtewssgexc071,AUMA</t>
  </si>
  <si>
    <t>232600300002391</t>
  </si>
  <si>
    <t>电动执行机构零件,就地控制板,MOD 20B,ROTORK</t>
  </si>
  <si>
    <t>232600300001504</t>
  </si>
  <si>
    <t>电动执行机构零件,电位计,Wteac5,AUMA</t>
  </si>
  <si>
    <t>232600300000282</t>
  </si>
  <si>
    <t>电动执行机构零件,继电器,IQ20,ROTORK</t>
  </si>
  <si>
    <t>232600300000086</t>
  </si>
  <si>
    <t>电动执行机构零件,阀位计数板,IQML16F14A(B),ROTORK</t>
  </si>
  <si>
    <t>232600300000517</t>
  </si>
  <si>
    <t>电动执行机构零件,双联开关,Switch-tendam,AUMA</t>
  </si>
  <si>
    <t>232600300000197</t>
  </si>
  <si>
    <t>电动执行机构零件,维护件总成,IQ10-18,ROTORK</t>
  </si>
  <si>
    <t>232600300000507</t>
  </si>
  <si>
    <t>电动执行机构零件,单联开关,Switch-single,AUMA</t>
  </si>
  <si>
    <t>232600300000358</t>
  </si>
  <si>
    <t>电动执行机构零件,手柄密封件,IQ12,ROTORK</t>
  </si>
  <si>
    <t>232600300000376</t>
  </si>
  <si>
    <r>
      <rPr>
        <sz val="9.75"/>
        <color rgb="FF000000"/>
        <rFont val="Calibri"/>
        <charset val="134"/>
      </rPr>
      <t>电动执行机构零件</t>
    </r>
    <r>
      <rPr>
        <sz val="9.75"/>
        <color rgb="FF000000"/>
        <rFont val="Calibri"/>
        <charset val="134"/>
      </rPr>
      <t>,</t>
    </r>
    <r>
      <rPr>
        <sz val="9.75"/>
        <color rgb="FF000000"/>
        <rFont val="Calibri"/>
        <charset val="134"/>
      </rPr>
      <t>保险</t>
    </r>
    <r>
      <rPr>
        <sz val="9.75"/>
        <color rgb="FF000000"/>
        <rFont val="Calibri"/>
        <charset val="134"/>
      </rPr>
      <t>,Fuse(IQ/IQT),ROTORK</t>
    </r>
  </si>
  <si>
    <t>232600300002006</t>
  </si>
  <si>
    <t>电动执行机构零件,电源板,IQ40/70/90/91/95 MOD6B,ROTORK</t>
  </si>
  <si>
    <t>232600300000167</t>
  </si>
  <si>
    <t>电动执行机构零件,计数器齿轮组件,IQ40,ROTORK</t>
  </si>
  <si>
    <t>232600300000028</t>
  </si>
  <si>
    <t>电动执行机构零件,顶手轮密封件,MOD4C IQ/IQM-40,ROTORK</t>
  </si>
  <si>
    <t>232600300001965</t>
  </si>
  <si>
    <t>电动执行机构零件,IQT保险管,IQT 20A,罗托克</t>
  </si>
  <si>
    <t>232600300001963</t>
  </si>
  <si>
    <t>电动执行机构零件,IQT保险管,IQT 1.6A,罗托克</t>
  </si>
  <si>
    <t>232600300001964</t>
  </si>
  <si>
    <t>电动执行机构零件,IQT保险管,IQT 100mA,罗托克</t>
  </si>
  <si>
    <t>130700600000047</t>
  </si>
  <si>
    <t>电加热器,6.0kW</t>
  </si>
  <si>
    <t>233500100000862</t>
  </si>
  <si>
    <t>电力设备部件,PT并列装置,NSP20-2A000</t>
  </si>
  <si>
    <t>233500100000008</t>
  </si>
  <si>
    <r>
      <rPr>
        <sz val="9.75"/>
        <color rgb="FF000000"/>
        <rFont val="Calibri"/>
        <charset val="134"/>
      </rPr>
      <t>电力设备部件</t>
    </r>
    <r>
      <rPr>
        <sz val="9.75"/>
        <color rgb="FF000000"/>
        <rFont val="Calibri"/>
        <charset val="134"/>
      </rPr>
      <t>,</t>
    </r>
    <r>
      <rPr>
        <sz val="9.75"/>
        <color rgb="FF000000"/>
        <rFont val="Calibri"/>
        <charset val="134"/>
      </rPr>
      <t>硅橡胶加热器</t>
    </r>
    <r>
      <rPr>
        <sz val="9.75"/>
        <color rgb="FF000000"/>
        <rFont val="Calibri"/>
        <charset val="134"/>
      </rPr>
      <t>,DJR-G-100W</t>
    </r>
  </si>
  <si>
    <t>233500200000476</t>
  </si>
  <si>
    <t>电力设备零件,电源滤波器,50-421020-005 120/240V 16A</t>
  </si>
  <si>
    <t>233500200000306</t>
  </si>
  <si>
    <r>
      <rPr>
        <sz val="9.75"/>
        <color rgb="FF000000"/>
        <rFont val="Calibri"/>
        <charset val="134"/>
      </rPr>
      <t>电力设备零件</t>
    </r>
    <r>
      <rPr>
        <sz val="9.75"/>
        <color rgb="FF000000"/>
        <rFont val="Calibri"/>
        <charset val="134"/>
      </rPr>
      <t>,</t>
    </r>
    <r>
      <rPr>
        <sz val="9.75"/>
        <color rgb="FF000000"/>
        <rFont val="Calibri"/>
        <charset val="134"/>
      </rPr>
      <t>动触头</t>
    </r>
    <r>
      <rPr>
        <sz val="9.75"/>
        <color rgb="FF000000"/>
        <rFont val="Calibri"/>
        <charset val="134"/>
      </rPr>
      <t>,Z07F4808</t>
    </r>
  </si>
  <si>
    <t>233500200000563</t>
  </si>
  <si>
    <t>电力设备零件,信号接口板,ULS366SI1-ULS366SZ,艾默生</t>
  </si>
  <si>
    <t>233500200000045</t>
  </si>
  <si>
    <t>电力设备零件,UPS DSP板,UHTFSU1.PCB UHTBJST1U,科士达</t>
  </si>
  <si>
    <t>233500200000050</t>
  </si>
  <si>
    <t>电力设备零件,UPS低压检测板,UHTBJST1UC02.PCB,科士达</t>
  </si>
  <si>
    <t>233500200000049</t>
  </si>
  <si>
    <t>电力设备零件,UPS充电板,MHTBMST1CB01.PCB UHTBJST1U,科士达</t>
  </si>
  <si>
    <t>233500200000047</t>
  </si>
  <si>
    <t>电力设备零件,UPS PFC电感板,UHTFSM2.PCB UHTBJST1U,科士达</t>
  </si>
  <si>
    <t>233500200000055</t>
  </si>
  <si>
    <t>电力设备零件,UPS逆变电感板,UHTBJST1UM04.PCB UHTBJST1U,科士达</t>
  </si>
  <si>
    <t>233500200000222</t>
  </si>
  <si>
    <t>电力设备零件,保险丝板,UHTBJST1UX11.PCB,科士达</t>
  </si>
  <si>
    <t>233500200000188</t>
  </si>
  <si>
    <t>电力设备零件,机构操作手柄,NS100/250(29338)</t>
  </si>
  <si>
    <t>233500200000779</t>
  </si>
  <si>
    <t>电力设备零件,机构操作手柄,GV2-AP03</t>
  </si>
  <si>
    <t>233500200000054</t>
  </si>
  <si>
    <t>电力设备零件,UPS逆变SCR驱动板,UHTWSM6.PCB,科士达</t>
  </si>
  <si>
    <t>233500200000053</t>
  </si>
  <si>
    <t>电力设备零件,UPS冷启动板,UHTBLST1CM01,科士达</t>
  </si>
  <si>
    <t>233500200000184</t>
  </si>
  <si>
    <t>电力设备零件,柜门锁,29131105SA</t>
  </si>
  <si>
    <t>233500200000185</t>
  </si>
  <si>
    <t>电力设备零件,柜门锁,29131105SB</t>
  </si>
  <si>
    <t>233500200000001</t>
  </si>
  <si>
    <t>电力设备零件,柜门把手,51127501</t>
  </si>
  <si>
    <t>233500200000187</t>
  </si>
  <si>
    <t>电力设备零件,母排绝缘支撑,705658</t>
  </si>
  <si>
    <t>100902700000085</t>
  </si>
  <si>
    <t>电子元器件,温控开关,KSD-301</t>
  </si>
  <si>
    <t>100909800000522</t>
  </si>
  <si>
    <t>低压电器元件附件,接触器辅助触头,3RH11401BB40,4NO</t>
  </si>
  <si>
    <t>100900300000025</t>
  </si>
  <si>
    <t>断路器,3NP42700CA01,3P+N,250A,380V,50Hz,空气,微型,10kA</t>
  </si>
  <si>
    <t>100900300001213</t>
  </si>
  <si>
    <t>断路器,3RV10214AA15,3P+N,380V,50Hz,空气,微型,10kA</t>
  </si>
  <si>
    <t>100900300001245</t>
  </si>
  <si>
    <t>断路器,5SJ52107CC20,3P+N,380V,50Hz,空气,微型,10kA</t>
  </si>
  <si>
    <t>100900300001250</t>
  </si>
  <si>
    <t>断路器,5SJ42107CC20,3P+N,380V,50Hz,空气,微型,10kA</t>
  </si>
  <si>
    <t>100900300001244</t>
  </si>
  <si>
    <t>断路器,5SJ42207CC20,3P+N,380V,50Hz,空气,微型,10kA</t>
  </si>
  <si>
    <t>234100100000009</t>
  </si>
  <si>
    <t>放空设备本体部件,火炬点火器,FGDQ-20</t>
  </si>
  <si>
    <t>234100100000010</t>
  </si>
  <si>
    <t>放空设备本体部件,火炬点火器,FGDQ-3</t>
  </si>
  <si>
    <t>0000083633</t>
  </si>
  <si>
    <t>234100100000002</t>
  </si>
  <si>
    <t>放空设备本体部件,高空放空点火器变压器,500W 220V/2300V</t>
  </si>
  <si>
    <t>234100200000002</t>
  </si>
  <si>
    <t>放空设备本体零件,导电杆,HDG 95</t>
  </si>
  <si>
    <t>234100200000006</t>
  </si>
  <si>
    <t>放空设备本体零件,防爆软管,NGd-20mm×1000mm</t>
  </si>
  <si>
    <t>233800100005792</t>
  </si>
  <si>
    <t>阀门本体零件,阀芯,TP41Y DN100 6.4MPa</t>
  </si>
  <si>
    <t>233800100005197</t>
  </si>
  <si>
    <t>阀门本体零件,阀芯阀座组件,TP41Y-64 DN100</t>
  </si>
  <si>
    <t>233800100004594</t>
  </si>
  <si>
    <t>阀门本体零件,截止阀阀体,RP1/2(外螺纹) 15mm 一端活接头M20×1.5 316LSS</t>
  </si>
  <si>
    <t>233800100004592</t>
  </si>
  <si>
    <t>阀门本体零件,截止阀阀体,1/2"NPT(F) 316LSS</t>
  </si>
  <si>
    <t>233800100004895</t>
  </si>
  <si>
    <t>阀门本体零件,导阀,AF46Y DF-AF46Y 10.0MPA DN50</t>
  </si>
  <si>
    <t>233800100005930</t>
  </si>
  <si>
    <t>阀门本体零件,螺钉,1A-S-8850</t>
  </si>
  <si>
    <t>233800100004595</t>
  </si>
  <si>
    <t>阀门本体零件,截止阀阀体,S-12NBSW8P-F8 12mm BW-1/2"(F) 316LSS</t>
  </si>
  <si>
    <t>233800100001068</t>
  </si>
  <si>
    <t>阀门本体零件,调节阀自动泄放装置,10.2</t>
  </si>
  <si>
    <t>233800100004769</t>
  </si>
  <si>
    <t>阀门本体零件,螺母适配器,91188,Mokveld</t>
  </si>
  <si>
    <t>233800100004992</t>
  </si>
  <si>
    <t>阀门本体零件,阀座组件,Q347F NPS4/NPS3</t>
  </si>
  <si>
    <t>233800100005935</t>
  </si>
  <si>
    <t>阀门本体零件,排污阀,U12E061206V00 NPS1/2,GROVE</t>
  </si>
  <si>
    <t>233800100006285</t>
  </si>
  <si>
    <t>阀门本体零件,安全泄放阀,U14E06620UX00 NPS1/2,GROVE</t>
  </si>
  <si>
    <t>233800100006636</t>
  </si>
  <si>
    <t>阀门本体零件,放空组件,T32 NPS28 Cl600 038315-08</t>
  </si>
  <si>
    <t>233800100005933</t>
  </si>
  <si>
    <t>阀门本体零件,排污阀,NPS1 BXGNAYH30C100,GROVE</t>
  </si>
  <si>
    <t>233800100005009</t>
  </si>
  <si>
    <t>阀门本体零件,备件包,GH600-GS CL600 NPS20/NPS16,耐莱斯</t>
  </si>
  <si>
    <t>233800100005624</t>
  </si>
  <si>
    <t>阀门本体零件,阀杆动密封圈,134 CB2J34220TP00,GROVE</t>
  </si>
  <si>
    <t>233800100005837</t>
  </si>
  <si>
    <t>阀门本体零件,阀杆动密封圈,CB2J42820L101,GROVE</t>
  </si>
  <si>
    <t>阀门本体零件,阀杆动密封圈,134 CB2J32820TP00,GROVE</t>
  </si>
  <si>
    <t>阀门本体零件,阀杆动密封圈,134 CB2J42820TP00,GROVE</t>
  </si>
  <si>
    <t>阀门本体零件,备件包,GR600-GS CL600 NPS14/NPS12,耐莱斯</t>
  </si>
  <si>
    <t>阀门本体零件,阀杆动密封圈,134 CB2J33320LZ01,GROVE</t>
  </si>
  <si>
    <t>233800100005685</t>
  </si>
  <si>
    <t>阀门本体零件,阀杆密封,508053-09-80,CAMERON</t>
  </si>
  <si>
    <t>233800100004740</t>
  </si>
  <si>
    <t>阀门本体零件,喷嘴及销组件,10000061/00017197,RMG</t>
  </si>
  <si>
    <t>233800100005193</t>
  </si>
  <si>
    <t>阀门本体零件,阀座密封圈,FJ41Y NPS10 F-250</t>
  </si>
  <si>
    <t>233800100005192</t>
  </si>
  <si>
    <t>阀门本体零件,阀座密封圈,DFJ41Y NPS8 F-200</t>
  </si>
  <si>
    <t>233800100005846</t>
  </si>
  <si>
    <t>阀门本体零件,阀杆填料,TP41F TL-200</t>
  </si>
  <si>
    <t>233800100005844</t>
  </si>
  <si>
    <t>阀门本体零件,阀杆填料,TP41F TL-150</t>
  </si>
  <si>
    <t>233800100005194</t>
  </si>
  <si>
    <t>阀门本体零件,阀座密封圈,FJ41Y NPS6 F-150</t>
  </si>
  <si>
    <t>233800100005195</t>
  </si>
  <si>
    <t>阀门本体零件,阀座密封圈,FJ41Y NPS1 F-25</t>
  </si>
  <si>
    <t>233800200001483</t>
  </si>
  <si>
    <t>阀门通用零件,排污阀,DN15 NPT,304</t>
  </si>
  <si>
    <t>233800200001553</t>
  </si>
  <si>
    <t>阀门通用零件,球阀泄放阀,DN25 NPT</t>
  </si>
  <si>
    <t>233800200001524</t>
  </si>
  <si>
    <t>阀门通用零件,排污嘴,DN15 NPT</t>
  </si>
  <si>
    <t>233800200001537</t>
  </si>
  <si>
    <t>阀门通用零件,排污嘴,DN8 NPT</t>
  </si>
  <si>
    <t>233800200001548</t>
  </si>
  <si>
    <t>阀门通用零件,堵头,DN40 NPT</t>
  </si>
  <si>
    <t>231200100000017</t>
  </si>
  <si>
    <r>
      <rPr>
        <sz val="9.75"/>
        <color rgb="FF000000"/>
        <rFont val="Calibri"/>
        <charset val="134"/>
      </rPr>
      <t>风机本体部件</t>
    </r>
    <r>
      <rPr>
        <sz val="9.75"/>
        <color rgb="FF000000"/>
        <rFont val="Calibri"/>
        <charset val="134"/>
      </rPr>
      <t>,</t>
    </r>
    <r>
      <rPr>
        <sz val="9.75"/>
        <color rgb="FF000000"/>
        <rFont val="Calibri"/>
        <charset val="134"/>
      </rPr>
      <t>滤芯</t>
    </r>
    <r>
      <rPr>
        <sz val="9.75"/>
        <color rgb="FF000000"/>
        <rFont val="Calibri"/>
        <charset val="134"/>
      </rPr>
      <t>,E9-20,</t>
    </r>
    <r>
      <rPr>
        <sz val="9.75"/>
        <color rgb="FF000000"/>
        <rFont val="Calibri"/>
        <charset val="134"/>
      </rPr>
      <t>汉克森</t>
    </r>
  </si>
  <si>
    <t>231200200000002</t>
  </si>
  <si>
    <t>风机本体零件,精密过滤调压器,AIRTAC BFR4000</t>
  </si>
  <si>
    <t>110800300000001</t>
  </si>
  <si>
    <t>风扇板,OptiX155/622H-SS42FA2B,DC24V</t>
  </si>
  <si>
    <t>099800100000024</t>
  </si>
  <si>
    <t>分析化验仪器配件,水露点分析仪,光学集成,13-1214</t>
  </si>
  <si>
    <t>099800100000026</t>
  </si>
  <si>
    <t>分析化验仪器配件,水露点分析仪,棱镜集成,13-1217</t>
  </si>
  <si>
    <t>099800100000023</t>
  </si>
  <si>
    <t>分析化验仪器配件,水露点分析仪,反光镜,13-0215</t>
  </si>
  <si>
    <t>099800100000016</t>
  </si>
  <si>
    <t>分析化验仪器配件,水露点分析仪,变压器,CH187-20535</t>
  </si>
  <si>
    <t>分析化验仪器配件,水露点分析仪,窗口垫圈,13-0205</t>
  </si>
  <si>
    <t>099800100000021</t>
  </si>
  <si>
    <t>分析化验仪器配件,水露点分析仪,电池/充电器接线集成,13-1277</t>
  </si>
  <si>
    <t>099800100000011</t>
  </si>
  <si>
    <t>分析化验仪器配件,水露点分析仪,230伏插头转换器包,C08846</t>
  </si>
  <si>
    <t>099800100000019</t>
  </si>
  <si>
    <t>分析化验仪器配件,水露点分析仪,充电器接头帽,C11003</t>
  </si>
  <si>
    <t>080700700000129</t>
  </si>
  <si>
    <t>隔离式安全栅,RS485输入,一进一出</t>
  </si>
  <si>
    <t>234700200000658</t>
  </si>
  <si>
    <t>工程机具设备本体零件,油泵马达,P2A-90S-2,1/2HPEP220V-2Ph/50Hz,无</t>
  </si>
  <si>
    <t>200102800000017</t>
  </si>
  <si>
    <t>工具柜,可移动,铁皮,400mm×400mm</t>
  </si>
  <si>
    <t>190700900000036</t>
  </si>
  <si>
    <t>光电转换模块,ESFP-GE-SX-MM850,多模 SC</t>
  </si>
  <si>
    <t>190700900000143</t>
  </si>
  <si>
    <t>光电转换模块,MM3-4FXS2,单模</t>
  </si>
  <si>
    <t>190700900000142</t>
  </si>
  <si>
    <t>光电转换模块,MM3-2FXS2/2TX1,单模</t>
  </si>
  <si>
    <t>190700900000148</t>
  </si>
  <si>
    <t>光电转换模块,MM3-2FXM2/2TX1,2×RJ45+2×多模</t>
  </si>
  <si>
    <t>190700900000016</t>
  </si>
  <si>
    <t>光电转换模块,MOXA EDS-205A-M-SC 1300nm 0.8GHz,多模 SC</t>
  </si>
  <si>
    <t>110900600000007</t>
  </si>
  <si>
    <t>光功率放大板,前置放大板 SS-ABPA,单路,14/-27dBm</t>
  </si>
  <si>
    <t>234700300000115</t>
  </si>
  <si>
    <t>管道施工机械配件,清管快开盲板卡环,ZQ500-6.4,DN500</t>
  </si>
  <si>
    <t>111900500000073</t>
  </si>
  <si>
    <r>
      <rPr>
        <sz val="9.75"/>
        <color rgb="FF000000"/>
        <rFont val="Calibri"/>
        <charset val="134"/>
      </rPr>
      <t>硅芯管</t>
    </r>
    <r>
      <rPr>
        <sz val="9.75"/>
        <color rgb="FF000000"/>
        <rFont val="Calibri"/>
        <charset val="134"/>
      </rPr>
      <t xml:space="preserve">,40/33 </t>
    </r>
    <r>
      <rPr>
        <sz val="9.75"/>
        <color rgb="FF000000"/>
        <rFont val="Calibri"/>
        <charset val="134"/>
      </rPr>
      <t>黑色</t>
    </r>
    <r>
      <rPr>
        <sz val="9.75"/>
        <color rgb="FF000000"/>
        <rFont val="Calibri"/>
        <charset val="134"/>
      </rPr>
      <t>,GB/T24456 PE-HD</t>
    </r>
  </si>
  <si>
    <t>有长度和型号 算重量</t>
  </si>
  <si>
    <t>111900500000008</t>
  </si>
  <si>
    <t>硅芯管,40/33,GB/T24456 PE-HD 黄色</t>
  </si>
  <si>
    <t>231700200000289</t>
  </si>
  <si>
    <r>
      <rPr>
        <sz val="9.75"/>
        <color rgb="FF000000"/>
        <rFont val="Calibri"/>
        <charset val="134"/>
      </rPr>
      <t>过滤元件</t>
    </r>
    <r>
      <rPr>
        <sz val="9.75"/>
        <color rgb="FF000000"/>
        <rFont val="Calibri"/>
        <charset val="134"/>
      </rPr>
      <t>,52MCC44500CP11</t>
    </r>
  </si>
  <si>
    <t>231700200000088</t>
  </si>
  <si>
    <r>
      <rPr>
        <sz val="9.75"/>
        <color rgb="FF000000"/>
        <rFont val="Calibri"/>
        <charset val="134"/>
      </rPr>
      <t>过滤元件</t>
    </r>
    <r>
      <rPr>
        <sz val="9.75"/>
        <color rgb="FF000000"/>
        <rFont val="Calibri"/>
        <charset val="134"/>
      </rPr>
      <t>,Φ110,1830mm</t>
    </r>
  </si>
  <si>
    <t>231700200000490</t>
  </si>
  <si>
    <t>过滤元件,52CC1324,110mm,600mm</t>
  </si>
  <si>
    <t>080701000000162</t>
  </si>
  <si>
    <t>行程开关,直动转臂型,ExdⅡBT6</t>
  </si>
  <si>
    <t>080701000000135</t>
  </si>
  <si>
    <t>行程开关,滚动转臂型,ExdⅡBT4</t>
  </si>
  <si>
    <t>回转压缩机本体部件,滤芯,IRHE850,英格索兰</t>
  </si>
  <si>
    <t>231100100000335</t>
  </si>
  <si>
    <t>回转压缩机本体部件,油滤芯,E5-36,复盛</t>
  </si>
  <si>
    <t>231100100000274</t>
  </si>
  <si>
    <t>回转压缩机本体部件,滤水杯,9610814-39102-N,复盛</t>
  </si>
  <si>
    <t>231100200001505</t>
  </si>
  <si>
    <t>回转压缩机本体零件,冷却器,9620211-20500,复盛</t>
  </si>
  <si>
    <t>231100200001504</t>
  </si>
  <si>
    <t>回转压缩机本体零件,减压阀,9610922-23610-H,复盛</t>
  </si>
  <si>
    <t>231100200001499</t>
  </si>
  <si>
    <t>回转压缩机本体零件,分离器,91108-042,复盛</t>
  </si>
  <si>
    <t>231100200001544</t>
  </si>
  <si>
    <t>回转压缩机本体零件,分离器,71121311-46910,复盛</t>
  </si>
  <si>
    <t>231100200002135</t>
  </si>
  <si>
    <t>回转压缩机本体零件,温控阀芯,9316417-202108-71,复盛</t>
  </si>
  <si>
    <t>231100200001468</t>
  </si>
  <si>
    <t>回转压缩机本体零件,高压软管组立,71141212-66010-75,复盛</t>
  </si>
  <si>
    <t>231100200001500</t>
  </si>
  <si>
    <t>回转压缩机本体零件,热控制阀,9316510-202106,复盛</t>
  </si>
  <si>
    <t>231100200001546</t>
  </si>
  <si>
    <t>回转压缩机本体零件,高压软管组立,71131112-61402,复盛</t>
  </si>
  <si>
    <t>231100200001595</t>
  </si>
  <si>
    <t>回转压缩机本体零件,安全阀,79905-16410,复盛</t>
  </si>
  <si>
    <t>231100200001523</t>
  </si>
  <si>
    <t>回转压缩机本体零件,排水器,CS19A-16,复盛</t>
  </si>
  <si>
    <t>231100200001519</t>
  </si>
  <si>
    <t>回转压缩机本体零件,安全阀,7991515-2410100,复盛</t>
  </si>
  <si>
    <t>231100200001657</t>
  </si>
  <si>
    <r>
      <rPr>
        <sz val="9.75"/>
        <color rgb="FF000000"/>
        <rFont val="Calibri"/>
        <charset val="134"/>
      </rPr>
      <t>回转压缩机本体零件</t>
    </r>
    <r>
      <rPr>
        <sz val="9.75"/>
        <color rgb="FF000000"/>
        <rFont val="Calibri"/>
        <charset val="134"/>
      </rPr>
      <t>,O</t>
    </r>
    <r>
      <rPr>
        <sz val="9.75"/>
        <color rgb="FF000000"/>
        <rFont val="Calibri"/>
        <charset val="134"/>
      </rPr>
      <t>型密封圈</t>
    </r>
    <r>
      <rPr>
        <sz val="9.75"/>
        <color rgb="FF000000"/>
        <rFont val="Calibri"/>
        <charset val="134"/>
      </rPr>
      <t>,2111010403,</t>
    </r>
    <r>
      <rPr>
        <sz val="9.75"/>
        <color rgb="FF000000"/>
        <rFont val="Calibri"/>
        <charset val="134"/>
      </rPr>
      <t>复盛</t>
    </r>
  </si>
  <si>
    <t>231100200001501</t>
  </si>
  <si>
    <t>回转压缩机本体零件,感温棒,93236P1-1B34370,复盛</t>
  </si>
  <si>
    <t>231100200001674</t>
  </si>
  <si>
    <t>回转压缩机本体零件,进气阀,71131111-31001,复盛</t>
  </si>
  <si>
    <t>231100200001472</t>
  </si>
  <si>
    <t>回转压缩机本体零件,梭动阀,71121110-64115-01,复盛</t>
  </si>
  <si>
    <t>231100200001503</t>
  </si>
  <si>
    <t>回转压缩机本体零件,皮带,9382081-0750,复盛</t>
  </si>
  <si>
    <t>231100200001446</t>
  </si>
  <si>
    <t>回转压缩机本体零件,皮带,9382081-0710,复盛</t>
  </si>
  <si>
    <t>231100200001506</t>
  </si>
  <si>
    <t>回转压缩机本体零件,单向阀,XY-LG-45-03,复盛</t>
  </si>
  <si>
    <t>231100200001502</t>
  </si>
  <si>
    <t>回转压缩机本体零件,O型密封圈,9360187-190088,复盛</t>
  </si>
  <si>
    <t>231100200002129</t>
  </si>
  <si>
    <t>回转压缩机本体零件,泄放阀,2104090172/9313915-252104-K,复盛</t>
  </si>
  <si>
    <t>231100200002382</t>
  </si>
  <si>
    <t>回转压缩机本体零件,专用阀,99289860,英格索兰</t>
  </si>
  <si>
    <t>231100200002117</t>
  </si>
  <si>
    <t>回转压缩机本体零件,维持阀,2605331320,复盛</t>
  </si>
  <si>
    <t>9120-912L-0008</t>
  </si>
  <si>
    <t>231100200001549</t>
  </si>
  <si>
    <t>回转压缩机本体零件,热控制阀,9316517-202906-76,复盛</t>
  </si>
  <si>
    <t>231100200001650</t>
  </si>
  <si>
    <t>回转压缩机本体零件,压差开关,9324313-21511-M,复盛</t>
  </si>
  <si>
    <t>231100200001521</t>
  </si>
  <si>
    <t>回转压缩机本体零件,温度开关,9322127-71N1100,复盛</t>
  </si>
  <si>
    <t>231100200001550</t>
  </si>
  <si>
    <t>回转压缩机本体零件,压差开关,9324322-22011-A,复盛</t>
  </si>
  <si>
    <t>231100200001465</t>
  </si>
  <si>
    <t>回转压缩机本体零件,排水器,1711-SL8,复盛</t>
  </si>
  <si>
    <t>231100200001453</t>
  </si>
  <si>
    <t>回转压缩机本体零件,止回阀,ATPK08204094035,阿特拉斯</t>
  </si>
  <si>
    <t>231100200001495</t>
  </si>
  <si>
    <t>回转压缩机本体零件,弹簧,ATPK01621301400,阿特拉斯</t>
  </si>
  <si>
    <t>231100200001661</t>
  </si>
  <si>
    <t>回转压缩机本体零件,压力开关,9324101-11122-S,复盛</t>
  </si>
  <si>
    <t>231100200001671</t>
  </si>
  <si>
    <t>回转压缩机本体零件,差压开关,9324311-06510-A,复盛</t>
  </si>
  <si>
    <t>231100200001467</t>
  </si>
  <si>
    <t>回转压缩机本体零件,球阀,42DN20S,复盛</t>
  </si>
  <si>
    <t>回转压缩机本体零件,膜片,15531-10030,复盛</t>
  </si>
  <si>
    <t>231100200001470</t>
  </si>
  <si>
    <t>回转压缩机本体零件,O型密封圈,9360187-350277,复盛</t>
  </si>
  <si>
    <t>012001300000234</t>
  </si>
  <si>
    <t>活接头,活接头,双卡套,1/4",双卡套,1/4",3000psi,316</t>
  </si>
  <si>
    <t>012001300000238</t>
  </si>
  <si>
    <t>活接头,活接头,双卡套,1/2",双卡套,1/2",PN100,316</t>
  </si>
  <si>
    <t>012001300000229</t>
  </si>
  <si>
    <t>活接头,活接头,内螺纹,NPT1/4",内螺纹,NPT1/4",3000psi,316</t>
  </si>
  <si>
    <t>081001000000241</t>
  </si>
  <si>
    <t>火灾探测器,感烟式,JTY-GD-DG311</t>
  </si>
  <si>
    <t>081001000000220</t>
  </si>
  <si>
    <t>火灾探测器,感烟式,HAJB-Y-2</t>
  </si>
  <si>
    <t>海原压气站库</t>
  </si>
  <si>
    <t>9120-912G-0008</t>
  </si>
  <si>
    <t>081001000000207</t>
  </si>
  <si>
    <t>火灾探测器,感温式,FDL25ZZ</t>
  </si>
  <si>
    <t>081001000000221</t>
  </si>
  <si>
    <t>火灾探测器,感烟式,OR8-OP-12003-PRC</t>
  </si>
  <si>
    <t>0000083536</t>
  </si>
  <si>
    <t>081001000000275</t>
  </si>
  <si>
    <t>火灾探测器,感温式,DC24V,ExdⅡCT6,IP42</t>
  </si>
  <si>
    <t>081009800000614</t>
  </si>
  <si>
    <t>火灾自动报警系统配件,输入模块,JB-QB-GST200</t>
  </si>
  <si>
    <t>110900300000020</t>
  </si>
  <si>
    <t>交叉时钟板,超级交叉时钟板 高阶交叉200G低阶交叉20G SSND0SXCSA11</t>
  </si>
  <si>
    <t>110900300000009</t>
  </si>
  <si>
    <t>交叉时钟板,混合交叉连接与时钟处理板 120G+20G交叉容量 EMXS</t>
  </si>
  <si>
    <t>110900300000008</t>
  </si>
  <si>
    <t>交叉时钟板,混合交叉连接与时钟处理板 AMXS</t>
  </si>
  <si>
    <t>190700100000005</t>
  </si>
  <si>
    <t>交换机,网络交换机,8.8Gbps,6.5Mpps,机架,3COM 3CFSU08</t>
  </si>
  <si>
    <t>100900600000142</t>
  </si>
  <si>
    <t>交流接触器,LC1-D115,空气,380V,50Hz,80A</t>
  </si>
  <si>
    <t>100900600000163</t>
  </si>
  <si>
    <t>交流接触器,LCD1-D8011-7N,空气,380V,50Hz,80A</t>
  </si>
  <si>
    <t>100900600000153</t>
  </si>
  <si>
    <t>交流接触器,LC1-D5011,空气,380V,50Hz,80A</t>
  </si>
  <si>
    <t>270100400002971</t>
  </si>
  <si>
    <t>金属缠绕垫片,PN64,DN150,B,304,304,FG,HG/T20610,3.2mm</t>
  </si>
  <si>
    <t>270100400002973</t>
  </si>
  <si>
    <t>金属缠绕垫片,PN64,DN250,B,304,304,FG,HG/T20610,3.2mm</t>
  </si>
  <si>
    <t>270100400005493</t>
  </si>
  <si>
    <t>金属缠绕垫片,PN63,DN100,D,CRS,304,FG,304,HG/T20610</t>
  </si>
  <si>
    <t>270100400005598</t>
  </si>
  <si>
    <t>金属缠绕垫片,PN63,DN400,D,304,304,FG,304,HG/T20610</t>
  </si>
  <si>
    <t>270100400001334</t>
  </si>
  <si>
    <t>金属缠绕垫片,PN100,DN1350,A,304,FG,HG/T20610,4.5mm</t>
  </si>
  <si>
    <t>270100400002888</t>
  </si>
  <si>
    <t>金属缠绕垫片,PN100,DN200,A,304,FG,HGT20610,3.2mm</t>
  </si>
  <si>
    <t>270100400003277</t>
  </si>
  <si>
    <t>金属缠绕垫片,PN50,DN100,A,0Cr18Ni9,FG,HG/T20631,4.5</t>
  </si>
  <si>
    <t>270100400005531</t>
  </si>
  <si>
    <t>金属缠绕垫片,PN100,DN400,D,304,304,FG,304,HG/T20610</t>
  </si>
  <si>
    <t>270100400002980</t>
  </si>
  <si>
    <t>金属缠绕垫片,PN100,DN25,B,316,316,FG,HG/T20610,3.2mm</t>
  </si>
  <si>
    <t>270100400002979</t>
  </si>
  <si>
    <t>金属缠绕垫片,PN100,DN20,B,316,316,FG,HG/T20610,3.2mm</t>
  </si>
  <si>
    <t>270100400002974</t>
  </si>
  <si>
    <t>金属缠绕垫片,PN64,DN450,B,304,304,FG,HG/T20610,4.5mm</t>
  </si>
  <si>
    <t>270100400005597</t>
  </si>
  <si>
    <t>金属缠绕垫片,PN63,DN300,D,CRS,304,FG,304,HG/T20610</t>
  </si>
  <si>
    <t>270100400005087</t>
  </si>
  <si>
    <t>金属缠绕垫片,CL600,DN500,D,304,304,FG,304</t>
  </si>
  <si>
    <t>270100400001321</t>
  </si>
  <si>
    <t>金属缠绕垫片,CL600,DN350,D,304,304,FG,304,HG/T20631,4.5mm</t>
  </si>
  <si>
    <t>270100400002511</t>
  </si>
  <si>
    <r>
      <rPr>
        <sz val="9.75"/>
        <color rgb="FF000000"/>
        <rFont val="Calibri"/>
        <charset val="134"/>
      </rPr>
      <t>金属缠绕垫片</t>
    </r>
    <r>
      <rPr>
        <sz val="9.75"/>
        <color rgb="FF000000"/>
        <rFont val="Calibri"/>
        <charset val="134"/>
      </rPr>
      <t>,CL900,DN900,D,316L,316L,316L,HG/T20631,4.5mm</t>
    </r>
  </si>
  <si>
    <t>270100400005085</t>
  </si>
  <si>
    <t>金属缠绕垫片,CL600,DN100,D,304,304,FG,304</t>
  </si>
  <si>
    <t>270100400003646</t>
  </si>
  <si>
    <t>金属缠绕垫片,CL900,DN50,D,304,304,FG,304,HG/T20631,4.5mm</t>
  </si>
  <si>
    <t>270100400002552</t>
  </si>
  <si>
    <t>金属缠绕垫片,CL900,DN25,D,304,304,FG,304,HG/T20631,4.5mm</t>
  </si>
  <si>
    <t>270100400002551</t>
  </si>
  <si>
    <t>金属缠绕垫片,CL900,DN20,D,304,304,FG,304,HG/T20631,4.5mm</t>
  </si>
  <si>
    <t>270100400002837</t>
  </si>
  <si>
    <t>金属缠绕垫片,CL600,DN25,D,304,304,FG,304,HG/T20631,4.5mm</t>
  </si>
  <si>
    <t>100901100000194</t>
  </si>
  <si>
    <t>继电器,固态继电器,GORDOS 0AC5A,AC220,5A</t>
  </si>
  <si>
    <t>100901100000105</t>
  </si>
  <si>
    <t>继电器,中间继电器,PLC-RSC-24DC/21AU,DC24V</t>
  </si>
  <si>
    <t>100901100000291</t>
  </si>
  <si>
    <t>继电器,中间继电器,PLC-RSC-24DC/21AU</t>
  </si>
  <si>
    <t>100901110000157</t>
  </si>
  <si>
    <t>继电器,中间继电器,NL22E-86,DC110V,16A</t>
  </si>
  <si>
    <t>100901100000308</t>
  </si>
  <si>
    <t>继电器,中间继电器,3RP15111AP30</t>
  </si>
  <si>
    <t>100901100000086</t>
  </si>
  <si>
    <t>继电器,过流继电器,MY2NJ,DC24V,1A</t>
  </si>
  <si>
    <t>100902000000155</t>
  </si>
  <si>
    <t>开关,控制钥匙开关,3SB3500-4LD11 A5E00304241</t>
  </si>
  <si>
    <t>080500800000029</t>
  </si>
  <si>
    <t>可燃气体检测器,催化燃烧型,100%LEL,1.0级,非防爆,IP65,4-20mA</t>
  </si>
  <si>
    <t>234300600000333</t>
  </si>
  <si>
    <t>空调机组配件,空冷器轴承,UCF215 8315 1315</t>
  </si>
  <si>
    <t>232200200001082</t>
  </si>
  <si>
    <t>控制系统零件,机架,396560-01-6,BRISTOL</t>
  </si>
  <si>
    <t>232200200001081</t>
  </si>
  <si>
    <r>
      <rPr>
        <sz val="9.75"/>
        <color rgb="FF000000"/>
        <rFont val="Calibri"/>
        <charset val="134"/>
      </rPr>
      <t>控制系统零件</t>
    </r>
    <r>
      <rPr>
        <sz val="9.75"/>
        <color rgb="FF000000"/>
        <rFont val="Calibri"/>
        <charset val="134"/>
      </rPr>
      <t>,</t>
    </r>
    <r>
      <rPr>
        <sz val="9.75"/>
        <color rgb="FF000000"/>
        <rFont val="Calibri"/>
        <charset val="134"/>
      </rPr>
      <t>扩展机架</t>
    </r>
    <r>
      <rPr>
        <sz val="9.75"/>
        <color rgb="FF000000"/>
        <rFont val="Calibri"/>
        <charset val="134"/>
      </rPr>
      <t>,396559-01-8,BRISTOL</t>
    </r>
  </si>
  <si>
    <t>电子废料</t>
  </si>
  <si>
    <t>232200200001086</t>
  </si>
  <si>
    <t>控制系统零件,冗余同步光纤,1757-SRC1,AB</t>
  </si>
  <si>
    <t>232200200001085</t>
  </si>
  <si>
    <t>控制系统零件,冗余同步光纤,1756-RMC1,AB</t>
  </si>
  <si>
    <t>232200200001080</t>
  </si>
  <si>
    <t>控制系统零件,20针前连接器,1756-TBNH,AB</t>
  </si>
  <si>
    <t>232200200001154</t>
  </si>
  <si>
    <t>控制系统零件,机架,396356-01-0,BB</t>
  </si>
  <si>
    <t>232200200001151</t>
  </si>
  <si>
    <t>控制系统零件,扩展机架,396559-01-8,BB</t>
  </si>
  <si>
    <t>232200200001231</t>
  </si>
  <si>
    <t>控制系统零件,有源三通,T-splitter Lsu_3,CEGELEC</t>
  </si>
  <si>
    <t>232200200001158</t>
  </si>
  <si>
    <t>控制系统零件,机架,AS-HDTA-201,施耐德</t>
  </si>
  <si>
    <t>232200200001132</t>
  </si>
  <si>
    <t>控制系统零件,同轴电缆分支器,MA-0185-100,施耐德</t>
  </si>
  <si>
    <t>232200200001161</t>
  </si>
  <si>
    <t>控制系统零件,干缆终止器,52-0422-000,施耐德</t>
  </si>
  <si>
    <t>232200200001159</t>
  </si>
  <si>
    <t>控制系统零件,连接器,MA-0329-001,施耐德</t>
  </si>
  <si>
    <t>232200200001180</t>
  </si>
  <si>
    <t>控制系统零件,转换器,TCC-80,MOXA</t>
  </si>
  <si>
    <t>232200100005012</t>
  </si>
  <si>
    <t>控制系统模块,数字量输出模块,396572-02-2,BRISTOL</t>
  </si>
  <si>
    <t>232200100004014</t>
  </si>
  <si>
    <t>控制系统模块,模拟量输入模块,1756-IF16,AB</t>
  </si>
  <si>
    <t>232200100004240</t>
  </si>
  <si>
    <t>控制系统模块,输出模块,1756-OF8,AB</t>
  </si>
  <si>
    <t>232200100005058</t>
  </si>
  <si>
    <t>控制系统模块,数字量模块,1769-OF2,AB</t>
  </si>
  <si>
    <t>232200100004338</t>
  </si>
  <si>
    <t>控制系统模块,模拟量输入模块,1756-IF8,A-B</t>
  </si>
  <si>
    <t>9120-912L-0002</t>
  </si>
  <si>
    <t>232200100004015</t>
  </si>
  <si>
    <t>控制系统模块,模拟量输入模块,1756-IF8,AB</t>
  </si>
  <si>
    <t>232200100004244</t>
  </si>
  <si>
    <t>控制系统模块,数字量输出模块,1756-OB16E,AB</t>
  </si>
  <si>
    <t>232200100004016</t>
  </si>
  <si>
    <t>控制系统模块,数字量输出模块,1769-OB16,AB</t>
  </si>
  <si>
    <t>232200100004310</t>
  </si>
  <si>
    <t>控制系统模块,数字量输出模块,1756-OB16D,A-B</t>
  </si>
  <si>
    <t>232200100005001</t>
  </si>
  <si>
    <t>控制系统模块,数字量输入模块,1756-IB16,AB</t>
  </si>
  <si>
    <t>232200100004312</t>
  </si>
  <si>
    <t>控制系统模块,数字量输入模块,1769-IQ16,A-B</t>
  </si>
  <si>
    <t>232200100005038</t>
  </si>
  <si>
    <t>控制系统模块,温度变送器模块,DTR323ZG Pt100 三线 60℃ -30~140℃</t>
  </si>
  <si>
    <t>232200100003520</t>
  </si>
  <si>
    <t>控制系统模块,存储器模块,1764-MM1RTC,AB</t>
  </si>
  <si>
    <t>232200100003581</t>
  </si>
  <si>
    <t>控制系统模块,中央处理器模块,1764-LRP,AB</t>
  </si>
  <si>
    <t>232200100005035</t>
  </si>
  <si>
    <t>控制系统模块,温度变送器模块,DTR323ZG Pt100 三线 200℃ 0~400℃</t>
  </si>
  <si>
    <t>232200100005037</t>
  </si>
  <si>
    <t>控制系统模块,温度变送器模块,DTR323ZG Pt100 三线 50℃ -40~100℃</t>
  </si>
  <si>
    <t>232200100005036</t>
  </si>
  <si>
    <t>控制系统模块,温度变送器模块,DTR323ZG Pt100 三线 50℃ 0~200℃</t>
  </si>
  <si>
    <t>232200100004318</t>
  </si>
  <si>
    <t>控制系统模块,连接器,1756-TBCH,A-B</t>
  </si>
  <si>
    <t>232200100003728</t>
  </si>
  <si>
    <t>控制系统模块,开关量输出模块,396358-02-0,BB</t>
  </si>
  <si>
    <t>232200100003743</t>
  </si>
  <si>
    <t>控制系统模块,接口模块,140CRP93200,施耐德</t>
  </si>
  <si>
    <t>232200100004262</t>
  </si>
  <si>
    <t>控制系统模块,适配器模块,140CRA93200,施耐德</t>
  </si>
  <si>
    <t>232200100004265</t>
  </si>
  <si>
    <t>控制系统模块,数字量输出模块,140DDO84300,施耐德</t>
  </si>
  <si>
    <t>232200100004186</t>
  </si>
  <si>
    <t>控制系统模块,协议转换模块,DT200,ELSTER</t>
  </si>
  <si>
    <t>232200100003584</t>
  </si>
  <si>
    <t>控制系统模块,电源模块,1769-PA4,AB</t>
  </si>
  <si>
    <t>232200100003783</t>
  </si>
  <si>
    <t>控制系统模块,通讯模块,VE4006P2,艾默生</t>
  </si>
  <si>
    <t>232200100004288</t>
  </si>
  <si>
    <t>控制系统模块,端盖,1769-ECR,A-B</t>
  </si>
  <si>
    <t>232200100003677</t>
  </si>
  <si>
    <t>控制系统模块,数字输出模块,FC-SDO-0824,霍尼韦尔</t>
  </si>
  <si>
    <t>232200100003679</t>
  </si>
  <si>
    <t>控制系统模块,变压模块,FC-TPSU-2430,霍尼韦尔</t>
  </si>
  <si>
    <t>232200100004145</t>
  </si>
  <si>
    <t>控制系统模块,电源模块,396351-01-8,BB</t>
  </si>
  <si>
    <t>232200100004149</t>
  </si>
  <si>
    <t>控制系统模块,电池/钥匙模块,FC-BKM-0001,霍尼韦尔</t>
  </si>
  <si>
    <t>232200100003729</t>
  </si>
  <si>
    <t>控制系统模块,开关量输入模块,396357-02-4,BB</t>
  </si>
  <si>
    <t>232200100003261</t>
  </si>
  <si>
    <t>控制系统模块,电源模块,396657-01-0,BB</t>
  </si>
  <si>
    <t>232200100003629</t>
  </si>
  <si>
    <t>控制系统模块,模拟量输出模块,140ACO02000,施耐德</t>
  </si>
  <si>
    <t>232200100004307</t>
  </si>
  <si>
    <t>控制系统模块,数字量输入模块,396571-02-6,BB</t>
  </si>
  <si>
    <t>232200100003745</t>
  </si>
  <si>
    <t>控制系统模块,电源模块,140CPS21400,施耐德</t>
  </si>
  <si>
    <t>232200100003630</t>
  </si>
  <si>
    <t>控制系统模块,继电器输出模块,140DRA84000,施耐德</t>
  </si>
  <si>
    <t>232200100004306</t>
  </si>
  <si>
    <t>控制系统模块,电源模块,1756-PA75,A-B</t>
  </si>
  <si>
    <t>232200100004303</t>
  </si>
  <si>
    <t>控制系统模块,机架,1756-A17,A-B</t>
  </si>
  <si>
    <t>232200100003741</t>
  </si>
  <si>
    <t>控制系统模块,开关量输出模块,AS-BDAP-258,施耐德</t>
  </si>
  <si>
    <t>232200100003675</t>
  </si>
  <si>
    <t>控制系统模块,数字输入模块FTA,FC-TSDI-1624,霍尼韦尔</t>
  </si>
  <si>
    <t>232200100003524</t>
  </si>
  <si>
    <t>控制系统模块,数字量输入模块,140DDI84100,施耐德</t>
  </si>
  <si>
    <t>232200100004304</t>
  </si>
  <si>
    <t>控制系统模块,数字量输出模块,1756-OB16E,A-B</t>
  </si>
  <si>
    <t>232200100003676</t>
  </si>
  <si>
    <t>控制系统模块,数字输出模块FTA,FC-TSDO-0824,霍尼韦尔</t>
  </si>
  <si>
    <t>232200100004220</t>
  </si>
  <si>
    <t>控制系统模块,电源过压保护模块,90548</t>
  </si>
  <si>
    <t>232200100004264</t>
  </si>
  <si>
    <t>控制系统模块,机架,AS-HDTA-200,施耐德</t>
  </si>
  <si>
    <t>232200100004219</t>
  </si>
  <si>
    <t>控制系统模块,电源过压保护模块,14409</t>
  </si>
  <si>
    <t>232200100003970</t>
  </si>
  <si>
    <t>控制系统模块,数字量输入模块,AS-BDEP-256,施耐德</t>
  </si>
  <si>
    <t>232200100003939</t>
  </si>
  <si>
    <t>控制系统模块,扩展模块,MB-2T,赫思曼</t>
  </si>
  <si>
    <t>232200100004221</t>
  </si>
  <si>
    <t>控制系统模块,防浪涌模块,90898</t>
  </si>
  <si>
    <t>232200100004218</t>
  </si>
  <si>
    <t>控制系统模块,防雷防浪涌模块,70010</t>
  </si>
  <si>
    <t>232200100003816</t>
  </si>
  <si>
    <t>控制系统模块,扩展模块,1757-SRCI,AB</t>
  </si>
  <si>
    <t>232200100004286</t>
  </si>
  <si>
    <t>控制系统模块,连接器,1756-TBNH,A-B</t>
  </si>
  <si>
    <t>232200100003813</t>
  </si>
  <si>
    <t>控制系统模块,总线接口模块,1756-TBNH,AB</t>
  </si>
  <si>
    <t>232200100003739</t>
  </si>
  <si>
    <t>控制系统模块,模块端子板,140XTS00200,施耐德</t>
  </si>
  <si>
    <t>232200100004296</t>
  </si>
  <si>
    <t>控制系统模块,终端电阻,1786-XT,A-B</t>
  </si>
  <si>
    <t>111400300000084</t>
  </si>
  <si>
    <t>浪涌保护器,通信</t>
  </si>
  <si>
    <t>111400300000327</t>
  </si>
  <si>
    <t>浪涌保护器,过程控制,DC32V,1.5A</t>
  </si>
  <si>
    <t>111400300000104</t>
  </si>
  <si>
    <t>浪涌保护器,信号,40A</t>
  </si>
  <si>
    <t>111400300000088</t>
  </si>
  <si>
    <t>浪涌保护器,信号RS485</t>
  </si>
  <si>
    <t>9120-912L-0006</t>
  </si>
  <si>
    <t>080309800000064</t>
  </si>
  <si>
    <t>流量仪表附件,体积管,检测开关,B5</t>
  </si>
  <si>
    <t>080309800000634</t>
  </si>
  <si>
    <t>流量仪表附件,流量计算机,HART板,7281880</t>
  </si>
  <si>
    <t>080309800000619</t>
  </si>
  <si>
    <t>流量仪表附件,流量计算机,显示板,7181530</t>
  </si>
  <si>
    <t>080309800000645</t>
  </si>
  <si>
    <t>流量仪表附件,流量计算机,I/O板接口,S600CONN</t>
  </si>
  <si>
    <t>080309800000004</t>
  </si>
  <si>
    <t>流量仪表附件,流量计算机,显示板,2031,Elster</t>
  </si>
  <si>
    <t>080309800000640</t>
  </si>
  <si>
    <t>流量仪表附件,流量计算机,HART板接口,S600CONN</t>
  </si>
  <si>
    <t>080309800000667</t>
  </si>
  <si>
    <t>流量仪表附件,流量计算机,总线挡板,R029025D</t>
  </si>
  <si>
    <t>231300200000332</t>
  </si>
  <si>
    <r>
      <rPr>
        <sz val="9.75"/>
        <color rgb="FF000000"/>
        <rFont val="Calibri"/>
        <charset val="134"/>
      </rPr>
      <t>离心泵本体零件</t>
    </r>
    <r>
      <rPr>
        <sz val="9.75"/>
        <color rgb="FF000000"/>
        <rFont val="Calibri"/>
        <charset val="134"/>
      </rPr>
      <t>,</t>
    </r>
    <r>
      <rPr>
        <sz val="9.75"/>
        <color rgb="FF000000"/>
        <rFont val="Calibri"/>
        <charset val="134"/>
      </rPr>
      <t>填料轴承</t>
    </r>
    <r>
      <rPr>
        <sz val="9.75"/>
        <color rgb="FF000000"/>
        <rFont val="Calibri"/>
        <charset val="134"/>
      </rPr>
      <t>,300VTCT720-40×2</t>
    </r>
  </si>
  <si>
    <t>231300200000331</t>
  </si>
  <si>
    <t>离心泵本体零件,导轴承,300VTCT720-40×2</t>
  </si>
  <si>
    <t>231300200000330</t>
  </si>
  <si>
    <r>
      <rPr>
        <sz val="9.75"/>
        <color rgb="FF000000"/>
        <rFont val="Calibri"/>
        <charset val="134"/>
      </rPr>
      <t>离心泵本体零件</t>
    </r>
    <r>
      <rPr>
        <sz val="9.75"/>
        <color rgb="FF000000"/>
        <rFont val="Calibri"/>
        <charset val="134"/>
      </rPr>
      <t>,</t>
    </r>
    <r>
      <rPr>
        <sz val="9.75"/>
        <color rgb="FF000000"/>
        <rFont val="Calibri"/>
        <charset val="134"/>
      </rPr>
      <t>导叶轴套</t>
    </r>
    <r>
      <rPr>
        <sz val="9.75"/>
        <color rgb="FF000000"/>
        <rFont val="Calibri"/>
        <charset val="134"/>
      </rPr>
      <t>,300VTCT720-40×2</t>
    </r>
  </si>
  <si>
    <t>231300200004223</t>
  </si>
  <si>
    <t>离心泵本体零件,机械密封,CM020B110TPK095/QD 9MPa 整装</t>
  </si>
  <si>
    <t>离心泵本体零件,导叶轴套,300VTCT720-40×2</t>
  </si>
  <si>
    <t>231300200001017</t>
  </si>
  <si>
    <t>离心泵本体零件,密封环,HT250</t>
  </si>
  <si>
    <t>230800100000452</t>
  </si>
  <si>
    <t>离心压缩机本体部件,滤芯,200-35-DXE,GE</t>
  </si>
  <si>
    <t>230800100000836</t>
  </si>
  <si>
    <t>离心压缩机本体部件,过滤器,RFR447810100,GE</t>
  </si>
  <si>
    <t>230800100000481</t>
  </si>
  <si>
    <t>离心压缩机本体部件,滤芯,RCO369524300,GE</t>
  </si>
  <si>
    <t>230800100000445</t>
  </si>
  <si>
    <t>离心压缩机本体部件,滤芯,AC-B244F-2440,GE</t>
  </si>
  <si>
    <t>230800100000376</t>
  </si>
  <si>
    <t>离心压缩机本体部件,过滤器组件,1064728-1,索拉</t>
  </si>
  <si>
    <t>230800100000460</t>
  </si>
  <si>
    <r>
      <rPr>
        <sz val="9.75"/>
        <color rgb="FF000000"/>
        <rFont val="Calibri"/>
        <charset val="134"/>
      </rPr>
      <t>离心压缩机本体部件</t>
    </r>
    <r>
      <rPr>
        <sz val="9.75"/>
        <color rgb="FF000000"/>
        <rFont val="Calibri"/>
        <charset val="134"/>
      </rPr>
      <t>,</t>
    </r>
    <r>
      <rPr>
        <sz val="9.75"/>
        <color rgb="FF000000"/>
        <rFont val="Calibri"/>
        <charset val="134"/>
      </rPr>
      <t>滤芯</t>
    </r>
    <r>
      <rPr>
        <sz val="9.75"/>
        <color rgb="FF000000"/>
        <rFont val="Calibri"/>
        <charset val="134"/>
      </rPr>
      <t>,1064728-1,</t>
    </r>
    <r>
      <rPr>
        <sz val="9.75"/>
        <color rgb="FF000000"/>
        <rFont val="Calibri"/>
        <charset val="134"/>
      </rPr>
      <t>索拉</t>
    </r>
  </si>
  <si>
    <t>230800100000835</t>
  </si>
  <si>
    <t>离心压缩机本体部件,过滤减压阀,FS-67CFR-239,索拉</t>
  </si>
  <si>
    <t>230800100000456</t>
  </si>
  <si>
    <t>离心压缩机本体部件,过滤器组件,1024780-19,索拉</t>
  </si>
  <si>
    <t>230800100000040</t>
  </si>
  <si>
    <t>离心压缩机本体部件,过滤器组件,186280-1000,索拉</t>
  </si>
  <si>
    <t>230800100000041</t>
  </si>
  <si>
    <r>
      <rPr>
        <sz val="9.75"/>
        <color rgb="FF000000"/>
        <rFont val="Calibri"/>
        <charset val="134"/>
      </rPr>
      <t>离心压缩机本体部件</t>
    </r>
    <r>
      <rPr>
        <sz val="9.75"/>
        <color rgb="FF000000"/>
        <rFont val="Calibri"/>
        <charset val="134"/>
      </rPr>
      <t>,</t>
    </r>
    <r>
      <rPr>
        <sz val="9.75"/>
        <color rgb="FF000000"/>
        <rFont val="Calibri"/>
        <charset val="134"/>
      </rPr>
      <t>过滤器</t>
    </r>
    <r>
      <rPr>
        <sz val="9.75"/>
        <color rgb="FF000000"/>
        <rFont val="Calibri"/>
        <charset val="134"/>
      </rPr>
      <t>,993143C1,</t>
    </r>
    <r>
      <rPr>
        <sz val="9.75"/>
        <color rgb="FF000000"/>
        <rFont val="Calibri"/>
        <charset val="134"/>
      </rPr>
      <t>索拉</t>
    </r>
  </si>
  <si>
    <t>230800100000098</t>
  </si>
  <si>
    <r>
      <rPr>
        <sz val="9.75"/>
        <color rgb="FF000000"/>
        <rFont val="Calibri"/>
        <charset val="134"/>
      </rPr>
      <t>离心压缩机本体部件</t>
    </r>
    <r>
      <rPr>
        <sz val="9.75"/>
        <color rgb="FF000000"/>
        <rFont val="Calibri"/>
        <charset val="134"/>
      </rPr>
      <t>,</t>
    </r>
    <r>
      <rPr>
        <sz val="9.75"/>
        <color rgb="FF000000"/>
        <rFont val="Calibri"/>
        <charset val="134"/>
      </rPr>
      <t>滤芯</t>
    </r>
    <r>
      <rPr>
        <sz val="9.75"/>
        <color rgb="FF000000"/>
        <rFont val="Calibri"/>
        <charset val="134"/>
      </rPr>
      <t>,KCA1279217,</t>
    </r>
    <r>
      <rPr>
        <sz val="9.75"/>
        <color rgb="FF000000"/>
        <rFont val="Calibri"/>
        <charset val="134"/>
      </rPr>
      <t>索拉</t>
    </r>
  </si>
  <si>
    <t>230800100000458</t>
  </si>
  <si>
    <t>离心压缩机本体部件,过滤器组件,190247-5,索拉</t>
  </si>
  <si>
    <t>230800100000457</t>
  </si>
  <si>
    <t>离心压缩机本体部件,过滤器组件,1035758-1,索拉</t>
  </si>
  <si>
    <t>230800100000391</t>
  </si>
  <si>
    <t>离心压缩机本体部件,过滤器,999182C1,索拉</t>
  </si>
  <si>
    <t>230800100000298</t>
  </si>
  <si>
    <t>离心压缩机本体部件,滤芯,2-16C-059-001,罗罗</t>
  </si>
  <si>
    <t>230800100000373</t>
  </si>
  <si>
    <t>离心压缩机本体部件,滤芯,IRF2128302,GE</t>
  </si>
  <si>
    <t>230800100000067</t>
  </si>
  <si>
    <t>离心压缩机本体部件,滤芯,200-35-DQ,GE</t>
  </si>
  <si>
    <t>230800200002672</t>
  </si>
  <si>
    <t>离心压缩机本体零件,电缆,RCO43949,GE</t>
  </si>
  <si>
    <t>230800200002675</t>
  </si>
  <si>
    <t>离心压缩机本体零件,电缆,RCO43953,GE</t>
  </si>
  <si>
    <t>230800200002349</t>
  </si>
  <si>
    <t>离心压缩机本体零件,软管,F130102E0726-180,GE</t>
  </si>
  <si>
    <t>230800200002352</t>
  </si>
  <si>
    <t>离心压缩机本体零件,软管,F13000108-1230,GE</t>
  </si>
  <si>
    <t>230800200002296</t>
  </si>
  <si>
    <t>离心压缩机本体零件,螺栓,SMR59882,GE</t>
  </si>
  <si>
    <t>230800200002845</t>
  </si>
  <si>
    <t>离心压缩机本体零件,插槽,IRQ119520912,GE</t>
  </si>
  <si>
    <t>230800200004922</t>
  </si>
  <si>
    <t>离心压缩机本体零件,喷嘴,RJO23584,GE</t>
  </si>
  <si>
    <t>230800200001553</t>
  </si>
  <si>
    <t>离心压缩机本体零件,电缆,1C2TRP-JR1-1C4TTUR,GE</t>
  </si>
  <si>
    <t>230800200001555</t>
  </si>
  <si>
    <t>离心压缩机本体零件,电缆,1C3TRE-JX1-1B1ASPRO,GE</t>
  </si>
  <si>
    <t>230800200001556</t>
  </si>
  <si>
    <t>离心压缩机本体零件,电缆,1C3TRE-JY1-1B1ASPRO,GE</t>
  </si>
  <si>
    <t>230800200001557</t>
  </si>
  <si>
    <t>离心压缩机本体零件,电缆,1C3TRE-JZ1-1B1ASPRO,GE</t>
  </si>
  <si>
    <t>230800200001749</t>
  </si>
  <si>
    <t>离心压缩机本体零件,温度元件,RPO263981000,GE</t>
  </si>
  <si>
    <t>230800200002656</t>
  </si>
  <si>
    <t>离心压缩机本体零件,热电偶,IRV5263750001,GE</t>
  </si>
  <si>
    <t>230800200004897</t>
  </si>
  <si>
    <t>离心压缩机本体零件,螺栓,SMR59866,GE</t>
  </si>
  <si>
    <t>230800200002356</t>
  </si>
  <si>
    <t>离心压缩机本体零件,软管,F18000204-0472,GE</t>
  </si>
  <si>
    <t>230800200002354</t>
  </si>
  <si>
    <t>离心压缩机本体零件,软管,F13000006-0197,GE</t>
  </si>
  <si>
    <t>230800200002297</t>
  </si>
  <si>
    <t>离心压缩机本体零件,螺母,FGN47538,GE</t>
  </si>
  <si>
    <t>230800200004263</t>
  </si>
  <si>
    <t>离心压缩机本体零件,跳线,336A4937FSG01,GE</t>
  </si>
  <si>
    <t>230800200002327</t>
  </si>
  <si>
    <t>离心压缩机本体零件,垫片,KFZ269720844,GE</t>
  </si>
  <si>
    <t>230800200002332</t>
  </si>
  <si>
    <t>离心压缩机本体零件,垫片,KFZ269730144,GE</t>
  </si>
  <si>
    <t>230800200002294</t>
  </si>
  <si>
    <t>离心压缩机本体零件,螺栓,J336P28B,GE</t>
  </si>
  <si>
    <t>230800200001500</t>
  </si>
  <si>
    <t>离心压缩机本体零件,垫片,KFZ338230704,GE</t>
  </si>
  <si>
    <t>230800200002325</t>
  </si>
  <si>
    <t>离心压缩机本体零件,垫片,SMQ77916,GE</t>
  </si>
  <si>
    <t>230800200005031</t>
  </si>
  <si>
    <t>离心压缩机本体零件,热电偶,RTO67421,GE</t>
  </si>
  <si>
    <t>230800200002292</t>
  </si>
  <si>
    <t>离心压缩机本体零件,螺柱,GSL250630450,GE</t>
  </si>
  <si>
    <t>230800200001578</t>
  </si>
  <si>
    <t>离心压缩机本体零件,螺栓,GGS06019,GE</t>
  </si>
  <si>
    <t>230800200002324</t>
  </si>
  <si>
    <t>离心压缩机本体零件,垫片,L24065P02,GE</t>
  </si>
  <si>
    <t>230800200005681</t>
  </si>
  <si>
    <t>离心压缩机本体零件,热电阻,RTO31730,GE</t>
  </si>
  <si>
    <t>230800200002303</t>
  </si>
  <si>
    <t>离心压缩机本体零件,螺柱,GGV090380070,GE</t>
  </si>
  <si>
    <t>230800200002311</t>
  </si>
  <si>
    <t>离心压缩机本体零件,螺栓,8711-5/MPI,GE</t>
  </si>
  <si>
    <t>230800200002331</t>
  </si>
  <si>
    <t>离心压缩机本体零件,垫片,KFZ269810144,GE</t>
  </si>
  <si>
    <t>230800200002308</t>
  </si>
  <si>
    <t>离心压缩机本体零件,螺栓,MS9557-18,GE</t>
  </si>
  <si>
    <t>230800200002450</t>
  </si>
  <si>
    <t>离心压缩机本体零件,西格环,KKG00062,GE</t>
  </si>
  <si>
    <t>230800200002312</t>
  </si>
  <si>
    <t>离心压缩机本体零件,螺母,M12SLFGR12,GE</t>
  </si>
  <si>
    <t>230800200002646</t>
  </si>
  <si>
    <t>离心压缩机本体零件,安全垫板,SMR50006,GE</t>
  </si>
  <si>
    <t>230800200003331</t>
  </si>
  <si>
    <t>离心压缩机本体零件,皮带,BX49,GE</t>
  </si>
  <si>
    <t>230800200002300</t>
  </si>
  <si>
    <t>离心压缩机本体零件,螺母,FGN476190070,GE</t>
  </si>
  <si>
    <t>230800200002307</t>
  </si>
  <si>
    <t>离心压缩机本体零件,螺柱,GGV07050,GE</t>
  </si>
  <si>
    <t>230800200002305</t>
  </si>
  <si>
    <t>离心压缩机本体零件,螺母,RVR20834,GE</t>
  </si>
  <si>
    <t>230800200002329</t>
  </si>
  <si>
    <t>离心压缩机本体零件,垫片,KFZ269860294,GE</t>
  </si>
  <si>
    <t>230800200002647</t>
  </si>
  <si>
    <t>离心压缩机本体零件,安全垫板,SMR50008,GE</t>
  </si>
  <si>
    <t>230800200002330</t>
  </si>
  <si>
    <t>离心压缩机本体零件,垫片,KFZ269830294,GE</t>
  </si>
  <si>
    <t>230800200002333</t>
  </si>
  <si>
    <t>离心压缩机本体零件,垫片,KFZ269820294,GE</t>
  </si>
  <si>
    <t>230800200001922</t>
  </si>
  <si>
    <t>离心压缩机本体零件,螺母,9610M50P01,GE</t>
  </si>
  <si>
    <t>230800200002299</t>
  </si>
  <si>
    <t>离心压缩机本体零件,螺柱,GTB09057,GE</t>
  </si>
  <si>
    <t>230800200002309</t>
  </si>
  <si>
    <t>离心压缩机本体零件,螺母,9610M50P02,GE</t>
  </si>
  <si>
    <t>230800200002306</t>
  </si>
  <si>
    <t>离心压缩机本体零件,螺柱,GTL09038,GE</t>
  </si>
  <si>
    <t>230800200002469</t>
  </si>
  <si>
    <t>离心压缩机本体零件,合力线圈,RFU330570060,GE</t>
  </si>
  <si>
    <t>230800200002485</t>
  </si>
  <si>
    <t>离心压缩机本体零件,定位销,SMO0328923,GE</t>
  </si>
  <si>
    <t>230800200001119</t>
  </si>
  <si>
    <t>离心压缩机本体零件,燃料气阀维修包,991838C1,索拉</t>
  </si>
  <si>
    <t>230800200001177</t>
  </si>
  <si>
    <t>离心压缩机本体零件,压差开关,1053923-118,索拉</t>
  </si>
  <si>
    <t>230800200003822</t>
  </si>
  <si>
    <t>离心压缩机本体零件,减速机,1060045-14,索拉</t>
  </si>
  <si>
    <t>230800200001115</t>
  </si>
  <si>
    <t>离心压缩机本体零件,垫片,192718-44,索拉</t>
  </si>
  <si>
    <t>230800200003603</t>
  </si>
  <si>
    <t>离心压缩机本体零件,振动检测隔离器,1034549-43,索拉</t>
  </si>
  <si>
    <t>230800200001175</t>
  </si>
  <si>
    <t>离心压缩机本体零件,压力开关,1053923-113,索拉</t>
  </si>
  <si>
    <t>230800200004320</t>
  </si>
  <si>
    <t>离心压缩机本体零件,截止阀,186119-1,索拉</t>
  </si>
  <si>
    <t>230800200003782</t>
  </si>
  <si>
    <t>离心压缩机本体零件,燃料气管,186273-5,索拉</t>
  </si>
  <si>
    <t>230800200001179</t>
  </si>
  <si>
    <t>离心压缩机本体零件,压差开关,1053923-61070I,索拉</t>
  </si>
  <si>
    <t>230800200001178</t>
  </si>
  <si>
    <t>离心压缩机本体零件,压差开关,1053923-4530D,索拉</t>
  </si>
  <si>
    <t>230800200001176</t>
  </si>
  <si>
    <t>离心压缩机本体零件,压力开关,1053923-131,索拉</t>
  </si>
  <si>
    <t>230800200001193</t>
  </si>
  <si>
    <t>离心压缩机本体零件,交流接触器,190897-2,索拉</t>
  </si>
  <si>
    <t>230800200001016</t>
  </si>
  <si>
    <t>离心压缩机本体零件,压力表,951344C1,索拉</t>
  </si>
  <si>
    <t>230800200004098</t>
  </si>
  <si>
    <t>离心压缩机本体零件,差压指示器,1024780-18,索拉</t>
  </si>
  <si>
    <t>230800200004319</t>
  </si>
  <si>
    <t>离心压缩机本体零件,金属软管,1018016,索拉</t>
  </si>
  <si>
    <t>230800200001150</t>
  </si>
  <si>
    <t>离心压缩机本体零件,数字量输出模块,1051931-12,索拉</t>
  </si>
  <si>
    <t>230800200001113</t>
  </si>
  <si>
    <t>离心压缩机本体零件,传送阀维修包,1064728-2,索拉</t>
  </si>
  <si>
    <t>230800200001174</t>
  </si>
  <si>
    <t>离心压缩机本体零件,开关,1050954,索拉</t>
  </si>
  <si>
    <t>230800200001185</t>
  </si>
  <si>
    <t>离心压缩机本体零件,压力表,190204-12,索拉</t>
  </si>
  <si>
    <t>230800200001107</t>
  </si>
  <si>
    <t>离心压缩机本体零件,安全阀,186276-1,索拉</t>
  </si>
  <si>
    <t>230800200001111</t>
  </si>
  <si>
    <t>离心压缩机本体零件,温度控制阀,1024780-21,索拉</t>
  </si>
  <si>
    <t>230800200001146</t>
  </si>
  <si>
    <t>离心压缩机本体零件,电源,1046415-57,索拉</t>
  </si>
  <si>
    <t>230800200001112</t>
  </si>
  <si>
    <t>离心压缩机本体零件,控制阀,1024780-22,索拉</t>
  </si>
  <si>
    <t>230800200001203</t>
  </si>
  <si>
    <t>离心压缩机本体零件,LED灯,1078674,索拉</t>
  </si>
  <si>
    <t>230800200001110</t>
  </si>
  <si>
    <t>离心压缩机本体零件,控制阀,1024780-2,索拉</t>
  </si>
  <si>
    <t>230800200001140</t>
  </si>
  <si>
    <t>离心压缩机本体零件,电热调节器,999295C1,索拉</t>
  </si>
  <si>
    <t>230800200001105</t>
  </si>
  <si>
    <t>离心压缩机本体零件,金属软管,1046485,索拉</t>
  </si>
  <si>
    <t>230800200004325</t>
  </si>
  <si>
    <t>离心压缩机本体零件,密封,918777C1,索拉</t>
  </si>
  <si>
    <t>230800200001024</t>
  </si>
  <si>
    <t>离心压缩机本体零件,软管,1027105-25,索拉</t>
  </si>
  <si>
    <t>230800200001023</t>
  </si>
  <si>
    <t>离心压缩机本体零件,软管,1027105-23,索拉</t>
  </si>
  <si>
    <t>230800200001155</t>
  </si>
  <si>
    <t>离心压缩机本体零件,普通模块机座,1051931-71,索拉</t>
  </si>
  <si>
    <t>230800200001154</t>
  </si>
  <si>
    <t>离心压缩机本体零件,温度模块机座,1051931-69,索拉</t>
  </si>
  <si>
    <t>230800200001153</t>
  </si>
  <si>
    <t>离心压缩机本体零件,UCP内模块机座,1051931-67,索拉</t>
  </si>
  <si>
    <t>230800200001194</t>
  </si>
  <si>
    <t>离心压缩机本体零件,LED灯,1078675,索拉</t>
  </si>
  <si>
    <t>230800200001196</t>
  </si>
  <si>
    <t>离心压缩机本体零件,LED灯,1078677,索拉</t>
  </si>
  <si>
    <t>230800200001195</t>
  </si>
  <si>
    <t>离心压缩机本体零件,LED灯,1078676,索拉</t>
  </si>
  <si>
    <t>230800200001117</t>
  </si>
  <si>
    <t>离心压缩机本体零件,垫片,950232C1,索拉</t>
  </si>
  <si>
    <t>230800200001118</t>
  </si>
  <si>
    <t>离心压缩机本体零件,垫片,955357C1,索拉</t>
  </si>
  <si>
    <t>230800200001167</t>
  </si>
  <si>
    <t>离心压缩机本体零件,开关,1010072,索拉</t>
  </si>
  <si>
    <t>230800200001168</t>
  </si>
  <si>
    <t>离心压缩机本体零件,开关,1010074,索拉</t>
  </si>
  <si>
    <t>230800200001171</t>
  </si>
  <si>
    <t>离心压缩机本体零件,开关,1028155,索拉</t>
  </si>
  <si>
    <t>230800200001172</t>
  </si>
  <si>
    <t>离心压缩机本体零件,开关,1028158,索拉</t>
  </si>
  <si>
    <t>230800200001008</t>
  </si>
  <si>
    <t>离心压缩机本体零件,缠绕垫片,1026084,索拉</t>
  </si>
  <si>
    <t>230800200001129</t>
  </si>
  <si>
    <t>离心压缩机本体零件,非标垫片,130161-1,索拉</t>
  </si>
  <si>
    <t>230800200003775</t>
  </si>
  <si>
    <t>离心压缩机本体零件,环,1027105-22,索拉</t>
  </si>
  <si>
    <t>230800200003783</t>
  </si>
  <si>
    <t>离心压缩机本体零件,清洗小车配件,1027105-15,索拉</t>
  </si>
  <si>
    <t>230800200003604</t>
  </si>
  <si>
    <t>离心压缩机本体零件,垫圈,967924C1,索拉</t>
  </si>
  <si>
    <t>230800200001189</t>
  </si>
  <si>
    <t>离心压缩机本体零件,定时器,1057575,索拉</t>
  </si>
  <si>
    <t>230800200001011</t>
  </si>
  <si>
    <t>离心压缩机本体零件,垫圈,80-30550-600,索拉</t>
  </si>
  <si>
    <t>230800200005319</t>
  </si>
  <si>
    <t>离心压缩机本体零件,垫片,80-30550-400,德莱塞兰</t>
  </si>
  <si>
    <t>230800200001188</t>
  </si>
  <si>
    <t>离心压缩机本体零件,电池,1046415-60,索拉</t>
  </si>
  <si>
    <t>230800200001034</t>
  </si>
  <si>
    <t>离心压缩机本体零件,插座,120582-1,索拉</t>
  </si>
  <si>
    <t>230800200001131</t>
  </si>
  <si>
    <t>离心压缩机本体零件,非标垫圈,172430-2,索拉</t>
  </si>
  <si>
    <t>230800200001248</t>
  </si>
  <si>
    <t>离心压缩机本体零件,金属缠绕垫片,912755C1,索拉</t>
  </si>
  <si>
    <t>230800200001243</t>
  </si>
  <si>
    <t>离心压缩机本体零件,垫圈,173533-1,索拉</t>
  </si>
  <si>
    <t>230800200001010</t>
  </si>
  <si>
    <t>离心压缩机本体零件,安全保险网,917345C1,索拉</t>
  </si>
  <si>
    <t>230800200001122</t>
  </si>
  <si>
    <t>离心压缩机本体零件,推进器轴衬,998223C1,索拉</t>
  </si>
  <si>
    <t>230800200003785</t>
  </si>
  <si>
    <t>离心压缩机本体零件,金属扣眼,124907-27,索拉</t>
  </si>
  <si>
    <t>230800200001006</t>
  </si>
  <si>
    <t>离心压缩机本体零件,断路器,700698C1,索拉</t>
  </si>
  <si>
    <t>230800200005054</t>
  </si>
  <si>
    <t>离心压缩机本体零件,金属密封圈,912740C1,索拉</t>
  </si>
  <si>
    <t>230800200001187</t>
  </si>
  <si>
    <t>离心压缩机本体零件,断路器,1087359,索拉</t>
  </si>
  <si>
    <t>230800200003784</t>
  </si>
  <si>
    <t>离心压缩机本体零件,金属扣眼,124907-26,索拉</t>
  </si>
  <si>
    <t>230800200001013</t>
  </si>
  <si>
    <t>离心压缩机本体零件,螺栓,908741C1,索拉</t>
  </si>
  <si>
    <t>离心压缩机本体零件,O型密封圈,170596-2,索拉</t>
  </si>
  <si>
    <t>离心压缩机本体零件,封条,190247-3,索拉</t>
  </si>
  <si>
    <t>230800200001135</t>
  </si>
  <si>
    <t>离心压缩机本体零件,金属密封圈,962094C1,索拉</t>
  </si>
  <si>
    <t>230800200001137</t>
  </si>
  <si>
    <t>离心压缩机本体零件,金属密封圈,967692C1,索拉</t>
  </si>
  <si>
    <t>230800200001138</t>
  </si>
  <si>
    <t>离心压缩机本体零件,金属缠绕垫片,969021C1,索拉</t>
  </si>
  <si>
    <t>230800200001220</t>
  </si>
  <si>
    <t>离心压缩机本体零件,垫圈,969035C1,索拉</t>
  </si>
  <si>
    <t>230800200001123</t>
  </si>
  <si>
    <t>离心压缩机本体零件,垫片,1010446,索拉</t>
  </si>
  <si>
    <t>230800200001014</t>
  </si>
  <si>
    <t>离心压缩机本体零件,螺母,908743C1,索拉</t>
  </si>
  <si>
    <t>230800200001201</t>
  </si>
  <si>
    <t>离心压缩机本体零件,保险,1043265-7,索拉</t>
  </si>
  <si>
    <t>230800200001199</t>
  </si>
  <si>
    <t>离心压缩机本体零件,保险,1043265-5,索拉</t>
  </si>
  <si>
    <t>230800200001197</t>
  </si>
  <si>
    <t>离心压缩机本体零件,保险,1043265-3,索拉</t>
  </si>
  <si>
    <t>230800200001198</t>
  </si>
  <si>
    <t>离心压缩机本体零件,保险,1043265-4,索拉</t>
  </si>
  <si>
    <t>230800200001200</t>
  </si>
  <si>
    <t>离心压缩机本体零件,保险,1043265-6,索拉</t>
  </si>
  <si>
    <t>230800200001015</t>
  </si>
  <si>
    <t>离心压缩机本体零件,保险,1043265-1,索拉</t>
  </si>
  <si>
    <t>230800200004323</t>
  </si>
  <si>
    <t>离心压缩机本体零件,滤网,70-30143-1,索拉</t>
  </si>
  <si>
    <t>230800200004331</t>
  </si>
  <si>
    <t>离心压缩机本体零件,金属缠绕垫片,967987C1,索拉</t>
  </si>
  <si>
    <t>230800200005475</t>
  </si>
  <si>
    <t>离心压缩机本体零件,O型密封圈,903260C1,索拉</t>
  </si>
  <si>
    <t>230800200001124</t>
  </si>
  <si>
    <t>离心压缩机本体零件,金属缠绕垫片,1017879,索拉</t>
  </si>
  <si>
    <t>230800200001126</t>
  </si>
  <si>
    <t>离心压缩机本体零件,金属缠绕垫片,1017905,索拉</t>
  </si>
  <si>
    <t>230800200001132</t>
  </si>
  <si>
    <t>离心压缩机本体零件,垫圈,172565-2,索拉</t>
  </si>
  <si>
    <t>230800200001033</t>
  </si>
  <si>
    <t>离心压缩机本体零件,锁紧垫片,124506-44,索拉</t>
  </si>
  <si>
    <t>230800200001125</t>
  </si>
  <si>
    <t>离心压缩机本体零件,金属缠绕垫片,1017890,索拉</t>
  </si>
  <si>
    <t>230800200003605</t>
  </si>
  <si>
    <t>离心压缩机本体零件,感热报警器,70-30099-50,索拉</t>
  </si>
  <si>
    <t>230800200005052</t>
  </si>
  <si>
    <t>离心压缩机本体零件,O型密封圈,912642C1,索拉</t>
  </si>
  <si>
    <t>230800200001230</t>
  </si>
  <si>
    <t>离心压缩机本体零件,垫圈,173428-3,索拉</t>
  </si>
  <si>
    <t>230800200001242</t>
  </si>
  <si>
    <t>离心压缩机本体零件,O型密封圈,903556C1,索拉</t>
  </si>
  <si>
    <t>230800200001228</t>
  </si>
  <si>
    <t>离心压缩机本体零件,电阻,981090C1,索拉</t>
  </si>
  <si>
    <t>230800200001127</t>
  </si>
  <si>
    <t>离心压缩机本体零件,垫圈,1023897-4,索拉</t>
  </si>
  <si>
    <t>230800200004103</t>
  </si>
  <si>
    <t>离心压缩机本体零件,电阻,981089C1,索拉</t>
  </si>
  <si>
    <t>230800200001017</t>
  </si>
  <si>
    <t>离心压缩机本体零件,警示灯,70-30100-1,索拉</t>
  </si>
  <si>
    <t>230800200001128</t>
  </si>
  <si>
    <t>离心压缩机本体零件,垫圈,1023897-5,索拉</t>
  </si>
  <si>
    <t>230800200001032</t>
  </si>
  <si>
    <t>离心压缩机本体零件,锁紧垫片,124506-43,索拉</t>
  </si>
  <si>
    <t>230800200001173</t>
  </si>
  <si>
    <t>离心压缩机本体零件,电气封条,1028223,索拉</t>
  </si>
  <si>
    <t>230800200005051</t>
  </si>
  <si>
    <t>离心压缩机本体零件,热电偶,136845-1,索拉</t>
  </si>
  <si>
    <t>230800200004334</t>
  </si>
  <si>
    <t>离心压缩机本体零件,垫圈,172509-1,索拉</t>
  </si>
  <si>
    <t>230800200002620</t>
  </si>
  <si>
    <t>离心压缩机本体零件,交流接触器,IRC0079698,GE</t>
  </si>
  <si>
    <t>230800200005171</t>
  </si>
  <si>
    <t>离心压缩机本体零件,放大器,2-01J-896-001,罗罗</t>
  </si>
  <si>
    <t>230800200005184</t>
  </si>
  <si>
    <t>离心压缩机本体零件,软管,2-01H-134-022,罗罗</t>
  </si>
  <si>
    <t>230800200002262</t>
  </si>
  <si>
    <t>离心压缩机本体零件,晶体管模块,IQQ020160001,GE</t>
  </si>
  <si>
    <t>230800200002624</t>
  </si>
  <si>
    <t>离心压缩机本体零件,交流接触器,IRC0079669,GE</t>
  </si>
  <si>
    <t>230800200002260</t>
  </si>
  <si>
    <t>离心压缩机本体零件,电源模块,IRQ119520914,GE</t>
  </si>
  <si>
    <t>230800200002350</t>
  </si>
  <si>
    <t>离心压缩机本体零件,软管,F13000210-0485,GE</t>
  </si>
  <si>
    <t>230800200000174</t>
  </si>
  <si>
    <t>离心压缩机本体零件,指示灯,2-55F-016-107(072-0078),罗罗</t>
  </si>
  <si>
    <t>230800200002743</t>
  </si>
  <si>
    <t>离心压缩机本体零件,软联接,L51158P02,GE</t>
  </si>
  <si>
    <t>230800200001616</t>
  </si>
  <si>
    <t>离心压缩机本体零件,冷却支管,SMR5955217,GE</t>
  </si>
  <si>
    <t>230800200005299</t>
  </si>
  <si>
    <t>离心压缩机本体零件,孔探孔塞,LK37898,罗罗</t>
  </si>
  <si>
    <t>230800200000120</t>
  </si>
  <si>
    <t>离心压缩机本体零件,液压缸,201T285002,罗罗</t>
  </si>
  <si>
    <t>230800200000361</t>
  </si>
  <si>
    <t>离心压缩机本体零件,电路板,E-01E-001-073,罗罗</t>
  </si>
  <si>
    <t>230800200000305</t>
  </si>
  <si>
    <t>离心压缩机本体零件,衬套,R29-LW12449,罗罗</t>
  </si>
  <si>
    <t>230800200000440</t>
  </si>
  <si>
    <t>离心压缩机本体零件,数字量输出模块,2-88E-116-420,罗罗</t>
  </si>
  <si>
    <t>230800200000267</t>
  </si>
  <si>
    <t>离心压缩机本体零件,调整垫片,W11C-19#2,罗罗</t>
  </si>
  <si>
    <t>230800200005188</t>
  </si>
  <si>
    <t>离心压缩机本体零件,衬套,R29-LW12450,罗罗</t>
  </si>
  <si>
    <t>230800200000175</t>
  </si>
  <si>
    <t>离心压缩机本体零件,按钮,2-55F-016-106(072-0080),罗罗</t>
  </si>
  <si>
    <t>230800200005068</t>
  </si>
  <si>
    <t>离心压缩机本体零件,阀密封件,R29-SKSV2689,罗罗</t>
  </si>
  <si>
    <t>230800200003886</t>
  </si>
  <si>
    <t>离心压缩机本体零件,阀门阀芯阀杆组件,32B6010X022,罗罗</t>
  </si>
  <si>
    <t>230800200000173</t>
  </si>
  <si>
    <t>离心压缩机本体零件,指示灯,2-55F-016-105(072-0079),罗罗</t>
  </si>
  <si>
    <t>230800200002498</t>
  </si>
  <si>
    <t>离心压缩机本体零件,开关阀,ISM990647933,GE</t>
  </si>
  <si>
    <t>230800200002345</t>
  </si>
  <si>
    <t>离心压缩机本体零件,电源,IRQ119521100,GE</t>
  </si>
  <si>
    <t>230800200000011</t>
  </si>
  <si>
    <t>离心压缩机本体零件,RS485/422PCI卡,E-88E-090-001,罗罗</t>
  </si>
  <si>
    <t>230800200002729</t>
  </si>
  <si>
    <t>离心压缩机本体零件,远程信号卡,IRC0079619,GE</t>
  </si>
  <si>
    <t>230800200002385</t>
  </si>
  <si>
    <t>离心压缩机本体零件,O型密封圈,KHA582606935,GE</t>
  </si>
  <si>
    <t>230800200002281</t>
  </si>
  <si>
    <t>离心压缩机本体零件,螺栓,RVR205411190,GE</t>
  </si>
  <si>
    <t>230800200000689</t>
  </si>
  <si>
    <t>离心压缩机本体零件,进气软连接,IRV3176501,GE</t>
  </si>
  <si>
    <t>230800200000131</t>
  </si>
  <si>
    <t>离心压缩机本体零件,波纹管,201H003072,罗罗</t>
  </si>
  <si>
    <t>230800200004982</t>
  </si>
  <si>
    <t>离心压缩机本体零件,矿物油母管温度,RPO263981300,GE</t>
  </si>
  <si>
    <t>230800200000115</t>
  </si>
  <si>
    <t>离心压缩机本体零件,压力计,201J073008,罗罗</t>
  </si>
  <si>
    <t>230800200005199</t>
  </si>
  <si>
    <t>离心压缩机本体零件,电缆延长线,2-05C-128-205,罗罗</t>
  </si>
  <si>
    <t>230800200003888</t>
  </si>
  <si>
    <t>离心压缩机本体零件,阀门阀座,22B6004X012,罗罗</t>
  </si>
  <si>
    <t>230800200002589</t>
  </si>
  <si>
    <t>离心压缩机本体零件,驱动控制器,IRC0079613,GE</t>
  </si>
  <si>
    <t>230800200000302</t>
  </si>
  <si>
    <t>离心压缩机本体零件,温度计,2-04J-050-034,罗罗</t>
  </si>
  <si>
    <t>230800200000132</t>
  </si>
  <si>
    <t>离心压缩机本体零件,筛网,Z28-2-8D.1,罗罗</t>
  </si>
  <si>
    <t>230800200002535</t>
  </si>
  <si>
    <t>离心压缩机本体零件,联轴器,9649M39P02,GE</t>
  </si>
  <si>
    <t>230800200001803</t>
  </si>
  <si>
    <t>离心压缩机本体零件,继电器,KFDO-RSH-1-Y2,GE</t>
  </si>
  <si>
    <t>230800200002533</t>
  </si>
  <si>
    <t>离心压缩机本体零件,联轴器,9649M39P04,GE</t>
  </si>
  <si>
    <t>230800200004424</t>
  </si>
  <si>
    <t>离心压缩机本体零件,控制器,2-55F-016-209,罗罗</t>
  </si>
  <si>
    <t>230800200002601</t>
  </si>
  <si>
    <t>离心压缩机本体零件,计时器,IRC007960157,GE</t>
  </si>
  <si>
    <t>230800200002384</t>
  </si>
  <si>
    <t>离心压缩机本体零件,O型密封圈,RAR05421,GE</t>
  </si>
  <si>
    <t>230800200002621</t>
  </si>
  <si>
    <t>离心压缩机本体零件,热继电器,IRC0079679,GE</t>
  </si>
  <si>
    <t>230800200002353</t>
  </si>
  <si>
    <t>离心压缩机本体零件,软管,F13000006-0625,GE</t>
  </si>
  <si>
    <t>230800200000273</t>
  </si>
  <si>
    <t>离心压缩机本体零件,排气阀线管,R29-LW11519,罗罗</t>
  </si>
  <si>
    <t>230800200002351</t>
  </si>
  <si>
    <t>离心压缩机本体零件,软管,F18000104-0220,GE</t>
  </si>
  <si>
    <t>230800200000323</t>
  </si>
  <si>
    <t>离心压缩机本体零件,软管,2-01H-134-021,罗罗</t>
  </si>
  <si>
    <t>230800200002355</t>
  </si>
  <si>
    <t>离心压缩机本体零件,软管,115414-1,GE</t>
  </si>
  <si>
    <t>230800200002591</t>
  </si>
  <si>
    <t>离心压缩机本体零件,控制器,IRC0079632,GE</t>
  </si>
  <si>
    <t>230800200002753</t>
  </si>
  <si>
    <t>离心压缩机本体零件,管弯头,9693M50P06,GE</t>
  </si>
  <si>
    <t>230800200000176</t>
  </si>
  <si>
    <t>离心压缩机本体零件,控制继电器,2-55F-016-210(079-0009),罗罗</t>
  </si>
  <si>
    <t>离心压缩机本体零件,O型密封圈,2-16C-094-102,罗罗</t>
  </si>
  <si>
    <t>230800200000360</t>
  </si>
  <si>
    <t>离心压缩机本体零件,电缆延长线,2-05C-128-201,罗罗</t>
  </si>
  <si>
    <t>230800200005165</t>
  </si>
  <si>
    <t>离心压缩机本体零件,整流器,2-55F-016-203,罗罗</t>
  </si>
  <si>
    <t>230800200000332</t>
  </si>
  <si>
    <t>离心压缩机本体零件,保险,MICRON-B075BTZ13-RB,罗罗</t>
  </si>
  <si>
    <t>230800200005075</t>
  </si>
  <si>
    <t>离心压缩机本体零件,膜片阀维修包,2-16C-111-105,罗罗</t>
  </si>
  <si>
    <t>230800200002321</t>
  </si>
  <si>
    <t>离心压缩机本体零件,垫片,IRV398761883,GE</t>
  </si>
  <si>
    <t>230800200002457</t>
  </si>
  <si>
    <t>离心压缩机本体零件,平垫圈,9682M51P05,GE</t>
  </si>
  <si>
    <t>230800200000960</t>
  </si>
  <si>
    <t>离心压缩机本体零件,接线板,2-88E-058-214,罗罗</t>
  </si>
  <si>
    <t>230800200002719</t>
  </si>
  <si>
    <t>离心压缩机本体零件,RC卡,IRC0063817,GE</t>
  </si>
  <si>
    <t>230800200005197</t>
  </si>
  <si>
    <t>离心压缩机本体零件,差压表,2-16C-111-107,罗罗</t>
  </si>
  <si>
    <t>230800200002754</t>
  </si>
  <si>
    <t>离心压缩机本体零件,管弯头,9693M50P08,GE</t>
  </si>
  <si>
    <t>230800200002821</t>
  </si>
  <si>
    <t>离心压缩机本体零件,保险丝支架,IRC0079667,GE</t>
  </si>
  <si>
    <t>230800200000236</t>
  </si>
  <si>
    <t>离心压缩机本体零件,螺栓,R29-A10433E,罗罗</t>
  </si>
  <si>
    <t>230800200000265</t>
  </si>
  <si>
    <t>离心压缩机本体零件,调整垫片,RF36-3-24H,罗罗</t>
  </si>
  <si>
    <t>230800200000279</t>
  </si>
  <si>
    <t>离心压缩机本体零件,软管,2-01H-134-014,罗罗</t>
  </si>
  <si>
    <t>230800200000259</t>
  </si>
  <si>
    <t>离心压缩机本体零件,止推垫片,R29-LW12575,罗罗</t>
  </si>
  <si>
    <t>230800200005170</t>
  </si>
  <si>
    <t>离心压缩机本体零件,二极管,E-01E-001-075,罗罗</t>
  </si>
  <si>
    <t>230800200002783</t>
  </si>
  <si>
    <t>离心压缩机本体零件,二极管,IQQ020090001,GE</t>
  </si>
  <si>
    <t>230800200004599</t>
  </si>
  <si>
    <t>离心压缩机本体零件,膜片阀维修包,2-16C-111-106,罗罗</t>
  </si>
  <si>
    <t>230800200002580</t>
  </si>
  <si>
    <t>离心压缩机本体零件,电流互感器,IRC007960158,GE</t>
  </si>
  <si>
    <t>230800200000260</t>
  </si>
  <si>
    <t>离心压缩机本体零件,止推垫片,R29-LW13405,罗罗</t>
  </si>
  <si>
    <t>230800200002606</t>
  </si>
  <si>
    <t>离心压缩机本体零件,断路器,IRC0079699,GE</t>
  </si>
  <si>
    <t>230800200002585</t>
  </si>
  <si>
    <t>离心压缩机本体零件,控制器,IRC0079606,GE</t>
  </si>
  <si>
    <t>230800200002775</t>
  </si>
  <si>
    <t>离心压缩机本体零件,安全栅,IRQ119520910,GE</t>
  </si>
  <si>
    <t>230800200002730</t>
  </si>
  <si>
    <t>离心压缩机本体零件,连接卡,IRC0079625,GE</t>
  </si>
  <si>
    <t>230800200002724</t>
  </si>
  <si>
    <t>离心压缩机本体零件,内部连接卡,IRC0079626,GE</t>
  </si>
  <si>
    <t>230800200000362</t>
  </si>
  <si>
    <t>离心压缩机本体零件,电源,2-88E-116-108,罗罗</t>
  </si>
  <si>
    <t>230800200000047</t>
  </si>
  <si>
    <t>离心压缩机本体零件,阀门执行机构膜片,2E859502202,罗罗</t>
  </si>
  <si>
    <t>230800200005066</t>
  </si>
  <si>
    <t>离心压缩机本体零件,O型密封圈,R29-195491,罗罗</t>
  </si>
  <si>
    <t>230800200000421</t>
  </si>
  <si>
    <t>离心压缩机本体零件,照明灯,2-04C-448-377,罗罗</t>
  </si>
  <si>
    <t>230800200002607</t>
  </si>
  <si>
    <t>离心压缩机本体零件,断路器,IRC007960146,GE</t>
  </si>
  <si>
    <t>230800200002830</t>
  </si>
  <si>
    <t>离心压缩机本体零件,把手,IRC0079655,GE</t>
  </si>
  <si>
    <t>230800200000410</t>
  </si>
  <si>
    <t>离心压缩机本体零件,转换接头,2-88E-116-603,罗罗</t>
  </si>
  <si>
    <t>230800200000046</t>
  </si>
  <si>
    <t>离心压缩机本体零件,阀门执行机构膜片,2E669902202,罗罗</t>
  </si>
  <si>
    <t>230800200002613</t>
  </si>
  <si>
    <t>离心压缩机本体零件,断路器,IRC007960115,GE</t>
  </si>
  <si>
    <t>230800200002728</t>
  </si>
  <si>
    <t>离心压缩机本体零件,本地信号卡,IRC0079607,GE</t>
  </si>
  <si>
    <t>230800200005082</t>
  </si>
  <si>
    <t>离心压缩机本体零件,电磁阀维修包,2-16C-111-103,罗罗</t>
  </si>
  <si>
    <t>230800200003891</t>
  </si>
  <si>
    <t>离心压缩机本体零件,阀门填料维修包,RPACKX00032,罗罗</t>
  </si>
  <si>
    <t>230800200000431</t>
  </si>
  <si>
    <t>离心压缩机本体零件,浪涌保护器,E-01E-002-003,罗罗</t>
  </si>
  <si>
    <t>230800200000266</t>
  </si>
  <si>
    <t>离心压缩机本体零件,调整垫片,RF36-3-44F,罗罗</t>
  </si>
  <si>
    <t>230800200002679</t>
  </si>
  <si>
    <t>离心压缩机本体零件,限位开关,IRQ119520924,GE</t>
  </si>
  <si>
    <t>230800200002787</t>
  </si>
  <si>
    <t>离心压缩机本体零件,锁定套,SSR43929,GE</t>
  </si>
  <si>
    <t>230800200000169</t>
  </si>
  <si>
    <t>离心压缩机本体零件,艾伦平头螺丝,1-01F-021-708-003,罗罗</t>
  </si>
  <si>
    <t>230800200000248</t>
  </si>
  <si>
    <t>离心压缩机本体零件,螺栓,R29-LW12774,罗罗</t>
  </si>
  <si>
    <t>离心压缩机本体零件,管圈,J1160P08,GE</t>
  </si>
  <si>
    <t>230800200003890</t>
  </si>
  <si>
    <t>离心压缩机本体零件,阀门填料维修包,RPACKX00022,罗罗</t>
  </si>
  <si>
    <t>230800200005178</t>
  </si>
  <si>
    <t>离心压缩机本体零件,管卡,R29-S5012507,罗罗</t>
  </si>
  <si>
    <t>230800200002832</t>
  </si>
  <si>
    <t>离心压缩机本体零件,辅助触点,IRC007960100,GE</t>
  </si>
  <si>
    <t>230800200000226</t>
  </si>
  <si>
    <t>离心压缩机本体零件,螺钉,R29-A290U080045,罗罗</t>
  </si>
  <si>
    <t>230800200005207</t>
  </si>
  <si>
    <t>离心压缩机本体零件,垫片,R29-B156187,罗罗</t>
  </si>
  <si>
    <t>230800200000227</t>
  </si>
  <si>
    <t>离心压缩机本体零件,螺钉,R29-AS36508,罗罗</t>
  </si>
  <si>
    <t>230800200000249</t>
  </si>
  <si>
    <t>离心压缩机本体零件,螺栓,R29-LW14492,罗罗</t>
  </si>
  <si>
    <t>230800200005208</t>
  </si>
  <si>
    <t>离心压缩机本体零件,垫片,R29-JRB4938,罗罗</t>
  </si>
  <si>
    <t>230800200002705</t>
  </si>
  <si>
    <t>离心压缩机本体零件,保险,IRQ119520900,GE</t>
  </si>
  <si>
    <t>230800200004748</t>
  </si>
  <si>
    <t>离心压缩机本体零件,减压阀膜片,Φ55,罗罗</t>
  </si>
  <si>
    <t>230800200000242</t>
  </si>
  <si>
    <t>离心压缩机本体零件,螺栓,R29-AS21514,罗罗</t>
  </si>
  <si>
    <t>230800200002702</t>
  </si>
  <si>
    <t>离心压缩机本体零件,指示灯,IRC0079694,GE</t>
  </si>
  <si>
    <t>230800200002666</t>
  </si>
  <si>
    <t>离心压缩机本体零件,稳流电阻,IRC0079648,GE</t>
  </si>
  <si>
    <t>230800200005229</t>
  </si>
  <si>
    <t>离心压缩机本体零件,螺栓,R29-A10413B,罗罗</t>
  </si>
  <si>
    <t>离心压缩机本体零件,O型密封圈,9655M01P13,GE</t>
  </si>
  <si>
    <t>230800200000247</t>
  </si>
  <si>
    <t>离心压缩机本体零件,螺栓,R29-KU6327,罗罗</t>
  </si>
  <si>
    <t>230800200000269</t>
  </si>
  <si>
    <t>离心压缩机本体零件,定位销,R29-P137010,罗罗</t>
  </si>
  <si>
    <t>230800200000309</t>
  </si>
  <si>
    <t>离心压缩机本体零件,粘结密封,R29-P346022,罗罗</t>
  </si>
  <si>
    <t>230800200000222</t>
  </si>
  <si>
    <t>离心压缩机本体零件,垫圈,R29-LW12479,罗罗</t>
  </si>
  <si>
    <t>230800200000116</t>
  </si>
  <si>
    <t>离心压缩机本体零件,不锈钢弯管,102T028014,罗罗</t>
  </si>
  <si>
    <t>230800200000246</t>
  </si>
  <si>
    <t>离心压缩机本体零件,螺栓,R29-KU31028,罗罗</t>
  </si>
  <si>
    <t>230800200000243</t>
  </si>
  <si>
    <t>离心压缩机本体零件,螺栓,R29-AS22011,罗罗</t>
  </si>
  <si>
    <t>230800200000238</t>
  </si>
  <si>
    <t>离心压缩机本体零件,螺栓,R29-AS21020,罗罗</t>
  </si>
  <si>
    <t>230800200000155</t>
  </si>
  <si>
    <t>离心压缩机本体零件,保险,2-55F-016-104(074-0104),罗罗</t>
  </si>
  <si>
    <t>230800200002549</t>
  </si>
  <si>
    <t>离心压缩机本体零件,断路器,IRQ119520896,GE</t>
  </si>
  <si>
    <t>230800200004913</t>
  </si>
  <si>
    <t>离心压缩机本体零件,保护装置,IRQ119520685,GE</t>
  </si>
  <si>
    <t>230800200000245</t>
  </si>
  <si>
    <t>离心压缩机本体零件,螺栓,R29-AS48515,罗罗</t>
  </si>
  <si>
    <t>230800200000250</t>
  </si>
  <si>
    <t>离心压缩机本体零件,密封垫圈,R29-S861036,罗罗</t>
  </si>
  <si>
    <t>230800200000183</t>
  </si>
  <si>
    <t>离心压缩机本体零件,密封垫片,2-09F-023-005,罗罗</t>
  </si>
  <si>
    <t>230800200000219</t>
  </si>
  <si>
    <t>离心压缩机本体零件,垫片,R29-LW16113,罗罗</t>
  </si>
  <si>
    <t>230800200002273</t>
  </si>
  <si>
    <t>离心压缩机本体零件,螺母,AS3485-10,GE</t>
  </si>
  <si>
    <t>230800200000235</t>
  </si>
  <si>
    <t>离心压缩机本体零件,螺栓,R29-9100880142,罗罗</t>
  </si>
  <si>
    <t>230800200000239</t>
  </si>
  <si>
    <t>离心压缩机本体零件,螺栓,R29-AS21409,罗罗</t>
  </si>
  <si>
    <t>离心压缩机本体零件,O型密封圈,R29-LW11803,罗罗</t>
  </si>
  <si>
    <t>230800200000240</t>
  </si>
  <si>
    <t>离心压缩机本体零件,螺栓,R29-AS21508,罗罗</t>
  </si>
  <si>
    <t>230800200000257</t>
  </si>
  <si>
    <t>离心压缩机本体零件,有耳垫圈,R29-S871016,罗罗</t>
  </si>
  <si>
    <t>230800200000241</t>
  </si>
  <si>
    <t>离心压缩机本体零件,螺栓,R29-AS21511,罗罗</t>
  </si>
  <si>
    <t>230800200002386</t>
  </si>
  <si>
    <t>离心压缩机本体零件,密封垫,KFZ270070294,GE</t>
  </si>
  <si>
    <t>230800200000244</t>
  </si>
  <si>
    <t>离心压缩机本体零件,螺栓,R29-AS24023,罗罗</t>
  </si>
  <si>
    <t>230800200002699</t>
  </si>
  <si>
    <t>离心压缩机本体零件,指示灯,IRQ119520894,GE</t>
  </si>
  <si>
    <t>230800200002698</t>
  </si>
  <si>
    <t>离心压缩机本体零件,指示灯,IRQ119520893,GE</t>
  </si>
  <si>
    <t>230800200002697</t>
  </si>
  <si>
    <t>离心压缩机本体零件,指示灯,IRQ119520892,GE</t>
  </si>
  <si>
    <t>230800200005077</t>
  </si>
  <si>
    <t>离心压缩机本体零件,索环,2-03C-162-105,罗罗</t>
  </si>
  <si>
    <t>230800200000256</t>
  </si>
  <si>
    <t>离心压缩机本体零件,锁紧螺母,R29-AS20627,罗罗</t>
  </si>
  <si>
    <t>230800200000230</t>
  </si>
  <si>
    <t>离心压缩机本体零件,螺母,R29-AS27830,罗罗</t>
  </si>
  <si>
    <t>230800200000299</t>
  </si>
  <si>
    <t>离心压缩机本体零件,锁紧板,R29-LW13286,罗罗</t>
  </si>
  <si>
    <t>230800200002539</t>
  </si>
  <si>
    <t>离心压缩机本体零件,交流接触器,IRQ119520683,GE</t>
  </si>
  <si>
    <t>230800200005060</t>
  </si>
  <si>
    <t>离心压缩机本体零件,O型密封圈,CSA-337-13#228,罗罗</t>
  </si>
  <si>
    <t>230800200000210</t>
  </si>
  <si>
    <t>离心压缩机本体零件,衬垫,R29-AGS3757,罗罗</t>
  </si>
  <si>
    <t>230800200005166</t>
  </si>
  <si>
    <t>离心压缩机本体零件,钢丝螺套,SF-327-1-003,罗罗</t>
  </si>
  <si>
    <t>230800200005193</t>
  </si>
  <si>
    <t>离心压缩机本体零件,粘结密封,R29-P851021,罗罗</t>
  </si>
  <si>
    <t>230800200000229</t>
  </si>
  <si>
    <t>离心压缩机本体零件,螺母,R29-AS20625,罗罗</t>
  </si>
  <si>
    <t>230800200000211</t>
  </si>
  <si>
    <t>离心压缩机本体零件,衬套,R29-AGS3782,罗罗</t>
  </si>
  <si>
    <t>离心压缩机本体零件,O型密封圈,CSA337-12.219,罗罗</t>
  </si>
  <si>
    <t>离心压缩机本体零件,O型密封圈,CSA337-12.228,罗罗</t>
  </si>
  <si>
    <t>离心压缩机本体零件,O型密封圈,CSA337-12.214,罗罗</t>
  </si>
  <si>
    <t>230800200000255</t>
  </si>
  <si>
    <t>离心压缩机本体零件,锁紧螺母,R29-A103JT,罗罗</t>
  </si>
  <si>
    <t>230800200000223</t>
  </si>
  <si>
    <t>离心压缩机本体零件,垫圈,R29-P831275,罗罗</t>
  </si>
  <si>
    <t>230800200000232</t>
  </si>
  <si>
    <t>离心压缩机本体零件,螺母,R29-P836611,罗罗</t>
  </si>
  <si>
    <t>230800200005213</t>
  </si>
  <si>
    <t>离心压缩机本体零件,垫圈,R29-P831081,罗罗</t>
  </si>
  <si>
    <t>230800200005203</t>
  </si>
  <si>
    <t>离心压缩机本体零件,弹簧垫圈,R29-SP47E,罗罗</t>
  </si>
  <si>
    <t>230800200000253</t>
  </si>
  <si>
    <t>离心压缩机本体零件,平垫圈,R29-SP151B,罗罗</t>
  </si>
  <si>
    <t>离心压缩机本体零件,O型密封圈,W50A-1#35,罗罗</t>
  </si>
  <si>
    <r>
      <rPr>
        <sz val="9.75"/>
        <color rgb="FF000000"/>
        <rFont val="Calibri"/>
        <charset val="134"/>
      </rPr>
      <t>离心压缩机本体零件</t>
    </r>
    <r>
      <rPr>
        <sz val="9.75"/>
        <color rgb="FF000000"/>
        <rFont val="Calibri"/>
        <charset val="134"/>
      </rPr>
      <t>,</t>
    </r>
    <r>
      <rPr>
        <sz val="9.75"/>
        <color rgb="FF000000"/>
        <rFont val="Calibri"/>
        <charset val="134"/>
      </rPr>
      <t>有耳垫圈</t>
    </r>
    <r>
      <rPr>
        <sz val="9.75"/>
        <color rgb="FF000000"/>
        <rFont val="Calibri"/>
        <charset val="134"/>
      </rPr>
      <t>,R29-SP42N,</t>
    </r>
    <r>
      <rPr>
        <sz val="9.75"/>
        <color rgb="FF000000"/>
        <rFont val="Calibri"/>
        <charset val="134"/>
      </rPr>
      <t>罗罗</t>
    </r>
  </si>
  <si>
    <t>230800200005253</t>
  </si>
  <si>
    <t>离心压缩机本体零件,有耳垫圈,R29-SP46E,罗罗</t>
  </si>
  <si>
    <t>230800200000225</t>
  </si>
  <si>
    <t>离心压缩机本体零件,螺钉,R29-A217D40,罗罗</t>
  </si>
  <si>
    <t>230800200000258</t>
  </si>
  <si>
    <t>离心压缩机本体零件,有耳垫圈,R29-SP44E,罗罗</t>
  </si>
  <si>
    <t>230800200000252</t>
  </si>
  <si>
    <t>离心压缩机本体零件,平垫圈,R29-SP127D,罗罗</t>
  </si>
  <si>
    <t>230800200000228</t>
  </si>
  <si>
    <t>离心压缩机本体零件,螺母,R29-A103DP,罗罗</t>
  </si>
  <si>
    <t>230800200000251</t>
  </si>
  <si>
    <t>离心压缩机本体零件,平垫圈,R29-SP11E,罗罗</t>
  </si>
  <si>
    <t>230800300000073</t>
  </si>
  <si>
    <t>离心压缩机辅助系统零件,软管,1044576,索拉</t>
  </si>
  <si>
    <t>230800300000080</t>
  </si>
  <si>
    <t>离心压缩机辅助系统零件,差压调节阀,120759-4,索拉</t>
  </si>
  <si>
    <t>230800300000081</t>
  </si>
  <si>
    <t>离心压缩机辅助系统零件,软管,178352-400,索拉</t>
  </si>
  <si>
    <t>230800300000252</t>
  </si>
  <si>
    <t>离心压缩机辅助系统零件,温度传感器,1052461,索拉</t>
  </si>
  <si>
    <t>230800300000205</t>
  </si>
  <si>
    <t>离心压缩机辅助系统零件,滑油系统,1067495,索拉</t>
  </si>
  <si>
    <t>230800300000076</t>
  </si>
  <si>
    <t>离心压缩机辅助系统零件,软管,1062148,索拉</t>
  </si>
  <si>
    <t>230800300000070</t>
  </si>
  <si>
    <t>离心压缩机辅助系统零件,软管,1034272,索拉</t>
  </si>
  <si>
    <t>230800300000249</t>
  </si>
  <si>
    <t>离心压缩机辅助系统零件,隔离器,1034549-42,索拉</t>
  </si>
  <si>
    <t>230800300000049</t>
  </si>
  <si>
    <t>离心压缩机辅助系统零件,开关,VR7C2YAG2NGA,索拉</t>
  </si>
  <si>
    <t>230800300000124</t>
  </si>
  <si>
    <t>离心压缩机辅助系统零件,振动模块,190817-51,索拉</t>
  </si>
  <si>
    <t>230800300000125</t>
  </si>
  <si>
    <t>离心压缩机辅助系统零件,隔离器,1034549-41,索拉</t>
  </si>
  <si>
    <t>230800300000118</t>
  </si>
  <si>
    <t>离心压缩机辅助系统零件,振动模块,1058171-71,索拉</t>
  </si>
  <si>
    <t>230800300000116</t>
  </si>
  <si>
    <t>离心压缩机辅助系统零件,差压开关,1053929-6,索拉</t>
  </si>
  <si>
    <t>230800300000215</t>
  </si>
  <si>
    <t>离心压缩机辅助系统零件,压力开关,1053923-153,索拉</t>
  </si>
  <si>
    <t>230800300000115</t>
  </si>
  <si>
    <t>离心压缩机辅助系统零件,压力开关,1053923-115,索拉</t>
  </si>
  <si>
    <t>230800300000069</t>
  </si>
  <si>
    <t>离心压缩机辅助系统零件,软管,1034271,索拉</t>
  </si>
  <si>
    <t>230800300000251</t>
  </si>
  <si>
    <t>离心压缩机辅助系统零件,压力开关,1053923-114,索拉</t>
  </si>
  <si>
    <t>230800300000108</t>
  </si>
  <si>
    <t>离心压缩机辅助系统零件,差压开关,1036679-3,索拉</t>
  </si>
  <si>
    <t>230800300000051</t>
  </si>
  <si>
    <t>离心压缩机辅助系统零件,开关,1058264,索拉</t>
  </si>
  <si>
    <t>230800300000246</t>
  </si>
  <si>
    <t>离心压缩机辅助系统零件,电缆,919340C2,索拉</t>
  </si>
  <si>
    <t>230800300000107</t>
  </si>
  <si>
    <t>离心压缩机辅助系统零件,差压开关,1036679-1,索拉</t>
  </si>
  <si>
    <t>230800300000096</t>
  </si>
  <si>
    <t>离心压缩机辅助系统零件,油泵,998080C1,索拉</t>
  </si>
  <si>
    <t>230800300000177</t>
  </si>
  <si>
    <t>离心压缩机辅助系统零件,电磁阀,EFG551H401,索拉</t>
  </si>
  <si>
    <t>230800300000114</t>
  </si>
  <si>
    <t>离心压缩机辅助系统零件,数字量输入隔离器模块,1053038-28,索拉</t>
  </si>
  <si>
    <t>230800300000082</t>
  </si>
  <si>
    <t>离心压缩机辅助系统零件,电磁阀,186286-1,索拉</t>
  </si>
  <si>
    <t>230800300000247</t>
  </si>
  <si>
    <t>离心压缩机辅助系统零件,温度传感器,959839C1,索拉</t>
  </si>
  <si>
    <t>230800300000064</t>
  </si>
  <si>
    <t>离心压缩机辅助系统零件,电磁阀,910380C4,索拉</t>
  </si>
  <si>
    <t>230800300000248</t>
  </si>
  <si>
    <t>离心压缩机辅助系统零件,温度传感器,964192C1,索拉</t>
  </si>
  <si>
    <t>230800300000185</t>
  </si>
  <si>
    <t>离心压缩机辅助系统零件,压力调减阀,17488842(SVC4300),索拉</t>
  </si>
  <si>
    <t>230800300000122</t>
  </si>
  <si>
    <t>离心压缩机辅助系统零件,温度传感器,131230-6,索拉</t>
  </si>
  <si>
    <t>230800300000213</t>
  </si>
  <si>
    <t>离心压缩机辅助系统零件,温度传感器,918801C1,索拉</t>
  </si>
  <si>
    <t>230800300000240</t>
  </si>
  <si>
    <t>离心压缩机辅助系统零件,电磁阀,EFG551H401M0-SN 101205,索拉</t>
  </si>
  <si>
    <t>230800300000113</t>
  </si>
  <si>
    <t>离心压缩机辅助系统零件,电源反馈隔离器模块,1053038-19,索拉</t>
  </si>
  <si>
    <t>230800300000085</t>
  </si>
  <si>
    <t>离心压缩机辅助系统零件,观测器,908489C1,索拉</t>
  </si>
  <si>
    <t>230800300000100</t>
  </si>
  <si>
    <r>
      <rPr>
        <sz val="9.75"/>
        <color rgb="FF000000"/>
        <rFont val="Calibri"/>
        <charset val="134"/>
      </rPr>
      <t>离心压缩机辅助系统零件</t>
    </r>
    <r>
      <rPr>
        <sz val="9.75"/>
        <color rgb="FF000000"/>
        <rFont val="Calibri"/>
        <charset val="134"/>
      </rPr>
      <t>,</t>
    </r>
    <r>
      <rPr>
        <sz val="9.75"/>
        <color rgb="FF000000"/>
        <rFont val="Calibri"/>
        <charset val="134"/>
      </rPr>
      <t>过滤器组件</t>
    </r>
    <r>
      <rPr>
        <sz val="9.75"/>
        <color rgb="FF000000"/>
        <rFont val="Calibri"/>
        <charset val="134"/>
      </rPr>
      <t>,1060817-10,</t>
    </r>
    <r>
      <rPr>
        <sz val="9.75"/>
        <color rgb="FF000000"/>
        <rFont val="Calibri"/>
        <charset val="134"/>
      </rPr>
      <t>索拉</t>
    </r>
  </si>
  <si>
    <t>230800300000075</t>
  </si>
  <si>
    <t>离心压缩机辅助系统零件,软管,1059714,索拉</t>
  </si>
  <si>
    <t>230800300000089</t>
  </si>
  <si>
    <t>离心压缩机辅助系统零件,控制阀维修包,993322C1,索拉</t>
  </si>
  <si>
    <t>230800300000109</t>
  </si>
  <si>
    <t>离心压缩机辅助系统零件,断路器,1047315,索拉</t>
  </si>
  <si>
    <t>230800300000106</t>
  </si>
  <si>
    <t>离心压缩机辅助系统零件,计数器,1025156-1,索拉</t>
  </si>
  <si>
    <t>230800300000074</t>
  </si>
  <si>
    <t>离心压缩机辅助系统零件,软管,1046482,索拉</t>
  </si>
  <si>
    <t>230800300000066</t>
  </si>
  <si>
    <t>离心压缩机辅助系统零件,连接头,1019246,索拉</t>
  </si>
  <si>
    <t>230800300000045</t>
  </si>
  <si>
    <t>离心压缩机辅助系统零件,过滤减压阀,0010 LFR-D-MIDI,索拉</t>
  </si>
  <si>
    <t>230800300000214</t>
  </si>
  <si>
    <t>离心压缩机辅助系统零件,开关,1017088,索拉</t>
  </si>
  <si>
    <t>230800300000071</t>
  </si>
  <si>
    <t>离心压缩机辅助系统零件,可视观测器,1039199-4,索拉</t>
  </si>
  <si>
    <t>230800300000242</t>
  </si>
  <si>
    <t>离心压缩机辅助系统零件,过滤减压阀,67CFR-224/17322215(SVC4100),索拉</t>
  </si>
  <si>
    <t>230800300000187</t>
  </si>
  <si>
    <t>离心压缩机辅助系统零件,过滤减压阀,67CFR-600/17488842(SVC4300),索拉</t>
  </si>
  <si>
    <t>230800300000121</t>
  </si>
  <si>
    <t>离心压缩机辅助系统零件,定时器,1063140-3,索拉</t>
  </si>
  <si>
    <t>230800300000047</t>
  </si>
  <si>
    <t>离心压缩机辅助系统零件,过滤减压阀,0020 LFR-D-MINI,索拉</t>
  </si>
  <si>
    <t>230800300000095</t>
  </si>
  <si>
    <t>离心压缩机辅助系统零件,压力调节器维修包,997692C1,索拉</t>
  </si>
  <si>
    <t>230800300000120</t>
  </si>
  <si>
    <t>离心压缩机辅助系统零件,定时器,1063140-1,索拉</t>
  </si>
  <si>
    <t>230800300000186</t>
  </si>
  <si>
    <t>离心压缩机辅助系统零件,调节阀,WV26050,索拉</t>
  </si>
  <si>
    <t>230800300000099</t>
  </si>
  <si>
    <t>离心压缩机辅助系统零件,过滤器组件,1087491-3,索拉</t>
  </si>
  <si>
    <t>230800300000090</t>
  </si>
  <si>
    <t>离心压缩机辅助系统零件,控制阀维修包,994731C1,索拉</t>
  </si>
  <si>
    <t>230800300000123</t>
  </si>
  <si>
    <t>离心压缩机辅助系统零件,风扇,154554-12,索拉</t>
  </si>
  <si>
    <t>230800300000216</t>
  </si>
  <si>
    <t>离心压缩机辅助系统零件,风扇,154554-9,索拉</t>
  </si>
  <si>
    <t>230800300000091</t>
  </si>
  <si>
    <t>离心压缩机辅助系统零件,控制阀维修包,996504C1,索拉</t>
  </si>
  <si>
    <t>230800300000087</t>
  </si>
  <si>
    <t>离心压缩机辅助系统零件,油泵密封,993186C1,索拉</t>
  </si>
  <si>
    <t>230800300000119</t>
  </si>
  <si>
    <t>离心压缩机辅助系统零件,继电器,1061979-1,索拉</t>
  </si>
  <si>
    <t>230800300000255</t>
  </si>
  <si>
    <t>离心压缩机辅助系统零件,灯泡,1017509,索拉</t>
  </si>
  <si>
    <t>230800300000212</t>
  </si>
  <si>
    <t>离心压缩机辅助系统零件,金属缠绕垫片,1017899,索拉</t>
  </si>
  <si>
    <t>230800300000253</t>
  </si>
  <si>
    <t>离心压缩机辅助系统零件,灯泡,1017501,索拉</t>
  </si>
  <si>
    <t>230800300000097</t>
  </si>
  <si>
    <t>离心压缩机辅助系统零件,垫圈,1017876,索拉</t>
  </si>
  <si>
    <t>230800300000098</t>
  </si>
  <si>
    <t>离心压缩机辅助系统零件,金属缠绕垫片,1017907,索拉</t>
  </si>
  <si>
    <t>230800300000254</t>
  </si>
  <si>
    <t>离心压缩机辅助系统零件,灯泡,1017510,索拉</t>
  </si>
  <si>
    <t>230800300000211</t>
  </si>
  <si>
    <t>离心压缩机辅助系统零件,金属缠绕垫片,1017897,索拉</t>
  </si>
  <si>
    <t>230800300000129</t>
  </si>
  <si>
    <t>离心压缩机辅助系统零件,垫圈,172520-1,索拉</t>
  </si>
  <si>
    <t>230800300000088</t>
  </si>
  <si>
    <t>离心压缩机辅助系统零件,油泵垫片,993187C1,索拉</t>
  </si>
  <si>
    <t>230800300000210</t>
  </si>
  <si>
    <t>离心压缩机辅助系统零件,金属缠绕垫片,1017892,索拉</t>
  </si>
  <si>
    <t>230800300000219</t>
  </si>
  <si>
    <t>离心压缩机辅助系统零件,金属缠绕垫片,1017895,索拉</t>
  </si>
  <si>
    <t>230800300000127</t>
  </si>
  <si>
    <t>离心压缩机辅助系统零件,垫圈,172522-1,索拉</t>
  </si>
  <si>
    <t>230800300000250</t>
  </si>
  <si>
    <t>离心压缩机辅助系统零件,变频器,1046415-30,索拉</t>
  </si>
  <si>
    <t>230800300000218</t>
  </si>
  <si>
    <t>离心压缩机辅助系统零件,二极管,960592C1,索拉</t>
  </si>
  <si>
    <t>230800300000006</t>
  </si>
  <si>
    <t>离心压缩机辅助系统零件,排气软连接,IRV3176502,GE</t>
  </si>
  <si>
    <t>230800300000135</t>
  </si>
  <si>
    <t>离心压缩机辅助系统零件,螺栓,9628M16P02,GE</t>
  </si>
  <si>
    <t>231600300000288</t>
  </si>
  <si>
    <r>
      <rPr>
        <sz val="9.75"/>
        <color rgb="FF000000"/>
        <rFont val="Calibri"/>
        <charset val="134"/>
      </rPr>
      <t>炉用零件</t>
    </r>
    <r>
      <rPr>
        <sz val="9.75"/>
        <color rgb="FF000000"/>
        <rFont val="Calibri"/>
        <charset val="134"/>
      </rPr>
      <t>,</t>
    </r>
    <r>
      <rPr>
        <sz val="9.75"/>
        <color rgb="FF000000"/>
        <rFont val="Calibri"/>
        <charset val="134"/>
      </rPr>
      <t>风机马达</t>
    </r>
    <r>
      <rPr>
        <sz val="9.75"/>
        <color rgb="FF000000"/>
        <rFont val="Calibri"/>
        <charset val="134"/>
      </rPr>
      <t>,</t>
    </r>
    <r>
      <rPr>
        <sz val="9.75"/>
        <color rgb="FF000000"/>
        <rFont val="Calibri"/>
        <charset val="134"/>
      </rPr>
      <t>奥林</t>
    </r>
    <r>
      <rPr>
        <sz val="9.75"/>
        <color rgb="FF000000"/>
        <rFont val="Calibri"/>
        <charset val="134"/>
      </rPr>
      <t>22kW,oilon</t>
    </r>
  </si>
  <si>
    <t>231600300000115</t>
  </si>
  <si>
    <t>炉用零件,风机马达,奥林7.5kW,oilon</t>
  </si>
  <si>
    <t>231600300000139</t>
  </si>
  <si>
    <t>炉用零件,螺杆泵,SPF20R56G8.8-W16,ALLWEILER AG</t>
  </si>
  <si>
    <t>231600300000138</t>
  </si>
  <si>
    <t>炉用零件,螺杆泵,SPF10R56G8.8-W16,ALLWEILER AG</t>
  </si>
  <si>
    <t>231600300000299</t>
  </si>
  <si>
    <r>
      <rPr>
        <sz val="9.75"/>
        <color rgb="FF000000"/>
        <rFont val="Calibri"/>
        <charset val="134"/>
      </rPr>
      <t>炉用零件</t>
    </r>
    <r>
      <rPr>
        <sz val="9.75"/>
        <color rgb="FF000000"/>
        <rFont val="Calibri"/>
        <charset val="134"/>
      </rPr>
      <t>,</t>
    </r>
    <r>
      <rPr>
        <sz val="9.75"/>
        <color rgb="FF000000"/>
        <rFont val="Calibri"/>
        <charset val="134"/>
      </rPr>
      <t>燃气阀组</t>
    </r>
    <r>
      <rPr>
        <sz val="9.75"/>
        <color rgb="FF000000"/>
        <rFont val="Calibri"/>
        <charset val="134"/>
      </rPr>
      <t>,DMV-D5100/12 DN100,DUNGS</t>
    </r>
  </si>
  <si>
    <t>确认是否为铝</t>
  </si>
  <si>
    <t>231600300000297</t>
  </si>
  <si>
    <t>炉用零件,燃气阀组,DMV-D5080/11 DN80,DUNGS</t>
  </si>
  <si>
    <t>231600300000431</t>
  </si>
  <si>
    <t>炉用零件,伺服马达,SQM10.16562,SIEMENS</t>
  </si>
  <si>
    <t>231600300000225</t>
  </si>
  <si>
    <t>炉用零件,检漏仪,DSLC,DUNGS</t>
  </si>
  <si>
    <t>231600300000171</t>
  </si>
  <si>
    <t>炉用零件,油泵,TA3,SUNTEG</t>
  </si>
  <si>
    <t>231600300000233</t>
  </si>
  <si>
    <t>炉用零件,重油泵,E4NC,桑泰克</t>
  </si>
  <si>
    <t>231600300000281</t>
  </si>
  <si>
    <t>炉用零件,点火变压器,ZM20/12 2×6kV,SIEMENS</t>
  </si>
  <si>
    <t>231600300000301</t>
  </si>
  <si>
    <t>炉用零件,燃气压力开关,UB50A4,DUNGS</t>
  </si>
  <si>
    <t>231600300000315</t>
  </si>
  <si>
    <t>炉用零件,燃气低压保护开关,GW150A5,DUNGS</t>
  </si>
  <si>
    <t>炉用零件,风机马达,奥林22kW,oilon</t>
  </si>
  <si>
    <t>炉用零件,燃气阀组,DMV-D5100/12 DN100,DUNGS</t>
  </si>
  <si>
    <t>231600300000127</t>
  </si>
  <si>
    <t>炉用零件,回油调节阀,TV-4001-1,桑泰克</t>
  </si>
  <si>
    <t>231600300000078</t>
  </si>
  <si>
    <t>炉用零件,程控器,LGK16.333A27,SIEMENS</t>
  </si>
  <si>
    <t>231600300000080</t>
  </si>
  <si>
    <t>炉用零件,程控器,LOK16250A27,SIEMENS</t>
  </si>
  <si>
    <t>231600300000109</t>
  </si>
  <si>
    <t>炉用零件,电眼,RAR9,SIEMENS</t>
  </si>
  <si>
    <t>231600300000241</t>
  </si>
  <si>
    <t>炉用零件,锅炉燃烧器,RIELLO 40 FS20 带阀组MVDLE21015 3970574,斯大</t>
  </si>
  <si>
    <t>231600300000244</t>
  </si>
  <si>
    <t>炉用零件,控制器,YLZK-C5,斯大</t>
  </si>
  <si>
    <t>231600300000313</t>
  </si>
  <si>
    <t>炉用零件,控制器电路板,W3</t>
  </si>
  <si>
    <t>231600300000252</t>
  </si>
  <si>
    <t>炉用零件,燃烧器控制盒,RS38-01,斯大</t>
  </si>
  <si>
    <t>231600300000805</t>
  </si>
  <si>
    <t>炉用零件,控制主板,20板,斯大</t>
  </si>
  <si>
    <t>231600300000243</t>
  </si>
  <si>
    <t>炉用零件,继电器输出板,YLZK-B-42,斯大</t>
  </si>
  <si>
    <t>231600300000247</t>
  </si>
  <si>
    <t>炉用零件,信号输入板,YLZK-B-43,斯大</t>
  </si>
  <si>
    <t>231600300000806</t>
  </si>
  <si>
    <t>炉用零件,控制主板,43板,斯大</t>
  </si>
  <si>
    <t>231600300000239</t>
  </si>
  <si>
    <t>炉用零件,变压器,EN61558-2-3,斯大</t>
  </si>
  <si>
    <t>231600300000246</t>
  </si>
  <si>
    <t>炉用零件,燃烧器离子探针,RS38-01,斯大</t>
  </si>
  <si>
    <t>231600300000251</t>
  </si>
  <si>
    <t>炉用零件,燃烧器点火电极,斯大</t>
  </si>
  <si>
    <t>231600300000253</t>
  </si>
  <si>
    <t>炉用零件,水位传感器,M18,斯大</t>
  </si>
  <si>
    <t>231600300000245</t>
  </si>
  <si>
    <t>炉用零件,燃烧器控制盒,LMG-21,斯大</t>
  </si>
  <si>
    <t>231600300000240</t>
  </si>
  <si>
    <t>炉用零件,风压开关,LGW10 A2,斯大</t>
  </si>
  <si>
    <t>密封圈、条,密封圈,Φ135,5.7mm</t>
  </si>
  <si>
    <t>270500200021552</t>
  </si>
  <si>
    <t>密封圈、条,密封圈,Φ80,3.1mm</t>
  </si>
  <si>
    <t>密封圈、条,密封圈,Φ60,3.1mm</t>
  </si>
  <si>
    <t>密封圈、条,密封圈,Φ65,3.1mm</t>
  </si>
  <si>
    <t>080200210000101</t>
  </si>
  <si>
    <t>膜盒压力表,耐震压力表,Φ100,0~10kPa,1.6级,316L</t>
  </si>
  <si>
    <t>080200200000159</t>
  </si>
  <si>
    <t>膜盒压力表,膜盒压力表,Φ100,304,0~10kPa,2.5级,M20×1.5,径向,316</t>
  </si>
  <si>
    <t>232600200000188</t>
  </si>
  <si>
    <t>气动执行机构零件,指挥器喷嘴及销,10000061/00017197,博斯特</t>
  </si>
  <si>
    <t>232600200000297</t>
  </si>
  <si>
    <t>气动执行机构零件,调压器,ZSC.150 3/32"</t>
  </si>
  <si>
    <t>232600200000792</t>
  </si>
  <si>
    <t>气动执行机构零件,切断阀备件包,BM5 OS/80X-MPA-D,艾默生</t>
  </si>
  <si>
    <t>232600200000788</t>
  </si>
  <si>
    <t>气动执行机构零件,切断阀备件包,BM5 OS/80X-BPA-D,艾默生</t>
  </si>
  <si>
    <t>232600200000299</t>
  </si>
  <si>
    <t>气动执行机构零件,Z型指挥阀,1/16"</t>
  </si>
  <si>
    <t>232600200000784</t>
  </si>
  <si>
    <t>气动执行机构零件,切断阀备件包,BM5 OS/80X-APA-D,艾默生</t>
  </si>
  <si>
    <t>232600200000280</t>
  </si>
  <si>
    <t>气动执行机构零件,放散阀,289HH 1",艾默生</t>
  </si>
  <si>
    <t>232600200000071</t>
  </si>
  <si>
    <t>气动执行机构零件,切断阀备件包,BM5-1" 2200834,博思特</t>
  </si>
  <si>
    <t>232600200000154</t>
  </si>
  <si>
    <t>气动执行机构零件,切断阀备件包,GIPS-PH 2" ANSI600,博斯特</t>
  </si>
  <si>
    <t>232600200001712</t>
  </si>
  <si>
    <t>气动执行机构零件,动力气入口安全阀,5159B-4MP-1100-PS,SHAFER</t>
  </si>
  <si>
    <t>232600200000787</t>
  </si>
  <si>
    <t>气动执行机构零件,指挥器备件包,BM5 OS/80X-APA-D,艾默生</t>
  </si>
  <si>
    <t>232600200000790</t>
  </si>
  <si>
    <t>气动执行机构零件,指挥器备件包,BM5 OS/80X-BPA-D,艾默生</t>
  </si>
  <si>
    <t>232600200000794</t>
  </si>
  <si>
    <t>气动执行机构零件,指挥器备件包,BM5 OS/80X-MPA-D,艾默生</t>
  </si>
  <si>
    <t>232600200000067</t>
  </si>
  <si>
    <t>气动执行机构零件,放散阀备件包,38HC12-120 4K38VF1,博思特</t>
  </si>
  <si>
    <t>232600200000298</t>
  </si>
  <si>
    <t>232600200000282</t>
  </si>
  <si>
    <t>气动执行机构零件,放散阀,289L-22 DN25,艾默生</t>
  </si>
  <si>
    <t>232600200000318</t>
  </si>
  <si>
    <t>气动执行机构零件,备件包,197105</t>
  </si>
  <si>
    <t>232600200000300</t>
  </si>
  <si>
    <t>气动执行机构零件,差压表,0-50psi</t>
  </si>
  <si>
    <t>232600200000302</t>
  </si>
  <si>
    <t>气动执行机构零件,修理包,187-20546</t>
  </si>
  <si>
    <t>232600200000303</t>
  </si>
  <si>
    <t>气动执行机构零件,换向阀,24-0019-2405</t>
  </si>
  <si>
    <t>232600200000831</t>
  </si>
  <si>
    <t>气动执行机构零件,缓冲阀,HPBYB8FF</t>
  </si>
  <si>
    <t>232600200000066</t>
  </si>
  <si>
    <t>气动执行机构零件,放散阀备件包,38EC12-120 4K38VF15,博思特</t>
  </si>
  <si>
    <t>232600200000254</t>
  </si>
  <si>
    <t>气动执行机构零件,调压器备件包,627-VSX2 1",艾默生</t>
  </si>
  <si>
    <t>232600200000295</t>
  </si>
  <si>
    <t>气动执行机构零件,放散阀,NUPROPATD</t>
  </si>
  <si>
    <t>232600200000782</t>
  </si>
  <si>
    <t>气动执行机构零件,放散阀备件包,289L 1",艾默生</t>
  </si>
  <si>
    <t>232600200000778</t>
  </si>
  <si>
    <t>气动执行机构零件,调压器皮膜,627-VSX2 1",艾默生</t>
  </si>
  <si>
    <t>232600200000780</t>
  </si>
  <si>
    <t>气动执行机构零件,放散阀备件包,289HH 1",艾默生</t>
  </si>
  <si>
    <t>232600200000319</t>
  </si>
  <si>
    <t>气动执行机构零件,调压器阀座,627</t>
  </si>
  <si>
    <t>232600200000301</t>
  </si>
  <si>
    <t>气动执行机构零件,四通,1/4" SISZGUCH</t>
  </si>
  <si>
    <t>232600200000304</t>
  </si>
  <si>
    <t>气动执行机构零件,球阀,1/2"</t>
  </si>
  <si>
    <t>232600200000567</t>
  </si>
  <si>
    <t>气动执行机构零件,接线端子,IMC-A110-005/IG1-1200-IAO 57579-01-007,RMG</t>
  </si>
  <si>
    <t>232600200000639</t>
  </si>
  <si>
    <t>气动执行机构零件,温度变送器,TEZ03-L DN80,RMG</t>
  </si>
  <si>
    <t>232600200000632</t>
  </si>
  <si>
    <t>气动执行机构零件,温度保护开关,ETH-70 10A 23V,RMG</t>
  </si>
  <si>
    <t>232600200000591</t>
  </si>
  <si>
    <t>气动执行机构零件,热电阻,TRZ03-L DN80,RMG</t>
  </si>
  <si>
    <t>232600200000594</t>
  </si>
  <si>
    <t>气动执行机构零件,温度表,TSCHG 100-W-30-120℃,RMG</t>
  </si>
  <si>
    <t>232600200000552</t>
  </si>
  <si>
    <t>气动执行机构零件,过滤器垫片,200.98.1.3/600.Z,RMG</t>
  </si>
  <si>
    <t>232600200000554</t>
  </si>
  <si>
    <t>气动执行机构零件,过滤器垫片,OKFE 60/122×200,RMG</t>
  </si>
  <si>
    <t>232600200000208</t>
  </si>
  <si>
    <t>气动执行机构零件,指挥器活塞,720,RMG</t>
  </si>
  <si>
    <t>232600200000773</t>
  </si>
  <si>
    <t>气动执行机构零件,截止阀,MV08F012TSW</t>
  </si>
  <si>
    <t>232600200000707</t>
  </si>
  <si>
    <t>气动执行机构零件,电源指示灯,HL1 白</t>
  </si>
  <si>
    <t>080701600000008</t>
  </si>
  <si>
    <t>齐纳式安全栅,热电阻信号,一进一出</t>
  </si>
  <si>
    <t>080701600000012</t>
  </si>
  <si>
    <t>齐纳式安全栅,模拟量输入,一进一出</t>
  </si>
  <si>
    <t>232600400000008</t>
  </si>
  <si>
    <t>气液联动执行机构零件,先导阀,VA55379-F,SHAFER</t>
  </si>
  <si>
    <t>232600400000010</t>
  </si>
  <si>
    <t>气液联动执行机构零件,ESD阀总成,96155-F,SHAFER</t>
  </si>
  <si>
    <t>232600400000824</t>
  </si>
  <si>
    <t>气液联动执行机构零件,调节阀,1301</t>
  </si>
  <si>
    <t>232600400000829</t>
  </si>
  <si>
    <t>气液联动执行机构零件,进气安全阀,VA5198B-4MP-400-PSI,SHAFER</t>
  </si>
  <si>
    <t>232600400000101</t>
  </si>
  <si>
    <t>气液联动执行机构零件,电磁阀,OELL53GG0XCCM</t>
  </si>
  <si>
    <t>232600400000084</t>
  </si>
  <si>
    <t>气液联动执行机构零件,排污组件,VA88621,SHAFER</t>
  </si>
  <si>
    <t>232600400000038</t>
  </si>
  <si>
    <t>气液联动执行机构零件,针型阀,NV5312B,SHAFER</t>
  </si>
  <si>
    <t>232600400000264</t>
  </si>
  <si>
    <t>气液联动执行机构零件,释放阀,1440psi,SHAFER</t>
  </si>
  <si>
    <t>232600400000282</t>
  </si>
  <si>
    <t>气液联动执行机构零件,主通路,MAINFOLD</t>
  </si>
  <si>
    <t>气液联动执行机构零件,先导阀密封件,VA69549-F-K,SHAFER</t>
  </si>
  <si>
    <t>232600400000055</t>
  </si>
  <si>
    <t>气液联动执行机构零件,法兰,111199</t>
  </si>
  <si>
    <t>232600400000339</t>
  </si>
  <si>
    <t>气液联动执行机构零件,先导阀密封件,VA55379-F-K,SHAFER</t>
  </si>
  <si>
    <t>232600400000818</t>
  </si>
  <si>
    <t>气液联动执行机构零件,电磁阀,E26HH9ZCCM24D,SHAFER</t>
  </si>
  <si>
    <t>232600400000320</t>
  </si>
  <si>
    <t>气液联动执行机构零件,先导阀密封件,VA69551-F-K,SHAFER</t>
  </si>
  <si>
    <t>232600400000098</t>
  </si>
  <si>
    <t>气液联动执行机构零件,单向阀,VAB-4CPA2-50,SHAFER</t>
  </si>
  <si>
    <t>232600400000857</t>
  </si>
  <si>
    <t>气液联动执行机构零件,三通阀密封,69549-F-K,SHAFER</t>
  </si>
  <si>
    <t>232600400000029</t>
  </si>
  <si>
    <t>气液联动执行机构零件,控制阀密封,99371-F-K,SHAFER</t>
  </si>
  <si>
    <t>232600400000856</t>
  </si>
  <si>
    <t>气液联动执行机构零件,流量控制密封,96132-F-K,SHAFER</t>
  </si>
  <si>
    <t>270201700000207</t>
  </si>
  <si>
    <t>全螺纹螺柱,M16,110mm,35CrMo</t>
  </si>
  <si>
    <t>080101100000159</t>
  </si>
  <si>
    <t>热电阻,Pt100,L=150mm,铸铝,B级</t>
  </si>
  <si>
    <t>100901000000027</t>
  </si>
  <si>
    <t>热继电器,LR2-D4367C,AC380V,95A,120A</t>
  </si>
  <si>
    <t>100901000000026</t>
  </si>
  <si>
    <t>热继电器,LR D33,AC380V,48A,65A</t>
  </si>
  <si>
    <t>100900500000144</t>
  </si>
  <si>
    <t>熔断器,50Hz,座式,400A</t>
  </si>
  <si>
    <t>100900500000207</t>
  </si>
  <si>
    <t>熔断器,50Hz,100A</t>
  </si>
  <si>
    <t>100900500000005</t>
  </si>
  <si>
    <t>熔断器,陶瓷,50Hz,63A</t>
  </si>
  <si>
    <t>231700400000782</t>
  </si>
  <si>
    <t>容器/ 过滤器/ 储罐零件,快开盲板密封件,MCC-CP</t>
  </si>
  <si>
    <t>231700400000757</t>
  </si>
  <si>
    <t>容器/ 过滤器/ 储罐零件,快开盲板密封件,26</t>
  </si>
  <si>
    <t>231700400000026</t>
  </si>
  <si>
    <t>容器/ 过滤器/ 储罐零件,锥型密封圈,52CV2424-380</t>
  </si>
  <si>
    <t>111100100000004</t>
  </si>
  <si>
    <t>软交换服务器,呼叫控制信令服务器 NTDU27DC</t>
  </si>
  <si>
    <t>111100800000011</t>
  </si>
  <si>
    <t>软交换系统配件,16端口模拟用户卡板,NTRA04BB</t>
  </si>
  <si>
    <t>111100800000014</t>
  </si>
  <si>
    <t>软交换系统配件,32端口网关卡板,NTDU41FC</t>
  </si>
  <si>
    <t>111100800000013</t>
  </si>
  <si>
    <t>软交换系统配件,32端口媒体网关卡板,NTVQ01BB</t>
  </si>
  <si>
    <t>111100800000010</t>
  </si>
  <si>
    <t>软交换系统配件,配线架电缆,50对 A0100055</t>
  </si>
  <si>
    <t>012000400000042</t>
  </si>
  <si>
    <t>三通接头,外螺纹,NPT1/2",外螺纹,1/2",外螺纹,1/2",6000psi,316</t>
  </si>
  <si>
    <t>012000400000075</t>
  </si>
  <si>
    <t>三通接头,双卡套,Φ12,双卡套,Φ12,双卡套,Φ12,6000psi,316</t>
  </si>
  <si>
    <t>012000400000052</t>
  </si>
  <si>
    <t>三通接头,双卡套,Φ10,双卡套,Φ10,双卡套,Φ10,6000psi,316</t>
  </si>
  <si>
    <t>080701800000001</t>
  </si>
  <si>
    <t>调节控制仪,单通道,PID,4-20mA,DC24V</t>
  </si>
  <si>
    <t>021500100000259</t>
  </si>
  <si>
    <t>通信光缆,GYTA,室外光缆,金属,填充式,聚乙烯,聚乙烯,B1+B4,B1+B4,36+12</t>
  </si>
  <si>
    <t>111400400000001</t>
  </si>
  <si>
    <t>通信机箱,落地式,高度86mm,总装机箱,IP54</t>
  </si>
  <si>
    <t>111400900000222</t>
  </si>
  <si>
    <t>通信通用设备配件,接口转换器,脉码调制终端设备,AT-MC-102XL 100TX-100FX(SC 2km 多模)</t>
  </si>
  <si>
    <t>111901000000079</t>
  </si>
  <si>
    <r>
      <rPr>
        <sz val="9.75"/>
        <color rgb="FF000000"/>
        <rFont val="Calibri"/>
        <charset val="134"/>
      </rPr>
      <t>通信线路辅助材料配件</t>
    </r>
    <r>
      <rPr>
        <sz val="9.75"/>
        <color rgb="FF000000"/>
        <rFont val="Calibri"/>
        <charset val="134"/>
      </rPr>
      <t>,</t>
    </r>
    <r>
      <rPr>
        <sz val="9.75"/>
        <color rgb="FF000000"/>
        <rFont val="Calibri"/>
        <charset val="134"/>
      </rPr>
      <t>光缆接头保护箱</t>
    </r>
    <r>
      <rPr>
        <sz val="9.75"/>
        <color rgb="FF000000"/>
        <rFont val="Calibri"/>
        <charset val="134"/>
      </rPr>
      <t>,KY120806PPE</t>
    </r>
  </si>
  <si>
    <t>通信线路辅助材料配件,光缆接头保护箱,KY120806PPE</t>
  </si>
  <si>
    <t>190701000000004</t>
  </si>
  <si>
    <t>通用网络设备及配件,交换机模块,MM2-4TX1 4×RJ45,赫思曼</t>
  </si>
  <si>
    <t>190701000000143</t>
  </si>
  <si>
    <t>通用网络设备及配件,以太网模块,NM-4E,思科</t>
  </si>
  <si>
    <t>190701000000044</t>
  </si>
  <si>
    <t>通用网络设备及配件,交换机主板,MS20-1600SAAEHC,赫斯曼</t>
  </si>
  <si>
    <t>190701000000045</t>
  </si>
  <si>
    <t>通用网络设备及配件,交换机主板,MS20-0800TAAEHC 8口,赫斯曼</t>
  </si>
  <si>
    <t>190701000000140</t>
  </si>
  <si>
    <t>通用网络设备及配件,以太网模块,NM-1E,思科</t>
  </si>
  <si>
    <t>190701000000005</t>
  </si>
  <si>
    <t>通用网络设备及配件,交换机模块,MM2-4TX1-EEC 4×RJ45,赫思曼</t>
  </si>
  <si>
    <t>190701000000030</t>
  </si>
  <si>
    <t>通用网络设备及配件,转换接头,RS232/485 TCC-100,MOXA</t>
  </si>
  <si>
    <t>190701000000035</t>
  </si>
  <si>
    <t>通用网络设备及配件,KVM切换开关,AS-21,蓝宝</t>
  </si>
  <si>
    <t>021400300000035</t>
  </si>
  <si>
    <t>同轴电缆,通信,ZR-SYV-75-5,1,0.5,铜,PE,PE,PVC,P,编织屏蔽</t>
  </si>
  <si>
    <t>110200600000003</t>
  </si>
  <si>
    <t>尾纤,单模双芯,FC-SC,3m</t>
  </si>
  <si>
    <t>110200600000002</t>
  </si>
  <si>
    <t>尾纤,单模双芯,SC-SC,3m</t>
  </si>
  <si>
    <t>100902400000193</t>
  </si>
  <si>
    <t>稳压电源,CP SNT 1000W 24V 40A</t>
  </si>
  <si>
    <t>100902400000192</t>
  </si>
  <si>
    <t>稳压电源,CP DM 40</t>
  </si>
  <si>
    <t>080302300000002</t>
  </si>
  <si>
    <t>涡轮流量计,一体型,PN100,DN25,1.5级,316L,隔爆型,IP65,4-20mA,DC24V</t>
  </si>
  <si>
    <t>080302300000013</t>
  </si>
  <si>
    <t>涡轮流量计,一体型,CL600,3",0.5级,304,本安型,IP65,脉冲,DC24V</t>
  </si>
  <si>
    <t>080409800000033</t>
  </si>
  <si>
    <t>物位仪表附件,浮筒液位变送器,变送器,XE3E-KQ313-H1E</t>
  </si>
  <si>
    <t>110901100000004</t>
  </si>
  <si>
    <t>系统辅助接口板,OSN3500 SSN1AUX</t>
  </si>
  <si>
    <t>110901000000009</t>
  </si>
  <si>
    <t>110901000000017</t>
  </si>
  <si>
    <t>系统控制与通信板,OptiX 10G 03032879 SS-ACOM</t>
  </si>
  <si>
    <t>110901000000003</t>
  </si>
  <si>
    <t>系统控制与通信板,OptiX 155/622H 03032262 SS-SCB</t>
  </si>
  <si>
    <t>250400800000062</t>
  </si>
  <si>
    <t>压缩机油,32#,200L/桶</t>
  </si>
  <si>
    <t>232800200000151</t>
  </si>
  <si>
    <t>引擎发电机组本体零件,电加热器,590-600,威尔信</t>
  </si>
  <si>
    <t>232800200000248</t>
  </si>
  <si>
    <t>引擎发电机组本体零件,启动模块,630-465,威尔信</t>
  </si>
  <si>
    <t>232800200000504</t>
  </si>
  <si>
    <t>引擎发电机组本体零件,垫片,127.08.40C.06A,济柴</t>
  </si>
  <si>
    <t>232800200000470</t>
  </si>
  <si>
    <t>引擎发电机组本体零件,速度传感器,127.13D.03,济柴</t>
  </si>
  <si>
    <t>232800200000205</t>
  </si>
  <si>
    <t>引擎发电机组本体零件,高压点火电缆,1812T.90.40,济柴</t>
  </si>
  <si>
    <t>232800200000403</t>
  </si>
  <si>
    <t>引擎发电机组本体零件,接套,1812T.03.03,济柴</t>
  </si>
  <si>
    <t>232800200000402</t>
  </si>
  <si>
    <t>引擎发电机组本体零件,套,1812T.03.01,济柴</t>
  </si>
  <si>
    <t>232800200000385</t>
  </si>
  <si>
    <r>
      <rPr>
        <sz val="9.75"/>
        <color rgb="FF000000"/>
        <rFont val="Calibri"/>
        <charset val="134"/>
      </rPr>
      <t>引擎发电机组本体零件</t>
    </r>
    <r>
      <rPr>
        <sz val="9.75"/>
        <color rgb="FF000000"/>
        <rFont val="Calibri"/>
        <charset val="134"/>
      </rPr>
      <t>,</t>
    </r>
    <r>
      <rPr>
        <sz val="9.75"/>
        <color rgb="FF000000"/>
        <rFont val="Calibri"/>
        <charset val="134"/>
      </rPr>
      <t>水泵部件</t>
    </r>
    <r>
      <rPr>
        <sz val="9.75"/>
        <color rgb="FF000000"/>
        <rFont val="Calibri"/>
        <charset val="134"/>
      </rPr>
      <t>,129.22.00B,</t>
    </r>
    <r>
      <rPr>
        <sz val="9.75"/>
        <color rgb="FF000000"/>
        <rFont val="Calibri"/>
        <charset val="134"/>
      </rPr>
      <t>济柴</t>
    </r>
  </si>
  <si>
    <t>232800200000393</t>
  </si>
  <si>
    <t>引擎发电机组本体零件,水泵部件,12VB.22.00B,济柴</t>
  </si>
  <si>
    <t>232800200000400</t>
  </si>
  <si>
    <t>引擎发电机组本体零件,波纹管分部件,1512T.09.10,济柴</t>
  </si>
  <si>
    <t>232800200000397</t>
  </si>
  <si>
    <r>
      <rPr>
        <sz val="9.75"/>
        <color rgb="FF000000"/>
        <rFont val="Calibri"/>
        <charset val="134"/>
      </rPr>
      <t>引擎发电机组本体零件</t>
    </r>
    <r>
      <rPr>
        <sz val="9.75"/>
        <color rgb="FF000000"/>
        <rFont val="Calibri"/>
        <charset val="134"/>
      </rPr>
      <t>,</t>
    </r>
    <r>
      <rPr>
        <sz val="9.75"/>
        <color rgb="FF000000"/>
        <rFont val="Calibri"/>
        <charset val="134"/>
      </rPr>
      <t>启动马达</t>
    </r>
    <r>
      <rPr>
        <sz val="9.75"/>
        <color rgb="FF000000"/>
        <rFont val="Calibri"/>
        <charset val="134"/>
      </rPr>
      <t>,12VB.46.03,</t>
    </r>
    <r>
      <rPr>
        <sz val="9.75"/>
        <color rgb="FF000000"/>
        <rFont val="Calibri"/>
        <charset val="134"/>
      </rPr>
      <t>济柴</t>
    </r>
  </si>
  <si>
    <t>232800200000434</t>
  </si>
  <si>
    <t>引擎发电机组本体零件,波纹管分部件,Z12VB.09.10A,济柴</t>
  </si>
  <si>
    <t>232800200000396</t>
  </si>
  <si>
    <t>引擎发电机组本体零件,超速安全装置,12VB.37.00,济柴</t>
  </si>
  <si>
    <t>232800200000536</t>
  </si>
  <si>
    <t>引擎发电机组本体零件,温度传感器,CU 50 SYF6.001.005,济柴</t>
  </si>
  <si>
    <t>232800200000386</t>
  </si>
  <si>
    <r>
      <rPr>
        <sz val="9.75"/>
        <color rgb="FF000000"/>
        <rFont val="Calibri"/>
        <charset val="134"/>
      </rPr>
      <t>引擎发电机组本体零件</t>
    </r>
    <r>
      <rPr>
        <sz val="9.75"/>
        <color rgb="FF000000"/>
        <rFont val="Calibri"/>
        <charset val="134"/>
      </rPr>
      <t>,</t>
    </r>
    <r>
      <rPr>
        <sz val="9.75"/>
        <color rgb="FF000000"/>
        <rFont val="Calibri"/>
        <charset val="134"/>
      </rPr>
      <t>气缸套</t>
    </r>
    <r>
      <rPr>
        <sz val="9.75"/>
        <color rgb="FF000000"/>
        <rFont val="Calibri"/>
        <charset val="134"/>
      </rPr>
      <t>,12V.01.02C,</t>
    </r>
    <r>
      <rPr>
        <sz val="9.75"/>
        <color rgb="FF000000"/>
        <rFont val="Calibri"/>
        <charset val="134"/>
      </rPr>
      <t>济柴</t>
    </r>
  </si>
  <si>
    <t>232800200000532</t>
  </si>
  <si>
    <t>引擎发电机组本体零件,进排气挺杆分部件,20×520mm Z12VB.06.20B,济柴</t>
  </si>
  <si>
    <t>232800200000404</t>
  </si>
  <si>
    <t>引擎发电机组本体零件,火花塞盖,1812T.03.05,济柴</t>
  </si>
  <si>
    <t>232800200000394</t>
  </si>
  <si>
    <t>引擎发电机组本体零件,阀座,12VB.22.04,济柴</t>
  </si>
  <si>
    <t>232800200000456</t>
  </si>
  <si>
    <t>引擎发电机组本体零件,进气门座,127.03.80.04,济柴</t>
  </si>
  <si>
    <t>232800200000388</t>
  </si>
  <si>
    <t>引擎发电机组本体零件,摇臂横桥,12V.03.03B,济柴</t>
  </si>
  <si>
    <t>232800200000537</t>
  </si>
  <si>
    <t>引擎发电机组本体零件,气门锁夹,601.03.16A,济柴</t>
  </si>
  <si>
    <t>232800200000395</t>
  </si>
  <si>
    <t>引擎发电机组本体零件,放水阀,12VB.22.07,济柴</t>
  </si>
  <si>
    <t>232800200000384</t>
  </si>
  <si>
    <t>引擎发电机组本体零件,火花塞护套,127.03.80.02B,济柴</t>
  </si>
  <si>
    <t>232800200000381</t>
  </si>
  <si>
    <t>引擎发电机组本体零件,气缸盖分部件,127.03.80C,济柴</t>
  </si>
  <si>
    <t>232800200000399</t>
  </si>
  <si>
    <r>
      <rPr>
        <sz val="9.75"/>
        <color rgb="FF000000"/>
        <rFont val="Calibri"/>
        <charset val="134"/>
      </rPr>
      <t>引擎发电机组本体零件</t>
    </r>
    <r>
      <rPr>
        <sz val="9.75"/>
        <color rgb="FF000000"/>
        <rFont val="Calibri"/>
        <charset val="134"/>
      </rPr>
      <t>,</t>
    </r>
    <r>
      <rPr>
        <sz val="9.75"/>
        <color rgb="FF000000"/>
        <rFont val="Calibri"/>
        <charset val="134"/>
      </rPr>
      <t>活塞</t>
    </r>
    <r>
      <rPr>
        <sz val="9.75"/>
        <color rgb="FF000000"/>
        <rFont val="Calibri"/>
        <charset val="134"/>
      </rPr>
      <t>,1512T.05.01,</t>
    </r>
    <r>
      <rPr>
        <sz val="9.75"/>
        <color rgb="FF000000"/>
        <rFont val="Calibri"/>
        <charset val="134"/>
      </rPr>
      <t>济柴</t>
    </r>
  </si>
  <si>
    <t>232800200000564</t>
  </si>
  <si>
    <t>引擎发电机组本体零件,排气阀,40mm 12VB.03.22C,济柴</t>
  </si>
  <si>
    <t>232800200000565</t>
  </si>
  <si>
    <t>引擎发电机组本体零件,进气阀,40mm 12VB.03.37C,济柴</t>
  </si>
  <si>
    <t>232800200000435</t>
  </si>
  <si>
    <t>引擎发电机组本体零件,软管分部件,Z12VB.24.120.20,济柴</t>
  </si>
  <si>
    <t>232800200000549</t>
  </si>
  <si>
    <t>引擎发电机组本体零件,压板,100×35mm 127.03.04B,济柴</t>
  </si>
  <si>
    <t>232800200000425</t>
  </si>
  <si>
    <t>引擎发电机组本体零件,摇臂凸头,12VB.03.50.01,济柴</t>
  </si>
  <si>
    <t>0000082218</t>
  </si>
  <si>
    <t>232800200000538</t>
  </si>
  <si>
    <r>
      <rPr>
        <sz val="9.75"/>
        <color rgb="FF000000"/>
        <rFont val="Calibri"/>
        <charset val="134"/>
      </rPr>
      <t>引擎发电机组本体零件</t>
    </r>
    <r>
      <rPr>
        <sz val="9.75"/>
        <color rgb="FF000000"/>
        <rFont val="Calibri"/>
        <charset val="134"/>
      </rPr>
      <t>,</t>
    </r>
    <r>
      <rPr>
        <sz val="9.75"/>
        <color rgb="FF000000"/>
        <rFont val="Calibri"/>
        <charset val="134"/>
      </rPr>
      <t>垫片</t>
    </r>
    <r>
      <rPr>
        <sz val="9.75"/>
        <color rgb="FF000000"/>
        <rFont val="Calibri"/>
        <charset val="134"/>
      </rPr>
      <t>,206L.01.31,</t>
    </r>
    <r>
      <rPr>
        <sz val="9.75"/>
        <color rgb="FF000000"/>
        <rFont val="Calibri"/>
        <charset val="134"/>
      </rPr>
      <t>济柴</t>
    </r>
  </si>
  <si>
    <t>232800200000378</t>
  </si>
  <si>
    <t>引擎发电机组本体零件,启动继电器,12VB.46.02,济柴</t>
  </si>
  <si>
    <t>232800200000391</t>
  </si>
  <si>
    <t>引擎发电机组本体零件,衬垫,12VB.01.45,济柴</t>
  </si>
  <si>
    <t>232800200000421</t>
  </si>
  <si>
    <t>引擎发电机组本体零件,弹簧,Z12V.03.17A,济柴</t>
  </si>
  <si>
    <t>232800200000422</t>
  </si>
  <si>
    <t>引擎发电机组本体零件,弹簧,Z12V.03.18A,济柴</t>
  </si>
  <si>
    <t>232800200000420</t>
  </si>
  <si>
    <t>引擎发电机组本体零件,水封,SB-35,济柴</t>
  </si>
  <si>
    <t>232800200000568</t>
  </si>
  <si>
    <t>引擎发电机组本体零件,启动按钮,45mm 12VB.46.14,济柴</t>
  </si>
  <si>
    <t>232800200000495</t>
  </si>
  <si>
    <t>引擎发电机组本体零件,热电偶,MGR-1 K,济柴</t>
  </si>
  <si>
    <t>232800200000398</t>
  </si>
  <si>
    <t>引擎发电机组本体零件,启动马达,12VB.46.13,济柴</t>
  </si>
  <si>
    <t>232800200000355</t>
  </si>
  <si>
    <t>引擎发电机组本体零件,活塞气环,12VB.05.09B,济柴</t>
  </si>
  <si>
    <t>232800200000429</t>
  </si>
  <si>
    <t>引擎发电机组本体零件,螺母,12VB.05.10.09,济柴</t>
  </si>
  <si>
    <t>232800200000414</t>
  </si>
  <si>
    <t>引擎发电机组本体零件,螺栓,M10×30mm,济柴</t>
  </si>
  <si>
    <t>232800200000392</t>
  </si>
  <si>
    <t>引擎发电机组本体零件,螺钉,12VB.03.53B,济柴</t>
  </si>
  <si>
    <t>232800200000439</t>
  </si>
  <si>
    <t>引擎发电机组本体零件,垫圈,GB93 14mm,济柴</t>
  </si>
  <si>
    <t>232800200000417</t>
  </si>
  <si>
    <t>引擎发电机组本体零件,扁螺母,M14×1.5mm,济柴</t>
  </si>
  <si>
    <t>232800200000438</t>
  </si>
  <si>
    <t>引擎发电机组本体零件,垫圈,GB93 10mm,济柴</t>
  </si>
  <si>
    <t>232800200000418</t>
  </si>
  <si>
    <t>引擎发电机组本体零件,扁螺母,M14×1mm,济柴</t>
  </si>
  <si>
    <t>232800200000412</t>
  </si>
  <si>
    <t>引擎发电机组本体零件,扁螺母,M10×1mm,济柴</t>
  </si>
  <si>
    <t>232800200000411</t>
  </si>
  <si>
    <t>引擎发电机组本体零件,螺栓,M10×16mm,济柴</t>
  </si>
  <si>
    <t>232800200000407</t>
  </si>
  <si>
    <t>引擎发电机组本体零件,挡圈,25mm,济柴</t>
  </si>
  <si>
    <t>232800200000415</t>
  </si>
  <si>
    <t>引擎发电机组本体零件,螺栓,M10×45mm,济柴</t>
  </si>
  <si>
    <t>0000082167</t>
  </si>
  <si>
    <t>232800200000576</t>
  </si>
  <si>
    <t>引擎发电机组本体零件,螺栓,M10×90mm 12VB.03.04,济柴</t>
  </si>
  <si>
    <t>232800200000408</t>
  </si>
  <si>
    <t>引擎发电机组本体零件,挡圈,30mm,济柴</t>
  </si>
  <si>
    <t>232800200000416</t>
  </si>
  <si>
    <t>引擎发电机组本体零件,螺栓,M10×70mm,济柴</t>
  </si>
  <si>
    <t>232800200000410</t>
  </si>
  <si>
    <t>引擎发电机组本体零件,螺栓,M10×100mm,济柴</t>
  </si>
  <si>
    <t>232800200000288</t>
  </si>
  <si>
    <t>引擎发电机组本体零件,管接,12VB.24.13,济柴</t>
  </si>
  <si>
    <t>232800200000575</t>
  </si>
  <si>
    <t>引擎发电机组本体零件,螺栓,M10×175mm 12VB.03.09B,济柴</t>
  </si>
  <si>
    <t>232800200000293</t>
  </si>
  <si>
    <t>引擎发电机组本体零件,螺栓,12VB.05.10.03,济柴</t>
  </si>
  <si>
    <t>232800200000389</t>
  </si>
  <si>
    <t>引擎发电机组本体零件,卡簧,12V.05.14,济柴</t>
  </si>
  <si>
    <t>232800200000432</t>
  </si>
  <si>
    <t>引擎发电机组本体零件,油封,Q/JC16001 PG20×40×10mm,济柴</t>
  </si>
  <si>
    <t>232800200000433</t>
  </si>
  <si>
    <t>引擎发电机组本体零件,油封,Q/JC16001 PG30×55×10mm,济柴</t>
  </si>
  <si>
    <t>232800200000426</t>
  </si>
  <si>
    <t>引擎发电机组本体零件,上连杆轴瓦,12VB.05.10.04,济柴</t>
  </si>
  <si>
    <t>232800200000427</t>
  </si>
  <si>
    <t>引擎发电机组本体零件,下连杆轴瓦,12VB.05.10.05,济柴</t>
  </si>
  <si>
    <t>232800200000431</t>
  </si>
  <si>
    <t>引擎发电机组本体零件,油封,Q/JC16001 PG18×40×10mm,济柴</t>
  </si>
  <si>
    <t>232800200000430</t>
  </si>
  <si>
    <t>引擎发电机组本体零件,油封,Q/JC16001 PG130×160×15mm,济柴</t>
  </si>
  <si>
    <t>232800200000527</t>
  </si>
  <si>
    <t>引擎发电机组本体零件,水封,SB-28,济柴</t>
  </si>
  <si>
    <t>232800200000419</t>
  </si>
  <si>
    <t>引擎发电机组本体零件,水封,SB-34,济柴</t>
  </si>
  <si>
    <t>232800200000406</t>
  </si>
  <si>
    <t>引擎发电机组本体零件,挠性接头,2112.24.08,济柴</t>
  </si>
  <si>
    <t>232800200000382</t>
  </si>
  <si>
    <t>引擎发电机组本体零件,活塞销,12V.05.08A,济柴</t>
  </si>
  <si>
    <t>232800200000508</t>
  </si>
  <si>
    <t>引擎发电机组本体零件,密封垫,110×30mm 12VB.01.146,济柴</t>
  </si>
  <si>
    <t>232800200000486</t>
  </si>
  <si>
    <t>引擎发电机组本体零件,垫片,511.20.11,济柴</t>
  </si>
  <si>
    <t>232800200000539</t>
  </si>
  <si>
    <t>引擎发电机组本体零件,垫片,114LZ.08.02,济柴</t>
  </si>
  <si>
    <t>232800200000436</t>
  </si>
  <si>
    <t>引擎发电机组本体零件,铜垫圈,Q/JC14009 24mm,济柴</t>
  </si>
  <si>
    <t>232800200000441</t>
  </si>
  <si>
    <t>引擎发电机组本体零件,铜垫圈,Q/JC14009 16mm,济柴</t>
  </si>
  <si>
    <t>0000082208</t>
  </si>
  <si>
    <t>232800200000444</t>
  </si>
  <si>
    <t>引擎发电机组本体零件,铜垫圈,Q/JC14009 18mm,济柴</t>
  </si>
  <si>
    <t>232800200000493</t>
  </si>
  <si>
    <t>引擎发电机组本体零件,垫片,511.20.25,济柴</t>
  </si>
  <si>
    <t>232800200000512</t>
  </si>
  <si>
    <t>引擎发电机组本体零件,铜垫圈,Q/JC14009 10mm,济柴</t>
  </si>
  <si>
    <t>232800200000437</t>
  </si>
  <si>
    <t>引擎发电机组本体零件,铜垫圈,Q/JC14009 8mm,济柴</t>
  </si>
  <si>
    <t>232800200000380</t>
  </si>
  <si>
    <t>引擎发电机组本体零件,铜垫圈,Q/JC14009 20mm,济柴</t>
  </si>
  <si>
    <t>232800200000379</t>
  </si>
  <si>
    <t>引擎发电机组本体零件,铜垫圈,Q/JC14009 14mm,济柴</t>
  </si>
  <si>
    <t>232800200000443</t>
  </si>
  <si>
    <t>引擎发电机组本体零件,铜垫圈,Q/JC14009 27mm,济柴</t>
  </si>
  <si>
    <t>232800200000440</t>
  </si>
  <si>
    <t>引擎发电机组本体零件,铜垫圈,Q/JC14009 12mm,济柴</t>
  </si>
  <si>
    <t>232800200000428</t>
  </si>
  <si>
    <t>引擎发电机组本体零件,垫圈,12VB.05.10.06,济柴</t>
  </si>
  <si>
    <t>232800200000390</t>
  </si>
  <si>
    <t>引擎发电机组本体零件,垫片,12VB.01.03,济柴</t>
  </si>
  <si>
    <t>232800200000442</t>
  </si>
  <si>
    <t>引擎发电机组本体零件,铜垫圈,Q/JC14009 22mm,济柴</t>
  </si>
  <si>
    <t>232800200000413</t>
  </si>
  <si>
    <t>引擎发电机组本体零件,螺栓,M10×25mm,济柴</t>
  </si>
  <si>
    <t>232800200000494</t>
  </si>
  <si>
    <t>引擎发电机组本体零件,垫片,Z12VB.09.04A,济柴</t>
  </si>
  <si>
    <t>232800200000424</t>
  </si>
  <si>
    <t>引擎发电机组本体零件,密封垫,12VB.03.20.06B,济柴</t>
  </si>
  <si>
    <t>232800200000484</t>
  </si>
  <si>
    <t>引擎发电机组本体零件,垫片,511.22.04,济柴</t>
  </si>
  <si>
    <t>232800200000506</t>
  </si>
  <si>
    <t>引擎发电机组本体零件,密封环,Z12VB.08.10.05,济柴</t>
  </si>
  <si>
    <t>232800200000498</t>
  </si>
  <si>
    <t>引擎发电机组本体零件,密封圈,12V.19.04C,济柴</t>
  </si>
  <si>
    <t>232800200000507</t>
  </si>
  <si>
    <t>引擎发电机组本体零件,垫片,12VB.03.51,济柴</t>
  </si>
  <si>
    <t>232800200000409</t>
  </si>
  <si>
    <t>引擎发电机组本体零件,垫片,814LCT.24.05,济柴</t>
  </si>
  <si>
    <t>232800200000521</t>
  </si>
  <si>
    <t>引擎发电机组本体零件,垫圈,110×30mm 12VB.01.131,济柴</t>
  </si>
  <si>
    <t>110900200000002</t>
  </si>
  <si>
    <t>以太网处理板,带二层交换功能 SSND0EFS0A01,16路</t>
  </si>
  <si>
    <t>110900200000001</t>
  </si>
  <si>
    <t>以太网处理板,SSND00EFS011,8路</t>
  </si>
  <si>
    <t>110900200000023</t>
  </si>
  <si>
    <t>以太网处理板,SS-EFS(M),4路</t>
  </si>
  <si>
    <t>110900200000024</t>
  </si>
  <si>
    <t>以太网处理板,EFTE,4l路</t>
  </si>
  <si>
    <t>190700700000004</t>
  </si>
  <si>
    <t>以太网光调制解调器,NSC70 54 485</t>
  </si>
  <si>
    <t>111400500000154</t>
  </si>
  <si>
    <t>以太网交换机,百兆以太网交换机,电口16个</t>
  </si>
  <si>
    <t>111400500000136</t>
  </si>
  <si>
    <t>以太网交换机,百兆以太网交换机,电口8个</t>
  </si>
  <si>
    <t>111400500000145</t>
  </si>
  <si>
    <t>以太网交换机,非网管型以太网交换机,电口8个</t>
  </si>
  <si>
    <t>111000600000016</t>
  </si>
  <si>
    <t>语音网关,双路模拟网关</t>
  </si>
  <si>
    <t>080509800000236</t>
  </si>
  <si>
    <t>在线分析仪表附件,在线色谱仪570,取样探头,206SS014-19,DANIEL</t>
  </si>
  <si>
    <t>080509800000235</t>
  </si>
  <si>
    <t>在线分析仪表附件,在线色谱仪570,取样探头,206SS014-16,DANIEL</t>
  </si>
  <si>
    <t>080509800000326</t>
  </si>
  <si>
    <t>在线分析仪表附件,F5672水露点分析仪,模块,RS485/MODBUS,BARTEC</t>
  </si>
  <si>
    <t>080509800000320</t>
  </si>
  <si>
    <t>在线分析仪表附件,F5672水露点分析仪,湿度探头,L1660,BARTEC</t>
  </si>
  <si>
    <t>080509800000350</t>
  </si>
  <si>
    <t>在线分析仪表附件,微量水分析仪,取样探头,100-0515</t>
  </si>
  <si>
    <t>080509800000892</t>
  </si>
  <si>
    <t>在线分析仪表附件,计量撬分析小屋,二级减压阀,1139</t>
  </si>
  <si>
    <t>080509800000099</t>
  </si>
  <si>
    <t>在线分析仪表附件,水露点分析仪3050,只读存储器,305477901,AMETEK</t>
  </si>
  <si>
    <t>080509800000334</t>
  </si>
  <si>
    <t>在线分析仪表附件,水露点分析仪3050,校验管,305431901S,AMETEK</t>
  </si>
  <si>
    <t>080509800000201</t>
  </si>
  <si>
    <t>在线分析仪表附件,在线色谱仪,水露点分析仪安全泄放阀,SS-4CA-3-SC11,AMETEK</t>
  </si>
  <si>
    <t>080509800000098</t>
  </si>
  <si>
    <t>在线分析仪表附件,水露点分析仪3050,RS485终端插头,305900901,AMETEK</t>
  </si>
  <si>
    <t>100901800000384</t>
  </si>
  <si>
    <t>指示灯,AD11-22/41-9GZ 20W</t>
  </si>
  <si>
    <t>100901800000293</t>
  </si>
  <si>
    <t>指示灯,SIMOVERT 3SB32046AA40,绿色</t>
  </si>
  <si>
    <t>260100100006142</t>
  </si>
  <si>
    <t>直通球阀,浮动球,CL300,ASTM A105,DN50</t>
  </si>
  <si>
    <t>260100100006887</t>
  </si>
  <si>
    <t>直通球阀,Q11F-100F304 DN15</t>
  </si>
  <si>
    <t>260200100001807</t>
  </si>
  <si>
    <t>直通式截止阀,J11H-20C DN20</t>
  </si>
  <si>
    <t>012001900000107</t>
  </si>
  <si>
    <t>直通终端接头,外螺纹,NPT1/2",双卡套,1/2"O.D,6000psi,316</t>
  </si>
  <si>
    <t>080301900000006</t>
  </si>
  <si>
    <t>转子流量计,1.5级,CL150,1",304,316,法兰连接,隔爆型,4-20mA</t>
  </si>
  <si>
    <t>110800400000001</t>
  </si>
  <si>
    <t>主控、交换、时钟合一板,SSQ2CXL4 1×STM-4(S-4.1,LC)</t>
  </si>
  <si>
    <t>260100100005949</t>
  </si>
  <si>
    <t>直通球阀,固定球,PN64,BW,ASTM A105,电动,DN400</t>
  </si>
  <si>
    <t>9120-912G-0011</t>
  </si>
  <si>
    <t>260400100000342</t>
  </si>
  <si>
    <t>直通式旋塞阀,标准型 压力平衡油封,PN100,ASTM A216 WCB,电动,DN300,HRG633CCOA</t>
  </si>
  <si>
    <t>260400100000319</t>
  </si>
  <si>
    <t>直通式旋塞阀,常规型,CL400,手动,DN150</t>
  </si>
  <si>
    <t>260100100007979</t>
  </si>
  <si>
    <t>直通球阀,QF947X-CL400A105 DN250 双活塞效应</t>
  </si>
  <si>
    <t>011500100000666</t>
  </si>
  <si>
    <t>盲法兰,CL600,DN500,M,ASME B16.5,F60,ASTM A182</t>
  </si>
  <si>
    <t>260100100007093</t>
  </si>
  <si>
    <r>
      <rPr>
        <sz val="9.75"/>
        <color rgb="FF000000"/>
        <rFont val="Calibri"/>
        <charset val="134"/>
      </rPr>
      <t>直通球阀</t>
    </r>
    <r>
      <rPr>
        <sz val="9.75"/>
        <color rgb="FF000000"/>
        <rFont val="Calibri"/>
        <charset val="134"/>
      </rPr>
      <t>,Q347F-63A105 DN250</t>
    </r>
  </si>
  <si>
    <t>260300100001520</t>
  </si>
  <si>
    <r>
      <rPr>
        <sz val="9.75"/>
        <color rgb="FF000000"/>
        <rFont val="Calibri"/>
        <charset val="134"/>
      </rPr>
      <t>平板闸阀</t>
    </r>
    <r>
      <rPr>
        <sz val="9.75"/>
        <color rgb="FF000000"/>
        <rFont val="Calibri"/>
        <charset val="134"/>
      </rPr>
      <t>,KZ43F-63P DN350</t>
    </r>
  </si>
  <si>
    <t>二级储备库</t>
  </si>
  <si>
    <t>超级大 比一个人高 核实重量</t>
  </si>
  <si>
    <t>260600300000015</t>
  </si>
  <si>
    <t>轴流式止回阀,CL300,BW,ASTM A216 WCB,2Cr13+STL/STL,2Cr13+HCr,DN200</t>
  </si>
  <si>
    <t>260300100001863</t>
  </si>
  <si>
    <r>
      <rPr>
        <sz val="9.75"/>
        <color rgb="FF000000"/>
        <rFont val="Calibri"/>
        <charset val="134"/>
      </rPr>
      <t>平板闸阀</t>
    </r>
    <r>
      <rPr>
        <sz val="9.75"/>
        <color rgb="FF000000"/>
        <rFont val="Calibri"/>
        <charset val="134"/>
      </rPr>
      <t>,Z4W1F-25C DN300</t>
    </r>
  </si>
  <si>
    <t>和人差不多</t>
  </si>
  <si>
    <t>221101800000008</t>
  </si>
  <si>
    <t>吸油拖栏,200mm,橡胶</t>
  </si>
  <si>
    <t>80个</t>
  </si>
  <si>
    <t>010200100000343</t>
  </si>
  <si>
    <t>直缝电熔化焊焊接钢管,埋弧焊,Φ610,20mm,L415/X60,API 5L,PE,ASTM B16.10M</t>
  </si>
  <si>
    <t>221100200000042</t>
  </si>
  <si>
    <t>围油栏,600mm,PVC</t>
  </si>
  <si>
    <t>9070-9070-0017</t>
  </si>
  <si>
    <t>260400100000293</t>
  </si>
  <si>
    <t>直通式旋塞阀,CL600,ASTM A216 WCC,手动,DN100,K2245</t>
  </si>
  <si>
    <t>221101800000007</t>
  </si>
  <si>
    <t>吸油拖栏,220mm,聚丙烯</t>
  </si>
  <si>
    <t>500平米</t>
  </si>
  <si>
    <t>260300100001647</t>
  </si>
  <si>
    <r>
      <rPr>
        <sz val="9.75"/>
        <color rgb="FF000000"/>
        <rFont val="Calibri"/>
        <charset val="134"/>
      </rPr>
      <t>平板闸阀</t>
    </r>
    <r>
      <rPr>
        <sz val="9.75"/>
        <color rgb="FF000000"/>
        <rFont val="Calibri"/>
        <charset val="134"/>
      </rPr>
      <t>,Z43F-63C DN100</t>
    </r>
  </si>
  <si>
    <t>小一些 查重量</t>
  </si>
  <si>
    <t>010100100000714</t>
  </si>
  <si>
    <t>流体用无缝钢管,Φ219,12mm,L245NB,GB/T9711,PE,ASME B36.10M</t>
  </si>
  <si>
    <t>260200600000285</t>
  </si>
  <si>
    <t>阀套式排污阀,TP41Y-CL400C DN50</t>
  </si>
  <si>
    <t>043500200000084</t>
  </si>
  <si>
    <t>非金属板材（含膜）,塑料布,50000mm×2000mm,聚芳砜,黑色</t>
  </si>
  <si>
    <t>沙坡头输油站库</t>
  </si>
  <si>
    <t>9070-9070-0009</t>
  </si>
  <si>
    <t>010100100000974</t>
  </si>
  <si>
    <t>流体用无缝钢管,Φ60,5mm,L245NB,GB/T9711,PE,ASME B36.10M</t>
  </si>
  <si>
    <t>060500300000150</t>
  </si>
  <si>
    <r>
      <rPr>
        <sz val="9.75"/>
        <color rgb="FF000000"/>
        <rFont val="Calibri"/>
        <charset val="134"/>
      </rPr>
      <t>钢丝绳</t>
    </r>
    <r>
      <rPr>
        <sz val="9.75"/>
        <color rgb="FF000000"/>
        <rFont val="Calibri"/>
        <charset val="134"/>
      </rPr>
      <t>,6,19,IWS,Φ12mm,SZ,1570MPa,GB/T20118</t>
    </r>
  </si>
  <si>
    <t>260100100007096</t>
  </si>
  <si>
    <t>直通球阀,Q347F-63C DN50</t>
  </si>
  <si>
    <t>010801200014473</t>
  </si>
  <si>
    <t>同心大小头,DN250,DN200,13mm,11mm,BW,GB/T12459Ⅰ,16Mn,GB/T6479,GB/T13401,无缝</t>
  </si>
  <si>
    <t>260300100001633</t>
  </si>
  <si>
    <r>
      <rPr>
        <sz val="9.75"/>
        <color rgb="FF000000"/>
        <rFont val="Calibri"/>
        <charset val="134"/>
      </rPr>
      <t>平板闸阀</t>
    </r>
    <r>
      <rPr>
        <sz val="9.75"/>
        <color rgb="FF000000"/>
        <rFont val="Calibri"/>
        <charset val="134"/>
      </rPr>
      <t>,Z43F-25C DN100</t>
    </r>
  </si>
  <si>
    <t>060500300000152</t>
  </si>
  <si>
    <t>钢丝绳,6,19S,FC,Φ25mm,SZ,1870MPa,GB/T20118</t>
  </si>
  <si>
    <t>060500300000156</t>
  </si>
  <si>
    <t>钢丝绳,6,37,FC,Φ34.5mm,左,1770MPa,GB/T20118</t>
  </si>
  <si>
    <t>012001400000130</t>
  </si>
  <si>
    <t>90°弯通接头,外螺纹,NPT1/2",外螺纹,NPT1/2",PN64,316</t>
  </si>
  <si>
    <t>012001700000291</t>
  </si>
  <si>
    <t>直通中间接头,外螺纹,NPT1/2",外螺纹,M20×1.5,3000psi,316</t>
  </si>
  <si>
    <t>010100100000002</t>
  </si>
  <si>
    <t>流体用无缝钢管,Φ108,5mm,L245N/BN,GB/T9711,PE,ASME B36.10M</t>
  </si>
  <si>
    <t>260100100006105</t>
  </si>
  <si>
    <t>直通球阀,浮动球,6000psi,FNPT,ASTM A182 F316,316/PTFE,F316,DN15</t>
  </si>
  <si>
    <t>060500300000151</t>
  </si>
  <si>
    <t>钢丝绳,6,19,IWS,Φ20mm,ZS,1960MPa,GB/T20118</t>
  </si>
  <si>
    <t>郝桥站</t>
  </si>
  <si>
    <t>灵武作业区</t>
  </si>
  <si>
    <t>010100100000503</t>
  </si>
  <si>
    <t>流体用无缝钢管,Φ89,5mm,L245NB,GB/T9711,PE,ASME B36.10M</t>
  </si>
  <si>
    <t>010800700000509</t>
  </si>
  <si>
    <t>90°弯头（R=1.5D）（焊）,DN200,12mm,R=1.5D,BW,SY/T0510,L245N,GB/T9711,无缝</t>
  </si>
  <si>
    <t>060500300000153</t>
  </si>
  <si>
    <t>钢丝绳,6,37,FC,Φ19.5mm,ZS,1770MPa,GB/T20118</t>
  </si>
  <si>
    <t>9070-9070-0012</t>
  </si>
  <si>
    <t>223701300000002</t>
  </si>
  <si>
    <t>滑轮组,5t</t>
  </si>
  <si>
    <r>
      <rPr>
        <sz val="9.75"/>
        <color rgb="FF000000"/>
        <rFont val="Calibri"/>
        <charset val="134"/>
      </rPr>
      <t>钢丝绳</t>
    </r>
    <r>
      <rPr>
        <sz val="9.75"/>
        <color rgb="FF000000"/>
        <rFont val="Calibri"/>
        <charset val="134"/>
      </rPr>
      <t>,6,37,FC,Φ19.5mm,ZS,1770MPa,GB/T20118</t>
    </r>
  </si>
  <si>
    <t>223700500000070</t>
  </si>
  <si>
    <t>钢丝绳卡,U型,28mm,Q235A</t>
  </si>
  <si>
    <t>210501100000077</t>
  </si>
  <si>
    <t>雨靴,长筒,防滑,黑色,25cm</t>
  </si>
  <si>
    <t>223700500000067</t>
  </si>
  <si>
    <t>钢丝绳卡,U型,20mm</t>
  </si>
  <si>
    <t>李俊站</t>
  </si>
  <si>
    <t>010801200014453</t>
  </si>
  <si>
    <r>
      <rPr>
        <sz val="9.75"/>
        <color rgb="FF000000"/>
        <rFont val="Calibri"/>
        <charset val="134"/>
      </rPr>
      <t>同心大小头</t>
    </r>
    <r>
      <rPr>
        <sz val="9.75"/>
        <color rgb="FF000000"/>
        <rFont val="Calibri"/>
        <charset val="134"/>
      </rPr>
      <t>,DN200,DN100,12mm,6mm,BW,SY/T0609,WFHY-245,SY/T0609,GB/T13401,</t>
    </r>
    <r>
      <rPr>
        <sz val="9.75"/>
        <color rgb="FF000000"/>
        <rFont val="Calibri"/>
        <charset val="134"/>
      </rPr>
      <t>无缝</t>
    </r>
  </si>
  <si>
    <t>060500300000154</t>
  </si>
  <si>
    <t>钢丝绳,6,37+1,FC,Φ15mm,SZ,1670MPa,GB/T20118</t>
  </si>
  <si>
    <t>223700500000069</t>
  </si>
  <si>
    <t>钢丝绳卡,U型,25mm,镀锌</t>
  </si>
  <si>
    <t>223700500000066</t>
  </si>
  <si>
    <t>钢丝绳卡,U型,18mm</t>
  </si>
  <si>
    <t>043600100000128</t>
  </si>
  <si>
    <t>常用建筑小五金制品,卡扣,100mm×100mm 任意角度卡子,铁</t>
  </si>
  <si>
    <t>223700500000065</t>
  </si>
  <si>
    <t>钢丝绳卡,U型,15mm,镀锌</t>
  </si>
  <si>
    <t>223701500000005</t>
  </si>
  <si>
    <t>卸扣,D形,3t,碳钢</t>
  </si>
  <si>
    <t>010802100002063</t>
  </si>
  <si>
    <t>等径三通（焊）,DN100,6mm,BW,GB/T12459,L245NB,GB/T9711,无缝</t>
  </si>
  <si>
    <t>010800700000474</t>
  </si>
  <si>
    <t>90°弯头（R=1.5D）（焊）,DN100,8mm,R=1.5D,BW,20#,无缝</t>
  </si>
  <si>
    <t>010800700000469</t>
  </si>
  <si>
    <t>90°弯头（R=1.5D）（焊）,DN100,6mm,R=1.5D,BW,SY/T0510,L245N,GB/T9711,无缝</t>
  </si>
  <si>
    <t>011500700000005</t>
  </si>
  <si>
    <t>板式平焊法兰,PN63,DN100,RF,GB/T9119,钢</t>
  </si>
  <si>
    <t>012001900000370</t>
  </si>
  <si>
    <t>直通终端接头,外螺纹,NPT1",对焊,1",PN160,A105</t>
  </si>
  <si>
    <t>010801200014432</t>
  </si>
  <si>
    <r>
      <rPr>
        <sz val="9.75"/>
        <color rgb="FF000000"/>
        <rFont val="Calibri"/>
        <charset val="134"/>
      </rPr>
      <t>同心大小头</t>
    </r>
    <r>
      <rPr>
        <sz val="9.75"/>
        <color rgb="FF000000"/>
        <rFont val="Calibri"/>
        <charset val="134"/>
      </rPr>
      <t>,DN100,DN50,6mm,4mm,BW,GB/T12459</t>
    </r>
    <r>
      <rPr>
        <sz val="9.75"/>
        <color rgb="FF000000"/>
        <rFont val="Calibri"/>
        <charset val="134"/>
      </rPr>
      <t>Ⅰ</t>
    </r>
    <r>
      <rPr>
        <sz val="9.75"/>
        <color rgb="FF000000"/>
        <rFont val="Calibri"/>
        <charset val="134"/>
      </rPr>
      <t>,16Mn,GB/T6479,GB/T13401,</t>
    </r>
    <r>
      <rPr>
        <sz val="9.75"/>
        <color rgb="FF000000"/>
        <rFont val="Calibri"/>
        <charset val="134"/>
      </rPr>
      <t>无缝</t>
    </r>
  </si>
  <si>
    <t>010800700000100</t>
  </si>
  <si>
    <t>90°弯头（R=1.5D）（焊）,DN100,SCH40,R=1.5D,BW,GB/T12459,20#,GB/T8163,无缝</t>
  </si>
  <si>
    <t>010802200003247</t>
  </si>
  <si>
    <t>异径三通（焊）,DN500,DN400,15mm,15mm,BW,L360,焊制</t>
  </si>
  <si>
    <t>260300100001888</t>
  </si>
  <si>
    <r>
      <rPr>
        <sz val="9.75"/>
        <color rgb="FF000000"/>
        <rFont val="Calibri"/>
        <charset val="134"/>
      </rPr>
      <t>平板闸阀</t>
    </r>
    <r>
      <rPr>
        <sz val="9.75"/>
        <color rgb="FF000000"/>
        <rFont val="Calibri"/>
        <charset val="134"/>
      </rPr>
      <t>,Z543wF-16C DN300</t>
    </r>
  </si>
  <si>
    <t>230800200002789</t>
  </si>
  <si>
    <t>离心压缩机本体零件,小齿轮,IRR208170125,GE</t>
  </si>
  <si>
    <t>260300100001636</t>
  </si>
  <si>
    <r>
      <rPr>
        <sz val="9.75"/>
        <color rgb="FF000000"/>
        <rFont val="Calibri"/>
        <charset val="134"/>
      </rPr>
      <t>平板闸阀</t>
    </r>
    <r>
      <rPr>
        <sz val="9.75"/>
        <color rgb="FF000000"/>
        <rFont val="Calibri"/>
        <charset val="134"/>
      </rPr>
      <t>,Z43F-25C DN350</t>
    </r>
  </si>
  <si>
    <t>260300100001652</t>
  </si>
  <si>
    <r>
      <rPr>
        <sz val="9.75"/>
        <color rgb="FF000000"/>
        <rFont val="Calibri"/>
        <charset val="134"/>
      </rPr>
      <t>平板闸阀</t>
    </r>
    <r>
      <rPr>
        <sz val="9.75"/>
        <color rgb="FF000000"/>
        <rFont val="Calibri"/>
        <charset val="134"/>
      </rPr>
      <t>,Z43F-63C DN300</t>
    </r>
  </si>
  <si>
    <t>比人高 查重量</t>
  </si>
  <si>
    <t>260300100001651</t>
  </si>
  <si>
    <r>
      <rPr>
        <sz val="9.75"/>
        <color rgb="FF000000"/>
        <rFont val="Calibri"/>
        <charset val="134"/>
      </rPr>
      <t>平板闸阀</t>
    </r>
    <r>
      <rPr>
        <sz val="9.75"/>
        <color rgb="FF000000"/>
        <rFont val="Calibri"/>
        <charset val="134"/>
      </rPr>
      <t>,Z43F-63C DN250</t>
    </r>
  </si>
  <si>
    <t>平板闸阀,KZ43F-63P DN350</t>
  </si>
  <si>
    <t>平板闸阀,Z4W1F-25C DN300</t>
  </si>
  <si>
    <t>平板闸阀,Z43F-63C DN100</t>
  </si>
  <si>
    <t>平板闸阀,Z43F-25C DN100</t>
  </si>
  <si>
    <t>平板闸阀,Z43F-25C DN350</t>
  </si>
  <si>
    <t>平板闸阀,Z43F-63C DN300</t>
  </si>
  <si>
    <t>平板闸阀,Z43F-63C DN250</t>
  </si>
  <si>
    <t>离心泵本体零件,填料轴承,300VTCT720-40×2</t>
  </si>
  <si>
    <t>变频器辅助系统元器件,整流模块,6SY8102-0AB30</t>
  </si>
  <si>
    <t>电力设备部件,硅橡胶加热器,DJR-G-100W</t>
  </si>
  <si>
    <t>电力设备零件,动触头,Z07F4808</t>
  </si>
  <si>
    <t>控制系统零件,扩展机架,396559-01-8,BRISTOL</t>
  </si>
  <si>
    <t>钢丝绳,6,19,IWS,Φ12mm,SZ,1570MPa,GB/T20118</t>
  </si>
  <si>
    <t>平板闸阀,Z543wF-16C DN300</t>
  </si>
  <si>
    <t>回转压缩机本体零件,O型密封圈,2111010403,复盛</t>
  </si>
  <si>
    <t>离心压缩机辅助系统零件,控制阀,1088209-100,索拉</t>
  </si>
  <si>
    <t>离心压缩机辅助系统零件,活塞式气动执行机构,VPVL650,索拉</t>
  </si>
  <si>
    <t>离心压缩机辅助系统零件,油泵,1063390-1,索拉</t>
  </si>
  <si>
    <t>离心压缩机辅助系统零件,压力调节阀,120073-15,索拉</t>
  </si>
  <si>
    <t>离心压缩机辅助系统零件,调节阀,1062883-100,索拉</t>
  </si>
  <si>
    <t>离心压缩机辅助系统零件,加热器,1039242-23,索拉</t>
  </si>
  <si>
    <t>离心压缩机辅助系统零件,差压调节阀,916356C1,索拉</t>
  </si>
  <si>
    <t>离心压缩机本体零件,球阀,186232-2700,索拉</t>
  </si>
  <si>
    <t>电动执行机构零件,保险,Fuse(IQ/IQT),ROTORK</t>
  </si>
  <si>
    <t>过滤元件,52MCC44500CP11</t>
  </si>
  <si>
    <t>过滤元件,Φ110,1830mm</t>
  </si>
  <si>
    <t>离心压缩机本体部件,滤芯,1064728-1,索拉</t>
  </si>
  <si>
    <t>离心压缩机本体部件,过滤器,993143C1,索拉</t>
  </si>
  <si>
    <t>离心压缩机本体部件,滤芯,KCA1279217,索拉</t>
  </si>
  <si>
    <t>离心压缩机辅助系统零件,过滤器组件,1060817-10,索拉</t>
  </si>
  <si>
    <t>风机本体部件,滤芯,E9-20,汉克森</t>
  </si>
  <si>
    <t>硅芯管,40/33 黑色,GB/T24456 PE-HD</t>
  </si>
  <si>
    <t>金属缠绕垫片,CL900,DN900,D,316L,316L,316L,HG/T20631,4.5mm</t>
  </si>
  <si>
    <t>引擎发电机组本体零件,水泵部件,129.22.00B,济柴</t>
  </si>
  <si>
    <t>引擎发电机组本体零件,启动马达,12VB.46.03,济柴</t>
  </si>
  <si>
    <t>引擎发电机组本体零件,气缸套,12V.01.02C,济柴</t>
  </si>
  <si>
    <t>引擎发电机组本体零件,活塞,1512T.05.01,济柴</t>
  </si>
  <si>
    <t>引擎发电机组本体零件,垫片,206L.01.31,济柴</t>
  </si>
  <si>
    <t>直通球阀,Q347F-63A105 DN250</t>
  </si>
  <si>
    <t>同心大小头,DN200,DN100,12mm,6mm,BW,SY/T0609,WFHY-245,SY/T0609,GB/T13401,无缝</t>
  </si>
  <si>
    <t>同心大小头,DN100,DN50,6mm,4mm,BW,GB/T12459Ⅰ,16Mn,GB/T6479,GB/T13401,无缝</t>
  </si>
  <si>
    <t>在建工程—土建工程评估明细表</t>
  </si>
  <si>
    <t>表4-9-1</t>
  </si>
  <si>
    <t>基准日</t>
  </si>
  <si>
    <t>项目批文</t>
  </si>
  <si>
    <t>单项建筑物名称</t>
  </si>
  <si>
    <t>设计用途</t>
  </si>
  <si>
    <t>开工日期</t>
  </si>
  <si>
    <t>预计完工日期</t>
  </si>
  <si>
    <t>工程总概算数（元）</t>
  </si>
  <si>
    <t>土建工程概算数(元)</t>
  </si>
  <si>
    <t>建设用地规划许可证编号</t>
  </si>
  <si>
    <t>建设工程规划许可证编号</t>
  </si>
  <si>
    <t>建设工程施工许可证编号</t>
  </si>
  <si>
    <t>形象进度</t>
  </si>
  <si>
    <t>付款比例</t>
  </si>
  <si>
    <t>拟建层数</t>
  </si>
  <si>
    <t>拟建建筑面积（平方米）或体积(立方米)</t>
  </si>
  <si>
    <t>土地出让合同(有/无)</t>
  </si>
  <si>
    <t>非经营资产</t>
  </si>
  <si>
    <t>宗地座落</t>
  </si>
  <si>
    <t>实际土地用途</t>
  </si>
  <si>
    <t>土地面积(平方米)</t>
  </si>
  <si>
    <t>账面值</t>
  </si>
  <si>
    <t>评估值</t>
  </si>
  <si>
    <t>已施工周期</t>
  </si>
  <si>
    <t>合理工期</t>
  </si>
  <si>
    <t>利率</t>
  </si>
  <si>
    <t>请在此前加行</t>
  </si>
  <si>
    <t>减：在建土建工程减值准备</t>
  </si>
  <si>
    <t>“付款比例”一栏是指该工程评估基准日时已付金额与概算总投资额之比；</t>
  </si>
  <si>
    <t>减值准备按明细填报时，表格倒数第二、三行需隐藏。</t>
  </si>
  <si>
    <t>“形象进度”一栏是指该工程目前的实际完成程度；</t>
  </si>
  <si>
    <t>减值准备无具体明细按总额填报时，将金额填在黄色区域。</t>
  </si>
  <si>
    <t>在备注栏标注在建工程的施工状况，比如：停工项目、竣工项目、施工项目；如已完工但尚未进行竣工决算，也请在备注中标明。</t>
  </si>
  <si>
    <t>在建工程—设备安装工程评估明细表</t>
  </si>
  <si>
    <t>表4-9-2</t>
  </si>
  <si>
    <t>开工
日期</t>
  </si>
  <si>
    <t>预计完
工日期</t>
  </si>
  <si>
    <t>设备费</t>
  </si>
  <si>
    <t>安装费及其他</t>
  </si>
  <si>
    <t>减：在建设备安装工程减值准备</t>
  </si>
  <si>
    <t>“项目名称”应与安装合同所列示的项目名称一致；</t>
  </si>
  <si>
    <t>“资金成本”指利息资本化。</t>
  </si>
  <si>
    <t xml:space="preserve"> 请按照工程项目整理填列本表，不应按照财务入账时间顺序填列。</t>
  </si>
  <si>
    <t>生产性生物资产评估明细表</t>
  </si>
  <si>
    <t>表4-10</t>
  </si>
  <si>
    <t>种类</t>
  </si>
  <si>
    <t>群别</t>
  </si>
  <si>
    <t>减：生产性生物资产减值准备</t>
  </si>
  <si>
    <t>净            额</t>
  </si>
  <si>
    <t>油气资产评估明细表</t>
  </si>
  <si>
    <t>表4-11</t>
  </si>
  <si>
    <t>矿区（或油田）</t>
  </si>
  <si>
    <t>来源
（购入、自行建造）</t>
  </si>
  <si>
    <t>减：油气资产减值准备</t>
  </si>
  <si>
    <t>使用权资产评估明细表</t>
  </si>
  <si>
    <t>表4-12</t>
  </si>
  <si>
    <t>调整项目</t>
  </si>
  <si>
    <t>使用权资产名称</t>
  </si>
  <si>
    <t>出租人</t>
  </si>
  <si>
    <t>资产位置</t>
  </si>
  <si>
    <t>租赁类型</t>
  </si>
  <si>
    <t>租赁开始日</t>
  </si>
  <si>
    <t>租赁结束日</t>
  </si>
  <si>
    <t>账面原值</t>
  </si>
  <si>
    <t>账面净值</t>
  </si>
  <si>
    <t>减：使用权资产减值准备</t>
  </si>
  <si>
    <t>注：如果同时存在融资租赁，可将融资租赁明细用分表列明细。</t>
  </si>
  <si>
    <t>使用权资产—机器设备（融资租赁）评估明细表</t>
  </si>
  <si>
    <t>表4-12-1</t>
  </si>
  <si>
    <t>使用权资产—车辆（融资租赁）评估明细表</t>
  </si>
  <si>
    <t>表4-12-2</t>
  </si>
  <si>
    <t>使用权资产—房屋建筑物（融资租赁）评估明细表</t>
  </si>
  <si>
    <t>表4-12-3</t>
  </si>
  <si>
    <t>资产编码</t>
  </si>
  <si>
    <t>使用权资产—土地（融资租赁）评估明细表</t>
  </si>
  <si>
    <t>表4-12-4</t>
  </si>
  <si>
    <t>无形资产评估汇总表</t>
  </si>
  <si>
    <t>表4-13</t>
  </si>
  <si>
    <t>非经营</t>
  </si>
  <si>
    <r>
      <rPr>
        <u/>
        <sz val="9.75"/>
        <color theme="10"/>
        <rFont val="Calibri"/>
        <charset val="134"/>
      </rPr>
      <t>4-13-1</t>
    </r>
  </si>
  <si>
    <t>无形资产-土地使用权</t>
  </si>
  <si>
    <r>
      <rPr>
        <u/>
        <sz val="9.75"/>
        <color theme="10"/>
        <rFont val="Calibri"/>
        <charset val="134"/>
      </rPr>
      <t>4-13-2</t>
    </r>
  </si>
  <si>
    <t>无形资产-矿业权</t>
  </si>
  <si>
    <r>
      <rPr>
        <u/>
        <sz val="9.75"/>
        <color theme="10"/>
        <rFont val="Calibri"/>
        <charset val="134"/>
      </rPr>
      <t>4-13-3</t>
    </r>
  </si>
  <si>
    <t>无形资产-软件</t>
  </si>
  <si>
    <r>
      <rPr>
        <u/>
        <sz val="9.75"/>
        <color theme="10"/>
        <rFont val="Calibri"/>
        <charset val="134"/>
      </rPr>
      <t>4-13-4</t>
    </r>
  </si>
  <si>
    <t>无形资产-商标</t>
  </si>
  <si>
    <r>
      <rPr>
        <u/>
        <sz val="9.75"/>
        <color theme="10"/>
        <rFont val="Calibri"/>
        <charset val="134"/>
      </rPr>
      <t>4-13-5</t>
    </r>
  </si>
  <si>
    <t>无形资产-专利及其他</t>
  </si>
  <si>
    <t>合        计</t>
  </si>
  <si>
    <t>减：无形资产减值准备</t>
  </si>
  <si>
    <t>合    计</t>
  </si>
  <si>
    <t>无形资产—土地使用权评估明细表</t>
  </si>
  <si>
    <t>表4-13-1</t>
  </si>
  <si>
    <t>减：无形资产-土地减值准备</t>
  </si>
  <si>
    <t>需要将土地的权证编号（全称）、土地的位置、土地的面积及取得日期填写清楚。</t>
  </si>
  <si>
    <t>“开发程度”指基准日达到的状态，如“七通一平”；</t>
  </si>
  <si>
    <t>“用地性质”指划拨地或出让地；</t>
  </si>
  <si>
    <t>“土地用途”指“工业、商业”等；</t>
  </si>
  <si>
    <t>“准用年限”指法定使用年限；</t>
  </si>
  <si>
    <t>“土地面积”指纳入本次评估范围的地块面积。</t>
  </si>
  <si>
    <t>无形资产—矿业权评估明细表</t>
  </si>
  <si>
    <t>表4-13-2</t>
  </si>
  <si>
    <t>名称、种类
（探矿权/采矿权）</t>
  </si>
  <si>
    <t>勘查（采矿）许可证编号</t>
  </si>
  <si>
    <t>取得方式</t>
  </si>
  <si>
    <t>剩余有效年限</t>
  </si>
  <si>
    <t>勘查开发阶段</t>
  </si>
  <si>
    <t>核定（批准）生产规模</t>
  </si>
  <si>
    <t>减：无形资产-矿业权减值准备</t>
  </si>
  <si>
    <t>无形资产—软件评估明细表</t>
  </si>
  <si>
    <t>表4-13-3</t>
  </si>
  <si>
    <t>无形资产名称和内容</t>
  </si>
  <si>
    <t>法定/预计使用年限</t>
  </si>
  <si>
    <t>是否在用</t>
  </si>
  <si>
    <t>供货商</t>
  </si>
  <si>
    <t>联系人</t>
  </si>
  <si>
    <t xml:space="preserve"> 联系电话 </t>
  </si>
  <si>
    <t>含税报价</t>
  </si>
  <si>
    <t>减：无形资产-软件减值准备</t>
  </si>
  <si>
    <t>内容名称应填全，要和所对应的无形资产证书或其他证明文件（如发票）相符。</t>
  </si>
  <si>
    <t>无形资产—商标评估明细表</t>
  </si>
  <si>
    <t>表4-13-4</t>
  </si>
  <si>
    <t>https://baike.so.com/doc/5383519-5619916.html</t>
  </si>
  <si>
    <t>注册号</t>
  </si>
  <si>
    <t>商标标识</t>
  </si>
  <si>
    <t>注册国家</t>
  </si>
  <si>
    <t>核定使用商品/服务(国际分类)</t>
  </si>
  <si>
    <t>注册日期</t>
  </si>
  <si>
    <t>有效期至</t>
  </si>
  <si>
    <t>商标注册人</t>
  </si>
  <si>
    <t>当前状态</t>
  </si>
  <si>
    <t>设计费</t>
  </si>
  <si>
    <t>查询费</t>
  </si>
  <si>
    <t>代理费</t>
  </si>
  <si>
    <t>注册申请费</t>
  </si>
  <si>
    <t>取得重置成本</t>
  </si>
  <si>
    <t>注册费</t>
  </si>
  <si>
    <t>出具商标证明费</t>
  </si>
  <si>
    <t>续展费</t>
  </si>
  <si>
    <t>减：无形资产-商标减值准备</t>
  </si>
  <si>
    <t>无形资产—专利及其他知识产权评估明细表</t>
  </si>
  <si>
    <t>表4-13-5</t>
  </si>
  <si>
    <t>证书号（申请号）</t>
  </si>
  <si>
    <t>申请日期（软件著作权登记日）</t>
  </si>
  <si>
    <t>授权公告日</t>
  </si>
  <si>
    <t>授权状态</t>
  </si>
  <si>
    <t>权利人</t>
  </si>
  <si>
    <t>是否应用产品</t>
  </si>
  <si>
    <t>应用产品业务类别</t>
  </si>
  <si>
    <t>专利是否缴纳年费</t>
  </si>
  <si>
    <t>年费凭证</t>
  </si>
  <si>
    <t>减：无形资产-其他减值准备</t>
  </si>
  <si>
    <t>开发支出评估明细表</t>
  </si>
  <si>
    <t>表4-14</t>
  </si>
  <si>
    <t>内容或名称</t>
  </si>
  <si>
    <t>预计完成日期</t>
  </si>
  <si>
    <t>拟形成无形资产类型</t>
  </si>
  <si>
    <t>预计总支出金额</t>
  </si>
  <si>
    <t>商誉评估明细表</t>
  </si>
  <si>
    <t>表4-15</t>
  </si>
  <si>
    <t>被投资单位名称或形成商誉的事项</t>
  </si>
  <si>
    <t>减：商誉减值准备</t>
  </si>
  <si>
    <t>长期待摊费用评估明细表</t>
  </si>
  <si>
    <t>表4-16</t>
  </si>
  <si>
    <t>费用名称或内容</t>
  </si>
  <si>
    <t>原始发生额</t>
  </si>
  <si>
    <t>预计摊
销月数</t>
  </si>
  <si>
    <t>尚存受
益月数</t>
  </si>
  <si>
    <t>合                    计</t>
  </si>
  <si>
    <t>费用名称或内容应详细填列，如“××租入设备改良款”、“××设备大修费用“等。</t>
  </si>
  <si>
    <t>递延所得税资产评估明细表</t>
  </si>
  <si>
    <t>表4-17</t>
  </si>
  <si>
    <t>所得税率</t>
  </si>
  <si>
    <t>可抵扣暂时性差异项目</t>
  </si>
  <si>
    <t>可抵扣暂时性差异金额</t>
  </si>
  <si>
    <t>递延所得税资产金额</t>
  </si>
  <si>
    <t>其他非流动资产评估明细表</t>
  </si>
  <si>
    <t>表4-18</t>
  </si>
  <si>
    <t>减：其他非流动资产减值准备</t>
  </si>
  <si>
    <t>参照其他流动资产。</t>
  </si>
  <si>
    <t>流动负债评估汇总表</t>
  </si>
  <si>
    <t>表5</t>
  </si>
  <si>
    <t>短期借款评估明细表</t>
  </si>
  <si>
    <t xml:space="preserve"> 表5-1</t>
  </si>
  <si>
    <t>放款银行（或机构）名称</t>
  </si>
  <si>
    <t>年利率</t>
  </si>
  <si>
    <t>外币金额</t>
  </si>
  <si>
    <t>外币基准日汇率</t>
  </si>
  <si>
    <t>是否存在抵押担保</t>
  </si>
  <si>
    <t>函证</t>
  </si>
  <si>
    <t>回函</t>
  </si>
  <si>
    <t>替代程序</t>
  </si>
  <si>
    <t>“放款银行或机构名称”应填写全称；</t>
  </si>
  <si>
    <t>交易性金融负债评估明细表</t>
  </si>
  <si>
    <t>表5-2</t>
  </si>
  <si>
    <t>衍生金融负债评估明细表</t>
  </si>
  <si>
    <t>表5-3</t>
  </si>
  <si>
    <t>合约号</t>
  </si>
  <si>
    <t>应付票据评估明细表</t>
  </si>
  <si>
    <t>表5-4</t>
  </si>
  <si>
    <t>非经营性负债</t>
  </si>
  <si>
    <t>1）“户名（结算对象）”栏债权单位名称应填列全称，不应以地名或不明确的简称或业务内容代替；</t>
  </si>
  <si>
    <t>2）“发生日期”填列票据的签发日期；</t>
  </si>
  <si>
    <t>其余参照应收账款。</t>
  </si>
  <si>
    <t>应付账款评估明细表</t>
  </si>
  <si>
    <t>表5-5</t>
  </si>
  <si>
    <t>填列参照“应收账款”；</t>
  </si>
  <si>
    <t>预收账款评估明细表</t>
  </si>
  <si>
    <t>表5-6</t>
  </si>
  <si>
    <t>合同负债评估明细表</t>
  </si>
  <si>
    <t>表5-7</t>
  </si>
  <si>
    <t>账面余额</t>
  </si>
  <si>
    <t>应付职工薪酬评估明细表</t>
  </si>
  <si>
    <t>表5-8</t>
  </si>
  <si>
    <t>工资、奖金、津贴和补贴</t>
  </si>
  <si>
    <t>职工福利费</t>
  </si>
  <si>
    <t>医疗保险费</t>
  </si>
  <si>
    <t>基本养老保险费</t>
  </si>
  <si>
    <t>年金缴费</t>
  </si>
  <si>
    <t>失业保险费</t>
  </si>
  <si>
    <t>工伤保险费</t>
  </si>
  <si>
    <t>生育保险费</t>
  </si>
  <si>
    <t>住房公积金</t>
  </si>
  <si>
    <t>工会经费</t>
  </si>
  <si>
    <t>职工教育经费</t>
  </si>
  <si>
    <t>非货币性福利</t>
  </si>
  <si>
    <t>辞退福利</t>
  </si>
  <si>
    <t>股份支付</t>
  </si>
  <si>
    <t>将应交工资和福利费科目转入“应付职工薪酬”科目，发生日期填写基准日前贷方最后一笔发生额的日期；备注中应注明计提依据</t>
  </si>
  <si>
    <t>（如：工效挂钩批准额度／年×××万元）及基准日应付工资账面余额的滚存期间。</t>
  </si>
  <si>
    <t>应交税费评估明细表</t>
  </si>
  <si>
    <t>表5-9</t>
  </si>
  <si>
    <t>征税机关</t>
  </si>
  <si>
    <t>税费种类</t>
  </si>
  <si>
    <t>将“应交税金”和“其他应交款”科目的余额转入“应交税费”科目，征税机关指被评估单位的专管税务机关，应填写全称；</t>
  </si>
  <si>
    <t>发生日期填写贷方最后一笔发生额的日期；税种指增值税、消费税、城建税、教育费附加等；备注中应注明税款所属期间。</t>
  </si>
  <si>
    <t>其他应付款资产评估汇总表</t>
  </si>
  <si>
    <t>表5-10</t>
  </si>
  <si>
    <r>
      <rPr>
        <u/>
        <sz val="9.75"/>
        <color theme="10"/>
        <rFont val="Calibri"/>
        <charset val="134"/>
      </rPr>
      <t>5-10-1</t>
    </r>
  </si>
  <si>
    <r>
      <rPr>
        <u/>
        <sz val="9.75"/>
        <color theme="10"/>
        <rFont val="Calibri"/>
        <charset val="134"/>
      </rPr>
      <t>5-10-2</t>
    </r>
  </si>
  <si>
    <t>应付利息</t>
  </si>
  <si>
    <r>
      <rPr>
        <u/>
        <sz val="9.75"/>
        <color theme="10"/>
        <rFont val="Calibri"/>
        <charset val="134"/>
      </rPr>
      <t>5-10-3</t>
    </r>
  </si>
  <si>
    <t>应付股利</t>
  </si>
  <si>
    <t>其他应付款评估明细表</t>
  </si>
  <si>
    <t>表5-10-1</t>
  </si>
  <si>
    <t>应付利息评估明细表</t>
  </si>
  <si>
    <t>表5-10-2</t>
  </si>
  <si>
    <t>应付股利（应付利润）评估明细表</t>
  </si>
  <si>
    <t>表5-10-3</t>
  </si>
  <si>
    <t>投资单位名称（股东）</t>
  </si>
  <si>
    <t>利润所属期间</t>
  </si>
  <si>
    <t>持有待售负债评估明细表</t>
  </si>
  <si>
    <t>表5-11</t>
  </si>
  <si>
    <t>一年内到期的非流动负债评估明细表</t>
  </si>
  <si>
    <t>表5-12</t>
  </si>
  <si>
    <t>结算项目</t>
  </si>
  <si>
    <t>票面年利率%</t>
  </si>
  <si>
    <t>其他流动负债评估明细表</t>
  </si>
  <si>
    <t>表5-13</t>
  </si>
  <si>
    <t>非流动负债评估汇总表</t>
  </si>
  <si>
    <t>表6</t>
  </si>
  <si>
    <t>长期借款评估明细表</t>
  </si>
  <si>
    <t>表6-1</t>
  </si>
  <si>
    <t>应付债券评估明细表</t>
  </si>
  <si>
    <t>表6-2</t>
  </si>
  <si>
    <t>债券发行单位</t>
  </si>
  <si>
    <t>债券种类</t>
  </si>
  <si>
    <t xml:space="preserve"> 备 注</t>
  </si>
  <si>
    <t>租赁负债评估明细表</t>
  </si>
  <si>
    <t>表6-3</t>
  </si>
  <si>
    <t>初始额</t>
  </si>
  <si>
    <t>利息及汇率净损失</t>
  </si>
  <si>
    <t>长期应付款资产评估汇总表</t>
  </si>
  <si>
    <t>表6-4</t>
  </si>
  <si>
    <t>专项应付款</t>
  </si>
  <si>
    <t>长期应付款评估明细表</t>
  </si>
  <si>
    <t>表6-4-1</t>
  </si>
  <si>
    <t>专项应付款评估明细表</t>
  </si>
  <si>
    <t>表6-4-2</t>
  </si>
  <si>
    <t>长期应付职工薪酬评估明细表</t>
  </si>
  <si>
    <t>表6-5</t>
  </si>
  <si>
    <t>预计负债评估明细表</t>
  </si>
  <si>
    <t>表6-6</t>
  </si>
  <si>
    <t>核算内容</t>
  </si>
  <si>
    <t>递延收益评估明细表</t>
  </si>
  <si>
    <t>表6-7</t>
  </si>
  <si>
    <t>性质（政府补助、其他）</t>
  </si>
  <si>
    <t>与资产/收益相关</t>
  </si>
  <si>
    <t>已交税金额</t>
  </si>
  <si>
    <t>合同或批文</t>
  </si>
  <si>
    <t>项目验收文件</t>
  </si>
  <si>
    <t>入账凭证</t>
  </si>
  <si>
    <t>缴税凭证</t>
  </si>
  <si>
    <t>资产</t>
  </si>
  <si>
    <t>收益</t>
  </si>
  <si>
    <t>递延所得税负债评估明细表</t>
  </si>
  <si>
    <t>表6-8</t>
  </si>
  <si>
    <t>内容</t>
  </si>
  <si>
    <t>其他非流动负债评估明细表</t>
  </si>
  <si>
    <t>表6-9</t>
  </si>
  <si>
    <t>被评估单位会计环境调查表</t>
  </si>
  <si>
    <t>索引号：G24-2</t>
  </si>
  <si>
    <t>会计制度</t>
  </si>
  <si>
    <t>一贯政策</t>
  </si>
  <si>
    <t>变动情况</t>
  </si>
  <si>
    <t>各种适用税费率</t>
  </si>
  <si>
    <t>所得税（    ）增值税（    ）营业税（    ）城建税（    ）教育费附加（    ）河道费（      ）消费税（    ）其他（    ）</t>
  </si>
  <si>
    <t>合并报表编制范围</t>
  </si>
  <si>
    <t>投资比例超过50%的单位个数（    ），合并单位个数（    ）</t>
  </si>
  <si>
    <t>具体会计政策</t>
  </si>
  <si>
    <t>（1）</t>
  </si>
  <si>
    <t>材料计价标准和方法</t>
  </si>
  <si>
    <t>1、按实际成本核算（    ）发出采用： 先进先出法（    ）加权平均法（  ）个别计价法（  ）</t>
  </si>
  <si>
    <t>2、按计划（定额）成本核算（   ）。材料成本差异分摊方法：全部由完工产品成本负担（   ）在产成品与在产品成本之间分摊（   ）</t>
  </si>
  <si>
    <t>（2）</t>
  </si>
  <si>
    <t>产成品发出核算计价方法</t>
  </si>
  <si>
    <t>1、按实际成本核算（    ）发出采用：先进先出法（    ）加权平均法（    ）个别计价法</t>
  </si>
  <si>
    <t>2、按计划（定额）成本核算（    ）。产成品成本差异分摊方法：全部由销售成本负担（    ）在产成品与销售成本之间分摊（    ）</t>
  </si>
  <si>
    <t>（3）</t>
  </si>
  <si>
    <t>在产品计价方法</t>
  </si>
  <si>
    <t>成本内容：采购成本（   ）加工成本（   ）</t>
  </si>
  <si>
    <t>数量确定：约当产量（    ）固定数量（    ）估计数（    ）</t>
  </si>
  <si>
    <t>成本确定：实际成本（    ）定额成本（    ）</t>
  </si>
  <si>
    <t>（4）</t>
  </si>
  <si>
    <t>存货的盘存方法</t>
  </si>
  <si>
    <t>实地盘存制（      ）；永续盘存制（      ）</t>
  </si>
  <si>
    <t>（5）</t>
  </si>
  <si>
    <t>低耗品摊销方法</t>
  </si>
  <si>
    <t>一次摊销（  ）五五摊销（  ）其他（   ）</t>
  </si>
  <si>
    <t>折旧方法</t>
  </si>
  <si>
    <t>年限平均法（  ）工作量法（  ）年数总和法（  ）双倍余额递减法（ ）其他（  ）残值率（  ）</t>
  </si>
  <si>
    <t>固定资产大修理摊提方法</t>
  </si>
  <si>
    <t>预提（   ）待摊（   ）直接计入费用（   ）</t>
  </si>
  <si>
    <t>八项准备提取情况</t>
  </si>
  <si>
    <t xml:space="preserve">交易性金融资产跌价准备提取（   ），应收款项坏帐准备提取（   ），存货跌价准备提取（  ）委托贷款减值准备提取（    ），长期投资减值准备提取（  ），固定资产减值准备提取（    ），在建工程减值准备提取（    ） ，无形资产减值准备提取（    ）。 </t>
  </si>
  <si>
    <t>无形资产摊销方法</t>
  </si>
  <si>
    <t>直线法摊销期限（       年），起讫时间（       ），收益期限推销（  年）</t>
  </si>
  <si>
    <t>长期待摊费用摊销方法</t>
  </si>
  <si>
    <t>分期摊销期限（    年），按受益期推销（      年）。</t>
  </si>
  <si>
    <t>1、本表格仅供参考。资产评估师执行资产评估业务，需要根据评估项目具体情况，恰当选用并做必要的修改、调整或增删。</t>
  </si>
  <si>
    <t>2、本表供评估人员向被评估单位了解会计政策用。</t>
  </si>
  <si>
    <t>项    目</t>
  </si>
  <si>
    <t>A</t>
  </si>
  <si>
    <t>B</t>
  </si>
  <si>
    <t>流动资产</t>
  </si>
  <si>
    <t>非流动资产</t>
  </si>
  <si>
    <t>其中：债权投资</t>
  </si>
  <si>
    <t>流动负债</t>
  </si>
  <si>
    <t>非流动负债</t>
  </si>
  <si>
    <t>净资产（所有者权益）</t>
  </si>
  <si>
    <t>项数</t>
  </si>
  <si>
    <t>固定资产-电子设备</t>
  </si>
  <si>
    <t>或有事项或其他事项声明书</t>
  </si>
  <si>
    <t>北京公信评估有限公司：</t>
  </si>
  <si>
    <t xml:space="preserve">    我单位特作如下声明，截止    年  月  日，我单位全部资产中，涉及抵押、质押、诉讼事项等或有事项及出租等其他事项如下：</t>
  </si>
  <si>
    <t>一、抵押</t>
  </si>
  <si>
    <t>序 号</t>
  </si>
  <si>
    <t>抵押日期</t>
  </si>
  <si>
    <t>抵押资产名称</t>
  </si>
  <si>
    <t>抵押资产账面价值</t>
  </si>
  <si>
    <t>在评估申报表上的位置</t>
  </si>
  <si>
    <t>二、质押</t>
  </si>
  <si>
    <t>质押日期</t>
  </si>
  <si>
    <t>质押资产名称</t>
  </si>
  <si>
    <t>质押资产账面价值</t>
  </si>
  <si>
    <t>三、涉诉资产</t>
  </si>
  <si>
    <t>起诉日期</t>
  </si>
  <si>
    <t>涉讼资产名称</t>
  </si>
  <si>
    <t>涉诉资产账面价值</t>
  </si>
  <si>
    <t>四、其他或有事项</t>
  </si>
  <si>
    <t>事项内容</t>
  </si>
  <si>
    <t>涉及资产名称</t>
  </si>
  <si>
    <t>资产账面价值</t>
  </si>
  <si>
    <t>五、资产出租事项或对资产价值有影响的事项</t>
  </si>
  <si>
    <t>资产占有单位名称（盖章）：                法定代表人签字：                              年  月  日</t>
  </si>
  <si>
    <t>期后事项声明书</t>
  </si>
  <si>
    <t xml:space="preserve">    自本次经济行为评估基准日至评估报告日，我单位发生的对我单位资产价值有较大影响的期后事项如下：</t>
  </si>
  <si>
    <t>单位（盖章）：               法定代表人：           年   月   日</t>
  </si>
</sst>
</file>

<file path=xl/styles.xml><?xml version="1.0" encoding="utf-8"?>
<styleSheet xmlns="http://schemas.openxmlformats.org/spreadsheetml/2006/main" xmlns:mc="http://schemas.openxmlformats.org/markup-compatibility/2006" xmlns:xr9="http://schemas.microsoft.com/office/spreadsheetml/2016/revision9" mc:Ignorable="xr9">
  <numFmts count="19">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Red]\(0\)"/>
    <numFmt numFmtId="177" formatCode="0.00_);[Red]\(0.00\)"/>
    <numFmt numFmtId="178" formatCode="#,##0.00_ "/>
    <numFmt numFmtId="179" formatCode="0.0000_);[Red]\(0.0000\)"/>
    <numFmt numFmtId="180" formatCode="0.00000_);[Red]\(0.00000\)"/>
    <numFmt numFmtId="181" formatCode="yyyy/mm"/>
    <numFmt numFmtId="182" formatCode="0.0000%"/>
    <numFmt numFmtId="183" formatCode="_ * #,##0.00_ ;_ * \-#,##0.00_ ;_ * &quot;-&quot;??.0_ ;_ @_ "/>
    <numFmt numFmtId="184" formatCode="0.0000_ "/>
    <numFmt numFmtId="185" formatCode="#,##0.0_ "/>
    <numFmt numFmtId="186" formatCode="#,##0_ "/>
    <numFmt numFmtId="187" formatCode="0.0_ "/>
    <numFmt numFmtId="188" formatCode="0.00_ "/>
    <numFmt numFmtId="189" formatCode="#,##0.00_);[Red]\(#,##0.00\)"/>
    <numFmt numFmtId="190" formatCode="_ * #,##0.0000_ ;_ * \-#,##0.0000_ ;_ * &quot;-&quot;??_ ;_ @_ "/>
  </numFmts>
  <fonts count="64">
    <font>
      <sz val="10"/>
      <color theme="1"/>
      <name val="等线"/>
      <charset val="134"/>
      <scheme val="minor"/>
    </font>
    <font>
      <b/>
      <sz val="18"/>
      <color rgb="FF000000"/>
      <name val="等线"/>
      <charset val="134"/>
      <scheme val="minor"/>
    </font>
    <font>
      <sz val="9.75"/>
      <color rgb="FF000000"/>
      <name val="等线"/>
      <charset val="134"/>
      <scheme val="minor"/>
    </font>
    <font>
      <sz val="13.5"/>
      <color rgb="FF000000"/>
      <name val="等线"/>
      <charset val="134"/>
      <scheme val="minor"/>
    </font>
    <font>
      <b/>
      <sz val="15.75"/>
      <color rgb="FF000000"/>
      <name val="等线"/>
      <charset val="134"/>
      <scheme val="minor"/>
    </font>
    <font>
      <sz val="12"/>
      <color rgb="FF000000"/>
      <name val="等线"/>
      <charset val="134"/>
      <scheme val="minor"/>
    </font>
    <font>
      <b/>
      <sz val="9.75"/>
      <color rgb="FF000000"/>
      <name val="等线"/>
      <charset val="134"/>
      <scheme val="minor"/>
    </font>
    <font>
      <b/>
      <sz val="15.75"/>
      <color rgb="FF0000FF"/>
      <name val="等线"/>
      <charset val="134"/>
      <scheme val="minor"/>
    </font>
    <font>
      <sz val="18"/>
      <color rgb="FF000000"/>
      <name val="等线"/>
      <charset val="134"/>
      <scheme val="minor"/>
    </font>
    <font>
      <sz val="9.75"/>
      <color rgb="FF0000FF"/>
      <name val="等线"/>
      <charset val="134"/>
      <scheme val="minor"/>
    </font>
    <font>
      <sz val="9"/>
      <color rgb="FF000000"/>
      <name val="等线"/>
      <charset val="134"/>
      <scheme val="minor"/>
    </font>
    <font>
      <sz val="10.5"/>
      <color rgb="FF000000"/>
      <name val="等线"/>
      <charset val="134"/>
      <scheme val="minor"/>
    </font>
    <font>
      <sz val="9.75"/>
      <color rgb="FF3333FF"/>
      <name val="等线"/>
      <charset val="134"/>
      <scheme val="minor"/>
    </font>
    <font>
      <sz val="10"/>
      <color theme="1"/>
      <name val="Arial"/>
      <charset val="134"/>
    </font>
    <font>
      <sz val="10"/>
      <color theme="1"/>
      <name val="Arial Regular"/>
      <charset val="134"/>
    </font>
    <font>
      <b/>
      <sz val="16"/>
      <color rgb="FF000000"/>
      <name val="宋体"/>
      <charset val="134"/>
    </font>
    <font>
      <b/>
      <sz val="16"/>
      <color theme="1"/>
      <name val="宋体"/>
      <charset val="134"/>
    </font>
    <font>
      <b/>
      <sz val="16"/>
      <color theme="1"/>
      <name val="Arial Regular"/>
      <charset val="134"/>
    </font>
    <font>
      <b/>
      <sz val="10"/>
      <color rgb="FF000000"/>
      <name val="宋体"/>
      <charset val="134"/>
    </font>
    <font>
      <b/>
      <sz val="10"/>
      <color theme="1"/>
      <name val="宋体"/>
      <charset val="134"/>
    </font>
    <font>
      <b/>
      <sz val="10"/>
      <color theme="1"/>
      <name val="Arial Regular"/>
      <charset val="134"/>
    </font>
    <font>
      <sz val="10"/>
      <color rgb="FF000000"/>
      <name val="Arial"/>
      <charset val="134"/>
    </font>
    <font>
      <sz val="10"/>
      <color rgb="FF000000"/>
      <name val="宋体"/>
      <charset val="134"/>
    </font>
    <font>
      <sz val="10"/>
      <color theme="1"/>
      <name val="等线"/>
      <charset val="134"/>
    </font>
    <font>
      <sz val="10"/>
      <color rgb="FF000000"/>
      <name val="等线"/>
      <charset val="134"/>
    </font>
    <font>
      <u/>
      <sz val="12"/>
      <color rgb="FF000000"/>
      <name val="等线"/>
      <charset val="134"/>
      <scheme val="minor"/>
    </font>
    <font>
      <sz val="9.75"/>
      <color rgb="FFFF0000"/>
      <name val="等线"/>
      <charset val="134"/>
      <scheme val="minor"/>
    </font>
    <font>
      <b/>
      <sz val="19.5"/>
      <color rgb="FF000000"/>
      <name val="等线"/>
      <charset val="134"/>
      <scheme val="minor"/>
    </font>
    <font>
      <sz val="19.5"/>
      <color rgb="FF000000"/>
      <name val="等线"/>
      <charset val="134"/>
      <scheme val="minor"/>
    </font>
    <font>
      <sz val="7.5"/>
      <color rgb="FF000000"/>
      <name val="等线"/>
      <charset val="134"/>
      <scheme val="minor"/>
    </font>
    <font>
      <b/>
      <sz val="7.5"/>
      <color rgb="FF000000"/>
      <name val="等线"/>
      <charset val="134"/>
      <scheme val="minor"/>
    </font>
    <font>
      <sz val="9"/>
      <color rgb="FF3333FF"/>
      <name val="等线"/>
      <charset val="134"/>
      <scheme val="minor"/>
    </font>
    <font>
      <sz val="18"/>
      <color rgb="FF0000FF"/>
      <name val="等线"/>
      <charset val="134"/>
      <scheme val="minor"/>
    </font>
    <font>
      <b/>
      <u/>
      <sz val="15.75"/>
      <color rgb="FF000000"/>
      <name val="等线"/>
      <charset val="134"/>
      <scheme val="minor"/>
    </font>
    <font>
      <b/>
      <sz val="9"/>
      <color rgb="FF000000"/>
      <name val="等线"/>
      <charset val="134"/>
      <scheme val="minor"/>
    </font>
    <font>
      <u/>
      <sz val="18"/>
      <color rgb="FF0000FF"/>
      <name val="等线"/>
      <charset val="134"/>
      <scheme val="minor"/>
    </font>
    <font>
      <b/>
      <sz val="13.5"/>
      <color rgb="FF0000FF"/>
      <name val="等线"/>
      <charset val="134"/>
      <scheme val="minor"/>
    </font>
    <font>
      <b/>
      <sz val="12"/>
      <color rgb="FF0000FF"/>
      <name val="等线"/>
      <charset val="134"/>
      <scheme val="minor"/>
    </font>
    <font>
      <sz val="12"/>
      <color rgb="FF0000FF"/>
      <name val="等线"/>
      <charset val="134"/>
      <scheme val="minor"/>
    </font>
    <font>
      <sz val="12"/>
      <color rgb="FF3333FF"/>
      <name val="等线"/>
      <charset val="134"/>
      <scheme val="minor"/>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u/>
      <sz val="9.75"/>
      <color theme="10"/>
      <name val="Calibri"/>
      <charset val="134"/>
    </font>
    <font>
      <sz val="9.75"/>
      <color rgb="FF000000"/>
      <name val="Calibri"/>
      <charset val="134"/>
    </font>
    <font>
      <u/>
      <sz val="9.75"/>
      <color rgb="FF0563C1"/>
      <name val="Calibri"/>
      <charset val="134"/>
    </font>
    <font>
      <sz val="10"/>
      <color rgb="FF000000"/>
      <name val="Calibri"/>
      <charset val="134"/>
    </font>
  </fonts>
  <fills count="36">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55">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rgb="FF000000"/>
      </left>
      <right style="thin">
        <color rgb="FF000000"/>
      </right>
      <top style="medium">
        <color rgb="FF000000"/>
      </top>
      <bottom style="thin">
        <color rgb="FF000000"/>
      </bottom>
      <diagonal/>
    </border>
    <border>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bottom style="thin">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top/>
      <bottom style="thin">
        <color rgb="FF000000"/>
      </bottom>
      <diagonal/>
    </border>
    <border>
      <left style="dashDotDot">
        <color rgb="FF000000"/>
      </left>
      <right style="dashDotDot">
        <color rgb="FF000000"/>
      </right>
      <top style="dashDotDot">
        <color rgb="FF000000"/>
      </top>
      <bottom style="dashDotDot">
        <color rgb="FF000000"/>
      </bottom>
      <diagonal/>
    </border>
    <border>
      <left/>
      <right style="dashDotDot">
        <color rgb="FF000000"/>
      </right>
      <top style="dashDotDot">
        <color rgb="FF000000"/>
      </top>
      <bottom style="dashDotDot">
        <color rgb="FF000000"/>
      </bottom>
      <diagonal/>
    </border>
    <border>
      <left/>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dashDotDot">
        <color rgb="FF000000"/>
      </top>
      <bottom style="dashDotDot">
        <color rgb="FF000000"/>
      </bottom>
      <diagonal/>
    </border>
    <border>
      <left/>
      <right/>
      <top/>
      <bottom style="dashDotDot">
        <color rgb="FF000000"/>
      </bottom>
      <diagonal/>
    </border>
    <border>
      <left style="dashed">
        <color rgb="FF000000"/>
      </left>
      <right style="dashed">
        <color rgb="FF000000"/>
      </right>
      <top style="dashed">
        <color rgb="FF000000"/>
      </top>
      <bottom style="dashed">
        <color rgb="FF000000"/>
      </bottom>
      <diagonal/>
    </border>
    <border>
      <left/>
      <right style="dashed">
        <color rgb="FF000000"/>
      </right>
      <top style="dashed">
        <color rgb="FF000000"/>
      </top>
      <bottom style="dashed">
        <color rgb="FF000000"/>
      </bottom>
      <diagonal/>
    </border>
    <border>
      <left style="dashDotDot">
        <color rgb="FF000000"/>
      </left>
      <right/>
      <top style="dashDotDot">
        <color rgb="FF000000"/>
      </top>
      <bottom style="dashDotDot">
        <color rgb="FF000000"/>
      </bottom>
      <diagonal/>
    </border>
    <border>
      <left style="dashDotDot">
        <color rgb="FF000000"/>
      </left>
      <right style="dashDotDot">
        <color rgb="FF000000"/>
      </right>
      <top/>
      <bottom/>
      <diagonal/>
    </border>
    <border>
      <left style="thin">
        <color rgb="FF000000"/>
      </left>
      <right/>
      <top/>
      <bottom/>
      <diagonal/>
    </border>
    <border>
      <left style="dashDot">
        <color rgb="FF000000"/>
      </left>
      <right style="dashDot">
        <color rgb="FF000000"/>
      </right>
      <top style="dashDot">
        <color rgb="FF000000"/>
      </top>
      <bottom style="dashDot">
        <color rgb="FF000000"/>
      </bottom>
      <diagonal/>
    </border>
    <border>
      <left style="dashDot">
        <color rgb="FF000000"/>
      </left>
      <right style="dashDot">
        <color rgb="FF000000"/>
      </right>
      <top/>
      <bottom style="dashDot">
        <color rgb="FF000000"/>
      </bottom>
      <diagonal/>
    </border>
    <border>
      <left style="thin">
        <color auto="1"/>
      </left>
      <right style="thin">
        <color auto="1"/>
      </right>
      <top style="thin">
        <color auto="1"/>
      </top>
      <bottom style="thin">
        <color auto="1"/>
      </bottom>
      <diagonal/>
    </border>
    <border>
      <left style="dotted">
        <color rgb="FF000000"/>
      </left>
      <right style="dotted">
        <color rgb="FF000000"/>
      </right>
      <top style="dotted">
        <color rgb="FF000000"/>
      </top>
      <bottom style="dotted">
        <color rgb="FF000000"/>
      </bottom>
      <diagonal/>
    </border>
    <border>
      <left/>
      <right/>
      <top style="dotted">
        <color rgb="FF000000"/>
      </top>
      <bottom style="dotted">
        <color rgb="FF000000"/>
      </bottom>
      <diagonal/>
    </border>
    <border>
      <left/>
      <right style="dotted">
        <color rgb="FF000000"/>
      </right>
      <top style="dotted">
        <color rgb="FF000000"/>
      </top>
      <bottom style="dotted">
        <color rgb="FF000000"/>
      </bottom>
      <diagonal/>
    </border>
    <border>
      <left style="dotted">
        <color rgb="FF000000"/>
      </left>
      <right style="dotted">
        <color rgb="FF000000"/>
      </right>
      <top/>
      <bottom style="dotted">
        <color rgb="FF000000"/>
      </bottom>
      <diagonal/>
    </border>
    <border>
      <left style="dashDotDot">
        <color rgb="FF000000"/>
      </left>
      <right style="dashDotDot">
        <color rgb="FF000000"/>
      </right>
      <top/>
      <bottom style="dashDotDot">
        <color rgb="FF000000"/>
      </bottom>
      <diagonal/>
    </border>
    <border>
      <left/>
      <right/>
      <top style="dashDot">
        <color rgb="FF000000"/>
      </top>
      <bottom style="dashDot">
        <color rgb="FF000000"/>
      </bottom>
      <diagonal/>
    </border>
    <border>
      <left/>
      <right style="dashDot">
        <color rgb="FF000000"/>
      </right>
      <top style="dashDot">
        <color rgb="FF000000"/>
      </top>
      <bottom style="dashDot">
        <color rgb="FF000000"/>
      </bottom>
      <diagonal/>
    </border>
    <border>
      <left style="dashDot">
        <color rgb="FF000000"/>
      </left>
      <right style="dashDot">
        <color rgb="FF000000"/>
      </right>
      <top style="dashDot">
        <color rgb="FF000000"/>
      </top>
      <bottom/>
      <diagonal/>
    </border>
    <border>
      <left style="thin">
        <color rgb="FF000000"/>
      </left>
      <right style="double">
        <color rgb="FF000000"/>
      </right>
      <top style="thin">
        <color rgb="FF000000"/>
      </top>
      <bottom style="thin">
        <color rgb="FF000000"/>
      </bottom>
      <diagonal/>
    </border>
    <border>
      <left/>
      <right/>
      <top/>
      <bottom style="double">
        <color rgb="FF000000"/>
      </bottom>
      <diagonal/>
    </border>
    <border>
      <left style="thin">
        <color rgb="FF000000"/>
      </left>
      <right style="medium">
        <color rgb="FF000000"/>
      </right>
      <top style="medium">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pplyNumberFormat="0" applyFont="0" applyFill="0" applyBorder="0" applyProtection="0"/>
    <xf numFmtId="43" fontId="40" fillId="0" borderId="0" applyFont="0" applyFill="0" applyBorder="0" applyAlignment="0" applyProtection="0">
      <alignment vertical="center"/>
    </xf>
    <xf numFmtId="44" fontId="40" fillId="0" borderId="0" applyFont="0" applyFill="0" applyBorder="0" applyAlignment="0" applyProtection="0">
      <alignment vertical="center"/>
    </xf>
    <xf numFmtId="9" fontId="40" fillId="0" borderId="0" applyFont="0" applyFill="0" applyBorder="0" applyAlignment="0" applyProtection="0">
      <alignment vertical="center"/>
    </xf>
    <xf numFmtId="41" fontId="40" fillId="0" borderId="0" applyFont="0" applyFill="0" applyBorder="0" applyAlignment="0" applyProtection="0">
      <alignment vertical="center"/>
    </xf>
    <xf numFmtId="42" fontId="40" fillId="0" borderId="0" applyFont="0" applyFill="0" applyBorder="0" applyAlignment="0" applyProtection="0">
      <alignment vertical="center"/>
    </xf>
    <xf numFmtId="0" fontId="41"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0" fillId="5" borderId="47" applyNumberFormat="0" applyFont="0" applyAlignment="0" applyProtection="0">
      <alignment vertical="center"/>
    </xf>
    <xf numFmtId="0" fontId="43"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46" fillId="0" borderId="48" applyNumberFormat="0" applyFill="0" applyAlignment="0" applyProtection="0">
      <alignment vertical="center"/>
    </xf>
    <xf numFmtId="0" fontId="47" fillId="0" borderId="48" applyNumberFormat="0" applyFill="0" applyAlignment="0" applyProtection="0">
      <alignment vertical="center"/>
    </xf>
    <xf numFmtId="0" fontId="48" fillId="0" borderId="49" applyNumberFormat="0" applyFill="0" applyAlignment="0" applyProtection="0">
      <alignment vertical="center"/>
    </xf>
    <xf numFmtId="0" fontId="48" fillId="0" borderId="0" applyNumberFormat="0" applyFill="0" applyBorder="0" applyAlignment="0" applyProtection="0">
      <alignment vertical="center"/>
    </xf>
    <xf numFmtId="0" fontId="49" fillId="6" borderId="50" applyNumberFormat="0" applyAlignment="0" applyProtection="0">
      <alignment vertical="center"/>
    </xf>
    <xf numFmtId="0" fontId="50" fillId="7" borderId="51" applyNumberFormat="0" applyAlignment="0" applyProtection="0">
      <alignment vertical="center"/>
    </xf>
    <xf numFmtId="0" fontId="51" fillId="7" borderId="50" applyNumberFormat="0" applyAlignment="0" applyProtection="0">
      <alignment vertical="center"/>
    </xf>
    <xf numFmtId="0" fontId="52" fillId="8" borderId="52" applyNumberFormat="0" applyAlignment="0" applyProtection="0">
      <alignment vertical="center"/>
    </xf>
    <xf numFmtId="0" fontId="53" fillId="0" borderId="53" applyNumberFormat="0" applyFill="0" applyAlignment="0" applyProtection="0">
      <alignment vertical="center"/>
    </xf>
    <xf numFmtId="0" fontId="54" fillId="0" borderId="54" applyNumberFormat="0" applyFill="0" applyAlignment="0" applyProtection="0">
      <alignment vertical="center"/>
    </xf>
    <xf numFmtId="0" fontId="55" fillId="9" borderId="0" applyNumberFormat="0" applyBorder="0" applyAlignment="0" applyProtection="0">
      <alignment vertical="center"/>
    </xf>
    <xf numFmtId="0" fontId="56" fillId="10" borderId="0" applyNumberFormat="0" applyBorder="0" applyAlignment="0" applyProtection="0">
      <alignment vertical="center"/>
    </xf>
    <xf numFmtId="0" fontId="57" fillId="11" borderId="0" applyNumberFormat="0" applyBorder="0" applyAlignment="0" applyProtection="0">
      <alignment vertical="center"/>
    </xf>
    <xf numFmtId="0" fontId="58" fillId="12" borderId="0" applyNumberFormat="0" applyBorder="0" applyAlignment="0" applyProtection="0">
      <alignment vertical="center"/>
    </xf>
    <xf numFmtId="0" fontId="59" fillId="13" borderId="0" applyNumberFormat="0" applyBorder="0" applyAlignment="0" applyProtection="0">
      <alignment vertical="center"/>
    </xf>
    <xf numFmtId="0" fontId="59" fillId="14" borderId="0" applyNumberFormat="0" applyBorder="0" applyAlignment="0" applyProtection="0">
      <alignment vertical="center"/>
    </xf>
    <xf numFmtId="0" fontId="58" fillId="15" borderId="0" applyNumberFormat="0" applyBorder="0" applyAlignment="0" applyProtection="0">
      <alignment vertical="center"/>
    </xf>
    <xf numFmtId="0" fontId="58" fillId="16" borderId="0" applyNumberFormat="0" applyBorder="0" applyAlignment="0" applyProtection="0">
      <alignment vertical="center"/>
    </xf>
    <xf numFmtId="0" fontId="59" fillId="17" borderId="0" applyNumberFormat="0" applyBorder="0" applyAlignment="0" applyProtection="0">
      <alignment vertical="center"/>
    </xf>
    <xf numFmtId="0" fontId="59" fillId="18" borderId="0" applyNumberFormat="0" applyBorder="0" applyAlignment="0" applyProtection="0">
      <alignment vertical="center"/>
    </xf>
    <xf numFmtId="0" fontId="58" fillId="19" borderId="0" applyNumberFormat="0" applyBorder="0" applyAlignment="0" applyProtection="0">
      <alignment vertical="center"/>
    </xf>
    <xf numFmtId="0" fontId="58" fillId="20" borderId="0" applyNumberFormat="0" applyBorder="0" applyAlignment="0" applyProtection="0">
      <alignment vertical="center"/>
    </xf>
    <xf numFmtId="0" fontId="59" fillId="21" borderId="0" applyNumberFormat="0" applyBorder="0" applyAlignment="0" applyProtection="0">
      <alignment vertical="center"/>
    </xf>
    <xf numFmtId="0" fontId="59" fillId="22" borderId="0" applyNumberFormat="0" applyBorder="0" applyAlignment="0" applyProtection="0">
      <alignment vertical="center"/>
    </xf>
    <xf numFmtId="0" fontId="58" fillId="23" borderId="0" applyNumberFormat="0" applyBorder="0" applyAlignment="0" applyProtection="0">
      <alignment vertical="center"/>
    </xf>
    <xf numFmtId="0" fontId="58" fillId="24" borderId="0" applyNumberFormat="0" applyBorder="0" applyAlignment="0" applyProtection="0">
      <alignment vertical="center"/>
    </xf>
    <xf numFmtId="0" fontId="59" fillId="25" borderId="0" applyNumberFormat="0" applyBorder="0" applyAlignment="0" applyProtection="0">
      <alignment vertical="center"/>
    </xf>
    <xf numFmtId="0" fontId="59" fillId="26" borderId="0" applyNumberFormat="0" applyBorder="0" applyAlignment="0" applyProtection="0">
      <alignment vertical="center"/>
    </xf>
    <xf numFmtId="0" fontId="58" fillId="27" borderId="0" applyNumberFormat="0" applyBorder="0" applyAlignment="0" applyProtection="0">
      <alignment vertical="center"/>
    </xf>
    <xf numFmtId="0" fontId="58" fillId="28" borderId="0" applyNumberFormat="0" applyBorder="0" applyAlignment="0" applyProtection="0">
      <alignment vertical="center"/>
    </xf>
    <xf numFmtId="0" fontId="59" fillId="29" borderId="0" applyNumberFormat="0" applyBorder="0" applyAlignment="0" applyProtection="0">
      <alignment vertical="center"/>
    </xf>
    <xf numFmtId="0" fontId="59" fillId="30" borderId="0" applyNumberFormat="0" applyBorder="0" applyAlignment="0" applyProtection="0">
      <alignment vertical="center"/>
    </xf>
    <xf numFmtId="0" fontId="58" fillId="31" borderId="0" applyNumberFormat="0" applyBorder="0" applyAlignment="0" applyProtection="0">
      <alignment vertical="center"/>
    </xf>
    <xf numFmtId="0" fontId="58" fillId="32" borderId="0" applyNumberFormat="0" applyBorder="0" applyAlignment="0" applyProtection="0">
      <alignment vertical="center"/>
    </xf>
    <xf numFmtId="0" fontId="59" fillId="33" borderId="0" applyNumberFormat="0" applyBorder="0" applyAlignment="0" applyProtection="0">
      <alignment vertical="center"/>
    </xf>
    <xf numFmtId="0" fontId="59" fillId="34" borderId="0" applyNumberFormat="0" applyBorder="0" applyAlignment="0" applyProtection="0">
      <alignment vertical="center"/>
    </xf>
    <xf numFmtId="0" fontId="58" fillId="35" borderId="0" applyNumberFormat="0" applyBorder="0" applyAlignment="0" applyProtection="0">
      <alignment vertical="center"/>
    </xf>
  </cellStyleXfs>
  <cellXfs count="380">
    <xf numFmtId="0" fontId="0" fillId="0" borderId="0" xfId="0" applyAlignment="1">
      <alignment vertical="center"/>
    </xf>
    <xf numFmtId="0" fontId="1" fillId="0" borderId="0" xfId="0" applyFont="1" applyAlignment="1">
      <alignment horizontal="center"/>
    </xf>
    <xf numFmtId="0" fontId="1" fillId="0" borderId="0" xfId="0" applyFont="1" applyAlignment="1"/>
    <xf numFmtId="0" fontId="2" fillId="0" borderId="0" xfId="0" applyFont="1" applyAlignment="1"/>
    <xf numFmtId="0" fontId="3" fillId="0" borderId="0" xfId="0" applyFont="1" applyAlignment="1"/>
    <xf numFmtId="0" fontId="3" fillId="0" borderId="0" xfId="0" applyFont="1" applyAlignment="1">
      <alignment horizontal="left" vertical="top" wrapText="1"/>
    </xf>
    <xf numFmtId="0" fontId="4" fillId="0" borderId="0" xfId="0" applyFont="1" applyAlignment="1">
      <alignment horizontal="center"/>
    </xf>
    <xf numFmtId="0" fontId="2" fillId="0" borderId="0" xfId="0" applyFont="1" applyAlignment="1">
      <alignment horizontal="left" vertical="center"/>
    </xf>
    <xf numFmtId="0" fontId="0" fillId="0" borderId="0" xfId="0"/>
    <xf numFmtId="0" fontId="2" fillId="0" borderId="0" xfId="0" applyFont="1" applyAlignment="1">
      <alignment horizontal="left" vertical="center" wrapText="1"/>
    </xf>
    <xf numFmtId="0" fontId="2" fillId="0" borderId="0" xfId="0" applyFont="1" applyAlignment="1">
      <alignment horizontal="left" vertical="top"/>
    </xf>
    <xf numFmtId="0" fontId="2" fillId="0" borderId="0" xfId="0" applyFont="1" applyAlignment="1">
      <alignment horizontal="left" vertical="top" wrapText="1"/>
    </xf>
    <xf numFmtId="0" fontId="2" fillId="0" borderId="1" xfId="0" applyFont="1" applyBorder="1" applyAlignment="1">
      <alignment horizontal="center" vertical="top" wrapText="1"/>
    </xf>
    <xf numFmtId="0" fontId="5" fillId="0" borderId="2" xfId="0" applyFont="1" applyBorder="1" applyAlignment="1"/>
    <xf numFmtId="0" fontId="5" fillId="0" borderId="1" xfId="0" applyFont="1" applyBorder="1" applyAlignment="1">
      <alignment horizontal="center" vertical="top" wrapText="1"/>
    </xf>
    <xf numFmtId="0" fontId="5" fillId="0" borderId="1" xfId="0" applyFont="1" applyBorder="1" applyAlignment="1">
      <alignment vertical="top" wrapText="1"/>
    </xf>
    <xf numFmtId="0" fontId="5" fillId="0" borderId="0" xfId="0" applyFont="1" applyAlignment="1">
      <alignment horizontal="center" vertical="top" wrapText="1"/>
    </xf>
    <xf numFmtId="0" fontId="5" fillId="0" borderId="0" xfId="0" applyFont="1" applyAlignment="1">
      <alignment vertical="top" wrapText="1"/>
    </xf>
    <xf numFmtId="0" fontId="2" fillId="0" borderId="1" xfId="0" applyFont="1" applyBorder="1" applyAlignment="1"/>
    <xf numFmtId="0" fontId="2" fillId="0" borderId="1" xfId="0" applyFont="1" applyBorder="1" applyAlignment="1">
      <alignment vertical="top" wrapText="1"/>
    </xf>
    <xf numFmtId="0" fontId="2" fillId="0" borderId="1" xfId="0" applyFont="1" applyBorder="1" applyAlignment="1">
      <alignment horizontal="left" vertical="top"/>
    </xf>
    <xf numFmtId="0" fontId="5" fillId="0" borderId="3" xfId="0" applyFont="1" applyBorder="1" applyAlignment="1"/>
    <xf numFmtId="0" fontId="2" fillId="0" borderId="1" xfId="0" applyFont="1" applyBorder="1" applyAlignment="1">
      <alignment horizontal="center" vertical="center"/>
    </xf>
    <xf numFmtId="0" fontId="5" fillId="0" borderId="4" xfId="0" applyFont="1" applyBorder="1" applyAlignment="1"/>
    <xf numFmtId="0" fontId="5" fillId="0" borderId="0" xfId="0" applyFont="1" applyAlignment="1"/>
    <xf numFmtId="0" fontId="2" fillId="0" borderId="0" xfId="0" applyFont="1" applyAlignment="1">
      <alignment horizontal="center" vertical="center"/>
    </xf>
    <xf numFmtId="0" fontId="5" fillId="0" borderId="5" xfId="0" applyFont="1" applyBorder="1" applyAlignment="1"/>
    <xf numFmtId="0" fontId="5" fillId="0" borderId="6" xfId="0" applyFont="1" applyBorder="1" applyAlignment="1"/>
    <xf numFmtId="0" fontId="2" fillId="0" borderId="1" xfId="0" applyFont="1" applyBorder="1" applyAlignment="1">
      <alignment vertical="center"/>
    </xf>
    <xf numFmtId="43" fontId="2" fillId="0" borderId="1" xfId="0" applyNumberFormat="1" applyFont="1" applyBorder="1" applyAlignment="1">
      <alignment horizontal="right" vertical="center"/>
    </xf>
    <xf numFmtId="43" fontId="2" fillId="0" borderId="0" xfId="0" applyNumberFormat="1" applyFont="1" applyAlignment="1">
      <alignment horizontal="right" vertical="center"/>
    </xf>
    <xf numFmtId="0" fontId="2" fillId="0" borderId="2" xfId="0" applyFont="1" applyBorder="1" applyAlignment="1">
      <alignment horizontal="left" vertical="center"/>
    </xf>
    <xf numFmtId="0" fontId="2" fillId="0" borderId="1" xfId="0" applyFont="1" applyBorder="1" applyAlignment="1">
      <alignment horizontal="left" vertical="center"/>
    </xf>
    <xf numFmtId="0" fontId="6" fillId="0" borderId="1" xfId="0" applyFont="1" applyBorder="1" applyAlignment="1">
      <alignment vertical="center"/>
    </xf>
    <xf numFmtId="0" fontId="6" fillId="0" borderId="0" xfId="0" applyFont="1" applyAlignment="1">
      <alignment vertical="center"/>
    </xf>
    <xf numFmtId="0" fontId="2" fillId="0" borderId="2" xfId="0" applyFont="1" applyBorder="1" applyAlignment="1">
      <alignment horizontal="center" vertical="center"/>
    </xf>
    <xf numFmtId="43" fontId="2" fillId="0" borderId="2" xfId="0" applyNumberFormat="1" applyFont="1" applyBorder="1" applyAlignment="1">
      <alignment horizontal="right" vertical="center"/>
    </xf>
    <xf numFmtId="0" fontId="5" fillId="0" borderId="7" xfId="0" applyFont="1" applyBorder="1" applyAlignment="1"/>
    <xf numFmtId="176" fontId="2" fillId="0" borderId="1" xfId="0" applyNumberFormat="1" applyFont="1" applyBorder="1" applyAlignment="1">
      <alignment horizontal="center" vertical="center"/>
    </xf>
    <xf numFmtId="49" fontId="2" fillId="0" borderId="1" xfId="0" applyNumberFormat="1" applyFont="1" applyBorder="1" applyAlignment="1">
      <alignment horizontal="center" vertical="center"/>
    </xf>
    <xf numFmtId="43" fontId="6" fillId="0" borderId="1" xfId="0" applyNumberFormat="1" applyFont="1" applyBorder="1" applyAlignment="1">
      <alignment horizontal="right" vertical="center"/>
    </xf>
    <xf numFmtId="0" fontId="7" fillId="0" borderId="0" xfId="0" applyFont="1" applyAlignment="1">
      <alignment vertical="center"/>
    </xf>
    <xf numFmtId="0" fontId="2" fillId="0" borderId="0" xfId="0" applyFont="1" applyAlignment="1">
      <alignment horizontal="right" vertical="center"/>
    </xf>
    <xf numFmtId="0" fontId="2" fillId="0" borderId="8" xfId="0" applyFont="1" applyBorder="1" applyAlignment="1">
      <alignment horizontal="left" vertical="center"/>
    </xf>
    <xf numFmtId="0" fontId="5" fillId="0" borderId="9" xfId="0" applyFont="1" applyBorder="1" applyAlignment="1"/>
    <xf numFmtId="0" fontId="2" fillId="0" borderId="10" xfId="0" applyFont="1" applyBorder="1" applyAlignment="1">
      <alignment horizontal="center" vertical="center"/>
    </xf>
    <xf numFmtId="0" fontId="5" fillId="0" borderId="11" xfId="0" applyFont="1" applyBorder="1" applyAlignment="1"/>
    <xf numFmtId="0" fontId="6" fillId="0" borderId="12" xfId="0" applyFont="1" applyBorder="1" applyAlignment="1">
      <alignment horizontal="center" vertical="center"/>
    </xf>
    <xf numFmtId="0" fontId="6" fillId="0" borderId="1" xfId="0" applyFont="1" applyBorder="1" applyAlignment="1">
      <alignment horizontal="center" vertical="center" wrapText="1"/>
    </xf>
    <xf numFmtId="0" fontId="6" fillId="0" borderId="1" xfId="0" applyFont="1" applyBorder="1" applyAlignment="1">
      <alignment horizontal="center" vertical="center"/>
    </xf>
    <xf numFmtId="0" fontId="6" fillId="0" borderId="13" xfId="0" applyFont="1" applyBorder="1" applyAlignment="1">
      <alignment horizontal="center" vertical="center"/>
    </xf>
    <xf numFmtId="0" fontId="2" fillId="0" borderId="12" xfId="0" applyFont="1" applyBorder="1" applyAlignment="1">
      <alignment horizontal="center" vertical="center"/>
    </xf>
    <xf numFmtId="0" fontId="2" fillId="0" borderId="1" xfId="0" applyFont="1" applyBorder="1" applyAlignment="1">
      <alignment vertical="center" wrapText="1"/>
    </xf>
    <xf numFmtId="0" fontId="2" fillId="0" borderId="13" xfId="0" applyFont="1" applyBorder="1" applyAlignment="1">
      <alignment vertical="center"/>
    </xf>
    <xf numFmtId="0" fontId="5" fillId="0" borderId="14" xfId="0" applyFont="1" applyBorder="1" applyAlignment="1"/>
    <xf numFmtId="0" fontId="5" fillId="0" borderId="15" xfId="0" applyFont="1" applyBorder="1" applyAlignment="1"/>
    <xf numFmtId="0" fontId="5" fillId="0" borderId="16" xfId="0" applyFont="1" applyBorder="1" applyAlignment="1"/>
    <xf numFmtId="0" fontId="2" fillId="0" borderId="17" xfId="0" applyFont="1" applyBorder="1" applyAlignment="1">
      <alignment horizontal="center" vertical="center"/>
    </xf>
    <xf numFmtId="0" fontId="2" fillId="0" borderId="18" xfId="0" applyFont="1" applyBorder="1" applyAlignment="1">
      <alignment vertical="center" wrapText="1"/>
    </xf>
    <xf numFmtId="0" fontId="2" fillId="0" borderId="18" xfId="0" applyFont="1" applyBorder="1" applyAlignment="1">
      <alignment vertical="center"/>
    </xf>
    <xf numFmtId="0" fontId="2" fillId="0" borderId="19" xfId="0" applyFont="1" applyBorder="1" applyAlignment="1">
      <alignment vertical="center"/>
    </xf>
    <xf numFmtId="0" fontId="8" fillId="0" borderId="0" xfId="0" applyFont="1" applyAlignment="1">
      <alignment horizontal="center" vertical="center"/>
    </xf>
    <xf numFmtId="0" fontId="8" fillId="0" borderId="0" xfId="0" applyFont="1" applyAlignment="1">
      <alignment vertical="center"/>
    </xf>
    <xf numFmtId="177" fontId="2" fillId="0" borderId="0" xfId="0" applyNumberFormat="1" applyFont="1" applyAlignment="1">
      <alignment horizontal="center" vertical="center"/>
    </xf>
    <xf numFmtId="177" fontId="2" fillId="0" borderId="20" xfId="0" applyNumberFormat="1" applyFont="1" applyBorder="1" applyAlignment="1">
      <alignment horizontal="left" vertical="center"/>
    </xf>
    <xf numFmtId="0" fontId="2" fillId="0" borderId="21" xfId="0" applyFont="1" applyBorder="1" applyAlignment="1">
      <alignment horizontal="center" vertical="center"/>
    </xf>
    <xf numFmtId="0" fontId="5" fillId="0" borderId="22" xfId="0" applyFont="1" applyBorder="1" applyAlignment="1"/>
    <xf numFmtId="0" fontId="2" fillId="0" borderId="2" xfId="0" applyFont="1" applyBorder="1" applyAlignment="1">
      <alignment horizontal="center" vertical="center" wrapText="1"/>
    </xf>
    <xf numFmtId="49" fontId="2" fillId="0" borderId="1" xfId="0" applyNumberFormat="1" applyFont="1" applyBorder="1" applyAlignment="1">
      <alignment horizontal="left" vertical="center"/>
    </xf>
    <xf numFmtId="14" fontId="2" fillId="0" borderId="1" xfId="0" applyNumberFormat="1" applyFont="1" applyBorder="1" applyAlignment="1">
      <alignment horizontal="center" vertical="center"/>
    </xf>
    <xf numFmtId="49" fontId="2" fillId="0" borderId="1" xfId="0" applyNumberFormat="1" applyFont="1" applyBorder="1" applyAlignment="1">
      <alignment vertical="center"/>
    </xf>
    <xf numFmtId="43" fontId="2" fillId="0" borderId="21" xfId="0" applyNumberFormat="1" applyFont="1" applyBorder="1" applyAlignment="1">
      <alignment vertical="center"/>
    </xf>
    <xf numFmtId="49" fontId="6" fillId="0" borderId="1" xfId="0" applyNumberFormat="1" applyFont="1" applyBorder="1" applyAlignment="1">
      <alignment vertical="center"/>
    </xf>
    <xf numFmtId="0" fontId="2" fillId="0" borderId="23" xfId="0" applyFont="1" applyBorder="1" applyAlignment="1">
      <alignment horizontal="left" vertical="center"/>
    </xf>
    <xf numFmtId="0" fontId="2" fillId="0" borderId="23" xfId="0" applyFont="1" applyBorder="1" applyAlignment="1">
      <alignment vertical="center"/>
    </xf>
    <xf numFmtId="0" fontId="5" fillId="0" borderId="20" xfId="0" applyFont="1" applyBorder="1" applyAlignment="1"/>
    <xf numFmtId="43" fontId="2" fillId="0" borderId="2" xfId="0" applyNumberFormat="1" applyFont="1" applyBorder="1" applyAlignment="1">
      <alignment vertical="center"/>
    </xf>
    <xf numFmtId="177" fontId="2" fillId="0" borderId="0" xfId="0" applyNumberFormat="1" applyFont="1" applyAlignment="1">
      <alignment horizontal="left" vertical="center"/>
    </xf>
    <xf numFmtId="178" fontId="2" fillId="0" borderId="24" xfId="0" applyNumberFormat="1" applyFont="1" applyBorder="1" applyAlignment="1">
      <alignment horizontal="center" vertical="center"/>
    </xf>
    <xf numFmtId="0" fontId="2" fillId="0" borderId="24" xfId="0" applyFont="1" applyBorder="1" applyAlignment="1">
      <alignment horizontal="center" vertical="center"/>
    </xf>
    <xf numFmtId="14" fontId="2" fillId="0" borderId="1" xfId="0" applyNumberFormat="1" applyFont="1" applyBorder="1" applyAlignment="1">
      <alignment horizontal="right" vertical="center"/>
    </xf>
    <xf numFmtId="49" fontId="2" fillId="0" borderId="1" xfId="0" applyNumberFormat="1" applyFont="1" applyBorder="1" applyAlignment="1">
      <alignment horizontal="right" vertical="center"/>
    </xf>
    <xf numFmtId="0" fontId="2" fillId="0" borderId="2" xfId="0" applyFont="1" applyBorder="1" applyAlignment="1">
      <alignment horizontal="right" vertical="center"/>
    </xf>
    <xf numFmtId="177" fontId="2" fillId="0" borderId="0" xfId="0" applyNumberFormat="1" applyFont="1" applyAlignment="1">
      <alignment horizontal="right" vertical="center"/>
    </xf>
    <xf numFmtId="49" fontId="2" fillId="0" borderId="0" xfId="0" applyNumberFormat="1" applyFont="1" applyAlignment="1">
      <alignment horizontal="right" vertical="center"/>
    </xf>
    <xf numFmtId="49" fontId="2" fillId="0" borderId="25" xfId="0" applyNumberFormat="1" applyFont="1" applyBorder="1" applyAlignment="1">
      <alignment horizontal="center" vertical="center"/>
    </xf>
    <xf numFmtId="14" fontId="2" fillId="0" borderId="0" xfId="0" applyNumberFormat="1" applyFont="1" applyAlignment="1">
      <alignment vertical="center"/>
    </xf>
    <xf numFmtId="0" fontId="2" fillId="0" borderId="26" xfId="0" applyFont="1" applyBorder="1" applyAlignment="1">
      <alignment horizontal="center" vertical="center"/>
    </xf>
    <xf numFmtId="0" fontId="5" fillId="0" borderId="27" xfId="0" applyFont="1" applyBorder="1" applyAlignment="1"/>
    <xf numFmtId="43" fontId="2" fillId="0" borderId="0" xfId="0" applyNumberFormat="1" applyFont="1" applyAlignment="1">
      <alignment vertical="center"/>
    </xf>
    <xf numFmtId="0" fontId="2" fillId="0" borderId="1" xfId="0" applyFont="1" applyBorder="1" applyAlignment="1">
      <alignment horizontal="center" vertical="center" wrapText="1"/>
    </xf>
    <xf numFmtId="178" fontId="2" fillId="0" borderId="4" xfId="0" applyNumberFormat="1" applyFont="1" applyBorder="1" applyAlignment="1">
      <alignment horizontal="center" vertical="center" wrapText="1"/>
    </xf>
    <xf numFmtId="9" fontId="2" fillId="0" borderId="1" xfId="0" applyNumberFormat="1" applyFont="1" applyBorder="1" applyAlignment="1">
      <alignment horizontal="center" vertical="center"/>
    </xf>
    <xf numFmtId="179" fontId="2" fillId="0" borderId="1" xfId="0" applyNumberFormat="1" applyFont="1" applyBorder="1" applyAlignment="1">
      <alignment horizontal="center" vertical="center"/>
    </xf>
    <xf numFmtId="180" fontId="2" fillId="0" borderId="2" xfId="0" applyNumberFormat="1" applyFont="1" applyBorder="1" applyAlignment="1">
      <alignment horizontal="center" vertical="center"/>
    </xf>
    <xf numFmtId="0" fontId="9" fillId="0" borderId="0" xfId="0" applyFont="1" applyAlignment="1">
      <alignment vertical="center"/>
    </xf>
    <xf numFmtId="0" fontId="9" fillId="0" borderId="0" xfId="0" applyFont="1" applyAlignment="1">
      <alignment horizontal="left" vertical="center"/>
    </xf>
    <xf numFmtId="181" fontId="2" fillId="0" borderId="1" xfId="0" applyNumberFormat="1" applyFont="1" applyBorder="1" applyAlignment="1">
      <alignment horizontal="center" vertical="center"/>
    </xf>
    <xf numFmtId="181" fontId="2" fillId="0" borderId="1" xfId="0" applyNumberFormat="1" applyFont="1" applyBorder="1" applyAlignment="1">
      <alignment horizontal="left" vertical="center"/>
    </xf>
    <xf numFmtId="43" fontId="2" fillId="0" borderId="1" xfId="0" applyNumberFormat="1" applyFont="1" applyBorder="1" applyAlignment="1">
      <alignment horizontal="left" vertical="center"/>
    </xf>
    <xf numFmtId="0" fontId="2" fillId="0" borderId="28" xfId="0" applyFont="1" applyBorder="1" applyAlignment="1">
      <alignment horizontal="center" vertical="center"/>
    </xf>
    <xf numFmtId="0" fontId="5" fillId="0" borderId="29" xfId="0" applyFont="1" applyBorder="1" applyAlignment="1"/>
    <xf numFmtId="43" fontId="2" fillId="0" borderId="28" xfId="0" applyNumberFormat="1" applyFont="1" applyBorder="1" applyAlignment="1">
      <alignment vertical="center"/>
    </xf>
    <xf numFmtId="43" fontId="10" fillId="0" borderId="1" xfId="0" applyNumberFormat="1" applyFont="1" applyBorder="1" applyAlignment="1"/>
    <xf numFmtId="182" fontId="10" fillId="0" borderId="1" xfId="0" applyNumberFormat="1" applyFont="1" applyBorder="1" applyAlignment="1">
      <alignment horizontal="center" vertical="center"/>
    </xf>
    <xf numFmtId="177" fontId="2" fillId="0" borderId="0" xfId="0" applyNumberFormat="1" applyFont="1" applyAlignment="1">
      <alignment vertical="center"/>
    </xf>
    <xf numFmtId="43" fontId="2" fillId="0" borderId="1" xfId="0" applyNumberFormat="1" applyFont="1" applyBorder="1" applyAlignment="1">
      <alignment horizontal="right" vertical="center" wrapText="1"/>
    </xf>
    <xf numFmtId="43" fontId="2" fillId="0" borderId="6" xfId="0" applyNumberFormat="1" applyFont="1" applyBorder="1" applyAlignment="1">
      <alignment horizontal="right" vertical="center"/>
    </xf>
    <xf numFmtId="178" fontId="2" fillId="0" borderId="7" xfId="0" applyNumberFormat="1" applyFont="1" applyBorder="1" applyAlignment="1">
      <alignment horizontal="right" vertical="center"/>
    </xf>
    <xf numFmtId="43" fontId="2" fillId="0" borderId="0" xfId="0" applyNumberFormat="1" applyFont="1" applyAlignment="1">
      <alignment horizontal="center" vertical="center"/>
    </xf>
    <xf numFmtId="0" fontId="2" fillId="0" borderId="21" xfId="0" applyFont="1" applyBorder="1" applyAlignment="1">
      <alignment vertical="center"/>
    </xf>
    <xf numFmtId="43" fontId="2" fillId="0" borderId="2" xfId="0" applyNumberFormat="1" applyFont="1" applyBorder="1" applyAlignment="1">
      <alignment horizontal="center" vertical="center"/>
    </xf>
    <xf numFmtId="43" fontId="2" fillId="0" borderId="1" xfId="0" applyNumberFormat="1" applyFont="1" applyBorder="1" applyAlignment="1">
      <alignment vertical="center"/>
    </xf>
    <xf numFmtId="43" fontId="2" fillId="0" borderId="0" xfId="0" applyNumberFormat="1" applyFont="1" applyAlignment="1">
      <alignment horizontal="left" vertical="center"/>
    </xf>
    <xf numFmtId="0" fontId="2" fillId="0" borderId="0" xfId="0" applyFont="1" applyAlignment="1">
      <alignment horizontal="center" vertical="center" wrapText="1"/>
    </xf>
    <xf numFmtId="43" fontId="2" fillId="0" borderId="24" xfId="0" applyNumberFormat="1" applyFont="1" applyBorder="1" applyAlignment="1">
      <alignment horizontal="center" vertical="center"/>
    </xf>
    <xf numFmtId="0" fontId="11" fillId="0" borderId="23" xfId="0" applyFont="1" applyBorder="1" applyAlignment="1">
      <alignment horizontal="left" vertical="center"/>
    </xf>
    <xf numFmtId="0" fontId="11" fillId="0" borderId="0" xfId="0" applyFont="1" applyAlignment="1">
      <alignment vertical="center"/>
    </xf>
    <xf numFmtId="49" fontId="2" fillId="0" borderId="2" xfId="0" applyNumberFormat="1" applyFont="1" applyBorder="1" applyAlignment="1">
      <alignment horizontal="right" vertical="center"/>
    </xf>
    <xf numFmtId="177" fontId="2" fillId="0" borderId="2" xfId="0" applyNumberFormat="1" applyFont="1" applyBorder="1" applyAlignment="1">
      <alignment horizontal="center" vertical="center"/>
    </xf>
    <xf numFmtId="49" fontId="11" fillId="0" borderId="1" xfId="0" applyNumberFormat="1" applyFont="1" applyBorder="1" applyAlignment="1">
      <alignment vertical="center"/>
    </xf>
    <xf numFmtId="0" fontId="2" fillId="0" borderId="2" xfId="0" applyFont="1" applyBorder="1" applyAlignment="1">
      <alignment vertical="center"/>
    </xf>
    <xf numFmtId="0" fontId="2" fillId="0" borderId="25" xfId="0" applyFont="1" applyBorder="1" applyAlignment="1">
      <alignment horizontal="center" vertical="center"/>
    </xf>
    <xf numFmtId="0" fontId="1" fillId="0" borderId="0" xfId="0" applyFont="1" applyAlignment="1">
      <alignment horizontal="center" vertical="center" wrapText="1"/>
    </xf>
    <xf numFmtId="0" fontId="8" fillId="0" borderId="0" xfId="0" applyFont="1" applyAlignment="1">
      <alignment horizontal="center" vertical="center" wrapText="1"/>
    </xf>
    <xf numFmtId="0" fontId="11" fillId="0" borderId="0" xfId="0" applyFont="1" applyAlignment="1">
      <alignment horizontal="center" vertical="center"/>
    </xf>
    <xf numFmtId="0" fontId="11" fillId="0" borderId="0" xfId="0" applyFont="1" applyAlignment="1">
      <alignment horizontal="center" vertical="center" wrapText="1"/>
    </xf>
    <xf numFmtId="14" fontId="11" fillId="0" borderId="1" xfId="0" applyNumberFormat="1" applyFont="1" applyBorder="1" applyAlignment="1">
      <alignment vertical="center"/>
    </xf>
    <xf numFmtId="43" fontId="11" fillId="0" borderId="21" xfId="0" applyNumberFormat="1" applyFont="1" applyBorder="1" applyAlignment="1">
      <alignment horizontal="center" vertical="center"/>
    </xf>
    <xf numFmtId="0" fontId="11" fillId="0" borderId="0" xfId="0" applyFont="1" applyAlignment="1">
      <alignment vertical="top"/>
    </xf>
    <xf numFmtId="49" fontId="11" fillId="0" borderId="1" xfId="0" applyNumberFormat="1" applyFont="1" applyBorder="1" applyAlignment="1">
      <alignment horizontal="center" vertical="center"/>
    </xf>
    <xf numFmtId="14" fontId="11" fillId="0" borderId="1" xfId="0" applyNumberFormat="1" applyFont="1" applyBorder="1" applyAlignment="1">
      <alignment horizontal="center" vertical="center"/>
    </xf>
    <xf numFmtId="14" fontId="11" fillId="0" borderId="1" xfId="0" applyNumberFormat="1" applyFont="1" applyBorder="1" applyAlignment="1">
      <alignment horizontal="center" vertical="center" wrapText="1"/>
    </xf>
    <xf numFmtId="0" fontId="2" fillId="0" borderId="1" xfId="0" applyFont="1" applyBorder="1" applyAlignment="1">
      <alignment horizontal="left" vertical="center" wrapText="1"/>
    </xf>
    <xf numFmtId="0" fontId="5" fillId="0" borderId="0" xfId="0" applyFont="1" applyAlignment="1">
      <alignment vertical="center"/>
    </xf>
    <xf numFmtId="49" fontId="2" fillId="0" borderId="0" xfId="0" applyNumberFormat="1" applyFont="1" applyAlignment="1">
      <alignment vertical="center"/>
    </xf>
    <xf numFmtId="177" fontId="2" fillId="0" borderId="1" xfId="0" applyNumberFormat="1" applyFont="1" applyBorder="1" applyAlignment="1">
      <alignment horizontal="center" vertical="center"/>
    </xf>
    <xf numFmtId="49" fontId="2" fillId="0" borderId="21" xfId="0" applyNumberFormat="1" applyFont="1" applyBorder="1" applyAlignment="1">
      <alignment vertical="center"/>
    </xf>
    <xf numFmtId="0" fontId="2" fillId="0" borderId="20" xfId="0" applyFont="1" applyBorder="1" applyAlignment="1">
      <alignment horizontal="right" vertical="center"/>
    </xf>
    <xf numFmtId="0" fontId="2" fillId="0" borderId="3" xfId="0" applyFont="1" applyBorder="1" applyAlignment="1">
      <alignment horizontal="center" vertical="center"/>
    </xf>
    <xf numFmtId="49" fontId="2" fillId="0" borderId="2" xfId="0" applyNumberFormat="1" applyFont="1" applyBorder="1" applyAlignment="1">
      <alignment horizontal="left" vertical="center"/>
    </xf>
    <xf numFmtId="43" fontId="2" fillId="0" borderId="7" xfId="0" applyNumberFormat="1" applyFont="1" applyBorder="1" applyAlignment="1">
      <alignment horizontal="right" vertical="center"/>
    </xf>
    <xf numFmtId="43" fontId="2" fillId="0" borderId="21" xfId="0" applyNumberFormat="1" applyFont="1" applyBorder="1" applyAlignment="1">
      <alignment horizontal="right" vertical="center"/>
    </xf>
    <xf numFmtId="49" fontId="2" fillId="0" borderId="1" xfId="0" applyNumberFormat="1" applyFont="1" applyBorder="1" applyAlignment="1">
      <alignment horizontal="center" vertical="center" wrapText="1"/>
    </xf>
    <xf numFmtId="0" fontId="2" fillId="0" borderId="7" xfId="0" applyFont="1" applyBorder="1" applyAlignment="1">
      <alignment horizontal="center" vertical="center"/>
    </xf>
    <xf numFmtId="0" fontId="2" fillId="0" borderId="7" xfId="0" applyFont="1" applyBorder="1" applyAlignment="1">
      <alignment horizontal="center" vertical="center" wrapText="1"/>
    </xf>
    <xf numFmtId="49" fontId="2" fillId="0" borderId="2" xfId="0" applyNumberFormat="1" applyFont="1" applyBorder="1" applyAlignment="1">
      <alignment horizontal="center" vertical="center" wrapText="1"/>
    </xf>
    <xf numFmtId="0" fontId="2" fillId="0" borderId="6" xfId="0" applyFont="1" applyBorder="1" applyAlignment="1">
      <alignment horizontal="center" vertical="center" wrapText="1"/>
    </xf>
    <xf numFmtId="43" fontId="2" fillId="0" borderId="1" xfId="0" applyNumberFormat="1" applyFont="1" applyBorder="1" applyAlignment="1">
      <alignment horizontal="center" vertical="center"/>
    </xf>
    <xf numFmtId="178" fontId="2" fillId="0" borderId="1" xfId="0" applyNumberFormat="1" applyFont="1" applyBorder="1" applyAlignment="1">
      <alignment horizontal="right" vertical="center"/>
    </xf>
    <xf numFmtId="0" fontId="12" fillId="0" borderId="0" xfId="0" applyFont="1" applyAlignment="1">
      <alignment vertical="center"/>
    </xf>
    <xf numFmtId="178" fontId="2" fillId="0" borderId="1" xfId="0" applyNumberFormat="1" applyFont="1" applyBorder="1" applyAlignment="1">
      <alignment horizontal="center" vertical="center"/>
    </xf>
    <xf numFmtId="178" fontId="2" fillId="0" borderId="1" xfId="0" applyNumberFormat="1" applyFont="1" applyBorder="1" applyAlignment="1">
      <alignment vertical="center"/>
    </xf>
    <xf numFmtId="10" fontId="2" fillId="0" borderId="1" xfId="0" applyNumberFormat="1" applyFont="1" applyBorder="1" applyAlignment="1">
      <alignment vertical="center"/>
    </xf>
    <xf numFmtId="0" fontId="2" fillId="0" borderId="30" xfId="0" applyFont="1" applyBorder="1" applyAlignment="1">
      <alignment horizontal="center" vertical="center"/>
    </xf>
    <xf numFmtId="43" fontId="2" fillId="0" borderId="30" xfId="0" applyNumberFormat="1" applyFont="1" applyBorder="1" applyAlignment="1">
      <alignment vertical="center"/>
    </xf>
    <xf numFmtId="0" fontId="11" fillId="0" borderId="1" xfId="0" applyFont="1" applyBorder="1" applyAlignment="1">
      <alignment horizontal="center" vertical="center" wrapText="1"/>
    </xf>
    <xf numFmtId="43" fontId="2" fillId="0" borderId="7" xfId="0" applyNumberFormat="1" applyFont="1" applyBorder="1" applyAlignment="1">
      <alignment horizontal="center" vertical="center"/>
    </xf>
    <xf numFmtId="0" fontId="2" fillId="0" borderId="1" xfId="0" applyFont="1" applyBorder="1" applyAlignment="1">
      <alignment horizontal="right" vertical="center"/>
    </xf>
    <xf numFmtId="0" fontId="8" fillId="2" borderId="0" xfId="0" applyFont="1" applyFill="1" applyAlignment="1">
      <alignment vertical="center"/>
    </xf>
    <xf numFmtId="177" fontId="2" fillId="2" borderId="0" xfId="0" applyNumberFormat="1" applyFont="1" applyFill="1" applyAlignment="1">
      <alignment horizontal="center" vertical="center"/>
    </xf>
    <xf numFmtId="0" fontId="2" fillId="2" borderId="0" xfId="0" applyFont="1" applyFill="1" applyAlignment="1">
      <alignment vertical="center"/>
    </xf>
    <xf numFmtId="177" fontId="2" fillId="2" borderId="20" xfId="0" applyNumberFormat="1" applyFont="1" applyFill="1" applyBorder="1" applyAlignment="1">
      <alignment horizontal="left" vertical="center"/>
    </xf>
    <xf numFmtId="0" fontId="2" fillId="2" borderId="1"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5" fillId="0" borderId="0" xfId="0" applyFont="1" applyAlignment="1">
      <alignment horizontal="center" vertical="center"/>
    </xf>
    <xf numFmtId="0" fontId="2" fillId="0" borderId="16" xfId="0" applyFont="1" applyBorder="1" applyAlignment="1">
      <alignment horizontal="center" vertical="center" wrapText="1"/>
    </xf>
    <xf numFmtId="0" fontId="2" fillId="0" borderId="31" xfId="0" applyFont="1" applyBorder="1" applyAlignment="1">
      <alignment horizontal="center" vertical="center"/>
    </xf>
    <xf numFmtId="0" fontId="2" fillId="0" borderId="32" xfId="0" applyFont="1" applyBorder="1" applyAlignment="1">
      <alignment horizontal="center" vertical="center" wrapText="1"/>
    </xf>
    <xf numFmtId="9" fontId="2" fillId="0" borderId="7" xfId="0" applyNumberFormat="1" applyFont="1" applyBorder="1" applyAlignment="1">
      <alignment horizontal="center" vertical="center"/>
    </xf>
    <xf numFmtId="10" fontId="5" fillId="0" borderId="1" xfId="0" applyNumberFormat="1" applyFont="1" applyBorder="1" applyAlignment="1"/>
    <xf numFmtId="43" fontId="5" fillId="0" borderId="0" xfId="0" applyNumberFormat="1" applyFont="1" applyAlignment="1">
      <alignment vertical="center"/>
    </xf>
    <xf numFmtId="9" fontId="5" fillId="0" borderId="33" xfId="0" applyNumberFormat="1" applyFont="1" applyBorder="1" applyAlignment="1"/>
    <xf numFmtId="9" fontId="2" fillId="0" borderId="33" xfId="0" applyNumberFormat="1" applyFont="1" applyBorder="1" applyAlignment="1">
      <alignment vertical="center"/>
    </xf>
    <xf numFmtId="0" fontId="2" fillId="0" borderId="33" xfId="0" applyFont="1" applyBorder="1" applyAlignment="1">
      <alignment vertical="center"/>
    </xf>
    <xf numFmtId="0" fontId="2" fillId="0" borderId="34" xfId="0" applyFont="1" applyBorder="1" applyAlignment="1">
      <alignment vertical="center"/>
    </xf>
    <xf numFmtId="183" fontId="2" fillId="0" borderId="34" xfId="0" applyNumberFormat="1" applyFont="1" applyBorder="1" applyAlignment="1">
      <alignment vertical="center"/>
    </xf>
    <xf numFmtId="0" fontId="2" fillId="3" borderId="1" xfId="0" applyFont="1" applyFill="1" applyBorder="1" applyAlignment="1">
      <alignment horizontal="center" vertical="center"/>
    </xf>
    <xf numFmtId="49" fontId="2" fillId="3" borderId="1" xfId="0" applyNumberFormat="1" applyFont="1" applyFill="1" applyBorder="1" applyAlignment="1">
      <alignment horizontal="center" vertical="center"/>
    </xf>
    <xf numFmtId="49" fontId="2" fillId="3" borderId="1" xfId="0" applyNumberFormat="1" applyFont="1" applyFill="1" applyBorder="1" applyAlignment="1">
      <alignment horizontal="left" vertical="center"/>
    </xf>
    <xf numFmtId="0" fontId="2" fillId="3" borderId="7" xfId="0" applyFont="1" applyFill="1" applyBorder="1" applyAlignment="1">
      <alignment horizontal="center" vertical="center"/>
    </xf>
    <xf numFmtId="43" fontId="2" fillId="3" borderId="7" xfId="0" applyNumberFormat="1" applyFont="1" applyFill="1" applyBorder="1" applyAlignment="1">
      <alignment horizontal="center" vertical="center"/>
    </xf>
    <xf numFmtId="9" fontId="2" fillId="3" borderId="7" xfId="0" applyNumberFormat="1" applyFont="1" applyFill="1" applyBorder="1" applyAlignment="1">
      <alignment horizontal="center" vertical="center"/>
    </xf>
    <xf numFmtId="43" fontId="2" fillId="3" borderId="1" xfId="0" applyNumberFormat="1" applyFont="1" applyFill="1" applyBorder="1" applyAlignment="1">
      <alignment horizontal="right" vertical="center"/>
    </xf>
    <xf numFmtId="43" fontId="2" fillId="3" borderId="2" xfId="0" applyNumberFormat="1" applyFont="1" applyFill="1" applyBorder="1" applyAlignment="1">
      <alignment horizontal="right" vertical="center"/>
    </xf>
    <xf numFmtId="10" fontId="5" fillId="3" borderId="1" xfId="0" applyNumberFormat="1" applyFont="1" applyFill="1" applyBorder="1" applyAlignment="1"/>
    <xf numFmtId="0" fontId="2" fillId="3" borderId="1" xfId="0" applyFont="1" applyFill="1" applyBorder="1" applyAlignment="1">
      <alignment vertical="center"/>
    </xf>
    <xf numFmtId="0" fontId="5" fillId="3" borderId="0" xfId="0" applyFont="1" applyFill="1" applyAlignment="1"/>
    <xf numFmtId="43" fontId="5" fillId="3" borderId="0" xfId="0" applyNumberFormat="1" applyFont="1" applyFill="1" applyAlignment="1">
      <alignment vertical="center"/>
    </xf>
    <xf numFmtId="0" fontId="5" fillId="3" borderId="0" xfId="0" applyFont="1" applyFill="1" applyAlignment="1">
      <alignment vertical="center"/>
    </xf>
    <xf numFmtId="9" fontId="2" fillId="3" borderId="33" xfId="0" applyNumberFormat="1" applyFont="1" applyFill="1" applyBorder="1" applyAlignment="1">
      <alignment vertical="center"/>
    </xf>
    <xf numFmtId="0" fontId="2" fillId="3" borderId="33" xfId="0" applyFont="1" applyFill="1" applyBorder="1" applyAlignment="1">
      <alignment vertical="center"/>
    </xf>
    <xf numFmtId="0" fontId="2" fillId="3" borderId="34" xfId="0" applyFont="1" applyFill="1" applyBorder="1" applyAlignment="1">
      <alignment vertical="center"/>
    </xf>
    <xf numFmtId="183" fontId="2" fillId="3" borderId="34" xfId="0" applyNumberFormat="1" applyFont="1" applyFill="1" applyBorder="1" applyAlignment="1">
      <alignment vertical="center"/>
    </xf>
    <xf numFmtId="9" fontId="5" fillId="3" borderId="33" xfId="0" applyNumberFormat="1" applyFont="1" applyFill="1" applyBorder="1" applyAlignment="1"/>
    <xf numFmtId="9" fontId="2" fillId="0" borderId="7" xfId="0" applyNumberFormat="1" applyFont="1" applyBorder="1" applyAlignment="1">
      <alignment horizontal="right" vertical="center"/>
    </xf>
    <xf numFmtId="43" fontId="2" fillId="2" borderId="7" xfId="0" applyNumberFormat="1" applyFont="1" applyFill="1" applyBorder="1" applyAlignment="1">
      <alignment horizontal="center" vertical="center"/>
    </xf>
    <xf numFmtId="0" fontId="2" fillId="2" borderId="7"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23" xfId="0" applyFont="1" applyFill="1" applyBorder="1" applyAlignment="1">
      <alignment horizontal="left" vertical="center"/>
    </xf>
    <xf numFmtId="0" fontId="13" fillId="0" borderId="0" xfId="0" applyFont="1" applyAlignment="1">
      <alignment vertical="center"/>
    </xf>
    <xf numFmtId="0" fontId="13" fillId="4" borderId="0" xfId="0" applyFont="1" applyFill="1" applyAlignment="1">
      <alignment horizontal="left" vertical="center"/>
    </xf>
    <xf numFmtId="0" fontId="14" fillId="4" borderId="0" xfId="0" applyFont="1" applyFill="1" applyAlignment="1">
      <alignment horizontal="center" vertical="center"/>
    </xf>
    <xf numFmtId="0" fontId="15" fillId="0" borderId="0" xfId="0" applyFont="1" applyAlignment="1">
      <alignment horizontal="center" vertical="center"/>
    </xf>
    <xf numFmtId="0" fontId="15" fillId="0" borderId="0" xfId="0" applyFont="1" applyAlignment="1">
      <alignment vertical="center"/>
    </xf>
    <xf numFmtId="0" fontId="16" fillId="4" borderId="0" xfId="0" applyFont="1" applyFill="1" applyAlignment="1">
      <alignment horizontal="left" vertical="center"/>
    </xf>
    <xf numFmtId="0" fontId="17" fillId="4" borderId="0" xfId="0" applyFont="1" applyFill="1" applyAlignment="1">
      <alignment horizontal="center" vertical="center"/>
    </xf>
    <xf numFmtId="0" fontId="18" fillId="0" borderId="35" xfId="0" applyFont="1" applyBorder="1" applyAlignment="1">
      <alignment horizontal="center" vertical="center"/>
    </xf>
    <xf numFmtId="0" fontId="18" fillId="0" borderId="35" xfId="0" applyFont="1" applyBorder="1" applyAlignment="1">
      <alignment horizontal="center" vertical="center" wrapText="1"/>
    </xf>
    <xf numFmtId="0" fontId="19" fillId="4" borderId="35" xfId="0" applyFont="1" applyFill="1" applyBorder="1" applyAlignment="1">
      <alignment horizontal="center" vertical="center"/>
    </xf>
    <xf numFmtId="0" fontId="20" fillId="4" borderId="35" xfId="0" applyFont="1" applyFill="1" applyBorder="1" applyAlignment="1">
      <alignment horizontal="center" vertical="center"/>
    </xf>
    <xf numFmtId="0" fontId="21" fillId="0" borderId="35" xfId="0" applyFont="1" applyBorder="1" applyAlignment="1">
      <alignment horizontal="center" vertical="center"/>
    </xf>
    <xf numFmtId="49" fontId="22" fillId="0" borderId="35" xfId="0" applyNumberFormat="1" applyFont="1" applyBorder="1" applyAlignment="1">
      <alignment horizontal="left" vertical="center"/>
    </xf>
    <xf numFmtId="0" fontId="23" fillId="4" borderId="35" xfId="0" applyFont="1" applyFill="1" applyBorder="1" applyAlignment="1">
      <alignment horizontal="left" vertical="center"/>
    </xf>
    <xf numFmtId="0" fontId="14" fillId="4" borderId="35" xfId="0" applyFont="1" applyFill="1" applyBorder="1" applyAlignment="1">
      <alignment horizontal="center" vertical="center"/>
    </xf>
    <xf numFmtId="0" fontId="14" fillId="4" borderId="35" xfId="0" applyFont="1" applyFill="1" applyBorder="1" applyAlignment="1">
      <alignment horizontal="center" vertical="center" wrapText="1"/>
    </xf>
    <xf numFmtId="49" fontId="21" fillId="0" borderId="35" xfId="0" applyNumberFormat="1" applyFont="1" applyBorder="1" applyAlignment="1">
      <alignment horizontal="left" vertical="center"/>
    </xf>
    <xf numFmtId="49" fontId="24" fillId="0" borderId="35" xfId="0" applyNumberFormat="1" applyFont="1" applyBorder="1" applyAlignment="1">
      <alignment horizontal="left" vertical="center"/>
    </xf>
    <xf numFmtId="0" fontId="24" fillId="0" borderId="35" xfId="0" applyFont="1" applyBorder="1" applyAlignment="1">
      <alignment horizontal="left" vertical="center" wrapText="1"/>
    </xf>
    <xf numFmtId="178" fontId="2" fillId="0" borderId="36" xfId="0" applyNumberFormat="1" applyFont="1" applyBorder="1" applyAlignment="1">
      <alignment horizontal="center" vertical="center"/>
    </xf>
    <xf numFmtId="0" fontId="2" fillId="0" borderId="36" xfId="0" applyFont="1" applyBorder="1" applyAlignment="1">
      <alignment horizontal="center" vertical="center" wrapText="1"/>
    </xf>
    <xf numFmtId="43" fontId="2" fillId="0" borderId="36" xfId="0" applyNumberFormat="1" applyFont="1" applyBorder="1" applyAlignment="1">
      <alignment horizontal="center" vertical="center" wrapText="1"/>
    </xf>
    <xf numFmtId="178" fontId="2" fillId="0" borderId="36" xfId="0" applyNumberFormat="1" applyFont="1" applyBorder="1" applyAlignment="1">
      <alignment horizontal="center" vertical="center" wrapText="1"/>
    </xf>
    <xf numFmtId="178" fontId="2" fillId="0" borderId="36" xfId="0" applyNumberFormat="1" applyFont="1" applyBorder="1" applyAlignment="1">
      <alignment horizontal="right" vertical="center"/>
    </xf>
    <xf numFmtId="0" fontId="5" fillId="0" borderId="37" xfId="0" applyFont="1" applyBorder="1" applyAlignment="1"/>
    <xf numFmtId="0" fontId="5" fillId="0" borderId="38" xfId="0" applyFont="1" applyBorder="1" applyAlignment="1"/>
    <xf numFmtId="0" fontId="2" fillId="0" borderId="36" xfId="0" applyFont="1" applyBorder="1" applyAlignment="1">
      <alignment horizontal="center" vertical="center"/>
    </xf>
    <xf numFmtId="0" fontId="5" fillId="0" borderId="39" xfId="0" applyFont="1" applyBorder="1" applyAlignment="1"/>
    <xf numFmtId="43" fontId="2" fillId="0" borderId="36" xfId="0" applyNumberFormat="1" applyFont="1" applyBorder="1" applyAlignment="1">
      <alignment horizontal="center" vertical="center"/>
    </xf>
    <xf numFmtId="0" fontId="2" fillId="0" borderId="36" xfId="0" applyFont="1" applyBorder="1" applyAlignment="1">
      <alignment vertical="center"/>
    </xf>
    <xf numFmtId="43" fontId="2" fillId="0" borderId="36" xfId="0" applyNumberFormat="1" applyFont="1" applyBorder="1" applyAlignment="1">
      <alignment vertical="center"/>
    </xf>
    <xf numFmtId="0" fontId="2" fillId="0" borderId="36" xfId="0" applyFont="1" applyBorder="1" applyAlignment="1">
      <alignment horizontal="right" vertical="center"/>
    </xf>
    <xf numFmtId="0" fontId="25" fillId="0" borderId="36" xfId="0" applyFont="1" applyBorder="1" applyAlignment="1">
      <alignment vertical="center"/>
    </xf>
    <xf numFmtId="184" fontId="2" fillId="0" borderId="36" xfId="0" applyNumberFormat="1" applyFont="1" applyBorder="1" applyAlignment="1">
      <alignment vertical="center"/>
    </xf>
    <xf numFmtId="178" fontId="2" fillId="0" borderId="0" xfId="0" applyNumberFormat="1" applyFont="1" applyAlignment="1">
      <alignment horizontal="center" vertical="center"/>
    </xf>
    <xf numFmtId="0" fontId="25" fillId="0" borderId="0" xfId="0" applyFont="1" applyAlignment="1">
      <alignment vertical="center"/>
    </xf>
    <xf numFmtId="184" fontId="2" fillId="0" borderId="0" xfId="0" applyNumberFormat="1" applyFont="1" applyAlignment="1">
      <alignment vertical="center"/>
    </xf>
    <xf numFmtId="0" fontId="2" fillId="0" borderId="21" xfId="0" applyFont="1" applyBorder="1" applyAlignment="1">
      <alignment horizontal="center" vertical="center" wrapText="1"/>
    </xf>
    <xf numFmtId="0" fontId="5" fillId="0" borderId="40" xfId="0" applyFont="1" applyBorder="1" applyAlignment="1"/>
    <xf numFmtId="181" fontId="2" fillId="0" borderId="2" xfId="0" applyNumberFormat="1" applyFont="1" applyBorder="1" applyAlignment="1">
      <alignment horizontal="center" vertical="center"/>
    </xf>
    <xf numFmtId="14" fontId="2" fillId="0" borderId="21" xfId="0" applyNumberFormat="1" applyFont="1" applyBorder="1" applyAlignment="1">
      <alignment horizontal="center" vertical="center"/>
    </xf>
    <xf numFmtId="185" fontId="2" fillId="0" borderId="21" xfId="0" applyNumberFormat="1" applyFont="1" applyBorder="1" applyAlignment="1">
      <alignment horizontal="right" vertical="center"/>
    </xf>
    <xf numFmtId="186" fontId="2" fillId="0" borderId="21" xfId="0" applyNumberFormat="1" applyFont="1" applyBorder="1" applyAlignment="1">
      <alignment horizontal="right" vertical="center"/>
    </xf>
    <xf numFmtId="43" fontId="2" fillId="0" borderId="21" xfId="0" applyNumberFormat="1" applyFont="1" applyBorder="1" applyAlignment="1">
      <alignment horizontal="center" vertical="center"/>
    </xf>
    <xf numFmtId="43" fontId="2" fillId="0" borderId="21" xfId="0" applyNumberFormat="1" applyFont="1" applyBorder="1" applyAlignment="1">
      <alignment horizontal="center" vertical="center" wrapText="1"/>
    </xf>
    <xf numFmtId="0" fontId="2" fillId="0" borderId="21" xfId="0" applyFont="1" applyBorder="1" applyAlignment="1">
      <alignment vertical="center" wrapText="1"/>
    </xf>
    <xf numFmtId="14" fontId="2" fillId="0" borderId="2" xfId="0" applyNumberFormat="1" applyFont="1" applyBorder="1" applyAlignment="1">
      <alignment horizontal="center" vertical="center"/>
    </xf>
    <xf numFmtId="176" fontId="2" fillId="0" borderId="21" xfId="0" applyNumberFormat="1" applyFont="1" applyBorder="1" applyAlignment="1">
      <alignment horizontal="center" vertical="center"/>
    </xf>
    <xf numFmtId="187" fontId="2" fillId="0" borderId="21" xfId="0" applyNumberFormat="1" applyFont="1" applyBorder="1" applyAlignment="1">
      <alignment horizontal="center" vertical="center"/>
    </xf>
    <xf numFmtId="0" fontId="2" fillId="0" borderId="21" xfId="0" applyFont="1" applyBorder="1" applyAlignment="1">
      <alignment horizontal="left" vertical="center"/>
    </xf>
    <xf numFmtId="0" fontId="2" fillId="0" borderId="33" xfId="0" applyFont="1" applyBorder="1" applyAlignment="1">
      <alignment horizontal="center" vertical="center"/>
    </xf>
    <xf numFmtId="0" fontId="5" fillId="0" borderId="41" xfId="0" applyFont="1" applyBorder="1" applyAlignment="1"/>
    <xf numFmtId="0" fontId="5" fillId="0" borderId="42" xfId="0" applyFont="1" applyBorder="1" applyAlignment="1"/>
    <xf numFmtId="43" fontId="26" fillId="0" borderId="43" xfId="0" applyNumberFormat="1" applyFont="1" applyBorder="1" applyAlignment="1">
      <alignment horizontal="center" vertical="center" wrapText="1"/>
    </xf>
    <xf numFmtId="43" fontId="2" fillId="0" borderId="43" xfId="0" applyNumberFormat="1" applyFont="1" applyBorder="1" applyAlignment="1">
      <alignment horizontal="center" vertical="center"/>
    </xf>
    <xf numFmtId="0" fontId="2" fillId="0" borderId="43" xfId="0" applyFont="1" applyBorder="1" applyAlignment="1">
      <alignment horizontal="center" vertical="center"/>
    </xf>
    <xf numFmtId="0" fontId="2" fillId="0" borderId="28" xfId="0" applyFont="1" applyBorder="1" applyAlignment="1">
      <alignment vertical="center"/>
    </xf>
    <xf numFmtId="178" fontId="2" fillId="0" borderId="0" xfId="0" applyNumberFormat="1" applyFont="1" applyAlignment="1">
      <alignment vertical="center" wrapText="1"/>
    </xf>
    <xf numFmtId="0" fontId="2" fillId="0" borderId="7" xfId="0" applyFont="1" applyBorder="1" applyAlignment="1"/>
    <xf numFmtId="178" fontId="2" fillId="0" borderId="21" xfId="0" applyNumberFormat="1" applyFont="1" applyBorder="1" applyAlignment="1">
      <alignment horizontal="center" vertical="center" wrapText="1"/>
    </xf>
    <xf numFmtId="178" fontId="2" fillId="0" borderId="21" xfId="0" applyNumberFormat="1" applyFont="1" applyBorder="1" applyAlignment="1">
      <alignment horizontal="center" vertical="center"/>
    </xf>
    <xf numFmtId="188" fontId="2" fillId="0" borderId="21" xfId="0" applyNumberFormat="1" applyFont="1" applyBorder="1" applyAlignment="1">
      <alignment horizontal="center" vertical="center" wrapText="1"/>
    </xf>
    <xf numFmtId="178" fontId="2" fillId="0" borderId="1" xfId="0" applyNumberFormat="1" applyFont="1" applyBorder="1" applyAlignment="1">
      <alignment horizontal="center" vertical="center" wrapText="1"/>
    </xf>
    <xf numFmtId="178" fontId="2" fillId="0" borderId="2" xfId="0" applyNumberFormat="1" applyFont="1" applyBorder="1" applyAlignment="1">
      <alignment horizontal="center" vertical="center" wrapText="1"/>
    </xf>
    <xf numFmtId="0" fontId="2" fillId="0" borderId="0" xfId="0" applyFont="1" applyAlignment="1">
      <alignment vertical="center" wrapText="1"/>
    </xf>
    <xf numFmtId="178" fontId="2" fillId="0" borderId="1" xfId="0" applyNumberFormat="1" applyFont="1" applyBorder="1" applyAlignment="1">
      <alignment horizontal="right" vertical="center" wrapText="1"/>
    </xf>
    <xf numFmtId="178" fontId="2" fillId="0" borderId="2" xfId="0" applyNumberFormat="1" applyFont="1" applyBorder="1" applyAlignment="1">
      <alignment horizontal="right" vertical="center" wrapText="1"/>
    </xf>
    <xf numFmtId="178" fontId="2" fillId="0" borderId="7" xfId="0" applyNumberFormat="1" applyFont="1" applyBorder="1" applyAlignment="1">
      <alignment vertical="center" wrapText="1"/>
    </xf>
    <xf numFmtId="178" fontId="2" fillId="0" borderId="7" xfId="0" applyNumberFormat="1" applyFont="1" applyBorder="1" applyAlignment="1">
      <alignment vertical="center"/>
    </xf>
    <xf numFmtId="178" fontId="2" fillId="0" borderId="6" xfId="0" applyNumberFormat="1" applyFont="1" applyBorder="1" applyAlignment="1">
      <alignment vertical="center"/>
    </xf>
    <xf numFmtId="178" fontId="2" fillId="0" borderId="0" xfId="0" applyNumberFormat="1" applyFont="1" applyAlignment="1">
      <alignment vertical="center"/>
    </xf>
    <xf numFmtId="49" fontId="2" fillId="0" borderId="2" xfId="0" applyNumberFormat="1" applyFont="1" applyBorder="1" applyAlignment="1">
      <alignment horizontal="center" vertical="center"/>
    </xf>
    <xf numFmtId="14" fontId="2" fillId="0" borderId="1" xfId="0" applyNumberFormat="1" applyFont="1" applyBorder="1" applyAlignment="1">
      <alignment horizontal="left" vertical="center"/>
    </xf>
    <xf numFmtId="14" fontId="2" fillId="0" borderId="2" xfId="0" applyNumberFormat="1" applyFont="1" applyBorder="1" applyAlignment="1">
      <alignment horizontal="right" vertical="center"/>
    </xf>
    <xf numFmtId="0" fontId="5" fillId="0" borderId="2" xfId="0" applyFont="1" applyBorder="1" applyAlignment="1">
      <alignment vertical="center"/>
    </xf>
    <xf numFmtId="188" fontId="2" fillId="0" borderId="1" xfId="0" applyNumberFormat="1" applyFont="1" applyBorder="1" applyAlignment="1">
      <alignment horizontal="right" vertical="center" wrapText="1"/>
    </xf>
    <xf numFmtId="188" fontId="2" fillId="0" borderId="7" xfId="0" applyNumberFormat="1" applyFont="1" applyBorder="1" applyAlignment="1">
      <alignment horizontal="right" vertical="center"/>
    </xf>
    <xf numFmtId="0" fontId="2" fillId="0" borderId="25" xfId="0" applyFont="1" applyBorder="1" applyAlignment="1">
      <alignment horizontal="center" vertical="center" wrapText="1"/>
    </xf>
    <xf numFmtId="43" fontId="2" fillId="0" borderId="25" xfId="0" applyNumberFormat="1" applyFont="1" applyBorder="1" applyAlignment="1">
      <alignment horizontal="right" vertical="center"/>
    </xf>
    <xf numFmtId="43" fontId="2" fillId="0" borderId="25" xfId="0" applyNumberFormat="1" applyFont="1" applyBorder="1" applyAlignment="1">
      <alignment horizontal="center" vertical="center"/>
    </xf>
    <xf numFmtId="0" fontId="11" fillId="0" borderId="23" xfId="0" applyFont="1" applyBorder="1" applyAlignment="1">
      <alignment vertical="center"/>
    </xf>
    <xf numFmtId="0" fontId="5" fillId="0" borderId="3" xfId="0" applyFont="1" applyBorder="1" applyAlignment="1">
      <alignment vertical="center"/>
    </xf>
    <xf numFmtId="188" fontId="8" fillId="0" borderId="0" xfId="0" applyNumberFormat="1" applyFont="1" applyAlignment="1">
      <alignment vertical="center"/>
    </xf>
    <xf numFmtId="188" fontId="1" fillId="0" borderId="0" xfId="0" applyNumberFormat="1" applyFont="1" applyAlignment="1">
      <alignment vertical="center"/>
    </xf>
    <xf numFmtId="43" fontId="1" fillId="0" borderId="0" xfId="0" applyNumberFormat="1" applyFont="1" applyAlignment="1">
      <alignment vertical="center"/>
    </xf>
    <xf numFmtId="0" fontId="27" fillId="0" borderId="0" xfId="0" applyFont="1" applyAlignment="1">
      <alignment horizontal="center" vertical="center"/>
    </xf>
    <xf numFmtId="0" fontId="28" fillId="0" borderId="0" xfId="0" applyFont="1" applyAlignment="1">
      <alignment horizontal="center" vertical="center"/>
    </xf>
    <xf numFmtId="0" fontId="6" fillId="0" borderId="0" xfId="0" applyFont="1" applyAlignment="1">
      <alignment horizontal="center" vertical="center"/>
    </xf>
    <xf numFmtId="43" fontId="6" fillId="0" borderId="0" xfId="0" applyNumberFormat="1" applyFont="1" applyAlignment="1">
      <alignment horizontal="center" vertical="center"/>
    </xf>
    <xf numFmtId="0" fontId="2" fillId="0" borderId="20" xfId="0" applyFont="1" applyBorder="1" applyAlignment="1">
      <alignment horizontal="left" vertical="center"/>
    </xf>
    <xf numFmtId="0" fontId="2" fillId="0" borderId="20" xfId="0" applyFont="1" applyBorder="1" applyAlignment="1">
      <alignment vertical="center"/>
    </xf>
    <xf numFmtId="43" fontId="2" fillId="0" borderId="20" xfId="0" applyNumberFormat="1" applyFont="1" applyBorder="1" applyAlignment="1">
      <alignment vertical="center"/>
    </xf>
    <xf numFmtId="0" fontId="10" fillId="0" borderId="1" xfId="0" applyFont="1" applyBorder="1" applyAlignment="1">
      <alignment horizontal="center" vertical="center"/>
    </xf>
    <xf numFmtId="189" fontId="2" fillId="0" borderId="1" xfId="0" applyNumberFormat="1" applyFont="1" applyBorder="1" applyAlignment="1">
      <alignment vertical="center"/>
    </xf>
    <xf numFmtId="9" fontId="8" fillId="0" borderId="0" xfId="0" applyNumberFormat="1" applyFont="1" applyAlignment="1">
      <alignment vertical="center"/>
    </xf>
    <xf numFmtId="9" fontId="2" fillId="0" borderId="0" xfId="0" applyNumberFormat="1" applyFont="1" applyAlignment="1">
      <alignment horizontal="center" vertical="center"/>
    </xf>
    <xf numFmtId="9" fontId="2" fillId="0" borderId="0" xfId="0" applyNumberFormat="1" applyFont="1" applyAlignment="1">
      <alignment vertical="center"/>
    </xf>
    <xf numFmtId="9" fontId="2" fillId="0" borderId="1" xfId="0" applyNumberFormat="1" applyFont="1" applyBorder="1" applyAlignment="1">
      <alignment horizontal="center" vertical="center" wrapText="1"/>
    </xf>
    <xf numFmtId="9" fontId="2" fillId="0" borderId="21" xfId="0" applyNumberFormat="1" applyFont="1" applyBorder="1" applyAlignment="1">
      <alignment vertical="center"/>
    </xf>
    <xf numFmtId="178" fontId="2" fillId="0" borderId="0" xfId="0" applyNumberFormat="1" applyFont="1" applyAlignment="1">
      <alignment horizontal="center" vertical="center" wrapText="1"/>
    </xf>
    <xf numFmtId="178" fontId="2" fillId="0" borderId="24" xfId="0" applyNumberFormat="1" applyFont="1" applyBorder="1" applyAlignment="1">
      <alignment horizontal="center" vertical="center" wrapText="1"/>
    </xf>
    <xf numFmtId="0" fontId="5" fillId="0" borderId="23" xfId="0" applyFont="1" applyBorder="1" applyAlignment="1"/>
    <xf numFmtId="0" fontId="11" fillId="0" borderId="23" xfId="0" applyFont="1" applyBorder="1" applyAlignment="1">
      <alignment horizontal="center" vertical="center"/>
    </xf>
    <xf numFmtId="49" fontId="2" fillId="0" borderId="7" xfId="0" applyNumberFormat="1" applyFont="1" applyBorder="1" applyAlignment="1">
      <alignment horizontal="left" vertical="center"/>
    </xf>
    <xf numFmtId="49" fontId="2" fillId="0" borderId="7" xfId="0" applyNumberFormat="1" applyFont="1" applyBorder="1" applyAlignment="1">
      <alignment horizontal="center" vertical="center"/>
    </xf>
    <xf numFmtId="43" fontId="2" fillId="0" borderId="7" xfId="0" applyNumberFormat="1" applyFont="1" applyBorder="1" applyAlignment="1">
      <alignment horizontal="center" vertical="center" wrapText="1"/>
    </xf>
    <xf numFmtId="43" fontId="2" fillId="0" borderId="2" xfId="0" applyNumberFormat="1" applyFont="1" applyBorder="1" applyAlignment="1">
      <alignment horizontal="right" vertical="center" wrapText="1"/>
    </xf>
    <xf numFmtId="49" fontId="2" fillId="0" borderId="0" xfId="0" applyNumberFormat="1" applyFont="1" applyAlignment="1">
      <alignment horizontal="center" vertical="center"/>
    </xf>
    <xf numFmtId="0" fontId="10" fillId="0" borderId="0" xfId="0" applyFont="1" applyAlignment="1">
      <alignment vertical="center"/>
    </xf>
    <xf numFmtId="0" fontId="10" fillId="0" borderId="0" xfId="0" applyFont="1" applyAlignment="1">
      <alignment horizontal="center" vertical="center"/>
    </xf>
    <xf numFmtId="178" fontId="10" fillId="0" borderId="0" xfId="0" applyNumberFormat="1" applyFont="1" applyAlignment="1">
      <alignment vertical="center"/>
    </xf>
    <xf numFmtId="0" fontId="2" fillId="0" borderId="20" xfId="0" applyFont="1" applyBorder="1" applyAlignment="1">
      <alignment horizontal="center" vertical="center"/>
    </xf>
    <xf numFmtId="0" fontId="10" fillId="0" borderId="1" xfId="0" applyFont="1" applyBorder="1" applyAlignment="1">
      <alignment horizontal="center" vertical="center" wrapText="1"/>
    </xf>
    <xf numFmtId="43" fontId="10" fillId="0" borderId="0" xfId="0" applyNumberFormat="1" applyFont="1" applyAlignment="1">
      <alignment vertical="center"/>
    </xf>
    <xf numFmtId="43" fontId="2" fillId="0" borderId="1" xfId="0" applyNumberFormat="1" applyFont="1" applyBorder="1" applyAlignment="1">
      <alignment vertical="center" wrapText="1"/>
    </xf>
    <xf numFmtId="189" fontId="2" fillId="0" borderId="1" xfId="0" applyNumberFormat="1" applyFont="1" applyBorder="1" applyAlignment="1">
      <alignment horizontal="right" vertical="center"/>
    </xf>
    <xf numFmtId="43" fontId="2" fillId="0" borderId="1" xfId="0" applyNumberFormat="1" applyFont="1" applyBorder="1" applyAlignment="1">
      <alignment horizontal="center" vertical="center" wrapText="1"/>
    </xf>
    <xf numFmtId="10" fontId="2" fillId="0" borderId="0" xfId="0" applyNumberFormat="1" applyFont="1" applyAlignment="1">
      <alignment vertical="center"/>
    </xf>
    <xf numFmtId="0" fontId="10" fillId="0" borderId="0" xfId="0" applyFont="1" applyAlignment="1">
      <alignment horizontal="left" vertical="center"/>
    </xf>
    <xf numFmtId="0" fontId="10" fillId="0" borderId="24" xfId="0" applyFont="1" applyBorder="1" applyAlignment="1">
      <alignment horizontal="center" vertical="center" wrapText="1"/>
    </xf>
    <xf numFmtId="49" fontId="2" fillId="0" borderId="1" xfId="0" applyNumberFormat="1" applyFont="1" applyBorder="1" applyAlignment="1">
      <alignment vertical="center" wrapText="1"/>
    </xf>
    <xf numFmtId="0" fontId="2" fillId="0" borderId="24" xfId="0" applyFont="1" applyBorder="1" applyAlignment="1">
      <alignment horizontal="center" vertical="center" wrapText="1"/>
    </xf>
    <xf numFmtId="43" fontId="2" fillId="0" borderId="44" xfId="0" applyNumberFormat="1" applyFont="1" applyBorder="1" applyAlignment="1">
      <alignment horizontal="right" vertical="center"/>
    </xf>
    <xf numFmtId="17" fontId="2" fillId="0" borderId="1" xfId="0" applyNumberFormat="1" applyFont="1" applyBorder="1" applyAlignment="1">
      <alignment horizontal="left" vertical="center"/>
    </xf>
    <xf numFmtId="49" fontId="2" fillId="0" borderId="7" xfId="0" applyNumberFormat="1" applyFont="1" applyBorder="1" applyAlignment="1">
      <alignment horizontal="center" vertical="center" wrapText="1"/>
    </xf>
    <xf numFmtId="0" fontId="29" fillId="0" borderId="0" xfId="0" applyFont="1" applyAlignment="1">
      <alignment horizontal="center" vertical="center"/>
    </xf>
    <xf numFmtId="0" fontId="29" fillId="0" borderId="0" xfId="0" applyFont="1" applyAlignment="1">
      <alignment horizontal="center"/>
    </xf>
    <xf numFmtId="0" fontId="30" fillId="0" borderId="23" xfId="0" applyFont="1" applyBorder="1" applyAlignment="1">
      <alignment horizontal="center" vertical="center" wrapText="1"/>
    </xf>
    <xf numFmtId="0" fontId="29" fillId="0" borderId="0" xfId="0" applyFont="1" applyAlignment="1">
      <alignment horizontal="center" vertical="center" wrapText="1"/>
    </xf>
    <xf numFmtId="0" fontId="29" fillId="0" borderId="0" xfId="0" applyFont="1" applyAlignment="1">
      <alignment vertical="center" wrapText="1"/>
    </xf>
    <xf numFmtId="0" fontId="29" fillId="0" borderId="0" xfId="0" applyFont="1" applyAlignment="1">
      <alignment horizontal="left" vertical="center" wrapText="1"/>
    </xf>
    <xf numFmtId="4" fontId="29" fillId="0" borderId="0" xfId="0" applyNumberFormat="1" applyFont="1" applyAlignment="1">
      <alignment horizontal="right" vertical="center" wrapText="1"/>
    </xf>
    <xf numFmtId="10" fontId="29" fillId="0" borderId="0" xfId="0" applyNumberFormat="1" applyFont="1" applyAlignment="1">
      <alignment horizontal="right" vertical="center" wrapText="1"/>
    </xf>
    <xf numFmtId="0" fontId="29" fillId="0" borderId="45" xfId="0" applyFont="1" applyBorder="1" applyAlignment="1">
      <alignment horizontal="center" vertical="center" wrapText="1"/>
    </xf>
    <xf numFmtId="0" fontId="5" fillId="0" borderId="45" xfId="0" applyFont="1" applyBorder="1" applyAlignment="1"/>
    <xf numFmtId="10" fontId="29" fillId="0" borderId="45" xfId="0" applyNumberFormat="1" applyFont="1" applyBorder="1" applyAlignment="1">
      <alignment horizontal="right" vertical="center" wrapText="1"/>
    </xf>
    <xf numFmtId="181" fontId="2" fillId="0" borderId="0" xfId="0" applyNumberFormat="1" applyFont="1" applyAlignment="1">
      <alignment horizontal="center" vertical="center"/>
    </xf>
    <xf numFmtId="181" fontId="2" fillId="0" borderId="0" xfId="0" applyNumberFormat="1" applyFont="1" applyAlignment="1">
      <alignment vertical="center"/>
    </xf>
    <xf numFmtId="181" fontId="6" fillId="0" borderId="1" xfId="0" applyNumberFormat="1" applyFont="1" applyBorder="1" applyAlignment="1">
      <alignment vertical="center"/>
    </xf>
    <xf numFmtId="181" fontId="2" fillId="0" borderId="23" xfId="0" applyNumberFormat="1" applyFont="1" applyBorder="1" applyAlignment="1">
      <alignment horizontal="left" vertical="center"/>
    </xf>
    <xf numFmtId="43" fontId="2" fillId="0" borderId="23" xfId="0" applyNumberFormat="1" applyFont="1" applyBorder="1" applyAlignment="1">
      <alignment horizontal="left" vertical="center"/>
    </xf>
    <xf numFmtId="43" fontId="2" fillId="0" borderId="0" xfId="0" applyNumberFormat="1" applyFont="1" applyAlignment="1">
      <alignment horizontal="center" vertical="center" wrapText="1"/>
    </xf>
    <xf numFmtId="43" fontId="9" fillId="0" borderId="0" xfId="0" applyNumberFormat="1" applyFont="1" applyAlignment="1">
      <alignment vertical="center"/>
    </xf>
    <xf numFmtId="49" fontId="2" fillId="0" borderId="21" xfId="0" applyNumberFormat="1" applyFont="1" applyBorder="1" applyAlignment="1">
      <alignment horizontal="center" vertical="center"/>
    </xf>
    <xf numFmtId="14" fontId="2" fillId="0" borderId="21" xfId="0" applyNumberFormat="1" applyFont="1" applyBorder="1" applyAlignment="1">
      <alignment vertical="center"/>
    </xf>
    <xf numFmtId="0" fontId="31" fillId="0" borderId="0" xfId="0" applyFont="1" applyAlignment="1"/>
    <xf numFmtId="17" fontId="2" fillId="0" borderId="1" xfId="0" applyNumberFormat="1" applyFont="1" applyBorder="1" applyAlignment="1">
      <alignment horizontal="center" vertical="center"/>
    </xf>
    <xf numFmtId="9" fontId="2" fillId="0" borderId="1" xfId="0" applyNumberFormat="1" applyFont="1" applyBorder="1" applyAlignment="1">
      <alignment vertical="center"/>
    </xf>
    <xf numFmtId="0" fontId="2" fillId="0" borderId="23" xfId="0" applyFont="1" applyBorder="1" applyAlignment="1">
      <alignment horizontal="center" vertical="center"/>
    </xf>
    <xf numFmtId="190" fontId="2" fillId="0" borderId="1" xfId="0" applyNumberFormat="1" applyFont="1" applyBorder="1" applyAlignment="1">
      <alignment horizontal="center" vertical="center"/>
    </xf>
    <xf numFmtId="11" fontId="2" fillId="0" borderId="1" xfId="0" applyNumberFormat="1" applyFont="1" applyBorder="1" applyAlignment="1">
      <alignment vertical="center" wrapText="1"/>
    </xf>
    <xf numFmtId="11" fontId="2" fillId="0" borderId="1" xfId="0" applyNumberFormat="1" applyFont="1" applyBorder="1" applyAlignment="1">
      <alignment vertical="center"/>
    </xf>
    <xf numFmtId="0" fontId="32" fillId="0" borderId="0" xfId="0" applyFont="1" applyAlignment="1">
      <alignment vertical="center"/>
    </xf>
    <xf numFmtId="49" fontId="2" fillId="0" borderId="20" xfId="0" applyNumberFormat="1" applyFont="1" applyBorder="1" applyAlignment="1">
      <alignment horizontal="right" vertical="center"/>
    </xf>
    <xf numFmtId="0" fontId="33" fillId="0" borderId="0" xfId="0" applyFont="1" applyAlignment="1">
      <alignment vertical="center"/>
    </xf>
    <xf numFmtId="0" fontId="6" fillId="0" borderId="8"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46" xfId="0" applyFont="1" applyBorder="1" applyAlignment="1">
      <alignment horizontal="center" vertical="center" wrapText="1"/>
    </xf>
    <xf numFmtId="0" fontId="34" fillId="0" borderId="0" xfId="0" applyFont="1" applyAlignment="1">
      <alignment vertical="center"/>
    </xf>
    <xf numFmtId="178" fontId="2" fillId="0" borderId="13" xfId="0" applyNumberFormat="1" applyFont="1" applyBorder="1" applyAlignment="1">
      <alignment vertical="center"/>
    </xf>
    <xf numFmtId="49" fontId="2" fillId="0" borderId="12" xfId="0" applyNumberFormat="1" applyFont="1" applyBorder="1" applyAlignment="1">
      <alignment horizontal="right" vertical="center"/>
    </xf>
    <xf numFmtId="178" fontId="6" fillId="0" borderId="1" xfId="0" applyNumberFormat="1" applyFont="1" applyBorder="1" applyAlignment="1">
      <alignment vertical="center"/>
    </xf>
    <xf numFmtId="178" fontId="6" fillId="0" borderId="13" xfId="0" applyNumberFormat="1" applyFont="1" applyBorder="1" applyAlignment="1">
      <alignment vertical="center"/>
    </xf>
    <xf numFmtId="0" fontId="6" fillId="0" borderId="18" xfId="0" applyFont="1" applyBorder="1" applyAlignment="1">
      <alignment horizontal="center" vertical="center"/>
    </xf>
    <xf numFmtId="178" fontId="6" fillId="0" borderId="18" xfId="0" applyNumberFormat="1" applyFont="1" applyBorder="1" applyAlignment="1">
      <alignment vertical="center"/>
    </xf>
    <xf numFmtId="0" fontId="2" fillId="0" borderId="18" xfId="0" applyFont="1" applyBorder="1" applyAlignment="1">
      <alignment horizontal="center" vertical="center"/>
    </xf>
    <xf numFmtId="178" fontId="6" fillId="0" borderId="19" xfId="0" applyNumberFormat="1" applyFont="1" applyBorder="1" applyAlignment="1">
      <alignment vertical="center"/>
    </xf>
    <xf numFmtId="0" fontId="35" fillId="0" borderId="0" xfId="0" applyFont="1" applyAlignment="1">
      <alignment horizontal="center" vertical="center"/>
    </xf>
    <xf numFmtId="49" fontId="2" fillId="0" borderId="0" xfId="0" applyNumberFormat="1" applyFont="1" applyAlignment="1">
      <alignment horizontal="left" vertical="center"/>
    </xf>
    <xf numFmtId="0" fontId="9" fillId="0" borderId="1" xfId="0" applyFont="1" applyBorder="1" applyAlignment="1">
      <alignment vertical="center"/>
    </xf>
    <xf numFmtId="178" fontId="2" fillId="0" borderId="0" xfId="0" applyNumberFormat="1" applyFont="1" applyAlignment="1">
      <alignment horizontal="left" vertical="center"/>
    </xf>
    <xf numFmtId="0" fontId="36" fillId="0" borderId="0" xfId="0" applyFont="1" applyAlignment="1">
      <alignment horizontal="center" vertical="center" wrapText="1"/>
    </xf>
    <xf numFmtId="0" fontId="5" fillId="0" borderId="0" xfId="0" applyFont="1" applyAlignment="1">
      <alignment vertical="center" wrapText="1"/>
    </xf>
    <xf numFmtId="0" fontId="37" fillId="0" borderId="0" xfId="0" applyFont="1" applyAlignment="1">
      <alignment horizontal="center" vertical="center" wrapText="1"/>
    </xf>
    <xf numFmtId="0" fontId="37" fillId="0" borderId="0" xfId="0" applyFont="1" applyAlignment="1">
      <alignment horizontal="left" vertical="center" wrapText="1"/>
    </xf>
    <xf numFmtId="0" fontId="38" fillId="0" borderId="0" xfId="0" applyFont="1" applyAlignment="1">
      <alignment horizontal="left" vertical="center" wrapText="1"/>
    </xf>
    <xf numFmtId="0" fontId="39" fillId="0" borderId="0" xfId="0" applyFont="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2">
    <dxf>
      <font>
        <name val="Calibri"/>
        <scheme val="none"/>
        <family val="2"/>
        <sz val="11"/>
        <color rgb="FFFFFFFF"/>
      </font>
    </dxf>
    <dxf>
      <font>
        <name val="Calibri"/>
        <scheme val="none"/>
        <family val="2"/>
        <sz val="11"/>
        <color rgb="FF000000"/>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9" Type="http://schemas.openxmlformats.org/officeDocument/2006/relationships/worksheet" Target="worksheets/sheet99.xml"/><Relationship Id="rId98" Type="http://schemas.openxmlformats.org/officeDocument/2006/relationships/worksheet" Target="worksheets/sheet98.xml"/><Relationship Id="rId97" Type="http://schemas.openxmlformats.org/officeDocument/2006/relationships/worksheet" Target="worksheets/sheet97.xml"/><Relationship Id="rId96" Type="http://schemas.openxmlformats.org/officeDocument/2006/relationships/worksheet" Target="worksheets/sheet96.xml"/><Relationship Id="rId95" Type="http://schemas.openxmlformats.org/officeDocument/2006/relationships/worksheet" Target="worksheets/sheet95.xml"/><Relationship Id="rId94" Type="http://schemas.openxmlformats.org/officeDocument/2006/relationships/worksheet" Target="worksheets/sheet94.xml"/><Relationship Id="rId93" Type="http://schemas.openxmlformats.org/officeDocument/2006/relationships/worksheet" Target="worksheets/sheet93.xml"/><Relationship Id="rId92" Type="http://schemas.openxmlformats.org/officeDocument/2006/relationships/worksheet" Target="worksheets/sheet92.xml"/><Relationship Id="rId91" Type="http://schemas.openxmlformats.org/officeDocument/2006/relationships/worksheet" Target="worksheets/sheet91.xml"/><Relationship Id="rId90" Type="http://schemas.openxmlformats.org/officeDocument/2006/relationships/worksheet" Target="worksheets/sheet90.xml"/><Relationship Id="rId9" Type="http://schemas.openxmlformats.org/officeDocument/2006/relationships/worksheet" Target="worksheets/sheet9.xml"/><Relationship Id="rId89" Type="http://schemas.openxmlformats.org/officeDocument/2006/relationships/worksheet" Target="worksheets/sheet89.xml"/><Relationship Id="rId88" Type="http://schemas.openxmlformats.org/officeDocument/2006/relationships/worksheet" Target="worksheets/sheet88.xml"/><Relationship Id="rId87" Type="http://schemas.openxmlformats.org/officeDocument/2006/relationships/worksheet" Target="worksheets/sheet87.xml"/><Relationship Id="rId86" Type="http://schemas.openxmlformats.org/officeDocument/2006/relationships/worksheet" Target="worksheets/sheet86.xml"/><Relationship Id="rId85" Type="http://schemas.openxmlformats.org/officeDocument/2006/relationships/worksheet" Target="worksheets/sheet85.xml"/><Relationship Id="rId84" Type="http://schemas.openxmlformats.org/officeDocument/2006/relationships/worksheet" Target="worksheets/sheet84.xml"/><Relationship Id="rId83" Type="http://schemas.openxmlformats.org/officeDocument/2006/relationships/worksheet" Target="worksheets/sheet83.xml"/><Relationship Id="rId82" Type="http://schemas.openxmlformats.org/officeDocument/2006/relationships/worksheet" Target="worksheets/sheet82.xml"/><Relationship Id="rId81" Type="http://schemas.openxmlformats.org/officeDocument/2006/relationships/worksheet" Target="worksheets/sheet81.xml"/><Relationship Id="rId80" Type="http://schemas.openxmlformats.org/officeDocument/2006/relationships/worksheet" Target="worksheets/sheet80.xml"/><Relationship Id="rId8" Type="http://schemas.openxmlformats.org/officeDocument/2006/relationships/worksheet" Target="worksheets/sheet8.xml"/><Relationship Id="rId79" Type="http://schemas.openxmlformats.org/officeDocument/2006/relationships/worksheet" Target="worksheets/sheet79.xml"/><Relationship Id="rId78" Type="http://schemas.openxmlformats.org/officeDocument/2006/relationships/worksheet" Target="worksheets/sheet78.xml"/><Relationship Id="rId77" Type="http://schemas.openxmlformats.org/officeDocument/2006/relationships/worksheet" Target="worksheets/sheet77.xml"/><Relationship Id="rId76" Type="http://schemas.openxmlformats.org/officeDocument/2006/relationships/worksheet" Target="worksheets/sheet76.xml"/><Relationship Id="rId75" Type="http://schemas.openxmlformats.org/officeDocument/2006/relationships/worksheet" Target="worksheets/sheet75.xml"/><Relationship Id="rId74" Type="http://schemas.openxmlformats.org/officeDocument/2006/relationships/worksheet" Target="worksheets/sheet74.xml"/><Relationship Id="rId73" Type="http://schemas.openxmlformats.org/officeDocument/2006/relationships/worksheet" Target="worksheets/sheet73.xml"/><Relationship Id="rId72" Type="http://schemas.openxmlformats.org/officeDocument/2006/relationships/worksheet" Target="worksheets/sheet72.xml"/><Relationship Id="rId71" Type="http://schemas.openxmlformats.org/officeDocument/2006/relationships/worksheet" Target="worksheets/sheet71.xml"/><Relationship Id="rId70" Type="http://schemas.openxmlformats.org/officeDocument/2006/relationships/worksheet" Target="worksheets/sheet70.xml"/><Relationship Id="rId7" Type="http://schemas.openxmlformats.org/officeDocument/2006/relationships/worksheet" Target="worksheets/sheet7.xml"/><Relationship Id="rId69" Type="http://schemas.openxmlformats.org/officeDocument/2006/relationships/worksheet" Target="worksheets/sheet69.xml"/><Relationship Id="rId68" Type="http://schemas.openxmlformats.org/officeDocument/2006/relationships/worksheet" Target="worksheets/sheet68.xml"/><Relationship Id="rId67" Type="http://schemas.openxmlformats.org/officeDocument/2006/relationships/worksheet" Target="worksheets/sheet67.xml"/><Relationship Id="rId66" Type="http://schemas.openxmlformats.org/officeDocument/2006/relationships/worksheet" Target="worksheets/sheet66.xml"/><Relationship Id="rId65" Type="http://schemas.openxmlformats.org/officeDocument/2006/relationships/worksheet" Target="worksheets/sheet65.xml"/><Relationship Id="rId64" Type="http://schemas.openxmlformats.org/officeDocument/2006/relationships/worksheet" Target="worksheets/sheet64.xml"/><Relationship Id="rId63" Type="http://schemas.openxmlformats.org/officeDocument/2006/relationships/worksheet" Target="worksheets/sheet63.xml"/><Relationship Id="rId62" Type="http://schemas.openxmlformats.org/officeDocument/2006/relationships/worksheet" Target="worksheets/sheet62.xml"/><Relationship Id="rId61" Type="http://schemas.openxmlformats.org/officeDocument/2006/relationships/worksheet" Target="worksheets/sheet61.xml"/><Relationship Id="rId60" Type="http://schemas.openxmlformats.org/officeDocument/2006/relationships/worksheet" Target="worksheets/sheet60.xml"/><Relationship Id="rId6" Type="http://schemas.openxmlformats.org/officeDocument/2006/relationships/worksheet" Target="worksheets/sheet6.xml"/><Relationship Id="rId59" Type="http://schemas.openxmlformats.org/officeDocument/2006/relationships/worksheet" Target="worksheets/sheet59.xml"/><Relationship Id="rId58" Type="http://schemas.openxmlformats.org/officeDocument/2006/relationships/worksheet" Target="worksheets/sheet58.xml"/><Relationship Id="rId57" Type="http://schemas.openxmlformats.org/officeDocument/2006/relationships/worksheet" Target="worksheets/sheet57.xml"/><Relationship Id="rId56" Type="http://schemas.openxmlformats.org/officeDocument/2006/relationships/worksheet" Target="worksheets/sheet56.xml"/><Relationship Id="rId55" Type="http://schemas.openxmlformats.org/officeDocument/2006/relationships/worksheet" Target="worksheets/sheet55.xml"/><Relationship Id="rId54" Type="http://schemas.openxmlformats.org/officeDocument/2006/relationships/worksheet" Target="worksheets/sheet54.xml"/><Relationship Id="rId53" Type="http://schemas.openxmlformats.org/officeDocument/2006/relationships/worksheet" Target="worksheets/sheet53.xml"/><Relationship Id="rId52" Type="http://schemas.openxmlformats.org/officeDocument/2006/relationships/worksheet" Target="worksheets/sheet52.xml"/><Relationship Id="rId51" Type="http://schemas.openxmlformats.org/officeDocument/2006/relationships/worksheet" Target="worksheets/sheet51.xml"/><Relationship Id="rId50" Type="http://schemas.openxmlformats.org/officeDocument/2006/relationships/worksheet" Target="worksheets/sheet50.xml"/><Relationship Id="rId5" Type="http://schemas.openxmlformats.org/officeDocument/2006/relationships/worksheet" Target="worksheets/sheet5.xml"/><Relationship Id="rId49" Type="http://schemas.openxmlformats.org/officeDocument/2006/relationships/worksheet" Target="worksheets/sheet49.xml"/><Relationship Id="rId48" Type="http://schemas.openxmlformats.org/officeDocument/2006/relationships/worksheet" Target="worksheets/sheet48.xml"/><Relationship Id="rId47" Type="http://schemas.openxmlformats.org/officeDocument/2006/relationships/worksheet" Target="worksheets/sheet47.xml"/><Relationship Id="rId46" Type="http://schemas.openxmlformats.org/officeDocument/2006/relationships/worksheet" Target="worksheets/sheet46.xml"/><Relationship Id="rId45" Type="http://schemas.openxmlformats.org/officeDocument/2006/relationships/worksheet" Target="worksheets/sheet45.xml"/><Relationship Id="rId44" Type="http://schemas.openxmlformats.org/officeDocument/2006/relationships/worksheet" Target="worksheets/sheet44.xml"/><Relationship Id="rId43" Type="http://schemas.openxmlformats.org/officeDocument/2006/relationships/worksheet" Target="worksheets/sheet43.xml"/><Relationship Id="rId42" Type="http://schemas.openxmlformats.org/officeDocument/2006/relationships/worksheet" Target="worksheets/sheet42.xml"/><Relationship Id="rId41" Type="http://schemas.openxmlformats.org/officeDocument/2006/relationships/worksheet" Target="worksheets/sheet41.xml"/><Relationship Id="rId40" Type="http://schemas.openxmlformats.org/officeDocument/2006/relationships/worksheet" Target="worksheets/sheet40.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2" Type="http://schemas.openxmlformats.org/officeDocument/2006/relationships/styles" Target="styles.xml"/><Relationship Id="rId121" Type="http://schemas.openxmlformats.org/officeDocument/2006/relationships/sharedStrings" Target="sharedStrings.xml"/><Relationship Id="rId120" Type="http://schemas.openxmlformats.org/officeDocument/2006/relationships/theme" Target="theme/theme1.xml"/><Relationship Id="rId12" Type="http://schemas.openxmlformats.org/officeDocument/2006/relationships/worksheet" Target="worksheets/sheet12.xml"/><Relationship Id="rId119" Type="http://schemas.openxmlformats.org/officeDocument/2006/relationships/worksheet" Target="worksheets/sheet119.xml"/><Relationship Id="rId118" Type="http://schemas.openxmlformats.org/officeDocument/2006/relationships/worksheet" Target="worksheets/sheet118.xml"/><Relationship Id="rId117" Type="http://schemas.openxmlformats.org/officeDocument/2006/relationships/worksheet" Target="worksheets/sheet117.xml"/><Relationship Id="rId116" Type="http://schemas.openxmlformats.org/officeDocument/2006/relationships/worksheet" Target="worksheets/sheet116.xml"/><Relationship Id="rId115" Type="http://schemas.openxmlformats.org/officeDocument/2006/relationships/worksheet" Target="worksheets/sheet115.xml"/><Relationship Id="rId114" Type="http://schemas.openxmlformats.org/officeDocument/2006/relationships/worksheet" Target="worksheets/sheet114.xml"/><Relationship Id="rId113" Type="http://schemas.openxmlformats.org/officeDocument/2006/relationships/worksheet" Target="worksheets/sheet113.xml"/><Relationship Id="rId112" Type="http://schemas.openxmlformats.org/officeDocument/2006/relationships/worksheet" Target="worksheets/sheet112.xml"/><Relationship Id="rId111" Type="http://schemas.openxmlformats.org/officeDocument/2006/relationships/worksheet" Target="worksheets/sheet111.xml"/><Relationship Id="rId110" Type="http://schemas.openxmlformats.org/officeDocument/2006/relationships/worksheet" Target="worksheets/sheet110.xml"/><Relationship Id="rId11" Type="http://schemas.openxmlformats.org/officeDocument/2006/relationships/worksheet" Target="worksheets/sheet11.xml"/><Relationship Id="rId109" Type="http://schemas.openxmlformats.org/officeDocument/2006/relationships/worksheet" Target="worksheets/sheet109.xml"/><Relationship Id="rId108" Type="http://schemas.openxmlformats.org/officeDocument/2006/relationships/worksheet" Target="worksheets/sheet108.xml"/><Relationship Id="rId107" Type="http://schemas.openxmlformats.org/officeDocument/2006/relationships/worksheet" Target="worksheets/sheet107.xml"/><Relationship Id="rId106" Type="http://schemas.openxmlformats.org/officeDocument/2006/relationships/worksheet" Target="worksheets/sheet106.xml"/><Relationship Id="rId105" Type="http://schemas.openxmlformats.org/officeDocument/2006/relationships/worksheet" Target="worksheets/sheet105.xml"/><Relationship Id="rId104" Type="http://schemas.openxmlformats.org/officeDocument/2006/relationships/worksheet" Target="worksheets/sheet104.xml"/><Relationship Id="rId103" Type="http://schemas.openxmlformats.org/officeDocument/2006/relationships/worksheet" Target="worksheets/sheet103.xml"/><Relationship Id="rId102" Type="http://schemas.openxmlformats.org/officeDocument/2006/relationships/worksheet" Target="worksheets/sheet102.xml"/><Relationship Id="rId101" Type="http://schemas.openxmlformats.org/officeDocument/2006/relationships/worksheet" Target="worksheets/sheet101.xml"/><Relationship Id="rId100" Type="http://schemas.openxmlformats.org/officeDocument/2006/relationships/worksheet" Target="worksheets/sheet100.xml"/><Relationship Id="rId10" Type="http://schemas.openxmlformats.org/officeDocument/2006/relationships/worksheet" Target="worksheets/sheet10.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png"/></Relationships>
</file>

<file path=xl/drawings/_rels/drawing2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2.xml.rels><?xml version="1.0" encoding="UTF-8" standalone="yes"?>
<Relationships xmlns="http://schemas.openxmlformats.org/package/2006/relationships"><Relationship Id="rId1" Type="http://schemas.openxmlformats.org/officeDocument/2006/relationships/image" Target="../media/image1.png"/></Relationships>
</file>

<file path=xl/drawings/_rels/drawing23.xml.rels><?xml version="1.0" encoding="UTF-8" standalone="yes"?>
<Relationships xmlns="http://schemas.openxmlformats.org/package/2006/relationships"><Relationship Id="rId1" Type="http://schemas.openxmlformats.org/officeDocument/2006/relationships/image" Target="../media/image1.png"/></Relationships>
</file>

<file path=xl/drawings/_rels/drawing24.xml.rels><?xml version="1.0" encoding="UTF-8" standalone="yes"?>
<Relationships xmlns="http://schemas.openxmlformats.org/package/2006/relationships"><Relationship Id="rId1" Type="http://schemas.openxmlformats.org/officeDocument/2006/relationships/image" Target="../media/image1.png"/></Relationships>
</file>

<file path=xl/drawings/_rels/drawing25.xml.rels><?xml version="1.0" encoding="UTF-8" standalone="yes"?>
<Relationships xmlns="http://schemas.openxmlformats.org/package/2006/relationships"><Relationship Id="rId1" Type="http://schemas.openxmlformats.org/officeDocument/2006/relationships/image" Target="../media/image1.png"/></Relationships>
</file>

<file path=xl/drawings/_rels/drawing26.xml.rels><?xml version="1.0" encoding="UTF-8" standalone="yes"?>
<Relationships xmlns="http://schemas.openxmlformats.org/package/2006/relationships"><Relationship Id="rId1" Type="http://schemas.openxmlformats.org/officeDocument/2006/relationships/image" Target="../media/image1.png"/></Relationships>
</file>

<file path=xl/drawings/_rels/drawing27.xml.rels><?xml version="1.0" encoding="UTF-8" standalone="yes"?>
<Relationships xmlns="http://schemas.openxmlformats.org/package/2006/relationships"><Relationship Id="rId1" Type="http://schemas.openxmlformats.org/officeDocument/2006/relationships/image" Target="../media/image1.png"/></Relationships>
</file>

<file path=xl/drawings/_rels/drawing28.xml.rels><?xml version="1.0" encoding="UTF-8" standalone="yes"?>
<Relationships xmlns="http://schemas.openxmlformats.org/package/2006/relationships"><Relationship Id="rId1" Type="http://schemas.openxmlformats.org/officeDocument/2006/relationships/image" Target="../media/image1.png"/></Relationships>
</file>

<file path=xl/drawings/_rels/drawing29.xml.rels><?xml version="1.0" encoding="UTF-8" standalone="yes"?>
<Relationships xmlns="http://schemas.openxmlformats.org/package/2006/relationships"><Relationship Id="rId1" Type="http://schemas.openxmlformats.org/officeDocument/2006/relationships/image" Target="../media/image1.png"/></Relationships>
</file>

<file path=xl/drawings/_rels/drawing30.xml.rels><?xml version="1.0" encoding="UTF-8" standalone="yes"?>
<Relationships xmlns="http://schemas.openxmlformats.org/package/2006/relationships"><Relationship Id="rId1" Type="http://schemas.openxmlformats.org/officeDocument/2006/relationships/image" Target="../media/image1.png"/></Relationships>
</file>

<file path=xl/drawings/_rels/drawing3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3.xml.rels><?xml version="1.0" encoding="UTF-8" standalone="yes"?>
<Relationships xmlns="http://schemas.openxmlformats.org/package/2006/relationships"><Relationship Id="rId1" Type="http://schemas.openxmlformats.org/officeDocument/2006/relationships/image" Target="../media/image1.png"/></Relationships>
</file>

<file path=xl/drawings/_rels/drawing34.xml.rels><?xml version="1.0" encoding="UTF-8" standalone="yes"?>
<Relationships xmlns="http://schemas.openxmlformats.org/package/2006/relationships"><Relationship Id="rId1" Type="http://schemas.openxmlformats.org/officeDocument/2006/relationships/image" Target="../media/image1.png"/></Relationships>
</file>

<file path=xl/drawings/_rels/drawing35.xml.rels><?xml version="1.0" encoding="UTF-8" standalone="yes"?>
<Relationships xmlns="http://schemas.openxmlformats.org/package/2006/relationships"><Relationship Id="rId1" Type="http://schemas.openxmlformats.org/officeDocument/2006/relationships/image" Target="../media/image1.png"/></Relationships>
</file>

<file path=xl/drawings/_rels/drawing36.xml.rels><?xml version="1.0" encoding="UTF-8" standalone="yes"?>
<Relationships xmlns="http://schemas.openxmlformats.org/package/2006/relationships"><Relationship Id="rId1" Type="http://schemas.openxmlformats.org/officeDocument/2006/relationships/image" Target="../media/image1.png"/></Relationships>
</file>

<file path=xl/drawings/_rels/drawing37.xml.rels><?xml version="1.0" encoding="UTF-8" standalone="yes"?>
<Relationships xmlns="http://schemas.openxmlformats.org/package/2006/relationships"><Relationship Id="rId1" Type="http://schemas.openxmlformats.org/officeDocument/2006/relationships/image" Target="../media/image1.png"/></Relationships>
</file>

<file path=xl/drawings/_rels/drawing38.xml.rels><?xml version="1.0" encoding="UTF-8" standalone="yes"?>
<Relationships xmlns="http://schemas.openxmlformats.org/package/2006/relationships"><Relationship Id="rId1" Type="http://schemas.openxmlformats.org/officeDocument/2006/relationships/image" Target="../media/image1.png"/></Relationships>
</file>

<file path=xl/drawings/_rels/drawing39.xml.rels><?xml version="1.0" encoding="UTF-8" standalone="yes"?>
<Relationships xmlns="http://schemas.openxmlformats.org/package/2006/relationships"><Relationship Id="rId1" Type="http://schemas.openxmlformats.org/officeDocument/2006/relationships/image" Target="../media/image1.png"/></Relationships>
</file>

<file path=xl/drawings/_rels/drawing40.xml.rels><?xml version="1.0" encoding="UTF-8" standalone="yes"?>
<Relationships xmlns="http://schemas.openxmlformats.org/package/2006/relationships"><Relationship Id="rId1" Type="http://schemas.openxmlformats.org/officeDocument/2006/relationships/image" Target="../media/image1.png"/></Relationships>
</file>

<file path=xl/drawings/_rels/drawing41.xml.rels><?xml version="1.0" encoding="UTF-8" standalone="yes"?>
<Relationships xmlns="http://schemas.openxmlformats.org/package/2006/relationships"><Relationship Id="rId1" Type="http://schemas.openxmlformats.org/officeDocument/2006/relationships/image" Target="../media/image1.png"/></Relationships>
</file>

<file path=xl/drawings/_rels/drawing42.xml.rels><?xml version="1.0" encoding="UTF-8" standalone="yes"?>
<Relationships xmlns="http://schemas.openxmlformats.org/package/2006/relationships"><Relationship Id="rId1" Type="http://schemas.openxmlformats.org/officeDocument/2006/relationships/image" Target="../media/image1.png"/></Relationships>
</file>

<file path=xl/drawings/_rels/drawing4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4.xml.rels><?xml version="1.0" encoding="UTF-8" standalone="yes"?>
<Relationships xmlns="http://schemas.openxmlformats.org/package/2006/relationships"><Relationship Id="rId1" Type="http://schemas.openxmlformats.org/officeDocument/2006/relationships/image" Target="../media/image1.png"/></Relationships>
</file>

<file path=xl/drawings/_rels/drawing45.xml.rels><?xml version="1.0" encoding="UTF-8" standalone="yes"?>
<Relationships xmlns="http://schemas.openxmlformats.org/package/2006/relationships"><Relationship Id="rId1" Type="http://schemas.openxmlformats.org/officeDocument/2006/relationships/image" Target="../media/image1.png"/></Relationships>
</file>

<file path=xl/drawings/_rels/drawing46.xml.rels><?xml version="1.0" encoding="UTF-8" standalone="yes"?>
<Relationships xmlns="http://schemas.openxmlformats.org/package/2006/relationships"><Relationship Id="rId1" Type="http://schemas.openxmlformats.org/officeDocument/2006/relationships/image" Target="../media/image1.png"/></Relationships>
</file>

<file path=xl/drawings/_rels/drawing47.xml.rels><?xml version="1.0" encoding="UTF-8" standalone="yes"?>
<Relationships xmlns="http://schemas.openxmlformats.org/package/2006/relationships"><Relationship Id="rId1" Type="http://schemas.openxmlformats.org/officeDocument/2006/relationships/image" Target="../media/image1.png"/></Relationships>
</file>

<file path=xl/drawings/_rels/drawing48.xml.rels><?xml version="1.0" encoding="UTF-8" standalone="yes"?>
<Relationships xmlns="http://schemas.openxmlformats.org/package/2006/relationships"><Relationship Id="rId1" Type="http://schemas.openxmlformats.org/officeDocument/2006/relationships/image" Target="../media/image1.png"/></Relationships>
</file>

<file path=xl/drawings/_rels/drawing49.xml.rels><?xml version="1.0" encoding="UTF-8" standalone="yes"?>
<Relationships xmlns="http://schemas.openxmlformats.org/package/2006/relationships"><Relationship Id="rId1" Type="http://schemas.openxmlformats.org/officeDocument/2006/relationships/image" Target="../media/image1.png"/></Relationships>
</file>

<file path=xl/drawings/_rels/drawing50.xml.rels><?xml version="1.0" encoding="UTF-8" standalone="yes"?>
<Relationships xmlns="http://schemas.openxmlformats.org/package/2006/relationships"><Relationship Id="rId1" Type="http://schemas.openxmlformats.org/officeDocument/2006/relationships/image" Target="../media/image1.png"/></Relationships>
</file>

<file path=xl/drawings/_rels/drawing51.xml.rels><?xml version="1.0" encoding="UTF-8" standalone="yes"?>
<Relationships xmlns="http://schemas.openxmlformats.org/package/2006/relationships"><Relationship Id="rId1" Type="http://schemas.openxmlformats.org/officeDocument/2006/relationships/image" Target="../media/image1.png"/></Relationships>
</file>

<file path=xl/drawings/_rels/drawing52.xml.rels><?xml version="1.0" encoding="UTF-8" standalone="yes"?>
<Relationships xmlns="http://schemas.openxmlformats.org/package/2006/relationships"><Relationship Id="rId1" Type="http://schemas.openxmlformats.org/officeDocument/2006/relationships/image" Target="../media/image1.png"/></Relationships>
</file>

<file path=xl/drawings/_rels/drawing53.xml.rels><?xml version="1.0" encoding="UTF-8" standalone="yes"?>
<Relationships xmlns="http://schemas.openxmlformats.org/package/2006/relationships"><Relationship Id="rId1" Type="http://schemas.openxmlformats.org/officeDocument/2006/relationships/image" Target="../media/image1.png"/></Relationships>
</file>

<file path=xl/drawings/_rels/drawing5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5.xml.rels><?xml version="1.0" encoding="UTF-8" standalone="yes"?>
<Relationships xmlns="http://schemas.openxmlformats.org/package/2006/relationships"><Relationship Id="rId1" Type="http://schemas.openxmlformats.org/officeDocument/2006/relationships/image" Target="../media/image1.png"/></Relationships>
</file>

<file path=xl/drawings/_rels/drawing56.xml.rels><?xml version="1.0" encoding="UTF-8" standalone="yes"?>
<Relationships xmlns="http://schemas.openxmlformats.org/package/2006/relationships"><Relationship Id="rId1" Type="http://schemas.openxmlformats.org/officeDocument/2006/relationships/image" Target="../media/image1.png"/></Relationships>
</file>

<file path=xl/drawings/_rels/drawing57.xml.rels><?xml version="1.0" encoding="UTF-8" standalone="yes"?>
<Relationships xmlns="http://schemas.openxmlformats.org/package/2006/relationships"><Relationship Id="rId1" Type="http://schemas.openxmlformats.org/officeDocument/2006/relationships/image" Target="../media/image1.png"/></Relationships>
</file>

<file path=xl/drawings/_rels/drawing58.xml.rels><?xml version="1.0" encoding="UTF-8" standalone="yes"?>
<Relationships xmlns="http://schemas.openxmlformats.org/package/2006/relationships"><Relationship Id="rId1" Type="http://schemas.openxmlformats.org/officeDocument/2006/relationships/image" Target="../media/image1.png"/></Relationships>
</file>

<file path=xl/drawings/_rels/drawing59.xml.rels><?xml version="1.0" encoding="UTF-8" standalone="yes"?>
<Relationships xmlns="http://schemas.openxmlformats.org/package/2006/relationships"><Relationship Id="rId1" Type="http://schemas.openxmlformats.org/officeDocument/2006/relationships/image" Target="../media/image1.png"/></Relationships>
</file>

<file path=xl/drawings/_rels/drawing60.xml.rels><?xml version="1.0" encoding="UTF-8" standalone="yes"?>
<Relationships xmlns="http://schemas.openxmlformats.org/package/2006/relationships"><Relationship Id="rId1" Type="http://schemas.openxmlformats.org/officeDocument/2006/relationships/image" Target="../media/image1.png"/></Relationships>
</file>

<file path=xl/drawings/_rels/drawing61.xml.rels><?xml version="1.0" encoding="UTF-8" standalone="yes"?>
<Relationships xmlns="http://schemas.openxmlformats.org/package/2006/relationships"><Relationship Id="rId1" Type="http://schemas.openxmlformats.org/officeDocument/2006/relationships/image" Target="../media/image1.png"/></Relationships>
</file>

<file path=xl/drawings/_rels/drawing62.xml.rels><?xml version="1.0" encoding="UTF-8" standalone="yes"?>
<Relationships xmlns="http://schemas.openxmlformats.org/package/2006/relationships"><Relationship Id="rId1" Type="http://schemas.openxmlformats.org/officeDocument/2006/relationships/image" Target="../media/image1.png"/></Relationships>
</file>

<file path=xl/drawings/_rels/drawing63.xml.rels><?xml version="1.0" encoding="UTF-8" standalone="yes"?>
<Relationships xmlns="http://schemas.openxmlformats.org/package/2006/relationships"><Relationship Id="rId1" Type="http://schemas.openxmlformats.org/officeDocument/2006/relationships/image" Target="../media/image1.png"/></Relationships>
</file>

<file path=xl/drawings/_rels/drawing64.xml.rels><?xml version="1.0" encoding="UTF-8" standalone="yes"?>
<Relationships xmlns="http://schemas.openxmlformats.org/package/2006/relationships"><Relationship Id="rId1" Type="http://schemas.openxmlformats.org/officeDocument/2006/relationships/image" Target="../media/image1.png"/></Relationships>
</file>

<file path=xl/drawings/_rels/drawing6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6.xml.rels><?xml version="1.0" encoding="UTF-8" standalone="yes"?>
<Relationships xmlns="http://schemas.openxmlformats.org/package/2006/relationships"><Relationship Id="rId1" Type="http://schemas.openxmlformats.org/officeDocument/2006/relationships/image" Target="../media/image1.png"/></Relationships>
</file>

<file path=xl/drawings/_rels/drawing67.xml.rels><?xml version="1.0" encoding="UTF-8" standalone="yes"?>
<Relationships xmlns="http://schemas.openxmlformats.org/package/2006/relationships"><Relationship Id="rId1" Type="http://schemas.openxmlformats.org/officeDocument/2006/relationships/image" Target="../media/image1.png"/></Relationships>
</file>

<file path=xl/drawings/_rels/drawing68.xml.rels><?xml version="1.0" encoding="UTF-8" standalone="yes"?>
<Relationships xmlns="http://schemas.openxmlformats.org/package/2006/relationships"><Relationship Id="rId1" Type="http://schemas.openxmlformats.org/officeDocument/2006/relationships/image" Target="../media/image1.png"/></Relationships>
</file>

<file path=xl/drawings/_rels/drawing69.xml.rels><?xml version="1.0" encoding="UTF-8" standalone="yes"?>
<Relationships xmlns="http://schemas.openxmlformats.org/package/2006/relationships"><Relationship Id="rId1" Type="http://schemas.openxmlformats.org/officeDocument/2006/relationships/image" Target="../media/image1.png"/></Relationships>
</file>

<file path=xl/drawings/_rels/drawing70.xml.rels><?xml version="1.0" encoding="UTF-8" standalone="yes"?>
<Relationships xmlns="http://schemas.openxmlformats.org/package/2006/relationships"><Relationship Id="rId1" Type="http://schemas.openxmlformats.org/officeDocument/2006/relationships/image" Target="../media/image1.png"/></Relationships>
</file>

<file path=xl/drawings/_rels/drawing71.xml.rels><?xml version="1.0" encoding="UTF-8" standalone="yes"?>
<Relationships xmlns="http://schemas.openxmlformats.org/package/2006/relationships"><Relationship Id="rId1" Type="http://schemas.openxmlformats.org/officeDocument/2006/relationships/image" Target="../media/image1.png"/></Relationships>
</file>

<file path=xl/drawings/_rels/drawing72.xml.rels><?xml version="1.0" encoding="UTF-8" standalone="yes"?>
<Relationships xmlns="http://schemas.openxmlformats.org/package/2006/relationships"><Relationship Id="rId1" Type="http://schemas.openxmlformats.org/officeDocument/2006/relationships/image" Target="../media/image1.png"/></Relationships>
</file>

<file path=xl/drawings/_rels/drawing73.xml.rels><?xml version="1.0" encoding="UTF-8" standalone="yes"?>
<Relationships xmlns="http://schemas.openxmlformats.org/package/2006/relationships"><Relationship Id="rId1" Type="http://schemas.openxmlformats.org/officeDocument/2006/relationships/image" Target="../media/image1.png"/></Relationships>
</file>

<file path=xl/drawings/_rels/drawing74.xml.rels><?xml version="1.0" encoding="UTF-8" standalone="yes"?>
<Relationships xmlns="http://schemas.openxmlformats.org/package/2006/relationships"><Relationship Id="rId1" Type="http://schemas.openxmlformats.org/officeDocument/2006/relationships/image" Target="../media/image1.png"/></Relationships>
</file>

<file path=xl/drawings/_rels/drawing75.xml.rels><?xml version="1.0" encoding="UTF-8" standalone="yes"?>
<Relationships xmlns="http://schemas.openxmlformats.org/package/2006/relationships"><Relationship Id="rId1" Type="http://schemas.openxmlformats.org/officeDocument/2006/relationships/image" Target="../media/image1.png"/></Relationships>
</file>

<file path=xl/drawings/_rels/drawing7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7.xml.rels><?xml version="1.0" encoding="UTF-8" standalone="yes"?>
<Relationships xmlns="http://schemas.openxmlformats.org/package/2006/relationships"><Relationship Id="rId9" Type="http://schemas.openxmlformats.org/officeDocument/2006/relationships/image" Target="../media/image11.png"/><Relationship Id="rId8" Type="http://schemas.openxmlformats.org/officeDocument/2006/relationships/image" Target="../media/image10.png"/><Relationship Id="rId7" Type="http://schemas.openxmlformats.org/officeDocument/2006/relationships/image" Target="../media/image9.png"/><Relationship Id="rId6" Type="http://schemas.openxmlformats.org/officeDocument/2006/relationships/image" Target="../media/image8.png"/><Relationship Id="rId5" Type="http://schemas.openxmlformats.org/officeDocument/2006/relationships/image" Target="../media/image7.png"/><Relationship Id="rId4" Type="http://schemas.openxmlformats.org/officeDocument/2006/relationships/image" Target="../media/image6.png"/><Relationship Id="rId3" Type="http://schemas.openxmlformats.org/officeDocument/2006/relationships/image" Target="../media/image5.png"/><Relationship Id="rId2" Type="http://schemas.openxmlformats.org/officeDocument/2006/relationships/image" Target="../media/image4.png"/><Relationship Id="rId13" Type="http://schemas.openxmlformats.org/officeDocument/2006/relationships/image" Target="../media/image1.png"/><Relationship Id="rId12" Type="http://schemas.openxmlformats.org/officeDocument/2006/relationships/image" Target="../media/image14.png"/><Relationship Id="rId11" Type="http://schemas.openxmlformats.org/officeDocument/2006/relationships/image" Target="../media/image13.png"/><Relationship Id="rId10" Type="http://schemas.openxmlformats.org/officeDocument/2006/relationships/image" Target="../media/image12.png"/><Relationship Id="rId1" Type="http://schemas.openxmlformats.org/officeDocument/2006/relationships/image" Target="../media/image3.png"/></Relationships>
</file>

<file path=xl/drawings/_rels/drawing78.xml.rels><?xml version="1.0" encoding="UTF-8" standalone="yes"?>
<Relationships xmlns="http://schemas.openxmlformats.org/package/2006/relationships"><Relationship Id="rId1" Type="http://schemas.openxmlformats.org/officeDocument/2006/relationships/image" Target="../media/image1.png"/></Relationships>
</file>

<file path=xl/drawings/_rels/drawing79.xml.rels><?xml version="1.0" encoding="UTF-8" standalone="yes"?>
<Relationships xmlns="http://schemas.openxmlformats.org/package/2006/relationships"><Relationship Id="rId1" Type="http://schemas.openxmlformats.org/officeDocument/2006/relationships/image" Target="../media/image1.png"/></Relationships>
</file>

<file path=xl/drawings/_rels/drawing80.xml.rels><?xml version="1.0" encoding="UTF-8" standalone="yes"?>
<Relationships xmlns="http://schemas.openxmlformats.org/package/2006/relationships"><Relationship Id="rId1" Type="http://schemas.openxmlformats.org/officeDocument/2006/relationships/image" Target="../media/image1.png"/></Relationships>
</file>

<file path=xl/drawings/_rels/drawing81.xml.rels><?xml version="1.0" encoding="UTF-8" standalone="yes"?>
<Relationships xmlns="http://schemas.openxmlformats.org/package/2006/relationships"><Relationship Id="rId1" Type="http://schemas.openxmlformats.org/officeDocument/2006/relationships/image" Target="../media/image1.png"/></Relationships>
</file>

<file path=xl/drawings/_rels/drawing82.xml.rels><?xml version="1.0" encoding="UTF-8" standalone="yes"?>
<Relationships xmlns="http://schemas.openxmlformats.org/package/2006/relationships"><Relationship Id="rId1" Type="http://schemas.openxmlformats.org/officeDocument/2006/relationships/image" Target="../media/image1.png"/></Relationships>
</file>

<file path=xl/drawings/_rels/drawing83.xml.rels><?xml version="1.0" encoding="UTF-8" standalone="yes"?>
<Relationships xmlns="http://schemas.openxmlformats.org/package/2006/relationships"><Relationship Id="rId1" Type="http://schemas.openxmlformats.org/officeDocument/2006/relationships/image" Target="../media/image1.png"/></Relationships>
</file>

<file path=xl/drawings/_rels/drawing84.xml.rels><?xml version="1.0" encoding="UTF-8" standalone="yes"?>
<Relationships xmlns="http://schemas.openxmlformats.org/package/2006/relationships"><Relationship Id="rId1" Type="http://schemas.openxmlformats.org/officeDocument/2006/relationships/image" Target="../media/image1.png"/></Relationships>
</file>

<file path=xl/drawings/_rels/drawing85.xml.rels><?xml version="1.0" encoding="UTF-8" standalone="yes"?>
<Relationships xmlns="http://schemas.openxmlformats.org/package/2006/relationships"><Relationship Id="rId1" Type="http://schemas.openxmlformats.org/officeDocument/2006/relationships/image" Target="../media/image1.png"/></Relationships>
</file>

<file path=xl/drawings/_rels/drawing86.xml.rels><?xml version="1.0" encoding="UTF-8" standalone="yes"?>
<Relationships xmlns="http://schemas.openxmlformats.org/package/2006/relationships"><Relationship Id="rId1" Type="http://schemas.openxmlformats.org/officeDocument/2006/relationships/image" Target="../media/image1.png"/></Relationships>
</file>

<file path=xl/drawings/_rels/drawing8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8.xml.rels><?xml version="1.0" encoding="UTF-8" standalone="yes"?>
<Relationships xmlns="http://schemas.openxmlformats.org/package/2006/relationships"><Relationship Id="rId1" Type="http://schemas.openxmlformats.org/officeDocument/2006/relationships/image" Target="../media/image1.png"/></Relationships>
</file>

<file path=xl/drawings/_rels/drawing89.xml.rels><?xml version="1.0" encoding="UTF-8" standalone="yes"?>
<Relationships xmlns="http://schemas.openxmlformats.org/package/2006/relationships"><Relationship Id="rId1" Type="http://schemas.openxmlformats.org/officeDocument/2006/relationships/image" Target="../media/image1.png"/></Relationships>
</file>

<file path=xl/drawings/_rels/drawing90.xml.rels><?xml version="1.0" encoding="UTF-8" standalone="yes"?>
<Relationships xmlns="http://schemas.openxmlformats.org/package/2006/relationships"><Relationship Id="rId1" Type="http://schemas.openxmlformats.org/officeDocument/2006/relationships/image" Target="../media/image1.png"/></Relationships>
</file>

<file path=xl/drawings/_rels/drawing91.xml.rels><?xml version="1.0" encoding="UTF-8" standalone="yes"?>
<Relationships xmlns="http://schemas.openxmlformats.org/package/2006/relationships"><Relationship Id="rId1" Type="http://schemas.openxmlformats.org/officeDocument/2006/relationships/image" Target="../media/image1.png"/></Relationships>
</file>

<file path=xl/drawings/_rels/drawing92.xml.rels><?xml version="1.0" encoding="UTF-8" standalone="yes"?>
<Relationships xmlns="http://schemas.openxmlformats.org/package/2006/relationships"><Relationship Id="rId1" Type="http://schemas.openxmlformats.org/officeDocument/2006/relationships/image" Target="../media/image1.png"/></Relationships>
</file>

<file path=xl/drawings/_rels/drawing93.xml.rels><?xml version="1.0" encoding="UTF-8" standalone="yes"?>
<Relationships xmlns="http://schemas.openxmlformats.org/package/2006/relationships"><Relationship Id="rId1" Type="http://schemas.openxmlformats.org/officeDocument/2006/relationships/image" Target="../media/image1.png"/></Relationships>
</file>

<file path=xl/drawings/_rels/drawing94.xml.rels><?xml version="1.0" encoding="UTF-8" standalone="yes"?>
<Relationships xmlns="http://schemas.openxmlformats.org/package/2006/relationships"><Relationship Id="rId1" Type="http://schemas.openxmlformats.org/officeDocument/2006/relationships/image" Target="../media/image1.png"/></Relationships>
</file>

<file path=xl/drawings/_rels/drawing95.xml.rels><?xml version="1.0" encoding="UTF-8" standalone="yes"?>
<Relationships xmlns="http://schemas.openxmlformats.org/package/2006/relationships"><Relationship Id="rId1" Type="http://schemas.openxmlformats.org/officeDocument/2006/relationships/image" Target="../media/image1.png"/></Relationships>
</file>

<file path=xl/drawings/_rels/drawing96.xml.rels><?xml version="1.0" encoding="UTF-8" standalone="yes"?>
<Relationships xmlns="http://schemas.openxmlformats.org/package/2006/relationships"><Relationship Id="rId1" Type="http://schemas.openxmlformats.org/officeDocument/2006/relationships/image" Target="../media/image1.png"/></Relationships>
</file>

<file path=xl/drawings/_rels/drawing97.xml.rels><?xml version="1.0" encoding="UTF-8" standalone="yes"?>
<Relationships xmlns="http://schemas.openxmlformats.org/package/2006/relationships"><Relationship Id="rId1" Type="http://schemas.openxmlformats.org/officeDocument/2006/relationships/image" Target="../media/image1.png"/></Relationships>
</file>

<file path=xl/drawings/_rels/drawing9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1</xdr:col>
      <xdr:colOff>438150</xdr:colOff>
      <xdr:row>1</xdr:row>
      <xdr:rowOff>209550</xdr:rowOff>
    </xdr:to>
    <xdr:pic>
      <xdr:nvPicPr>
        <xdr:cNvPr id="2" name="Picture 2" descr="GWglIH"/>
        <xdr:cNvPicPr/>
      </xdr:nvPicPr>
      <xdr:blipFill>
        <a:blip r:embed="rId1"/>
        <a:stretch>
          <a:fillRect/>
        </a:stretch>
      </xdr:blipFill>
      <xdr:spPr>
        <a:xfrm>
          <a:off x="19050" y="19050"/>
          <a:ext cx="1013460" cy="387350"/>
        </a:xfrm>
        <a:prstGeom prst="rect">
          <a:avLst/>
        </a:prstGeom>
      </xdr:spPr>
    </xdr:pic>
    <xdr:clientData fLocksWithSheet="0"/>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0</xdr:col>
      <xdr:colOff>1257300</xdr:colOff>
      <xdr:row>1</xdr:row>
      <xdr:rowOff>180975</xdr:rowOff>
    </xdr:to>
    <xdr:pic>
      <xdr:nvPicPr>
        <xdr:cNvPr id="2" name="Picture 2" descr="ZbgoFG"/>
        <xdr:cNvPicPr/>
      </xdr:nvPicPr>
      <xdr:blipFill>
        <a:blip r:embed="rId1"/>
        <a:stretch>
          <a:fillRect/>
        </a:stretch>
      </xdr:blipFill>
      <xdr:spPr>
        <a:xfrm>
          <a:off x="19050" y="19050"/>
          <a:ext cx="1238250" cy="377825"/>
        </a:xfrm>
        <a:prstGeom prst="rect">
          <a:avLst/>
        </a:prstGeom>
      </xdr:spPr>
    </xdr:pic>
    <xdr:clientData fLocksWithSheet="0"/>
  </xdr:twoCellAnchor>
</xdr:wsDr>
</file>

<file path=xl/drawings/drawing3.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1</xdr:col>
      <xdr:colOff>609600</xdr:colOff>
      <xdr:row>1</xdr:row>
      <xdr:rowOff>66675</xdr:rowOff>
    </xdr:to>
    <xdr:pic>
      <xdr:nvPicPr>
        <xdr:cNvPr id="2" name="Picture 2" descr="iRDWda"/>
        <xdr:cNvPicPr/>
      </xdr:nvPicPr>
      <xdr:blipFill>
        <a:blip r:embed="rId1"/>
        <a:stretch>
          <a:fillRect/>
        </a:stretch>
      </xdr:blipFill>
      <xdr:spPr>
        <a:xfrm>
          <a:off x="19050" y="19050"/>
          <a:ext cx="1052830" cy="352425"/>
        </a:xfrm>
        <a:prstGeom prst="rect">
          <a:avLst/>
        </a:prstGeom>
      </xdr:spPr>
    </xdr:pic>
    <xdr:clientData fLocksWithSheet="0"/>
  </xdr:twoCellAnchor>
</xdr:wsDr>
</file>

<file path=xl/drawings/drawing4.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1</xdr:col>
      <xdr:colOff>609600</xdr:colOff>
      <xdr:row>1</xdr:row>
      <xdr:rowOff>66675</xdr:rowOff>
    </xdr:to>
    <xdr:pic>
      <xdr:nvPicPr>
        <xdr:cNvPr id="2" name="Picture 2" descr="nwambO"/>
        <xdr:cNvPicPr/>
      </xdr:nvPicPr>
      <xdr:blipFill>
        <a:blip r:embed="rId1"/>
        <a:stretch>
          <a:fillRect/>
        </a:stretch>
      </xdr:blipFill>
      <xdr:spPr>
        <a:xfrm>
          <a:off x="19050" y="19050"/>
          <a:ext cx="1052830" cy="352425"/>
        </a:xfrm>
        <a:prstGeom prst="rect">
          <a:avLst/>
        </a:prstGeom>
      </xdr:spPr>
    </xdr:pic>
    <xdr:clientData fLocksWithSheet="0"/>
  </xdr:twoCellAnchor>
</xdr:wsDr>
</file>

<file path=xl/drawings/drawing5.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1</xdr:col>
      <xdr:colOff>609600</xdr:colOff>
      <xdr:row>1</xdr:row>
      <xdr:rowOff>66675</xdr:rowOff>
    </xdr:to>
    <xdr:pic>
      <xdr:nvPicPr>
        <xdr:cNvPr id="2" name="Picture 2" descr="GTDlna"/>
        <xdr:cNvPicPr/>
      </xdr:nvPicPr>
      <xdr:blipFill>
        <a:blip r:embed="rId1"/>
        <a:stretch>
          <a:fillRect/>
        </a:stretch>
      </xdr:blipFill>
      <xdr:spPr>
        <a:xfrm>
          <a:off x="19050" y="19050"/>
          <a:ext cx="1052830" cy="352425"/>
        </a:xfrm>
        <a:prstGeom prst="rect">
          <a:avLst/>
        </a:prstGeom>
      </xdr:spPr>
    </xdr:pic>
    <xdr:clientData fLocksWithSheet="0"/>
  </xdr:twoCellAnchor>
</xdr:wsDr>
</file>

<file path=xl/drawings/drawing6.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1</xdr:col>
      <xdr:colOff>800100</xdr:colOff>
      <xdr:row>1</xdr:row>
      <xdr:rowOff>66675</xdr:rowOff>
    </xdr:to>
    <xdr:pic>
      <xdr:nvPicPr>
        <xdr:cNvPr id="2" name="Picture 2" descr="BDZLqQ"/>
        <xdr:cNvPicPr/>
      </xdr:nvPicPr>
      <xdr:blipFill>
        <a:blip r:embed="rId1"/>
        <a:stretch>
          <a:fillRect/>
        </a:stretch>
      </xdr:blipFill>
      <xdr:spPr>
        <a:xfrm>
          <a:off x="19050" y="19050"/>
          <a:ext cx="1111250" cy="352425"/>
        </a:xfrm>
        <a:prstGeom prst="rect">
          <a:avLst/>
        </a:prstGeom>
      </xdr:spPr>
    </xdr:pic>
    <xdr:clientData fLocksWithSheet="0"/>
  </xdr:twoCellAnchor>
</xdr:wsDr>
</file>

<file path=xl/drawings/drawing7.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1</xdr:col>
      <xdr:colOff>800100</xdr:colOff>
      <xdr:row>1</xdr:row>
      <xdr:rowOff>66675</xdr:rowOff>
    </xdr:to>
    <xdr:pic>
      <xdr:nvPicPr>
        <xdr:cNvPr id="2" name="Picture 2" descr="cAKchc"/>
        <xdr:cNvPicPr/>
      </xdr:nvPicPr>
      <xdr:blipFill>
        <a:blip r:embed="rId1"/>
        <a:stretch>
          <a:fillRect/>
        </a:stretch>
      </xdr:blipFill>
      <xdr:spPr>
        <a:xfrm>
          <a:off x="19050" y="19050"/>
          <a:ext cx="1111250" cy="352425"/>
        </a:xfrm>
        <a:prstGeom prst="rect">
          <a:avLst/>
        </a:prstGeom>
      </xdr:spPr>
    </xdr:pic>
    <xdr:clientData fLocksWithSheet="0"/>
  </xdr:twoCellAnchor>
</xdr:wsDr>
</file>

<file path=xl/drawings/drawing8.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1</xdr:col>
      <xdr:colOff>781050</xdr:colOff>
      <xdr:row>1</xdr:row>
      <xdr:rowOff>66675</xdr:rowOff>
    </xdr:to>
    <xdr:pic>
      <xdr:nvPicPr>
        <xdr:cNvPr id="2" name="Picture 2" descr="lbdDBi"/>
        <xdr:cNvPicPr/>
      </xdr:nvPicPr>
      <xdr:blipFill>
        <a:blip r:embed="rId1"/>
        <a:stretch>
          <a:fillRect/>
        </a:stretch>
      </xdr:blipFill>
      <xdr:spPr>
        <a:xfrm>
          <a:off x="19050" y="19050"/>
          <a:ext cx="1092200" cy="352425"/>
        </a:xfrm>
        <a:prstGeom prst="rect">
          <a:avLst/>
        </a:prstGeom>
      </xdr:spPr>
    </xdr:pic>
    <xdr:clientData fLocksWithSheet="0"/>
  </xdr:twoCellAnchor>
</xdr:wsDr>
</file>

<file path=xl/drawings/drawing9.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1</xdr:col>
      <xdr:colOff>609600</xdr:colOff>
      <xdr:row>1</xdr:row>
      <xdr:rowOff>66675</xdr:rowOff>
    </xdr:to>
    <xdr:pic>
      <xdr:nvPicPr>
        <xdr:cNvPr id="2" name="Picture 2" descr="kNVTgf"/>
        <xdr:cNvPicPr/>
      </xdr:nvPicPr>
      <xdr:blipFill>
        <a:blip r:embed="rId1"/>
        <a:stretch>
          <a:fillRect/>
        </a:stretch>
      </xdr:blipFill>
      <xdr:spPr>
        <a:xfrm>
          <a:off x="19050" y="19050"/>
          <a:ext cx="1052830" cy="352425"/>
        </a:xfrm>
        <a:prstGeom prst="rect">
          <a:avLst/>
        </a:prstGeom>
      </xdr:spPr>
    </xdr:pic>
    <xdr:clientData fLocksWithSheet="0"/>
  </xdr:twoCellAnchor>
</xdr:wsDr>
</file>

<file path=xl/drawings/drawing10.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1</xdr:col>
      <xdr:colOff>781050</xdr:colOff>
      <xdr:row>1</xdr:row>
      <xdr:rowOff>66675</xdr:rowOff>
    </xdr:to>
    <xdr:pic>
      <xdr:nvPicPr>
        <xdr:cNvPr id="2" name="Picture 2" descr="RWtgQh"/>
        <xdr:cNvPicPr/>
      </xdr:nvPicPr>
      <xdr:blipFill>
        <a:blip r:embed="rId1"/>
        <a:stretch>
          <a:fillRect/>
        </a:stretch>
      </xdr:blipFill>
      <xdr:spPr>
        <a:xfrm>
          <a:off x="19050" y="19050"/>
          <a:ext cx="1037590" cy="352425"/>
        </a:xfrm>
        <a:prstGeom prst="rect">
          <a:avLst/>
        </a:prstGeom>
      </xdr:spPr>
    </xdr:pic>
    <xdr:clientData fLocksWithSheet="0"/>
  </xdr:twoCellAnchor>
</xdr:wsDr>
</file>

<file path=xl/drawings/drawing11.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1</xdr:col>
      <xdr:colOff>781050</xdr:colOff>
      <xdr:row>1</xdr:row>
      <xdr:rowOff>66675</xdr:rowOff>
    </xdr:to>
    <xdr:pic>
      <xdr:nvPicPr>
        <xdr:cNvPr id="2" name="Picture 2" descr="MnScpu"/>
        <xdr:cNvPicPr/>
      </xdr:nvPicPr>
      <xdr:blipFill>
        <a:blip r:embed="rId1"/>
        <a:stretch>
          <a:fillRect/>
        </a:stretch>
      </xdr:blipFill>
      <xdr:spPr>
        <a:xfrm>
          <a:off x="19050" y="19050"/>
          <a:ext cx="1092200" cy="352425"/>
        </a:xfrm>
        <a:prstGeom prst="rect">
          <a:avLst/>
        </a:prstGeom>
      </xdr:spPr>
    </xdr:pic>
    <xdr:clientData fLocksWithSheet="0"/>
  </xdr:twoCellAnchor>
</xdr:wsDr>
</file>

<file path=xl/drawings/drawing12.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1</xdr:col>
      <xdr:colOff>800100</xdr:colOff>
      <xdr:row>1</xdr:row>
      <xdr:rowOff>66675</xdr:rowOff>
    </xdr:to>
    <xdr:pic>
      <xdr:nvPicPr>
        <xdr:cNvPr id="2" name="Picture 2" descr="nmTQgP"/>
        <xdr:cNvPicPr/>
      </xdr:nvPicPr>
      <xdr:blipFill>
        <a:blip r:embed="rId1"/>
        <a:stretch>
          <a:fillRect/>
        </a:stretch>
      </xdr:blipFill>
      <xdr:spPr>
        <a:xfrm>
          <a:off x="19050" y="19050"/>
          <a:ext cx="1111250" cy="352425"/>
        </a:xfrm>
        <a:prstGeom prst="rect">
          <a:avLst/>
        </a:prstGeom>
      </xdr:spPr>
    </xdr:pic>
    <xdr:clientData fLocksWithSheet="0"/>
  </xdr:twoCellAnchor>
</xdr:wsDr>
</file>

<file path=xl/drawings/drawing13.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1</xdr:col>
      <xdr:colOff>781050</xdr:colOff>
      <xdr:row>1</xdr:row>
      <xdr:rowOff>66675</xdr:rowOff>
    </xdr:to>
    <xdr:pic>
      <xdr:nvPicPr>
        <xdr:cNvPr id="2" name="Picture 2" descr="uHqWRK"/>
        <xdr:cNvPicPr/>
      </xdr:nvPicPr>
      <xdr:blipFill>
        <a:blip r:embed="rId1"/>
        <a:stretch>
          <a:fillRect/>
        </a:stretch>
      </xdr:blipFill>
      <xdr:spPr>
        <a:xfrm>
          <a:off x="19050" y="19050"/>
          <a:ext cx="1037590" cy="352425"/>
        </a:xfrm>
        <a:prstGeom prst="rect">
          <a:avLst/>
        </a:prstGeom>
      </xdr:spPr>
    </xdr:pic>
    <xdr:clientData fLocksWithSheet="0"/>
  </xdr:twoCellAnchor>
</xdr:wsDr>
</file>

<file path=xl/drawings/drawing14.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1</xdr:col>
      <xdr:colOff>781050</xdr:colOff>
      <xdr:row>1</xdr:row>
      <xdr:rowOff>66675</xdr:rowOff>
    </xdr:to>
    <xdr:pic>
      <xdr:nvPicPr>
        <xdr:cNvPr id="2" name="Picture 2" descr="lFOGuk"/>
        <xdr:cNvPicPr/>
      </xdr:nvPicPr>
      <xdr:blipFill>
        <a:blip r:embed="rId1"/>
        <a:stretch>
          <a:fillRect/>
        </a:stretch>
      </xdr:blipFill>
      <xdr:spPr>
        <a:xfrm>
          <a:off x="19050" y="19050"/>
          <a:ext cx="1092200" cy="352425"/>
        </a:xfrm>
        <a:prstGeom prst="rect">
          <a:avLst/>
        </a:prstGeom>
      </xdr:spPr>
    </xdr:pic>
    <xdr:clientData fLocksWithSheet="0"/>
  </xdr:twoCellAnchor>
</xdr:wsDr>
</file>

<file path=xl/drawings/drawing15.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1</xdr:col>
      <xdr:colOff>781050</xdr:colOff>
      <xdr:row>1</xdr:row>
      <xdr:rowOff>66675</xdr:rowOff>
    </xdr:to>
    <xdr:pic>
      <xdr:nvPicPr>
        <xdr:cNvPr id="2" name="Picture 2" descr="qEZHwu"/>
        <xdr:cNvPicPr/>
      </xdr:nvPicPr>
      <xdr:blipFill>
        <a:blip r:embed="rId1"/>
        <a:stretch>
          <a:fillRect/>
        </a:stretch>
      </xdr:blipFill>
      <xdr:spPr>
        <a:xfrm>
          <a:off x="19050" y="19050"/>
          <a:ext cx="1092200" cy="352425"/>
        </a:xfrm>
        <a:prstGeom prst="rect">
          <a:avLst/>
        </a:prstGeom>
      </xdr:spPr>
    </xdr:pic>
    <xdr:clientData fLocksWithSheet="0"/>
  </xdr:twoCellAnchor>
</xdr:wsDr>
</file>

<file path=xl/drawings/drawing16.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1</xdr:col>
      <xdr:colOff>781050</xdr:colOff>
      <xdr:row>1</xdr:row>
      <xdr:rowOff>66675</xdr:rowOff>
    </xdr:to>
    <xdr:pic>
      <xdr:nvPicPr>
        <xdr:cNvPr id="2" name="Picture 2" descr="TfbjdX"/>
        <xdr:cNvPicPr/>
      </xdr:nvPicPr>
      <xdr:blipFill>
        <a:blip r:embed="rId1"/>
        <a:stretch>
          <a:fillRect/>
        </a:stretch>
      </xdr:blipFill>
      <xdr:spPr>
        <a:xfrm>
          <a:off x="19050" y="19050"/>
          <a:ext cx="1092200" cy="352425"/>
        </a:xfrm>
        <a:prstGeom prst="rect">
          <a:avLst/>
        </a:prstGeom>
      </xdr:spPr>
    </xdr:pic>
    <xdr:clientData fLocksWithSheet="0"/>
  </xdr:twoCellAnchor>
</xdr:wsDr>
</file>

<file path=xl/drawings/drawing17.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1</xdr:col>
      <xdr:colOff>628650</xdr:colOff>
      <xdr:row>1</xdr:row>
      <xdr:rowOff>66675</xdr:rowOff>
    </xdr:to>
    <xdr:pic>
      <xdr:nvPicPr>
        <xdr:cNvPr id="2" name="Picture 2" descr="LzgdSc"/>
        <xdr:cNvPicPr/>
      </xdr:nvPicPr>
      <xdr:blipFill>
        <a:blip r:embed="rId1"/>
        <a:stretch>
          <a:fillRect/>
        </a:stretch>
      </xdr:blipFill>
      <xdr:spPr>
        <a:xfrm>
          <a:off x="19050" y="19050"/>
          <a:ext cx="1071880" cy="352425"/>
        </a:xfrm>
        <a:prstGeom prst="rect">
          <a:avLst/>
        </a:prstGeom>
      </xdr:spPr>
    </xdr:pic>
    <xdr:clientData fLocksWithSheet="0"/>
  </xdr:twoCellAnchor>
</xdr:wsDr>
</file>

<file path=xl/drawings/drawing18.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1</xdr:col>
      <xdr:colOff>609600</xdr:colOff>
      <xdr:row>1</xdr:row>
      <xdr:rowOff>66675</xdr:rowOff>
    </xdr:to>
    <xdr:pic>
      <xdr:nvPicPr>
        <xdr:cNvPr id="2" name="Picture 2" descr="ndMBdm"/>
        <xdr:cNvPicPr/>
      </xdr:nvPicPr>
      <xdr:blipFill>
        <a:blip r:embed="rId1"/>
        <a:stretch>
          <a:fillRect/>
        </a:stretch>
      </xdr:blipFill>
      <xdr:spPr>
        <a:xfrm>
          <a:off x="19050" y="19050"/>
          <a:ext cx="1052830" cy="352425"/>
        </a:xfrm>
        <a:prstGeom prst="rect">
          <a:avLst/>
        </a:prstGeom>
      </xdr:spPr>
    </xdr:pic>
    <xdr:clientData fLocksWithSheet="0"/>
  </xdr:twoCellAnchor>
</xdr:wsDr>
</file>

<file path=xl/drawings/drawing19.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1</xdr:col>
      <xdr:colOff>781050</xdr:colOff>
      <xdr:row>1</xdr:row>
      <xdr:rowOff>66675</xdr:rowOff>
    </xdr:to>
    <xdr:pic>
      <xdr:nvPicPr>
        <xdr:cNvPr id="2" name="Picture 2" descr="hkmHnf"/>
        <xdr:cNvPicPr/>
      </xdr:nvPicPr>
      <xdr:blipFill>
        <a:blip r:embed="rId1"/>
        <a:stretch>
          <a:fillRect/>
        </a:stretch>
      </xdr:blipFill>
      <xdr:spPr>
        <a:xfrm>
          <a:off x="19050" y="19050"/>
          <a:ext cx="1092200" cy="352425"/>
        </a:xfrm>
        <a:prstGeom prst="rect">
          <a:avLst/>
        </a:prstGeom>
      </xdr:spPr>
    </xdr:pic>
    <xdr:clientData fLocksWithSheet="0"/>
  </xdr:twoCellAnchor>
</xdr:wsDr>
</file>

<file path=xl/drawings/drawing20.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1</xdr:col>
      <xdr:colOff>781050</xdr:colOff>
      <xdr:row>1</xdr:row>
      <xdr:rowOff>66675</xdr:rowOff>
    </xdr:to>
    <xdr:pic>
      <xdr:nvPicPr>
        <xdr:cNvPr id="2" name="Picture 2" descr="OhXQVy"/>
        <xdr:cNvPicPr/>
      </xdr:nvPicPr>
      <xdr:blipFill>
        <a:blip r:embed="rId1"/>
        <a:stretch>
          <a:fillRect/>
        </a:stretch>
      </xdr:blipFill>
      <xdr:spPr>
        <a:xfrm>
          <a:off x="19050" y="19050"/>
          <a:ext cx="1092200" cy="352425"/>
        </a:xfrm>
        <a:prstGeom prst="rect">
          <a:avLst/>
        </a:prstGeom>
      </xdr:spPr>
    </xdr:pic>
    <xdr:clientData fLocksWithSheet="0"/>
  </xdr:twoCellAnchor>
</xdr:wsDr>
</file>

<file path=xl/drawings/drawing21.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1</xdr:col>
      <xdr:colOff>781050</xdr:colOff>
      <xdr:row>1</xdr:row>
      <xdr:rowOff>66675</xdr:rowOff>
    </xdr:to>
    <xdr:pic>
      <xdr:nvPicPr>
        <xdr:cNvPr id="2" name="Picture 2" descr="gaEVXl"/>
        <xdr:cNvPicPr/>
      </xdr:nvPicPr>
      <xdr:blipFill>
        <a:blip r:embed="rId1"/>
        <a:stretch>
          <a:fillRect/>
        </a:stretch>
      </xdr:blipFill>
      <xdr:spPr>
        <a:xfrm>
          <a:off x="19050" y="19050"/>
          <a:ext cx="1092200" cy="352425"/>
        </a:xfrm>
        <a:prstGeom prst="rect">
          <a:avLst/>
        </a:prstGeom>
      </xdr:spPr>
    </xdr:pic>
    <xdr:clientData fLocksWithSheet="0"/>
  </xdr:twoCellAnchor>
</xdr:wsDr>
</file>

<file path=xl/drawings/drawing22.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1</xdr:col>
      <xdr:colOff>676275</xdr:colOff>
      <xdr:row>1</xdr:row>
      <xdr:rowOff>66675</xdr:rowOff>
    </xdr:to>
    <xdr:pic>
      <xdr:nvPicPr>
        <xdr:cNvPr id="2" name="Picture 2" descr="bvNXfO"/>
        <xdr:cNvPicPr/>
      </xdr:nvPicPr>
      <xdr:blipFill>
        <a:blip r:embed="rId1"/>
        <a:stretch>
          <a:fillRect/>
        </a:stretch>
      </xdr:blipFill>
      <xdr:spPr>
        <a:xfrm>
          <a:off x="19050" y="19050"/>
          <a:ext cx="905510" cy="352425"/>
        </a:xfrm>
        <a:prstGeom prst="rect">
          <a:avLst/>
        </a:prstGeom>
      </xdr:spPr>
    </xdr:pic>
    <xdr:clientData fLocksWithSheet="0"/>
  </xdr:twoCellAnchor>
</xdr:wsDr>
</file>

<file path=xl/drawings/drawing23.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1</xdr:col>
      <xdr:colOff>800100</xdr:colOff>
      <xdr:row>1</xdr:row>
      <xdr:rowOff>66675</xdr:rowOff>
    </xdr:to>
    <xdr:pic>
      <xdr:nvPicPr>
        <xdr:cNvPr id="2" name="Picture 2" descr="NCBGYD"/>
        <xdr:cNvPicPr/>
      </xdr:nvPicPr>
      <xdr:blipFill>
        <a:blip r:embed="rId1"/>
        <a:stretch>
          <a:fillRect/>
        </a:stretch>
      </xdr:blipFill>
      <xdr:spPr>
        <a:xfrm>
          <a:off x="19050" y="19050"/>
          <a:ext cx="1111250" cy="352425"/>
        </a:xfrm>
        <a:prstGeom prst="rect">
          <a:avLst/>
        </a:prstGeom>
      </xdr:spPr>
    </xdr:pic>
    <xdr:clientData fLocksWithSheet="0"/>
  </xdr:twoCellAnchor>
</xdr:wsDr>
</file>

<file path=xl/drawings/drawing24.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2</xdr:col>
      <xdr:colOff>0</xdr:colOff>
      <xdr:row>1</xdr:row>
      <xdr:rowOff>66675</xdr:rowOff>
    </xdr:to>
    <xdr:pic>
      <xdr:nvPicPr>
        <xdr:cNvPr id="2" name="Picture 2" descr="hBMXlI"/>
        <xdr:cNvPicPr/>
      </xdr:nvPicPr>
      <xdr:blipFill>
        <a:blip r:embed="rId1"/>
        <a:stretch>
          <a:fillRect/>
        </a:stretch>
      </xdr:blipFill>
      <xdr:spPr>
        <a:xfrm>
          <a:off x="19050" y="19050"/>
          <a:ext cx="905510" cy="352425"/>
        </a:xfrm>
        <a:prstGeom prst="rect">
          <a:avLst/>
        </a:prstGeom>
      </xdr:spPr>
    </xdr:pic>
    <xdr:clientData fLocksWithSheet="0"/>
  </xdr:twoCellAnchor>
</xdr:wsDr>
</file>

<file path=xl/drawings/drawing25.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2</xdr:col>
      <xdr:colOff>133350</xdr:colOff>
      <xdr:row>1</xdr:row>
      <xdr:rowOff>66675</xdr:rowOff>
    </xdr:to>
    <xdr:pic>
      <xdr:nvPicPr>
        <xdr:cNvPr id="2" name="Picture 2" descr="HytmjV"/>
        <xdr:cNvPicPr/>
      </xdr:nvPicPr>
      <xdr:blipFill>
        <a:blip r:embed="rId1"/>
        <a:stretch>
          <a:fillRect/>
        </a:stretch>
      </xdr:blipFill>
      <xdr:spPr>
        <a:xfrm>
          <a:off x="19050" y="19050"/>
          <a:ext cx="906780" cy="352425"/>
        </a:xfrm>
        <a:prstGeom prst="rect">
          <a:avLst/>
        </a:prstGeom>
      </xdr:spPr>
    </xdr:pic>
    <xdr:clientData fLocksWithSheet="0"/>
  </xdr:twoCellAnchor>
</xdr:wsDr>
</file>

<file path=xl/drawings/drawing26.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1</xdr:col>
      <xdr:colOff>676275</xdr:colOff>
      <xdr:row>1</xdr:row>
      <xdr:rowOff>66675</xdr:rowOff>
    </xdr:to>
    <xdr:pic>
      <xdr:nvPicPr>
        <xdr:cNvPr id="2" name="Picture 2" descr="IIRUvL"/>
        <xdr:cNvPicPr/>
      </xdr:nvPicPr>
      <xdr:blipFill>
        <a:blip r:embed="rId1"/>
        <a:stretch>
          <a:fillRect/>
        </a:stretch>
      </xdr:blipFill>
      <xdr:spPr>
        <a:xfrm>
          <a:off x="19050" y="19050"/>
          <a:ext cx="905510" cy="352425"/>
        </a:xfrm>
        <a:prstGeom prst="rect">
          <a:avLst/>
        </a:prstGeom>
      </xdr:spPr>
    </xdr:pic>
    <xdr:clientData fLocksWithSheet="0"/>
  </xdr:twoCellAnchor>
</xdr:wsDr>
</file>

<file path=xl/drawings/drawing27.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1</xdr:col>
      <xdr:colOff>676275</xdr:colOff>
      <xdr:row>1</xdr:row>
      <xdr:rowOff>66675</xdr:rowOff>
    </xdr:to>
    <xdr:pic>
      <xdr:nvPicPr>
        <xdr:cNvPr id="2" name="Picture 2" descr="ZzCtsn"/>
        <xdr:cNvPicPr/>
      </xdr:nvPicPr>
      <xdr:blipFill>
        <a:blip r:embed="rId1"/>
        <a:stretch>
          <a:fillRect/>
        </a:stretch>
      </xdr:blipFill>
      <xdr:spPr>
        <a:xfrm>
          <a:off x="19050" y="19050"/>
          <a:ext cx="905510" cy="352425"/>
        </a:xfrm>
        <a:prstGeom prst="rect">
          <a:avLst/>
        </a:prstGeom>
      </xdr:spPr>
    </xdr:pic>
    <xdr:clientData fLocksWithSheet="0"/>
  </xdr:twoCellAnchor>
</xdr:wsDr>
</file>

<file path=xl/drawings/drawing28.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1</xdr:col>
      <xdr:colOff>800100</xdr:colOff>
      <xdr:row>1</xdr:row>
      <xdr:rowOff>66675</xdr:rowOff>
    </xdr:to>
    <xdr:pic>
      <xdr:nvPicPr>
        <xdr:cNvPr id="2" name="Picture 2" descr="zKBvxD"/>
        <xdr:cNvPicPr/>
      </xdr:nvPicPr>
      <xdr:blipFill>
        <a:blip r:embed="rId1"/>
        <a:stretch>
          <a:fillRect/>
        </a:stretch>
      </xdr:blipFill>
      <xdr:spPr>
        <a:xfrm>
          <a:off x="19050" y="19050"/>
          <a:ext cx="1111250" cy="352425"/>
        </a:xfrm>
        <a:prstGeom prst="rect">
          <a:avLst/>
        </a:prstGeom>
      </xdr:spPr>
    </xdr:pic>
    <xdr:clientData fLocksWithSheet="0"/>
  </xdr:twoCellAnchor>
</xdr:wsDr>
</file>

<file path=xl/drawings/drawing29.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1</xdr:col>
      <xdr:colOff>800100</xdr:colOff>
      <xdr:row>1</xdr:row>
      <xdr:rowOff>66675</xdr:rowOff>
    </xdr:to>
    <xdr:pic>
      <xdr:nvPicPr>
        <xdr:cNvPr id="2" name="Picture 2" descr="ylwblx"/>
        <xdr:cNvPicPr/>
      </xdr:nvPicPr>
      <xdr:blipFill>
        <a:blip r:embed="rId1"/>
        <a:stretch>
          <a:fillRect/>
        </a:stretch>
      </xdr:blipFill>
      <xdr:spPr>
        <a:xfrm>
          <a:off x="19050" y="19050"/>
          <a:ext cx="1111250" cy="352425"/>
        </a:xfrm>
        <a:prstGeom prst="rect">
          <a:avLst/>
        </a:prstGeom>
      </xdr:spPr>
    </xdr:pic>
    <xdr:clientData fLocksWithSheet="0"/>
  </xdr:twoCellAnchor>
</xdr:wsDr>
</file>

<file path=xl/drawings/drawing30.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1</xdr:col>
      <xdr:colOff>781050</xdr:colOff>
      <xdr:row>1</xdr:row>
      <xdr:rowOff>66675</xdr:rowOff>
    </xdr:to>
    <xdr:pic>
      <xdr:nvPicPr>
        <xdr:cNvPr id="2" name="Picture 2" descr="DFbxJu"/>
        <xdr:cNvPicPr/>
      </xdr:nvPicPr>
      <xdr:blipFill>
        <a:blip r:embed="rId1"/>
        <a:stretch>
          <a:fillRect/>
        </a:stretch>
      </xdr:blipFill>
      <xdr:spPr>
        <a:xfrm>
          <a:off x="19050" y="19050"/>
          <a:ext cx="1092200" cy="352425"/>
        </a:xfrm>
        <a:prstGeom prst="rect">
          <a:avLst/>
        </a:prstGeom>
      </xdr:spPr>
    </xdr:pic>
    <xdr:clientData fLocksWithSheet="0"/>
  </xdr:twoCellAnchor>
</xdr:wsDr>
</file>

<file path=xl/drawings/drawing31.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1</xdr:col>
      <xdr:colOff>781050</xdr:colOff>
      <xdr:row>1</xdr:row>
      <xdr:rowOff>66675</xdr:rowOff>
    </xdr:to>
    <xdr:pic>
      <xdr:nvPicPr>
        <xdr:cNvPr id="2" name="Picture 2" descr="eEfnVd"/>
        <xdr:cNvPicPr/>
      </xdr:nvPicPr>
      <xdr:blipFill>
        <a:blip r:embed="rId1"/>
        <a:stretch>
          <a:fillRect/>
        </a:stretch>
      </xdr:blipFill>
      <xdr:spPr>
        <a:xfrm>
          <a:off x="19050" y="19050"/>
          <a:ext cx="1092200" cy="352425"/>
        </a:xfrm>
        <a:prstGeom prst="rect">
          <a:avLst/>
        </a:prstGeom>
      </xdr:spPr>
    </xdr:pic>
    <xdr:clientData fLocksWithSheet="0"/>
  </xdr:twoCellAnchor>
</xdr:wsDr>
</file>

<file path=xl/drawings/drawing32.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1</xdr:col>
      <xdr:colOff>676275</xdr:colOff>
      <xdr:row>1</xdr:row>
      <xdr:rowOff>66675</xdr:rowOff>
    </xdr:to>
    <xdr:pic>
      <xdr:nvPicPr>
        <xdr:cNvPr id="2" name="Picture 2" descr="dCPWGx"/>
        <xdr:cNvPicPr/>
      </xdr:nvPicPr>
      <xdr:blipFill>
        <a:blip r:embed="rId1"/>
        <a:stretch>
          <a:fillRect/>
        </a:stretch>
      </xdr:blipFill>
      <xdr:spPr>
        <a:xfrm>
          <a:off x="19050" y="19050"/>
          <a:ext cx="905510" cy="352425"/>
        </a:xfrm>
        <a:prstGeom prst="rect">
          <a:avLst/>
        </a:prstGeom>
      </xdr:spPr>
    </xdr:pic>
    <xdr:clientData fLocksWithSheet="0"/>
  </xdr:twoCellAnchor>
</xdr:wsDr>
</file>

<file path=xl/drawings/drawing33.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1</xdr:col>
      <xdr:colOff>676275</xdr:colOff>
      <xdr:row>1</xdr:row>
      <xdr:rowOff>66675</xdr:rowOff>
    </xdr:to>
    <xdr:pic>
      <xdr:nvPicPr>
        <xdr:cNvPr id="2" name="Picture 2" descr="wdFvDJ"/>
        <xdr:cNvPicPr/>
      </xdr:nvPicPr>
      <xdr:blipFill>
        <a:blip r:embed="rId1"/>
        <a:stretch>
          <a:fillRect/>
        </a:stretch>
      </xdr:blipFill>
      <xdr:spPr>
        <a:xfrm>
          <a:off x="19050" y="19050"/>
          <a:ext cx="905510" cy="352425"/>
        </a:xfrm>
        <a:prstGeom prst="rect">
          <a:avLst/>
        </a:prstGeom>
      </xdr:spPr>
    </xdr:pic>
    <xdr:clientData fLocksWithSheet="0"/>
  </xdr:twoCellAnchor>
</xdr:wsDr>
</file>

<file path=xl/drawings/drawing34.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1</xdr:col>
      <xdr:colOff>781050</xdr:colOff>
      <xdr:row>1</xdr:row>
      <xdr:rowOff>66675</xdr:rowOff>
    </xdr:to>
    <xdr:pic>
      <xdr:nvPicPr>
        <xdr:cNvPr id="2" name="Picture 2" descr="ChcTNZ"/>
        <xdr:cNvPicPr/>
      </xdr:nvPicPr>
      <xdr:blipFill>
        <a:blip r:embed="rId1"/>
        <a:stretch>
          <a:fillRect/>
        </a:stretch>
      </xdr:blipFill>
      <xdr:spPr>
        <a:xfrm>
          <a:off x="19050" y="19050"/>
          <a:ext cx="1092200" cy="352425"/>
        </a:xfrm>
        <a:prstGeom prst="rect">
          <a:avLst/>
        </a:prstGeom>
      </xdr:spPr>
    </xdr:pic>
    <xdr:clientData fLocksWithSheet="0"/>
  </xdr:twoCellAnchor>
</xdr:wsDr>
</file>

<file path=xl/drawings/drawing35.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1</xdr:col>
      <xdr:colOff>781050</xdr:colOff>
      <xdr:row>1</xdr:row>
      <xdr:rowOff>66675</xdr:rowOff>
    </xdr:to>
    <xdr:pic>
      <xdr:nvPicPr>
        <xdr:cNvPr id="2" name="Picture 2" descr="fOIAWb"/>
        <xdr:cNvPicPr/>
      </xdr:nvPicPr>
      <xdr:blipFill>
        <a:blip r:embed="rId1"/>
        <a:stretch>
          <a:fillRect/>
        </a:stretch>
      </xdr:blipFill>
      <xdr:spPr>
        <a:xfrm>
          <a:off x="19050" y="19050"/>
          <a:ext cx="1092200" cy="352425"/>
        </a:xfrm>
        <a:prstGeom prst="rect">
          <a:avLst/>
        </a:prstGeom>
      </xdr:spPr>
    </xdr:pic>
    <xdr:clientData fLocksWithSheet="0"/>
  </xdr:twoCellAnchor>
</xdr:wsDr>
</file>

<file path=xl/drawings/drawing36.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1</xdr:col>
      <xdr:colOff>781050</xdr:colOff>
      <xdr:row>1</xdr:row>
      <xdr:rowOff>66675</xdr:rowOff>
    </xdr:to>
    <xdr:pic>
      <xdr:nvPicPr>
        <xdr:cNvPr id="2" name="Picture 2" descr="oLgmjJ"/>
        <xdr:cNvPicPr/>
      </xdr:nvPicPr>
      <xdr:blipFill>
        <a:blip r:embed="rId1"/>
        <a:stretch>
          <a:fillRect/>
        </a:stretch>
      </xdr:blipFill>
      <xdr:spPr>
        <a:xfrm>
          <a:off x="19050" y="19050"/>
          <a:ext cx="1092200" cy="352425"/>
        </a:xfrm>
        <a:prstGeom prst="rect">
          <a:avLst/>
        </a:prstGeom>
      </xdr:spPr>
    </xdr:pic>
    <xdr:clientData fLocksWithSheet="0"/>
  </xdr:twoCellAnchor>
</xdr:wsDr>
</file>

<file path=xl/drawings/drawing37.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1</xdr:col>
      <xdr:colOff>781050</xdr:colOff>
      <xdr:row>1</xdr:row>
      <xdr:rowOff>66675</xdr:rowOff>
    </xdr:to>
    <xdr:pic>
      <xdr:nvPicPr>
        <xdr:cNvPr id="2" name="Picture 2" descr="QrtYvg"/>
        <xdr:cNvPicPr/>
      </xdr:nvPicPr>
      <xdr:blipFill>
        <a:blip r:embed="rId1"/>
        <a:stretch>
          <a:fillRect/>
        </a:stretch>
      </xdr:blipFill>
      <xdr:spPr>
        <a:xfrm>
          <a:off x="19050" y="19050"/>
          <a:ext cx="1092200" cy="352425"/>
        </a:xfrm>
        <a:prstGeom prst="rect">
          <a:avLst/>
        </a:prstGeom>
      </xdr:spPr>
    </xdr:pic>
    <xdr:clientData fLocksWithSheet="0"/>
  </xdr:twoCellAnchor>
</xdr:wsDr>
</file>

<file path=xl/drawings/drawing38.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1</xdr:col>
      <xdr:colOff>609600</xdr:colOff>
      <xdr:row>1</xdr:row>
      <xdr:rowOff>66675</xdr:rowOff>
    </xdr:to>
    <xdr:pic>
      <xdr:nvPicPr>
        <xdr:cNvPr id="2" name="Picture 2" descr="nXFdpF"/>
        <xdr:cNvPicPr/>
      </xdr:nvPicPr>
      <xdr:blipFill>
        <a:blip r:embed="rId1"/>
        <a:stretch>
          <a:fillRect/>
        </a:stretch>
      </xdr:blipFill>
      <xdr:spPr>
        <a:xfrm>
          <a:off x="19050" y="19050"/>
          <a:ext cx="1052830" cy="352425"/>
        </a:xfrm>
        <a:prstGeom prst="rect">
          <a:avLst/>
        </a:prstGeom>
      </xdr:spPr>
    </xdr:pic>
    <xdr:clientData fLocksWithSheet="0"/>
  </xdr:twoCellAnchor>
</xdr:wsDr>
</file>

<file path=xl/drawings/drawing39.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1</xdr:col>
      <xdr:colOff>800100</xdr:colOff>
      <xdr:row>1</xdr:row>
      <xdr:rowOff>66675</xdr:rowOff>
    </xdr:to>
    <xdr:pic>
      <xdr:nvPicPr>
        <xdr:cNvPr id="2" name="Picture 2" descr="bOwPRG"/>
        <xdr:cNvPicPr/>
      </xdr:nvPicPr>
      <xdr:blipFill>
        <a:blip r:embed="rId1"/>
        <a:stretch>
          <a:fillRect/>
        </a:stretch>
      </xdr:blipFill>
      <xdr:spPr>
        <a:xfrm>
          <a:off x="19050" y="19050"/>
          <a:ext cx="1111250" cy="352425"/>
        </a:xfrm>
        <a:prstGeom prst="rect">
          <a:avLst/>
        </a:prstGeom>
      </xdr:spPr>
    </xdr:pic>
    <xdr:clientData fLocksWithSheet="0"/>
  </xdr:twoCellAnchor>
</xdr:wsDr>
</file>

<file path=xl/drawings/drawing40.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1</xdr:col>
      <xdr:colOff>800100</xdr:colOff>
      <xdr:row>1</xdr:row>
      <xdr:rowOff>66675</xdr:rowOff>
    </xdr:to>
    <xdr:pic>
      <xdr:nvPicPr>
        <xdr:cNvPr id="2" name="Picture 2" descr="hUxNwz"/>
        <xdr:cNvPicPr/>
      </xdr:nvPicPr>
      <xdr:blipFill>
        <a:blip r:embed="rId1"/>
        <a:stretch>
          <a:fillRect/>
        </a:stretch>
      </xdr:blipFill>
      <xdr:spPr>
        <a:xfrm>
          <a:off x="19050" y="19050"/>
          <a:ext cx="1111250" cy="352425"/>
        </a:xfrm>
        <a:prstGeom prst="rect">
          <a:avLst/>
        </a:prstGeom>
      </xdr:spPr>
    </xdr:pic>
    <xdr:clientData fLocksWithSheet="0"/>
  </xdr:twoCellAnchor>
</xdr:wsDr>
</file>

<file path=xl/drawings/drawing41.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1</xdr:col>
      <xdr:colOff>781050</xdr:colOff>
      <xdr:row>1</xdr:row>
      <xdr:rowOff>66675</xdr:rowOff>
    </xdr:to>
    <xdr:pic>
      <xdr:nvPicPr>
        <xdr:cNvPr id="2" name="Picture 2" descr="ElVkdT"/>
        <xdr:cNvPicPr/>
      </xdr:nvPicPr>
      <xdr:blipFill>
        <a:blip r:embed="rId1"/>
        <a:stretch>
          <a:fillRect/>
        </a:stretch>
      </xdr:blipFill>
      <xdr:spPr>
        <a:xfrm>
          <a:off x="19050" y="19050"/>
          <a:ext cx="1092200" cy="352425"/>
        </a:xfrm>
        <a:prstGeom prst="rect">
          <a:avLst/>
        </a:prstGeom>
      </xdr:spPr>
    </xdr:pic>
    <xdr:clientData fLocksWithSheet="0"/>
  </xdr:twoCellAnchor>
</xdr:wsDr>
</file>

<file path=xl/drawings/drawing42.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1</xdr:col>
      <xdr:colOff>800100</xdr:colOff>
      <xdr:row>1</xdr:row>
      <xdr:rowOff>66675</xdr:rowOff>
    </xdr:to>
    <xdr:pic>
      <xdr:nvPicPr>
        <xdr:cNvPr id="2" name="Picture 2" descr="gyiYfI"/>
        <xdr:cNvPicPr/>
      </xdr:nvPicPr>
      <xdr:blipFill>
        <a:blip r:embed="rId1"/>
        <a:stretch>
          <a:fillRect/>
        </a:stretch>
      </xdr:blipFill>
      <xdr:spPr>
        <a:xfrm>
          <a:off x="19050" y="19050"/>
          <a:ext cx="1111250" cy="352425"/>
        </a:xfrm>
        <a:prstGeom prst="rect">
          <a:avLst/>
        </a:prstGeom>
      </xdr:spPr>
    </xdr:pic>
    <xdr:clientData fLocksWithSheet="0"/>
  </xdr:twoCellAnchor>
</xdr:wsDr>
</file>

<file path=xl/drawings/drawing43.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1</xdr:col>
      <xdr:colOff>800100</xdr:colOff>
      <xdr:row>1</xdr:row>
      <xdr:rowOff>66675</xdr:rowOff>
    </xdr:to>
    <xdr:pic>
      <xdr:nvPicPr>
        <xdr:cNvPr id="2" name="Picture 2" descr="ieQQVd"/>
        <xdr:cNvPicPr/>
      </xdr:nvPicPr>
      <xdr:blipFill>
        <a:blip r:embed="rId1"/>
        <a:stretch>
          <a:fillRect/>
        </a:stretch>
      </xdr:blipFill>
      <xdr:spPr>
        <a:xfrm>
          <a:off x="19050" y="19050"/>
          <a:ext cx="1111250" cy="352425"/>
        </a:xfrm>
        <a:prstGeom prst="rect">
          <a:avLst/>
        </a:prstGeom>
      </xdr:spPr>
    </xdr:pic>
    <xdr:clientData fLocksWithSheet="0"/>
  </xdr:twoCellAnchor>
</xdr:wsDr>
</file>

<file path=xl/drawings/drawing44.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1</xdr:col>
      <xdr:colOff>781050</xdr:colOff>
      <xdr:row>1</xdr:row>
      <xdr:rowOff>66675</xdr:rowOff>
    </xdr:to>
    <xdr:pic>
      <xdr:nvPicPr>
        <xdr:cNvPr id="2" name="Picture 2" descr="aqJkrJ"/>
        <xdr:cNvPicPr/>
      </xdr:nvPicPr>
      <xdr:blipFill>
        <a:blip r:embed="rId1"/>
        <a:stretch>
          <a:fillRect/>
        </a:stretch>
      </xdr:blipFill>
      <xdr:spPr>
        <a:xfrm>
          <a:off x="19050" y="19050"/>
          <a:ext cx="1092200" cy="352425"/>
        </a:xfrm>
        <a:prstGeom prst="rect">
          <a:avLst/>
        </a:prstGeom>
      </xdr:spPr>
    </xdr:pic>
    <xdr:clientData fLocksWithSheet="0"/>
  </xdr:twoCellAnchor>
</xdr:wsDr>
</file>

<file path=xl/drawings/drawing45.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1</xdr:col>
      <xdr:colOff>628650</xdr:colOff>
      <xdr:row>1</xdr:row>
      <xdr:rowOff>66675</xdr:rowOff>
    </xdr:to>
    <xdr:pic>
      <xdr:nvPicPr>
        <xdr:cNvPr id="2" name="Picture 2" descr="dortvm"/>
        <xdr:cNvPicPr/>
      </xdr:nvPicPr>
      <xdr:blipFill>
        <a:blip r:embed="rId1"/>
        <a:stretch>
          <a:fillRect/>
        </a:stretch>
      </xdr:blipFill>
      <xdr:spPr>
        <a:xfrm>
          <a:off x="19050" y="19050"/>
          <a:ext cx="1071880" cy="352425"/>
        </a:xfrm>
        <a:prstGeom prst="rect">
          <a:avLst/>
        </a:prstGeom>
      </xdr:spPr>
    </xdr:pic>
    <xdr:clientData fLocksWithSheet="0"/>
  </xdr:twoCellAnchor>
</xdr:wsDr>
</file>

<file path=xl/drawings/drawing46.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1</xdr:col>
      <xdr:colOff>390525</xdr:colOff>
      <xdr:row>1</xdr:row>
      <xdr:rowOff>66675</xdr:rowOff>
    </xdr:to>
    <xdr:pic>
      <xdr:nvPicPr>
        <xdr:cNvPr id="2" name="Picture 2" descr="IZoYca"/>
        <xdr:cNvPicPr/>
      </xdr:nvPicPr>
      <xdr:blipFill>
        <a:blip r:embed="rId1"/>
        <a:stretch>
          <a:fillRect/>
        </a:stretch>
      </xdr:blipFill>
      <xdr:spPr>
        <a:xfrm>
          <a:off x="19050" y="19050"/>
          <a:ext cx="965835" cy="352425"/>
        </a:xfrm>
        <a:prstGeom prst="rect">
          <a:avLst/>
        </a:prstGeom>
      </xdr:spPr>
    </xdr:pic>
    <xdr:clientData fLocksWithSheet="0"/>
  </xdr:twoCellAnchor>
</xdr:wsDr>
</file>

<file path=xl/drawings/drawing47.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7</xdr:col>
      <xdr:colOff>638175</xdr:colOff>
      <xdr:row>1</xdr:row>
      <xdr:rowOff>66675</xdr:rowOff>
    </xdr:to>
    <xdr:pic>
      <xdr:nvPicPr>
        <xdr:cNvPr id="2" name="Picture 2" descr="KLbohu"/>
        <xdr:cNvPicPr/>
      </xdr:nvPicPr>
      <xdr:blipFill>
        <a:blip r:embed="rId1"/>
        <a:stretch>
          <a:fillRect/>
        </a:stretch>
      </xdr:blipFill>
      <xdr:spPr>
        <a:xfrm>
          <a:off x="19050" y="19050"/>
          <a:ext cx="1081405" cy="352425"/>
        </a:xfrm>
        <a:prstGeom prst="rect">
          <a:avLst/>
        </a:prstGeom>
      </xdr:spPr>
    </xdr:pic>
    <xdr:clientData fLocksWithSheet="0"/>
  </xdr:twoCellAnchor>
</xdr:wsDr>
</file>

<file path=xl/drawings/drawing48.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1</xdr:col>
      <xdr:colOff>800100</xdr:colOff>
      <xdr:row>1</xdr:row>
      <xdr:rowOff>66675</xdr:rowOff>
    </xdr:to>
    <xdr:pic>
      <xdr:nvPicPr>
        <xdr:cNvPr id="2" name="Picture 2" descr="LeSUUQ"/>
        <xdr:cNvPicPr/>
      </xdr:nvPicPr>
      <xdr:blipFill>
        <a:blip r:embed="rId1"/>
        <a:stretch>
          <a:fillRect/>
        </a:stretch>
      </xdr:blipFill>
      <xdr:spPr>
        <a:xfrm>
          <a:off x="19050" y="19050"/>
          <a:ext cx="1037590" cy="352425"/>
        </a:xfrm>
        <a:prstGeom prst="rect">
          <a:avLst/>
        </a:prstGeom>
      </xdr:spPr>
    </xdr:pic>
    <xdr:clientData fLocksWithSheet="0"/>
  </xdr:twoCellAnchor>
</xdr:wsDr>
</file>

<file path=xl/drawings/drawing49.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1</xdr:col>
      <xdr:colOff>800100</xdr:colOff>
      <xdr:row>1</xdr:row>
      <xdr:rowOff>66675</xdr:rowOff>
    </xdr:to>
    <xdr:pic>
      <xdr:nvPicPr>
        <xdr:cNvPr id="2" name="Picture 2" descr="PMrzWM"/>
        <xdr:cNvPicPr/>
      </xdr:nvPicPr>
      <xdr:blipFill>
        <a:blip r:embed="rId1"/>
        <a:stretch>
          <a:fillRect/>
        </a:stretch>
      </xdr:blipFill>
      <xdr:spPr>
        <a:xfrm>
          <a:off x="19050" y="19050"/>
          <a:ext cx="1037590" cy="352425"/>
        </a:xfrm>
        <a:prstGeom prst="rect">
          <a:avLst/>
        </a:prstGeom>
      </xdr:spPr>
    </xdr:pic>
    <xdr:clientData fLocksWithSheet="0"/>
  </xdr:twoCellAnchor>
</xdr:wsDr>
</file>

<file path=xl/drawings/drawing50.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1</xdr:col>
      <xdr:colOff>628650</xdr:colOff>
      <xdr:row>1</xdr:row>
      <xdr:rowOff>66675</xdr:rowOff>
    </xdr:to>
    <xdr:pic>
      <xdr:nvPicPr>
        <xdr:cNvPr id="2" name="Picture 2" descr="GrQjxQ"/>
        <xdr:cNvPicPr/>
      </xdr:nvPicPr>
      <xdr:blipFill>
        <a:blip r:embed="rId1"/>
        <a:stretch>
          <a:fillRect/>
        </a:stretch>
      </xdr:blipFill>
      <xdr:spPr>
        <a:xfrm>
          <a:off x="19050" y="19050"/>
          <a:ext cx="1071880" cy="352425"/>
        </a:xfrm>
        <a:prstGeom prst="rect">
          <a:avLst/>
        </a:prstGeom>
      </xdr:spPr>
    </xdr:pic>
    <xdr:clientData fLocksWithSheet="0"/>
  </xdr:twoCellAnchor>
</xdr:wsDr>
</file>

<file path=xl/drawings/drawing51.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2</xdr:col>
      <xdr:colOff>57150</xdr:colOff>
      <xdr:row>1</xdr:row>
      <xdr:rowOff>66675</xdr:rowOff>
    </xdr:to>
    <xdr:pic>
      <xdr:nvPicPr>
        <xdr:cNvPr id="2" name="Picture 2" descr="VPcGIg"/>
        <xdr:cNvPicPr/>
      </xdr:nvPicPr>
      <xdr:blipFill>
        <a:blip r:embed="rId1"/>
        <a:stretch>
          <a:fillRect/>
        </a:stretch>
      </xdr:blipFill>
      <xdr:spPr>
        <a:xfrm>
          <a:off x="19050" y="19050"/>
          <a:ext cx="962660" cy="352425"/>
        </a:xfrm>
        <a:prstGeom prst="rect">
          <a:avLst/>
        </a:prstGeom>
      </xdr:spPr>
    </xdr:pic>
    <xdr:clientData fLocksWithSheet="0"/>
  </xdr:twoCellAnchor>
</xdr:wsDr>
</file>

<file path=xl/drawings/drawing52.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1</xdr:col>
      <xdr:colOff>371475</xdr:colOff>
      <xdr:row>1</xdr:row>
      <xdr:rowOff>66675</xdr:rowOff>
    </xdr:to>
    <xdr:pic>
      <xdr:nvPicPr>
        <xdr:cNvPr id="2" name="Picture 2" descr="HrjVRO"/>
        <xdr:cNvPicPr/>
      </xdr:nvPicPr>
      <xdr:blipFill>
        <a:blip r:embed="rId1"/>
        <a:stretch>
          <a:fillRect/>
        </a:stretch>
      </xdr:blipFill>
      <xdr:spPr>
        <a:xfrm>
          <a:off x="19050" y="19050"/>
          <a:ext cx="707390" cy="352425"/>
        </a:xfrm>
        <a:prstGeom prst="rect">
          <a:avLst/>
        </a:prstGeom>
      </xdr:spPr>
    </xdr:pic>
    <xdr:clientData fLocksWithSheet="0"/>
  </xdr:twoCellAnchor>
</xdr:wsDr>
</file>

<file path=xl/drawings/drawing53.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1</xdr:col>
      <xdr:colOff>800100</xdr:colOff>
      <xdr:row>1</xdr:row>
      <xdr:rowOff>66675</xdr:rowOff>
    </xdr:to>
    <xdr:pic>
      <xdr:nvPicPr>
        <xdr:cNvPr id="2" name="Picture 2" descr="FWpjPq"/>
        <xdr:cNvPicPr/>
      </xdr:nvPicPr>
      <xdr:blipFill>
        <a:blip r:embed="rId1"/>
        <a:stretch>
          <a:fillRect/>
        </a:stretch>
      </xdr:blipFill>
      <xdr:spPr>
        <a:xfrm>
          <a:off x="19050" y="19050"/>
          <a:ext cx="1111250" cy="352425"/>
        </a:xfrm>
        <a:prstGeom prst="rect">
          <a:avLst/>
        </a:prstGeom>
      </xdr:spPr>
    </xdr:pic>
    <xdr:clientData fLocksWithSheet="0"/>
  </xdr:twoCellAnchor>
</xdr:wsDr>
</file>

<file path=xl/drawings/drawing54.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2</xdr:col>
      <xdr:colOff>171450</xdr:colOff>
      <xdr:row>1</xdr:row>
      <xdr:rowOff>66675</xdr:rowOff>
    </xdr:to>
    <xdr:pic>
      <xdr:nvPicPr>
        <xdr:cNvPr id="2" name="Picture 2" descr="zypOVo"/>
        <xdr:cNvPicPr/>
      </xdr:nvPicPr>
      <xdr:blipFill>
        <a:blip r:embed="rId1"/>
        <a:stretch>
          <a:fillRect/>
        </a:stretch>
      </xdr:blipFill>
      <xdr:spPr>
        <a:xfrm>
          <a:off x="19050" y="19050"/>
          <a:ext cx="944880" cy="352425"/>
        </a:xfrm>
        <a:prstGeom prst="rect">
          <a:avLst/>
        </a:prstGeom>
      </xdr:spPr>
    </xdr:pic>
    <xdr:clientData fLocksWithSheet="0"/>
  </xdr:twoCellAnchor>
</xdr:wsDr>
</file>

<file path=xl/drawings/drawing55.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2</xdr:col>
      <xdr:colOff>28575</xdr:colOff>
      <xdr:row>1</xdr:row>
      <xdr:rowOff>66675</xdr:rowOff>
    </xdr:to>
    <xdr:pic>
      <xdr:nvPicPr>
        <xdr:cNvPr id="2" name="Picture 2" descr="Shirvf"/>
        <xdr:cNvPicPr/>
      </xdr:nvPicPr>
      <xdr:blipFill>
        <a:blip r:embed="rId1"/>
        <a:stretch>
          <a:fillRect/>
        </a:stretch>
      </xdr:blipFill>
      <xdr:spPr>
        <a:xfrm>
          <a:off x="19050" y="19050"/>
          <a:ext cx="934085" cy="352425"/>
        </a:xfrm>
        <a:prstGeom prst="rect">
          <a:avLst/>
        </a:prstGeom>
      </xdr:spPr>
    </xdr:pic>
    <xdr:clientData fLocksWithSheet="0"/>
  </xdr:twoCellAnchor>
</xdr:wsDr>
</file>

<file path=xl/drawings/drawing56.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1</xdr:col>
      <xdr:colOff>438150</xdr:colOff>
      <xdr:row>1</xdr:row>
      <xdr:rowOff>66675</xdr:rowOff>
    </xdr:to>
    <xdr:pic>
      <xdr:nvPicPr>
        <xdr:cNvPr id="2" name="Picture 2" descr="deKZNn"/>
        <xdr:cNvPicPr/>
      </xdr:nvPicPr>
      <xdr:blipFill>
        <a:blip r:embed="rId1"/>
        <a:stretch>
          <a:fillRect/>
        </a:stretch>
      </xdr:blipFill>
      <xdr:spPr>
        <a:xfrm>
          <a:off x="19050" y="19050"/>
          <a:ext cx="575310" cy="352425"/>
        </a:xfrm>
        <a:prstGeom prst="rect">
          <a:avLst/>
        </a:prstGeom>
      </xdr:spPr>
    </xdr:pic>
    <xdr:clientData fLocksWithSheet="0"/>
  </xdr:twoCellAnchor>
</xdr:wsDr>
</file>

<file path=xl/drawings/drawing57.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2</xdr:col>
      <xdr:colOff>9525</xdr:colOff>
      <xdr:row>1</xdr:row>
      <xdr:rowOff>66675</xdr:rowOff>
    </xdr:to>
    <xdr:pic>
      <xdr:nvPicPr>
        <xdr:cNvPr id="2" name="Picture 2" descr="BBNrqG"/>
        <xdr:cNvPicPr/>
      </xdr:nvPicPr>
      <xdr:blipFill>
        <a:blip r:embed="rId1"/>
        <a:stretch>
          <a:fillRect/>
        </a:stretch>
      </xdr:blipFill>
      <xdr:spPr>
        <a:xfrm>
          <a:off x="19050" y="19050"/>
          <a:ext cx="915035" cy="352425"/>
        </a:xfrm>
        <a:prstGeom prst="rect">
          <a:avLst/>
        </a:prstGeom>
      </xdr:spPr>
    </xdr:pic>
    <xdr:clientData fLocksWithSheet="0"/>
  </xdr:twoCellAnchor>
</xdr:wsDr>
</file>

<file path=xl/drawings/drawing58.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2</xdr:col>
      <xdr:colOff>314325</xdr:colOff>
      <xdr:row>1</xdr:row>
      <xdr:rowOff>66675</xdr:rowOff>
    </xdr:to>
    <xdr:pic>
      <xdr:nvPicPr>
        <xdr:cNvPr id="2" name="Picture 2" descr="TFkyAr"/>
        <xdr:cNvPicPr/>
      </xdr:nvPicPr>
      <xdr:blipFill>
        <a:blip r:embed="rId1"/>
        <a:stretch>
          <a:fillRect/>
        </a:stretch>
      </xdr:blipFill>
      <xdr:spPr>
        <a:xfrm>
          <a:off x="19050" y="19050"/>
          <a:ext cx="955675" cy="352425"/>
        </a:xfrm>
        <a:prstGeom prst="rect">
          <a:avLst/>
        </a:prstGeom>
      </xdr:spPr>
    </xdr:pic>
    <xdr:clientData fLocksWithSheet="0"/>
  </xdr:twoCellAnchor>
</xdr:wsDr>
</file>

<file path=xl/drawings/drawing59.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1</xdr:col>
      <xdr:colOff>781050</xdr:colOff>
      <xdr:row>1</xdr:row>
      <xdr:rowOff>66675</xdr:rowOff>
    </xdr:to>
    <xdr:pic>
      <xdr:nvPicPr>
        <xdr:cNvPr id="2" name="Picture 2" descr="LzTQVc"/>
        <xdr:cNvPicPr/>
      </xdr:nvPicPr>
      <xdr:blipFill>
        <a:blip r:embed="rId1"/>
        <a:stretch>
          <a:fillRect/>
        </a:stretch>
      </xdr:blipFill>
      <xdr:spPr>
        <a:xfrm>
          <a:off x="19050" y="19050"/>
          <a:ext cx="1092200" cy="352425"/>
        </a:xfrm>
        <a:prstGeom prst="rect">
          <a:avLst/>
        </a:prstGeom>
      </xdr:spPr>
    </xdr:pic>
    <xdr:clientData fLocksWithSheet="0"/>
  </xdr:twoCellAnchor>
</xdr:wsDr>
</file>

<file path=xl/drawings/drawing60.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1</xdr:col>
      <xdr:colOff>457200</xdr:colOff>
      <xdr:row>1</xdr:row>
      <xdr:rowOff>66675</xdr:rowOff>
    </xdr:to>
    <xdr:pic>
      <xdr:nvPicPr>
        <xdr:cNvPr id="2" name="Picture 2" descr="WgOkiN"/>
        <xdr:cNvPicPr/>
      </xdr:nvPicPr>
      <xdr:blipFill>
        <a:blip r:embed="rId1"/>
        <a:stretch>
          <a:fillRect/>
        </a:stretch>
      </xdr:blipFill>
      <xdr:spPr>
        <a:xfrm>
          <a:off x="19050" y="19050"/>
          <a:ext cx="1032510" cy="352425"/>
        </a:xfrm>
        <a:prstGeom prst="rect">
          <a:avLst/>
        </a:prstGeom>
      </xdr:spPr>
    </xdr:pic>
    <xdr:clientData fLocksWithSheet="0"/>
  </xdr:twoCellAnchor>
</xdr:wsDr>
</file>

<file path=xl/drawings/drawing61.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3</xdr:col>
      <xdr:colOff>800100</xdr:colOff>
      <xdr:row>1</xdr:row>
      <xdr:rowOff>66675</xdr:rowOff>
    </xdr:to>
    <xdr:pic>
      <xdr:nvPicPr>
        <xdr:cNvPr id="2" name="Picture 2" descr="NCVwdF"/>
        <xdr:cNvPicPr/>
      </xdr:nvPicPr>
      <xdr:blipFill>
        <a:blip r:embed="rId1"/>
        <a:stretch>
          <a:fillRect/>
        </a:stretch>
      </xdr:blipFill>
      <xdr:spPr>
        <a:xfrm>
          <a:off x="19050" y="19050"/>
          <a:ext cx="1111250" cy="352425"/>
        </a:xfrm>
        <a:prstGeom prst="rect">
          <a:avLst/>
        </a:prstGeom>
      </xdr:spPr>
    </xdr:pic>
    <xdr:clientData fLocksWithSheet="0"/>
  </xdr:twoCellAnchor>
</xdr:wsDr>
</file>

<file path=xl/drawings/drawing62.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1</xdr:col>
      <xdr:colOff>800100</xdr:colOff>
      <xdr:row>1</xdr:row>
      <xdr:rowOff>66675</xdr:rowOff>
    </xdr:to>
    <xdr:pic>
      <xdr:nvPicPr>
        <xdr:cNvPr id="2" name="Picture 2" descr="JbulTD"/>
        <xdr:cNvPicPr/>
      </xdr:nvPicPr>
      <xdr:blipFill>
        <a:blip r:embed="rId1"/>
        <a:stretch>
          <a:fillRect/>
        </a:stretch>
      </xdr:blipFill>
      <xdr:spPr>
        <a:xfrm>
          <a:off x="19050" y="19050"/>
          <a:ext cx="1111250" cy="352425"/>
        </a:xfrm>
        <a:prstGeom prst="rect">
          <a:avLst/>
        </a:prstGeom>
      </xdr:spPr>
    </xdr:pic>
    <xdr:clientData fLocksWithSheet="0"/>
  </xdr:twoCellAnchor>
</xdr:wsDr>
</file>

<file path=xl/drawings/drawing63.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1</xdr:col>
      <xdr:colOff>438150</xdr:colOff>
      <xdr:row>1</xdr:row>
      <xdr:rowOff>209550</xdr:rowOff>
    </xdr:to>
    <xdr:pic>
      <xdr:nvPicPr>
        <xdr:cNvPr id="2" name="Picture 2" descr="TzbIra"/>
        <xdr:cNvPicPr/>
      </xdr:nvPicPr>
      <xdr:blipFill>
        <a:blip r:embed="rId1"/>
        <a:stretch>
          <a:fillRect/>
        </a:stretch>
      </xdr:blipFill>
      <xdr:spPr>
        <a:xfrm>
          <a:off x="19050" y="19050"/>
          <a:ext cx="1013460" cy="406400"/>
        </a:xfrm>
        <a:prstGeom prst="rect">
          <a:avLst/>
        </a:prstGeom>
      </xdr:spPr>
    </xdr:pic>
    <xdr:clientData fLocksWithSheet="0"/>
  </xdr:twoCellAnchor>
</xdr:wsDr>
</file>

<file path=xl/drawings/drawing64.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0</xdr:col>
      <xdr:colOff>1190625</xdr:colOff>
      <xdr:row>1</xdr:row>
      <xdr:rowOff>66675</xdr:rowOff>
    </xdr:to>
    <xdr:pic>
      <xdr:nvPicPr>
        <xdr:cNvPr id="2" name="Picture 2" descr="jBnyKz"/>
        <xdr:cNvPicPr/>
      </xdr:nvPicPr>
      <xdr:blipFill>
        <a:blip r:embed="rId1"/>
        <a:stretch>
          <a:fillRect/>
        </a:stretch>
      </xdr:blipFill>
      <xdr:spPr>
        <a:xfrm>
          <a:off x="19050" y="19050"/>
          <a:ext cx="1103630" cy="352425"/>
        </a:xfrm>
        <a:prstGeom prst="rect">
          <a:avLst/>
        </a:prstGeom>
      </xdr:spPr>
    </xdr:pic>
    <xdr:clientData fLocksWithSheet="0"/>
  </xdr:twoCellAnchor>
</xdr:wsDr>
</file>

<file path=xl/drawings/drawing65.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1</xdr:col>
      <xdr:colOff>800100</xdr:colOff>
      <xdr:row>1</xdr:row>
      <xdr:rowOff>66675</xdr:rowOff>
    </xdr:to>
    <xdr:pic>
      <xdr:nvPicPr>
        <xdr:cNvPr id="2" name="Picture 2" descr="fnfnlV"/>
        <xdr:cNvPicPr/>
      </xdr:nvPicPr>
      <xdr:blipFill>
        <a:blip r:embed="rId1"/>
        <a:stretch>
          <a:fillRect/>
        </a:stretch>
      </xdr:blipFill>
      <xdr:spPr>
        <a:xfrm>
          <a:off x="19050" y="19050"/>
          <a:ext cx="1037590" cy="352425"/>
        </a:xfrm>
        <a:prstGeom prst="rect">
          <a:avLst/>
        </a:prstGeom>
      </xdr:spPr>
    </xdr:pic>
    <xdr:clientData fLocksWithSheet="0"/>
  </xdr:twoCellAnchor>
</xdr:wsDr>
</file>

<file path=xl/drawings/drawing66.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1</xdr:col>
      <xdr:colOff>676275</xdr:colOff>
      <xdr:row>1</xdr:row>
      <xdr:rowOff>66675</xdr:rowOff>
    </xdr:to>
    <xdr:pic>
      <xdr:nvPicPr>
        <xdr:cNvPr id="2" name="Picture 2" descr="drfEww"/>
        <xdr:cNvPicPr/>
      </xdr:nvPicPr>
      <xdr:blipFill>
        <a:blip r:embed="rId1"/>
        <a:stretch>
          <a:fillRect/>
        </a:stretch>
      </xdr:blipFill>
      <xdr:spPr>
        <a:xfrm>
          <a:off x="19050" y="19050"/>
          <a:ext cx="905510" cy="352425"/>
        </a:xfrm>
        <a:prstGeom prst="rect">
          <a:avLst/>
        </a:prstGeom>
      </xdr:spPr>
    </xdr:pic>
    <xdr:clientData fLocksWithSheet="0"/>
  </xdr:twoCellAnchor>
</xdr:wsDr>
</file>

<file path=xl/drawings/drawing67.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1</xdr:col>
      <xdr:colOff>676275</xdr:colOff>
      <xdr:row>1</xdr:row>
      <xdr:rowOff>66675</xdr:rowOff>
    </xdr:to>
    <xdr:pic>
      <xdr:nvPicPr>
        <xdr:cNvPr id="2" name="Picture 2" descr="lETWMU"/>
        <xdr:cNvPicPr/>
      </xdr:nvPicPr>
      <xdr:blipFill>
        <a:blip r:embed="rId1"/>
        <a:stretch>
          <a:fillRect/>
        </a:stretch>
      </xdr:blipFill>
      <xdr:spPr>
        <a:xfrm>
          <a:off x="19050" y="19050"/>
          <a:ext cx="905510" cy="352425"/>
        </a:xfrm>
        <a:prstGeom prst="rect">
          <a:avLst/>
        </a:prstGeom>
      </xdr:spPr>
    </xdr:pic>
    <xdr:clientData fLocksWithSheet="0"/>
  </xdr:twoCellAnchor>
</xdr:wsDr>
</file>

<file path=xl/drawings/drawing68.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1</xdr:col>
      <xdr:colOff>800100</xdr:colOff>
      <xdr:row>1</xdr:row>
      <xdr:rowOff>66675</xdr:rowOff>
    </xdr:to>
    <xdr:pic>
      <xdr:nvPicPr>
        <xdr:cNvPr id="2" name="Picture 2" descr="vmzpOY"/>
        <xdr:cNvPicPr/>
      </xdr:nvPicPr>
      <xdr:blipFill>
        <a:blip r:embed="rId1"/>
        <a:stretch>
          <a:fillRect/>
        </a:stretch>
      </xdr:blipFill>
      <xdr:spPr>
        <a:xfrm>
          <a:off x="19050" y="19050"/>
          <a:ext cx="1111250" cy="352425"/>
        </a:xfrm>
        <a:prstGeom prst="rect">
          <a:avLst/>
        </a:prstGeom>
      </xdr:spPr>
    </xdr:pic>
    <xdr:clientData fLocksWithSheet="0"/>
  </xdr:twoCellAnchor>
</xdr:wsDr>
</file>

<file path=xl/drawings/drawing69.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2</xdr:col>
      <xdr:colOff>800100</xdr:colOff>
      <xdr:row>1</xdr:row>
      <xdr:rowOff>66675</xdr:rowOff>
    </xdr:to>
    <xdr:pic>
      <xdr:nvPicPr>
        <xdr:cNvPr id="2" name="Picture 2" descr="XadChL"/>
        <xdr:cNvPicPr/>
      </xdr:nvPicPr>
      <xdr:blipFill>
        <a:blip r:embed="rId1"/>
        <a:stretch>
          <a:fillRect/>
        </a:stretch>
      </xdr:blipFill>
      <xdr:spPr>
        <a:xfrm>
          <a:off x="19050" y="19050"/>
          <a:ext cx="1037590" cy="352425"/>
        </a:xfrm>
        <a:prstGeom prst="rect">
          <a:avLst/>
        </a:prstGeom>
      </xdr:spPr>
    </xdr:pic>
    <xdr:clientData fLocksWithSheet="0"/>
  </xdr:twoCellAnchor>
</xdr:wsDr>
</file>

<file path=xl/drawings/drawing70.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2</xdr:col>
      <xdr:colOff>0</xdr:colOff>
      <xdr:row>1</xdr:row>
      <xdr:rowOff>66675</xdr:rowOff>
    </xdr:to>
    <xdr:pic>
      <xdr:nvPicPr>
        <xdr:cNvPr id="2" name="Picture 2" descr="oEbfub"/>
        <xdr:cNvPicPr/>
      </xdr:nvPicPr>
      <xdr:blipFill>
        <a:blip r:embed="rId1"/>
        <a:stretch>
          <a:fillRect/>
        </a:stretch>
      </xdr:blipFill>
      <xdr:spPr>
        <a:xfrm>
          <a:off x="19050" y="19050"/>
          <a:ext cx="905510" cy="352425"/>
        </a:xfrm>
        <a:prstGeom prst="rect">
          <a:avLst/>
        </a:prstGeom>
      </xdr:spPr>
    </xdr:pic>
    <xdr:clientData fLocksWithSheet="0"/>
  </xdr:twoCellAnchor>
</xdr:wsDr>
</file>

<file path=xl/drawings/drawing71.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1</xdr:col>
      <xdr:colOff>371475</xdr:colOff>
      <xdr:row>1</xdr:row>
      <xdr:rowOff>66675</xdr:rowOff>
    </xdr:to>
    <xdr:pic>
      <xdr:nvPicPr>
        <xdr:cNvPr id="2" name="Picture 2" descr="skAjDu"/>
        <xdr:cNvPicPr/>
      </xdr:nvPicPr>
      <xdr:blipFill>
        <a:blip r:embed="rId1"/>
        <a:stretch>
          <a:fillRect/>
        </a:stretch>
      </xdr:blipFill>
      <xdr:spPr>
        <a:xfrm>
          <a:off x="19050" y="19050"/>
          <a:ext cx="707390" cy="352425"/>
        </a:xfrm>
        <a:prstGeom prst="rect">
          <a:avLst/>
        </a:prstGeom>
      </xdr:spPr>
    </xdr:pic>
    <xdr:clientData fLocksWithSheet="0"/>
  </xdr:twoCellAnchor>
</xdr:wsDr>
</file>

<file path=xl/drawings/drawing72.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2</xdr:col>
      <xdr:colOff>152400</xdr:colOff>
      <xdr:row>1</xdr:row>
      <xdr:rowOff>66675</xdr:rowOff>
    </xdr:to>
    <xdr:pic>
      <xdr:nvPicPr>
        <xdr:cNvPr id="2" name="Picture 2" descr="UvmEiF"/>
        <xdr:cNvPicPr/>
      </xdr:nvPicPr>
      <xdr:blipFill>
        <a:blip r:embed="rId1"/>
        <a:stretch>
          <a:fillRect/>
        </a:stretch>
      </xdr:blipFill>
      <xdr:spPr>
        <a:xfrm>
          <a:off x="19050" y="19050"/>
          <a:ext cx="925830" cy="352425"/>
        </a:xfrm>
        <a:prstGeom prst="rect">
          <a:avLst/>
        </a:prstGeom>
      </xdr:spPr>
    </xdr:pic>
    <xdr:clientData fLocksWithSheet="0"/>
  </xdr:twoCellAnchor>
</xdr:wsDr>
</file>

<file path=xl/drawings/drawing73.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1</xdr:col>
      <xdr:colOff>457200</xdr:colOff>
      <xdr:row>1</xdr:row>
      <xdr:rowOff>66675</xdr:rowOff>
    </xdr:to>
    <xdr:pic>
      <xdr:nvPicPr>
        <xdr:cNvPr id="2" name="Picture 2" descr="ntIQgI"/>
        <xdr:cNvPicPr/>
      </xdr:nvPicPr>
      <xdr:blipFill>
        <a:blip r:embed="rId1"/>
        <a:stretch>
          <a:fillRect/>
        </a:stretch>
      </xdr:blipFill>
      <xdr:spPr>
        <a:xfrm>
          <a:off x="19050" y="19050"/>
          <a:ext cx="1032510" cy="352425"/>
        </a:xfrm>
        <a:prstGeom prst="rect">
          <a:avLst/>
        </a:prstGeom>
      </xdr:spPr>
    </xdr:pic>
    <xdr:clientData fLocksWithSheet="0"/>
  </xdr:twoCellAnchor>
</xdr:wsDr>
</file>

<file path=xl/drawings/drawing74.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1</xdr:col>
      <xdr:colOff>676275</xdr:colOff>
      <xdr:row>1</xdr:row>
      <xdr:rowOff>66675</xdr:rowOff>
    </xdr:to>
    <xdr:pic>
      <xdr:nvPicPr>
        <xdr:cNvPr id="2" name="Picture 2" descr="iWVAWk"/>
        <xdr:cNvPicPr/>
      </xdr:nvPicPr>
      <xdr:blipFill>
        <a:blip r:embed="rId1"/>
        <a:stretch>
          <a:fillRect/>
        </a:stretch>
      </xdr:blipFill>
      <xdr:spPr>
        <a:xfrm>
          <a:off x="19050" y="19050"/>
          <a:ext cx="905510" cy="352425"/>
        </a:xfrm>
        <a:prstGeom prst="rect">
          <a:avLst/>
        </a:prstGeom>
      </xdr:spPr>
    </xdr:pic>
    <xdr:clientData fLocksWithSheet="0"/>
  </xdr:twoCellAnchor>
</xdr:wsDr>
</file>

<file path=xl/drawings/drawing75.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1</xdr:col>
      <xdr:colOff>800100</xdr:colOff>
      <xdr:row>1</xdr:row>
      <xdr:rowOff>66675</xdr:rowOff>
    </xdr:to>
    <xdr:pic>
      <xdr:nvPicPr>
        <xdr:cNvPr id="2" name="Picture 2" descr="yUqwTy"/>
        <xdr:cNvPicPr/>
      </xdr:nvPicPr>
      <xdr:blipFill>
        <a:blip r:embed="rId1"/>
        <a:stretch>
          <a:fillRect/>
        </a:stretch>
      </xdr:blipFill>
      <xdr:spPr>
        <a:xfrm>
          <a:off x="19050" y="19050"/>
          <a:ext cx="1111250" cy="352425"/>
        </a:xfrm>
        <a:prstGeom prst="rect">
          <a:avLst/>
        </a:prstGeom>
      </xdr:spPr>
    </xdr:pic>
    <xdr:clientData fLocksWithSheet="0"/>
  </xdr:twoCellAnchor>
</xdr:wsDr>
</file>

<file path=xl/drawings/drawing76.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1</xdr:col>
      <xdr:colOff>781050</xdr:colOff>
      <xdr:row>1</xdr:row>
      <xdr:rowOff>95250</xdr:rowOff>
    </xdr:to>
    <xdr:pic>
      <xdr:nvPicPr>
        <xdr:cNvPr id="2" name="Picture 2" descr="ezIRTg"/>
        <xdr:cNvPicPr/>
      </xdr:nvPicPr>
      <xdr:blipFill>
        <a:blip r:embed="rId1"/>
        <a:stretch>
          <a:fillRect/>
        </a:stretch>
      </xdr:blipFill>
      <xdr:spPr>
        <a:xfrm>
          <a:off x="19050" y="19050"/>
          <a:ext cx="1037590" cy="368300"/>
        </a:xfrm>
        <a:prstGeom prst="rect">
          <a:avLst/>
        </a:prstGeom>
      </xdr:spPr>
    </xdr:pic>
    <xdr:clientData fLocksWithSheet="0"/>
  </xdr:twoCellAnchor>
</xdr:wsDr>
</file>

<file path=xl/drawings/drawing77.xml><?xml version="1.0" encoding="utf-8"?>
<xdr:wsDr xmlns:xdr="http://schemas.openxmlformats.org/drawingml/2006/spreadsheetDrawing" xmlns:r="http://schemas.openxmlformats.org/officeDocument/2006/relationships" xmlns:a="http://schemas.openxmlformats.org/drawingml/2006/main">
  <xdr:twoCellAnchor>
    <xdr:from>
      <xdr:col>104</xdr:col>
      <xdr:colOff>0</xdr:colOff>
      <xdr:row>4</xdr:row>
      <xdr:rowOff>0</xdr:rowOff>
    </xdr:from>
    <xdr:to>
      <xdr:col>118</xdr:col>
      <xdr:colOff>123825</xdr:colOff>
      <xdr:row>29</xdr:row>
      <xdr:rowOff>123825</xdr:rowOff>
    </xdr:to>
    <xdr:pic>
      <xdr:nvPicPr>
        <xdr:cNvPr id="2" name="Picture 2" descr="HIDNyD"/>
        <xdr:cNvPicPr/>
      </xdr:nvPicPr>
      <xdr:blipFill>
        <a:blip r:embed="rId1"/>
        <a:stretch>
          <a:fillRect/>
        </a:stretch>
      </xdr:blipFill>
      <xdr:spPr>
        <a:xfrm>
          <a:off x="63530480" y="1041400"/>
          <a:ext cx="8444865" cy="5280025"/>
        </a:xfrm>
        <a:prstGeom prst="rect">
          <a:avLst/>
        </a:prstGeom>
      </xdr:spPr>
    </xdr:pic>
    <xdr:clientData fLocksWithSheet="0"/>
  </xdr:twoCellAnchor>
  <xdr:twoCellAnchor>
    <xdr:from>
      <xdr:col>71</xdr:col>
      <xdr:colOff>38100</xdr:colOff>
      <xdr:row>24</xdr:row>
      <xdr:rowOff>0</xdr:rowOff>
    </xdr:from>
    <xdr:to>
      <xdr:col>84</xdr:col>
      <xdr:colOff>676275</xdr:colOff>
      <xdr:row>33</xdr:row>
      <xdr:rowOff>66675</xdr:rowOff>
    </xdr:to>
    <xdr:pic>
      <xdr:nvPicPr>
        <xdr:cNvPr id="3" name="Picture 3" descr="TEXgAk"/>
        <xdr:cNvPicPr/>
      </xdr:nvPicPr>
      <xdr:blipFill>
        <a:blip r:embed="rId2"/>
        <a:stretch>
          <a:fillRect/>
        </a:stretch>
      </xdr:blipFill>
      <xdr:spPr>
        <a:xfrm>
          <a:off x="43954700" y="5181600"/>
          <a:ext cx="8282940" cy="1920875"/>
        </a:xfrm>
        <a:prstGeom prst="rect">
          <a:avLst/>
        </a:prstGeom>
      </xdr:spPr>
    </xdr:pic>
    <xdr:clientData fLocksWithSheet="0"/>
  </xdr:twoCellAnchor>
  <xdr:twoCellAnchor>
    <xdr:from>
      <xdr:col>58</xdr:col>
      <xdr:colOff>409575</xdr:colOff>
      <xdr:row>18</xdr:row>
      <xdr:rowOff>104775</xdr:rowOff>
    </xdr:from>
    <xdr:to>
      <xdr:col>63</xdr:col>
      <xdr:colOff>314325</xdr:colOff>
      <xdr:row>45</xdr:row>
      <xdr:rowOff>171450</xdr:rowOff>
    </xdr:to>
    <xdr:pic>
      <xdr:nvPicPr>
        <xdr:cNvPr id="4" name="Picture 4" descr="iMddGd"/>
        <xdr:cNvPicPr/>
      </xdr:nvPicPr>
      <xdr:blipFill>
        <a:blip r:embed="rId3"/>
        <a:stretch>
          <a:fillRect/>
        </a:stretch>
      </xdr:blipFill>
      <xdr:spPr>
        <a:xfrm>
          <a:off x="36599495" y="4067175"/>
          <a:ext cx="2876550" cy="5730875"/>
        </a:xfrm>
        <a:prstGeom prst="rect">
          <a:avLst/>
        </a:prstGeom>
      </xdr:spPr>
    </xdr:pic>
    <xdr:clientData fLocksWithSheet="0"/>
  </xdr:twoCellAnchor>
  <xdr:twoCellAnchor>
    <xdr:from>
      <xdr:col>64</xdr:col>
      <xdr:colOff>28575</xdr:colOff>
      <xdr:row>18</xdr:row>
      <xdr:rowOff>123825</xdr:rowOff>
    </xdr:from>
    <xdr:to>
      <xdr:col>74</xdr:col>
      <xdr:colOff>409575</xdr:colOff>
      <xdr:row>26</xdr:row>
      <xdr:rowOff>19050</xdr:rowOff>
    </xdr:to>
    <xdr:pic>
      <xdr:nvPicPr>
        <xdr:cNvPr id="5" name="Picture 5" descr="NiRoju"/>
        <xdr:cNvPicPr/>
      </xdr:nvPicPr>
      <xdr:blipFill>
        <a:blip r:embed="rId4"/>
        <a:stretch>
          <a:fillRect/>
        </a:stretch>
      </xdr:blipFill>
      <xdr:spPr>
        <a:xfrm>
          <a:off x="39784655" y="4086225"/>
          <a:ext cx="6324600" cy="1520825"/>
        </a:xfrm>
        <a:prstGeom prst="rect">
          <a:avLst/>
        </a:prstGeom>
      </xdr:spPr>
    </xdr:pic>
    <xdr:clientData fLocksWithSheet="0"/>
  </xdr:twoCellAnchor>
  <xdr:twoCellAnchor>
    <xdr:from>
      <xdr:col>69</xdr:col>
      <xdr:colOff>47625</xdr:colOff>
      <xdr:row>14</xdr:row>
      <xdr:rowOff>95250</xdr:rowOff>
    </xdr:from>
    <xdr:to>
      <xdr:col>81</xdr:col>
      <xdr:colOff>523875</xdr:colOff>
      <xdr:row>37</xdr:row>
      <xdr:rowOff>85725</xdr:rowOff>
    </xdr:to>
    <xdr:pic>
      <xdr:nvPicPr>
        <xdr:cNvPr id="6" name="Picture 6" descr="CvKnlz"/>
        <xdr:cNvPicPr/>
      </xdr:nvPicPr>
      <xdr:blipFill>
        <a:blip r:embed="rId5"/>
        <a:stretch>
          <a:fillRect/>
        </a:stretch>
      </xdr:blipFill>
      <xdr:spPr>
        <a:xfrm>
          <a:off x="42775505" y="3244850"/>
          <a:ext cx="7608570" cy="4740275"/>
        </a:xfrm>
        <a:prstGeom prst="rect">
          <a:avLst/>
        </a:prstGeom>
      </xdr:spPr>
    </xdr:pic>
    <xdr:clientData fLocksWithSheet="0"/>
  </xdr:twoCellAnchor>
  <xdr:twoCellAnchor>
    <xdr:from>
      <xdr:col>71</xdr:col>
      <xdr:colOff>47625</xdr:colOff>
      <xdr:row>24</xdr:row>
      <xdr:rowOff>0</xdr:rowOff>
    </xdr:from>
    <xdr:to>
      <xdr:col>84</xdr:col>
      <xdr:colOff>676275</xdr:colOff>
      <xdr:row>36</xdr:row>
      <xdr:rowOff>104775</xdr:rowOff>
    </xdr:to>
    <xdr:pic>
      <xdr:nvPicPr>
        <xdr:cNvPr id="7" name="Picture 7" descr="vLzdme"/>
        <xdr:cNvPicPr/>
      </xdr:nvPicPr>
      <xdr:blipFill>
        <a:blip r:embed="rId6"/>
        <a:stretch>
          <a:fillRect/>
        </a:stretch>
      </xdr:blipFill>
      <xdr:spPr>
        <a:xfrm>
          <a:off x="43964225" y="5181600"/>
          <a:ext cx="8273415" cy="2606675"/>
        </a:xfrm>
        <a:prstGeom prst="rect">
          <a:avLst/>
        </a:prstGeom>
      </xdr:spPr>
    </xdr:pic>
    <xdr:clientData fLocksWithSheet="0"/>
  </xdr:twoCellAnchor>
  <xdr:twoCellAnchor>
    <xdr:from>
      <xdr:col>53</xdr:col>
      <xdr:colOff>609600</xdr:colOff>
      <xdr:row>24</xdr:row>
      <xdr:rowOff>0</xdr:rowOff>
    </xdr:from>
    <xdr:to>
      <xdr:col>65</xdr:col>
      <xdr:colOff>457200</xdr:colOff>
      <xdr:row>27</xdr:row>
      <xdr:rowOff>180975</xdr:rowOff>
    </xdr:to>
    <xdr:pic>
      <xdr:nvPicPr>
        <xdr:cNvPr id="8" name="Picture 8" descr="zTNxQA"/>
        <xdr:cNvPicPr/>
      </xdr:nvPicPr>
      <xdr:blipFill>
        <a:blip r:embed="rId7"/>
        <a:stretch>
          <a:fillRect/>
        </a:stretch>
      </xdr:blipFill>
      <xdr:spPr>
        <a:xfrm>
          <a:off x="33812480" y="5181600"/>
          <a:ext cx="6995160" cy="790575"/>
        </a:xfrm>
        <a:prstGeom prst="rect">
          <a:avLst/>
        </a:prstGeom>
      </xdr:spPr>
    </xdr:pic>
    <xdr:clientData fLocksWithSheet="0"/>
  </xdr:twoCellAnchor>
  <xdr:twoCellAnchor>
    <xdr:from>
      <xdr:col>54</xdr:col>
      <xdr:colOff>28575</xdr:colOff>
      <xdr:row>24</xdr:row>
      <xdr:rowOff>0</xdr:rowOff>
    </xdr:from>
    <xdr:to>
      <xdr:col>69</xdr:col>
      <xdr:colOff>609600</xdr:colOff>
      <xdr:row>29</xdr:row>
      <xdr:rowOff>133350</xdr:rowOff>
    </xdr:to>
    <xdr:pic>
      <xdr:nvPicPr>
        <xdr:cNvPr id="9" name="Picture 9" descr="uSxKVX"/>
        <xdr:cNvPicPr/>
      </xdr:nvPicPr>
      <xdr:blipFill>
        <a:blip r:embed="rId8"/>
        <a:stretch>
          <a:fillRect/>
        </a:stretch>
      </xdr:blipFill>
      <xdr:spPr>
        <a:xfrm>
          <a:off x="33841055" y="5181600"/>
          <a:ext cx="9481185" cy="1149350"/>
        </a:xfrm>
        <a:prstGeom prst="rect">
          <a:avLst/>
        </a:prstGeom>
      </xdr:spPr>
    </xdr:pic>
    <xdr:clientData fLocksWithSheet="0"/>
  </xdr:twoCellAnchor>
  <xdr:twoCellAnchor>
    <xdr:from>
      <xdr:col>54</xdr:col>
      <xdr:colOff>38100</xdr:colOff>
      <xdr:row>18</xdr:row>
      <xdr:rowOff>85725</xdr:rowOff>
    </xdr:from>
    <xdr:to>
      <xdr:col>58</xdr:col>
      <xdr:colOff>171450</xdr:colOff>
      <xdr:row>45</xdr:row>
      <xdr:rowOff>9525</xdr:rowOff>
    </xdr:to>
    <xdr:pic>
      <xdr:nvPicPr>
        <xdr:cNvPr id="10" name="Picture 10" descr="wZcSUW"/>
        <xdr:cNvPicPr/>
      </xdr:nvPicPr>
      <xdr:blipFill>
        <a:blip r:embed="rId9"/>
        <a:stretch>
          <a:fillRect/>
        </a:stretch>
      </xdr:blipFill>
      <xdr:spPr>
        <a:xfrm>
          <a:off x="33850580" y="4048125"/>
          <a:ext cx="2510790" cy="5588000"/>
        </a:xfrm>
        <a:prstGeom prst="rect">
          <a:avLst/>
        </a:prstGeom>
      </xdr:spPr>
    </xdr:pic>
    <xdr:clientData fLocksWithSheet="0"/>
  </xdr:twoCellAnchor>
  <xdr:twoCellAnchor>
    <xdr:from>
      <xdr:col>54</xdr:col>
      <xdr:colOff>47625</xdr:colOff>
      <xdr:row>15</xdr:row>
      <xdr:rowOff>0</xdr:rowOff>
    </xdr:from>
    <xdr:to>
      <xdr:col>65</xdr:col>
      <xdr:colOff>523875</xdr:colOff>
      <xdr:row>42</xdr:row>
      <xdr:rowOff>161925</xdr:rowOff>
    </xdr:to>
    <xdr:pic>
      <xdr:nvPicPr>
        <xdr:cNvPr id="11" name="Picture 11" descr="rnWvUC"/>
        <xdr:cNvPicPr/>
      </xdr:nvPicPr>
      <xdr:blipFill>
        <a:blip r:embed="rId10"/>
        <a:stretch>
          <a:fillRect/>
        </a:stretch>
      </xdr:blipFill>
      <xdr:spPr>
        <a:xfrm>
          <a:off x="33860105" y="3352800"/>
          <a:ext cx="7014210" cy="5788025"/>
        </a:xfrm>
        <a:prstGeom prst="rect">
          <a:avLst/>
        </a:prstGeom>
      </xdr:spPr>
    </xdr:pic>
    <xdr:clientData fLocksWithSheet="0"/>
  </xdr:twoCellAnchor>
  <xdr:twoCellAnchor>
    <xdr:from>
      <xdr:col>54</xdr:col>
      <xdr:colOff>0</xdr:colOff>
      <xdr:row>11</xdr:row>
      <xdr:rowOff>19050</xdr:rowOff>
    </xdr:from>
    <xdr:to>
      <xdr:col>65</xdr:col>
      <xdr:colOff>466725</xdr:colOff>
      <xdr:row>27</xdr:row>
      <xdr:rowOff>161925</xdr:rowOff>
    </xdr:to>
    <xdr:pic>
      <xdr:nvPicPr>
        <xdr:cNvPr id="12" name="Picture 12" descr="UGGZBw"/>
        <xdr:cNvPicPr/>
      </xdr:nvPicPr>
      <xdr:blipFill>
        <a:blip r:embed="rId11"/>
        <a:stretch>
          <a:fillRect/>
        </a:stretch>
      </xdr:blipFill>
      <xdr:spPr>
        <a:xfrm>
          <a:off x="33812480" y="2559050"/>
          <a:ext cx="7004685" cy="3394075"/>
        </a:xfrm>
        <a:prstGeom prst="rect">
          <a:avLst/>
        </a:prstGeom>
      </xdr:spPr>
    </xdr:pic>
    <xdr:clientData fLocksWithSheet="0"/>
  </xdr:twoCellAnchor>
  <xdr:twoCellAnchor>
    <xdr:from>
      <xdr:col>54</xdr:col>
      <xdr:colOff>0</xdr:colOff>
      <xdr:row>2</xdr:row>
      <xdr:rowOff>76200</xdr:rowOff>
    </xdr:from>
    <xdr:to>
      <xdr:col>69</xdr:col>
      <xdr:colOff>619125</xdr:colOff>
      <xdr:row>10</xdr:row>
      <xdr:rowOff>190500</xdr:rowOff>
    </xdr:to>
    <xdr:pic>
      <xdr:nvPicPr>
        <xdr:cNvPr id="13" name="Picture 13" descr="ZqhfWI"/>
        <xdr:cNvPicPr/>
      </xdr:nvPicPr>
      <xdr:blipFill>
        <a:blip r:embed="rId12"/>
        <a:stretch>
          <a:fillRect/>
        </a:stretch>
      </xdr:blipFill>
      <xdr:spPr>
        <a:xfrm>
          <a:off x="33812480" y="635000"/>
          <a:ext cx="9509760" cy="1892300"/>
        </a:xfrm>
        <a:prstGeom prst="rect">
          <a:avLst/>
        </a:prstGeom>
      </xdr:spPr>
    </xdr:pic>
    <xdr:clientData fLocksWithSheet="0"/>
  </xdr:twoCellAnchor>
  <xdr:twoCellAnchor>
    <xdr:from>
      <xdr:col>0</xdr:col>
      <xdr:colOff>19050</xdr:colOff>
      <xdr:row>0</xdr:row>
      <xdr:rowOff>19050</xdr:rowOff>
    </xdr:from>
    <xdr:to>
      <xdr:col>1</xdr:col>
      <xdr:colOff>781050</xdr:colOff>
      <xdr:row>1</xdr:row>
      <xdr:rowOff>104775</xdr:rowOff>
    </xdr:to>
    <xdr:pic>
      <xdr:nvPicPr>
        <xdr:cNvPr id="14" name="Picture 14" descr="iNvQvv"/>
        <xdr:cNvPicPr/>
      </xdr:nvPicPr>
      <xdr:blipFill>
        <a:blip r:embed="rId13"/>
        <a:stretch>
          <a:fillRect/>
        </a:stretch>
      </xdr:blipFill>
      <xdr:spPr>
        <a:xfrm>
          <a:off x="19050" y="19050"/>
          <a:ext cx="1037590" cy="365125"/>
        </a:xfrm>
        <a:prstGeom prst="rect">
          <a:avLst/>
        </a:prstGeom>
      </xdr:spPr>
    </xdr:pic>
    <xdr:clientData fLocksWithSheet="0"/>
  </xdr:twoCellAnchor>
</xdr:wsDr>
</file>

<file path=xl/drawings/drawing78.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2</xdr:col>
      <xdr:colOff>85725</xdr:colOff>
      <xdr:row>1</xdr:row>
      <xdr:rowOff>66675</xdr:rowOff>
    </xdr:to>
    <xdr:pic>
      <xdr:nvPicPr>
        <xdr:cNvPr id="2" name="Picture 2" descr="GtbgqW"/>
        <xdr:cNvPicPr/>
      </xdr:nvPicPr>
      <xdr:blipFill>
        <a:blip r:embed="rId1"/>
        <a:stretch>
          <a:fillRect/>
        </a:stretch>
      </xdr:blipFill>
      <xdr:spPr>
        <a:xfrm>
          <a:off x="19050" y="19050"/>
          <a:ext cx="991235" cy="352425"/>
        </a:xfrm>
        <a:prstGeom prst="rect">
          <a:avLst/>
        </a:prstGeom>
      </xdr:spPr>
    </xdr:pic>
    <xdr:clientData fLocksWithSheet="0"/>
  </xdr:twoCellAnchor>
</xdr:wsDr>
</file>

<file path=xl/drawings/drawing79.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1</xdr:col>
      <xdr:colOff>628650</xdr:colOff>
      <xdr:row>1</xdr:row>
      <xdr:rowOff>66675</xdr:rowOff>
    </xdr:to>
    <xdr:pic>
      <xdr:nvPicPr>
        <xdr:cNvPr id="2" name="Picture 2" descr="ukHBgK"/>
        <xdr:cNvPicPr/>
      </xdr:nvPicPr>
      <xdr:blipFill>
        <a:blip r:embed="rId1"/>
        <a:stretch>
          <a:fillRect/>
        </a:stretch>
      </xdr:blipFill>
      <xdr:spPr>
        <a:xfrm>
          <a:off x="19050" y="19050"/>
          <a:ext cx="1071880" cy="352425"/>
        </a:xfrm>
        <a:prstGeom prst="rect">
          <a:avLst/>
        </a:prstGeom>
      </xdr:spPr>
    </xdr:pic>
    <xdr:clientData fLocksWithSheet="0"/>
  </xdr:twoCellAnchor>
</xdr:wsDr>
</file>

<file path=xl/drawings/drawing80.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1</xdr:col>
      <xdr:colOff>628650</xdr:colOff>
      <xdr:row>1</xdr:row>
      <xdr:rowOff>66675</xdr:rowOff>
    </xdr:to>
    <xdr:pic>
      <xdr:nvPicPr>
        <xdr:cNvPr id="2" name="Picture 2" descr="lJvxMg"/>
        <xdr:cNvPicPr/>
      </xdr:nvPicPr>
      <xdr:blipFill>
        <a:blip r:embed="rId1"/>
        <a:stretch>
          <a:fillRect/>
        </a:stretch>
      </xdr:blipFill>
      <xdr:spPr>
        <a:xfrm>
          <a:off x="19050" y="19050"/>
          <a:ext cx="1071880" cy="352425"/>
        </a:xfrm>
        <a:prstGeom prst="rect">
          <a:avLst/>
        </a:prstGeom>
      </xdr:spPr>
    </xdr:pic>
    <xdr:clientData fLocksWithSheet="0"/>
  </xdr:twoCellAnchor>
</xdr:wsDr>
</file>

<file path=xl/drawings/drawing81.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1</xdr:col>
      <xdr:colOff>781050</xdr:colOff>
      <xdr:row>1</xdr:row>
      <xdr:rowOff>66675</xdr:rowOff>
    </xdr:to>
    <xdr:pic>
      <xdr:nvPicPr>
        <xdr:cNvPr id="2" name="Picture 2" descr="qGxHOL"/>
        <xdr:cNvPicPr/>
      </xdr:nvPicPr>
      <xdr:blipFill>
        <a:blip r:embed="rId1"/>
        <a:stretch>
          <a:fillRect/>
        </a:stretch>
      </xdr:blipFill>
      <xdr:spPr>
        <a:xfrm>
          <a:off x="19050" y="19050"/>
          <a:ext cx="1092200" cy="352425"/>
        </a:xfrm>
        <a:prstGeom prst="rect">
          <a:avLst/>
        </a:prstGeom>
      </xdr:spPr>
    </xdr:pic>
    <xdr:clientData fLocksWithSheet="0"/>
  </xdr:twoCellAnchor>
</xdr:wsDr>
</file>

<file path=xl/drawings/drawing82.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1</xdr:col>
      <xdr:colOff>457200</xdr:colOff>
      <xdr:row>1</xdr:row>
      <xdr:rowOff>66675</xdr:rowOff>
    </xdr:to>
    <xdr:pic>
      <xdr:nvPicPr>
        <xdr:cNvPr id="2" name="Picture 2" descr="IbvhKF"/>
        <xdr:cNvPicPr/>
      </xdr:nvPicPr>
      <xdr:blipFill>
        <a:blip r:embed="rId1"/>
        <a:stretch>
          <a:fillRect/>
        </a:stretch>
      </xdr:blipFill>
      <xdr:spPr>
        <a:xfrm>
          <a:off x="19050" y="19050"/>
          <a:ext cx="1032510" cy="352425"/>
        </a:xfrm>
        <a:prstGeom prst="rect">
          <a:avLst/>
        </a:prstGeom>
      </xdr:spPr>
    </xdr:pic>
    <xdr:clientData fLocksWithSheet="0"/>
  </xdr:twoCellAnchor>
</xdr:wsDr>
</file>

<file path=xl/drawings/drawing83.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1</xdr:col>
      <xdr:colOff>609600</xdr:colOff>
      <xdr:row>1</xdr:row>
      <xdr:rowOff>66675</xdr:rowOff>
    </xdr:to>
    <xdr:pic>
      <xdr:nvPicPr>
        <xdr:cNvPr id="2" name="Picture 2" descr="UPmvuH"/>
        <xdr:cNvPicPr/>
      </xdr:nvPicPr>
      <xdr:blipFill>
        <a:blip r:embed="rId1"/>
        <a:stretch>
          <a:fillRect/>
        </a:stretch>
      </xdr:blipFill>
      <xdr:spPr>
        <a:xfrm>
          <a:off x="19050" y="19050"/>
          <a:ext cx="1052830" cy="352425"/>
        </a:xfrm>
        <a:prstGeom prst="rect">
          <a:avLst/>
        </a:prstGeom>
      </xdr:spPr>
    </xdr:pic>
    <xdr:clientData fLocksWithSheet="0"/>
  </xdr:twoCellAnchor>
</xdr:wsDr>
</file>

<file path=xl/drawings/drawing84.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1</xdr:col>
      <xdr:colOff>438150</xdr:colOff>
      <xdr:row>1</xdr:row>
      <xdr:rowOff>66675</xdr:rowOff>
    </xdr:to>
    <xdr:pic>
      <xdr:nvPicPr>
        <xdr:cNvPr id="2" name="Picture 2" descr="yMsAfM"/>
        <xdr:cNvPicPr/>
      </xdr:nvPicPr>
      <xdr:blipFill>
        <a:blip r:embed="rId1"/>
        <a:stretch>
          <a:fillRect/>
        </a:stretch>
      </xdr:blipFill>
      <xdr:spPr>
        <a:xfrm>
          <a:off x="19050" y="19050"/>
          <a:ext cx="1013460" cy="352425"/>
        </a:xfrm>
        <a:prstGeom prst="rect">
          <a:avLst/>
        </a:prstGeom>
      </xdr:spPr>
    </xdr:pic>
    <xdr:clientData fLocksWithSheet="0"/>
  </xdr:twoCellAnchor>
</xdr:wsDr>
</file>

<file path=xl/drawings/drawing85.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1</xdr:col>
      <xdr:colOff>781050</xdr:colOff>
      <xdr:row>1</xdr:row>
      <xdr:rowOff>66675</xdr:rowOff>
    </xdr:to>
    <xdr:pic>
      <xdr:nvPicPr>
        <xdr:cNvPr id="2" name="Picture 2" descr="tISXjT"/>
        <xdr:cNvPicPr/>
      </xdr:nvPicPr>
      <xdr:blipFill>
        <a:blip r:embed="rId1"/>
        <a:stretch>
          <a:fillRect/>
        </a:stretch>
      </xdr:blipFill>
      <xdr:spPr>
        <a:xfrm>
          <a:off x="19050" y="19050"/>
          <a:ext cx="1092200" cy="352425"/>
        </a:xfrm>
        <a:prstGeom prst="rect">
          <a:avLst/>
        </a:prstGeom>
      </xdr:spPr>
    </xdr:pic>
    <xdr:clientData fLocksWithSheet="0"/>
  </xdr:twoCellAnchor>
</xdr:wsDr>
</file>

<file path=xl/drawings/drawing86.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1</xdr:col>
      <xdr:colOff>781050</xdr:colOff>
      <xdr:row>1</xdr:row>
      <xdr:rowOff>66675</xdr:rowOff>
    </xdr:to>
    <xdr:pic>
      <xdr:nvPicPr>
        <xdr:cNvPr id="2" name="Picture 2" descr="kUegFX"/>
        <xdr:cNvPicPr/>
      </xdr:nvPicPr>
      <xdr:blipFill>
        <a:blip r:embed="rId1"/>
        <a:stretch>
          <a:fillRect/>
        </a:stretch>
      </xdr:blipFill>
      <xdr:spPr>
        <a:xfrm>
          <a:off x="19050" y="19050"/>
          <a:ext cx="1092200" cy="352425"/>
        </a:xfrm>
        <a:prstGeom prst="rect">
          <a:avLst/>
        </a:prstGeom>
      </xdr:spPr>
    </xdr:pic>
    <xdr:clientData fLocksWithSheet="0"/>
  </xdr:twoCellAnchor>
</xdr:wsDr>
</file>

<file path=xl/drawings/drawing87.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1</xdr:col>
      <xdr:colOff>781050</xdr:colOff>
      <xdr:row>1</xdr:row>
      <xdr:rowOff>66675</xdr:rowOff>
    </xdr:to>
    <xdr:pic>
      <xdr:nvPicPr>
        <xdr:cNvPr id="2" name="Picture 2" descr="hfMFxR"/>
        <xdr:cNvPicPr/>
      </xdr:nvPicPr>
      <xdr:blipFill>
        <a:blip r:embed="rId1"/>
        <a:stretch>
          <a:fillRect/>
        </a:stretch>
      </xdr:blipFill>
      <xdr:spPr>
        <a:xfrm>
          <a:off x="19050" y="19050"/>
          <a:ext cx="1092200" cy="352425"/>
        </a:xfrm>
        <a:prstGeom prst="rect">
          <a:avLst/>
        </a:prstGeom>
      </xdr:spPr>
    </xdr:pic>
    <xdr:clientData fLocksWithSheet="0"/>
  </xdr:twoCellAnchor>
</xdr:wsDr>
</file>

<file path=xl/drawings/drawing88.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1</xdr:col>
      <xdr:colOff>628650</xdr:colOff>
      <xdr:row>1</xdr:row>
      <xdr:rowOff>66675</xdr:rowOff>
    </xdr:to>
    <xdr:pic>
      <xdr:nvPicPr>
        <xdr:cNvPr id="2" name="Picture 2" descr="amyWal"/>
        <xdr:cNvPicPr/>
      </xdr:nvPicPr>
      <xdr:blipFill>
        <a:blip r:embed="rId1"/>
        <a:stretch>
          <a:fillRect/>
        </a:stretch>
      </xdr:blipFill>
      <xdr:spPr>
        <a:xfrm>
          <a:off x="19050" y="19050"/>
          <a:ext cx="1071880" cy="352425"/>
        </a:xfrm>
        <a:prstGeom prst="rect">
          <a:avLst/>
        </a:prstGeom>
      </xdr:spPr>
    </xdr:pic>
    <xdr:clientData fLocksWithSheet="0"/>
  </xdr:twoCellAnchor>
</xdr:wsDr>
</file>

<file path=xl/drawings/drawing89.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1</xdr:col>
      <xdr:colOff>800100</xdr:colOff>
      <xdr:row>1</xdr:row>
      <xdr:rowOff>66675</xdr:rowOff>
    </xdr:to>
    <xdr:pic>
      <xdr:nvPicPr>
        <xdr:cNvPr id="2" name="Picture 2" descr="dCgQuP"/>
        <xdr:cNvPicPr/>
      </xdr:nvPicPr>
      <xdr:blipFill>
        <a:blip r:embed="rId1"/>
        <a:stretch>
          <a:fillRect/>
        </a:stretch>
      </xdr:blipFill>
      <xdr:spPr>
        <a:xfrm>
          <a:off x="19050" y="19050"/>
          <a:ext cx="1111250" cy="352425"/>
        </a:xfrm>
        <a:prstGeom prst="rect">
          <a:avLst/>
        </a:prstGeom>
      </xdr:spPr>
    </xdr:pic>
    <xdr:clientData fLocksWithSheet="0"/>
  </xdr:twoCellAnchor>
</xdr:wsDr>
</file>

<file path=xl/drawings/drawing90.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1</xdr:col>
      <xdr:colOff>800100</xdr:colOff>
      <xdr:row>1</xdr:row>
      <xdr:rowOff>66675</xdr:rowOff>
    </xdr:to>
    <xdr:pic>
      <xdr:nvPicPr>
        <xdr:cNvPr id="2" name="Picture 2" descr="XeIhMQ"/>
        <xdr:cNvPicPr/>
      </xdr:nvPicPr>
      <xdr:blipFill>
        <a:blip r:embed="rId1"/>
        <a:stretch>
          <a:fillRect/>
        </a:stretch>
      </xdr:blipFill>
      <xdr:spPr>
        <a:xfrm>
          <a:off x="19050" y="19050"/>
          <a:ext cx="1111250" cy="352425"/>
        </a:xfrm>
        <a:prstGeom prst="rect">
          <a:avLst/>
        </a:prstGeom>
      </xdr:spPr>
    </xdr:pic>
    <xdr:clientData fLocksWithSheet="0"/>
  </xdr:twoCellAnchor>
</xdr:wsDr>
</file>

<file path=xl/drawings/drawing91.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1</xdr:col>
      <xdr:colOff>800100</xdr:colOff>
      <xdr:row>1</xdr:row>
      <xdr:rowOff>66675</xdr:rowOff>
    </xdr:to>
    <xdr:pic>
      <xdr:nvPicPr>
        <xdr:cNvPr id="2" name="Picture 2" descr="OQikNH"/>
        <xdr:cNvPicPr/>
      </xdr:nvPicPr>
      <xdr:blipFill>
        <a:blip r:embed="rId1"/>
        <a:stretch>
          <a:fillRect/>
        </a:stretch>
      </xdr:blipFill>
      <xdr:spPr>
        <a:xfrm>
          <a:off x="19050" y="19050"/>
          <a:ext cx="1111250" cy="352425"/>
        </a:xfrm>
        <a:prstGeom prst="rect">
          <a:avLst/>
        </a:prstGeom>
      </xdr:spPr>
    </xdr:pic>
    <xdr:clientData fLocksWithSheet="0"/>
  </xdr:twoCellAnchor>
</xdr:wsDr>
</file>

<file path=xl/drawings/drawing92.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1</xdr:col>
      <xdr:colOff>457200</xdr:colOff>
      <xdr:row>1</xdr:row>
      <xdr:rowOff>66675</xdr:rowOff>
    </xdr:to>
    <xdr:pic>
      <xdr:nvPicPr>
        <xdr:cNvPr id="2" name="Picture 2" descr="pBTsCp"/>
        <xdr:cNvPicPr/>
      </xdr:nvPicPr>
      <xdr:blipFill>
        <a:blip r:embed="rId1"/>
        <a:stretch>
          <a:fillRect/>
        </a:stretch>
      </xdr:blipFill>
      <xdr:spPr>
        <a:xfrm>
          <a:off x="19050" y="19050"/>
          <a:ext cx="1032510" cy="352425"/>
        </a:xfrm>
        <a:prstGeom prst="rect">
          <a:avLst/>
        </a:prstGeom>
      </xdr:spPr>
    </xdr:pic>
    <xdr:clientData fLocksWithSheet="0"/>
  </xdr:twoCellAnchor>
</xdr:wsDr>
</file>

<file path=xl/drawings/drawing93.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1</xdr:col>
      <xdr:colOff>800100</xdr:colOff>
      <xdr:row>1</xdr:row>
      <xdr:rowOff>66675</xdr:rowOff>
    </xdr:to>
    <xdr:pic>
      <xdr:nvPicPr>
        <xdr:cNvPr id="2" name="Picture 2" descr="peVpkC"/>
        <xdr:cNvPicPr/>
      </xdr:nvPicPr>
      <xdr:blipFill>
        <a:blip r:embed="rId1"/>
        <a:stretch>
          <a:fillRect/>
        </a:stretch>
      </xdr:blipFill>
      <xdr:spPr>
        <a:xfrm>
          <a:off x="19050" y="19050"/>
          <a:ext cx="1111250" cy="352425"/>
        </a:xfrm>
        <a:prstGeom prst="rect">
          <a:avLst/>
        </a:prstGeom>
      </xdr:spPr>
    </xdr:pic>
    <xdr:clientData fLocksWithSheet="0"/>
  </xdr:twoCellAnchor>
</xdr:wsDr>
</file>

<file path=xl/drawings/drawing94.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1</xdr:col>
      <xdr:colOff>609600</xdr:colOff>
      <xdr:row>1</xdr:row>
      <xdr:rowOff>66675</xdr:rowOff>
    </xdr:to>
    <xdr:pic>
      <xdr:nvPicPr>
        <xdr:cNvPr id="2" name="Picture 2" descr="xCQEbg"/>
        <xdr:cNvPicPr/>
      </xdr:nvPicPr>
      <xdr:blipFill>
        <a:blip r:embed="rId1"/>
        <a:stretch>
          <a:fillRect/>
        </a:stretch>
      </xdr:blipFill>
      <xdr:spPr>
        <a:xfrm>
          <a:off x="19050" y="19050"/>
          <a:ext cx="1052830" cy="352425"/>
        </a:xfrm>
        <a:prstGeom prst="rect">
          <a:avLst/>
        </a:prstGeom>
      </xdr:spPr>
    </xdr:pic>
    <xdr:clientData fLocksWithSheet="0"/>
  </xdr:twoCellAnchor>
</xdr:wsDr>
</file>

<file path=xl/drawings/drawing95.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1</xdr:col>
      <xdr:colOff>800100</xdr:colOff>
      <xdr:row>1</xdr:row>
      <xdr:rowOff>66675</xdr:rowOff>
    </xdr:to>
    <xdr:pic>
      <xdr:nvPicPr>
        <xdr:cNvPr id="2" name="Picture 2" descr="UrYNAZ"/>
        <xdr:cNvPicPr/>
      </xdr:nvPicPr>
      <xdr:blipFill>
        <a:blip r:embed="rId1"/>
        <a:stretch>
          <a:fillRect/>
        </a:stretch>
      </xdr:blipFill>
      <xdr:spPr>
        <a:xfrm>
          <a:off x="19050" y="19050"/>
          <a:ext cx="1111250" cy="352425"/>
        </a:xfrm>
        <a:prstGeom prst="rect">
          <a:avLst/>
        </a:prstGeom>
      </xdr:spPr>
    </xdr:pic>
    <xdr:clientData fLocksWithSheet="0"/>
  </xdr:twoCellAnchor>
</xdr:wsDr>
</file>

<file path=xl/drawings/drawing96.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1</xdr:col>
      <xdr:colOff>628650</xdr:colOff>
      <xdr:row>1</xdr:row>
      <xdr:rowOff>66675</xdr:rowOff>
    </xdr:to>
    <xdr:pic>
      <xdr:nvPicPr>
        <xdr:cNvPr id="2" name="Picture 2" descr="oUJJcd"/>
        <xdr:cNvPicPr/>
      </xdr:nvPicPr>
      <xdr:blipFill>
        <a:blip r:embed="rId1"/>
        <a:stretch>
          <a:fillRect/>
        </a:stretch>
      </xdr:blipFill>
      <xdr:spPr>
        <a:xfrm>
          <a:off x="19050" y="19050"/>
          <a:ext cx="1071880" cy="352425"/>
        </a:xfrm>
        <a:prstGeom prst="rect">
          <a:avLst/>
        </a:prstGeom>
      </xdr:spPr>
    </xdr:pic>
    <xdr:clientData fLocksWithSheet="0"/>
  </xdr:twoCellAnchor>
</xdr:wsDr>
</file>

<file path=xl/drawings/drawing97.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1</xdr:col>
      <xdr:colOff>800100</xdr:colOff>
      <xdr:row>1</xdr:row>
      <xdr:rowOff>66675</xdr:rowOff>
    </xdr:to>
    <xdr:pic>
      <xdr:nvPicPr>
        <xdr:cNvPr id="2" name="Picture 2" descr="hxwjjh"/>
        <xdr:cNvPicPr/>
      </xdr:nvPicPr>
      <xdr:blipFill>
        <a:blip r:embed="rId1"/>
        <a:stretch>
          <a:fillRect/>
        </a:stretch>
      </xdr:blipFill>
      <xdr:spPr>
        <a:xfrm>
          <a:off x="19050" y="19050"/>
          <a:ext cx="1111250" cy="352425"/>
        </a:xfrm>
        <a:prstGeom prst="rect">
          <a:avLst/>
        </a:prstGeom>
      </xdr:spPr>
    </xdr:pic>
    <xdr:clientData fLocksWithSheet="0"/>
  </xdr:twoCellAnchor>
</xdr:wsDr>
</file>

<file path=xl/drawings/drawing98.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1</xdr:col>
      <xdr:colOff>800100</xdr:colOff>
      <xdr:row>1</xdr:row>
      <xdr:rowOff>66675</xdr:rowOff>
    </xdr:to>
    <xdr:pic>
      <xdr:nvPicPr>
        <xdr:cNvPr id="2" name="Picture 2" descr="jIJBQI"/>
        <xdr:cNvPicPr/>
      </xdr:nvPicPr>
      <xdr:blipFill>
        <a:blip r:embed="rId1"/>
        <a:stretch>
          <a:fillRect/>
        </a:stretch>
      </xdr:blipFill>
      <xdr:spPr>
        <a:xfrm>
          <a:off x="19050" y="19050"/>
          <a:ext cx="1111250" cy="352425"/>
        </a:xfrm>
        <a:prstGeom prst="rect">
          <a:avLst/>
        </a:prstGeom>
      </xdr:spPr>
    </xdr:pic>
    <xdr:clientData fLocksWithSheet="0"/>
  </xdr:twoCellAnchor>
</xdr:wsDr>
</file>

<file path=xl/drawings/drawing99.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1</xdr:col>
      <xdr:colOff>609600</xdr:colOff>
      <xdr:row>1</xdr:row>
      <xdr:rowOff>66675</xdr:rowOff>
    </xdr:to>
    <xdr:pic>
      <xdr:nvPicPr>
        <xdr:cNvPr id="2" name="Picture 2" descr="hWTojl"/>
        <xdr:cNvPicPr/>
      </xdr:nvPicPr>
      <xdr:blipFill>
        <a:blip r:embed="rId1"/>
        <a:stretch>
          <a:fillRect/>
        </a:stretch>
      </xdr:blipFill>
      <xdr:spPr>
        <a:xfrm>
          <a:off x="19050" y="19050"/>
          <a:ext cx="1052830" cy="352425"/>
        </a:xfrm>
        <a:prstGeom prst="rect">
          <a:avLst/>
        </a:prstGeom>
      </xdr:spPr>
    </xdr:pic>
    <xdr:clientData fLocksWithSheet="0"/>
  </xdr:twoCellAnchor>
</xdr:wsDr>
</file>

<file path=xl/drawings/drawing100.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1</xdr:col>
      <xdr:colOff>800100</xdr:colOff>
      <xdr:row>1</xdr:row>
      <xdr:rowOff>66675</xdr:rowOff>
    </xdr:to>
    <xdr:pic>
      <xdr:nvPicPr>
        <xdr:cNvPr id="2" name="Picture 2" descr="SuBKUt"/>
        <xdr:cNvPicPr/>
      </xdr:nvPicPr>
      <xdr:blipFill>
        <a:blip r:embed="rId1"/>
        <a:stretch>
          <a:fillRect/>
        </a:stretch>
      </xdr:blipFill>
      <xdr:spPr>
        <a:xfrm>
          <a:off x="19050" y="19050"/>
          <a:ext cx="1111250" cy="352425"/>
        </a:xfrm>
        <a:prstGeom prst="rect">
          <a:avLst/>
        </a:prstGeom>
      </xdr:spPr>
    </xdr:pic>
    <xdr:clientData fLocksWithSheet="0"/>
  </xdr:twoCellAnchor>
</xdr:wsDr>
</file>

<file path=xl/drawings/drawing101.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1</xdr:col>
      <xdr:colOff>438150</xdr:colOff>
      <xdr:row>1</xdr:row>
      <xdr:rowOff>66675</xdr:rowOff>
    </xdr:to>
    <xdr:pic>
      <xdr:nvPicPr>
        <xdr:cNvPr id="2" name="Picture 2" descr="NKYwqC"/>
        <xdr:cNvPicPr/>
      </xdr:nvPicPr>
      <xdr:blipFill>
        <a:blip r:embed="rId1"/>
        <a:stretch>
          <a:fillRect/>
        </a:stretch>
      </xdr:blipFill>
      <xdr:spPr>
        <a:xfrm>
          <a:off x="19050" y="19050"/>
          <a:ext cx="1013460" cy="352425"/>
        </a:xfrm>
        <a:prstGeom prst="rect">
          <a:avLst/>
        </a:prstGeom>
      </xdr:spPr>
    </xdr:pic>
    <xdr:clientData fLocksWithSheet="0"/>
  </xdr:twoCellAnchor>
</xdr:wsDr>
</file>

<file path=xl/drawings/drawing102.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1</xdr:col>
      <xdr:colOff>781050</xdr:colOff>
      <xdr:row>1</xdr:row>
      <xdr:rowOff>66675</xdr:rowOff>
    </xdr:to>
    <xdr:pic>
      <xdr:nvPicPr>
        <xdr:cNvPr id="2" name="Picture 2" descr="TApECa"/>
        <xdr:cNvPicPr/>
      </xdr:nvPicPr>
      <xdr:blipFill>
        <a:blip r:embed="rId1"/>
        <a:stretch>
          <a:fillRect/>
        </a:stretch>
      </xdr:blipFill>
      <xdr:spPr>
        <a:xfrm>
          <a:off x="19050" y="19050"/>
          <a:ext cx="1092200" cy="352425"/>
        </a:xfrm>
        <a:prstGeom prst="rect">
          <a:avLst/>
        </a:prstGeom>
      </xdr:spPr>
    </xdr:pic>
    <xdr:clientData fLocksWithSheet="0"/>
  </xdr:twoCellAnchor>
</xdr:wsDr>
</file>

<file path=xl/drawings/drawing103.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1</xdr:col>
      <xdr:colOff>781050</xdr:colOff>
      <xdr:row>1</xdr:row>
      <xdr:rowOff>66675</xdr:rowOff>
    </xdr:to>
    <xdr:pic>
      <xdr:nvPicPr>
        <xdr:cNvPr id="2" name="Picture 2" descr="lmQuWD"/>
        <xdr:cNvPicPr/>
      </xdr:nvPicPr>
      <xdr:blipFill>
        <a:blip r:embed="rId1"/>
        <a:stretch>
          <a:fillRect/>
        </a:stretch>
      </xdr:blipFill>
      <xdr:spPr>
        <a:xfrm>
          <a:off x="19050" y="19050"/>
          <a:ext cx="1092200" cy="352425"/>
        </a:xfrm>
        <a:prstGeom prst="rect">
          <a:avLst/>
        </a:prstGeom>
      </xdr:spPr>
    </xdr:pic>
    <xdr:clientData fLocksWithSheet="0"/>
  </xdr:twoCellAnchor>
</xdr:wsDr>
</file>

<file path=xl/drawings/drawing104.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1</xdr:col>
      <xdr:colOff>781050</xdr:colOff>
      <xdr:row>1</xdr:row>
      <xdr:rowOff>66675</xdr:rowOff>
    </xdr:to>
    <xdr:pic>
      <xdr:nvPicPr>
        <xdr:cNvPr id="2" name="Picture 2" descr="BLGILx"/>
        <xdr:cNvPicPr/>
      </xdr:nvPicPr>
      <xdr:blipFill>
        <a:blip r:embed="rId1"/>
        <a:stretch>
          <a:fillRect/>
        </a:stretch>
      </xdr:blipFill>
      <xdr:spPr>
        <a:xfrm>
          <a:off x="19050" y="19050"/>
          <a:ext cx="1092200" cy="352425"/>
        </a:xfrm>
        <a:prstGeom prst="rect">
          <a:avLst/>
        </a:prstGeom>
      </xdr:spPr>
    </xdr:pic>
    <xdr:clientData fLocksWithSheet="0"/>
  </xdr:twoCellAnchor>
</xdr:wsDr>
</file>

<file path=xl/drawings/drawing105.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1</xdr:col>
      <xdr:colOff>609600</xdr:colOff>
      <xdr:row>1</xdr:row>
      <xdr:rowOff>66675</xdr:rowOff>
    </xdr:to>
    <xdr:pic>
      <xdr:nvPicPr>
        <xdr:cNvPr id="2" name="Picture 2" descr="GVaOQG"/>
        <xdr:cNvPicPr/>
      </xdr:nvPicPr>
      <xdr:blipFill>
        <a:blip r:embed="rId1"/>
        <a:stretch>
          <a:fillRect/>
        </a:stretch>
      </xdr:blipFill>
      <xdr:spPr>
        <a:xfrm>
          <a:off x="19050" y="19050"/>
          <a:ext cx="1052830" cy="352425"/>
        </a:xfrm>
        <a:prstGeom prst="rect">
          <a:avLst/>
        </a:prstGeom>
      </xdr:spPr>
    </xdr:pic>
    <xdr:clientData fLocksWithSheet="0"/>
  </xdr:twoCellAnchor>
</xdr:wsDr>
</file>

<file path=xl/drawings/drawing106.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1</xdr:col>
      <xdr:colOff>781050</xdr:colOff>
      <xdr:row>1</xdr:row>
      <xdr:rowOff>66675</xdr:rowOff>
    </xdr:to>
    <xdr:pic>
      <xdr:nvPicPr>
        <xdr:cNvPr id="2" name="Picture 2" descr="HitoOS"/>
        <xdr:cNvPicPr/>
      </xdr:nvPicPr>
      <xdr:blipFill>
        <a:blip r:embed="rId1"/>
        <a:stretch>
          <a:fillRect/>
        </a:stretch>
      </xdr:blipFill>
      <xdr:spPr>
        <a:xfrm>
          <a:off x="19050" y="19050"/>
          <a:ext cx="1092200" cy="352425"/>
        </a:xfrm>
        <a:prstGeom prst="rect">
          <a:avLst/>
        </a:prstGeom>
      </xdr:spPr>
    </xdr:pic>
    <xdr:clientData fLocksWithSheet="0"/>
  </xdr:twoCellAnchor>
</xdr:wsDr>
</file>

<file path=xl/drawings/drawing107.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1</xdr:col>
      <xdr:colOff>781050</xdr:colOff>
      <xdr:row>1</xdr:row>
      <xdr:rowOff>66675</xdr:rowOff>
    </xdr:to>
    <xdr:pic>
      <xdr:nvPicPr>
        <xdr:cNvPr id="2" name="Picture 2" descr="TEsjzw"/>
        <xdr:cNvPicPr/>
      </xdr:nvPicPr>
      <xdr:blipFill>
        <a:blip r:embed="rId1"/>
        <a:stretch>
          <a:fillRect/>
        </a:stretch>
      </xdr:blipFill>
      <xdr:spPr>
        <a:xfrm>
          <a:off x="19050" y="19050"/>
          <a:ext cx="1092200" cy="352425"/>
        </a:xfrm>
        <a:prstGeom prst="rect">
          <a:avLst/>
        </a:prstGeom>
      </xdr:spPr>
    </xdr:pic>
    <xdr:clientData fLocksWithSheet="0"/>
  </xdr:twoCellAnchor>
</xdr:wsDr>
</file>

<file path=xl/drawings/drawing108.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1</xdr:col>
      <xdr:colOff>628650</xdr:colOff>
      <xdr:row>1</xdr:row>
      <xdr:rowOff>66675</xdr:rowOff>
    </xdr:to>
    <xdr:pic>
      <xdr:nvPicPr>
        <xdr:cNvPr id="2" name="Picture 2" descr="NSPEWD"/>
        <xdr:cNvPicPr/>
      </xdr:nvPicPr>
      <xdr:blipFill>
        <a:blip r:embed="rId1"/>
        <a:stretch>
          <a:fillRect/>
        </a:stretch>
      </xdr:blipFill>
      <xdr:spPr>
        <a:xfrm>
          <a:off x="19050" y="19050"/>
          <a:ext cx="1071880" cy="352425"/>
        </a:xfrm>
        <a:prstGeom prst="rect">
          <a:avLst/>
        </a:prstGeom>
      </xdr:spPr>
    </xdr:pic>
    <xdr:clientData fLocksWithSheet="0"/>
  </xdr:twoCellAnchor>
</xdr:wsDr>
</file>

<file path=xl/drawings/drawing109.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1</xdr:col>
      <xdr:colOff>628650</xdr:colOff>
      <xdr:row>1</xdr:row>
      <xdr:rowOff>66675</xdr:rowOff>
    </xdr:to>
    <xdr:pic>
      <xdr:nvPicPr>
        <xdr:cNvPr id="2" name="Picture 2" descr="BcymqG"/>
        <xdr:cNvPicPr/>
      </xdr:nvPicPr>
      <xdr:blipFill>
        <a:blip r:embed="rId1"/>
        <a:stretch>
          <a:fillRect/>
        </a:stretch>
      </xdr:blipFill>
      <xdr:spPr>
        <a:xfrm>
          <a:off x="19050" y="19050"/>
          <a:ext cx="1071880" cy="352425"/>
        </a:xfrm>
        <a:prstGeom prst="rect">
          <a:avLst/>
        </a:prstGeom>
      </xdr:spPr>
    </xdr:pic>
    <xdr:clientData fLocksWithSheet="0"/>
  </xdr:twoCellAnchor>
</xdr:wsDr>
</file>

<file path=xl/drawings/drawing110.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1</xdr:col>
      <xdr:colOff>781050</xdr:colOff>
      <xdr:row>1</xdr:row>
      <xdr:rowOff>66675</xdr:rowOff>
    </xdr:to>
    <xdr:pic>
      <xdr:nvPicPr>
        <xdr:cNvPr id="2" name="Picture 2" descr="DkTCqd"/>
        <xdr:cNvPicPr/>
      </xdr:nvPicPr>
      <xdr:blipFill>
        <a:blip r:embed="rId1"/>
        <a:stretch>
          <a:fillRect/>
        </a:stretch>
      </xdr:blipFill>
      <xdr:spPr>
        <a:xfrm>
          <a:off x="19050" y="19050"/>
          <a:ext cx="1092200" cy="352425"/>
        </a:xfrm>
        <a:prstGeom prst="rect">
          <a:avLst/>
        </a:prstGeom>
      </xdr:spPr>
    </xdr:pic>
    <xdr:clientData fLocksWithSheet="0"/>
  </xdr:twoCellAnchor>
</xdr:wsDr>
</file>

<file path=xl/drawings/drawing111.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1</xdr:col>
      <xdr:colOff>609600</xdr:colOff>
      <xdr:row>1</xdr:row>
      <xdr:rowOff>66675</xdr:rowOff>
    </xdr:to>
    <xdr:pic>
      <xdr:nvPicPr>
        <xdr:cNvPr id="2" name="Picture 2" descr="EqPsMH"/>
        <xdr:cNvPicPr/>
      </xdr:nvPicPr>
      <xdr:blipFill>
        <a:blip r:embed="rId1"/>
        <a:stretch>
          <a:fillRect/>
        </a:stretch>
      </xdr:blipFill>
      <xdr:spPr>
        <a:xfrm>
          <a:off x="19050" y="19050"/>
          <a:ext cx="1052830" cy="352425"/>
        </a:xfrm>
        <a:prstGeom prst="rect">
          <a:avLst/>
        </a:prstGeom>
      </xdr:spPr>
    </xdr:pic>
    <xdr:clientData fLocksWithSheet="0"/>
  </xdr:twoCellAnchor>
</xdr:wsDr>
</file>

<file path=xl/drawings/drawing112.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1</xdr:col>
      <xdr:colOff>628650</xdr:colOff>
      <xdr:row>1</xdr:row>
      <xdr:rowOff>66675</xdr:rowOff>
    </xdr:to>
    <xdr:pic>
      <xdr:nvPicPr>
        <xdr:cNvPr id="2" name="Picture 2" descr="RYkhIi"/>
        <xdr:cNvPicPr/>
      </xdr:nvPicPr>
      <xdr:blipFill>
        <a:blip r:embed="rId1"/>
        <a:stretch>
          <a:fillRect/>
        </a:stretch>
      </xdr:blipFill>
      <xdr:spPr>
        <a:xfrm>
          <a:off x="19050" y="19050"/>
          <a:ext cx="1071880" cy="352425"/>
        </a:xfrm>
        <a:prstGeom prst="rect">
          <a:avLst/>
        </a:prstGeom>
      </xdr:spPr>
    </xdr:pic>
    <xdr:clientData fLocksWithSheet="0"/>
  </xdr:twoCellAnchor>
</xdr:wsDr>
</file>

<file path=xl/drawings/drawing113.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1</xdr:col>
      <xdr:colOff>800100</xdr:colOff>
      <xdr:row>1</xdr:row>
      <xdr:rowOff>123825</xdr:rowOff>
    </xdr:to>
    <xdr:pic>
      <xdr:nvPicPr>
        <xdr:cNvPr id="2" name="Picture 2" descr="SlqRmO"/>
        <xdr:cNvPicPr/>
      </xdr:nvPicPr>
      <xdr:blipFill>
        <a:blip r:embed="rId1"/>
        <a:stretch>
          <a:fillRect/>
        </a:stretch>
      </xdr:blipFill>
      <xdr:spPr>
        <a:xfrm>
          <a:off x="19050" y="19050"/>
          <a:ext cx="1111250" cy="371475"/>
        </a:xfrm>
        <a:prstGeom prst="rect">
          <a:avLst/>
        </a:prstGeom>
      </xdr:spPr>
    </xdr:pic>
    <xdr:clientData fLocksWithSheet="0"/>
  </xdr:twoCellAnchor>
</xdr:wsDr>
</file>

<file path=xl/drawings/drawing114.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1</xdr:col>
      <xdr:colOff>962025</xdr:colOff>
      <xdr:row>1</xdr:row>
      <xdr:rowOff>209550</xdr:rowOff>
    </xdr:to>
    <xdr:pic>
      <xdr:nvPicPr>
        <xdr:cNvPr id="2" name="Picture 2" descr="BXZVQV"/>
        <xdr:cNvPicPr/>
      </xdr:nvPicPr>
      <xdr:blipFill>
        <a:blip r:embed="rId1"/>
        <a:stretch>
          <a:fillRect/>
        </a:stretch>
      </xdr:blipFill>
      <xdr:spPr>
        <a:xfrm>
          <a:off x="19050" y="19050"/>
          <a:ext cx="1141095" cy="387350"/>
        </a:xfrm>
        <a:prstGeom prst="rect">
          <a:avLst/>
        </a:prstGeom>
      </xdr:spPr>
    </xdr:pic>
    <xdr:clientData fLocksWithSheet="0"/>
  </xdr:twoCellAnchor>
</xdr:wsDr>
</file>

<file path=xl/drawings/drawing115.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1</xdr:col>
      <xdr:colOff>457200</xdr:colOff>
      <xdr:row>1</xdr:row>
      <xdr:rowOff>123825</xdr:rowOff>
    </xdr:to>
    <xdr:pic>
      <xdr:nvPicPr>
        <xdr:cNvPr id="2" name="Picture 2" descr="RbyKbM"/>
        <xdr:cNvPicPr/>
      </xdr:nvPicPr>
      <xdr:blipFill>
        <a:blip r:embed="rId1"/>
        <a:stretch>
          <a:fillRect/>
        </a:stretch>
      </xdr:blipFill>
      <xdr:spPr>
        <a:xfrm>
          <a:off x="19050" y="19050"/>
          <a:ext cx="1032510" cy="371475"/>
        </a:xfrm>
        <a:prstGeom prst="rect">
          <a:avLst/>
        </a:prstGeom>
      </xdr:spPr>
    </xdr:pic>
    <xdr:clientData fLocksWithSheet="0"/>
  </xdr:twoCellAnchor>
</xdr:wsDr>
</file>

<file path=xl/drawings/drawing116.xml><?xml version="1.0" encoding="utf-8"?>
<xdr:wsDr xmlns:xdr="http://schemas.openxmlformats.org/drawingml/2006/spreadsheetDrawing" xmlns:r="http://schemas.openxmlformats.org/officeDocument/2006/relationships" xmlns:a="http://schemas.openxmlformats.org/drawingml/2006/main">
  <xdr:twoCellAnchor>
    <xdr:from>
      <xdr:col>0</xdr:col>
      <xdr:colOff>19050</xdr:colOff>
      <xdr:row>0</xdr:row>
      <xdr:rowOff>19050</xdr:rowOff>
    </xdr:from>
    <xdr:to>
      <xdr:col>1</xdr:col>
      <xdr:colOff>438150</xdr:colOff>
      <xdr:row>1</xdr:row>
      <xdr:rowOff>95250</xdr:rowOff>
    </xdr:to>
    <xdr:pic>
      <xdr:nvPicPr>
        <xdr:cNvPr id="2" name="Picture 2" descr="ZQqnBi"/>
        <xdr:cNvPicPr/>
      </xdr:nvPicPr>
      <xdr:blipFill>
        <a:blip r:embed="rId1"/>
        <a:stretch>
          <a:fillRect/>
        </a:stretch>
      </xdr:blipFill>
      <xdr:spPr>
        <a:xfrm>
          <a:off x="19050" y="19050"/>
          <a:ext cx="1013460" cy="368300"/>
        </a:xfrm>
        <a:prstGeom prst="rect">
          <a:avLst/>
        </a:prstGeom>
      </xdr:spPr>
    </xdr:pic>
    <xdr:clientData fLock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image" Target="../media/image2.png"/></Relationships>
</file>

<file path=xl/worksheets/_rels/sheet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4" Type="http://schemas.openxmlformats.org/officeDocument/2006/relationships/image" Target="../media/image2.png"/><Relationship Id="rId3" Type="http://schemas.openxmlformats.org/officeDocument/2006/relationships/vmlDrawing" Target="../drawings/vmlDrawing1.vml"/><Relationship Id="rId2" Type="http://schemas.openxmlformats.org/officeDocument/2006/relationships/drawing" Target="../drawings/drawing15.xml"/><Relationship Id="rId1" Type="http://schemas.openxmlformats.org/officeDocument/2006/relationships/comments" Target="../comments1.xml"/></Relationships>
</file>

<file path=xl/worksheets/_rels/sheet1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drawing" Target="../drawings/drawing16.xml"/></Relationships>
</file>

<file path=xl/worksheets/_rels/sheet18.xml.rels><?xml version="1.0" encoding="UTF-8" standalone="yes"?>
<Relationships xmlns="http://schemas.openxmlformats.org/package/2006/relationships"><Relationship Id="rId4" Type="http://schemas.openxmlformats.org/officeDocument/2006/relationships/image" Target="../media/image2.png"/><Relationship Id="rId3" Type="http://schemas.openxmlformats.org/officeDocument/2006/relationships/vmlDrawing" Target="../drawings/vmlDrawing2.vml"/><Relationship Id="rId2" Type="http://schemas.openxmlformats.org/officeDocument/2006/relationships/drawing" Target="../drawings/drawing17.xml"/><Relationship Id="rId1" Type="http://schemas.openxmlformats.org/officeDocument/2006/relationships/comments" Target="../comments2.xml"/></Relationships>
</file>

<file path=xl/worksheets/_rels/sheet1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drawing" Target="../drawings/drawing18.xml"/></Relationships>
</file>

<file path=xl/worksheets/_rels/sheet20.xml.rels><?xml version="1.0" encoding="UTF-8" standalone="yes"?>
<Relationships xmlns="http://schemas.openxmlformats.org/package/2006/relationships"><Relationship Id="rId4" Type="http://schemas.openxmlformats.org/officeDocument/2006/relationships/image" Target="../media/image2.png"/><Relationship Id="rId3" Type="http://schemas.openxmlformats.org/officeDocument/2006/relationships/vmlDrawing" Target="../drawings/vmlDrawing3.vml"/><Relationship Id="rId2" Type="http://schemas.openxmlformats.org/officeDocument/2006/relationships/drawing" Target="../drawings/drawing19.xml"/><Relationship Id="rId1" Type="http://schemas.openxmlformats.org/officeDocument/2006/relationships/comments" Target="../comments3.xml"/></Relationships>
</file>

<file path=xl/worksheets/_rels/sheet2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drawing" Target="../drawings/drawing20.xml"/></Relationships>
</file>

<file path=xl/worksheets/_rels/sheet2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drawing" Target="../drawings/drawing21.xml"/></Relationships>
</file>

<file path=xl/worksheets/_rels/sheet2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drawing" Target="../drawings/drawing22.xml"/></Relationships>
</file>

<file path=xl/worksheets/_rels/sheet2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drawing" Target="../drawings/drawing23.xml"/></Relationships>
</file>

<file path=xl/worksheets/_rels/sheet2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drawing" Target="../drawings/drawing24.xml"/></Relationships>
</file>

<file path=xl/worksheets/_rels/sheet2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drawing" Target="../drawings/drawing25.xml"/></Relationships>
</file>

<file path=xl/worksheets/_rels/sheet2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drawing" Target="../drawings/drawing26.xml"/></Relationships>
</file>

<file path=xl/worksheets/_rels/sheet2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drawing" Target="../drawings/drawing27.xml"/></Relationships>
</file>

<file path=xl/worksheets/_rels/sheet2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drawing" Target="../drawings/drawing28.xml"/></Relationships>
</file>

<file path=xl/worksheets/_rels/sheet3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drawing" Target="../drawings/drawing29.xml"/></Relationships>
</file>

<file path=xl/worksheets/_rels/sheet3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drawing" Target="../drawings/drawing30.xml"/></Relationships>
</file>

<file path=xl/worksheets/_rels/sheet3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drawing" Target="../drawings/drawing31.xml"/></Relationships>
</file>

<file path=xl/worksheets/_rels/sheet3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drawing" Target="../drawings/drawing32.xml"/></Relationships>
</file>

<file path=xl/worksheets/_rels/sheet3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drawing" Target="../drawings/drawing33.xml"/></Relationships>
</file>

<file path=xl/worksheets/_rels/sheet35.xml.rels><?xml version="1.0" encoding="UTF-8" standalone="yes"?>
<Relationships xmlns="http://schemas.openxmlformats.org/package/2006/relationships"><Relationship Id="rId4" Type="http://schemas.openxmlformats.org/officeDocument/2006/relationships/image" Target="../media/image2.png"/><Relationship Id="rId3" Type="http://schemas.openxmlformats.org/officeDocument/2006/relationships/vmlDrawing" Target="../drawings/vmlDrawing4.vml"/><Relationship Id="rId2" Type="http://schemas.openxmlformats.org/officeDocument/2006/relationships/drawing" Target="../drawings/drawing34.xml"/><Relationship Id="rId1" Type="http://schemas.openxmlformats.org/officeDocument/2006/relationships/comments" Target="../comments4.xml"/></Relationships>
</file>

<file path=xl/worksheets/_rels/sheet3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drawing" Target="../drawings/drawing35.xml"/></Relationships>
</file>

<file path=xl/worksheets/_rels/sheet37.xml.rels><?xml version="1.0" encoding="UTF-8" standalone="yes"?>
<Relationships xmlns="http://schemas.openxmlformats.org/package/2006/relationships"><Relationship Id="rId4" Type="http://schemas.openxmlformats.org/officeDocument/2006/relationships/image" Target="../media/image2.png"/><Relationship Id="rId3" Type="http://schemas.openxmlformats.org/officeDocument/2006/relationships/vmlDrawing" Target="../drawings/vmlDrawing5.vml"/><Relationship Id="rId2" Type="http://schemas.openxmlformats.org/officeDocument/2006/relationships/drawing" Target="../drawings/drawing36.xml"/><Relationship Id="rId1" Type="http://schemas.openxmlformats.org/officeDocument/2006/relationships/comments" Target="../comments5.xml"/></Relationships>
</file>

<file path=xl/worksheets/_rels/sheet38.xml.rels><?xml version="1.0" encoding="UTF-8" standalone="yes"?>
<Relationships xmlns="http://schemas.openxmlformats.org/package/2006/relationships"><Relationship Id="rId4" Type="http://schemas.openxmlformats.org/officeDocument/2006/relationships/image" Target="../media/image2.png"/><Relationship Id="rId3" Type="http://schemas.openxmlformats.org/officeDocument/2006/relationships/vmlDrawing" Target="../drawings/vmlDrawing6.vml"/><Relationship Id="rId2" Type="http://schemas.openxmlformats.org/officeDocument/2006/relationships/drawing" Target="../drawings/drawing37.xml"/><Relationship Id="rId1" Type="http://schemas.openxmlformats.org/officeDocument/2006/relationships/comments" Target="../comments6.xml"/></Relationships>
</file>

<file path=xl/worksheets/_rels/sheet3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drawing" Target="../drawings/drawing38.xml"/></Relationships>
</file>

<file path=xl/worksheets/_rels/sheet4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drawing" Target="../drawings/drawing39.xml"/></Relationships>
</file>

<file path=xl/worksheets/_rels/sheet4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drawing" Target="../drawings/drawing40.xml"/></Relationships>
</file>

<file path=xl/worksheets/_rels/sheet4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drawing" Target="../drawings/drawing41.xml"/></Relationships>
</file>

<file path=xl/worksheets/_rels/sheet4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drawing" Target="../drawings/drawing42.xml"/></Relationships>
</file>

<file path=xl/worksheets/_rels/sheet4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drawing" Target="../drawings/drawing43.xml"/></Relationships>
</file>

<file path=xl/worksheets/_rels/sheet4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drawing" Target="../drawings/drawing44.xml"/></Relationships>
</file>

<file path=xl/worksheets/_rels/sheet4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drawing" Target="../drawings/drawing45.xml"/></Relationships>
</file>

<file path=xl/worksheets/_rels/sheet47.xml.rels><?xml version="1.0" encoding="UTF-8" standalone="yes"?>
<Relationships xmlns="http://schemas.openxmlformats.org/package/2006/relationships"><Relationship Id="rId4" Type="http://schemas.openxmlformats.org/officeDocument/2006/relationships/image" Target="../media/image2.png"/><Relationship Id="rId3" Type="http://schemas.openxmlformats.org/officeDocument/2006/relationships/vmlDrawing" Target="../drawings/vmlDrawing7.vml"/><Relationship Id="rId2" Type="http://schemas.openxmlformats.org/officeDocument/2006/relationships/drawing" Target="../drawings/drawing46.xml"/><Relationship Id="rId1" Type="http://schemas.openxmlformats.org/officeDocument/2006/relationships/comments" Target="../comments7.xml"/></Relationships>
</file>

<file path=xl/worksheets/_rels/sheet4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drawing" Target="../drawings/drawing47.xml"/></Relationships>
</file>

<file path=xl/worksheets/_rels/sheet4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drawing" Target="../drawings/drawing48.xml"/></Relationships>
</file>

<file path=xl/worksheets/_rels/sheet5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drawing" Target="../drawings/drawing49.xml"/></Relationships>
</file>

<file path=xl/worksheets/_rels/sheet5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drawing" Target="../drawings/drawing50.xml"/></Relationships>
</file>

<file path=xl/worksheets/_rels/sheet52.xml.rels><?xml version="1.0" encoding="UTF-8" standalone="yes"?>
<Relationships xmlns="http://schemas.openxmlformats.org/package/2006/relationships"><Relationship Id="rId4" Type="http://schemas.openxmlformats.org/officeDocument/2006/relationships/image" Target="../media/image2.png"/><Relationship Id="rId3" Type="http://schemas.openxmlformats.org/officeDocument/2006/relationships/vmlDrawing" Target="../drawings/vmlDrawing8.vml"/><Relationship Id="rId2" Type="http://schemas.openxmlformats.org/officeDocument/2006/relationships/drawing" Target="../drawings/drawing51.xml"/><Relationship Id="rId1" Type="http://schemas.openxmlformats.org/officeDocument/2006/relationships/comments" Target="../comments8.xml"/></Relationships>
</file>

<file path=xl/worksheets/_rels/sheet5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drawing" Target="../drawings/drawing52.xml"/></Relationships>
</file>

<file path=xl/worksheets/_rels/sheet54.xml.rels><?xml version="1.0" encoding="UTF-8" standalone="yes"?>
<Relationships xmlns="http://schemas.openxmlformats.org/package/2006/relationships"><Relationship Id="rId4" Type="http://schemas.openxmlformats.org/officeDocument/2006/relationships/image" Target="../media/image2.png"/><Relationship Id="rId3" Type="http://schemas.openxmlformats.org/officeDocument/2006/relationships/vmlDrawing" Target="../drawings/vmlDrawing9.vml"/><Relationship Id="rId2" Type="http://schemas.openxmlformats.org/officeDocument/2006/relationships/drawing" Target="../drawings/drawing53.xml"/><Relationship Id="rId1" Type="http://schemas.openxmlformats.org/officeDocument/2006/relationships/comments" Target="../comments9.xml"/></Relationships>
</file>

<file path=xl/worksheets/_rels/sheet5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drawing" Target="../drawings/drawing54.xml"/></Relationships>
</file>

<file path=xl/worksheets/_rels/sheet56.xml.rels><?xml version="1.0" encoding="UTF-8" standalone="yes"?>
<Relationships xmlns="http://schemas.openxmlformats.org/package/2006/relationships"><Relationship Id="rId4" Type="http://schemas.openxmlformats.org/officeDocument/2006/relationships/image" Target="../media/image2.png"/><Relationship Id="rId3" Type="http://schemas.openxmlformats.org/officeDocument/2006/relationships/vmlDrawing" Target="../drawings/vmlDrawing10.vml"/><Relationship Id="rId2" Type="http://schemas.openxmlformats.org/officeDocument/2006/relationships/drawing" Target="../drawings/drawing55.xml"/><Relationship Id="rId1" Type="http://schemas.openxmlformats.org/officeDocument/2006/relationships/comments" Target="../comments10.xml"/></Relationships>
</file>

<file path=xl/worksheets/_rels/sheet57.xml.rels><?xml version="1.0" encoding="UTF-8" standalone="yes"?>
<Relationships xmlns="http://schemas.openxmlformats.org/package/2006/relationships"><Relationship Id="rId4" Type="http://schemas.openxmlformats.org/officeDocument/2006/relationships/image" Target="../media/image2.png"/><Relationship Id="rId3" Type="http://schemas.openxmlformats.org/officeDocument/2006/relationships/vmlDrawing" Target="../drawings/vmlDrawing11.vml"/><Relationship Id="rId2" Type="http://schemas.openxmlformats.org/officeDocument/2006/relationships/drawing" Target="../drawings/drawing56.xml"/><Relationship Id="rId1" Type="http://schemas.openxmlformats.org/officeDocument/2006/relationships/comments" Target="../comments11.xml"/></Relationships>
</file>

<file path=xl/worksheets/_rels/sheet58.xml.rels><?xml version="1.0" encoding="UTF-8" standalone="yes"?>
<Relationships xmlns="http://schemas.openxmlformats.org/package/2006/relationships"><Relationship Id="rId4" Type="http://schemas.openxmlformats.org/officeDocument/2006/relationships/image" Target="../media/image2.png"/><Relationship Id="rId3" Type="http://schemas.openxmlformats.org/officeDocument/2006/relationships/vmlDrawing" Target="../drawings/vmlDrawing12.vml"/><Relationship Id="rId2" Type="http://schemas.openxmlformats.org/officeDocument/2006/relationships/drawing" Target="../drawings/drawing57.xml"/><Relationship Id="rId1" Type="http://schemas.openxmlformats.org/officeDocument/2006/relationships/comments" Target="../comments12.xml"/></Relationships>
</file>

<file path=xl/worksheets/_rels/sheet5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drawing" Target="../drawings/drawing58.xml"/></Relationships>
</file>

<file path=xl/worksheets/_rels/sheet60.xml.rels><?xml version="1.0" encoding="UTF-8" standalone="yes"?>
<Relationships xmlns="http://schemas.openxmlformats.org/package/2006/relationships"><Relationship Id="rId4" Type="http://schemas.openxmlformats.org/officeDocument/2006/relationships/image" Target="../media/image2.png"/><Relationship Id="rId3" Type="http://schemas.openxmlformats.org/officeDocument/2006/relationships/vmlDrawing" Target="../drawings/vmlDrawing13.vml"/><Relationship Id="rId2" Type="http://schemas.openxmlformats.org/officeDocument/2006/relationships/drawing" Target="../drawings/drawing59.xml"/><Relationship Id="rId1" Type="http://schemas.openxmlformats.org/officeDocument/2006/relationships/comments" Target="../comments13.xml"/></Relationships>
</file>

<file path=xl/worksheets/_rels/sheet6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drawing" Target="../drawings/drawing60.xml"/></Relationships>
</file>

<file path=xl/worksheets/_rels/sheet6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drawing" Target="../drawings/drawing61.xml"/></Relationships>
</file>

<file path=xl/worksheets/_rels/sheet63.xml.rels><?xml version="1.0" encoding="UTF-8" standalone="yes"?>
<Relationships xmlns="http://schemas.openxmlformats.org/package/2006/relationships"><Relationship Id="rId1" Type="http://schemas.openxmlformats.org/officeDocument/2006/relationships/image" Target="../media/image2.png"/></Relationships>
</file>

<file path=xl/worksheets/_rels/sheet64.xml.rels><?xml version="1.0" encoding="UTF-8" standalone="yes"?>
<Relationships xmlns="http://schemas.openxmlformats.org/package/2006/relationships"><Relationship Id="rId1" Type="http://schemas.openxmlformats.org/officeDocument/2006/relationships/image" Target="../media/image2.png"/></Relationships>
</file>

<file path=xl/worksheets/_rels/sheet6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drawing" Target="../drawings/drawing62.xml"/></Relationships>
</file>

<file path=xl/worksheets/_rels/sheet6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drawing" Target="../drawings/drawing63.xml"/></Relationships>
</file>

<file path=xl/worksheets/_rels/sheet67.xml.rels><?xml version="1.0" encoding="UTF-8" standalone="yes"?>
<Relationships xmlns="http://schemas.openxmlformats.org/package/2006/relationships"><Relationship Id="rId4" Type="http://schemas.openxmlformats.org/officeDocument/2006/relationships/image" Target="../media/image2.png"/><Relationship Id="rId3" Type="http://schemas.openxmlformats.org/officeDocument/2006/relationships/vmlDrawing" Target="../drawings/vmlDrawing14.vml"/><Relationship Id="rId2" Type="http://schemas.openxmlformats.org/officeDocument/2006/relationships/drawing" Target="../drawings/drawing64.xml"/><Relationship Id="rId1" Type="http://schemas.openxmlformats.org/officeDocument/2006/relationships/comments" Target="../comments14.xml"/></Relationships>
</file>

<file path=xl/worksheets/_rels/sheet68.xml.rels><?xml version="1.0" encoding="UTF-8" standalone="yes"?>
<Relationships xmlns="http://schemas.openxmlformats.org/package/2006/relationships"><Relationship Id="rId4" Type="http://schemas.openxmlformats.org/officeDocument/2006/relationships/image" Target="../media/image2.png"/><Relationship Id="rId3" Type="http://schemas.openxmlformats.org/officeDocument/2006/relationships/vmlDrawing" Target="../drawings/vmlDrawing15.vml"/><Relationship Id="rId2" Type="http://schemas.openxmlformats.org/officeDocument/2006/relationships/drawing" Target="../drawings/drawing65.xml"/><Relationship Id="rId1" Type="http://schemas.openxmlformats.org/officeDocument/2006/relationships/comments" Target="../comments15.xml"/></Relationships>
</file>

<file path=xl/worksheets/_rels/sheet6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drawing" Target="../drawings/drawing66.xml"/></Relationships>
</file>

<file path=xl/worksheets/_rels/sheet70.xml.rels><?xml version="1.0" encoding="UTF-8" standalone="yes"?>
<Relationships xmlns="http://schemas.openxmlformats.org/package/2006/relationships"><Relationship Id="rId4" Type="http://schemas.openxmlformats.org/officeDocument/2006/relationships/image" Target="../media/image2.png"/><Relationship Id="rId3" Type="http://schemas.openxmlformats.org/officeDocument/2006/relationships/vmlDrawing" Target="../drawings/vmlDrawing16.vml"/><Relationship Id="rId2" Type="http://schemas.openxmlformats.org/officeDocument/2006/relationships/drawing" Target="../drawings/drawing67.xml"/><Relationship Id="rId1" Type="http://schemas.openxmlformats.org/officeDocument/2006/relationships/comments" Target="../comments16.xml"/></Relationships>
</file>

<file path=xl/worksheets/_rels/sheet71.xml.rels><?xml version="1.0" encoding="UTF-8" standalone="yes"?>
<Relationships xmlns="http://schemas.openxmlformats.org/package/2006/relationships"><Relationship Id="rId4" Type="http://schemas.openxmlformats.org/officeDocument/2006/relationships/image" Target="../media/image2.png"/><Relationship Id="rId3" Type="http://schemas.openxmlformats.org/officeDocument/2006/relationships/vmlDrawing" Target="../drawings/vmlDrawing17.vml"/><Relationship Id="rId2" Type="http://schemas.openxmlformats.org/officeDocument/2006/relationships/drawing" Target="../drawings/drawing68.xml"/><Relationship Id="rId1" Type="http://schemas.openxmlformats.org/officeDocument/2006/relationships/comments" Target="../comments17.xml"/></Relationships>
</file>

<file path=xl/worksheets/_rels/sheet7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drawing" Target="../drawings/drawing69.xml"/></Relationships>
</file>

<file path=xl/worksheets/_rels/sheet7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drawing" Target="../drawings/drawing70.xml"/></Relationships>
</file>

<file path=xl/worksheets/_rels/sheet7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drawing" Target="../drawings/drawing71.xml"/></Relationships>
</file>

<file path=xl/worksheets/_rels/sheet7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drawing" Target="../drawings/drawing72.xml"/></Relationships>
</file>

<file path=xl/worksheets/_rels/sheet7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drawing" Target="../drawings/drawing73.xml"/></Relationships>
</file>

<file path=xl/worksheets/_rels/sheet7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drawing" Target="../drawings/drawing74.xml"/></Relationships>
</file>

<file path=xl/worksheets/_rels/sheet7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drawing" Target="../drawings/drawing75.xml"/></Relationships>
</file>

<file path=xl/worksheets/_rels/sheet7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drawing" Target="../drawings/drawing76.xml"/></Relationships>
</file>

<file path=xl/worksheets/_rels/sheet8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drawing" Target="../drawings/drawing77.xml"/></Relationships>
</file>

<file path=xl/worksheets/_rels/sheet8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drawing" Target="../drawings/drawing78.xml"/></Relationships>
</file>

<file path=xl/worksheets/_rels/sheet8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drawing" Target="../drawings/drawing79.xml"/></Relationships>
</file>

<file path=xl/worksheets/_rels/sheet8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drawing" Target="../drawings/drawing80.xml"/></Relationships>
</file>

<file path=xl/worksheets/_rels/sheet8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drawing" Target="../drawings/drawing81.xml"/></Relationships>
</file>

<file path=xl/worksheets/_rels/sheet8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drawing" Target="../drawings/drawing82.xml"/></Relationships>
</file>

<file path=xl/worksheets/_rels/sheet86.xml.rels><?xml version="1.0" encoding="UTF-8" standalone="yes"?>
<Relationships xmlns="http://schemas.openxmlformats.org/package/2006/relationships"><Relationship Id="rId4" Type="http://schemas.openxmlformats.org/officeDocument/2006/relationships/image" Target="../media/image2.png"/><Relationship Id="rId3" Type="http://schemas.openxmlformats.org/officeDocument/2006/relationships/vmlDrawing" Target="../drawings/vmlDrawing18.vml"/><Relationship Id="rId2" Type="http://schemas.openxmlformats.org/officeDocument/2006/relationships/drawing" Target="../drawings/drawing83.xml"/><Relationship Id="rId1" Type="http://schemas.openxmlformats.org/officeDocument/2006/relationships/comments" Target="../comments18.xml"/></Relationships>
</file>

<file path=xl/worksheets/_rels/sheet8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drawing" Target="../drawings/drawing84.xml"/></Relationships>
</file>

<file path=xl/worksheets/_rels/sheet88.xml.rels><?xml version="1.0" encoding="UTF-8" standalone="yes"?>
<Relationships xmlns="http://schemas.openxmlformats.org/package/2006/relationships"><Relationship Id="rId4" Type="http://schemas.openxmlformats.org/officeDocument/2006/relationships/image" Target="../media/image2.png"/><Relationship Id="rId3" Type="http://schemas.openxmlformats.org/officeDocument/2006/relationships/vmlDrawing" Target="../drawings/vmlDrawing19.vml"/><Relationship Id="rId2" Type="http://schemas.openxmlformats.org/officeDocument/2006/relationships/drawing" Target="../drawings/drawing85.xml"/><Relationship Id="rId1" Type="http://schemas.openxmlformats.org/officeDocument/2006/relationships/comments" Target="../comments19.xml"/></Relationships>
</file>

<file path=xl/worksheets/_rels/sheet89.xml.rels><?xml version="1.0" encoding="UTF-8" standalone="yes"?>
<Relationships xmlns="http://schemas.openxmlformats.org/package/2006/relationships"><Relationship Id="rId4" Type="http://schemas.openxmlformats.org/officeDocument/2006/relationships/image" Target="../media/image2.png"/><Relationship Id="rId3" Type="http://schemas.openxmlformats.org/officeDocument/2006/relationships/vmlDrawing" Target="../drawings/vmlDrawing20.vml"/><Relationship Id="rId2" Type="http://schemas.openxmlformats.org/officeDocument/2006/relationships/drawing" Target="../drawings/drawing86.xml"/><Relationship Id="rId1" Type="http://schemas.openxmlformats.org/officeDocument/2006/relationships/comments" Target="../comments20.xml"/></Relationships>
</file>

<file path=xl/worksheets/_rels/sheet90.xml.rels><?xml version="1.0" encoding="UTF-8" standalone="yes"?>
<Relationships xmlns="http://schemas.openxmlformats.org/package/2006/relationships"><Relationship Id="rId4" Type="http://schemas.openxmlformats.org/officeDocument/2006/relationships/image" Target="../media/image2.png"/><Relationship Id="rId3" Type="http://schemas.openxmlformats.org/officeDocument/2006/relationships/vmlDrawing" Target="../drawings/vmlDrawing21.vml"/><Relationship Id="rId2" Type="http://schemas.openxmlformats.org/officeDocument/2006/relationships/drawing" Target="../drawings/drawing87.xml"/><Relationship Id="rId1" Type="http://schemas.openxmlformats.org/officeDocument/2006/relationships/comments" Target="../comments21.xml"/></Relationships>
</file>

<file path=xl/worksheets/_rels/sheet91.xml.rels><?xml version="1.0" encoding="UTF-8" standalone="yes"?>
<Relationships xmlns="http://schemas.openxmlformats.org/package/2006/relationships"><Relationship Id="rId4" Type="http://schemas.openxmlformats.org/officeDocument/2006/relationships/image" Target="../media/image2.png"/><Relationship Id="rId3" Type="http://schemas.openxmlformats.org/officeDocument/2006/relationships/vmlDrawing" Target="../drawings/vmlDrawing22.vml"/><Relationship Id="rId2" Type="http://schemas.openxmlformats.org/officeDocument/2006/relationships/drawing" Target="../drawings/drawing88.xml"/><Relationship Id="rId1" Type="http://schemas.openxmlformats.org/officeDocument/2006/relationships/comments" Target="../comments22.xml"/></Relationships>
</file>

<file path=xl/worksheets/_rels/sheet92.xml.rels><?xml version="1.0" encoding="UTF-8" standalone="yes"?>
<Relationships xmlns="http://schemas.openxmlformats.org/package/2006/relationships"><Relationship Id="rId4" Type="http://schemas.openxmlformats.org/officeDocument/2006/relationships/image" Target="../media/image2.png"/><Relationship Id="rId3" Type="http://schemas.openxmlformats.org/officeDocument/2006/relationships/vmlDrawing" Target="../drawings/vmlDrawing23.vml"/><Relationship Id="rId2" Type="http://schemas.openxmlformats.org/officeDocument/2006/relationships/drawing" Target="../drawings/drawing89.xml"/><Relationship Id="rId1" Type="http://schemas.openxmlformats.org/officeDocument/2006/relationships/comments" Target="../comments23.xml"/></Relationships>
</file>

<file path=xl/worksheets/_rels/sheet93.xml.rels><?xml version="1.0" encoding="UTF-8" standalone="yes"?>
<Relationships xmlns="http://schemas.openxmlformats.org/package/2006/relationships"><Relationship Id="rId4" Type="http://schemas.openxmlformats.org/officeDocument/2006/relationships/image" Target="../media/image2.png"/><Relationship Id="rId3" Type="http://schemas.openxmlformats.org/officeDocument/2006/relationships/vmlDrawing" Target="../drawings/vmlDrawing24.vml"/><Relationship Id="rId2" Type="http://schemas.openxmlformats.org/officeDocument/2006/relationships/drawing" Target="../drawings/drawing90.xml"/><Relationship Id="rId1" Type="http://schemas.openxmlformats.org/officeDocument/2006/relationships/comments" Target="../comments24.xml"/></Relationships>
</file>

<file path=xl/worksheets/_rels/sheet94.xml.rels><?xml version="1.0" encoding="UTF-8" standalone="yes"?>
<Relationships xmlns="http://schemas.openxmlformats.org/package/2006/relationships"><Relationship Id="rId4" Type="http://schemas.openxmlformats.org/officeDocument/2006/relationships/image" Target="../media/image2.png"/><Relationship Id="rId3" Type="http://schemas.openxmlformats.org/officeDocument/2006/relationships/vmlDrawing" Target="../drawings/vmlDrawing25.vml"/><Relationship Id="rId2" Type="http://schemas.openxmlformats.org/officeDocument/2006/relationships/drawing" Target="../drawings/drawing91.xml"/><Relationship Id="rId1" Type="http://schemas.openxmlformats.org/officeDocument/2006/relationships/comments" Target="../comments25.xml"/></Relationships>
</file>

<file path=xl/worksheets/_rels/sheet95.xml.rels><?xml version="1.0" encoding="UTF-8" standalone="yes"?>
<Relationships xmlns="http://schemas.openxmlformats.org/package/2006/relationships"><Relationship Id="rId4" Type="http://schemas.openxmlformats.org/officeDocument/2006/relationships/image" Target="../media/image2.png"/><Relationship Id="rId3" Type="http://schemas.openxmlformats.org/officeDocument/2006/relationships/vmlDrawing" Target="../drawings/vmlDrawing26.vml"/><Relationship Id="rId2" Type="http://schemas.openxmlformats.org/officeDocument/2006/relationships/drawing" Target="../drawings/drawing92.xml"/><Relationship Id="rId1" Type="http://schemas.openxmlformats.org/officeDocument/2006/relationships/comments" Target="../comments26.xml"/></Relationships>
</file>

<file path=xl/worksheets/_rels/sheet96.xml.rels><?xml version="1.0" encoding="UTF-8" standalone="yes"?>
<Relationships xmlns="http://schemas.openxmlformats.org/package/2006/relationships"><Relationship Id="rId4" Type="http://schemas.openxmlformats.org/officeDocument/2006/relationships/image" Target="../media/image2.png"/><Relationship Id="rId3" Type="http://schemas.openxmlformats.org/officeDocument/2006/relationships/vmlDrawing" Target="../drawings/vmlDrawing27.vml"/><Relationship Id="rId2" Type="http://schemas.openxmlformats.org/officeDocument/2006/relationships/drawing" Target="../drawings/drawing93.xml"/><Relationship Id="rId1" Type="http://schemas.openxmlformats.org/officeDocument/2006/relationships/comments" Target="../comments27.xml"/></Relationships>
</file>

<file path=xl/worksheets/_rels/sheet9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drawing" Target="../drawings/drawing94.xml"/></Relationships>
</file>

<file path=xl/worksheets/_rels/sheet98.xml.rels><?xml version="1.0" encoding="UTF-8" standalone="yes"?>
<Relationships xmlns="http://schemas.openxmlformats.org/package/2006/relationships"><Relationship Id="rId4" Type="http://schemas.openxmlformats.org/officeDocument/2006/relationships/image" Target="../media/image2.png"/><Relationship Id="rId3" Type="http://schemas.openxmlformats.org/officeDocument/2006/relationships/vmlDrawing" Target="../drawings/vmlDrawing28.vml"/><Relationship Id="rId2" Type="http://schemas.openxmlformats.org/officeDocument/2006/relationships/drawing" Target="../drawings/drawing95.xml"/><Relationship Id="rId1" Type="http://schemas.openxmlformats.org/officeDocument/2006/relationships/comments" Target="../comments28.xml"/></Relationships>
</file>

<file path=xl/worksheets/_rels/sheet99.xml.rels><?xml version="1.0" encoding="UTF-8" standalone="yes"?>
<Relationships xmlns="http://schemas.openxmlformats.org/package/2006/relationships"><Relationship Id="rId4" Type="http://schemas.openxmlformats.org/officeDocument/2006/relationships/image" Target="../media/image2.png"/><Relationship Id="rId3" Type="http://schemas.openxmlformats.org/officeDocument/2006/relationships/vmlDrawing" Target="../drawings/vmlDrawing29.vml"/><Relationship Id="rId2" Type="http://schemas.openxmlformats.org/officeDocument/2006/relationships/drawing" Target="../drawings/drawing96.xml"/><Relationship Id="rId1" Type="http://schemas.openxmlformats.org/officeDocument/2006/relationships/comments" Target="../comments29.xml"/></Relationships>
</file>

<file path=xl/worksheets/_rels/sheet100.xml.rels><?xml version="1.0" encoding="UTF-8" standalone="yes"?>
<Relationships xmlns="http://schemas.openxmlformats.org/package/2006/relationships"><Relationship Id="rId4" Type="http://schemas.openxmlformats.org/officeDocument/2006/relationships/image" Target="../media/image2.png"/><Relationship Id="rId3" Type="http://schemas.openxmlformats.org/officeDocument/2006/relationships/vmlDrawing" Target="../drawings/vmlDrawing30.vml"/><Relationship Id="rId2" Type="http://schemas.openxmlformats.org/officeDocument/2006/relationships/drawing" Target="../drawings/drawing97.xml"/><Relationship Id="rId1" Type="http://schemas.openxmlformats.org/officeDocument/2006/relationships/comments" Target="../comments30.xml"/></Relationships>
</file>

<file path=xl/worksheets/_rels/sheet101.xml.rels><?xml version="1.0" encoding="UTF-8" standalone="yes"?>
<Relationships xmlns="http://schemas.openxmlformats.org/package/2006/relationships"><Relationship Id="rId4" Type="http://schemas.openxmlformats.org/officeDocument/2006/relationships/image" Target="../media/image2.png"/><Relationship Id="rId3" Type="http://schemas.openxmlformats.org/officeDocument/2006/relationships/vmlDrawing" Target="../drawings/vmlDrawing31.vml"/><Relationship Id="rId2" Type="http://schemas.openxmlformats.org/officeDocument/2006/relationships/drawing" Target="../drawings/drawing98.xml"/><Relationship Id="rId1" Type="http://schemas.openxmlformats.org/officeDocument/2006/relationships/comments" Target="../comments31.xml"/></Relationships>
</file>

<file path=xl/worksheets/_rels/sheet102.xml.rels><?xml version="1.0" encoding="UTF-8" standalone="yes"?>
<Relationships xmlns="http://schemas.openxmlformats.org/package/2006/relationships"><Relationship Id="rId4" Type="http://schemas.openxmlformats.org/officeDocument/2006/relationships/image" Target="../media/image2.png"/><Relationship Id="rId3" Type="http://schemas.openxmlformats.org/officeDocument/2006/relationships/vmlDrawing" Target="../drawings/vmlDrawing32.vml"/><Relationship Id="rId2" Type="http://schemas.openxmlformats.org/officeDocument/2006/relationships/drawing" Target="../drawings/drawing99.xml"/><Relationship Id="rId1" Type="http://schemas.openxmlformats.org/officeDocument/2006/relationships/comments" Target="../comments32.xml"/></Relationships>
</file>

<file path=xl/worksheets/_rels/sheet10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drawing" Target="../drawings/drawing100.xml"/></Relationships>
</file>

<file path=xl/worksheets/_rels/sheet10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drawing" Target="../drawings/drawing101.xml"/></Relationships>
</file>

<file path=xl/worksheets/_rels/sheet105.xml.rels><?xml version="1.0" encoding="UTF-8" standalone="yes"?>
<Relationships xmlns="http://schemas.openxmlformats.org/package/2006/relationships"><Relationship Id="rId4" Type="http://schemas.openxmlformats.org/officeDocument/2006/relationships/image" Target="../media/image2.png"/><Relationship Id="rId3" Type="http://schemas.openxmlformats.org/officeDocument/2006/relationships/vmlDrawing" Target="../drawings/vmlDrawing33.vml"/><Relationship Id="rId2" Type="http://schemas.openxmlformats.org/officeDocument/2006/relationships/drawing" Target="../drawings/drawing102.xml"/><Relationship Id="rId1" Type="http://schemas.openxmlformats.org/officeDocument/2006/relationships/comments" Target="../comments33.xml"/></Relationships>
</file>

<file path=xl/worksheets/_rels/sheet10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drawing" Target="../drawings/drawing103.xml"/></Relationships>
</file>

<file path=xl/worksheets/_rels/sheet10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drawing" Target="../drawings/drawing104.xml"/></Relationships>
</file>

<file path=xl/worksheets/_rels/sheet10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drawing" Target="../drawings/drawing105.xml"/></Relationships>
</file>

<file path=xl/worksheets/_rels/sheet109.xml.rels><?xml version="1.0" encoding="UTF-8" standalone="yes"?>
<Relationships xmlns="http://schemas.openxmlformats.org/package/2006/relationships"><Relationship Id="rId4" Type="http://schemas.openxmlformats.org/officeDocument/2006/relationships/image" Target="../media/image2.png"/><Relationship Id="rId3" Type="http://schemas.openxmlformats.org/officeDocument/2006/relationships/vmlDrawing" Target="../drawings/vmlDrawing34.vml"/><Relationship Id="rId2" Type="http://schemas.openxmlformats.org/officeDocument/2006/relationships/drawing" Target="../drawings/drawing106.xml"/><Relationship Id="rId1" Type="http://schemas.openxmlformats.org/officeDocument/2006/relationships/comments" Target="../comments34.xml"/></Relationships>
</file>

<file path=xl/worksheets/_rels/sheet110.xml.rels><?xml version="1.0" encoding="UTF-8" standalone="yes"?>
<Relationships xmlns="http://schemas.openxmlformats.org/package/2006/relationships"><Relationship Id="rId4" Type="http://schemas.openxmlformats.org/officeDocument/2006/relationships/image" Target="../media/image2.png"/><Relationship Id="rId3" Type="http://schemas.openxmlformats.org/officeDocument/2006/relationships/vmlDrawing" Target="../drawings/vmlDrawing35.vml"/><Relationship Id="rId2" Type="http://schemas.openxmlformats.org/officeDocument/2006/relationships/drawing" Target="../drawings/drawing107.xml"/><Relationship Id="rId1" Type="http://schemas.openxmlformats.org/officeDocument/2006/relationships/comments" Target="../comments35.xml"/></Relationships>
</file>

<file path=xl/worksheets/_rels/sheet11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drawing" Target="../drawings/drawing108.xml"/></Relationships>
</file>

<file path=xl/worksheets/_rels/sheet11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drawing" Target="../drawings/drawing109.xml"/></Relationships>
</file>

<file path=xl/worksheets/_rels/sheet11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drawing" Target="../drawings/drawing110.xml"/></Relationships>
</file>

<file path=xl/worksheets/_rels/sheet11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drawing" Target="../drawings/drawing111.xml"/></Relationships>
</file>

<file path=xl/worksheets/_rels/sheet11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drawing" Target="../drawings/drawing112.xml"/></Relationships>
</file>

<file path=xl/worksheets/_rels/sheet116.xml.rels><?xml version="1.0" encoding="UTF-8" standalone="yes"?>
<Relationships xmlns="http://schemas.openxmlformats.org/package/2006/relationships"><Relationship Id="rId4" Type="http://schemas.openxmlformats.org/officeDocument/2006/relationships/image" Target="../media/image2.png"/><Relationship Id="rId3" Type="http://schemas.openxmlformats.org/officeDocument/2006/relationships/vmlDrawing" Target="../drawings/vmlDrawing36.vml"/><Relationship Id="rId2" Type="http://schemas.openxmlformats.org/officeDocument/2006/relationships/drawing" Target="../drawings/drawing113.xml"/><Relationship Id="rId1" Type="http://schemas.openxmlformats.org/officeDocument/2006/relationships/comments" Target="../comments36.xml"/></Relationships>
</file>

<file path=xl/worksheets/_rels/sheet11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drawing" Target="../drawings/drawing114.xml"/></Relationships>
</file>

<file path=xl/worksheets/_rels/sheet11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drawing" Target="../drawings/drawing115.xml"/></Relationships>
</file>

<file path=xl/worksheets/_rels/sheet11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drawing" Target="../drawings/drawing11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H2148"/>
  <sheetViews>
    <sheetView workbookViewId="0">
      <selection activeCell="B5" sqref="B5"/>
    </sheetView>
  </sheetViews>
  <sheetFormatPr defaultColWidth="14" defaultRowHeight="15.2" outlineLevelCol="7"/>
  <cols>
    <col min="1" max="2" width="9" customWidth="1"/>
    <col min="3" max="3" width="23" customWidth="1"/>
    <col min="4" max="5" width="9" customWidth="1"/>
    <col min="6" max="6" width="15" customWidth="1"/>
    <col min="7" max="20" width="9" customWidth="1"/>
  </cols>
  <sheetData>
    <row r="1" ht="16" customHeight="1" spans="1:8">
      <c r="A1" s="117" t="s">
        <v>0</v>
      </c>
      <c r="B1" s="117" t="s">
        <v>1</v>
      </c>
      <c r="C1" s="117" t="s">
        <v>2</v>
      </c>
      <c r="D1" s="117" t="s">
        <v>3</v>
      </c>
      <c r="E1" s="117" t="s">
        <v>4</v>
      </c>
      <c r="F1" s="117" t="s">
        <v>5</v>
      </c>
      <c r="G1" s="117" t="s">
        <v>6</v>
      </c>
      <c r="H1" s="117"/>
    </row>
    <row r="2" ht="16" customHeight="1" spans="1:8">
      <c r="A2" s="117">
        <v>1</v>
      </c>
      <c r="B2" s="117" t="s">
        <v>7</v>
      </c>
      <c r="C2" s="117" t="s">
        <v>8</v>
      </c>
      <c r="D2" s="117" t="s">
        <v>9</v>
      </c>
      <c r="E2" s="117">
        <v>0.03</v>
      </c>
      <c r="F2" s="117">
        <v>0.5</v>
      </c>
      <c r="G2" s="117">
        <v>0.02</v>
      </c>
      <c r="H2" s="117">
        <f>G2*'3-9-2原材料-报废'!C3</f>
        <v>0.16</v>
      </c>
    </row>
    <row r="3" ht="16" customHeight="1" spans="1:8">
      <c r="A3" s="117">
        <v>2</v>
      </c>
      <c r="B3" s="117" t="s">
        <v>10</v>
      </c>
      <c r="C3" s="117" t="s">
        <v>11</v>
      </c>
      <c r="D3" s="117" t="s">
        <v>9</v>
      </c>
      <c r="E3" s="117">
        <v>0.02</v>
      </c>
      <c r="F3" s="117">
        <v>0.5</v>
      </c>
      <c r="G3" s="117">
        <v>0.01</v>
      </c>
      <c r="H3" s="117">
        <f>G3*'3-9-2原材料-报废'!C4</f>
        <v>0.02</v>
      </c>
    </row>
    <row r="4" ht="16" customHeight="1" spans="1:8">
      <c r="A4" s="117">
        <v>3</v>
      </c>
      <c r="B4" s="117" t="s">
        <v>12</v>
      </c>
      <c r="C4" s="117" t="s">
        <v>11</v>
      </c>
      <c r="D4" s="117" t="s">
        <v>9</v>
      </c>
      <c r="E4" s="117">
        <v>0.02</v>
      </c>
      <c r="F4" s="117">
        <v>0.5</v>
      </c>
      <c r="G4" s="117">
        <v>0.01</v>
      </c>
      <c r="H4" s="117" t="e">
        <f>G4*'3-9-2原材料-报废'!#REF!</f>
        <v>#REF!</v>
      </c>
    </row>
    <row r="5" ht="16" customHeight="1" spans="1:8">
      <c r="A5" s="117">
        <v>4</v>
      </c>
      <c r="B5" s="117" t="s">
        <v>13</v>
      </c>
      <c r="C5" s="117" t="s">
        <v>11</v>
      </c>
      <c r="D5" s="117" t="s">
        <v>9</v>
      </c>
      <c r="E5" s="117">
        <v>0.02</v>
      </c>
      <c r="F5" s="117">
        <v>0.5</v>
      </c>
      <c r="G5" s="117">
        <v>0.01</v>
      </c>
      <c r="H5" s="117" t="e">
        <f>G5*'3-9-2原材料-报废'!#REF!</f>
        <v>#REF!</v>
      </c>
    </row>
    <row r="6" ht="16" customHeight="1" spans="1:8">
      <c r="A6" s="117">
        <v>5</v>
      </c>
      <c r="B6" s="117" t="s">
        <v>14</v>
      </c>
      <c r="C6" s="117" t="s">
        <v>15</v>
      </c>
      <c r="D6" s="117" t="s">
        <v>9</v>
      </c>
      <c r="E6" s="117">
        <v>0.02</v>
      </c>
      <c r="F6" s="117">
        <v>0.5</v>
      </c>
      <c r="G6" s="117">
        <v>0.01</v>
      </c>
      <c r="H6" s="117" t="e">
        <f>G6*'3-9-2原材料-报废'!#REF!</f>
        <v>#REF!</v>
      </c>
    </row>
    <row r="7" ht="16" customHeight="1" spans="1:8">
      <c r="A7" s="117">
        <v>6</v>
      </c>
      <c r="B7" s="117" t="s">
        <v>16</v>
      </c>
      <c r="C7" s="117" t="s">
        <v>15</v>
      </c>
      <c r="D7" s="117" t="s">
        <v>9</v>
      </c>
      <c r="E7" s="117">
        <v>0.02</v>
      </c>
      <c r="F7" s="117">
        <v>0.5</v>
      </c>
      <c r="G7" s="117">
        <v>0.01</v>
      </c>
      <c r="H7" s="117" t="e">
        <f>G7*'3-9-2原材料-报废'!#REF!</f>
        <v>#REF!</v>
      </c>
    </row>
    <row r="8" ht="16" customHeight="1" spans="1:8">
      <c r="A8" s="117">
        <v>7</v>
      </c>
      <c r="B8" s="117" t="s">
        <v>17</v>
      </c>
      <c r="C8" s="117" t="s">
        <v>15</v>
      </c>
      <c r="D8" s="117" t="s">
        <v>9</v>
      </c>
      <c r="E8" s="117">
        <v>0.02</v>
      </c>
      <c r="F8" s="117">
        <v>0.5</v>
      </c>
      <c r="G8" s="117">
        <v>0.01</v>
      </c>
      <c r="H8" s="117" t="e">
        <f>G8*'3-9-2原材料-报废'!#REF!</f>
        <v>#REF!</v>
      </c>
    </row>
    <row r="9" ht="16" customHeight="1" spans="1:8">
      <c r="A9" s="117">
        <v>8</v>
      </c>
      <c r="B9" s="117" t="s">
        <v>18</v>
      </c>
      <c r="C9" s="117" t="s">
        <v>15</v>
      </c>
      <c r="D9" s="117" t="s">
        <v>9</v>
      </c>
      <c r="E9" s="117">
        <v>0.02</v>
      </c>
      <c r="F9" s="117">
        <v>0.5</v>
      </c>
      <c r="G9" s="117">
        <v>0.01</v>
      </c>
      <c r="H9" s="117" t="e">
        <f>G9*'3-9-2原材料-报废'!#REF!</f>
        <v>#REF!</v>
      </c>
    </row>
    <row r="10" ht="16" customHeight="1" spans="1:8">
      <c r="A10" s="117">
        <v>9</v>
      </c>
      <c r="B10" s="117" t="s">
        <v>19</v>
      </c>
      <c r="C10" s="117" t="s">
        <v>15</v>
      </c>
      <c r="D10" s="117" t="s">
        <v>9</v>
      </c>
      <c r="E10" s="117">
        <v>0.02</v>
      </c>
      <c r="F10" s="117">
        <v>0.5</v>
      </c>
      <c r="G10" s="117">
        <v>0.01</v>
      </c>
      <c r="H10" s="117" t="e">
        <f>G10*'3-9-2原材料-报废'!#REF!</f>
        <v>#REF!</v>
      </c>
    </row>
    <row r="11" ht="16" customHeight="1" spans="1:8">
      <c r="A11" s="117">
        <v>10</v>
      </c>
      <c r="B11" s="117" t="s">
        <v>20</v>
      </c>
      <c r="C11" s="117" t="s">
        <v>15</v>
      </c>
      <c r="D11" s="117" t="s">
        <v>9</v>
      </c>
      <c r="E11" s="117">
        <v>0.02</v>
      </c>
      <c r="F11" s="117">
        <v>0.5</v>
      </c>
      <c r="G11" s="117">
        <v>0.01</v>
      </c>
      <c r="H11" s="117" t="e">
        <f>G11*'3-9-2原材料-报废'!#REF!</f>
        <v>#REF!</v>
      </c>
    </row>
    <row r="12" ht="16" customHeight="1" spans="1:8">
      <c r="A12" s="117">
        <v>11</v>
      </c>
      <c r="B12" s="117" t="s">
        <v>21</v>
      </c>
      <c r="C12" s="117" t="s">
        <v>15</v>
      </c>
      <c r="D12" s="117" t="s">
        <v>9</v>
      </c>
      <c r="E12" s="117">
        <v>0.02</v>
      </c>
      <c r="F12" s="117">
        <v>0.5</v>
      </c>
      <c r="G12" s="117">
        <v>0.01</v>
      </c>
      <c r="H12" s="117" t="e">
        <f>G12*'3-9-2原材料-报废'!#REF!</f>
        <v>#REF!</v>
      </c>
    </row>
    <row r="13" ht="16" customHeight="1" spans="1:8">
      <c r="A13" s="117">
        <v>12</v>
      </c>
      <c r="B13" s="117" t="s">
        <v>22</v>
      </c>
      <c r="C13" s="117" t="s">
        <v>15</v>
      </c>
      <c r="D13" s="117" t="s">
        <v>9</v>
      </c>
      <c r="E13" s="117">
        <v>0.02</v>
      </c>
      <c r="F13" s="117">
        <v>0.5</v>
      </c>
      <c r="G13" s="117">
        <v>0.01</v>
      </c>
      <c r="H13" s="117" t="e">
        <f>G13*'3-9-2原材料-报废'!#REF!</f>
        <v>#REF!</v>
      </c>
    </row>
    <row r="14" ht="16" customHeight="1" spans="1:8">
      <c r="A14" s="117">
        <v>13</v>
      </c>
      <c r="B14" s="117" t="s">
        <v>23</v>
      </c>
      <c r="C14" s="117" t="s">
        <v>15</v>
      </c>
      <c r="D14" s="117" t="s">
        <v>9</v>
      </c>
      <c r="E14" s="117">
        <v>0.02</v>
      </c>
      <c r="F14" s="117">
        <v>0.5</v>
      </c>
      <c r="G14" s="117">
        <v>0.01</v>
      </c>
      <c r="H14" s="117" t="e">
        <f>G14*'3-9-2原材料-报废'!#REF!</f>
        <v>#REF!</v>
      </c>
    </row>
    <row r="15" ht="16" customHeight="1" spans="1:8">
      <c r="A15" s="117">
        <v>14</v>
      </c>
      <c r="B15" s="117" t="s">
        <v>24</v>
      </c>
      <c r="C15" s="117" t="s">
        <v>15</v>
      </c>
      <c r="D15" s="117" t="s">
        <v>9</v>
      </c>
      <c r="E15" s="117">
        <v>0.02</v>
      </c>
      <c r="F15" s="117">
        <v>0.5</v>
      </c>
      <c r="G15" s="117">
        <v>0.01</v>
      </c>
      <c r="H15" s="117" t="e">
        <f>G15*'3-9-2原材料-报废'!#REF!</f>
        <v>#REF!</v>
      </c>
    </row>
    <row r="16" ht="16" customHeight="1" spans="1:8">
      <c r="A16" s="117">
        <v>15</v>
      </c>
      <c r="B16" s="117" t="s">
        <v>25</v>
      </c>
      <c r="C16" s="117" t="s">
        <v>15</v>
      </c>
      <c r="D16" s="117" t="s">
        <v>9</v>
      </c>
      <c r="E16" s="117">
        <v>0.02</v>
      </c>
      <c r="F16" s="117">
        <v>0.5</v>
      </c>
      <c r="G16" s="117">
        <v>0.01</v>
      </c>
      <c r="H16" s="117" t="e">
        <f>G16*'3-9-2原材料-报废'!#REF!</f>
        <v>#REF!</v>
      </c>
    </row>
    <row r="17" ht="16" customHeight="1" spans="1:8">
      <c r="A17" s="117">
        <v>16</v>
      </c>
      <c r="B17" s="117" t="s">
        <v>26</v>
      </c>
      <c r="C17" s="117" t="s">
        <v>15</v>
      </c>
      <c r="D17" s="117" t="s">
        <v>9</v>
      </c>
      <c r="E17" s="117">
        <v>0.02</v>
      </c>
      <c r="F17" s="117">
        <v>0.5</v>
      </c>
      <c r="G17" s="117">
        <v>0.01</v>
      </c>
      <c r="H17" s="117" t="e">
        <f>G17*'3-9-2原材料-报废'!#REF!</f>
        <v>#REF!</v>
      </c>
    </row>
    <row r="18" ht="16" customHeight="1" spans="1:8">
      <c r="A18" s="117">
        <v>17</v>
      </c>
      <c r="B18" s="117" t="s">
        <v>27</v>
      </c>
      <c r="C18" s="117" t="s">
        <v>15</v>
      </c>
      <c r="D18" s="117" t="s">
        <v>9</v>
      </c>
      <c r="E18" s="117">
        <v>0.02</v>
      </c>
      <c r="F18" s="117">
        <v>0.5</v>
      </c>
      <c r="G18" s="117">
        <v>0.01</v>
      </c>
      <c r="H18" s="117" t="e">
        <f>G18*'3-9-2原材料-报废'!#REF!</f>
        <v>#REF!</v>
      </c>
    </row>
    <row r="19" ht="16" customHeight="1" spans="1:8">
      <c r="A19" s="117">
        <v>18</v>
      </c>
      <c r="B19" s="117" t="s">
        <v>28</v>
      </c>
      <c r="C19" s="117" t="s">
        <v>15</v>
      </c>
      <c r="D19" s="117" t="s">
        <v>9</v>
      </c>
      <c r="E19" s="117">
        <v>0.02</v>
      </c>
      <c r="F19" s="117">
        <v>0.5</v>
      </c>
      <c r="G19" s="117">
        <v>0.01</v>
      </c>
      <c r="H19" s="117" t="e">
        <f>G19*'3-9-2原材料-报废'!#REF!</f>
        <v>#REF!</v>
      </c>
    </row>
    <row r="20" ht="16" customHeight="1" spans="1:8">
      <c r="A20" s="117">
        <v>19</v>
      </c>
      <c r="B20" s="117" t="s">
        <v>29</v>
      </c>
      <c r="C20" s="117" t="s">
        <v>15</v>
      </c>
      <c r="D20" s="117" t="s">
        <v>9</v>
      </c>
      <c r="E20" s="117">
        <v>0.02</v>
      </c>
      <c r="F20" s="117">
        <v>0.5</v>
      </c>
      <c r="G20" s="117">
        <v>0.01</v>
      </c>
      <c r="H20" s="117" t="e">
        <f>G20*'3-9-2原材料-报废'!#REF!</f>
        <v>#REF!</v>
      </c>
    </row>
    <row r="21" ht="16" customHeight="1" spans="1:8">
      <c r="A21" s="117">
        <v>20</v>
      </c>
      <c r="B21" s="117" t="s">
        <v>30</v>
      </c>
      <c r="C21" s="117" t="s">
        <v>15</v>
      </c>
      <c r="D21" s="117" t="s">
        <v>9</v>
      </c>
      <c r="E21" s="117">
        <v>0.02</v>
      </c>
      <c r="F21" s="117">
        <v>0.5</v>
      </c>
      <c r="G21" s="117">
        <v>0.01</v>
      </c>
      <c r="H21" s="117" t="e">
        <f>G21*'3-9-2原材料-报废'!#REF!</f>
        <v>#REF!</v>
      </c>
    </row>
    <row r="22" ht="16" customHeight="1" spans="1:8">
      <c r="A22" s="117">
        <v>21</v>
      </c>
      <c r="B22" s="117" t="s">
        <v>31</v>
      </c>
      <c r="C22" s="117" t="s">
        <v>15</v>
      </c>
      <c r="D22" s="117" t="s">
        <v>9</v>
      </c>
      <c r="E22" s="117">
        <v>0.02</v>
      </c>
      <c r="F22" s="117">
        <v>0.5</v>
      </c>
      <c r="G22" s="117">
        <v>0.01</v>
      </c>
      <c r="H22" s="117" t="e">
        <f>G22*'3-9-2原材料-报废'!#REF!</f>
        <v>#REF!</v>
      </c>
    </row>
    <row r="23" ht="16" customHeight="1" spans="1:8">
      <c r="A23" s="117">
        <v>22</v>
      </c>
      <c r="B23" s="117" t="s">
        <v>32</v>
      </c>
      <c r="C23" s="117" t="s">
        <v>15</v>
      </c>
      <c r="D23" s="117" t="s">
        <v>9</v>
      </c>
      <c r="E23" s="117">
        <v>0.02</v>
      </c>
      <c r="F23" s="117">
        <v>0.5</v>
      </c>
      <c r="G23" s="117">
        <v>0.01</v>
      </c>
      <c r="H23" s="117" t="e">
        <f>G23*'3-9-2原材料-报废'!#REF!</f>
        <v>#REF!</v>
      </c>
    </row>
    <row r="24" ht="16" customHeight="1" spans="1:8">
      <c r="A24" s="117">
        <v>23</v>
      </c>
      <c r="B24" s="117" t="s">
        <v>33</v>
      </c>
      <c r="C24" s="117" t="s">
        <v>15</v>
      </c>
      <c r="D24" s="117" t="s">
        <v>9</v>
      </c>
      <c r="E24" s="117">
        <v>0.02</v>
      </c>
      <c r="F24" s="117">
        <v>0.5</v>
      </c>
      <c r="G24" s="117">
        <v>0.01</v>
      </c>
      <c r="H24" s="117" t="e">
        <f>G24*'3-9-2原材料-报废'!#REF!</f>
        <v>#REF!</v>
      </c>
    </row>
    <row r="25" ht="16" customHeight="1" spans="1:8">
      <c r="A25" s="117">
        <v>24</v>
      </c>
      <c r="B25" s="117" t="s">
        <v>34</v>
      </c>
      <c r="C25" s="117" t="s">
        <v>15</v>
      </c>
      <c r="D25" s="117" t="s">
        <v>9</v>
      </c>
      <c r="E25" s="117">
        <v>0.02</v>
      </c>
      <c r="F25" s="117">
        <v>0.5</v>
      </c>
      <c r="G25" s="117">
        <v>0.01</v>
      </c>
      <c r="H25" s="117" t="e">
        <f>G25*'3-9-2原材料-报废'!#REF!</f>
        <v>#REF!</v>
      </c>
    </row>
    <row r="26" ht="16" customHeight="1" spans="1:8">
      <c r="A26" s="117">
        <v>25</v>
      </c>
      <c r="B26" s="117" t="s">
        <v>35</v>
      </c>
      <c r="C26" s="117" t="s">
        <v>15</v>
      </c>
      <c r="D26" s="117" t="s">
        <v>9</v>
      </c>
      <c r="E26" s="117">
        <v>0.02</v>
      </c>
      <c r="F26" s="117">
        <v>0.5</v>
      </c>
      <c r="G26" s="117">
        <v>0.01</v>
      </c>
      <c r="H26" s="117" t="e">
        <f>G26*'3-9-2原材料-报废'!#REF!</f>
        <v>#REF!</v>
      </c>
    </row>
    <row r="27" ht="16" customHeight="1" spans="1:8">
      <c r="A27" s="117">
        <v>26</v>
      </c>
      <c r="B27" s="117" t="s">
        <v>36</v>
      </c>
      <c r="C27" s="117" t="s">
        <v>15</v>
      </c>
      <c r="D27" s="117" t="s">
        <v>9</v>
      </c>
      <c r="E27" s="117">
        <v>0.02</v>
      </c>
      <c r="F27" s="117">
        <v>0.5</v>
      </c>
      <c r="G27" s="117">
        <v>0.01</v>
      </c>
      <c r="H27" s="117" t="e">
        <f>G27*'3-9-2原材料-报废'!#REF!</f>
        <v>#REF!</v>
      </c>
    </row>
    <row r="28" ht="16" customHeight="1" spans="1:8">
      <c r="A28" s="117">
        <v>27</v>
      </c>
      <c r="B28" s="117" t="s">
        <v>37</v>
      </c>
      <c r="C28" s="117" t="s">
        <v>15</v>
      </c>
      <c r="D28" s="117" t="s">
        <v>9</v>
      </c>
      <c r="E28" s="117">
        <v>0.02</v>
      </c>
      <c r="F28" s="117">
        <v>0.5</v>
      </c>
      <c r="G28" s="117">
        <v>0.01</v>
      </c>
      <c r="H28" s="117" t="e">
        <f>G28*'3-9-2原材料-报废'!#REF!</f>
        <v>#REF!</v>
      </c>
    </row>
    <row r="29" ht="16" customHeight="1" spans="1:8">
      <c r="A29" s="117">
        <v>28</v>
      </c>
      <c r="B29" s="117" t="s">
        <v>38</v>
      </c>
      <c r="C29" s="117" t="s">
        <v>15</v>
      </c>
      <c r="D29" s="117" t="s">
        <v>9</v>
      </c>
      <c r="E29" s="117">
        <v>0.02</v>
      </c>
      <c r="F29" s="117">
        <v>0.5</v>
      </c>
      <c r="G29" s="117">
        <v>0.01</v>
      </c>
      <c r="H29" s="117" t="e">
        <f>G29*'3-9-2原材料-报废'!#REF!</f>
        <v>#REF!</v>
      </c>
    </row>
    <row r="30" ht="16" customHeight="1" spans="1:8">
      <c r="A30" s="117">
        <v>29</v>
      </c>
      <c r="B30" s="117" t="s">
        <v>39</v>
      </c>
      <c r="C30" s="117" t="s">
        <v>15</v>
      </c>
      <c r="D30" s="117" t="s">
        <v>9</v>
      </c>
      <c r="E30" s="117">
        <v>0.02</v>
      </c>
      <c r="F30" s="117">
        <v>0.5</v>
      </c>
      <c r="G30" s="117">
        <v>0.01</v>
      </c>
      <c r="H30" s="117" t="e">
        <f>G30*'3-9-2原材料-报废'!#REF!</f>
        <v>#REF!</v>
      </c>
    </row>
    <row r="31" ht="16" customHeight="1" spans="1:8">
      <c r="A31" s="117">
        <v>30</v>
      </c>
      <c r="B31" s="117" t="s">
        <v>40</v>
      </c>
      <c r="C31" s="117" t="s">
        <v>15</v>
      </c>
      <c r="D31" s="117" t="s">
        <v>9</v>
      </c>
      <c r="E31" s="117">
        <v>0.02</v>
      </c>
      <c r="F31" s="117">
        <v>0.5</v>
      </c>
      <c r="G31" s="117">
        <v>0.01</v>
      </c>
      <c r="H31" s="117" t="e">
        <f>G31*'3-9-2原材料-报废'!#REF!</f>
        <v>#REF!</v>
      </c>
    </row>
    <row r="32" ht="16" customHeight="1" spans="1:8">
      <c r="A32" s="117">
        <v>31</v>
      </c>
      <c r="B32" s="117" t="s">
        <v>41</v>
      </c>
      <c r="C32" s="117" t="s">
        <v>15</v>
      </c>
      <c r="D32" s="117" t="s">
        <v>9</v>
      </c>
      <c r="E32" s="117">
        <v>0.02</v>
      </c>
      <c r="F32" s="117">
        <v>0.5</v>
      </c>
      <c r="G32" s="117">
        <v>0.01</v>
      </c>
      <c r="H32" s="117" t="e">
        <f>G32*'3-9-2原材料-报废'!#REF!</f>
        <v>#REF!</v>
      </c>
    </row>
    <row r="33" ht="16" customHeight="1" spans="1:8">
      <c r="A33" s="117">
        <v>32</v>
      </c>
      <c r="B33" s="117" t="s">
        <v>42</v>
      </c>
      <c r="C33" s="117" t="s">
        <v>15</v>
      </c>
      <c r="D33" s="117" t="s">
        <v>9</v>
      </c>
      <c r="E33" s="117">
        <v>0.02</v>
      </c>
      <c r="F33" s="117">
        <v>0.5</v>
      </c>
      <c r="G33" s="117">
        <v>0.01</v>
      </c>
      <c r="H33" s="117" t="e">
        <f>G33*'3-9-2原材料-报废'!#REF!</f>
        <v>#REF!</v>
      </c>
    </row>
    <row r="34" ht="16" customHeight="1" spans="1:8">
      <c r="A34" s="117">
        <v>33</v>
      </c>
      <c r="B34" s="117" t="s">
        <v>43</v>
      </c>
      <c r="C34" s="117" t="s">
        <v>15</v>
      </c>
      <c r="D34" s="117" t="s">
        <v>9</v>
      </c>
      <c r="E34" s="117">
        <v>0.02</v>
      </c>
      <c r="F34" s="117">
        <v>0.5</v>
      </c>
      <c r="G34" s="117">
        <v>0.01</v>
      </c>
      <c r="H34" s="117" t="e">
        <f>G34*'3-9-2原材料-报废'!#REF!</f>
        <v>#REF!</v>
      </c>
    </row>
    <row r="35" ht="16" customHeight="1" spans="1:8">
      <c r="A35" s="117">
        <v>34</v>
      </c>
      <c r="B35" s="117" t="s">
        <v>44</v>
      </c>
      <c r="C35" s="117" t="s">
        <v>15</v>
      </c>
      <c r="D35" s="117" t="s">
        <v>9</v>
      </c>
      <c r="E35" s="117">
        <v>0.02</v>
      </c>
      <c r="F35" s="117">
        <v>0.5</v>
      </c>
      <c r="G35" s="117">
        <v>0.01</v>
      </c>
      <c r="H35" s="117" t="e">
        <f>G35*'3-9-2原材料-报废'!#REF!</f>
        <v>#REF!</v>
      </c>
    </row>
    <row r="36" ht="16" customHeight="1" spans="1:8">
      <c r="A36" s="117">
        <v>35</v>
      </c>
      <c r="B36" s="117" t="s">
        <v>45</v>
      </c>
      <c r="C36" s="117" t="s">
        <v>15</v>
      </c>
      <c r="D36" s="117" t="s">
        <v>9</v>
      </c>
      <c r="E36" s="117">
        <v>0.02</v>
      </c>
      <c r="F36" s="117">
        <v>0.5</v>
      </c>
      <c r="G36" s="117">
        <v>0.01</v>
      </c>
      <c r="H36" s="117" t="e">
        <f>G36*'3-9-2原材料-报废'!#REF!</f>
        <v>#REF!</v>
      </c>
    </row>
    <row r="37" ht="16" customHeight="1" spans="1:8">
      <c r="A37" s="117">
        <v>36</v>
      </c>
      <c r="B37" s="117" t="s">
        <v>46</v>
      </c>
      <c r="C37" s="117" t="s">
        <v>15</v>
      </c>
      <c r="D37" s="117" t="s">
        <v>9</v>
      </c>
      <c r="E37" s="117">
        <v>0.02</v>
      </c>
      <c r="F37" s="117">
        <v>0.5</v>
      </c>
      <c r="G37" s="117">
        <v>0.01</v>
      </c>
      <c r="H37" s="117" t="e">
        <f>G37*'3-9-2原材料-报废'!#REF!</f>
        <v>#REF!</v>
      </c>
    </row>
    <row r="38" ht="16" customHeight="1" spans="1:8">
      <c r="A38" s="117">
        <v>37</v>
      </c>
      <c r="B38" s="117" t="s">
        <v>47</v>
      </c>
      <c r="C38" s="117" t="s">
        <v>15</v>
      </c>
      <c r="D38" s="117" t="s">
        <v>9</v>
      </c>
      <c r="E38" s="117">
        <v>0.02</v>
      </c>
      <c r="F38" s="117">
        <v>0.5</v>
      </c>
      <c r="G38" s="117">
        <v>0.01</v>
      </c>
      <c r="H38" s="117" t="e">
        <f>G38*'3-9-2原材料-报废'!#REF!</f>
        <v>#REF!</v>
      </c>
    </row>
    <row r="39" ht="16" customHeight="1" spans="1:8">
      <c r="A39" s="117">
        <v>38</v>
      </c>
      <c r="B39" s="117" t="s">
        <v>48</v>
      </c>
      <c r="C39" s="117" t="s">
        <v>15</v>
      </c>
      <c r="D39" s="117" t="s">
        <v>9</v>
      </c>
      <c r="E39" s="117">
        <v>0.02</v>
      </c>
      <c r="F39" s="117">
        <v>0.5</v>
      </c>
      <c r="G39" s="117">
        <v>0.01</v>
      </c>
      <c r="H39" s="117" t="e">
        <f>G39*'3-9-2原材料-报废'!#REF!</f>
        <v>#REF!</v>
      </c>
    </row>
    <row r="40" ht="16" customHeight="1" spans="1:8">
      <c r="A40" s="117">
        <v>39</v>
      </c>
      <c r="B40" s="117" t="s">
        <v>49</v>
      </c>
      <c r="C40" s="117" t="s">
        <v>50</v>
      </c>
      <c r="D40" s="117" t="s">
        <v>51</v>
      </c>
      <c r="E40" s="117">
        <v>0.05</v>
      </c>
      <c r="F40" s="117">
        <v>8</v>
      </c>
      <c r="G40" s="117">
        <v>0.4</v>
      </c>
      <c r="H40" s="117" t="e">
        <f>G40*'3-9-2原材料-报废'!#REF!</f>
        <v>#REF!</v>
      </c>
    </row>
    <row r="41" ht="16" customHeight="1" spans="1:8">
      <c r="A41" s="117">
        <v>40</v>
      </c>
      <c r="B41" s="117" t="s">
        <v>52</v>
      </c>
      <c r="C41" s="117" t="s">
        <v>53</v>
      </c>
      <c r="D41" s="117" t="s">
        <v>51</v>
      </c>
      <c r="E41" s="117">
        <v>0.05</v>
      </c>
      <c r="F41" s="117">
        <v>8</v>
      </c>
      <c r="G41" s="117">
        <v>0.4</v>
      </c>
      <c r="H41" s="117" t="e">
        <f>G41*'3-9-2原材料-报废'!#REF!</f>
        <v>#REF!</v>
      </c>
    </row>
    <row r="42" ht="16" customHeight="1" spans="1:8">
      <c r="A42" s="117">
        <v>41</v>
      </c>
      <c r="B42" s="117" t="s">
        <v>52</v>
      </c>
      <c r="C42" s="117" t="s">
        <v>53</v>
      </c>
      <c r="D42" s="117" t="s">
        <v>51</v>
      </c>
      <c r="E42" s="117">
        <v>0.05</v>
      </c>
      <c r="F42" s="117">
        <v>8</v>
      </c>
      <c r="G42" s="117">
        <v>0.4</v>
      </c>
      <c r="H42" s="117" t="e">
        <f>G42*'3-9-2原材料-报废'!#REF!</f>
        <v>#REF!</v>
      </c>
    </row>
    <row r="43" ht="16" customHeight="1" spans="1:8">
      <c r="A43" s="117">
        <v>42</v>
      </c>
      <c r="B43" s="117" t="s">
        <v>54</v>
      </c>
      <c r="C43" s="117" t="s">
        <v>55</v>
      </c>
      <c r="D43" s="117" t="s">
        <v>51</v>
      </c>
      <c r="E43" s="117">
        <v>0.05</v>
      </c>
      <c r="F43" s="117">
        <v>8</v>
      </c>
      <c r="G43" s="117">
        <v>0.4</v>
      </c>
      <c r="H43" s="117" t="e">
        <f>G43*'3-9-2原材料-报废'!#REF!</f>
        <v>#REF!</v>
      </c>
    </row>
    <row r="44" ht="16" customHeight="1" spans="1:8">
      <c r="A44" s="117">
        <v>43</v>
      </c>
      <c r="B44" s="117" t="s">
        <v>56</v>
      </c>
      <c r="C44" s="117" t="s">
        <v>57</v>
      </c>
      <c r="D44" s="117" t="s">
        <v>51</v>
      </c>
      <c r="E44" s="117">
        <v>0.05</v>
      </c>
      <c r="F44" s="117">
        <v>8</v>
      </c>
      <c r="G44" s="117">
        <v>0.4</v>
      </c>
      <c r="H44" s="117" t="e">
        <f>G44*'3-9-2原材料-报废'!#REF!</f>
        <v>#REF!</v>
      </c>
    </row>
    <row r="45" ht="16" customHeight="1" spans="1:8">
      <c r="A45" s="117">
        <v>44</v>
      </c>
      <c r="B45" s="117" t="s">
        <v>58</v>
      </c>
      <c r="C45" s="117" t="s">
        <v>59</v>
      </c>
      <c r="D45" s="117" t="s">
        <v>51</v>
      </c>
      <c r="E45" s="117">
        <v>0.05</v>
      </c>
      <c r="F45" s="117">
        <v>8</v>
      </c>
      <c r="G45" s="117">
        <v>0.4</v>
      </c>
      <c r="H45" s="117" t="e">
        <f>G45*'3-9-2原材料-报废'!#REF!</f>
        <v>#REF!</v>
      </c>
    </row>
    <row r="46" ht="16" customHeight="1" spans="1:8">
      <c r="A46" s="117">
        <v>45</v>
      </c>
      <c r="B46" s="117" t="s">
        <v>60</v>
      </c>
      <c r="C46" s="117" t="s">
        <v>61</v>
      </c>
      <c r="D46" s="117" t="s">
        <v>51</v>
      </c>
      <c r="E46" s="117">
        <v>0.05</v>
      </c>
      <c r="F46" s="117">
        <v>8</v>
      </c>
      <c r="G46" s="117">
        <v>0.4</v>
      </c>
      <c r="H46" s="117" t="e">
        <f>G46*'3-9-2原材料-报废'!#REF!</f>
        <v>#REF!</v>
      </c>
    </row>
    <row r="47" ht="16" customHeight="1" spans="1:8">
      <c r="A47" s="117">
        <v>46</v>
      </c>
      <c r="B47" s="117" t="s">
        <v>62</v>
      </c>
      <c r="C47" s="117" t="s">
        <v>63</v>
      </c>
      <c r="D47" s="117" t="s">
        <v>51</v>
      </c>
      <c r="E47" s="117">
        <v>0.05</v>
      </c>
      <c r="F47" s="117">
        <v>8</v>
      </c>
      <c r="G47" s="117">
        <v>0.4</v>
      </c>
      <c r="H47" s="117" t="e">
        <f>G47*'3-9-2原材料-报废'!#REF!</f>
        <v>#REF!</v>
      </c>
    </row>
    <row r="48" ht="16" customHeight="1" spans="1:8">
      <c r="A48" s="117">
        <v>47</v>
      </c>
      <c r="B48" s="117" t="s">
        <v>64</v>
      </c>
      <c r="C48" s="117" t="s">
        <v>65</v>
      </c>
      <c r="D48" s="117" t="s">
        <v>51</v>
      </c>
      <c r="E48" s="117">
        <v>0.05</v>
      </c>
      <c r="F48" s="117">
        <v>8</v>
      </c>
      <c r="G48" s="117">
        <v>0.4</v>
      </c>
      <c r="H48" s="117" t="e">
        <f>G48*'3-9-2原材料-报废'!#REF!</f>
        <v>#REF!</v>
      </c>
    </row>
    <row r="49" ht="16" customHeight="1" spans="1:8">
      <c r="A49" s="117">
        <v>48</v>
      </c>
      <c r="B49" s="117" t="s">
        <v>66</v>
      </c>
      <c r="C49" s="117" t="s">
        <v>67</v>
      </c>
      <c r="D49" s="117" t="s">
        <v>51</v>
      </c>
      <c r="E49" s="117">
        <v>0.05</v>
      </c>
      <c r="F49" s="117">
        <v>8</v>
      </c>
      <c r="G49" s="117">
        <v>0.4</v>
      </c>
      <c r="H49" s="117" t="e">
        <f>G49*'3-9-2原材料-报废'!#REF!</f>
        <v>#REF!</v>
      </c>
    </row>
    <row r="50" ht="16" customHeight="1" spans="1:8">
      <c r="A50" s="117">
        <v>49</v>
      </c>
      <c r="B50" s="117" t="s">
        <v>66</v>
      </c>
      <c r="C50" s="117" t="s">
        <v>67</v>
      </c>
      <c r="D50" s="117" t="s">
        <v>51</v>
      </c>
      <c r="E50" s="117">
        <v>0.05</v>
      </c>
      <c r="F50" s="117">
        <v>8</v>
      </c>
      <c r="G50" s="117">
        <v>0.4</v>
      </c>
      <c r="H50" s="117" t="e">
        <f>G50*'3-9-2原材料-报废'!#REF!</f>
        <v>#REF!</v>
      </c>
    </row>
    <row r="51" ht="16" customHeight="1" spans="1:8">
      <c r="A51" s="117">
        <v>50</v>
      </c>
      <c r="B51" s="117" t="s">
        <v>66</v>
      </c>
      <c r="C51" s="117" t="s">
        <v>67</v>
      </c>
      <c r="D51" s="117" t="s">
        <v>51</v>
      </c>
      <c r="E51" s="117">
        <v>0.05</v>
      </c>
      <c r="F51" s="117">
        <v>8</v>
      </c>
      <c r="G51" s="117">
        <v>0.4</v>
      </c>
      <c r="H51" s="117" t="e">
        <f>G51*'3-9-2原材料-报废'!#REF!</f>
        <v>#REF!</v>
      </c>
    </row>
    <row r="52" ht="16" customHeight="1" spans="1:8">
      <c r="A52" s="117">
        <v>51</v>
      </c>
      <c r="B52" s="117" t="s">
        <v>68</v>
      </c>
      <c r="C52" s="117" t="s">
        <v>69</v>
      </c>
      <c r="D52" s="117" t="s">
        <v>70</v>
      </c>
      <c r="E52" s="117">
        <v>0.15</v>
      </c>
      <c r="F52" s="117">
        <v>3</v>
      </c>
      <c r="G52" s="117">
        <v>0.45</v>
      </c>
      <c r="H52" s="117" t="e">
        <f>G52*'3-9-2原材料-报废'!#REF!</f>
        <v>#REF!</v>
      </c>
    </row>
    <row r="53" ht="16" customHeight="1" spans="1:8">
      <c r="A53" s="117">
        <v>52</v>
      </c>
      <c r="B53" s="117" t="s">
        <v>71</v>
      </c>
      <c r="C53" s="117" t="s">
        <v>72</v>
      </c>
      <c r="D53" s="117" t="s">
        <v>73</v>
      </c>
      <c r="E53" s="117">
        <v>0.02</v>
      </c>
      <c r="F53" s="117">
        <v>8</v>
      </c>
      <c r="G53" s="117">
        <v>0.16</v>
      </c>
      <c r="H53" s="117" t="e">
        <f>G53*'3-9-2原材料-报废'!#REF!</f>
        <v>#REF!</v>
      </c>
    </row>
    <row r="54" ht="16" customHeight="1" spans="1:8">
      <c r="A54" s="117">
        <v>53</v>
      </c>
      <c r="B54" s="117" t="s">
        <v>74</v>
      </c>
      <c r="C54" s="117" t="s">
        <v>72</v>
      </c>
      <c r="D54" s="117" t="s">
        <v>73</v>
      </c>
      <c r="E54" s="117">
        <v>0.02</v>
      </c>
      <c r="F54" s="117">
        <v>8</v>
      </c>
      <c r="G54" s="117">
        <v>0.16</v>
      </c>
      <c r="H54" s="117" t="e">
        <f>G54*'3-9-2原材料-报废'!#REF!</f>
        <v>#REF!</v>
      </c>
    </row>
    <row r="55" ht="16" customHeight="1" spans="1:8">
      <c r="A55" s="117">
        <v>54</v>
      </c>
      <c r="B55" s="117" t="s">
        <v>75</v>
      </c>
      <c r="C55" s="117" t="s">
        <v>72</v>
      </c>
      <c r="D55" s="117" t="s">
        <v>73</v>
      </c>
      <c r="E55" s="117">
        <v>0.02</v>
      </c>
      <c r="F55" s="117">
        <v>8</v>
      </c>
      <c r="G55" s="117">
        <v>0.16</v>
      </c>
      <c r="H55" s="117" t="e">
        <f>G55*'3-9-2原材料-报废'!#REF!</f>
        <v>#REF!</v>
      </c>
    </row>
    <row r="56" ht="16" customHeight="1" spans="1:8">
      <c r="A56" s="117">
        <v>55</v>
      </c>
      <c r="B56" s="117" t="s">
        <v>76</v>
      </c>
      <c r="C56" s="117" t="s">
        <v>72</v>
      </c>
      <c r="D56" s="117" t="s">
        <v>73</v>
      </c>
      <c r="E56" s="117">
        <v>0.02</v>
      </c>
      <c r="F56" s="117">
        <v>8</v>
      </c>
      <c r="G56" s="117">
        <v>0.16</v>
      </c>
      <c r="H56" s="117" t="e">
        <f>G56*'3-9-2原材料-报废'!#REF!</f>
        <v>#REF!</v>
      </c>
    </row>
    <row r="57" ht="16" customHeight="1" spans="1:8">
      <c r="A57" s="117">
        <v>56</v>
      </c>
      <c r="B57" s="117" t="s">
        <v>77</v>
      </c>
      <c r="C57" s="117" t="s">
        <v>72</v>
      </c>
      <c r="D57" s="117" t="s">
        <v>73</v>
      </c>
      <c r="E57" s="117">
        <v>0.02</v>
      </c>
      <c r="F57" s="117">
        <v>8</v>
      </c>
      <c r="G57" s="117">
        <v>0.16</v>
      </c>
      <c r="H57" s="117" t="e">
        <f>G57*'3-9-2原材料-报废'!#REF!</f>
        <v>#REF!</v>
      </c>
    </row>
    <row r="58" ht="16" customHeight="1" spans="1:8">
      <c r="A58" s="117">
        <v>57</v>
      </c>
      <c r="B58" s="117" t="s">
        <v>78</v>
      </c>
      <c r="C58" s="117" t="s">
        <v>72</v>
      </c>
      <c r="D58" s="117" t="s">
        <v>73</v>
      </c>
      <c r="E58" s="117">
        <v>0.02</v>
      </c>
      <c r="F58" s="117">
        <v>8</v>
      </c>
      <c r="G58" s="117">
        <v>0.16</v>
      </c>
      <c r="H58" s="117" t="e">
        <f>G58*'3-9-2原材料-报废'!#REF!</f>
        <v>#REF!</v>
      </c>
    </row>
    <row r="59" ht="16" customHeight="1" spans="1:8">
      <c r="A59" s="117">
        <v>58</v>
      </c>
      <c r="B59" s="117" t="s">
        <v>79</v>
      </c>
      <c r="C59" s="117" t="s">
        <v>72</v>
      </c>
      <c r="D59" s="117" t="s">
        <v>73</v>
      </c>
      <c r="E59" s="117">
        <v>0.02</v>
      </c>
      <c r="F59" s="117">
        <v>8</v>
      </c>
      <c r="G59" s="117">
        <v>0.16</v>
      </c>
      <c r="H59" s="117" t="e">
        <f>G59*'3-9-2原材料-报废'!#REF!</f>
        <v>#REF!</v>
      </c>
    </row>
    <row r="60" ht="16" customHeight="1" spans="1:8">
      <c r="A60" s="117">
        <v>59</v>
      </c>
      <c r="B60" s="117" t="s">
        <v>80</v>
      </c>
      <c r="C60" s="117" t="s">
        <v>72</v>
      </c>
      <c r="D60" s="117" t="s">
        <v>73</v>
      </c>
      <c r="E60" s="117">
        <v>0.02</v>
      </c>
      <c r="F60" s="117">
        <v>8</v>
      </c>
      <c r="G60" s="117">
        <v>0.16</v>
      </c>
      <c r="H60" s="117" t="e">
        <f>G60*'3-9-2原材料-报废'!#REF!</f>
        <v>#REF!</v>
      </c>
    </row>
    <row r="61" ht="16" customHeight="1" spans="1:8">
      <c r="A61" s="117">
        <v>60</v>
      </c>
      <c r="B61" s="117" t="s">
        <v>81</v>
      </c>
      <c r="C61" s="117" t="s">
        <v>72</v>
      </c>
      <c r="D61" s="117" t="s">
        <v>73</v>
      </c>
      <c r="E61" s="117">
        <v>0.02</v>
      </c>
      <c r="F61" s="117">
        <v>8</v>
      </c>
      <c r="G61" s="117">
        <v>0.16</v>
      </c>
      <c r="H61" s="117" t="e">
        <f>G61*'3-9-2原材料-报废'!#REF!</f>
        <v>#REF!</v>
      </c>
    </row>
    <row r="62" ht="16" customHeight="1" spans="1:8">
      <c r="A62" s="117">
        <v>61</v>
      </c>
      <c r="B62" s="117" t="s">
        <v>82</v>
      </c>
      <c r="C62" s="117" t="s">
        <v>72</v>
      </c>
      <c r="D62" s="117" t="s">
        <v>73</v>
      </c>
      <c r="E62" s="117">
        <v>0.02</v>
      </c>
      <c r="F62" s="117">
        <v>8</v>
      </c>
      <c r="G62" s="117">
        <v>0.16</v>
      </c>
      <c r="H62" s="117" t="e">
        <f>G62*'3-9-2原材料-报废'!#REF!</f>
        <v>#REF!</v>
      </c>
    </row>
    <row r="63" ht="16" customHeight="1" spans="1:8">
      <c r="A63" s="117">
        <v>62</v>
      </c>
      <c r="B63" s="117" t="s">
        <v>83</v>
      </c>
      <c r="C63" s="117" t="s">
        <v>72</v>
      </c>
      <c r="D63" s="117" t="s">
        <v>73</v>
      </c>
      <c r="E63" s="117">
        <v>0.02</v>
      </c>
      <c r="F63" s="117">
        <v>8</v>
      </c>
      <c r="G63" s="117">
        <v>0.16</v>
      </c>
      <c r="H63" s="117" t="e">
        <f>G63*'3-9-2原材料-报废'!#REF!</f>
        <v>#REF!</v>
      </c>
    </row>
    <row r="64" ht="16" customHeight="1" spans="1:8">
      <c r="A64" s="117">
        <v>63</v>
      </c>
      <c r="B64" s="117" t="s">
        <v>84</v>
      </c>
      <c r="C64" s="117" t="s">
        <v>85</v>
      </c>
      <c r="D64" s="117" t="s">
        <v>73</v>
      </c>
      <c r="E64" s="117">
        <v>0.01</v>
      </c>
      <c r="F64" s="117">
        <v>8</v>
      </c>
      <c r="G64" s="117">
        <v>0.08</v>
      </c>
      <c r="H64" s="117" t="e">
        <f>G64*'3-9-2原材料-报废'!#REF!</f>
        <v>#REF!</v>
      </c>
    </row>
    <row r="65" ht="16" customHeight="1" spans="1:8">
      <c r="A65" s="117">
        <v>64</v>
      </c>
      <c r="B65" s="117" t="s">
        <v>86</v>
      </c>
      <c r="C65" s="117" t="s">
        <v>85</v>
      </c>
      <c r="D65" s="117" t="s">
        <v>73</v>
      </c>
      <c r="E65" s="117">
        <v>0.01</v>
      </c>
      <c r="F65" s="117">
        <v>8</v>
      </c>
      <c r="G65" s="117">
        <v>0.08</v>
      </c>
      <c r="H65" s="117" t="e">
        <f>G65*'3-9-2原材料-报废'!#REF!</f>
        <v>#REF!</v>
      </c>
    </row>
    <row r="66" ht="16" customHeight="1" spans="1:8">
      <c r="A66" s="117">
        <v>65</v>
      </c>
      <c r="B66" s="117" t="s">
        <v>87</v>
      </c>
      <c r="C66" s="117" t="s">
        <v>85</v>
      </c>
      <c r="D66" s="117" t="s">
        <v>73</v>
      </c>
      <c r="E66" s="117">
        <v>0.01</v>
      </c>
      <c r="F66" s="117">
        <v>8</v>
      </c>
      <c r="G66" s="117">
        <v>0.08</v>
      </c>
      <c r="H66" s="117" t="e">
        <f>G66*'3-9-2原材料-报废'!#REF!</f>
        <v>#REF!</v>
      </c>
    </row>
    <row r="67" ht="16" customHeight="1" spans="1:8">
      <c r="A67" s="117">
        <v>66</v>
      </c>
      <c r="B67" s="117" t="s">
        <v>88</v>
      </c>
      <c r="C67" s="117" t="s">
        <v>85</v>
      </c>
      <c r="D67" s="117" t="s">
        <v>73</v>
      </c>
      <c r="E67" s="117">
        <v>0.01</v>
      </c>
      <c r="F67" s="117">
        <v>8</v>
      </c>
      <c r="G67" s="117">
        <v>0.08</v>
      </c>
      <c r="H67" s="117" t="e">
        <f>G67*'3-9-2原材料-报废'!#REF!</f>
        <v>#REF!</v>
      </c>
    </row>
    <row r="68" ht="16" customHeight="1" spans="1:8">
      <c r="A68" s="117">
        <v>67</v>
      </c>
      <c r="B68" s="117" t="s">
        <v>89</v>
      </c>
      <c r="C68" s="117" t="s">
        <v>85</v>
      </c>
      <c r="D68" s="117" t="s">
        <v>73</v>
      </c>
      <c r="E68" s="117">
        <v>0.01</v>
      </c>
      <c r="F68" s="117">
        <v>8</v>
      </c>
      <c r="G68" s="117">
        <v>0.08</v>
      </c>
      <c r="H68" s="117" t="e">
        <f>G68*'3-9-2原材料-报废'!#REF!</f>
        <v>#REF!</v>
      </c>
    </row>
    <row r="69" ht="16" customHeight="1" spans="1:8">
      <c r="A69" s="117">
        <v>68</v>
      </c>
      <c r="B69" s="117" t="s">
        <v>90</v>
      </c>
      <c r="C69" s="117" t="s">
        <v>91</v>
      </c>
      <c r="D69" s="117" t="s">
        <v>92</v>
      </c>
      <c r="E69" s="117">
        <v>0.01</v>
      </c>
      <c r="F69" s="117">
        <v>55</v>
      </c>
      <c r="G69" s="117">
        <v>0.55</v>
      </c>
      <c r="H69" s="117" t="e">
        <f>G69*'3-9-2原材料-报废'!#REF!</f>
        <v>#REF!</v>
      </c>
    </row>
    <row r="70" ht="16" customHeight="1" spans="1:8">
      <c r="A70" s="117">
        <v>69</v>
      </c>
      <c r="B70" s="117" t="s">
        <v>93</v>
      </c>
      <c r="C70" s="117" t="s">
        <v>91</v>
      </c>
      <c r="D70" s="117" t="s">
        <v>92</v>
      </c>
      <c r="E70" s="117">
        <v>0.01</v>
      </c>
      <c r="F70" s="117">
        <v>55</v>
      </c>
      <c r="G70" s="117">
        <v>0.55</v>
      </c>
      <c r="H70" s="117" t="e">
        <f>G70*'3-9-2原材料-报废'!#REF!</f>
        <v>#REF!</v>
      </c>
    </row>
    <row r="71" ht="16" customHeight="1" spans="1:8">
      <c r="A71" s="117">
        <v>70</v>
      </c>
      <c r="B71" s="117" t="s">
        <v>94</v>
      </c>
      <c r="C71" s="117" t="s">
        <v>95</v>
      </c>
      <c r="D71" s="117" t="s">
        <v>96</v>
      </c>
      <c r="E71" s="117">
        <v>0.5</v>
      </c>
      <c r="F71" s="117">
        <v>8</v>
      </c>
      <c r="G71" s="117">
        <v>4</v>
      </c>
      <c r="H71" s="117" t="e">
        <f>G71*'3-9-2原材料-报废'!#REF!</f>
        <v>#REF!</v>
      </c>
    </row>
    <row r="72" ht="16" customHeight="1" spans="1:8">
      <c r="A72" s="117">
        <v>71</v>
      </c>
      <c r="B72" s="117" t="s">
        <v>97</v>
      </c>
      <c r="C72" s="117" t="s">
        <v>98</v>
      </c>
      <c r="D72" s="117" t="s">
        <v>96</v>
      </c>
      <c r="E72" s="117">
        <v>0.2</v>
      </c>
      <c r="F72" s="117">
        <v>8</v>
      </c>
      <c r="G72" s="117">
        <v>1.6</v>
      </c>
      <c r="H72" s="117" t="e">
        <f>G72*'3-9-2原材料-报废'!#REF!</f>
        <v>#REF!</v>
      </c>
    </row>
    <row r="73" ht="16" customHeight="1" spans="1:8">
      <c r="A73" s="117">
        <v>72</v>
      </c>
      <c r="B73" s="117" t="s">
        <v>99</v>
      </c>
      <c r="C73" s="117" t="s">
        <v>100</v>
      </c>
      <c r="D73" s="117" t="s">
        <v>70</v>
      </c>
      <c r="E73" s="117">
        <v>0.1</v>
      </c>
      <c r="F73" s="117">
        <v>3</v>
      </c>
      <c r="G73" s="117">
        <v>0.3</v>
      </c>
      <c r="H73" s="117" t="e">
        <f>G73*'3-9-2原材料-报废'!#REF!</f>
        <v>#REF!</v>
      </c>
    </row>
    <row r="74" ht="16" customHeight="1" spans="1:8">
      <c r="A74" s="117">
        <v>73</v>
      </c>
      <c r="B74" s="117" t="s">
        <v>101</v>
      </c>
      <c r="C74" s="117" t="s">
        <v>100</v>
      </c>
      <c r="D74" s="117" t="s">
        <v>70</v>
      </c>
      <c r="E74" s="117">
        <v>0.1</v>
      </c>
      <c r="F74" s="117">
        <v>3</v>
      </c>
      <c r="G74" s="117">
        <v>0.3</v>
      </c>
      <c r="H74" s="117" t="e">
        <f>G74*'3-9-2原材料-报废'!#REF!</f>
        <v>#REF!</v>
      </c>
    </row>
    <row r="75" ht="16" customHeight="1" spans="1:8">
      <c r="A75" s="117">
        <v>74</v>
      </c>
      <c r="B75" s="117" t="s">
        <v>102</v>
      </c>
      <c r="C75" s="117" t="s">
        <v>100</v>
      </c>
      <c r="D75" s="117" t="s">
        <v>70</v>
      </c>
      <c r="E75" s="117">
        <v>0.1</v>
      </c>
      <c r="F75" s="117">
        <v>3</v>
      </c>
      <c r="G75" s="117">
        <v>0.3</v>
      </c>
      <c r="H75" s="117" t="e">
        <f>G75*'3-9-2原材料-报废'!#REF!</f>
        <v>#REF!</v>
      </c>
    </row>
    <row r="76" ht="16" customHeight="1" spans="1:8">
      <c r="A76" s="117">
        <v>75</v>
      </c>
      <c r="B76" s="117" t="s">
        <v>103</v>
      </c>
      <c r="C76" s="117" t="s">
        <v>104</v>
      </c>
      <c r="D76" s="117" t="s">
        <v>105</v>
      </c>
      <c r="E76" s="117">
        <v>0.05</v>
      </c>
      <c r="F76" s="117">
        <v>25</v>
      </c>
      <c r="G76" s="117">
        <v>1.25</v>
      </c>
      <c r="H76" s="117" t="e">
        <f>G76*'3-9-2原材料-报废'!#REF!</f>
        <v>#REF!</v>
      </c>
    </row>
    <row r="77" ht="16" customHeight="1" spans="1:8">
      <c r="A77" s="117">
        <v>76</v>
      </c>
      <c r="B77" s="117" t="s">
        <v>106</v>
      </c>
      <c r="C77" s="117" t="s">
        <v>107</v>
      </c>
      <c r="D77" s="117" t="s">
        <v>108</v>
      </c>
      <c r="E77" s="117">
        <v>0.05</v>
      </c>
      <c r="F77" s="117">
        <v>3</v>
      </c>
      <c r="G77" s="117">
        <v>0.15</v>
      </c>
      <c r="H77" s="117" t="e">
        <f>G77*'3-9-2原材料-报废'!#REF!</f>
        <v>#REF!</v>
      </c>
    </row>
    <row r="78" ht="16" customHeight="1" spans="1:8">
      <c r="A78" s="117">
        <v>77</v>
      </c>
      <c r="B78" s="117" t="s">
        <v>109</v>
      </c>
      <c r="C78" s="117" t="s">
        <v>110</v>
      </c>
      <c r="D78" s="117" t="s">
        <v>111</v>
      </c>
      <c r="E78" s="117">
        <v>0.2</v>
      </c>
      <c r="F78" s="117">
        <v>2</v>
      </c>
      <c r="G78" s="117">
        <v>0.4</v>
      </c>
      <c r="H78" s="117" t="e">
        <f>G78*'3-9-2原材料-报废'!#REF!</f>
        <v>#REF!</v>
      </c>
    </row>
    <row r="79" ht="16" customHeight="1" spans="1:8">
      <c r="A79" s="117">
        <v>78</v>
      </c>
      <c r="B79" s="117" t="s">
        <v>112</v>
      </c>
      <c r="C79" s="117" t="s">
        <v>113</v>
      </c>
      <c r="D79" s="117" t="s">
        <v>114</v>
      </c>
      <c r="E79" s="117">
        <v>0.02</v>
      </c>
      <c r="F79" s="117">
        <v>1.5</v>
      </c>
      <c r="G79" s="117">
        <v>0.03</v>
      </c>
      <c r="H79" s="117" t="e">
        <f>G79*'3-9-2原材料-报废'!#REF!</f>
        <v>#REF!</v>
      </c>
    </row>
    <row r="80" ht="16" customHeight="1" spans="1:8">
      <c r="A80" s="117">
        <v>79</v>
      </c>
      <c r="B80" s="117" t="s">
        <v>115</v>
      </c>
      <c r="C80" s="117" t="s">
        <v>116</v>
      </c>
      <c r="D80" s="117" t="s">
        <v>73</v>
      </c>
      <c r="E80" s="117">
        <v>0.01</v>
      </c>
      <c r="F80" s="117">
        <v>8</v>
      </c>
      <c r="G80" s="117">
        <v>0.08</v>
      </c>
      <c r="H80" s="117" t="e">
        <f>G80*'3-9-2原材料-报废'!#REF!</f>
        <v>#REF!</v>
      </c>
    </row>
    <row r="81" ht="16" customHeight="1" spans="1:8">
      <c r="A81" s="117">
        <v>80</v>
      </c>
      <c r="B81" s="117" t="s">
        <v>115</v>
      </c>
      <c r="C81" s="117" t="s">
        <v>116</v>
      </c>
      <c r="D81" s="117" t="s">
        <v>73</v>
      </c>
      <c r="E81" s="117">
        <v>0.01</v>
      </c>
      <c r="F81" s="117">
        <v>8</v>
      </c>
      <c r="G81" s="117">
        <v>0.08</v>
      </c>
      <c r="H81" s="117" t="e">
        <f>G81*'3-9-2原材料-报废'!#REF!</f>
        <v>#REF!</v>
      </c>
    </row>
    <row r="82" ht="16" customHeight="1" spans="1:8">
      <c r="A82" s="117">
        <v>81</v>
      </c>
      <c r="B82" s="117" t="s">
        <v>117</v>
      </c>
      <c r="C82" s="117" t="s">
        <v>118</v>
      </c>
      <c r="D82" s="117" t="s">
        <v>105</v>
      </c>
      <c r="E82" s="117">
        <v>0.05</v>
      </c>
      <c r="F82" s="117">
        <v>25</v>
      </c>
      <c r="G82" s="117">
        <v>1.25</v>
      </c>
      <c r="H82" s="117" t="e">
        <f>G82*'3-9-2原材料-报废'!#REF!</f>
        <v>#REF!</v>
      </c>
    </row>
    <row r="83" ht="16" customHeight="1" spans="1:8">
      <c r="A83" s="117">
        <v>82</v>
      </c>
      <c r="B83" s="117" t="s">
        <v>119</v>
      </c>
      <c r="C83" s="117" t="s">
        <v>120</v>
      </c>
      <c r="D83" s="117" t="s">
        <v>121</v>
      </c>
      <c r="E83" s="117">
        <v>0.05</v>
      </c>
      <c r="F83" s="117">
        <v>3</v>
      </c>
      <c r="G83" s="117">
        <v>0.15</v>
      </c>
      <c r="H83" s="117" t="e">
        <f>G83*'3-9-2原材料-报废'!#REF!</f>
        <v>#REF!</v>
      </c>
    </row>
    <row r="84" ht="16" customHeight="1" spans="1:8">
      <c r="A84" s="117">
        <v>83</v>
      </c>
      <c r="B84" s="117" t="s">
        <v>122</v>
      </c>
      <c r="C84" s="117" t="s">
        <v>123</v>
      </c>
      <c r="D84" s="117" t="s">
        <v>124</v>
      </c>
      <c r="E84" s="117">
        <v>0.01</v>
      </c>
      <c r="F84" s="117">
        <v>8</v>
      </c>
      <c r="G84" s="117">
        <v>0.08</v>
      </c>
      <c r="H84" s="117" t="e">
        <f>G84*'3-9-2原材料-报废'!#REF!</f>
        <v>#REF!</v>
      </c>
    </row>
    <row r="85" ht="16" customHeight="1" spans="1:8">
      <c r="A85" s="117">
        <v>84</v>
      </c>
      <c r="B85" s="117" t="s">
        <v>125</v>
      </c>
      <c r="C85" s="117" t="s">
        <v>126</v>
      </c>
      <c r="D85" s="117" t="s">
        <v>124</v>
      </c>
      <c r="E85" s="117">
        <v>0.01</v>
      </c>
      <c r="F85" s="117">
        <v>8</v>
      </c>
      <c r="G85" s="117">
        <v>0.08</v>
      </c>
      <c r="H85" s="117" t="e">
        <f>G85*'3-9-2原材料-报废'!#REF!</f>
        <v>#REF!</v>
      </c>
    </row>
    <row r="86" ht="16" customHeight="1" spans="1:8">
      <c r="A86" s="117">
        <v>85</v>
      </c>
      <c r="B86" s="117" t="s">
        <v>127</v>
      </c>
      <c r="C86" s="117" t="s">
        <v>128</v>
      </c>
      <c r="D86" s="117" t="s">
        <v>124</v>
      </c>
      <c r="E86" s="117">
        <v>0.01</v>
      </c>
      <c r="F86" s="117">
        <v>8</v>
      </c>
      <c r="G86" s="117">
        <v>0.08</v>
      </c>
      <c r="H86" s="117" t="e">
        <f>G86*'3-9-2原材料-报废'!#REF!</f>
        <v>#REF!</v>
      </c>
    </row>
    <row r="87" ht="16" customHeight="1" spans="1:8">
      <c r="A87" s="117">
        <v>86</v>
      </c>
      <c r="B87" s="117" t="s">
        <v>129</v>
      </c>
      <c r="C87" s="117" t="s">
        <v>130</v>
      </c>
      <c r="D87" s="117" t="s">
        <v>124</v>
      </c>
      <c r="E87" s="117">
        <v>0.01</v>
      </c>
      <c r="F87" s="117">
        <v>8</v>
      </c>
      <c r="G87" s="117">
        <v>0.08</v>
      </c>
      <c r="H87" s="117" t="e">
        <f>G87*'3-9-2原材料-报废'!#REF!</f>
        <v>#REF!</v>
      </c>
    </row>
    <row r="88" ht="16" customHeight="1" spans="1:8">
      <c r="A88" s="117">
        <v>87</v>
      </c>
      <c r="B88" s="117" t="s">
        <v>131</v>
      </c>
      <c r="C88" s="117" t="s">
        <v>132</v>
      </c>
      <c r="D88" s="117" t="s">
        <v>124</v>
      </c>
      <c r="E88" s="117">
        <v>0.01</v>
      </c>
      <c r="F88" s="117">
        <v>8</v>
      </c>
      <c r="G88" s="117">
        <v>0.08</v>
      </c>
      <c r="H88" s="117" t="e">
        <f>G88*'3-9-2原材料-报废'!#REF!</f>
        <v>#REF!</v>
      </c>
    </row>
    <row r="89" ht="16" customHeight="1" spans="1:8">
      <c r="A89" s="117">
        <v>88</v>
      </c>
      <c r="B89" s="117" t="s">
        <v>133</v>
      </c>
      <c r="C89" s="117" t="s">
        <v>134</v>
      </c>
      <c r="D89" s="117" t="s">
        <v>124</v>
      </c>
      <c r="E89" s="117">
        <v>0.01</v>
      </c>
      <c r="F89" s="117">
        <v>8</v>
      </c>
      <c r="G89" s="117">
        <v>0.08</v>
      </c>
      <c r="H89" s="117" t="e">
        <f>G89*'3-9-2原材料-报废'!#REF!</f>
        <v>#REF!</v>
      </c>
    </row>
    <row r="90" ht="16" customHeight="1" spans="1:8">
      <c r="A90" s="117">
        <v>89</v>
      </c>
      <c r="B90" s="117" t="s">
        <v>135</v>
      </c>
      <c r="C90" s="117" t="s">
        <v>136</v>
      </c>
      <c r="D90" s="117" t="s">
        <v>124</v>
      </c>
      <c r="E90" s="117">
        <v>0.01</v>
      </c>
      <c r="F90" s="117">
        <v>8</v>
      </c>
      <c r="G90" s="117">
        <v>0.08</v>
      </c>
      <c r="H90" s="117" t="e">
        <f>G90*'3-9-2原材料-报废'!#REF!</f>
        <v>#REF!</v>
      </c>
    </row>
    <row r="91" ht="16" customHeight="1" spans="1:8">
      <c r="A91" s="117">
        <v>90</v>
      </c>
      <c r="B91" s="117" t="s">
        <v>137</v>
      </c>
      <c r="C91" s="117" t="s">
        <v>138</v>
      </c>
      <c r="D91" s="117" t="s">
        <v>124</v>
      </c>
      <c r="E91" s="117">
        <v>0.01</v>
      </c>
      <c r="F91" s="117">
        <v>8</v>
      </c>
      <c r="G91" s="117">
        <v>0.08</v>
      </c>
      <c r="H91" s="117" t="e">
        <f>G91*'3-9-2原材料-报废'!#REF!</f>
        <v>#REF!</v>
      </c>
    </row>
    <row r="92" ht="16" customHeight="1" spans="1:8">
      <c r="A92" s="117">
        <v>91</v>
      </c>
      <c r="B92" s="117" t="s">
        <v>139</v>
      </c>
      <c r="C92" s="117" t="s">
        <v>140</v>
      </c>
      <c r="D92" s="117" t="s">
        <v>124</v>
      </c>
      <c r="E92" s="117">
        <v>0.01</v>
      </c>
      <c r="F92" s="117">
        <v>8</v>
      </c>
      <c r="G92" s="117">
        <v>0.08</v>
      </c>
      <c r="H92" s="117" t="e">
        <f>G92*'3-9-2原材料-报废'!#REF!</f>
        <v>#REF!</v>
      </c>
    </row>
    <row r="93" ht="16" customHeight="1" spans="1:8">
      <c r="A93" s="117">
        <v>92</v>
      </c>
      <c r="B93" s="117" t="s">
        <v>141</v>
      </c>
      <c r="C93" s="117" t="s">
        <v>142</v>
      </c>
      <c r="D93" s="117" t="s">
        <v>124</v>
      </c>
      <c r="E93" s="117">
        <v>0.01</v>
      </c>
      <c r="F93" s="117">
        <v>8</v>
      </c>
      <c r="G93" s="117">
        <v>0.08</v>
      </c>
      <c r="H93" s="117" t="e">
        <f>G93*'3-9-2原材料-报废'!#REF!</f>
        <v>#REF!</v>
      </c>
    </row>
    <row r="94" ht="16" customHeight="1" spans="1:8">
      <c r="A94" s="117">
        <v>93</v>
      </c>
      <c r="B94" s="117" t="s">
        <v>141</v>
      </c>
      <c r="C94" s="117" t="s">
        <v>142</v>
      </c>
      <c r="D94" s="117" t="s">
        <v>124</v>
      </c>
      <c r="E94" s="117">
        <v>0.01</v>
      </c>
      <c r="F94" s="117">
        <v>8</v>
      </c>
      <c r="G94" s="117">
        <v>0.08</v>
      </c>
      <c r="H94" s="117" t="e">
        <f>G94*'3-9-2原材料-报废'!#REF!</f>
        <v>#REF!</v>
      </c>
    </row>
    <row r="95" ht="16" customHeight="1" spans="1:8">
      <c r="A95" s="117">
        <v>94</v>
      </c>
      <c r="B95" s="117" t="s">
        <v>143</v>
      </c>
      <c r="C95" s="117" t="s">
        <v>144</v>
      </c>
      <c r="D95" s="117" t="s">
        <v>124</v>
      </c>
      <c r="E95" s="117">
        <v>0.005</v>
      </c>
      <c r="F95" s="117">
        <v>8</v>
      </c>
      <c r="G95" s="117">
        <v>0.04</v>
      </c>
      <c r="H95" s="117" t="e">
        <f>G95*'3-9-2原材料-报废'!#REF!</f>
        <v>#REF!</v>
      </c>
    </row>
    <row r="96" ht="16" customHeight="1" spans="1:8">
      <c r="A96" s="117">
        <v>95</v>
      </c>
      <c r="B96" s="117" t="s">
        <v>145</v>
      </c>
      <c r="C96" s="117" t="s">
        <v>146</v>
      </c>
      <c r="D96" s="117" t="s">
        <v>124</v>
      </c>
      <c r="E96" s="117">
        <v>0.005</v>
      </c>
      <c r="F96" s="117">
        <v>8</v>
      </c>
      <c r="G96" s="117">
        <v>0.04</v>
      </c>
      <c r="H96" s="117" t="e">
        <f>G96*'3-9-2原材料-报废'!#REF!</f>
        <v>#REF!</v>
      </c>
    </row>
    <row r="97" ht="16" customHeight="1" spans="1:8">
      <c r="A97" s="117">
        <v>96</v>
      </c>
      <c r="B97" s="117" t="s">
        <v>147</v>
      </c>
      <c r="C97" s="117" t="s">
        <v>148</v>
      </c>
      <c r="D97" s="117" t="s">
        <v>124</v>
      </c>
      <c r="E97" s="117">
        <v>0.005</v>
      </c>
      <c r="F97" s="117">
        <v>8</v>
      </c>
      <c r="G97" s="117">
        <v>0.04</v>
      </c>
      <c r="H97" s="117" t="e">
        <f>G97*'3-9-2原材料-报废'!#REF!</f>
        <v>#REF!</v>
      </c>
    </row>
    <row r="98" ht="16" customHeight="1" spans="1:8">
      <c r="A98" s="117">
        <v>97</v>
      </c>
      <c r="B98" s="117" t="s">
        <v>147</v>
      </c>
      <c r="C98" s="117" t="s">
        <v>148</v>
      </c>
      <c r="D98" s="117" t="s">
        <v>124</v>
      </c>
      <c r="E98" s="117">
        <v>0.005</v>
      </c>
      <c r="F98" s="117">
        <v>8</v>
      </c>
      <c r="G98" s="117">
        <v>0.04</v>
      </c>
      <c r="H98" s="117" t="e">
        <f>G98*'3-9-2原材料-报废'!#REF!</f>
        <v>#REF!</v>
      </c>
    </row>
    <row r="99" ht="16" customHeight="1" spans="1:8">
      <c r="A99" s="117">
        <v>98</v>
      </c>
      <c r="B99" s="117" t="s">
        <v>149</v>
      </c>
      <c r="C99" s="117" t="s">
        <v>150</v>
      </c>
      <c r="D99" s="117" t="s">
        <v>124</v>
      </c>
      <c r="E99" s="117">
        <v>0.005</v>
      </c>
      <c r="F99" s="117">
        <v>8</v>
      </c>
      <c r="G99" s="117">
        <v>0.04</v>
      </c>
      <c r="H99" s="117" t="e">
        <f>G99*'3-9-2原材料-报废'!#REF!</f>
        <v>#REF!</v>
      </c>
    </row>
    <row r="100" ht="16" customHeight="1" spans="1:8">
      <c r="A100" s="117">
        <v>99</v>
      </c>
      <c r="B100" s="117" t="s">
        <v>151</v>
      </c>
      <c r="C100" s="117" t="s">
        <v>152</v>
      </c>
      <c r="D100" s="117" t="s">
        <v>121</v>
      </c>
      <c r="E100" s="117">
        <v>0.1</v>
      </c>
      <c r="F100" s="117">
        <v>3</v>
      </c>
      <c r="G100" s="117">
        <v>0.3</v>
      </c>
      <c r="H100" s="117" t="e">
        <f>G100*'3-9-2原材料-报废'!#REF!</f>
        <v>#REF!</v>
      </c>
    </row>
    <row r="101" ht="16" customHeight="1" spans="1:8">
      <c r="A101" s="117">
        <v>100</v>
      </c>
      <c r="B101" s="117" t="s">
        <v>153</v>
      </c>
      <c r="C101" s="117" t="s">
        <v>154</v>
      </c>
      <c r="D101" s="117" t="s">
        <v>121</v>
      </c>
      <c r="E101" s="117">
        <v>0.1</v>
      </c>
      <c r="F101" s="117">
        <v>3</v>
      </c>
      <c r="G101" s="117">
        <v>0.3</v>
      </c>
      <c r="H101" s="117" t="e">
        <f>G101*'3-9-2原材料-报废'!#REF!</f>
        <v>#REF!</v>
      </c>
    </row>
    <row r="102" ht="16" customHeight="1" spans="1:8">
      <c r="A102" s="117">
        <v>101</v>
      </c>
      <c r="B102" s="117" t="s">
        <v>155</v>
      </c>
      <c r="C102" s="117" t="s">
        <v>156</v>
      </c>
      <c r="D102" s="117" t="s">
        <v>124</v>
      </c>
      <c r="E102" s="117">
        <v>0.1</v>
      </c>
      <c r="F102" s="117">
        <v>8</v>
      </c>
      <c r="G102" s="117">
        <v>0.8</v>
      </c>
      <c r="H102" s="117" t="e">
        <f>G102*'3-9-2原材料-报废'!#REF!</f>
        <v>#REF!</v>
      </c>
    </row>
    <row r="103" ht="16" customHeight="1" spans="1:8">
      <c r="A103" s="117">
        <v>102</v>
      </c>
      <c r="B103" s="117" t="s">
        <v>157</v>
      </c>
      <c r="C103" s="117" t="s">
        <v>158</v>
      </c>
      <c r="D103" s="117" t="s">
        <v>124</v>
      </c>
      <c r="E103" s="117">
        <v>0.3</v>
      </c>
      <c r="F103" s="117">
        <v>8</v>
      </c>
      <c r="G103" s="117">
        <v>2.4</v>
      </c>
      <c r="H103" s="117" t="e">
        <f>G103*'3-9-2原材料-报废'!#REF!</f>
        <v>#REF!</v>
      </c>
    </row>
    <row r="104" ht="16" customHeight="1" spans="1:8">
      <c r="A104" s="117">
        <v>103</v>
      </c>
      <c r="B104" s="117" t="s">
        <v>159</v>
      </c>
      <c r="C104" s="117" t="s">
        <v>160</v>
      </c>
      <c r="D104" s="117" t="s">
        <v>124</v>
      </c>
      <c r="E104" s="117">
        <v>0.1</v>
      </c>
      <c r="F104" s="117">
        <v>8</v>
      </c>
      <c r="G104" s="117">
        <v>0.8</v>
      </c>
      <c r="H104" s="117" t="e">
        <f>G104*'3-9-2原材料-报废'!#REF!</f>
        <v>#REF!</v>
      </c>
    </row>
    <row r="105" ht="16" customHeight="1" spans="1:8">
      <c r="A105" s="117">
        <v>104</v>
      </c>
      <c r="B105" s="117" t="s">
        <v>161</v>
      </c>
      <c r="C105" s="117" t="s">
        <v>162</v>
      </c>
      <c r="D105" s="117" t="s">
        <v>124</v>
      </c>
      <c r="E105" s="117">
        <v>0.2</v>
      </c>
      <c r="F105" s="117">
        <v>8</v>
      </c>
      <c r="G105" s="117">
        <v>1.6</v>
      </c>
      <c r="H105" s="117" t="e">
        <f>G105*'3-9-2原材料-报废'!#REF!</f>
        <v>#REF!</v>
      </c>
    </row>
    <row r="106" ht="16" customHeight="1" spans="1:8">
      <c r="A106" s="117">
        <v>105</v>
      </c>
      <c r="B106" s="117" t="s">
        <v>163</v>
      </c>
      <c r="C106" s="117" t="s">
        <v>164</v>
      </c>
      <c r="D106" s="117" t="s">
        <v>96</v>
      </c>
      <c r="E106" s="117">
        <v>0.1</v>
      </c>
      <c r="F106" s="117">
        <v>8</v>
      </c>
      <c r="G106" s="117">
        <v>0.8</v>
      </c>
      <c r="H106" s="117" t="e">
        <f>G106*'3-9-2原材料-报废'!#REF!</f>
        <v>#REF!</v>
      </c>
    </row>
    <row r="107" ht="16" customHeight="1" spans="1:8">
      <c r="A107" s="117">
        <v>106</v>
      </c>
      <c r="B107" s="117" t="s">
        <v>165</v>
      </c>
      <c r="C107" s="117" t="s">
        <v>166</v>
      </c>
      <c r="D107" s="117" t="s">
        <v>124</v>
      </c>
      <c r="E107" s="117">
        <v>0.1</v>
      </c>
      <c r="F107" s="117">
        <v>8</v>
      </c>
      <c r="G107" s="117">
        <v>0.8</v>
      </c>
      <c r="H107" s="117" t="e">
        <f>G107*'3-9-2原材料-报废'!#REF!</f>
        <v>#REF!</v>
      </c>
    </row>
    <row r="108" ht="16" customHeight="1" spans="1:8">
      <c r="A108" s="117">
        <v>107</v>
      </c>
      <c r="B108" s="117" t="s">
        <v>167</v>
      </c>
      <c r="C108" s="117" t="s">
        <v>168</v>
      </c>
      <c r="D108" s="117" t="s">
        <v>73</v>
      </c>
      <c r="E108" s="117">
        <v>0.2</v>
      </c>
      <c r="F108" s="117">
        <v>8</v>
      </c>
      <c r="G108" s="117">
        <v>1.6</v>
      </c>
      <c r="H108" s="117" t="e">
        <f>G108*'3-9-2原材料-报废'!#REF!</f>
        <v>#REF!</v>
      </c>
    </row>
    <row r="109" ht="16" customHeight="1" spans="1:8">
      <c r="A109" s="117">
        <v>108</v>
      </c>
      <c r="B109" s="117" t="s">
        <v>169</v>
      </c>
      <c r="C109" s="117" t="s">
        <v>170</v>
      </c>
      <c r="D109" s="117" t="s">
        <v>124</v>
      </c>
      <c r="E109" s="117">
        <v>0.2</v>
      </c>
      <c r="F109" s="117">
        <v>8</v>
      </c>
      <c r="G109" s="117">
        <v>1.6</v>
      </c>
      <c r="H109" s="117" t="e">
        <f>G109*'3-9-2原材料-报废'!#REF!</f>
        <v>#REF!</v>
      </c>
    </row>
    <row r="110" ht="16" customHeight="1" spans="1:8">
      <c r="A110" s="117">
        <v>109</v>
      </c>
      <c r="B110" s="117" t="s">
        <v>171</v>
      </c>
      <c r="C110" s="117" t="s">
        <v>172</v>
      </c>
      <c r="D110" s="117" t="s">
        <v>124</v>
      </c>
      <c r="E110" s="117">
        <v>0.1</v>
      </c>
      <c r="F110" s="117">
        <v>8</v>
      </c>
      <c r="G110" s="117">
        <v>0.8</v>
      </c>
      <c r="H110" s="117" t="e">
        <f>G110*'3-9-2原材料-报废'!#REF!</f>
        <v>#REF!</v>
      </c>
    </row>
    <row r="111" ht="16" customHeight="1" spans="1:8">
      <c r="A111" s="117">
        <v>110</v>
      </c>
      <c r="B111" s="117" t="s">
        <v>173</v>
      </c>
      <c r="C111" s="117" t="s">
        <v>174</v>
      </c>
      <c r="D111" s="117" t="s">
        <v>124</v>
      </c>
      <c r="E111" s="117">
        <v>0.2</v>
      </c>
      <c r="F111" s="117">
        <v>8</v>
      </c>
      <c r="G111" s="117">
        <v>1.6</v>
      </c>
      <c r="H111" s="117" t="e">
        <f>G111*'3-9-2原材料-报废'!#REF!</f>
        <v>#REF!</v>
      </c>
    </row>
    <row r="112" ht="16" customHeight="1" spans="1:8">
      <c r="A112" s="117">
        <v>111</v>
      </c>
      <c r="B112" s="117" t="s">
        <v>175</v>
      </c>
      <c r="C112" s="117" t="s">
        <v>176</v>
      </c>
      <c r="D112" s="117" t="s">
        <v>124</v>
      </c>
      <c r="E112" s="117">
        <v>0.5</v>
      </c>
      <c r="F112" s="117">
        <v>8</v>
      </c>
      <c r="G112" s="117">
        <v>4</v>
      </c>
      <c r="H112" s="117" t="e">
        <f>G112*'3-9-2原材料-报废'!#REF!</f>
        <v>#REF!</v>
      </c>
    </row>
    <row r="113" ht="16" customHeight="1" spans="1:8">
      <c r="A113" s="117">
        <v>112</v>
      </c>
      <c r="B113" s="117" t="s">
        <v>177</v>
      </c>
      <c r="C113" s="117" t="s">
        <v>178</v>
      </c>
      <c r="D113" s="117" t="s">
        <v>124</v>
      </c>
      <c r="E113" s="117">
        <v>0.3</v>
      </c>
      <c r="F113" s="117">
        <v>8</v>
      </c>
      <c r="G113" s="117">
        <v>2.4</v>
      </c>
      <c r="H113" s="117" t="e">
        <f>G113*'3-9-2原材料-报废'!#REF!</f>
        <v>#REF!</v>
      </c>
    </row>
    <row r="114" ht="16" customHeight="1" spans="1:8">
      <c r="A114" s="117">
        <v>113</v>
      </c>
      <c r="B114" s="117" t="s">
        <v>179</v>
      </c>
      <c r="C114" s="117" t="s">
        <v>180</v>
      </c>
      <c r="D114" s="117" t="s">
        <v>124</v>
      </c>
      <c r="E114" s="117">
        <v>0.1</v>
      </c>
      <c r="F114" s="117">
        <v>8</v>
      </c>
      <c r="G114" s="117">
        <v>0.8</v>
      </c>
      <c r="H114" s="117" t="e">
        <f>G114*'3-9-2原材料-报废'!#REF!</f>
        <v>#REF!</v>
      </c>
    </row>
    <row r="115" ht="16" customHeight="1" spans="1:8">
      <c r="A115" s="117">
        <v>114</v>
      </c>
      <c r="B115" s="117" t="s">
        <v>181</v>
      </c>
      <c r="C115" s="117" t="s">
        <v>182</v>
      </c>
      <c r="D115" s="117" t="s">
        <v>124</v>
      </c>
      <c r="E115" s="117">
        <v>0.05</v>
      </c>
      <c r="F115" s="117">
        <v>8</v>
      </c>
      <c r="G115" s="117">
        <v>0.4</v>
      </c>
      <c r="H115" s="117" t="e">
        <f>G115*'3-9-2原材料-报废'!#REF!</f>
        <v>#REF!</v>
      </c>
    </row>
    <row r="116" ht="16" customHeight="1" spans="1:8">
      <c r="A116" s="117">
        <v>115</v>
      </c>
      <c r="B116" s="117" t="s">
        <v>183</v>
      </c>
      <c r="C116" s="117" t="s">
        <v>184</v>
      </c>
      <c r="D116" s="117" t="s">
        <v>51</v>
      </c>
      <c r="E116" s="117">
        <v>0.05</v>
      </c>
      <c r="F116" s="117">
        <v>25</v>
      </c>
      <c r="G116" s="117">
        <v>1.25</v>
      </c>
      <c r="H116" s="117" t="e">
        <f>G116*'3-9-2原材料-报废'!#REF!</f>
        <v>#REF!</v>
      </c>
    </row>
    <row r="117" ht="16" customHeight="1" spans="1:8">
      <c r="A117" s="117">
        <v>116</v>
      </c>
      <c r="B117" s="117" t="s">
        <v>185</v>
      </c>
      <c r="C117" s="117" t="s">
        <v>186</v>
      </c>
      <c r="D117" s="117" t="s">
        <v>73</v>
      </c>
      <c r="E117" s="117">
        <v>0.05</v>
      </c>
      <c r="F117" s="117">
        <v>8</v>
      </c>
      <c r="G117" s="117">
        <v>0.4</v>
      </c>
      <c r="H117" s="117" t="e">
        <f>G117*'3-9-2原材料-报废'!#REF!</f>
        <v>#REF!</v>
      </c>
    </row>
    <row r="118" ht="16" customHeight="1" spans="1:8">
      <c r="A118" s="117">
        <v>117</v>
      </c>
      <c r="B118" s="117" t="s">
        <v>187</v>
      </c>
      <c r="C118" s="117" t="s">
        <v>188</v>
      </c>
      <c r="D118" s="117" t="s">
        <v>124</v>
      </c>
      <c r="E118" s="117">
        <v>0.1</v>
      </c>
      <c r="F118" s="117">
        <v>8</v>
      </c>
      <c r="G118" s="117">
        <v>0.8</v>
      </c>
      <c r="H118" s="117" t="e">
        <f>G118*'3-9-2原材料-报废'!#REF!</f>
        <v>#REF!</v>
      </c>
    </row>
    <row r="119" ht="16" customHeight="1" spans="1:8">
      <c r="A119" s="117">
        <v>118</v>
      </c>
      <c r="B119" s="117" t="s">
        <v>189</v>
      </c>
      <c r="C119" s="117" t="s">
        <v>190</v>
      </c>
      <c r="D119" s="117" t="s">
        <v>73</v>
      </c>
      <c r="E119" s="117">
        <v>0.02</v>
      </c>
      <c r="F119" s="117">
        <v>8</v>
      </c>
      <c r="G119" s="117">
        <v>0.16</v>
      </c>
      <c r="H119" s="117" t="e">
        <f>G119*'3-9-2原材料-报废'!#REF!</f>
        <v>#REF!</v>
      </c>
    </row>
    <row r="120" ht="16" customHeight="1" spans="1:8">
      <c r="A120" s="117">
        <v>119</v>
      </c>
      <c r="B120" s="117" t="s">
        <v>191</v>
      </c>
      <c r="C120" s="117" t="s">
        <v>192</v>
      </c>
      <c r="D120" s="117" t="s">
        <v>124</v>
      </c>
      <c r="E120" s="117">
        <v>0.1</v>
      </c>
      <c r="F120" s="117">
        <v>8</v>
      </c>
      <c r="G120" s="117">
        <v>0.8</v>
      </c>
      <c r="H120" s="117" t="e">
        <f>G120*'3-9-2原材料-报废'!#REF!</f>
        <v>#REF!</v>
      </c>
    </row>
    <row r="121" ht="16" customHeight="1" spans="1:8">
      <c r="A121" s="117">
        <v>120</v>
      </c>
      <c r="B121" s="117" t="s">
        <v>193</v>
      </c>
      <c r="C121" s="117" t="s">
        <v>194</v>
      </c>
      <c r="D121" s="117" t="s">
        <v>124</v>
      </c>
      <c r="E121" s="117">
        <v>0.1</v>
      </c>
      <c r="F121" s="117">
        <v>8</v>
      </c>
      <c r="G121" s="117">
        <v>0.8</v>
      </c>
      <c r="H121" s="117" t="e">
        <f>G121*'3-9-2原材料-报废'!#REF!</f>
        <v>#REF!</v>
      </c>
    </row>
    <row r="122" ht="16" customHeight="1" spans="1:8">
      <c r="A122" s="117">
        <v>121</v>
      </c>
      <c r="B122" s="117" t="s">
        <v>195</v>
      </c>
      <c r="C122" s="117" t="s">
        <v>196</v>
      </c>
      <c r="D122" s="117" t="s">
        <v>124</v>
      </c>
      <c r="E122" s="117">
        <v>0.1</v>
      </c>
      <c r="F122" s="117">
        <v>8</v>
      </c>
      <c r="G122" s="117">
        <v>0.8</v>
      </c>
      <c r="H122" s="117" t="e">
        <f>G122*'3-9-2原材料-报废'!#REF!</f>
        <v>#REF!</v>
      </c>
    </row>
    <row r="123" ht="16" customHeight="1" spans="1:8">
      <c r="A123" s="117">
        <v>122</v>
      </c>
      <c r="B123" s="117" t="s">
        <v>197</v>
      </c>
      <c r="C123" s="117" t="s">
        <v>198</v>
      </c>
      <c r="D123" s="117" t="s">
        <v>124</v>
      </c>
      <c r="E123" s="117">
        <v>0.02</v>
      </c>
      <c r="F123" s="117">
        <v>8</v>
      </c>
      <c r="G123" s="117">
        <v>0.16</v>
      </c>
      <c r="H123" s="117" t="e">
        <f>G123*'3-9-2原材料-报废'!#REF!</f>
        <v>#REF!</v>
      </c>
    </row>
    <row r="124" ht="16" customHeight="1" spans="1:8">
      <c r="A124" s="117">
        <v>123</v>
      </c>
      <c r="B124" s="117" t="s">
        <v>199</v>
      </c>
      <c r="C124" s="117" t="s">
        <v>200</v>
      </c>
      <c r="D124" s="117" t="s">
        <v>124</v>
      </c>
      <c r="E124" s="117">
        <v>0.2</v>
      </c>
      <c r="F124" s="117">
        <v>8</v>
      </c>
      <c r="G124" s="117">
        <v>1.6</v>
      </c>
      <c r="H124" s="117" t="e">
        <f>G124*'3-9-2原材料-报废'!#REF!</f>
        <v>#REF!</v>
      </c>
    </row>
    <row r="125" ht="16" customHeight="1" spans="1:8">
      <c r="A125" s="117">
        <v>124</v>
      </c>
      <c r="B125" s="117" t="s">
        <v>201</v>
      </c>
      <c r="C125" s="117" t="s">
        <v>202</v>
      </c>
      <c r="D125" s="117" t="s">
        <v>73</v>
      </c>
      <c r="E125" s="117">
        <v>0.05</v>
      </c>
      <c r="F125" s="117">
        <v>8</v>
      </c>
      <c r="G125" s="117">
        <v>0.4</v>
      </c>
      <c r="H125" s="117" t="e">
        <f>G125*'3-9-2原材料-报废'!#REF!</f>
        <v>#REF!</v>
      </c>
    </row>
    <row r="126" ht="16" customHeight="1" spans="1:8">
      <c r="A126" s="117">
        <v>125</v>
      </c>
      <c r="B126" s="117" t="s">
        <v>203</v>
      </c>
      <c r="C126" s="117" t="s">
        <v>204</v>
      </c>
      <c r="D126" s="117" t="s">
        <v>205</v>
      </c>
      <c r="E126" s="117">
        <v>0.2</v>
      </c>
      <c r="F126" s="117">
        <v>12</v>
      </c>
      <c r="G126" s="117">
        <v>2.4</v>
      </c>
      <c r="H126" s="117" t="e">
        <f>G126*'3-9-2原材料-报废'!#REF!</f>
        <v>#REF!</v>
      </c>
    </row>
    <row r="127" ht="16" customHeight="1" spans="1:8">
      <c r="A127" s="117">
        <v>126</v>
      </c>
      <c r="B127" s="117" t="s">
        <v>206</v>
      </c>
      <c r="C127" s="117" t="s">
        <v>207</v>
      </c>
      <c r="D127" s="117" t="s">
        <v>205</v>
      </c>
      <c r="E127" s="117">
        <v>0.2</v>
      </c>
      <c r="F127" s="117">
        <v>12</v>
      </c>
      <c r="G127" s="117">
        <v>2.4</v>
      </c>
      <c r="H127" s="117" t="e">
        <f>G127*'3-9-2原材料-报废'!#REF!</f>
        <v>#REF!</v>
      </c>
    </row>
    <row r="128" ht="16" customHeight="1" spans="1:8">
      <c r="A128" s="117">
        <v>127</v>
      </c>
      <c r="B128" s="117" t="s">
        <v>208</v>
      </c>
      <c r="C128" s="117" t="s">
        <v>209</v>
      </c>
      <c r="D128" s="117" t="s">
        <v>124</v>
      </c>
      <c r="E128" s="117">
        <v>0.1</v>
      </c>
      <c r="F128" s="117">
        <v>8</v>
      </c>
      <c r="G128" s="117">
        <v>0.8</v>
      </c>
      <c r="H128" s="117" t="e">
        <f>G128*'3-9-2原材料-报废'!#REF!</f>
        <v>#REF!</v>
      </c>
    </row>
    <row r="129" ht="16" customHeight="1" spans="1:8">
      <c r="A129" s="117">
        <v>128</v>
      </c>
      <c r="B129" s="117" t="s">
        <v>210</v>
      </c>
      <c r="C129" s="117" t="s">
        <v>211</v>
      </c>
      <c r="D129" s="117" t="s">
        <v>124</v>
      </c>
      <c r="E129" s="117">
        <v>0.1</v>
      </c>
      <c r="F129" s="117">
        <v>8</v>
      </c>
      <c r="G129" s="117">
        <v>0.8</v>
      </c>
      <c r="H129" s="117" t="e">
        <f>G129*'3-9-2原材料-报废'!#REF!</f>
        <v>#REF!</v>
      </c>
    </row>
    <row r="130" ht="16" customHeight="1" spans="1:8">
      <c r="A130" s="117">
        <v>129</v>
      </c>
      <c r="B130" s="117" t="s">
        <v>212</v>
      </c>
      <c r="C130" s="117" t="s">
        <v>213</v>
      </c>
      <c r="D130" s="117" t="s">
        <v>124</v>
      </c>
      <c r="E130" s="117">
        <v>0.1</v>
      </c>
      <c r="F130" s="117">
        <v>8</v>
      </c>
      <c r="G130" s="117">
        <v>0.8</v>
      </c>
      <c r="H130" s="117" t="e">
        <f>G130*'3-9-2原材料-报废'!#REF!</f>
        <v>#REF!</v>
      </c>
    </row>
    <row r="131" ht="16" customHeight="1" spans="1:8">
      <c r="A131" s="117">
        <v>130</v>
      </c>
      <c r="B131" s="117" t="s">
        <v>214</v>
      </c>
      <c r="C131" s="117" t="s">
        <v>215</v>
      </c>
      <c r="D131" s="117" t="s">
        <v>124</v>
      </c>
      <c r="E131" s="117">
        <v>0.05</v>
      </c>
      <c r="F131" s="117">
        <v>8</v>
      </c>
      <c r="G131" s="117">
        <v>0.4</v>
      </c>
      <c r="H131" s="117" t="e">
        <f>G131*'3-9-2原材料-报废'!#REF!</f>
        <v>#REF!</v>
      </c>
    </row>
    <row r="132" ht="16" customHeight="1" spans="1:8">
      <c r="A132" s="117">
        <v>131</v>
      </c>
      <c r="B132" s="117" t="s">
        <v>216</v>
      </c>
      <c r="C132" s="117" t="s">
        <v>217</v>
      </c>
      <c r="D132" s="117" t="s">
        <v>124</v>
      </c>
      <c r="E132" s="117">
        <v>0.1</v>
      </c>
      <c r="F132" s="117">
        <v>8</v>
      </c>
      <c r="G132" s="117">
        <v>0.8</v>
      </c>
      <c r="H132" s="117" t="e">
        <f>G132*'3-9-2原材料-报废'!#REF!</f>
        <v>#REF!</v>
      </c>
    </row>
    <row r="133" ht="16" customHeight="1" spans="1:8">
      <c r="A133" s="117">
        <v>132</v>
      </c>
      <c r="B133" s="117" t="s">
        <v>218</v>
      </c>
      <c r="C133" s="117" t="s">
        <v>219</v>
      </c>
      <c r="D133" s="117" t="s">
        <v>220</v>
      </c>
      <c r="E133" s="117">
        <v>5</v>
      </c>
      <c r="F133" s="117">
        <v>25</v>
      </c>
      <c r="G133" s="117">
        <v>125</v>
      </c>
      <c r="H133" s="117" t="e">
        <f>G133*'3-9-2原材料-报废'!#REF!</f>
        <v>#REF!</v>
      </c>
    </row>
    <row r="134" ht="16" customHeight="1" spans="1:8">
      <c r="A134" s="117">
        <v>133</v>
      </c>
      <c r="B134" s="117" t="s">
        <v>221</v>
      </c>
      <c r="C134" s="117" t="s">
        <v>222</v>
      </c>
      <c r="D134" s="117" t="s">
        <v>220</v>
      </c>
      <c r="E134" s="117">
        <v>8</v>
      </c>
      <c r="F134" s="117">
        <v>25</v>
      </c>
      <c r="G134" s="117">
        <v>200</v>
      </c>
      <c r="H134" s="117" t="e">
        <f>G134*'3-9-2原材料-报废'!#REF!</f>
        <v>#REF!</v>
      </c>
    </row>
    <row r="135" ht="16" customHeight="1" spans="1:8">
      <c r="A135" s="117">
        <v>134</v>
      </c>
      <c r="B135" s="117" t="s">
        <v>223</v>
      </c>
      <c r="C135" s="117" t="s">
        <v>224</v>
      </c>
      <c r="D135" s="117" t="s">
        <v>124</v>
      </c>
      <c r="E135" s="117">
        <v>0.2</v>
      </c>
      <c r="F135" s="117">
        <v>8</v>
      </c>
      <c r="G135" s="117">
        <v>1.6</v>
      </c>
      <c r="H135" s="117" t="e">
        <f>G135*'3-9-2原材料-报废'!#REF!</f>
        <v>#REF!</v>
      </c>
    </row>
    <row r="136" ht="16" customHeight="1" spans="1:8">
      <c r="A136" s="117">
        <v>135</v>
      </c>
      <c r="B136" s="117" t="s">
        <v>225</v>
      </c>
      <c r="C136" s="117" t="s">
        <v>226</v>
      </c>
      <c r="D136" s="117" t="s">
        <v>73</v>
      </c>
      <c r="E136" s="117">
        <v>0.1</v>
      </c>
      <c r="F136" s="117">
        <v>8</v>
      </c>
      <c r="G136" s="117">
        <v>0.8</v>
      </c>
      <c r="H136" s="117" t="e">
        <f>G136*'3-9-2原材料-报废'!#REF!</f>
        <v>#REF!</v>
      </c>
    </row>
    <row r="137" ht="16" customHeight="1" spans="1:8">
      <c r="A137" s="117">
        <v>136</v>
      </c>
      <c r="B137" s="117" t="s">
        <v>227</v>
      </c>
      <c r="C137" s="117" t="s">
        <v>228</v>
      </c>
      <c r="D137" s="117" t="s">
        <v>73</v>
      </c>
      <c r="E137" s="117">
        <v>0.1</v>
      </c>
      <c r="F137" s="117">
        <v>8</v>
      </c>
      <c r="G137" s="117">
        <v>0.8</v>
      </c>
      <c r="H137" s="117" t="e">
        <f>G137*'3-9-2原材料-报废'!#REF!</f>
        <v>#REF!</v>
      </c>
    </row>
    <row r="138" ht="16" customHeight="1" spans="1:8">
      <c r="A138" s="117">
        <v>137</v>
      </c>
      <c r="B138" s="117" t="s">
        <v>229</v>
      </c>
      <c r="C138" s="117" t="s">
        <v>230</v>
      </c>
      <c r="D138" s="117" t="s">
        <v>124</v>
      </c>
      <c r="E138" s="117">
        <v>0.05</v>
      </c>
      <c r="F138" s="117">
        <v>8</v>
      </c>
      <c r="G138" s="117">
        <v>0.4</v>
      </c>
      <c r="H138" s="117" t="e">
        <f>G138*'3-9-2原材料-报废'!#REF!</f>
        <v>#REF!</v>
      </c>
    </row>
    <row r="139" ht="16" customHeight="1" spans="1:8">
      <c r="A139" s="117">
        <v>138</v>
      </c>
      <c r="B139" s="117" t="s">
        <v>231</v>
      </c>
      <c r="C139" s="117" t="s">
        <v>232</v>
      </c>
      <c r="D139" s="117" t="s">
        <v>233</v>
      </c>
      <c r="E139" s="117">
        <v>0.2</v>
      </c>
      <c r="F139" s="117">
        <v>8</v>
      </c>
      <c r="G139" s="117">
        <v>1.6</v>
      </c>
      <c r="H139" s="117" t="e">
        <f>G139*'3-9-2原材料-报废'!#REF!</f>
        <v>#REF!</v>
      </c>
    </row>
    <row r="140" ht="16" customHeight="1" spans="1:8">
      <c r="A140" s="117">
        <v>139</v>
      </c>
      <c r="B140" s="117" t="s">
        <v>234</v>
      </c>
      <c r="C140" s="117" t="s">
        <v>235</v>
      </c>
      <c r="D140" s="117" t="s">
        <v>124</v>
      </c>
      <c r="E140" s="117">
        <v>0.1</v>
      </c>
      <c r="F140" s="117">
        <v>8</v>
      </c>
      <c r="G140" s="117">
        <v>0.8</v>
      </c>
      <c r="H140" s="117" t="e">
        <f>G140*'3-9-2原材料-报废'!#REF!</f>
        <v>#REF!</v>
      </c>
    </row>
    <row r="141" ht="16" customHeight="1" spans="1:8">
      <c r="A141" s="117">
        <v>140</v>
      </c>
      <c r="B141" s="117" t="s">
        <v>234</v>
      </c>
      <c r="C141" s="117" t="s">
        <v>235</v>
      </c>
      <c r="D141" s="117" t="s">
        <v>124</v>
      </c>
      <c r="E141" s="117">
        <v>0.1</v>
      </c>
      <c r="F141" s="117">
        <v>8</v>
      </c>
      <c r="G141" s="117">
        <v>0.8</v>
      </c>
      <c r="H141" s="117" t="e">
        <f>G141*'3-9-2原材料-报废'!#REF!</f>
        <v>#REF!</v>
      </c>
    </row>
    <row r="142" ht="16" customHeight="1" spans="1:8">
      <c r="A142" s="117">
        <v>141</v>
      </c>
      <c r="B142" s="117" t="s">
        <v>236</v>
      </c>
      <c r="C142" s="117" t="s">
        <v>237</v>
      </c>
      <c r="D142" s="117" t="s">
        <v>124</v>
      </c>
      <c r="E142" s="117">
        <v>0.2</v>
      </c>
      <c r="F142" s="117">
        <v>8</v>
      </c>
      <c r="G142" s="117">
        <v>1.6</v>
      </c>
      <c r="H142" s="117" t="e">
        <f>G142*'3-9-2原材料-报废'!#REF!</f>
        <v>#REF!</v>
      </c>
    </row>
    <row r="143" ht="16" customHeight="1" spans="1:8">
      <c r="A143" s="117">
        <v>142</v>
      </c>
      <c r="B143" s="117" t="s">
        <v>238</v>
      </c>
      <c r="C143" s="117" t="s">
        <v>239</v>
      </c>
      <c r="D143" s="117" t="s">
        <v>124</v>
      </c>
      <c r="E143" s="117">
        <v>0.1</v>
      </c>
      <c r="F143" s="117">
        <v>8</v>
      </c>
      <c r="G143" s="117">
        <v>0.8</v>
      </c>
      <c r="H143" s="117" t="e">
        <f>G143*'3-9-2原材料-报废'!#REF!</f>
        <v>#REF!</v>
      </c>
    </row>
    <row r="144" ht="16" customHeight="1" spans="1:8">
      <c r="A144" s="117">
        <v>143</v>
      </c>
      <c r="B144" s="117" t="s">
        <v>240</v>
      </c>
      <c r="C144" s="117" t="s">
        <v>241</v>
      </c>
      <c r="D144" s="117" t="s">
        <v>73</v>
      </c>
      <c r="E144" s="117">
        <v>0.3</v>
      </c>
      <c r="F144" s="117">
        <v>8</v>
      </c>
      <c r="G144" s="117">
        <v>2.4</v>
      </c>
      <c r="H144" s="117" t="e">
        <f>G144*'3-9-2原材料-报废'!#REF!</f>
        <v>#REF!</v>
      </c>
    </row>
    <row r="145" ht="16" customHeight="1" spans="1:8">
      <c r="A145" s="117">
        <v>144</v>
      </c>
      <c r="B145" s="117" t="s">
        <v>240</v>
      </c>
      <c r="C145" s="117" t="s">
        <v>241</v>
      </c>
      <c r="D145" s="117" t="s">
        <v>73</v>
      </c>
      <c r="E145" s="117">
        <v>0.3</v>
      </c>
      <c r="F145" s="117">
        <v>8</v>
      </c>
      <c r="G145" s="117">
        <v>2.4</v>
      </c>
      <c r="H145" s="117" t="e">
        <f>G145*'3-9-2原材料-报废'!#REF!</f>
        <v>#REF!</v>
      </c>
    </row>
    <row r="146" ht="16" customHeight="1" spans="1:8">
      <c r="A146" s="117">
        <v>145</v>
      </c>
      <c r="B146" s="117" t="s">
        <v>242</v>
      </c>
      <c r="C146" s="117" t="s">
        <v>243</v>
      </c>
      <c r="D146" s="117" t="s">
        <v>244</v>
      </c>
      <c r="E146" s="117">
        <v>18</v>
      </c>
      <c r="F146" s="117">
        <v>0</v>
      </c>
      <c r="G146" s="117">
        <v>0</v>
      </c>
      <c r="H146" s="117" t="e">
        <f>G146*'3-9-2原材料-报废'!#REF!</f>
        <v>#REF!</v>
      </c>
    </row>
    <row r="147" ht="16" customHeight="1" spans="1:8">
      <c r="A147" s="117">
        <v>146</v>
      </c>
      <c r="B147" s="117" t="s">
        <v>245</v>
      </c>
      <c r="C147" s="117" t="s">
        <v>246</v>
      </c>
      <c r="D147" s="117" t="s">
        <v>73</v>
      </c>
      <c r="E147" s="117">
        <v>0.1</v>
      </c>
      <c r="F147" s="117">
        <v>8</v>
      </c>
      <c r="G147" s="117">
        <v>0.8</v>
      </c>
      <c r="H147" s="117" t="e">
        <f>G147*'3-9-2原材料-报废'!#REF!</f>
        <v>#REF!</v>
      </c>
    </row>
    <row r="148" ht="16" customHeight="1" spans="1:8">
      <c r="A148" s="117">
        <v>147</v>
      </c>
      <c r="B148" s="117" t="s">
        <v>247</v>
      </c>
      <c r="C148" s="117" t="s">
        <v>248</v>
      </c>
      <c r="D148" s="117" t="s">
        <v>233</v>
      </c>
      <c r="E148" s="117">
        <v>0.3</v>
      </c>
      <c r="F148" s="117">
        <v>8</v>
      </c>
      <c r="G148" s="117">
        <v>2.4</v>
      </c>
      <c r="H148" s="117" t="e">
        <f>G148*'3-9-2原材料-报废'!#REF!</f>
        <v>#REF!</v>
      </c>
    </row>
    <row r="149" ht="16" customHeight="1" spans="1:8">
      <c r="A149" s="117">
        <v>148</v>
      </c>
      <c r="B149" s="117" t="s">
        <v>249</v>
      </c>
      <c r="C149" s="117" t="s">
        <v>250</v>
      </c>
      <c r="D149" s="117" t="s">
        <v>73</v>
      </c>
      <c r="E149" s="117">
        <v>0.3</v>
      </c>
      <c r="F149" s="117">
        <v>8</v>
      </c>
      <c r="G149" s="117">
        <v>2.4</v>
      </c>
      <c r="H149" s="117" t="e">
        <f>G149*'3-9-2原材料-报废'!#REF!</f>
        <v>#REF!</v>
      </c>
    </row>
    <row r="150" ht="16" customHeight="1" spans="1:8">
      <c r="A150" s="117">
        <v>149</v>
      </c>
      <c r="B150" s="117" t="s">
        <v>251</v>
      </c>
      <c r="C150" s="117" t="s">
        <v>252</v>
      </c>
      <c r="D150" s="117" t="s">
        <v>253</v>
      </c>
      <c r="E150" s="117">
        <v>0.1</v>
      </c>
      <c r="F150" s="117">
        <v>8</v>
      </c>
      <c r="G150" s="117">
        <v>0.8</v>
      </c>
      <c r="H150" s="117" t="e">
        <f>G150*'3-9-2原材料-报废'!#REF!</f>
        <v>#REF!</v>
      </c>
    </row>
    <row r="151" ht="16" customHeight="1" spans="1:8">
      <c r="A151" s="117">
        <v>150</v>
      </c>
      <c r="B151" s="117" t="s">
        <v>251</v>
      </c>
      <c r="C151" s="117" t="s">
        <v>252</v>
      </c>
      <c r="D151" s="117" t="s">
        <v>253</v>
      </c>
      <c r="E151" s="117">
        <v>0.1</v>
      </c>
      <c r="F151" s="117">
        <v>8</v>
      </c>
      <c r="G151" s="117">
        <v>0.8</v>
      </c>
      <c r="H151" s="117" t="e">
        <f>G151*'3-9-2原材料-报废'!#REF!</f>
        <v>#REF!</v>
      </c>
    </row>
    <row r="152" ht="16" customHeight="1" spans="1:8">
      <c r="A152" s="117">
        <v>151</v>
      </c>
      <c r="B152" s="117" t="s">
        <v>254</v>
      </c>
      <c r="C152" s="117" t="s">
        <v>255</v>
      </c>
      <c r="D152" s="117" t="s">
        <v>253</v>
      </c>
      <c r="E152" s="117">
        <v>0.15</v>
      </c>
      <c r="F152" s="117">
        <v>12</v>
      </c>
      <c r="G152" s="117">
        <v>1.8</v>
      </c>
      <c r="H152" s="117" t="e">
        <f>G152*'3-9-2原材料-报废'!#REF!</f>
        <v>#REF!</v>
      </c>
    </row>
    <row r="153" ht="16" customHeight="1" spans="1:8">
      <c r="A153" s="117">
        <v>152</v>
      </c>
      <c r="B153" s="117" t="s">
        <v>256</v>
      </c>
      <c r="C153" s="117" t="s">
        <v>257</v>
      </c>
      <c r="D153" s="117" t="s">
        <v>253</v>
      </c>
      <c r="E153" s="117">
        <v>0.15</v>
      </c>
      <c r="F153" s="117">
        <v>12</v>
      </c>
      <c r="G153" s="117">
        <v>1.8</v>
      </c>
      <c r="H153" s="117" t="e">
        <f>G153*'3-9-2原材料-报废'!#REF!</f>
        <v>#REF!</v>
      </c>
    </row>
    <row r="154" ht="16" customHeight="1" spans="1:8">
      <c r="A154" s="117">
        <v>153</v>
      </c>
      <c r="B154" s="117" t="s">
        <v>258</v>
      </c>
      <c r="C154" s="117" t="s">
        <v>259</v>
      </c>
      <c r="D154" s="117" t="s">
        <v>253</v>
      </c>
      <c r="E154" s="117">
        <v>0.3</v>
      </c>
      <c r="F154" s="117">
        <v>8</v>
      </c>
      <c r="G154" s="117">
        <v>2.4</v>
      </c>
      <c r="H154" s="117" t="e">
        <f>G154*'3-9-2原材料-报废'!#REF!</f>
        <v>#REF!</v>
      </c>
    </row>
    <row r="155" ht="16" customHeight="1" spans="1:8">
      <c r="A155" s="117">
        <v>154</v>
      </c>
      <c r="B155" s="117" t="s">
        <v>260</v>
      </c>
      <c r="C155" s="117" t="s">
        <v>261</v>
      </c>
      <c r="D155" s="117" t="s">
        <v>73</v>
      </c>
      <c r="E155" s="117">
        <v>0.3</v>
      </c>
      <c r="F155" s="117">
        <v>8</v>
      </c>
      <c r="G155" s="117">
        <v>2.4</v>
      </c>
      <c r="H155" s="117" t="e">
        <f>G155*'3-9-2原材料-报废'!#REF!</f>
        <v>#REF!</v>
      </c>
    </row>
    <row r="156" ht="16" customHeight="1" spans="1:8">
      <c r="A156" s="117">
        <v>155</v>
      </c>
      <c r="B156" s="117" t="s">
        <v>262</v>
      </c>
      <c r="C156" s="117" t="s">
        <v>263</v>
      </c>
      <c r="D156" s="117" t="s">
        <v>73</v>
      </c>
      <c r="E156" s="117">
        <v>0.3</v>
      </c>
      <c r="F156" s="117">
        <v>8</v>
      </c>
      <c r="G156" s="117">
        <v>2.4</v>
      </c>
      <c r="H156" s="117" t="e">
        <f>G156*'3-9-2原材料-报废'!#REF!</f>
        <v>#REF!</v>
      </c>
    </row>
    <row r="157" ht="16" customHeight="1" spans="1:8">
      <c r="A157" s="117">
        <v>156</v>
      </c>
      <c r="B157" s="117" t="s">
        <v>264</v>
      </c>
      <c r="C157" s="117" t="s">
        <v>265</v>
      </c>
      <c r="D157" s="117" t="s">
        <v>266</v>
      </c>
      <c r="E157" s="117">
        <v>0.02</v>
      </c>
      <c r="F157" s="117">
        <v>1.5</v>
      </c>
      <c r="G157" s="117">
        <v>0.03</v>
      </c>
      <c r="H157" s="117" t="e">
        <f>G157*'3-9-2原材料-报废'!#REF!</f>
        <v>#REF!</v>
      </c>
    </row>
    <row r="158" ht="16" customHeight="1" spans="1:8">
      <c r="A158" s="117">
        <v>157</v>
      </c>
      <c r="B158" s="117" t="s">
        <v>267</v>
      </c>
      <c r="C158" s="117" t="s">
        <v>268</v>
      </c>
      <c r="D158" s="117" t="s">
        <v>73</v>
      </c>
      <c r="E158" s="117">
        <v>0.02</v>
      </c>
      <c r="F158" s="117">
        <v>8</v>
      </c>
      <c r="G158" s="117">
        <v>0.16</v>
      </c>
      <c r="H158" s="117" t="e">
        <f>G158*'3-9-2原材料-报废'!#REF!</f>
        <v>#REF!</v>
      </c>
    </row>
    <row r="159" ht="16" customHeight="1" spans="1:8">
      <c r="A159" s="117">
        <v>158</v>
      </c>
      <c r="B159" s="117" t="s">
        <v>269</v>
      </c>
      <c r="C159" s="117" t="s">
        <v>270</v>
      </c>
      <c r="D159" s="117" t="s">
        <v>73</v>
      </c>
      <c r="E159" s="117">
        <v>0.03</v>
      </c>
      <c r="F159" s="117">
        <v>8</v>
      </c>
      <c r="G159" s="117">
        <v>0.24</v>
      </c>
      <c r="H159" s="117" t="e">
        <f>G159*'3-9-2原材料-报废'!#REF!</f>
        <v>#REF!</v>
      </c>
    </row>
    <row r="160" ht="16" customHeight="1" spans="1:8">
      <c r="A160" s="117">
        <v>159</v>
      </c>
      <c r="B160" s="117" t="s">
        <v>271</v>
      </c>
      <c r="C160" s="117" t="s">
        <v>272</v>
      </c>
      <c r="D160" s="117" t="s">
        <v>124</v>
      </c>
      <c r="E160" s="117">
        <v>0.2</v>
      </c>
      <c r="F160" s="117">
        <v>8</v>
      </c>
      <c r="G160" s="117">
        <v>1.6</v>
      </c>
      <c r="H160" s="117" t="e">
        <f>G160*'3-9-2原材料-报废'!#REF!</f>
        <v>#REF!</v>
      </c>
    </row>
    <row r="161" ht="16" customHeight="1" spans="1:8">
      <c r="A161" s="117">
        <v>160</v>
      </c>
      <c r="B161" s="117" t="s">
        <v>273</v>
      </c>
      <c r="C161" s="117" t="s">
        <v>274</v>
      </c>
      <c r="D161" s="117" t="s">
        <v>96</v>
      </c>
      <c r="E161" s="117">
        <v>0.1</v>
      </c>
      <c r="F161" s="117">
        <v>8</v>
      </c>
      <c r="G161" s="117">
        <v>0.8</v>
      </c>
      <c r="H161" s="117" t="e">
        <f>G161*'3-9-2原材料-报废'!#REF!</f>
        <v>#REF!</v>
      </c>
    </row>
    <row r="162" ht="16" customHeight="1" spans="1:8">
      <c r="A162" s="117">
        <v>161</v>
      </c>
      <c r="B162" s="117" t="s">
        <v>275</v>
      </c>
      <c r="C162" s="117" t="s">
        <v>276</v>
      </c>
      <c r="D162" s="117" t="s">
        <v>114</v>
      </c>
      <c r="E162" s="117">
        <v>0.05</v>
      </c>
      <c r="F162" s="117">
        <v>1.5</v>
      </c>
      <c r="G162" s="117">
        <v>0.08</v>
      </c>
      <c r="H162" s="117" t="e">
        <f>G162*'3-9-2原材料-报废'!#REF!</f>
        <v>#REF!</v>
      </c>
    </row>
    <row r="163" ht="16" customHeight="1" spans="1:8">
      <c r="A163" s="117">
        <v>162</v>
      </c>
      <c r="B163" s="117" t="s">
        <v>275</v>
      </c>
      <c r="C163" s="117" t="s">
        <v>276</v>
      </c>
      <c r="D163" s="117" t="s">
        <v>114</v>
      </c>
      <c r="E163" s="117">
        <v>0.05</v>
      </c>
      <c r="F163" s="117">
        <v>1.5</v>
      </c>
      <c r="G163" s="117">
        <v>0.08</v>
      </c>
      <c r="H163" s="117" t="e">
        <f>G163*'3-9-2原材料-报废'!#REF!</f>
        <v>#REF!</v>
      </c>
    </row>
    <row r="164" ht="16" customHeight="1" spans="1:8">
      <c r="A164" s="117">
        <v>163</v>
      </c>
      <c r="B164" s="117" t="s">
        <v>275</v>
      </c>
      <c r="C164" s="117" t="s">
        <v>276</v>
      </c>
      <c r="D164" s="117" t="s">
        <v>114</v>
      </c>
      <c r="E164" s="117">
        <v>0.05</v>
      </c>
      <c r="F164" s="117">
        <v>1.5</v>
      </c>
      <c r="G164" s="117">
        <v>0.08</v>
      </c>
      <c r="H164" s="117" t="e">
        <f>G164*'3-9-2原材料-报废'!#REF!</f>
        <v>#REF!</v>
      </c>
    </row>
    <row r="165" ht="16" customHeight="1" spans="1:8">
      <c r="A165" s="117">
        <v>164</v>
      </c>
      <c r="B165" s="117" t="s">
        <v>277</v>
      </c>
      <c r="C165" s="117" t="s">
        <v>278</v>
      </c>
      <c r="D165" s="117" t="s">
        <v>279</v>
      </c>
      <c r="E165" s="117">
        <v>0.05</v>
      </c>
      <c r="F165" s="117">
        <v>8</v>
      </c>
      <c r="G165" s="117">
        <v>0.4</v>
      </c>
      <c r="H165" s="117" t="e">
        <f>G165*'3-9-2原材料-报废'!#REF!</f>
        <v>#REF!</v>
      </c>
    </row>
    <row r="166" ht="16" customHeight="1" spans="1:8">
      <c r="A166" s="117">
        <v>165</v>
      </c>
      <c r="B166" s="117" t="s">
        <v>280</v>
      </c>
      <c r="C166" s="117" t="s">
        <v>281</v>
      </c>
      <c r="D166" s="117" t="s">
        <v>282</v>
      </c>
      <c r="E166" s="117">
        <v>0.02</v>
      </c>
      <c r="F166" s="117">
        <v>25</v>
      </c>
      <c r="G166" s="117">
        <v>0.5</v>
      </c>
      <c r="H166" s="117" t="e">
        <f>G166*'3-9-2原材料-报废'!#REF!</f>
        <v>#REF!</v>
      </c>
    </row>
    <row r="167" ht="16" customHeight="1" spans="1:8">
      <c r="A167" s="117">
        <v>166</v>
      </c>
      <c r="B167" s="117" t="s">
        <v>283</v>
      </c>
      <c r="C167" s="117" t="s">
        <v>284</v>
      </c>
      <c r="D167" s="117" t="s">
        <v>282</v>
      </c>
      <c r="E167" s="117">
        <v>0.02</v>
      </c>
      <c r="F167" s="117">
        <v>25</v>
      </c>
      <c r="G167" s="117">
        <v>0.5</v>
      </c>
      <c r="H167" s="117" t="e">
        <f>G167*'3-9-2原材料-报废'!#REF!</f>
        <v>#REF!</v>
      </c>
    </row>
    <row r="168" ht="16" customHeight="1" spans="1:8">
      <c r="A168" s="117">
        <v>167</v>
      </c>
      <c r="B168" s="117" t="s">
        <v>285</v>
      </c>
      <c r="C168" s="117" t="s">
        <v>286</v>
      </c>
      <c r="D168" s="117" t="s">
        <v>124</v>
      </c>
      <c r="E168" s="117">
        <v>0.05</v>
      </c>
      <c r="F168" s="117">
        <v>8</v>
      </c>
      <c r="G168" s="117">
        <v>0.4</v>
      </c>
      <c r="H168" s="117" t="e">
        <f>G168*'3-9-2原材料-报废'!#REF!</f>
        <v>#REF!</v>
      </c>
    </row>
    <row r="169" ht="16" customHeight="1" spans="1:8">
      <c r="A169" s="117">
        <v>168</v>
      </c>
      <c r="B169" s="117" t="s">
        <v>285</v>
      </c>
      <c r="C169" s="117" t="s">
        <v>286</v>
      </c>
      <c r="D169" s="117" t="s">
        <v>124</v>
      </c>
      <c r="E169" s="117">
        <v>0.05</v>
      </c>
      <c r="F169" s="117">
        <v>8</v>
      </c>
      <c r="G169" s="117">
        <v>0.4</v>
      </c>
      <c r="H169" s="117" t="e">
        <f>G169*'3-9-2原材料-报废'!#REF!</f>
        <v>#REF!</v>
      </c>
    </row>
    <row r="170" ht="16" customHeight="1" spans="1:8">
      <c r="A170" s="117">
        <v>169</v>
      </c>
      <c r="B170" s="117" t="s">
        <v>285</v>
      </c>
      <c r="C170" s="117" t="s">
        <v>286</v>
      </c>
      <c r="D170" s="117" t="s">
        <v>124</v>
      </c>
      <c r="E170" s="117">
        <v>0.05</v>
      </c>
      <c r="F170" s="117">
        <v>8</v>
      </c>
      <c r="G170" s="117">
        <v>0.4</v>
      </c>
      <c r="H170" s="117" t="e">
        <f>G170*'3-9-2原材料-报废'!#REF!</f>
        <v>#REF!</v>
      </c>
    </row>
    <row r="171" ht="16" customHeight="1" spans="1:8">
      <c r="A171" s="117">
        <v>170</v>
      </c>
      <c r="B171" s="117" t="s">
        <v>285</v>
      </c>
      <c r="C171" s="117" t="s">
        <v>286</v>
      </c>
      <c r="D171" s="117" t="s">
        <v>124</v>
      </c>
      <c r="E171" s="117">
        <v>0.05</v>
      </c>
      <c r="F171" s="117">
        <v>8</v>
      </c>
      <c r="G171" s="117">
        <v>0.4</v>
      </c>
      <c r="H171" s="117" t="e">
        <f>G171*'3-9-2原材料-报废'!#REF!</f>
        <v>#REF!</v>
      </c>
    </row>
    <row r="172" ht="16" customHeight="1" spans="1:8">
      <c r="A172" s="117">
        <v>171</v>
      </c>
      <c r="B172" s="117" t="s">
        <v>287</v>
      </c>
      <c r="C172" s="117" t="s">
        <v>288</v>
      </c>
      <c r="D172" s="117" t="s">
        <v>92</v>
      </c>
      <c r="E172" s="117">
        <v>0.01</v>
      </c>
      <c r="F172" s="117">
        <v>55</v>
      </c>
      <c r="G172" s="117">
        <v>0.55</v>
      </c>
      <c r="H172" s="117" t="e">
        <f>G172*'3-9-2原材料-报废'!#REF!</f>
        <v>#REF!</v>
      </c>
    </row>
    <row r="173" ht="16" customHeight="1" spans="1:8">
      <c r="A173" s="117">
        <v>172</v>
      </c>
      <c r="B173" s="117" t="s">
        <v>287</v>
      </c>
      <c r="C173" s="117" t="s">
        <v>288</v>
      </c>
      <c r="D173" s="117" t="s">
        <v>92</v>
      </c>
      <c r="E173" s="117">
        <v>0.01</v>
      </c>
      <c r="F173" s="117">
        <v>55</v>
      </c>
      <c r="G173" s="117">
        <v>0.55</v>
      </c>
      <c r="H173" s="117" t="e">
        <f>G173*'3-9-2原材料-报废'!#REF!</f>
        <v>#REF!</v>
      </c>
    </row>
    <row r="174" ht="16" customHeight="1" spans="1:8">
      <c r="A174" s="117">
        <v>173</v>
      </c>
      <c r="B174" s="117" t="s">
        <v>287</v>
      </c>
      <c r="C174" s="117" t="s">
        <v>288</v>
      </c>
      <c r="D174" s="117" t="s">
        <v>92</v>
      </c>
      <c r="E174" s="117">
        <v>0.01</v>
      </c>
      <c r="F174" s="117">
        <v>55</v>
      </c>
      <c r="G174" s="117">
        <v>0.55</v>
      </c>
      <c r="H174" s="117" t="e">
        <f>G174*'3-9-2原材料-报废'!#REF!</f>
        <v>#REF!</v>
      </c>
    </row>
    <row r="175" ht="16" customHeight="1" spans="1:8">
      <c r="A175" s="117">
        <v>174</v>
      </c>
      <c r="B175" s="117" t="s">
        <v>289</v>
      </c>
      <c r="C175" s="117" t="s">
        <v>290</v>
      </c>
      <c r="D175" s="117" t="s">
        <v>9</v>
      </c>
      <c r="E175" s="117">
        <v>0.05</v>
      </c>
      <c r="F175" s="117">
        <v>0.5</v>
      </c>
      <c r="G175" s="117">
        <v>0.03</v>
      </c>
      <c r="H175" s="117" t="e">
        <f>G175*'3-9-2原材料-报废'!#REF!</f>
        <v>#REF!</v>
      </c>
    </row>
    <row r="176" ht="16" customHeight="1" spans="1:8">
      <c r="A176" s="117">
        <v>175</v>
      </c>
      <c r="B176" s="117" t="s">
        <v>291</v>
      </c>
      <c r="C176" s="117" t="s">
        <v>292</v>
      </c>
      <c r="D176" s="117" t="s">
        <v>124</v>
      </c>
      <c r="E176" s="117">
        <v>0.1</v>
      </c>
      <c r="F176" s="117">
        <v>8</v>
      </c>
      <c r="G176" s="117">
        <v>0.8</v>
      </c>
      <c r="H176" s="117" t="e">
        <f>G176*'3-9-2原材料-报废'!#REF!</f>
        <v>#REF!</v>
      </c>
    </row>
    <row r="177" ht="16" customHeight="1" spans="1:8">
      <c r="A177" s="117">
        <v>176</v>
      </c>
      <c r="B177" s="117" t="s">
        <v>293</v>
      </c>
      <c r="C177" s="117" t="s">
        <v>294</v>
      </c>
      <c r="D177" s="117" t="s">
        <v>124</v>
      </c>
      <c r="E177" s="117">
        <v>0.1</v>
      </c>
      <c r="F177" s="117">
        <v>8</v>
      </c>
      <c r="G177" s="117">
        <v>0.8</v>
      </c>
      <c r="H177" s="117" t="e">
        <f>G177*'3-9-2原材料-报废'!#REF!</f>
        <v>#REF!</v>
      </c>
    </row>
    <row r="178" ht="16" customHeight="1" spans="1:8">
      <c r="A178" s="117">
        <v>177</v>
      </c>
      <c r="B178" s="117" t="s">
        <v>295</v>
      </c>
      <c r="C178" s="117" t="s">
        <v>296</v>
      </c>
      <c r="D178" s="117" t="s">
        <v>124</v>
      </c>
      <c r="E178" s="117">
        <v>0.05</v>
      </c>
      <c r="F178" s="117">
        <v>8</v>
      </c>
      <c r="G178" s="117">
        <v>0.4</v>
      </c>
      <c r="H178" s="117" t="e">
        <f>G178*'3-9-2原材料-报废'!#REF!</f>
        <v>#REF!</v>
      </c>
    </row>
    <row r="179" ht="16" customHeight="1" spans="1:8">
      <c r="A179" s="117">
        <v>178</v>
      </c>
      <c r="B179" s="117" t="s">
        <v>295</v>
      </c>
      <c r="C179" s="117" t="s">
        <v>296</v>
      </c>
      <c r="D179" s="117" t="s">
        <v>124</v>
      </c>
      <c r="E179" s="117">
        <v>0.05</v>
      </c>
      <c r="F179" s="117">
        <v>8</v>
      </c>
      <c r="G179" s="117">
        <v>0.4</v>
      </c>
      <c r="H179" s="117" t="e">
        <f>G179*'3-9-2原材料-报废'!#REF!</f>
        <v>#REF!</v>
      </c>
    </row>
    <row r="180" ht="16" customHeight="1" spans="1:8">
      <c r="A180" s="117">
        <v>179</v>
      </c>
      <c r="B180" s="117" t="s">
        <v>297</v>
      </c>
      <c r="C180" s="117" t="s">
        <v>298</v>
      </c>
      <c r="D180" s="117" t="s">
        <v>124</v>
      </c>
      <c r="E180" s="117">
        <v>0.05</v>
      </c>
      <c r="F180" s="117">
        <v>8</v>
      </c>
      <c r="G180" s="117">
        <v>0.4</v>
      </c>
      <c r="H180" s="117" t="e">
        <f>G180*'3-9-2原材料-报废'!#REF!</f>
        <v>#REF!</v>
      </c>
    </row>
    <row r="181" ht="16" customHeight="1" spans="1:8">
      <c r="A181" s="117">
        <v>180</v>
      </c>
      <c r="B181" s="117" t="s">
        <v>299</v>
      </c>
      <c r="C181" s="117" t="s">
        <v>300</v>
      </c>
      <c r="D181" s="117" t="s">
        <v>124</v>
      </c>
      <c r="E181" s="117">
        <v>0.1</v>
      </c>
      <c r="F181" s="117">
        <v>8</v>
      </c>
      <c r="G181" s="117">
        <v>0.8</v>
      </c>
      <c r="H181" s="117" t="e">
        <f>G181*'3-9-2原材料-报废'!#REF!</f>
        <v>#REF!</v>
      </c>
    </row>
    <row r="182" ht="16" customHeight="1" spans="1:8">
      <c r="A182" s="117">
        <v>181</v>
      </c>
      <c r="B182" s="117" t="s">
        <v>299</v>
      </c>
      <c r="C182" s="117" t="s">
        <v>300</v>
      </c>
      <c r="D182" s="117" t="s">
        <v>124</v>
      </c>
      <c r="E182" s="117">
        <v>0.1</v>
      </c>
      <c r="F182" s="117">
        <v>8</v>
      </c>
      <c r="G182" s="117">
        <v>0.8</v>
      </c>
      <c r="H182" s="117" t="e">
        <f>G182*'3-9-2原材料-报废'!#REF!</f>
        <v>#REF!</v>
      </c>
    </row>
    <row r="183" ht="16" customHeight="1" spans="1:8">
      <c r="A183" s="117">
        <v>182</v>
      </c>
      <c r="B183" s="117" t="s">
        <v>299</v>
      </c>
      <c r="C183" s="117" t="s">
        <v>300</v>
      </c>
      <c r="D183" s="117" t="s">
        <v>124</v>
      </c>
      <c r="E183" s="117">
        <v>0.1</v>
      </c>
      <c r="F183" s="117">
        <v>8</v>
      </c>
      <c r="G183" s="117">
        <v>0.8</v>
      </c>
      <c r="H183" s="117" t="e">
        <f>G183*'3-9-2原材料-报废'!#REF!</f>
        <v>#REF!</v>
      </c>
    </row>
    <row r="184" ht="16" customHeight="1" spans="1:8">
      <c r="A184" s="117">
        <v>183</v>
      </c>
      <c r="B184" s="117" t="s">
        <v>301</v>
      </c>
      <c r="C184" s="117" t="s">
        <v>302</v>
      </c>
      <c r="D184" s="117" t="s">
        <v>124</v>
      </c>
      <c r="E184" s="117">
        <v>0.1</v>
      </c>
      <c r="F184" s="117">
        <v>8</v>
      </c>
      <c r="G184" s="117">
        <v>0.8</v>
      </c>
      <c r="H184" s="117" t="e">
        <f>G184*'3-9-2原材料-报废'!#REF!</f>
        <v>#REF!</v>
      </c>
    </row>
    <row r="185" ht="16" customHeight="1" spans="1:8">
      <c r="A185" s="117">
        <v>184</v>
      </c>
      <c r="B185" s="117" t="s">
        <v>301</v>
      </c>
      <c r="C185" s="117" t="s">
        <v>302</v>
      </c>
      <c r="D185" s="117" t="s">
        <v>124</v>
      </c>
      <c r="E185" s="117">
        <v>0.1</v>
      </c>
      <c r="F185" s="117">
        <v>8</v>
      </c>
      <c r="G185" s="117">
        <v>0.8</v>
      </c>
      <c r="H185" s="117" t="e">
        <f>G185*'3-9-2原材料-报废'!#REF!</f>
        <v>#REF!</v>
      </c>
    </row>
    <row r="186" ht="16" customHeight="1" spans="1:8">
      <c r="A186" s="117">
        <v>185</v>
      </c>
      <c r="B186" s="117" t="s">
        <v>303</v>
      </c>
      <c r="C186" s="117" t="s">
        <v>304</v>
      </c>
      <c r="D186" s="117" t="s">
        <v>279</v>
      </c>
      <c r="E186" s="117">
        <v>0.1</v>
      </c>
      <c r="F186" s="117">
        <v>8</v>
      </c>
      <c r="G186" s="117">
        <v>0.8</v>
      </c>
      <c r="H186" s="117" t="e">
        <f>G186*'3-9-2原材料-报废'!#REF!</f>
        <v>#REF!</v>
      </c>
    </row>
    <row r="187" ht="16" customHeight="1" spans="1:8">
      <c r="A187" s="117">
        <v>186</v>
      </c>
      <c r="B187" s="117" t="s">
        <v>305</v>
      </c>
      <c r="C187" s="117" t="s">
        <v>306</v>
      </c>
      <c r="D187" s="117" t="s">
        <v>121</v>
      </c>
      <c r="E187" s="117">
        <v>0.1</v>
      </c>
      <c r="F187" s="117">
        <v>8</v>
      </c>
      <c r="G187" s="117">
        <v>0.8</v>
      </c>
      <c r="H187" s="117" t="e">
        <f>G187*'3-9-2原材料-报废'!#REF!</f>
        <v>#REF!</v>
      </c>
    </row>
    <row r="188" ht="16" customHeight="1" spans="1:8">
      <c r="A188" s="117">
        <v>187</v>
      </c>
      <c r="B188" s="117" t="s">
        <v>307</v>
      </c>
      <c r="C188" s="117" t="s">
        <v>308</v>
      </c>
      <c r="D188" s="117" t="s">
        <v>70</v>
      </c>
      <c r="E188" s="117">
        <v>0.2</v>
      </c>
      <c r="F188" s="117">
        <v>3</v>
      </c>
      <c r="G188" s="117">
        <v>0.6</v>
      </c>
      <c r="H188" s="117" t="e">
        <f>G188*'3-9-2原材料-报废'!#REF!</f>
        <v>#REF!</v>
      </c>
    </row>
    <row r="189" ht="16" customHeight="1" spans="1:8">
      <c r="A189" s="117">
        <v>188</v>
      </c>
      <c r="B189" s="117" t="s">
        <v>309</v>
      </c>
      <c r="C189" s="117" t="s">
        <v>310</v>
      </c>
      <c r="D189" s="117" t="s">
        <v>70</v>
      </c>
      <c r="E189" s="117">
        <v>0.2</v>
      </c>
      <c r="F189" s="117">
        <v>3</v>
      </c>
      <c r="G189" s="117">
        <v>0.6</v>
      </c>
      <c r="H189" s="117" t="e">
        <f>G189*'3-9-2原材料-报废'!#REF!</f>
        <v>#REF!</v>
      </c>
    </row>
    <row r="190" ht="16" customHeight="1" spans="1:8">
      <c r="A190" s="117">
        <v>189</v>
      </c>
      <c r="B190" s="117" t="s">
        <v>311</v>
      </c>
      <c r="C190" s="117" t="s">
        <v>312</v>
      </c>
      <c r="D190" s="117" t="s">
        <v>70</v>
      </c>
      <c r="E190" s="117">
        <v>0.2</v>
      </c>
      <c r="F190" s="117">
        <v>3</v>
      </c>
      <c r="G190" s="117">
        <v>0.6</v>
      </c>
      <c r="H190" s="117" t="e">
        <f>G190*'3-9-2原材料-报废'!#REF!</f>
        <v>#REF!</v>
      </c>
    </row>
    <row r="191" ht="16" customHeight="1" spans="1:8">
      <c r="A191" s="117">
        <v>190</v>
      </c>
      <c r="B191" s="117" t="s">
        <v>311</v>
      </c>
      <c r="C191" s="117" t="s">
        <v>312</v>
      </c>
      <c r="D191" s="117" t="s">
        <v>70</v>
      </c>
      <c r="E191" s="117">
        <v>0.2</v>
      </c>
      <c r="F191" s="117">
        <v>3</v>
      </c>
      <c r="G191" s="117">
        <v>0.6</v>
      </c>
      <c r="H191" s="117" t="e">
        <f>G191*'3-9-2原材料-报废'!#REF!</f>
        <v>#REF!</v>
      </c>
    </row>
    <row r="192" ht="16" customHeight="1" spans="1:8">
      <c r="A192" s="117">
        <v>191</v>
      </c>
      <c r="B192" s="117" t="s">
        <v>313</v>
      </c>
      <c r="C192" s="117" t="s">
        <v>314</v>
      </c>
      <c r="D192" s="117" t="s">
        <v>70</v>
      </c>
      <c r="E192" s="117">
        <v>0.2</v>
      </c>
      <c r="F192" s="117">
        <v>3</v>
      </c>
      <c r="G192" s="117">
        <v>0.6</v>
      </c>
      <c r="H192" s="117" t="e">
        <f>G192*'3-9-2原材料-报废'!#REF!</f>
        <v>#REF!</v>
      </c>
    </row>
    <row r="193" ht="16" customHeight="1" spans="1:8">
      <c r="A193" s="117">
        <v>192</v>
      </c>
      <c r="B193" s="117" t="s">
        <v>315</v>
      </c>
      <c r="C193" s="117" t="s">
        <v>316</v>
      </c>
      <c r="D193" s="117" t="s">
        <v>9</v>
      </c>
      <c r="E193" s="117">
        <v>0.02</v>
      </c>
      <c r="F193" s="117">
        <v>0.5</v>
      </c>
      <c r="G193" s="117">
        <v>0.01</v>
      </c>
      <c r="H193" s="117" t="e">
        <f>G193*'3-9-2原材料-报废'!#REF!</f>
        <v>#REF!</v>
      </c>
    </row>
    <row r="194" ht="16" customHeight="1" spans="1:8">
      <c r="A194" s="117">
        <v>193</v>
      </c>
      <c r="B194" s="117" t="s">
        <v>317</v>
      </c>
      <c r="C194" s="117" t="s">
        <v>318</v>
      </c>
      <c r="D194" s="117" t="s">
        <v>9</v>
      </c>
      <c r="E194" s="117">
        <v>0.02</v>
      </c>
      <c r="F194" s="117">
        <v>0.5</v>
      </c>
      <c r="G194" s="117">
        <v>0.01</v>
      </c>
      <c r="H194" s="117" t="e">
        <f>G194*'3-9-2原材料-报废'!#REF!</f>
        <v>#REF!</v>
      </c>
    </row>
    <row r="195" ht="16" customHeight="1" spans="1:8">
      <c r="A195" s="117">
        <v>194</v>
      </c>
      <c r="B195" s="117" t="s">
        <v>319</v>
      </c>
      <c r="C195" s="117" t="s">
        <v>320</v>
      </c>
      <c r="D195" s="117" t="s">
        <v>279</v>
      </c>
      <c r="E195" s="117">
        <v>0.2</v>
      </c>
      <c r="F195" s="117">
        <v>8</v>
      </c>
      <c r="G195" s="117">
        <v>1.6</v>
      </c>
      <c r="H195" s="117" t="e">
        <f>G195*'3-9-2原材料-报废'!#REF!</f>
        <v>#REF!</v>
      </c>
    </row>
    <row r="196" ht="16" customHeight="1" spans="1:8">
      <c r="A196" s="117">
        <v>195</v>
      </c>
      <c r="B196" s="117" t="s">
        <v>321</v>
      </c>
      <c r="C196" s="117" t="s">
        <v>322</v>
      </c>
      <c r="D196" s="117" t="s">
        <v>9</v>
      </c>
      <c r="E196" s="117">
        <v>0.03</v>
      </c>
      <c r="F196" s="117">
        <v>0.5</v>
      </c>
      <c r="G196" s="117">
        <v>0.02</v>
      </c>
      <c r="H196" s="117" t="e">
        <f>G196*'3-9-2原材料-报废'!#REF!</f>
        <v>#REF!</v>
      </c>
    </row>
    <row r="197" ht="16" customHeight="1" spans="1:8">
      <c r="A197" s="117">
        <v>196</v>
      </c>
      <c r="B197" s="117" t="s">
        <v>321</v>
      </c>
      <c r="C197" s="117" t="s">
        <v>322</v>
      </c>
      <c r="D197" s="117" t="s">
        <v>9</v>
      </c>
      <c r="E197" s="117">
        <v>0.03</v>
      </c>
      <c r="F197" s="117">
        <v>0.5</v>
      </c>
      <c r="G197" s="117">
        <v>0.02</v>
      </c>
      <c r="H197" s="117" t="e">
        <f>G197*'3-9-2原材料-报废'!#REF!</f>
        <v>#REF!</v>
      </c>
    </row>
    <row r="198" ht="16" customHeight="1" spans="1:8">
      <c r="A198" s="117">
        <v>197</v>
      </c>
      <c r="B198" s="117" t="s">
        <v>323</v>
      </c>
      <c r="C198" s="117" t="s">
        <v>324</v>
      </c>
      <c r="D198" s="117" t="s">
        <v>9</v>
      </c>
      <c r="E198" s="117">
        <v>0.03</v>
      </c>
      <c r="F198" s="117">
        <v>0.5</v>
      </c>
      <c r="G198" s="117">
        <v>0.02</v>
      </c>
      <c r="H198" s="117" t="e">
        <f>G198*'3-9-2原材料-报废'!#REF!</f>
        <v>#REF!</v>
      </c>
    </row>
    <row r="199" ht="16" customHeight="1" spans="1:8">
      <c r="A199" s="117">
        <v>198</v>
      </c>
      <c r="B199" s="117" t="s">
        <v>323</v>
      </c>
      <c r="C199" s="117" t="s">
        <v>324</v>
      </c>
      <c r="D199" s="117" t="s">
        <v>9</v>
      </c>
      <c r="E199" s="117">
        <v>0.03</v>
      </c>
      <c r="F199" s="117">
        <v>0.5</v>
      </c>
      <c r="G199" s="117">
        <v>0.02</v>
      </c>
      <c r="H199" s="117" t="e">
        <f>G199*'3-9-2原材料-报废'!#REF!</f>
        <v>#REF!</v>
      </c>
    </row>
    <row r="200" ht="16" customHeight="1" spans="1:8">
      <c r="A200" s="117">
        <v>199</v>
      </c>
      <c r="B200" s="117" t="s">
        <v>7</v>
      </c>
      <c r="C200" s="117" t="s">
        <v>325</v>
      </c>
      <c r="D200" s="117" t="s">
        <v>9</v>
      </c>
      <c r="E200" s="117">
        <v>0.03</v>
      </c>
      <c r="F200" s="117">
        <v>0.5</v>
      </c>
      <c r="G200" s="117">
        <v>0.02</v>
      </c>
      <c r="H200" s="117" t="e">
        <f>G200*'3-9-2原材料-报废'!#REF!</f>
        <v>#REF!</v>
      </c>
    </row>
    <row r="201" ht="16" customHeight="1" spans="1:8">
      <c r="A201" s="117">
        <v>200</v>
      </c>
      <c r="B201" s="117" t="s">
        <v>326</v>
      </c>
      <c r="C201" s="117" t="s">
        <v>327</v>
      </c>
      <c r="D201" s="117" t="s">
        <v>73</v>
      </c>
      <c r="E201" s="117">
        <v>0.5</v>
      </c>
      <c r="F201" s="117">
        <v>8</v>
      </c>
      <c r="G201" s="117">
        <v>4</v>
      </c>
      <c r="H201" s="117" t="e">
        <f>G201*'3-9-2原材料-报废'!#REF!</f>
        <v>#REF!</v>
      </c>
    </row>
    <row r="202" ht="16" customHeight="1" spans="1:8">
      <c r="A202" s="117">
        <v>201</v>
      </c>
      <c r="B202" s="117" t="s">
        <v>326</v>
      </c>
      <c r="C202" s="117" t="s">
        <v>327</v>
      </c>
      <c r="D202" s="117" t="s">
        <v>73</v>
      </c>
      <c r="E202" s="117">
        <v>0.5</v>
      </c>
      <c r="F202" s="117">
        <v>8</v>
      </c>
      <c r="G202" s="117">
        <v>4</v>
      </c>
      <c r="H202" s="117" t="e">
        <f>G202*'3-9-2原材料-报废'!#REF!</f>
        <v>#REF!</v>
      </c>
    </row>
    <row r="203" ht="16" customHeight="1" spans="1:8">
      <c r="A203" s="117">
        <v>202</v>
      </c>
      <c r="B203" s="117" t="s">
        <v>326</v>
      </c>
      <c r="C203" s="117" t="s">
        <v>327</v>
      </c>
      <c r="D203" s="117" t="s">
        <v>73</v>
      </c>
      <c r="E203" s="117">
        <v>0.5</v>
      </c>
      <c r="F203" s="117">
        <v>8</v>
      </c>
      <c r="G203" s="117">
        <v>4</v>
      </c>
      <c r="H203" s="117" t="e">
        <f>G203*'3-9-2原材料-报废'!#REF!</f>
        <v>#REF!</v>
      </c>
    </row>
    <row r="204" ht="16" customHeight="1" spans="1:8">
      <c r="A204" s="117">
        <v>203</v>
      </c>
      <c r="B204" s="117" t="s">
        <v>326</v>
      </c>
      <c r="C204" s="117" t="s">
        <v>327</v>
      </c>
      <c r="D204" s="117" t="s">
        <v>73</v>
      </c>
      <c r="E204" s="117">
        <v>0.5</v>
      </c>
      <c r="F204" s="117">
        <v>8</v>
      </c>
      <c r="G204" s="117">
        <v>4</v>
      </c>
      <c r="H204" s="117" t="e">
        <f>G204*'3-9-2原材料-报废'!#REF!</f>
        <v>#REF!</v>
      </c>
    </row>
    <row r="205" ht="16" customHeight="1" spans="1:8">
      <c r="A205" s="117">
        <v>204</v>
      </c>
      <c r="B205" s="117" t="s">
        <v>326</v>
      </c>
      <c r="C205" s="117" t="s">
        <v>327</v>
      </c>
      <c r="D205" s="117" t="s">
        <v>73</v>
      </c>
      <c r="E205" s="117">
        <v>0.5</v>
      </c>
      <c r="F205" s="117">
        <v>8</v>
      </c>
      <c r="G205" s="117">
        <v>4</v>
      </c>
      <c r="H205" s="117" t="e">
        <f>G205*'3-9-2原材料-报废'!#REF!</f>
        <v>#REF!</v>
      </c>
    </row>
    <row r="206" ht="16" customHeight="1" spans="1:8">
      <c r="A206" s="117">
        <v>205</v>
      </c>
      <c r="B206" s="117" t="s">
        <v>328</v>
      </c>
      <c r="C206" s="117" t="s">
        <v>329</v>
      </c>
      <c r="D206" s="117" t="s">
        <v>124</v>
      </c>
      <c r="E206" s="117">
        <v>0.1</v>
      </c>
      <c r="F206" s="117">
        <v>8</v>
      </c>
      <c r="G206" s="117">
        <v>0.8</v>
      </c>
      <c r="H206" s="117" t="e">
        <f>G206*'3-9-2原材料-报废'!#REF!</f>
        <v>#REF!</v>
      </c>
    </row>
    <row r="207" ht="16" customHeight="1" spans="1:8">
      <c r="A207" s="117">
        <v>206</v>
      </c>
      <c r="B207" s="117" t="s">
        <v>328</v>
      </c>
      <c r="C207" s="117" t="s">
        <v>329</v>
      </c>
      <c r="D207" s="117" t="s">
        <v>124</v>
      </c>
      <c r="E207" s="117">
        <v>0.1</v>
      </c>
      <c r="F207" s="117">
        <v>8</v>
      </c>
      <c r="G207" s="117">
        <v>0.8</v>
      </c>
      <c r="H207" s="117" t="e">
        <f>G207*'3-9-2原材料-报废'!#REF!</f>
        <v>#REF!</v>
      </c>
    </row>
    <row r="208" ht="16" customHeight="1" spans="1:8">
      <c r="A208" s="117">
        <v>207</v>
      </c>
      <c r="B208" s="117" t="s">
        <v>328</v>
      </c>
      <c r="C208" s="117" t="s">
        <v>329</v>
      </c>
      <c r="D208" s="117" t="s">
        <v>124</v>
      </c>
      <c r="E208" s="117">
        <v>0.1</v>
      </c>
      <c r="F208" s="117">
        <v>8</v>
      </c>
      <c r="G208" s="117">
        <v>0.8</v>
      </c>
      <c r="H208" s="117" t="e">
        <f>G208*'3-9-2原材料-报废'!#REF!</f>
        <v>#REF!</v>
      </c>
    </row>
    <row r="209" ht="16" customHeight="1" spans="1:8">
      <c r="A209" s="117">
        <v>208</v>
      </c>
      <c r="B209" s="117" t="s">
        <v>328</v>
      </c>
      <c r="C209" s="117" t="s">
        <v>329</v>
      </c>
      <c r="D209" s="117" t="s">
        <v>124</v>
      </c>
      <c r="E209" s="117">
        <v>0.1</v>
      </c>
      <c r="F209" s="117">
        <v>8</v>
      </c>
      <c r="G209" s="117">
        <v>0.8</v>
      </c>
      <c r="H209" s="117" t="e">
        <f>G209*'3-9-2原材料-报废'!#REF!</f>
        <v>#REF!</v>
      </c>
    </row>
    <row r="210" ht="16" customHeight="1" spans="1:8">
      <c r="A210" s="117">
        <v>209</v>
      </c>
      <c r="B210" s="117" t="s">
        <v>328</v>
      </c>
      <c r="C210" s="117" t="s">
        <v>329</v>
      </c>
      <c r="D210" s="117" t="s">
        <v>124</v>
      </c>
      <c r="E210" s="117">
        <v>0.1</v>
      </c>
      <c r="F210" s="117">
        <v>8</v>
      </c>
      <c r="G210" s="117">
        <v>0.8</v>
      </c>
      <c r="H210" s="117" t="e">
        <f>G210*'3-9-2原材料-报废'!#REF!</f>
        <v>#REF!</v>
      </c>
    </row>
    <row r="211" ht="16" customHeight="1" spans="1:8">
      <c r="A211" s="117">
        <v>210</v>
      </c>
      <c r="B211" s="117" t="s">
        <v>328</v>
      </c>
      <c r="C211" s="117" t="s">
        <v>329</v>
      </c>
      <c r="D211" s="117" t="s">
        <v>124</v>
      </c>
      <c r="E211" s="117">
        <v>0.1</v>
      </c>
      <c r="F211" s="117">
        <v>8</v>
      </c>
      <c r="G211" s="117">
        <v>0.8</v>
      </c>
      <c r="H211" s="117" t="e">
        <f>G211*'3-9-2原材料-报废'!#REF!</f>
        <v>#REF!</v>
      </c>
    </row>
    <row r="212" ht="16" customHeight="1" spans="1:8">
      <c r="A212" s="117">
        <v>211</v>
      </c>
      <c r="B212" s="117" t="s">
        <v>330</v>
      </c>
      <c r="C212" s="117" t="s">
        <v>331</v>
      </c>
      <c r="D212" s="117" t="s">
        <v>253</v>
      </c>
      <c r="E212" s="117">
        <v>0.3</v>
      </c>
      <c r="F212" s="117">
        <v>8</v>
      </c>
      <c r="G212" s="117">
        <v>2.4</v>
      </c>
      <c r="H212" s="117" t="e">
        <f>G212*'3-9-2原材料-报废'!#REF!</f>
        <v>#REF!</v>
      </c>
    </row>
    <row r="213" ht="16" customHeight="1" spans="1:8">
      <c r="A213" s="117">
        <v>212</v>
      </c>
      <c r="B213" s="117" t="s">
        <v>330</v>
      </c>
      <c r="C213" s="117" t="s">
        <v>331</v>
      </c>
      <c r="D213" s="117" t="s">
        <v>253</v>
      </c>
      <c r="E213" s="117">
        <v>0.3</v>
      </c>
      <c r="F213" s="117">
        <v>8</v>
      </c>
      <c r="G213" s="117">
        <v>2.4</v>
      </c>
      <c r="H213" s="117" t="e">
        <f>G213*'3-9-2原材料-报废'!#REF!</f>
        <v>#REF!</v>
      </c>
    </row>
    <row r="214" ht="16" customHeight="1" spans="1:8">
      <c r="A214" s="117">
        <v>213</v>
      </c>
      <c r="B214" s="117" t="s">
        <v>332</v>
      </c>
      <c r="C214" s="117" t="s">
        <v>333</v>
      </c>
      <c r="D214" s="117" t="s">
        <v>253</v>
      </c>
      <c r="E214" s="117">
        <v>0.3</v>
      </c>
      <c r="F214" s="117">
        <v>8</v>
      </c>
      <c r="G214" s="117">
        <v>2.4</v>
      </c>
      <c r="H214" s="117" t="e">
        <f>G214*'3-9-2原材料-报废'!#REF!</f>
        <v>#REF!</v>
      </c>
    </row>
    <row r="215" ht="16" customHeight="1" spans="1:8">
      <c r="A215" s="117">
        <v>214</v>
      </c>
      <c r="B215" s="117" t="s">
        <v>334</v>
      </c>
      <c r="C215" s="117" t="s">
        <v>335</v>
      </c>
      <c r="D215" s="117" t="s">
        <v>124</v>
      </c>
      <c r="E215" s="117">
        <v>0.1</v>
      </c>
      <c r="F215" s="117">
        <v>8</v>
      </c>
      <c r="G215" s="117">
        <v>0.8</v>
      </c>
      <c r="H215" s="117" t="e">
        <f>G215*'3-9-2原材料-报废'!#REF!</f>
        <v>#REF!</v>
      </c>
    </row>
    <row r="216" ht="16" customHeight="1" spans="1:8">
      <c r="A216" s="117">
        <v>215</v>
      </c>
      <c r="B216" s="117" t="s">
        <v>336</v>
      </c>
      <c r="C216" s="117" t="s">
        <v>337</v>
      </c>
      <c r="D216" s="117" t="s">
        <v>124</v>
      </c>
      <c r="E216" s="117">
        <v>0.1</v>
      </c>
      <c r="F216" s="117">
        <v>8</v>
      </c>
      <c r="G216" s="117">
        <v>0.8</v>
      </c>
      <c r="H216" s="117" t="e">
        <f>G216*'3-9-2原材料-报废'!#REF!</f>
        <v>#REF!</v>
      </c>
    </row>
    <row r="217" ht="16" customHeight="1" spans="1:8">
      <c r="A217" s="117">
        <v>216</v>
      </c>
      <c r="B217" s="117" t="s">
        <v>338</v>
      </c>
      <c r="C217" s="117" t="s">
        <v>339</v>
      </c>
      <c r="D217" s="117" t="s">
        <v>124</v>
      </c>
      <c r="E217" s="117">
        <v>0.1</v>
      </c>
      <c r="F217" s="117">
        <v>8</v>
      </c>
      <c r="G217" s="117">
        <v>0.8</v>
      </c>
      <c r="H217" s="117" t="e">
        <f>G217*'3-9-2原材料-报废'!#REF!</f>
        <v>#REF!</v>
      </c>
    </row>
    <row r="218" ht="16" customHeight="1" spans="1:8">
      <c r="A218" s="117">
        <v>217</v>
      </c>
      <c r="B218" s="117" t="s">
        <v>340</v>
      </c>
      <c r="C218" s="117" t="s">
        <v>341</v>
      </c>
      <c r="D218" s="117" t="s">
        <v>73</v>
      </c>
      <c r="E218" s="117">
        <v>0.02</v>
      </c>
      <c r="F218" s="117">
        <v>8</v>
      </c>
      <c r="G218" s="117">
        <v>0.16</v>
      </c>
      <c r="H218" s="117" t="e">
        <f>G218*'3-9-2原材料-报废'!#REF!</f>
        <v>#REF!</v>
      </c>
    </row>
    <row r="219" ht="16" customHeight="1" spans="1:8">
      <c r="A219" s="117">
        <v>218</v>
      </c>
      <c r="B219" s="117" t="s">
        <v>342</v>
      </c>
      <c r="C219" s="117" t="s">
        <v>343</v>
      </c>
      <c r="D219" s="117" t="s">
        <v>73</v>
      </c>
      <c r="E219" s="117">
        <v>0.02</v>
      </c>
      <c r="F219" s="117">
        <v>8</v>
      </c>
      <c r="G219" s="117">
        <v>0.16</v>
      </c>
      <c r="H219" s="117" t="e">
        <f>G219*'3-9-2原材料-报废'!#REF!</f>
        <v>#REF!</v>
      </c>
    </row>
    <row r="220" ht="16" customHeight="1" spans="1:8">
      <c r="A220" s="117">
        <v>219</v>
      </c>
      <c r="B220" s="117" t="s">
        <v>344</v>
      </c>
      <c r="C220" s="117" t="s">
        <v>345</v>
      </c>
      <c r="D220" s="117" t="s">
        <v>124</v>
      </c>
      <c r="E220" s="117">
        <v>0.1</v>
      </c>
      <c r="F220" s="117">
        <v>8</v>
      </c>
      <c r="G220" s="117">
        <v>0.8</v>
      </c>
      <c r="H220" s="117" t="e">
        <f>G220*'3-9-2原材料-报废'!#REF!</f>
        <v>#REF!</v>
      </c>
    </row>
    <row r="221" ht="16" customHeight="1" spans="1:8">
      <c r="A221" s="117">
        <v>220</v>
      </c>
      <c r="B221" s="117" t="s">
        <v>346</v>
      </c>
      <c r="C221" s="117" t="s">
        <v>347</v>
      </c>
      <c r="D221" s="117" t="s">
        <v>124</v>
      </c>
      <c r="E221" s="117">
        <v>0.2</v>
      </c>
      <c r="F221" s="117">
        <v>8</v>
      </c>
      <c r="G221" s="117">
        <v>1.6</v>
      </c>
      <c r="H221" s="117" t="e">
        <f>G221*'3-9-2原材料-报废'!#REF!</f>
        <v>#REF!</v>
      </c>
    </row>
    <row r="222" ht="16" customHeight="1" spans="1:8">
      <c r="A222" s="117">
        <v>221</v>
      </c>
      <c r="B222" s="117" t="s">
        <v>346</v>
      </c>
      <c r="C222" s="117" t="s">
        <v>347</v>
      </c>
      <c r="D222" s="117" t="s">
        <v>124</v>
      </c>
      <c r="E222" s="117">
        <v>0.2</v>
      </c>
      <c r="F222" s="117">
        <v>8</v>
      </c>
      <c r="G222" s="117">
        <v>1.6</v>
      </c>
      <c r="H222" s="117" t="e">
        <f>G222*'3-9-2原材料-报废'!#REF!</f>
        <v>#REF!</v>
      </c>
    </row>
    <row r="223" ht="16" customHeight="1" spans="1:8">
      <c r="A223" s="117">
        <v>222</v>
      </c>
      <c r="B223" s="117" t="s">
        <v>348</v>
      </c>
      <c r="C223" s="117" t="s">
        <v>349</v>
      </c>
      <c r="D223" s="117" t="s">
        <v>124</v>
      </c>
      <c r="E223" s="117">
        <v>0.1</v>
      </c>
      <c r="F223" s="117">
        <v>8</v>
      </c>
      <c r="G223" s="117">
        <v>0.8</v>
      </c>
      <c r="H223" s="117" t="e">
        <f>G223*'3-9-2原材料-报废'!#REF!</f>
        <v>#REF!</v>
      </c>
    </row>
    <row r="224" ht="16" customHeight="1" spans="1:8">
      <c r="A224" s="117">
        <v>223</v>
      </c>
      <c r="B224" s="117" t="s">
        <v>350</v>
      </c>
      <c r="C224" s="117" t="s">
        <v>351</v>
      </c>
      <c r="D224" s="117" t="s">
        <v>124</v>
      </c>
      <c r="E224" s="117">
        <v>0.1</v>
      </c>
      <c r="F224" s="117">
        <v>8</v>
      </c>
      <c r="G224" s="117">
        <v>0.8</v>
      </c>
      <c r="H224" s="117" t="e">
        <f>G224*'3-9-2原材料-报废'!#REF!</f>
        <v>#REF!</v>
      </c>
    </row>
    <row r="225" ht="16" customHeight="1" spans="1:8">
      <c r="A225" s="117">
        <v>224</v>
      </c>
      <c r="B225" s="117" t="s">
        <v>352</v>
      </c>
      <c r="C225" s="117" t="s">
        <v>353</v>
      </c>
      <c r="D225" s="117" t="s">
        <v>73</v>
      </c>
      <c r="E225" s="117">
        <v>0.02</v>
      </c>
      <c r="F225" s="117">
        <v>8</v>
      </c>
      <c r="G225" s="117">
        <v>0.16</v>
      </c>
      <c r="H225" s="117" t="e">
        <f>G225*'3-9-2原材料-报废'!#REF!</f>
        <v>#REF!</v>
      </c>
    </row>
    <row r="226" ht="16" customHeight="1" spans="1:8">
      <c r="A226" s="117">
        <v>225</v>
      </c>
      <c r="B226" s="117" t="s">
        <v>352</v>
      </c>
      <c r="C226" s="117" t="s">
        <v>353</v>
      </c>
      <c r="D226" s="117" t="s">
        <v>73</v>
      </c>
      <c r="E226" s="117">
        <v>0.02</v>
      </c>
      <c r="F226" s="117">
        <v>8</v>
      </c>
      <c r="G226" s="117">
        <v>0.16</v>
      </c>
      <c r="H226" s="117" t="e">
        <f>G226*'3-9-2原材料-报废'!#REF!</f>
        <v>#REF!</v>
      </c>
    </row>
    <row r="227" ht="16" customHeight="1" spans="1:8">
      <c r="A227" s="117">
        <v>226</v>
      </c>
      <c r="B227" s="117" t="s">
        <v>354</v>
      </c>
      <c r="C227" s="117" t="s">
        <v>355</v>
      </c>
      <c r="D227" s="117" t="s">
        <v>124</v>
      </c>
      <c r="E227" s="117">
        <v>0.1</v>
      </c>
      <c r="F227" s="117">
        <v>8</v>
      </c>
      <c r="G227" s="117">
        <v>0.8</v>
      </c>
      <c r="H227" s="117" t="e">
        <f>G227*'3-9-2原材料-报废'!#REF!</f>
        <v>#REF!</v>
      </c>
    </row>
    <row r="228" ht="16" customHeight="1" spans="1:8">
      <c r="A228" s="117">
        <v>227</v>
      </c>
      <c r="B228" s="117" t="s">
        <v>356</v>
      </c>
      <c r="C228" s="117" t="s">
        <v>357</v>
      </c>
      <c r="D228" s="117" t="s">
        <v>124</v>
      </c>
      <c r="E228" s="117">
        <v>0.1</v>
      </c>
      <c r="F228" s="117">
        <v>8</v>
      </c>
      <c r="G228" s="117">
        <v>0.8</v>
      </c>
      <c r="H228" s="117" t="e">
        <f>G228*'3-9-2原材料-报废'!#REF!</f>
        <v>#REF!</v>
      </c>
    </row>
    <row r="229" ht="16" customHeight="1" spans="1:8">
      <c r="A229" s="117">
        <v>228</v>
      </c>
      <c r="B229" s="117" t="s">
        <v>356</v>
      </c>
      <c r="C229" s="117" t="s">
        <v>357</v>
      </c>
      <c r="D229" s="117" t="s">
        <v>124</v>
      </c>
      <c r="E229" s="117">
        <v>0.1</v>
      </c>
      <c r="F229" s="117">
        <v>8</v>
      </c>
      <c r="G229" s="117">
        <v>0.8</v>
      </c>
      <c r="H229" s="117" t="e">
        <f>G229*'3-9-2原材料-报废'!#REF!</f>
        <v>#REF!</v>
      </c>
    </row>
    <row r="230" ht="16" customHeight="1" spans="1:8">
      <c r="A230" s="117">
        <v>229</v>
      </c>
      <c r="B230" s="117" t="s">
        <v>358</v>
      </c>
      <c r="C230" s="117" t="s">
        <v>359</v>
      </c>
      <c r="D230" s="117" t="s">
        <v>233</v>
      </c>
      <c r="E230" s="117">
        <v>0.1</v>
      </c>
      <c r="F230" s="117">
        <v>8</v>
      </c>
      <c r="G230" s="117">
        <v>0.8</v>
      </c>
      <c r="H230" s="117" t="e">
        <f>G230*'3-9-2原材料-报废'!#REF!</f>
        <v>#REF!</v>
      </c>
    </row>
    <row r="231" ht="16" customHeight="1" spans="1:8">
      <c r="A231" s="117">
        <v>230</v>
      </c>
      <c r="B231" s="117" t="s">
        <v>358</v>
      </c>
      <c r="C231" s="117" t="s">
        <v>359</v>
      </c>
      <c r="D231" s="117" t="s">
        <v>233</v>
      </c>
      <c r="E231" s="117">
        <v>0.1</v>
      </c>
      <c r="F231" s="117">
        <v>8</v>
      </c>
      <c r="G231" s="117">
        <v>0.8</v>
      </c>
      <c r="H231" s="117" t="e">
        <f>G231*'3-9-2原材料-报废'!#REF!</f>
        <v>#REF!</v>
      </c>
    </row>
    <row r="232" ht="16" customHeight="1" spans="1:8">
      <c r="A232" s="117">
        <v>231</v>
      </c>
      <c r="B232" s="117" t="s">
        <v>360</v>
      </c>
      <c r="C232" s="117" t="s">
        <v>361</v>
      </c>
      <c r="D232" s="117" t="s">
        <v>124</v>
      </c>
      <c r="E232" s="117">
        <v>0.1</v>
      </c>
      <c r="F232" s="117">
        <v>8</v>
      </c>
      <c r="G232" s="117">
        <v>0.8</v>
      </c>
      <c r="H232" s="117" t="e">
        <f>G232*'3-9-2原材料-报废'!#REF!</f>
        <v>#REF!</v>
      </c>
    </row>
    <row r="233" ht="16" customHeight="1" spans="1:8">
      <c r="A233" s="117">
        <v>232</v>
      </c>
      <c r="B233" s="117" t="s">
        <v>362</v>
      </c>
      <c r="C233" s="117" t="s">
        <v>363</v>
      </c>
      <c r="D233" s="117" t="s">
        <v>124</v>
      </c>
      <c r="E233" s="117">
        <v>0.1</v>
      </c>
      <c r="F233" s="117">
        <v>8</v>
      </c>
      <c r="G233" s="117">
        <v>0.8</v>
      </c>
      <c r="H233" s="117" t="e">
        <f>G233*'3-9-2原材料-报废'!#REF!</f>
        <v>#REF!</v>
      </c>
    </row>
    <row r="234" ht="16" customHeight="1" spans="1:8">
      <c r="A234" s="117">
        <v>233</v>
      </c>
      <c r="B234" s="117" t="s">
        <v>364</v>
      </c>
      <c r="C234" s="117" t="s">
        <v>365</v>
      </c>
      <c r="D234" s="117" t="s">
        <v>124</v>
      </c>
      <c r="E234" s="117">
        <v>0.05</v>
      </c>
      <c r="F234" s="117">
        <v>8</v>
      </c>
      <c r="G234" s="117">
        <v>0.4</v>
      </c>
      <c r="H234" s="117" t="e">
        <f>G234*'3-9-2原材料-报废'!#REF!</f>
        <v>#REF!</v>
      </c>
    </row>
    <row r="235" ht="16" customHeight="1" spans="1:8">
      <c r="A235" s="117">
        <v>234</v>
      </c>
      <c r="B235" s="117" t="s">
        <v>364</v>
      </c>
      <c r="C235" s="117" t="s">
        <v>365</v>
      </c>
      <c r="D235" s="117" t="s">
        <v>124</v>
      </c>
      <c r="E235" s="117">
        <v>0.05</v>
      </c>
      <c r="F235" s="117">
        <v>8</v>
      </c>
      <c r="G235" s="117">
        <v>0.4</v>
      </c>
      <c r="H235" s="117" t="e">
        <f>G235*'3-9-2原材料-报废'!#REF!</f>
        <v>#REF!</v>
      </c>
    </row>
    <row r="236" ht="16" customHeight="1" spans="1:8">
      <c r="A236" s="117">
        <v>235</v>
      </c>
      <c r="B236" s="117" t="s">
        <v>364</v>
      </c>
      <c r="C236" s="117" t="s">
        <v>365</v>
      </c>
      <c r="D236" s="117" t="s">
        <v>124</v>
      </c>
      <c r="E236" s="117">
        <v>0.05</v>
      </c>
      <c r="F236" s="117">
        <v>8</v>
      </c>
      <c r="G236" s="117">
        <v>0.4</v>
      </c>
      <c r="H236" s="117" t="e">
        <f>G236*'3-9-2原材料-报废'!#REF!</f>
        <v>#REF!</v>
      </c>
    </row>
    <row r="237" ht="16" customHeight="1" spans="1:8">
      <c r="A237" s="117">
        <v>236</v>
      </c>
      <c r="B237" s="117" t="s">
        <v>366</v>
      </c>
      <c r="C237" s="117" t="s">
        <v>367</v>
      </c>
      <c r="D237" s="117" t="s">
        <v>220</v>
      </c>
      <c r="E237" s="117">
        <v>0.2</v>
      </c>
      <c r="F237" s="117">
        <v>25</v>
      </c>
      <c r="G237" s="117">
        <v>5</v>
      </c>
      <c r="H237" s="117" t="e">
        <f>G237*'3-9-2原材料-报废'!#REF!</f>
        <v>#REF!</v>
      </c>
    </row>
    <row r="238" ht="16" customHeight="1" spans="1:8">
      <c r="A238" s="117">
        <v>237</v>
      </c>
      <c r="B238" s="117" t="s">
        <v>366</v>
      </c>
      <c r="C238" s="117" t="s">
        <v>367</v>
      </c>
      <c r="D238" s="117" t="s">
        <v>220</v>
      </c>
      <c r="E238" s="117">
        <v>0.2</v>
      </c>
      <c r="F238" s="117">
        <v>25</v>
      </c>
      <c r="G238" s="117">
        <v>5</v>
      </c>
      <c r="H238" s="117" t="e">
        <f>G238*'3-9-2原材料-报废'!#REF!</f>
        <v>#REF!</v>
      </c>
    </row>
    <row r="239" ht="16" customHeight="1" spans="1:8">
      <c r="A239" s="117">
        <v>238</v>
      </c>
      <c r="B239" s="117" t="s">
        <v>366</v>
      </c>
      <c r="C239" s="117" t="s">
        <v>367</v>
      </c>
      <c r="D239" s="117" t="s">
        <v>220</v>
      </c>
      <c r="E239" s="117">
        <v>0.2</v>
      </c>
      <c r="F239" s="117">
        <v>25</v>
      </c>
      <c r="G239" s="117">
        <v>5</v>
      </c>
      <c r="H239" s="117" t="e">
        <f>G239*'3-9-2原材料-报废'!#REF!</f>
        <v>#REF!</v>
      </c>
    </row>
    <row r="240" ht="16" customHeight="1" spans="1:8">
      <c r="A240" s="117">
        <v>239</v>
      </c>
      <c r="B240" s="117" t="s">
        <v>368</v>
      </c>
      <c r="C240" s="117" t="s">
        <v>369</v>
      </c>
      <c r="D240" s="117" t="s">
        <v>220</v>
      </c>
      <c r="E240" s="117">
        <v>0.2</v>
      </c>
      <c r="F240" s="117">
        <v>25</v>
      </c>
      <c r="G240" s="117">
        <v>5</v>
      </c>
      <c r="H240" s="117" t="e">
        <f>G240*'3-9-2原材料-报废'!#REF!</f>
        <v>#REF!</v>
      </c>
    </row>
    <row r="241" ht="16" customHeight="1" spans="1:8">
      <c r="A241" s="117">
        <v>240</v>
      </c>
      <c r="B241" s="117" t="s">
        <v>368</v>
      </c>
      <c r="C241" s="117" t="s">
        <v>369</v>
      </c>
      <c r="D241" s="117" t="s">
        <v>220</v>
      </c>
      <c r="E241" s="117">
        <v>0.2</v>
      </c>
      <c r="F241" s="117">
        <v>25</v>
      </c>
      <c r="G241" s="117">
        <v>5</v>
      </c>
      <c r="H241" s="117" t="e">
        <f>G241*'3-9-2原材料-报废'!#REF!</f>
        <v>#REF!</v>
      </c>
    </row>
    <row r="242" ht="16" customHeight="1" spans="1:8">
      <c r="A242" s="117">
        <v>241</v>
      </c>
      <c r="B242" s="117" t="s">
        <v>370</v>
      </c>
      <c r="C242" s="117" t="s">
        <v>371</v>
      </c>
      <c r="D242" s="117" t="s">
        <v>220</v>
      </c>
      <c r="E242" s="117">
        <v>0.5</v>
      </c>
      <c r="F242" s="117">
        <v>25</v>
      </c>
      <c r="G242" s="117">
        <v>12.5</v>
      </c>
      <c r="H242" s="117" t="e">
        <f>G242*'3-9-2原材料-报废'!#REF!</f>
        <v>#REF!</v>
      </c>
    </row>
    <row r="243" ht="16" customHeight="1" spans="1:8">
      <c r="A243" s="117">
        <v>242</v>
      </c>
      <c r="B243" s="117" t="s">
        <v>372</v>
      </c>
      <c r="C243" s="117" t="s">
        <v>373</v>
      </c>
      <c r="D243" s="117" t="s">
        <v>220</v>
      </c>
      <c r="E243" s="117">
        <v>0.5</v>
      </c>
      <c r="F243" s="117">
        <v>25</v>
      </c>
      <c r="G243" s="117">
        <v>12.5</v>
      </c>
      <c r="H243" s="117" t="e">
        <f>G243*'3-9-2原材料-报废'!#REF!</f>
        <v>#REF!</v>
      </c>
    </row>
    <row r="244" ht="16" customHeight="1" spans="1:8">
      <c r="A244" s="117">
        <v>243</v>
      </c>
      <c r="B244" s="117" t="s">
        <v>374</v>
      </c>
      <c r="C244" s="117" t="s">
        <v>375</v>
      </c>
      <c r="D244" s="117" t="s">
        <v>220</v>
      </c>
      <c r="E244" s="117">
        <v>0.5</v>
      </c>
      <c r="F244" s="117">
        <v>25</v>
      </c>
      <c r="G244" s="117">
        <v>12.5</v>
      </c>
      <c r="H244" s="117" t="e">
        <f>G244*'3-9-2原材料-报废'!#REF!</f>
        <v>#REF!</v>
      </c>
    </row>
    <row r="245" ht="16" customHeight="1" spans="1:8">
      <c r="A245" s="117">
        <v>244</v>
      </c>
      <c r="B245" s="117" t="s">
        <v>376</v>
      </c>
      <c r="C245" s="117" t="s">
        <v>377</v>
      </c>
      <c r="D245" s="117" t="s">
        <v>220</v>
      </c>
      <c r="E245" s="117">
        <v>0.5</v>
      </c>
      <c r="F245" s="117">
        <v>25</v>
      </c>
      <c r="G245" s="117">
        <v>12.5</v>
      </c>
      <c r="H245" s="117" t="e">
        <f>G245*'3-9-2原材料-报废'!#REF!</f>
        <v>#REF!</v>
      </c>
    </row>
    <row r="246" ht="16" customHeight="1" spans="1:8">
      <c r="A246" s="117">
        <v>245</v>
      </c>
      <c r="B246" s="117" t="s">
        <v>378</v>
      </c>
      <c r="C246" s="117" t="s">
        <v>379</v>
      </c>
      <c r="D246" s="117" t="s">
        <v>124</v>
      </c>
      <c r="E246" s="117">
        <v>0.05</v>
      </c>
      <c r="F246" s="117">
        <v>8</v>
      </c>
      <c r="G246" s="117">
        <v>0.4</v>
      </c>
      <c r="H246" s="117" t="e">
        <f>G246*'3-9-2原材料-报废'!#REF!</f>
        <v>#REF!</v>
      </c>
    </row>
    <row r="247" ht="16" customHeight="1" spans="1:8">
      <c r="A247" s="117">
        <v>246</v>
      </c>
      <c r="B247" s="117" t="s">
        <v>380</v>
      </c>
      <c r="C247" s="117" t="s">
        <v>381</v>
      </c>
      <c r="D247" s="117" t="s">
        <v>124</v>
      </c>
      <c r="E247" s="117">
        <v>0.05</v>
      </c>
      <c r="F247" s="117">
        <v>8</v>
      </c>
      <c r="G247" s="117">
        <v>0.4</v>
      </c>
      <c r="H247" s="117" t="e">
        <f>G247*'3-9-2原材料-报废'!#REF!</f>
        <v>#REF!</v>
      </c>
    </row>
    <row r="248" ht="16" customHeight="1" spans="1:8">
      <c r="A248" s="117">
        <v>247</v>
      </c>
      <c r="B248" s="117" t="s">
        <v>380</v>
      </c>
      <c r="C248" s="117" t="s">
        <v>381</v>
      </c>
      <c r="D248" s="117" t="s">
        <v>124</v>
      </c>
      <c r="E248" s="117">
        <v>0.05</v>
      </c>
      <c r="F248" s="117">
        <v>8</v>
      </c>
      <c r="G248" s="117">
        <v>0.4</v>
      </c>
      <c r="H248" s="117" t="e">
        <f>G248*'3-9-2原材料-报废'!#REF!</f>
        <v>#REF!</v>
      </c>
    </row>
    <row r="249" ht="16" customHeight="1" spans="1:8">
      <c r="A249" s="117">
        <v>248</v>
      </c>
      <c r="B249" s="117" t="s">
        <v>382</v>
      </c>
      <c r="C249" s="117" t="s">
        <v>383</v>
      </c>
      <c r="D249" s="117" t="s">
        <v>124</v>
      </c>
      <c r="E249" s="117">
        <v>0.05</v>
      </c>
      <c r="F249" s="117">
        <v>8</v>
      </c>
      <c r="G249" s="117">
        <v>0.4</v>
      </c>
      <c r="H249" s="117" t="e">
        <f>G249*'3-9-2原材料-报废'!#REF!</f>
        <v>#REF!</v>
      </c>
    </row>
    <row r="250" ht="16" customHeight="1" spans="1:8">
      <c r="A250" s="117">
        <v>249</v>
      </c>
      <c r="B250" s="117" t="s">
        <v>382</v>
      </c>
      <c r="C250" s="117" t="s">
        <v>383</v>
      </c>
      <c r="D250" s="117" t="s">
        <v>124</v>
      </c>
      <c r="E250" s="117">
        <v>0.05</v>
      </c>
      <c r="F250" s="117">
        <v>8</v>
      </c>
      <c r="G250" s="117">
        <v>0.4</v>
      </c>
      <c r="H250" s="117" t="e">
        <f>G250*'3-9-2原材料-报废'!#REF!</f>
        <v>#REF!</v>
      </c>
    </row>
    <row r="251" ht="16" customHeight="1" spans="1:8">
      <c r="A251" s="117">
        <v>250</v>
      </c>
      <c r="B251" s="117" t="s">
        <v>384</v>
      </c>
      <c r="C251" s="117" t="s">
        <v>385</v>
      </c>
      <c r="D251" s="117" t="s">
        <v>124</v>
      </c>
      <c r="E251" s="117">
        <v>0.05</v>
      </c>
      <c r="F251" s="117">
        <v>8</v>
      </c>
      <c r="G251" s="117">
        <v>0.4</v>
      </c>
      <c r="H251" s="117" t="e">
        <f>G251*'3-9-2原材料-报废'!#REF!</f>
        <v>#REF!</v>
      </c>
    </row>
    <row r="252" ht="16" customHeight="1" spans="1:8">
      <c r="A252" s="117">
        <v>251</v>
      </c>
      <c r="B252" s="117" t="s">
        <v>386</v>
      </c>
      <c r="C252" s="117" t="s">
        <v>387</v>
      </c>
      <c r="D252" s="117" t="s">
        <v>124</v>
      </c>
      <c r="E252" s="117">
        <v>0.05</v>
      </c>
      <c r="F252" s="117">
        <v>8</v>
      </c>
      <c r="G252" s="117">
        <v>0.4</v>
      </c>
      <c r="H252" s="117" t="e">
        <f>G252*'3-9-2原材料-报废'!#REF!</f>
        <v>#REF!</v>
      </c>
    </row>
    <row r="253" ht="16" customHeight="1" spans="1:8">
      <c r="A253" s="117">
        <v>252</v>
      </c>
      <c r="B253" s="117" t="s">
        <v>388</v>
      </c>
      <c r="C253" s="117" t="s">
        <v>389</v>
      </c>
      <c r="D253" s="117" t="s">
        <v>124</v>
      </c>
      <c r="E253" s="117">
        <v>0.05</v>
      </c>
      <c r="F253" s="117">
        <v>8</v>
      </c>
      <c r="G253" s="117">
        <v>0.4</v>
      </c>
      <c r="H253" s="117" t="e">
        <f>G253*'3-9-2原材料-报废'!#REF!</f>
        <v>#REF!</v>
      </c>
    </row>
    <row r="254" ht="16" customHeight="1" spans="1:8">
      <c r="A254" s="117">
        <v>253</v>
      </c>
      <c r="B254" s="117" t="s">
        <v>390</v>
      </c>
      <c r="C254" s="117" t="s">
        <v>391</v>
      </c>
      <c r="D254" s="117" t="s">
        <v>124</v>
      </c>
      <c r="E254" s="117">
        <v>0.05</v>
      </c>
      <c r="F254" s="117">
        <v>8</v>
      </c>
      <c r="G254" s="117">
        <v>0.4</v>
      </c>
      <c r="H254" s="117" t="e">
        <f>G254*'3-9-2原材料-报废'!#REF!</f>
        <v>#REF!</v>
      </c>
    </row>
    <row r="255" ht="16" customHeight="1" spans="1:8">
      <c r="A255" s="117">
        <v>254</v>
      </c>
      <c r="B255" s="117" t="s">
        <v>392</v>
      </c>
      <c r="C255" s="117" t="s">
        <v>393</v>
      </c>
      <c r="D255" s="117" t="s">
        <v>124</v>
      </c>
      <c r="E255" s="117">
        <v>0.05</v>
      </c>
      <c r="F255" s="117">
        <v>8</v>
      </c>
      <c r="G255" s="117">
        <v>0.4</v>
      </c>
      <c r="H255" s="117" t="e">
        <f>G255*'3-9-2原材料-报废'!#REF!</f>
        <v>#REF!</v>
      </c>
    </row>
    <row r="256" ht="16" customHeight="1" spans="1:8">
      <c r="A256" s="117">
        <v>255</v>
      </c>
      <c r="B256" s="117" t="s">
        <v>394</v>
      </c>
      <c r="C256" s="117" t="s">
        <v>395</v>
      </c>
      <c r="D256" s="117" t="s">
        <v>124</v>
      </c>
      <c r="E256" s="117">
        <v>0.05</v>
      </c>
      <c r="F256" s="117">
        <v>8</v>
      </c>
      <c r="G256" s="117">
        <v>0.4</v>
      </c>
      <c r="H256" s="117" t="e">
        <f>G256*'3-9-2原材料-报废'!#REF!</f>
        <v>#REF!</v>
      </c>
    </row>
    <row r="257" ht="16" customHeight="1" spans="1:8">
      <c r="A257" s="117">
        <v>256</v>
      </c>
      <c r="B257" s="117" t="s">
        <v>396</v>
      </c>
      <c r="C257" s="117" t="s">
        <v>397</v>
      </c>
      <c r="D257" s="117" t="s">
        <v>124</v>
      </c>
      <c r="E257" s="117">
        <v>0.05</v>
      </c>
      <c r="F257" s="117">
        <v>8</v>
      </c>
      <c r="G257" s="117">
        <v>0.4</v>
      </c>
      <c r="H257" s="117" t="e">
        <f>G257*'3-9-2原材料-报废'!#REF!</f>
        <v>#REF!</v>
      </c>
    </row>
    <row r="258" ht="16" customHeight="1" spans="1:8">
      <c r="A258" s="117">
        <v>257</v>
      </c>
      <c r="B258" s="117" t="s">
        <v>396</v>
      </c>
      <c r="C258" s="117" t="s">
        <v>397</v>
      </c>
      <c r="D258" s="117" t="s">
        <v>124</v>
      </c>
      <c r="E258" s="117">
        <v>0.05</v>
      </c>
      <c r="F258" s="117">
        <v>8</v>
      </c>
      <c r="G258" s="117">
        <v>0.4</v>
      </c>
      <c r="H258" s="117" t="e">
        <f>G258*'3-9-2原材料-报废'!#REF!</f>
        <v>#REF!</v>
      </c>
    </row>
    <row r="259" ht="16" customHeight="1" spans="1:8">
      <c r="A259" s="117">
        <v>258</v>
      </c>
      <c r="B259" s="117" t="s">
        <v>398</v>
      </c>
      <c r="C259" s="117" t="s">
        <v>399</v>
      </c>
      <c r="D259" s="117" t="s">
        <v>124</v>
      </c>
      <c r="E259" s="117">
        <v>0.05</v>
      </c>
      <c r="F259" s="117">
        <v>8</v>
      </c>
      <c r="G259" s="117">
        <v>0.4</v>
      </c>
      <c r="H259" s="117" t="e">
        <f>G259*'3-9-2原材料-报废'!#REF!</f>
        <v>#REF!</v>
      </c>
    </row>
    <row r="260" ht="16" customHeight="1" spans="1:8">
      <c r="A260" s="117">
        <v>259</v>
      </c>
      <c r="B260" s="117" t="s">
        <v>400</v>
      </c>
      <c r="C260" s="117" t="s">
        <v>401</v>
      </c>
      <c r="D260" s="117" t="s">
        <v>124</v>
      </c>
      <c r="E260" s="117">
        <v>0.05</v>
      </c>
      <c r="F260" s="117">
        <v>8</v>
      </c>
      <c r="G260" s="117">
        <v>0.4</v>
      </c>
      <c r="H260" s="117" t="e">
        <f>G260*'3-9-2原材料-报废'!#REF!</f>
        <v>#REF!</v>
      </c>
    </row>
    <row r="261" ht="16" customHeight="1" spans="1:8">
      <c r="A261" s="117">
        <v>260</v>
      </c>
      <c r="B261" s="117" t="s">
        <v>402</v>
      </c>
      <c r="C261" s="117" t="s">
        <v>403</v>
      </c>
      <c r="D261" s="117" t="s">
        <v>124</v>
      </c>
      <c r="E261" s="117">
        <v>0.05</v>
      </c>
      <c r="F261" s="117">
        <v>8</v>
      </c>
      <c r="G261" s="117">
        <v>0.4</v>
      </c>
      <c r="H261" s="117" t="e">
        <f>G261*'3-9-2原材料-报废'!#REF!</f>
        <v>#REF!</v>
      </c>
    </row>
    <row r="262" ht="16" customHeight="1" spans="1:8">
      <c r="A262" s="117">
        <v>261</v>
      </c>
      <c r="B262" s="117" t="s">
        <v>404</v>
      </c>
      <c r="C262" s="117" t="s">
        <v>405</v>
      </c>
      <c r="D262" s="117" t="s">
        <v>124</v>
      </c>
      <c r="E262" s="117">
        <v>0.05</v>
      </c>
      <c r="F262" s="117">
        <v>8</v>
      </c>
      <c r="G262" s="117">
        <v>0.4</v>
      </c>
      <c r="H262" s="117" t="e">
        <f>G262*'3-9-2原材料-报废'!#REF!</f>
        <v>#REF!</v>
      </c>
    </row>
    <row r="263" ht="16" customHeight="1" spans="1:8">
      <c r="A263" s="117">
        <v>262</v>
      </c>
      <c r="B263" s="117" t="s">
        <v>406</v>
      </c>
      <c r="C263" s="117" t="s">
        <v>407</v>
      </c>
      <c r="D263" s="117" t="s">
        <v>124</v>
      </c>
      <c r="E263" s="117">
        <v>0.05</v>
      </c>
      <c r="F263" s="117">
        <v>8</v>
      </c>
      <c r="G263" s="117">
        <v>0.4</v>
      </c>
      <c r="H263" s="117" t="e">
        <f>G263*'3-9-2原材料-报废'!#REF!</f>
        <v>#REF!</v>
      </c>
    </row>
    <row r="264" ht="16" customHeight="1" spans="1:8">
      <c r="A264" s="117">
        <v>263</v>
      </c>
      <c r="B264" s="117" t="s">
        <v>406</v>
      </c>
      <c r="C264" s="117" t="s">
        <v>407</v>
      </c>
      <c r="D264" s="117" t="s">
        <v>124</v>
      </c>
      <c r="E264" s="117">
        <v>0.05</v>
      </c>
      <c r="F264" s="117">
        <v>8</v>
      </c>
      <c r="G264" s="117">
        <v>0.4</v>
      </c>
      <c r="H264" s="117" t="e">
        <f>G264*'3-9-2原材料-报废'!#REF!</f>
        <v>#REF!</v>
      </c>
    </row>
    <row r="265" ht="16" customHeight="1" spans="1:8">
      <c r="A265" s="117">
        <v>264</v>
      </c>
      <c r="B265" s="117" t="s">
        <v>408</v>
      </c>
      <c r="C265" s="117" t="s">
        <v>409</v>
      </c>
      <c r="D265" s="117" t="s">
        <v>124</v>
      </c>
      <c r="E265" s="117">
        <v>0.05</v>
      </c>
      <c r="F265" s="117">
        <v>8</v>
      </c>
      <c r="G265" s="117">
        <v>0.4</v>
      </c>
      <c r="H265" s="117" t="e">
        <f>G265*'3-9-2原材料-报废'!#REF!</f>
        <v>#REF!</v>
      </c>
    </row>
    <row r="266" ht="16" customHeight="1" spans="1:8">
      <c r="A266" s="117">
        <v>265</v>
      </c>
      <c r="B266" s="117" t="s">
        <v>410</v>
      </c>
      <c r="C266" s="117" t="s">
        <v>411</v>
      </c>
      <c r="D266" s="117" t="s">
        <v>124</v>
      </c>
      <c r="E266" s="117">
        <v>0.05</v>
      </c>
      <c r="F266" s="117">
        <v>8</v>
      </c>
      <c r="G266" s="117">
        <v>0.4</v>
      </c>
      <c r="H266" s="117" t="e">
        <f>G266*'3-9-2原材料-报废'!#REF!</f>
        <v>#REF!</v>
      </c>
    </row>
    <row r="267" ht="16" customHeight="1" spans="1:8">
      <c r="A267" s="117">
        <v>266</v>
      </c>
      <c r="B267" s="117" t="s">
        <v>410</v>
      </c>
      <c r="C267" s="117" t="s">
        <v>411</v>
      </c>
      <c r="D267" s="117" t="s">
        <v>124</v>
      </c>
      <c r="E267" s="117">
        <v>0.05</v>
      </c>
      <c r="F267" s="117">
        <v>8</v>
      </c>
      <c r="G267" s="117">
        <v>0.4</v>
      </c>
      <c r="H267" s="117" t="e">
        <f>G267*'3-9-2原材料-报废'!#REF!</f>
        <v>#REF!</v>
      </c>
    </row>
    <row r="268" ht="16" customHeight="1" spans="1:8">
      <c r="A268" s="117">
        <v>267</v>
      </c>
      <c r="B268" s="117" t="s">
        <v>412</v>
      </c>
      <c r="C268" s="117" t="s">
        <v>413</v>
      </c>
      <c r="D268" s="117" t="s">
        <v>124</v>
      </c>
      <c r="E268" s="117">
        <v>0.05</v>
      </c>
      <c r="F268" s="117">
        <v>8</v>
      </c>
      <c r="G268" s="117">
        <v>0.4</v>
      </c>
      <c r="H268" s="117" t="e">
        <f>G268*'3-9-2原材料-报废'!#REF!</f>
        <v>#REF!</v>
      </c>
    </row>
    <row r="269" ht="16" customHeight="1" spans="1:8">
      <c r="A269" s="117">
        <v>268</v>
      </c>
      <c r="B269" s="117" t="s">
        <v>414</v>
      </c>
      <c r="C269" s="117" t="s">
        <v>415</v>
      </c>
      <c r="D269" s="117" t="s">
        <v>124</v>
      </c>
      <c r="E269" s="117">
        <v>0.05</v>
      </c>
      <c r="F269" s="117">
        <v>8</v>
      </c>
      <c r="G269" s="117">
        <v>0.4</v>
      </c>
      <c r="H269" s="117" t="e">
        <f>G269*'3-9-2原材料-报废'!#REF!</f>
        <v>#REF!</v>
      </c>
    </row>
    <row r="270" ht="16" customHeight="1" spans="1:8">
      <c r="A270" s="117">
        <v>269</v>
      </c>
      <c r="B270" s="117" t="s">
        <v>416</v>
      </c>
      <c r="C270" s="117" t="s">
        <v>417</v>
      </c>
      <c r="D270" s="117" t="s">
        <v>124</v>
      </c>
      <c r="E270" s="117">
        <v>0.05</v>
      </c>
      <c r="F270" s="117">
        <v>8</v>
      </c>
      <c r="G270" s="117">
        <v>0.4</v>
      </c>
      <c r="H270" s="117" t="e">
        <f>G270*'3-9-2原材料-报废'!#REF!</f>
        <v>#REF!</v>
      </c>
    </row>
    <row r="271" ht="16" customHeight="1" spans="1:8">
      <c r="A271" s="117">
        <v>270</v>
      </c>
      <c r="B271" s="117" t="s">
        <v>416</v>
      </c>
      <c r="C271" s="117" t="s">
        <v>417</v>
      </c>
      <c r="D271" s="117" t="s">
        <v>124</v>
      </c>
      <c r="E271" s="117">
        <v>0.05</v>
      </c>
      <c r="F271" s="117">
        <v>8</v>
      </c>
      <c r="G271" s="117">
        <v>0.4</v>
      </c>
      <c r="H271" s="117" t="e">
        <f>G271*'3-9-2原材料-报废'!#REF!</f>
        <v>#REF!</v>
      </c>
    </row>
    <row r="272" ht="16" customHeight="1" spans="1:8">
      <c r="A272" s="117">
        <v>271</v>
      </c>
      <c r="B272" s="117" t="s">
        <v>418</v>
      </c>
      <c r="C272" s="117" t="s">
        <v>419</v>
      </c>
      <c r="D272" s="117" t="s">
        <v>124</v>
      </c>
      <c r="E272" s="117">
        <v>0.1</v>
      </c>
      <c r="F272" s="117">
        <v>8</v>
      </c>
      <c r="G272" s="117">
        <v>0.8</v>
      </c>
      <c r="H272" s="117" t="e">
        <f>G272*'3-9-2原材料-报废'!#REF!</f>
        <v>#REF!</v>
      </c>
    </row>
    <row r="273" ht="16" customHeight="1" spans="1:8">
      <c r="A273" s="117">
        <v>272</v>
      </c>
      <c r="B273" s="117" t="s">
        <v>420</v>
      </c>
      <c r="C273" s="117" t="s">
        <v>421</v>
      </c>
      <c r="D273" s="117" t="s">
        <v>124</v>
      </c>
      <c r="E273" s="117">
        <v>0.05</v>
      </c>
      <c r="F273" s="117">
        <v>8</v>
      </c>
      <c r="G273" s="117">
        <v>0.4</v>
      </c>
      <c r="H273" s="117" t="e">
        <f>G273*'3-9-2原材料-报废'!#REF!</f>
        <v>#REF!</v>
      </c>
    </row>
    <row r="274" ht="16" customHeight="1" spans="1:8">
      <c r="A274" s="117">
        <v>273</v>
      </c>
      <c r="B274" s="117" t="s">
        <v>422</v>
      </c>
      <c r="C274" s="117" t="s">
        <v>423</v>
      </c>
      <c r="D274" s="117" t="s">
        <v>73</v>
      </c>
      <c r="E274" s="117">
        <v>0.3</v>
      </c>
      <c r="F274" s="117">
        <v>8</v>
      </c>
      <c r="G274" s="117">
        <v>2.4</v>
      </c>
      <c r="H274" s="117" t="e">
        <f>G274*'3-9-2原材料-报废'!#REF!</f>
        <v>#REF!</v>
      </c>
    </row>
    <row r="275" ht="16" customHeight="1" spans="1:8">
      <c r="A275" s="117">
        <v>274</v>
      </c>
      <c r="B275" s="117" t="s">
        <v>424</v>
      </c>
      <c r="C275" s="117" t="s">
        <v>425</v>
      </c>
      <c r="D275" s="117" t="s">
        <v>73</v>
      </c>
      <c r="E275" s="117">
        <v>0.2</v>
      </c>
      <c r="F275" s="117">
        <v>8</v>
      </c>
      <c r="G275" s="117">
        <v>1.6</v>
      </c>
      <c r="H275" s="117" t="e">
        <f>G275*'3-9-2原材料-报废'!#REF!</f>
        <v>#REF!</v>
      </c>
    </row>
    <row r="276" ht="16" customHeight="1" spans="1:8">
      <c r="A276" s="117">
        <v>275</v>
      </c>
      <c r="B276" s="117" t="s">
        <v>426</v>
      </c>
      <c r="C276" s="117" t="s">
        <v>427</v>
      </c>
      <c r="D276" s="117" t="s">
        <v>73</v>
      </c>
      <c r="E276" s="117">
        <v>0.2</v>
      </c>
      <c r="F276" s="117">
        <v>8</v>
      </c>
      <c r="G276" s="117">
        <v>1.6</v>
      </c>
      <c r="H276" s="117" t="e">
        <f>G276*'3-9-2原材料-报废'!#REF!</f>
        <v>#REF!</v>
      </c>
    </row>
    <row r="277" ht="16" customHeight="1" spans="1:8">
      <c r="A277" s="117">
        <v>276</v>
      </c>
      <c r="B277" s="117" t="s">
        <v>428</v>
      </c>
      <c r="C277" s="117" t="s">
        <v>429</v>
      </c>
      <c r="D277" s="117" t="s">
        <v>73</v>
      </c>
      <c r="E277" s="117">
        <v>0.05</v>
      </c>
      <c r="F277" s="117">
        <v>8</v>
      </c>
      <c r="G277" s="117">
        <v>0.4</v>
      </c>
      <c r="H277" s="117" t="e">
        <f>G277*'3-9-2原材料-报废'!#REF!</f>
        <v>#REF!</v>
      </c>
    </row>
    <row r="278" ht="16" customHeight="1" spans="1:8">
      <c r="A278" s="117">
        <v>277</v>
      </c>
      <c r="B278" s="117" t="s">
        <v>430</v>
      </c>
      <c r="C278" s="117" t="s">
        <v>431</v>
      </c>
      <c r="D278" s="117" t="s">
        <v>73</v>
      </c>
      <c r="E278" s="117">
        <v>0.1</v>
      </c>
      <c r="F278" s="117">
        <v>8</v>
      </c>
      <c r="G278" s="117">
        <v>0.8</v>
      </c>
      <c r="H278" s="117" t="e">
        <f>G278*'3-9-2原材料-报废'!#REF!</f>
        <v>#REF!</v>
      </c>
    </row>
    <row r="279" ht="16" customHeight="1" spans="1:8">
      <c r="A279" s="117">
        <v>278</v>
      </c>
      <c r="B279" s="117" t="s">
        <v>432</v>
      </c>
      <c r="C279" s="117" t="s">
        <v>433</v>
      </c>
      <c r="D279" s="117" t="s">
        <v>73</v>
      </c>
      <c r="E279" s="117">
        <v>0.1</v>
      </c>
      <c r="F279" s="117">
        <v>8</v>
      </c>
      <c r="G279" s="117">
        <v>0.8</v>
      </c>
      <c r="H279" s="117" t="e">
        <f>G279*'3-9-2原材料-报废'!#REF!</f>
        <v>#REF!</v>
      </c>
    </row>
    <row r="280" ht="16" customHeight="1" spans="1:8">
      <c r="A280" s="117">
        <v>279</v>
      </c>
      <c r="B280" s="117" t="s">
        <v>434</v>
      </c>
      <c r="C280" s="117" t="s">
        <v>435</v>
      </c>
      <c r="D280" s="117" t="s">
        <v>73</v>
      </c>
      <c r="E280" s="117">
        <v>0.1</v>
      </c>
      <c r="F280" s="117">
        <v>8</v>
      </c>
      <c r="G280" s="117">
        <v>0.8</v>
      </c>
      <c r="H280" s="117" t="e">
        <f>G280*'3-9-2原材料-报废'!#REF!</f>
        <v>#REF!</v>
      </c>
    </row>
    <row r="281" ht="16" customHeight="1" spans="1:8">
      <c r="A281" s="117">
        <v>280</v>
      </c>
      <c r="B281" s="117" t="s">
        <v>436</v>
      </c>
      <c r="C281" s="117" t="s">
        <v>437</v>
      </c>
      <c r="D281" s="117" t="s">
        <v>73</v>
      </c>
      <c r="E281" s="117">
        <v>0.1</v>
      </c>
      <c r="F281" s="117">
        <v>8</v>
      </c>
      <c r="G281" s="117">
        <v>0.8</v>
      </c>
      <c r="H281" s="117" t="e">
        <f>G281*'3-9-2原材料-报废'!#REF!</f>
        <v>#REF!</v>
      </c>
    </row>
    <row r="282" ht="16" customHeight="1" spans="1:8">
      <c r="A282" s="117">
        <v>281</v>
      </c>
      <c r="B282" s="117" t="s">
        <v>438</v>
      </c>
      <c r="C282" s="117" t="s">
        <v>439</v>
      </c>
      <c r="D282" s="117" t="s">
        <v>73</v>
      </c>
      <c r="E282" s="117">
        <v>0.1</v>
      </c>
      <c r="F282" s="117">
        <v>8</v>
      </c>
      <c r="G282" s="117">
        <v>0.8</v>
      </c>
      <c r="H282" s="117" t="e">
        <f>G282*'3-9-2原材料-报废'!#REF!</f>
        <v>#REF!</v>
      </c>
    </row>
    <row r="283" ht="16" customHeight="1" spans="1:8">
      <c r="A283" s="117">
        <v>282</v>
      </c>
      <c r="B283" s="117" t="s">
        <v>440</v>
      </c>
      <c r="C283" s="117" t="s">
        <v>441</v>
      </c>
      <c r="D283" s="117" t="s">
        <v>73</v>
      </c>
      <c r="E283" s="117">
        <v>0.05</v>
      </c>
      <c r="F283" s="117">
        <v>8</v>
      </c>
      <c r="G283" s="117">
        <v>0.4</v>
      </c>
      <c r="H283" s="117" t="e">
        <f>G283*'3-9-2原材料-报废'!#REF!</f>
        <v>#REF!</v>
      </c>
    </row>
    <row r="284" ht="16" customHeight="1" spans="1:8">
      <c r="A284" s="117">
        <v>283</v>
      </c>
      <c r="B284" s="117" t="s">
        <v>440</v>
      </c>
      <c r="C284" s="117" t="s">
        <v>441</v>
      </c>
      <c r="D284" s="117" t="s">
        <v>73</v>
      </c>
      <c r="E284" s="117">
        <v>0.05</v>
      </c>
      <c r="F284" s="117">
        <v>8</v>
      </c>
      <c r="G284" s="117">
        <v>0.4</v>
      </c>
      <c r="H284" s="117" t="e">
        <f>G284*'3-9-2原材料-报废'!#REF!</f>
        <v>#REF!</v>
      </c>
    </row>
    <row r="285" ht="16" customHeight="1" spans="1:8">
      <c r="A285" s="117">
        <v>284</v>
      </c>
      <c r="B285" s="117" t="s">
        <v>442</v>
      </c>
      <c r="C285" s="117" t="s">
        <v>443</v>
      </c>
      <c r="D285" s="117" t="s">
        <v>73</v>
      </c>
      <c r="E285" s="117">
        <v>0.1</v>
      </c>
      <c r="F285" s="117">
        <v>8</v>
      </c>
      <c r="G285" s="117">
        <v>0.8</v>
      </c>
      <c r="H285" s="117" t="e">
        <f>G285*'3-9-2原材料-报废'!#REF!</f>
        <v>#REF!</v>
      </c>
    </row>
    <row r="286" ht="16" customHeight="1" spans="1:8">
      <c r="A286" s="117">
        <v>285</v>
      </c>
      <c r="B286" s="117" t="s">
        <v>444</v>
      </c>
      <c r="C286" s="117" t="s">
        <v>445</v>
      </c>
      <c r="D286" s="117" t="s">
        <v>73</v>
      </c>
      <c r="E286" s="117">
        <v>0.1</v>
      </c>
      <c r="F286" s="117">
        <v>8</v>
      </c>
      <c r="G286" s="117">
        <v>0.8</v>
      </c>
      <c r="H286" s="117" t="e">
        <f>G286*'3-9-2原材料-报废'!#REF!</f>
        <v>#REF!</v>
      </c>
    </row>
    <row r="287" ht="16" customHeight="1" spans="1:8">
      <c r="A287" s="117">
        <v>286</v>
      </c>
      <c r="B287" s="117" t="s">
        <v>444</v>
      </c>
      <c r="C287" s="117" t="s">
        <v>445</v>
      </c>
      <c r="D287" s="117" t="s">
        <v>73</v>
      </c>
      <c r="E287" s="117">
        <v>0.1</v>
      </c>
      <c r="F287" s="117">
        <v>8</v>
      </c>
      <c r="G287" s="117">
        <v>0.8</v>
      </c>
      <c r="H287" s="117" t="e">
        <f>G287*'3-9-2原材料-报废'!#REF!</f>
        <v>#REF!</v>
      </c>
    </row>
    <row r="288" ht="16" customHeight="1" spans="1:8">
      <c r="A288" s="117">
        <v>287</v>
      </c>
      <c r="B288" s="117" t="s">
        <v>446</v>
      </c>
      <c r="C288" s="117" t="s">
        <v>447</v>
      </c>
      <c r="D288" s="117" t="s">
        <v>73</v>
      </c>
      <c r="E288" s="117">
        <v>0.1</v>
      </c>
      <c r="F288" s="117">
        <v>8</v>
      </c>
      <c r="G288" s="117">
        <v>0.8</v>
      </c>
      <c r="H288" s="117" t="e">
        <f>G288*'3-9-2原材料-报废'!#REF!</f>
        <v>#REF!</v>
      </c>
    </row>
    <row r="289" ht="16" customHeight="1" spans="1:8">
      <c r="A289" s="117">
        <v>288</v>
      </c>
      <c r="B289" s="117" t="s">
        <v>446</v>
      </c>
      <c r="C289" s="117" t="s">
        <v>447</v>
      </c>
      <c r="D289" s="117" t="s">
        <v>73</v>
      </c>
      <c r="E289" s="117">
        <v>0.1</v>
      </c>
      <c r="F289" s="117">
        <v>8</v>
      </c>
      <c r="G289" s="117">
        <v>0.8</v>
      </c>
      <c r="H289" s="117" t="e">
        <f>G289*'3-9-2原材料-报废'!#REF!</f>
        <v>#REF!</v>
      </c>
    </row>
    <row r="290" ht="16" customHeight="1" spans="1:8">
      <c r="A290" s="117">
        <v>289</v>
      </c>
      <c r="B290" s="117" t="s">
        <v>448</v>
      </c>
      <c r="C290" s="117" t="s">
        <v>449</v>
      </c>
      <c r="D290" s="117" t="s">
        <v>9</v>
      </c>
      <c r="E290" s="117">
        <v>0.03</v>
      </c>
      <c r="F290" s="117">
        <v>0.5</v>
      </c>
      <c r="G290" s="117">
        <v>0.02</v>
      </c>
      <c r="H290" s="117" t="e">
        <f>G290*'3-9-2原材料-报废'!#REF!</f>
        <v>#REF!</v>
      </c>
    </row>
    <row r="291" ht="16" customHeight="1" spans="1:8">
      <c r="A291" s="117">
        <v>290</v>
      </c>
      <c r="B291" s="117" t="s">
        <v>450</v>
      </c>
      <c r="C291" s="117" t="s">
        <v>451</v>
      </c>
      <c r="D291" s="117" t="s">
        <v>9</v>
      </c>
      <c r="E291" s="117">
        <v>0.03</v>
      </c>
      <c r="F291" s="117">
        <v>0.5</v>
      </c>
      <c r="G291" s="117">
        <v>0.02</v>
      </c>
      <c r="H291" s="117" t="e">
        <f>G291*'3-9-2原材料-报废'!#REF!</f>
        <v>#REF!</v>
      </c>
    </row>
    <row r="292" ht="16" customHeight="1" spans="1:8">
      <c r="A292" s="117">
        <v>291</v>
      </c>
      <c r="B292" s="117" t="s">
        <v>452</v>
      </c>
      <c r="C292" s="117" t="s">
        <v>451</v>
      </c>
      <c r="D292" s="117" t="s">
        <v>9</v>
      </c>
      <c r="E292" s="117">
        <v>0.03</v>
      </c>
      <c r="F292" s="117">
        <v>0.5</v>
      </c>
      <c r="G292" s="117">
        <v>0.02</v>
      </c>
      <c r="H292" s="117" t="e">
        <f>G292*'3-9-2原材料-报废'!#REF!</f>
        <v>#REF!</v>
      </c>
    </row>
    <row r="293" ht="16" customHeight="1" spans="1:8">
      <c r="A293" s="117">
        <v>292</v>
      </c>
      <c r="B293" s="117" t="s">
        <v>453</v>
      </c>
      <c r="C293" s="117" t="s">
        <v>451</v>
      </c>
      <c r="D293" s="117" t="s">
        <v>9</v>
      </c>
      <c r="E293" s="117">
        <v>0.03</v>
      </c>
      <c r="F293" s="117">
        <v>0.5</v>
      </c>
      <c r="G293" s="117">
        <v>0.02</v>
      </c>
      <c r="H293" s="117" t="e">
        <f>G293*'3-9-2原材料-报废'!#REF!</f>
        <v>#REF!</v>
      </c>
    </row>
    <row r="294" ht="16" customHeight="1" spans="1:8">
      <c r="A294" s="117">
        <v>293</v>
      </c>
      <c r="B294" s="117" t="s">
        <v>454</v>
      </c>
      <c r="C294" s="117" t="s">
        <v>455</v>
      </c>
      <c r="D294" s="117" t="s">
        <v>73</v>
      </c>
      <c r="E294" s="117">
        <v>0.2</v>
      </c>
      <c r="F294" s="117">
        <v>8</v>
      </c>
      <c r="G294" s="117">
        <v>1.6</v>
      </c>
      <c r="H294" s="117" t="e">
        <f>G294*'3-9-2原材料-报废'!#REF!</f>
        <v>#REF!</v>
      </c>
    </row>
    <row r="295" ht="16" customHeight="1" spans="1:8">
      <c r="A295" s="117">
        <v>294</v>
      </c>
      <c r="B295" s="117" t="s">
        <v>456</v>
      </c>
      <c r="C295" s="117" t="s">
        <v>457</v>
      </c>
      <c r="D295" s="117" t="s">
        <v>70</v>
      </c>
      <c r="E295" s="117">
        <v>0.1</v>
      </c>
      <c r="F295" s="117">
        <v>3</v>
      </c>
      <c r="G295" s="117">
        <v>0.3</v>
      </c>
      <c r="H295" s="117" t="e">
        <f>G295*'3-9-2原材料-报废'!#REF!</f>
        <v>#REF!</v>
      </c>
    </row>
    <row r="296" ht="16" customHeight="1" spans="1:8">
      <c r="A296" s="117">
        <v>295</v>
      </c>
      <c r="B296" s="117" t="s">
        <v>458</v>
      </c>
      <c r="C296" s="117" t="s">
        <v>459</v>
      </c>
      <c r="D296" s="117" t="s">
        <v>70</v>
      </c>
      <c r="E296" s="117">
        <v>0.3</v>
      </c>
      <c r="F296" s="117">
        <v>3</v>
      </c>
      <c r="G296" s="117">
        <v>0.9</v>
      </c>
      <c r="H296" s="117" t="e">
        <f>G296*'3-9-2原材料-报废'!#REF!</f>
        <v>#REF!</v>
      </c>
    </row>
    <row r="297" ht="16" customHeight="1" spans="1:8">
      <c r="A297" s="117">
        <v>296</v>
      </c>
      <c r="B297" s="117" t="s">
        <v>460</v>
      </c>
      <c r="C297" s="117" t="s">
        <v>461</v>
      </c>
      <c r="D297" s="117" t="s">
        <v>70</v>
      </c>
      <c r="E297" s="117">
        <v>0.3</v>
      </c>
      <c r="F297" s="117">
        <v>3</v>
      </c>
      <c r="G297" s="117">
        <v>0.9</v>
      </c>
      <c r="H297" s="117" t="e">
        <f>G297*'3-9-2原材料-报废'!#REF!</f>
        <v>#REF!</v>
      </c>
    </row>
    <row r="298" ht="16" customHeight="1" spans="1:8">
      <c r="A298" s="117">
        <v>297</v>
      </c>
      <c r="B298" s="117" t="s">
        <v>462</v>
      </c>
      <c r="C298" s="117" t="s">
        <v>463</v>
      </c>
      <c r="D298" s="117" t="s">
        <v>70</v>
      </c>
      <c r="E298" s="117">
        <v>0.3</v>
      </c>
      <c r="F298" s="117">
        <v>3</v>
      </c>
      <c r="G298" s="117">
        <v>0.9</v>
      </c>
      <c r="H298" s="117" t="e">
        <f>G298*'3-9-2原材料-报废'!#REF!</f>
        <v>#REF!</v>
      </c>
    </row>
    <row r="299" ht="16" customHeight="1" spans="1:8">
      <c r="A299" s="117">
        <v>298</v>
      </c>
      <c r="B299" s="117" t="s">
        <v>464</v>
      </c>
      <c r="C299" s="117" t="s">
        <v>465</v>
      </c>
      <c r="D299" s="117" t="s">
        <v>279</v>
      </c>
      <c r="E299" s="117">
        <v>0.1</v>
      </c>
      <c r="F299" s="117">
        <v>8</v>
      </c>
      <c r="G299" s="117">
        <v>0.8</v>
      </c>
      <c r="H299" s="117" t="e">
        <f>G299*'3-9-2原材料-报废'!#REF!</f>
        <v>#REF!</v>
      </c>
    </row>
    <row r="300" ht="16" customHeight="1" spans="1:8">
      <c r="A300" s="117">
        <v>299</v>
      </c>
      <c r="B300" s="117" t="s">
        <v>466</v>
      </c>
      <c r="C300" s="117" t="s">
        <v>467</v>
      </c>
      <c r="D300" s="117" t="s">
        <v>279</v>
      </c>
      <c r="E300" s="117">
        <v>0.2</v>
      </c>
      <c r="F300" s="117">
        <v>8</v>
      </c>
      <c r="G300" s="117">
        <v>1.6</v>
      </c>
      <c r="H300" s="117" t="e">
        <f>G300*'3-9-2原材料-报废'!#REF!</f>
        <v>#REF!</v>
      </c>
    </row>
    <row r="301" ht="16" customHeight="1" spans="1:8">
      <c r="A301" s="117">
        <v>300</v>
      </c>
      <c r="B301" s="117" t="s">
        <v>468</v>
      </c>
      <c r="C301" s="117" t="s">
        <v>469</v>
      </c>
      <c r="D301" s="117" t="s">
        <v>9</v>
      </c>
      <c r="E301" s="117">
        <v>0.03</v>
      </c>
      <c r="F301" s="117">
        <v>0.5</v>
      </c>
      <c r="G301" s="117">
        <v>0.02</v>
      </c>
      <c r="H301" s="117" t="e">
        <f>G301*'3-9-2原材料-报废'!#REF!</f>
        <v>#REF!</v>
      </c>
    </row>
    <row r="302" ht="16" customHeight="1" spans="1:8">
      <c r="A302" s="117">
        <v>301</v>
      </c>
      <c r="B302" s="117" t="s">
        <v>448</v>
      </c>
      <c r="C302" s="117" t="s">
        <v>470</v>
      </c>
      <c r="D302" s="117" t="s">
        <v>9</v>
      </c>
      <c r="E302" s="117">
        <v>0.03</v>
      </c>
      <c r="F302" s="117">
        <v>0.5</v>
      </c>
      <c r="G302" s="117">
        <v>0.02</v>
      </c>
      <c r="H302" s="117" t="e">
        <f>G302*'3-9-2原材料-报废'!#REF!</f>
        <v>#REF!</v>
      </c>
    </row>
    <row r="303" ht="16" customHeight="1" spans="1:8">
      <c r="A303" s="117">
        <v>302</v>
      </c>
      <c r="B303" s="117" t="s">
        <v>471</v>
      </c>
      <c r="C303" s="117" t="s">
        <v>472</v>
      </c>
      <c r="D303" s="117" t="s">
        <v>70</v>
      </c>
      <c r="E303" s="117">
        <v>0.2</v>
      </c>
      <c r="F303" s="117">
        <v>3</v>
      </c>
      <c r="G303" s="117">
        <v>0.6</v>
      </c>
      <c r="H303" s="117" t="e">
        <f>G303*'3-9-2原材料-报废'!#REF!</f>
        <v>#REF!</v>
      </c>
    </row>
    <row r="304" ht="16" customHeight="1" spans="1:8">
      <c r="A304" s="117">
        <v>303</v>
      </c>
      <c r="B304" s="117" t="s">
        <v>473</v>
      </c>
      <c r="C304" s="117" t="s">
        <v>474</v>
      </c>
      <c r="D304" s="117" t="s">
        <v>279</v>
      </c>
      <c r="E304" s="117">
        <v>0.05</v>
      </c>
      <c r="F304" s="117">
        <v>8</v>
      </c>
      <c r="G304" s="117">
        <v>0.4</v>
      </c>
      <c r="H304" s="117" t="e">
        <f>G304*'3-9-2原材料-报废'!#REF!</f>
        <v>#REF!</v>
      </c>
    </row>
    <row r="305" ht="16" customHeight="1" spans="1:8">
      <c r="A305" s="117">
        <v>304</v>
      </c>
      <c r="B305" s="117" t="s">
        <v>475</v>
      </c>
      <c r="C305" s="117" t="s">
        <v>476</v>
      </c>
      <c r="D305" s="117" t="s">
        <v>477</v>
      </c>
      <c r="E305" s="117">
        <v>0.05</v>
      </c>
      <c r="F305" s="117">
        <v>1.5</v>
      </c>
      <c r="G305" s="117">
        <v>0.08</v>
      </c>
      <c r="H305" s="117" t="e">
        <f>G305*'3-9-2原材料-报废'!#REF!</f>
        <v>#REF!</v>
      </c>
    </row>
    <row r="306" ht="16" customHeight="1" spans="1:8">
      <c r="A306" s="117">
        <v>305</v>
      </c>
      <c r="B306" s="117" t="s">
        <v>475</v>
      </c>
      <c r="C306" s="117" t="s">
        <v>476</v>
      </c>
      <c r="D306" s="117" t="s">
        <v>477</v>
      </c>
      <c r="E306" s="117">
        <v>0.05</v>
      </c>
      <c r="F306" s="117">
        <v>1.5</v>
      </c>
      <c r="G306" s="117">
        <v>0.08</v>
      </c>
      <c r="H306" s="117" t="e">
        <f>G306*'3-9-2原材料-报废'!#REF!</f>
        <v>#REF!</v>
      </c>
    </row>
    <row r="307" ht="16" customHeight="1" spans="1:8">
      <c r="A307" s="117">
        <v>306</v>
      </c>
      <c r="B307" s="117" t="s">
        <v>478</v>
      </c>
      <c r="C307" s="117" t="s">
        <v>479</v>
      </c>
      <c r="D307" s="117" t="s">
        <v>477</v>
      </c>
      <c r="E307" s="117">
        <v>0.05</v>
      </c>
      <c r="F307" s="117">
        <v>1.5</v>
      </c>
      <c r="G307" s="117">
        <v>0.08</v>
      </c>
      <c r="H307" s="117" t="e">
        <f>G307*'3-9-2原材料-报废'!#REF!</f>
        <v>#REF!</v>
      </c>
    </row>
    <row r="308" ht="16" customHeight="1" spans="1:8">
      <c r="A308" s="117">
        <v>307</v>
      </c>
      <c r="B308" s="117" t="s">
        <v>480</v>
      </c>
      <c r="C308" s="117" t="s">
        <v>481</v>
      </c>
      <c r="D308" s="117" t="s">
        <v>279</v>
      </c>
      <c r="E308" s="117">
        <v>0.05</v>
      </c>
      <c r="F308" s="117">
        <v>8</v>
      </c>
      <c r="G308" s="117">
        <v>0.4</v>
      </c>
      <c r="H308" s="117" t="e">
        <f>G308*'3-9-2原材料-报废'!#REF!</f>
        <v>#REF!</v>
      </c>
    </row>
    <row r="309" ht="16" customHeight="1" spans="1:8">
      <c r="A309" s="117">
        <v>308</v>
      </c>
      <c r="B309" s="117" t="s">
        <v>482</v>
      </c>
      <c r="C309" s="117" t="s">
        <v>483</v>
      </c>
      <c r="D309" s="117" t="s">
        <v>279</v>
      </c>
      <c r="E309" s="117">
        <v>0.3</v>
      </c>
      <c r="F309" s="117">
        <v>8</v>
      </c>
      <c r="G309" s="117">
        <v>2.4</v>
      </c>
      <c r="H309" s="117" t="e">
        <f>G309*'3-9-2原材料-报废'!#REF!</f>
        <v>#REF!</v>
      </c>
    </row>
    <row r="310" ht="16" customHeight="1" spans="1:8">
      <c r="A310" s="117">
        <v>309</v>
      </c>
      <c r="B310" s="117" t="s">
        <v>484</v>
      </c>
      <c r="C310" s="117" t="s">
        <v>485</v>
      </c>
      <c r="D310" s="117" t="s">
        <v>70</v>
      </c>
      <c r="E310" s="117">
        <v>0.2</v>
      </c>
      <c r="F310" s="117">
        <v>3</v>
      </c>
      <c r="G310" s="117">
        <v>0.6</v>
      </c>
      <c r="H310" s="117" t="e">
        <f>G310*'3-9-2原材料-报废'!#REF!</f>
        <v>#REF!</v>
      </c>
    </row>
    <row r="311" ht="16" customHeight="1" spans="1:8">
      <c r="A311" s="117">
        <v>310</v>
      </c>
      <c r="B311" s="117" t="s">
        <v>486</v>
      </c>
      <c r="C311" s="117" t="s">
        <v>487</v>
      </c>
      <c r="D311" s="117" t="s">
        <v>279</v>
      </c>
      <c r="E311" s="117">
        <v>0.15</v>
      </c>
      <c r="F311" s="117">
        <v>8</v>
      </c>
      <c r="G311" s="117">
        <v>1.2</v>
      </c>
      <c r="H311" s="117" t="e">
        <f>G311*'3-9-2原材料-报废'!#REF!</f>
        <v>#REF!</v>
      </c>
    </row>
    <row r="312" ht="16" customHeight="1" spans="1:8">
      <c r="A312" s="117">
        <v>311</v>
      </c>
      <c r="B312" s="117" t="s">
        <v>488</v>
      </c>
      <c r="C312" s="117" t="s">
        <v>489</v>
      </c>
      <c r="D312" s="117" t="s">
        <v>279</v>
      </c>
      <c r="E312" s="117">
        <v>0.15</v>
      </c>
      <c r="F312" s="117">
        <v>8</v>
      </c>
      <c r="G312" s="117">
        <v>1.2</v>
      </c>
      <c r="H312" s="117" t="e">
        <f>G312*'3-9-2原材料-报废'!#REF!</f>
        <v>#REF!</v>
      </c>
    </row>
    <row r="313" ht="16" customHeight="1" spans="1:8">
      <c r="A313" s="117">
        <v>312</v>
      </c>
      <c r="B313" s="117" t="s">
        <v>490</v>
      </c>
      <c r="C313" s="117" t="s">
        <v>491</v>
      </c>
      <c r="D313" s="117" t="s">
        <v>279</v>
      </c>
      <c r="E313" s="117">
        <v>0.05</v>
      </c>
      <c r="F313" s="117">
        <v>8</v>
      </c>
      <c r="G313" s="117">
        <v>0.4</v>
      </c>
      <c r="H313" s="117" t="e">
        <f>G313*'3-9-2原材料-报废'!#REF!</f>
        <v>#REF!</v>
      </c>
    </row>
    <row r="314" ht="16" customHeight="1" spans="1:8">
      <c r="A314" s="117">
        <v>313</v>
      </c>
      <c r="B314" s="117" t="s">
        <v>492</v>
      </c>
      <c r="C314" s="117" t="s">
        <v>493</v>
      </c>
      <c r="D314" s="117" t="s">
        <v>279</v>
      </c>
      <c r="E314" s="117">
        <v>0.05</v>
      </c>
      <c r="F314" s="117">
        <v>8</v>
      </c>
      <c r="G314" s="117">
        <v>0.4</v>
      </c>
      <c r="H314" s="117" t="e">
        <f>G314*'3-9-2原材料-报废'!#REF!</f>
        <v>#REF!</v>
      </c>
    </row>
    <row r="315" ht="16" customHeight="1" spans="1:8">
      <c r="A315" s="117">
        <v>314</v>
      </c>
      <c r="B315" s="117" t="s">
        <v>494</v>
      </c>
      <c r="C315" s="117" t="s">
        <v>495</v>
      </c>
      <c r="D315" s="117" t="s">
        <v>279</v>
      </c>
      <c r="E315" s="117">
        <v>0.05</v>
      </c>
      <c r="F315" s="117">
        <v>8</v>
      </c>
      <c r="G315" s="117">
        <v>0.4</v>
      </c>
      <c r="H315" s="117" t="e">
        <f>G315*'3-9-2原材料-报废'!#REF!</f>
        <v>#REF!</v>
      </c>
    </row>
    <row r="316" ht="16" customHeight="1" spans="1:8">
      <c r="A316" s="117">
        <v>315</v>
      </c>
      <c r="B316" s="117" t="s">
        <v>496</v>
      </c>
      <c r="C316" s="117" t="s">
        <v>497</v>
      </c>
      <c r="D316" s="117" t="s">
        <v>279</v>
      </c>
      <c r="E316" s="117">
        <v>0.05</v>
      </c>
      <c r="F316" s="117">
        <v>8</v>
      </c>
      <c r="G316" s="117">
        <v>0.4</v>
      </c>
      <c r="H316" s="117" t="e">
        <f>G316*'3-9-2原材料-报废'!#REF!</f>
        <v>#REF!</v>
      </c>
    </row>
    <row r="317" ht="16" customHeight="1" spans="1:8">
      <c r="A317" s="117">
        <v>316</v>
      </c>
      <c r="B317" s="117" t="s">
        <v>498</v>
      </c>
      <c r="C317" s="117" t="s">
        <v>499</v>
      </c>
      <c r="D317" s="117" t="s">
        <v>500</v>
      </c>
      <c r="E317" s="117">
        <v>0.1</v>
      </c>
      <c r="F317" s="117">
        <v>1.5</v>
      </c>
      <c r="G317" s="117">
        <v>0.15</v>
      </c>
      <c r="H317" s="117" t="e">
        <f>G317*'3-9-2原材料-报废'!#REF!</f>
        <v>#REF!</v>
      </c>
    </row>
    <row r="318" ht="16" customHeight="1" spans="1:8">
      <c r="A318" s="117">
        <v>317</v>
      </c>
      <c r="B318" s="117" t="s">
        <v>501</v>
      </c>
      <c r="C318" s="117" t="s">
        <v>502</v>
      </c>
      <c r="D318" s="117" t="s">
        <v>279</v>
      </c>
      <c r="E318" s="117">
        <v>0.05</v>
      </c>
      <c r="F318" s="117">
        <v>8</v>
      </c>
      <c r="G318" s="117">
        <v>0.4</v>
      </c>
      <c r="H318" s="117" t="e">
        <f>G318*'3-9-2原材料-报废'!#REF!</f>
        <v>#REF!</v>
      </c>
    </row>
    <row r="319" ht="16" customHeight="1" spans="1:8">
      <c r="A319" s="117">
        <v>318</v>
      </c>
      <c r="B319" s="117" t="s">
        <v>503</v>
      </c>
      <c r="C319" s="117" t="s">
        <v>504</v>
      </c>
      <c r="D319" s="117" t="s">
        <v>505</v>
      </c>
      <c r="E319" s="117">
        <v>0.03</v>
      </c>
      <c r="F319" s="117">
        <v>3</v>
      </c>
      <c r="G319" s="117">
        <v>0.09</v>
      </c>
      <c r="H319" s="117" t="e">
        <f>G319*'3-9-2原材料-报废'!#REF!</f>
        <v>#REF!</v>
      </c>
    </row>
    <row r="320" ht="16" customHeight="1" spans="1:8">
      <c r="A320" s="117">
        <v>319</v>
      </c>
      <c r="B320" s="117" t="s">
        <v>506</v>
      </c>
      <c r="C320" s="117" t="s">
        <v>507</v>
      </c>
      <c r="D320" s="117" t="s">
        <v>253</v>
      </c>
      <c r="E320" s="117">
        <v>0.4</v>
      </c>
      <c r="F320" s="117">
        <v>12</v>
      </c>
      <c r="G320" s="117">
        <v>4.8</v>
      </c>
      <c r="H320" s="117" t="e">
        <f>G320*'3-9-2原材料-报废'!#REF!</f>
        <v>#REF!</v>
      </c>
    </row>
    <row r="321" ht="16" customHeight="1" spans="1:8">
      <c r="A321" s="117">
        <v>320</v>
      </c>
      <c r="B321" s="117" t="s">
        <v>506</v>
      </c>
      <c r="C321" s="117" t="s">
        <v>507</v>
      </c>
      <c r="D321" s="117" t="s">
        <v>253</v>
      </c>
      <c r="E321" s="117">
        <v>0.4</v>
      </c>
      <c r="F321" s="117">
        <v>12</v>
      </c>
      <c r="G321" s="117">
        <v>4.8</v>
      </c>
      <c r="H321" s="117" t="e">
        <f>G321*'3-9-2原材料-报废'!#REF!</f>
        <v>#REF!</v>
      </c>
    </row>
    <row r="322" ht="16" customHeight="1" spans="1:8">
      <c r="A322" s="117">
        <v>321</v>
      </c>
      <c r="B322" s="117" t="s">
        <v>508</v>
      </c>
      <c r="C322" s="117" t="s">
        <v>509</v>
      </c>
      <c r="D322" s="117" t="s">
        <v>253</v>
      </c>
      <c r="E322" s="117">
        <v>0.2</v>
      </c>
      <c r="F322" s="117">
        <v>12</v>
      </c>
      <c r="G322" s="117">
        <v>2.4</v>
      </c>
      <c r="H322" s="117" t="e">
        <f>G322*'3-9-2原材料-报废'!#REF!</f>
        <v>#REF!</v>
      </c>
    </row>
    <row r="323" ht="16" customHeight="1" spans="1:8">
      <c r="A323" s="117">
        <v>322</v>
      </c>
      <c r="B323" s="117" t="s">
        <v>510</v>
      </c>
      <c r="C323" s="117" t="s">
        <v>511</v>
      </c>
      <c r="D323" s="117" t="s">
        <v>253</v>
      </c>
      <c r="E323" s="117">
        <v>0.05</v>
      </c>
      <c r="F323" s="117">
        <v>12</v>
      </c>
      <c r="G323" s="117">
        <v>0.6</v>
      </c>
      <c r="H323" s="117" t="e">
        <f>G323*'3-9-2原材料-报废'!#REF!</f>
        <v>#REF!</v>
      </c>
    </row>
    <row r="324" ht="16" customHeight="1" spans="1:8">
      <c r="A324" s="117">
        <v>323</v>
      </c>
      <c r="B324" s="117" t="s">
        <v>510</v>
      </c>
      <c r="C324" s="117" t="s">
        <v>511</v>
      </c>
      <c r="D324" s="117" t="s">
        <v>253</v>
      </c>
      <c r="E324" s="117">
        <v>0.05</v>
      </c>
      <c r="F324" s="117">
        <v>12</v>
      </c>
      <c r="G324" s="117">
        <v>0.6</v>
      </c>
      <c r="H324" s="117" t="e">
        <f>G324*'3-9-2原材料-报废'!#REF!</f>
        <v>#REF!</v>
      </c>
    </row>
    <row r="325" ht="16" customHeight="1" spans="1:8">
      <c r="A325" s="117">
        <v>324</v>
      </c>
      <c r="B325" s="117" t="s">
        <v>510</v>
      </c>
      <c r="C325" s="117" t="s">
        <v>511</v>
      </c>
      <c r="D325" s="117" t="s">
        <v>253</v>
      </c>
      <c r="E325" s="117">
        <v>0.05</v>
      </c>
      <c r="F325" s="117">
        <v>12</v>
      </c>
      <c r="G325" s="117">
        <v>0.6</v>
      </c>
      <c r="H325" s="117" t="e">
        <f>G325*'3-9-2原材料-报废'!#REF!</f>
        <v>#REF!</v>
      </c>
    </row>
    <row r="326" ht="16" customHeight="1" spans="1:8">
      <c r="A326" s="117">
        <v>325</v>
      </c>
      <c r="B326" s="117" t="s">
        <v>512</v>
      </c>
      <c r="C326" s="117" t="s">
        <v>513</v>
      </c>
      <c r="D326" s="117" t="s">
        <v>9</v>
      </c>
      <c r="E326" s="117">
        <v>0.02</v>
      </c>
      <c r="F326" s="117">
        <v>0.5</v>
      </c>
      <c r="G326" s="117">
        <v>0.01</v>
      </c>
      <c r="H326" s="117" t="e">
        <f>G326*'3-9-2原材料-报废'!#REF!</f>
        <v>#REF!</v>
      </c>
    </row>
    <row r="327" ht="16" customHeight="1" spans="1:8">
      <c r="A327" s="117">
        <v>326</v>
      </c>
      <c r="B327" s="117" t="s">
        <v>514</v>
      </c>
      <c r="C327" s="117" t="s">
        <v>513</v>
      </c>
      <c r="D327" s="117" t="s">
        <v>9</v>
      </c>
      <c r="E327" s="117">
        <v>0.02</v>
      </c>
      <c r="F327" s="117">
        <v>0.5</v>
      </c>
      <c r="G327" s="117">
        <v>0.01</v>
      </c>
      <c r="H327" s="117" t="e">
        <f>G327*'3-9-2原材料-报废'!#REF!</f>
        <v>#REF!</v>
      </c>
    </row>
    <row r="328" ht="16" customHeight="1" spans="1:8">
      <c r="A328" s="117">
        <v>327</v>
      </c>
      <c r="B328" s="117" t="s">
        <v>515</v>
      </c>
      <c r="C328" s="117" t="s">
        <v>516</v>
      </c>
      <c r="D328" s="117" t="s">
        <v>73</v>
      </c>
      <c r="E328" s="117">
        <v>0.01</v>
      </c>
      <c r="F328" s="117">
        <v>8</v>
      </c>
      <c r="G328" s="117">
        <v>0.08</v>
      </c>
      <c r="H328" s="117" t="e">
        <f>G328*'3-9-2原材料-报废'!#REF!</f>
        <v>#REF!</v>
      </c>
    </row>
    <row r="329" ht="16" customHeight="1" spans="1:8">
      <c r="A329" s="117">
        <v>328</v>
      </c>
      <c r="B329" s="117" t="s">
        <v>515</v>
      </c>
      <c r="C329" s="117" t="s">
        <v>516</v>
      </c>
      <c r="D329" s="117" t="s">
        <v>73</v>
      </c>
      <c r="E329" s="117">
        <v>0.01</v>
      </c>
      <c r="F329" s="117">
        <v>8</v>
      </c>
      <c r="G329" s="117">
        <v>0.08</v>
      </c>
      <c r="H329" s="117" t="e">
        <f>G329*'3-9-2原材料-报废'!#REF!</f>
        <v>#REF!</v>
      </c>
    </row>
    <row r="330" ht="16" customHeight="1" spans="1:8">
      <c r="A330" s="117">
        <v>329</v>
      </c>
      <c r="B330" s="117" t="s">
        <v>515</v>
      </c>
      <c r="C330" s="117" t="s">
        <v>516</v>
      </c>
      <c r="D330" s="117" t="s">
        <v>73</v>
      </c>
      <c r="E330" s="117">
        <v>0.01</v>
      </c>
      <c r="F330" s="117">
        <v>8</v>
      </c>
      <c r="G330" s="117">
        <v>0.08</v>
      </c>
      <c r="H330" s="117" t="e">
        <f>G330*'3-9-2原材料-报废'!#REF!</f>
        <v>#REF!</v>
      </c>
    </row>
    <row r="331" ht="16" customHeight="1" spans="1:8">
      <c r="A331" s="117">
        <v>330</v>
      </c>
      <c r="B331" s="117" t="s">
        <v>517</v>
      </c>
      <c r="C331" s="117" t="s">
        <v>518</v>
      </c>
      <c r="D331" s="117" t="s">
        <v>519</v>
      </c>
      <c r="E331" s="117">
        <v>0.05</v>
      </c>
      <c r="F331" s="117">
        <v>3</v>
      </c>
      <c r="G331" s="117">
        <v>0.15</v>
      </c>
      <c r="H331" s="117" t="e">
        <f>G331*'3-9-2原材料-报废'!#REF!</f>
        <v>#REF!</v>
      </c>
    </row>
    <row r="332" ht="16" customHeight="1" spans="1:8">
      <c r="A332" s="117">
        <v>331</v>
      </c>
      <c r="B332" s="117" t="s">
        <v>520</v>
      </c>
      <c r="C332" s="117" t="s">
        <v>521</v>
      </c>
      <c r="D332" s="117" t="s">
        <v>124</v>
      </c>
      <c r="E332" s="117">
        <v>0.02</v>
      </c>
      <c r="F332" s="117">
        <v>8</v>
      </c>
      <c r="G332" s="117">
        <v>0.16</v>
      </c>
      <c r="H332" s="117" t="e">
        <f>G332*'3-9-2原材料-报废'!#REF!</f>
        <v>#REF!</v>
      </c>
    </row>
    <row r="333" ht="16" customHeight="1" spans="1:8">
      <c r="A333" s="117">
        <v>332</v>
      </c>
      <c r="B333" s="117" t="s">
        <v>520</v>
      </c>
      <c r="C333" s="117" t="s">
        <v>521</v>
      </c>
      <c r="D333" s="117" t="s">
        <v>124</v>
      </c>
      <c r="E333" s="117">
        <v>0.02</v>
      </c>
      <c r="F333" s="117">
        <v>8</v>
      </c>
      <c r="G333" s="117">
        <v>0.16</v>
      </c>
      <c r="H333" s="117" t="e">
        <f>G333*'3-9-2原材料-报废'!#REF!</f>
        <v>#REF!</v>
      </c>
    </row>
    <row r="334" ht="16" customHeight="1" spans="1:8">
      <c r="A334" s="117">
        <v>333</v>
      </c>
      <c r="B334" s="117" t="s">
        <v>522</v>
      </c>
      <c r="C334" s="117" t="s">
        <v>523</v>
      </c>
      <c r="D334" s="117" t="s">
        <v>124</v>
      </c>
      <c r="E334" s="117">
        <v>0.1</v>
      </c>
      <c r="F334" s="117">
        <v>8</v>
      </c>
      <c r="G334" s="117">
        <v>0.8</v>
      </c>
      <c r="H334" s="117" t="e">
        <f>G334*'3-9-2原材料-报废'!#REF!</f>
        <v>#REF!</v>
      </c>
    </row>
    <row r="335" ht="16" customHeight="1" spans="1:8">
      <c r="A335" s="117">
        <v>334</v>
      </c>
      <c r="B335" s="117" t="s">
        <v>522</v>
      </c>
      <c r="C335" s="117" t="s">
        <v>523</v>
      </c>
      <c r="D335" s="117" t="s">
        <v>124</v>
      </c>
      <c r="E335" s="117">
        <v>0.1</v>
      </c>
      <c r="F335" s="117">
        <v>8</v>
      </c>
      <c r="G335" s="117">
        <v>0.8</v>
      </c>
      <c r="H335" s="117" t="e">
        <f>G335*'3-9-2原材料-报废'!#REF!</f>
        <v>#REF!</v>
      </c>
    </row>
    <row r="336" ht="16" customHeight="1" spans="1:8">
      <c r="A336" s="117">
        <v>335</v>
      </c>
      <c r="B336" s="117" t="s">
        <v>524</v>
      </c>
      <c r="C336" s="117" t="s">
        <v>525</v>
      </c>
      <c r="D336" s="117" t="s">
        <v>526</v>
      </c>
      <c r="E336" s="117">
        <v>0.05</v>
      </c>
      <c r="F336" s="117">
        <v>1.5</v>
      </c>
      <c r="G336" s="117">
        <v>0.08</v>
      </c>
      <c r="H336" s="117" t="e">
        <f>G336*'3-9-2原材料-报废'!#REF!</f>
        <v>#REF!</v>
      </c>
    </row>
    <row r="337" ht="16" customHeight="1" spans="1:8">
      <c r="A337" s="117">
        <v>336</v>
      </c>
      <c r="B337" s="117" t="s">
        <v>527</v>
      </c>
      <c r="C337" s="117" t="s">
        <v>528</v>
      </c>
      <c r="D337" s="117" t="s">
        <v>124</v>
      </c>
      <c r="E337" s="117">
        <v>0.02</v>
      </c>
      <c r="F337" s="117">
        <v>8</v>
      </c>
      <c r="G337" s="117">
        <v>0.16</v>
      </c>
      <c r="H337" s="117" t="e">
        <f>G337*'3-9-2原材料-报废'!#REF!</f>
        <v>#REF!</v>
      </c>
    </row>
    <row r="338" ht="16" customHeight="1" spans="1:8">
      <c r="A338" s="117">
        <v>337</v>
      </c>
      <c r="B338" s="117" t="s">
        <v>527</v>
      </c>
      <c r="C338" s="117" t="s">
        <v>528</v>
      </c>
      <c r="D338" s="117" t="s">
        <v>124</v>
      </c>
      <c r="E338" s="117">
        <v>0.02</v>
      </c>
      <c r="F338" s="117">
        <v>8</v>
      </c>
      <c r="G338" s="117">
        <v>0.16</v>
      </c>
      <c r="H338" s="117" t="e">
        <f>G338*'3-9-2原材料-报废'!#REF!</f>
        <v>#REF!</v>
      </c>
    </row>
    <row r="339" ht="16" customHeight="1" spans="1:8">
      <c r="A339" s="117">
        <v>338</v>
      </c>
      <c r="B339" s="117" t="s">
        <v>529</v>
      </c>
      <c r="C339" s="117" t="s">
        <v>530</v>
      </c>
      <c r="D339" s="117" t="s">
        <v>92</v>
      </c>
      <c r="E339" s="117">
        <v>0.1</v>
      </c>
      <c r="F339" s="117">
        <v>55</v>
      </c>
      <c r="G339" s="117">
        <v>5.5</v>
      </c>
      <c r="H339" s="117" t="e">
        <f>G339*'3-9-2原材料-报废'!#REF!</f>
        <v>#REF!</v>
      </c>
    </row>
    <row r="340" ht="16" customHeight="1" spans="1:8">
      <c r="A340" s="117">
        <v>339</v>
      </c>
      <c r="B340" s="117" t="s">
        <v>529</v>
      </c>
      <c r="C340" s="117" t="s">
        <v>530</v>
      </c>
      <c r="D340" s="117" t="s">
        <v>92</v>
      </c>
      <c r="E340" s="117">
        <v>0.1</v>
      </c>
      <c r="F340" s="117">
        <v>55</v>
      </c>
      <c r="G340" s="117">
        <v>5.5</v>
      </c>
      <c r="H340" s="117" t="e">
        <f>G340*'3-9-2原材料-报废'!#REF!</f>
        <v>#REF!</v>
      </c>
    </row>
    <row r="341" ht="16" customHeight="1" spans="1:8">
      <c r="A341" s="117">
        <v>340</v>
      </c>
      <c r="B341" s="117" t="s">
        <v>531</v>
      </c>
      <c r="C341" s="117" t="s">
        <v>532</v>
      </c>
      <c r="D341" s="117" t="s">
        <v>533</v>
      </c>
      <c r="E341" s="117">
        <v>0.05</v>
      </c>
      <c r="F341" s="117">
        <v>1.5</v>
      </c>
      <c r="G341" s="117">
        <v>0.08</v>
      </c>
      <c r="H341" s="117" t="e">
        <f>G341*'3-9-2原材料-报废'!#REF!</f>
        <v>#REF!</v>
      </c>
    </row>
    <row r="342" ht="16" customHeight="1" spans="1:8">
      <c r="A342" s="117">
        <v>341</v>
      </c>
      <c r="B342" s="117" t="s">
        <v>531</v>
      </c>
      <c r="C342" s="117" t="s">
        <v>532</v>
      </c>
      <c r="D342" s="117" t="s">
        <v>533</v>
      </c>
      <c r="E342" s="117">
        <v>0.05</v>
      </c>
      <c r="F342" s="117">
        <v>1.5</v>
      </c>
      <c r="G342" s="117">
        <v>0.08</v>
      </c>
      <c r="H342" s="117" t="e">
        <f>G342*'3-9-2原材料-报废'!#REF!</f>
        <v>#REF!</v>
      </c>
    </row>
    <row r="343" ht="16" customHeight="1" spans="1:8">
      <c r="A343" s="117">
        <v>342</v>
      </c>
      <c r="B343" s="117" t="s">
        <v>534</v>
      </c>
      <c r="C343" s="117" t="s">
        <v>535</v>
      </c>
      <c r="D343" s="117" t="s">
        <v>114</v>
      </c>
      <c r="E343" s="117">
        <v>0.01</v>
      </c>
      <c r="F343" s="117">
        <v>1.5</v>
      </c>
      <c r="G343" s="117">
        <v>0.02</v>
      </c>
      <c r="H343" s="117" t="e">
        <f>G343*'3-9-2原材料-报废'!#REF!</f>
        <v>#REF!</v>
      </c>
    </row>
    <row r="344" ht="16" customHeight="1" spans="1:8">
      <c r="A344" s="117">
        <v>343</v>
      </c>
      <c r="B344" s="117" t="s">
        <v>536</v>
      </c>
      <c r="C344" s="117" t="s">
        <v>537</v>
      </c>
      <c r="D344" s="117" t="s">
        <v>233</v>
      </c>
      <c r="E344" s="117">
        <v>0.2</v>
      </c>
      <c r="F344" s="117">
        <v>8</v>
      </c>
      <c r="G344" s="117">
        <v>1.6</v>
      </c>
      <c r="H344" s="117" t="e">
        <f>G344*'3-9-2原材料-报废'!#REF!</f>
        <v>#REF!</v>
      </c>
    </row>
    <row r="345" ht="16" customHeight="1" spans="1:8">
      <c r="A345" s="117">
        <v>344</v>
      </c>
      <c r="B345" s="117" t="s">
        <v>538</v>
      </c>
      <c r="C345" s="117" t="s">
        <v>539</v>
      </c>
      <c r="D345" s="117" t="s">
        <v>540</v>
      </c>
      <c r="E345" s="117">
        <v>2</v>
      </c>
      <c r="F345" s="117">
        <v>1.5</v>
      </c>
      <c r="G345" s="117">
        <v>3</v>
      </c>
      <c r="H345" s="117" t="e">
        <f>G345*'3-9-2原材料-报废'!#REF!</f>
        <v>#REF!</v>
      </c>
    </row>
    <row r="346" ht="16" customHeight="1" spans="1:8">
      <c r="A346" s="117">
        <v>345</v>
      </c>
      <c r="B346" s="117" t="s">
        <v>541</v>
      </c>
      <c r="C346" s="117" t="s">
        <v>542</v>
      </c>
      <c r="D346" s="117" t="s">
        <v>9</v>
      </c>
      <c r="E346" s="117">
        <v>5</v>
      </c>
      <c r="F346" s="117">
        <v>0.5</v>
      </c>
      <c r="G346" s="117">
        <v>2.5</v>
      </c>
      <c r="H346" s="117" t="e">
        <f>G346*'3-9-2原材料-报废'!#REF!</f>
        <v>#REF!</v>
      </c>
    </row>
    <row r="347" ht="16" customHeight="1" spans="1:8">
      <c r="A347" s="117">
        <v>346</v>
      </c>
      <c r="B347" s="117" t="s">
        <v>543</v>
      </c>
      <c r="C347" s="117" t="s">
        <v>544</v>
      </c>
      <c r="D347" s="117" t="s">
        <v>540</v>
      </c>
      <c r="E347" s="117">
        <v>1</v>
      </c>
      <c r="F347" s="117">
        <v>1.5</v>
      </c>
      <c r="G347" s="117">
        <v>1.5</v>
      </c>
      <c r="H347" s="117" t="e">
        <f>G347*'3-9-2原材料-报废'!#REF!</f>
        <v>#REF!</v>
      </c>
    </row>
    <row r="348" ht="16" customHeight="1" spans="1:8">
      <c r="A348" s="117">
        <v>347</v>
      </c>
      <c r="B348" s="117" t="s">
        <v>545</v>
      </c>
      <c r="C348" s="117" t="s">
        <v>546</v>
      </c>
      <c r="D348" s="117" t="s">
        <v>9</v>
      </c>
      <c r="E348" s="117">
        <v>2.5</v>
      </c>
      <c r="F348" s="117">
        <v>0.5</v>
      </c>
      <c r="G348" s="117">
        <v>1.25</v>
      </c>
      <c r="H348" s="117" t="e">
        <f>G348*'3-9-2原材料-报废'!#REF!</f>
        <v>#REF!</v>
      </c>
    </row>
    <row r="349" ht="16" customHeight="1" spans="1:8">
      <c r="A349" s="117">
        <v>348</v>
      </c>
      <c r="B349" s="117" t="s">
        <v>547</v>
      </c>
      <c r="C349" s="117" t="s">
        <v>548</v>
      </c>
      <c r="D349" s="117" t="s">
        <v>124</v>
      </c>
      <c r="E349" s="117">
        <v>0.05</v>
      </c>
      <c r="F349" s="117">
        <v>8</v>
      </c>
      <c r="G349" s="117">
        <v>0.4</v>
      </c>
      <c r="H349" s="117" t="e">
        <f>G349*'3-9-2原材料-报废'!#REF!</f>
        <v>#REF!</v>
      </c>
    </row>
    <row r="350" ht="16" customHeight="1" spans="1:8">
      <c r="A350" s="117">
        <v>349</v>
      </c>
      <c r="B350" s="117" t="s">
        <v>549</v>
      </c>
      <c r="C350" s="117" t="s">
        <v>550</v>
      </c>
      <c r="D350" s="117" t="s">
        <v>124</v>
      </c>
      <c r="E350" s="117">
        <v>0.05</v>
      </c>
      <c r="F350" s="117">
        <v>8</v>
      </c>
      <c r="G350" s="117">
        <v>0.4</v>
      </c>
      <c r="H350" s="117" t="e">
        <f>G350*'3-9-2原材料-报废'!#REF!</f>
        <v>#REF!</v>
      </c>
    </row>
    <row r="351" ht="16" customHeight="1" spans="1:8">
      <c r="A351" s="117">
        <v>350</v>
      </c>
      <c r="B351" s="117" t="s">
        <v>551</v>
      </c>
      <c r="C351" s="117" t="s">
        <v>552</v>
      </c>
      <c r="D351" s="117" t="s">
        <v>124</v>
      </c>
      <c r="E351" s="117">
        <v>0.05</v>
      </c>
      <c r="F351" s="117">
        <v>8</v>
      </c>
      <c r="G351" s="117">
        <v>0.4</v>
      </c>
      <c r="H351" s="117" t="e">
        <f>G351*'3-9-2原材料-报废'!#REF!</f>
        <v>#REF!</v>
      </c>
    </row>
    <row r="352" ht="16" customHeight="1" spans="1:8">
      <c r="A352" s="117">
        <v>351</v>
      </c>
      <c r="B352" s="117" t="s">
        <v>551</v>
      </c>
      <c r="C352" s="117" t="s">
        <v>552</v>
      </c>
      <c r="D352" s="117" t="s">
        <v>124</v>
      </c>
      <c r="E352" s="117">
        <v>0.05</v>
      </c>
      <c r="F352" s="117">
        <v>8</v>
      </c>
      <c r="G352" s="117">
        <v>0.4</v>
      </c>
      <c r="H352" s="117" t="e">
        <f>G352*'3-9-2原材料-报废'!#REF!</f>
        <v>#REF!</v>
      </c>
    </row>
    <row r="353" ht="16" customHeight="1" spans="1:8">
      <c r="A353" s="117">
        <v>352</v>
      </c>
      <c r="B353" s="117" t="s">
        <v>551</v>
      </c>
      <c r="C353" s="117" t="s">
        <v>552</v>
      </c>
      <c r="D353" s="117" t="s">
        <v>124</v>
      </c>
      <c r="E353" s="117">
        <v>0.05</v>
      </c>
      <c r="F353" s="117">
        <v>8</v>
      </c>
      <c r="G353" s="117">
        <v>0.4</v>
      </c>
      <c r="H353" s="117" t="e">
        <f>G353*'3-9-2原材料-报废'!#REF!</f>
        <v>#REF!</v>
      </c>
    </row>
    <row r="354" ht="16" customHeight="1" spans="1:8">
      <c r="A354" s="117">
        <v>353</v>
      </c>
      <c r="B354" s="117" t="s">
        <v>551</v>
      </c>
      <c r="C354" s="117" t="s">
        <v>552</v>
      </c>
      <c r="D354" s="117" t="s">
        <v>124</v>
      </c>
      <c r="E354" s="117">
        <v>0.05</v>
      </c>
      <c r="F354" s="117">
        <v>8</v>
      </c>
      <c r="G354" s="117">
        <v>0.4</v>
      </c>
      <c r="H354" s="117" t="e">
        <f>G354*'3-9-2原材料-报废'!#REF!</f>
        <v>#REF!</v>
      </c>
    </row>
    <row r="355" ht="16" customHeight="1" spans="1:8">
      <c r="A355" s="117">
        <v>354</v>
      </c>
      <c r="B355" s="117" t="s">
        <v>551</v>
      </c>
      <c r="C355" s="117" t="s">
        <v>552</v>
      </c>
      <c r="D355" s="117" t="s">
        <v>124</v>
      </c>
      <c r="E355" s="117">
        <v>0.05</v>
      </c>
      <c r="F355" s="117">
        <v>8</v>
      </c>
      <c r="G355" s="117">
        <v>0.4</v>
      </c>
      <c r="H355" s="117" t="e">
        <f>G355*'3-9-2原材料-报废'!#REF!</f>
        <v>#REF!</v>
      </c>
    </row>
    <row r="356" ht="16" customHeight="1" spans="1:8">
      <c r="A356" s="117">
        <v>355</v>
      </c>
      <c r="B356" s="117" t="s">
        <v>553</v>
      </c>
      <c r="C356" s="117" t="s">
        <v>554</v>
      </c>
      <c r="D356" s="117" t="s">
        <v>124</v>
      </c>
      <c r="E356" s="117">
        <v>0.05</v>
      </c>
      <c r="F356" s="117">
        <v>8</v>
      </c>
      <c r="G356" s="117">
        <v>0.4</v>
      </c>
      <c r="H356" s="117" t="e">
        <f>G356*'3-9-2原材料-报废'!#REF!</f>
        <v>#REF!</v>
      </c>
    </row>
    <row r="357" ht="16" customHeight="1" spans="1:8">
      <c r="A357" s="117">
        <v>356</v>
      </c>
      <c r="B357" s="117" t="s">
        <v>553</v>
      </c>
      <c r="C357" s="117" t="s">
        <v>554</v>
      </c>
      <c r="D357" s="117" t="s">
        <v>124</v>
      </c>
      <c r="E357" s="117">
        <v>0.05</v>
      </c>
      <c r="F357" s="117">
        <v>8</v>
      </c>
      <c r="G357" s="117">
        <v>0.4</v>
      </c>
      <c r="H357" s="117" t="e">
        <f>G357*'3-9-2原材料-报废'!#REF!</f>
        <v>#REF!</v>
      </c>
    </row>
    <row r="358" ht="16" customHeight="1" spans="1:8">
      <c r="A358" s="117">
        <v>357</v>
      </c>
      <c r="B358" s="117" t="s">
        <v>555</v>
      </c>
      <c r="C358" s="117" t="s">
        <v>556</v>
      </c>
      <c r="D358" s="117" t="s">
        <v>124</v>
      </c>
      <c r="E358" s="117">
        <v>0.05</v>
      </c>
      <c r="F358" s="117">
        <v>8</v>
      </c>
      <c r="G358" s="117">
        <v>0.4</v>
      </c>
      <c r="H358" s="117" t="e">
        <f>G358*'3-9-2原材料-报废'!#REF!</f>
        <v>#REF!</v>
      </c>
    </row>
    <row r="359" ht="16" customHeight="1" spans="1:8">
      <c r="A359" s="117">
        <v>358</v>
      </c>
      <c r="B359" s="117" t="s">
        <v>555</v>
      </c>
      <c r="C359" s="117" t="s">
        <v>556</v>
      </c>
      <c r="D359" s="117" t="s">
        <v>124</v>
      </c>
      <c r="E359" s="117">
        <v>0.05</v>
      </c>
      <c r="F359" s="117">
        <v>8</v>
      </c>
      <c r="G359" s="117">
        <v>0.4</v>
      </c>
      <c r="H359" s="117" t="e">
        <f>G359*'3-9-2原材料-报废'!#REF!</f>
        <v>#REF!</v>
      </c>
    </row>
    <row r="360" ht="16" customHeight="1" spans="1:8">
      <c r="A360" s="117">
        <v>359</v>
      </c>
      <c r="B360" s="117" t="s">
        <v>557</v>
      </c>
      <c r="C360" s="117" t="s">
        <v>558</v>
      </c>
      <c r="D360" s="117" t="s">
        <v>519</v>
      </c>
      <c r="E360" s="117">
        <v>0.05</v>
      </c>
      <c r="F360" s="117">
        <v>8</v>
      </c>
      <c r="G360" s="117">
        <v>0.4</v>
      </c>
      <c r="H360" s="117" t="e">
        <f>G360*'3-9-2原材料-报废'!#REF!</f>
        <v>#REF!</v>
      </c>
    </row>
    <row r="361" ht="16" customHeight="1" spans="1:8">
      <c r="A361" s="117">
        <v>360</v>
      </c>
      <c r="B361" s="117" t="s">
        <v>559</v>
      </c>
      <c r="C361" s="117" t="s">
        <v>560</v>
      </c>
      <c r="D361" s="117" t="s">
        <v>124</v>
      </c>
      <c r="E361" s="117">
        <v>0.05</v>
      </c>
      <c r="F361" s="117">
        <v>8</v>
      </c>
      <c r="G361" s="117">
        <v>0.4</v>
      </c>
      <c r="H361" s="117" t="e">
        <f>G361*'3-9-2原材料-报废'!#REF!</f>
        <v>#REF!</v>
      </c>
    </row>
    <row r="362" ht="16" customHeight="1" spans="1:8">
      <c r="A362" s="117">
        <v>361</v>
      </c>
      <c r="B362" s="117" t="s">
        <v>559</v>
      </c>
      <c r="C362" s="117" t="s">
        <v>560</v>
      </c>
      <c r="D362" s="117" t="s">
        <v>124</v>
      </c>
      <c r="E362" s="117">
        <v>0.05</v>
      </c>
      <c r="F362" s="117">
        <v>8</v>
      </c>
      <c r="G362" s="117">
        <v>0.4</v>
      </c>
      <c r="H362" s="117" t="e">
        <f>G362*'3-9-2原材料-报废'!#REF!</f>
        <v>#REF!</v>
      </c>
    </row>
    <row r="363" ht="16" customHeight="1" spans="1:8">
      <c r="A363" s="117">
        <v>362</v>
      </c>
      <c r="B363" s="117" t="s">
        <v>561</v>
      </c>
      <c r="C363" s="117" t="s">
        <v>562</v>
      </c>
      <c r="D363" s="117" t="s">
        <v>124</v>
      </c>
      <c r="E363" s="117">
        <v>0.05</v>
      </c>
      <c r="F363" s="117">
        <v>8</v>
      </c>
      <c r="G363" s="117">
        <v>0.4</v>
      </c>
      <c r="H363" s="117" t="e">
        <f>G363*'3-9-2原材料-报废'!#REF!</f>
        <v>#REF!</v>
      </c>
    </row>
    <row r="364" ht="16" customHeight="1" spans="1:8">
      <c r="A364" s="117">
        <v>363</v>
      </c>
      <c r="B364" s="117" t="s">
        <v>563</v>
      </c>
      <c r="C364" s="117" t="s">
        <v>564</v>
      </c>
      <c r="D364" s="117" t="s">
        <v>124</v>
      </c>
      <c r="E364" s="117">
        <v>0.05</v>
      </c>
      <c r="F364" s="117">
        <v>8</v>
      </c>
      <c r="G364" s="117">
        <v>0.4</v>
      </c>
      <c r="H364" s="117" t="e">
        <f>G364*'3-9-2原材料-报废'!#REF!</f>
        <v>#REF!</v>
      </c>
    </row>
    <row r="365" ht="16" customHeight="1" spans="1:8">
      <c r="A365" s="117">
        <v>364</v>
      </c>
      <c r="B365" s="117" t="s">
        <v>565</v>
      </c>
      <c r="C365" s="117" t="s">
        <v>566</v>
      </c>
      <c r="D365" s="117" t="s">
        <v>124</v>
      </c>
      <c r="E365" s="117">
        <v>0.05</v>
      </c>
      <c r="F365" s="117">
        <v>8</v>
      </c>
      <c r="G365" s="117">
        <v>0.4</v>
      </c>
      <c r="H365" s="117" t="e">
        <f>G365*'3-9-2原材料-报废'!#REF!</f>
        <v>#REF!</v>
      </c>
    </row>
    <row r="366" ht="16" customHeight="1" spans="1:8">
      <c r="A366" s="117">
        <v>365</v>
      </c>
      <c r="B366" s="117" t="s">
        <v>567</v>
      </c>
      <c r="C366" s="117" t="s">
        <v>568</v>
      </c>
      <c r="D366" s="117" t="s">
        <v>569</v>
      </c>
      <c r="E366" s="117">
        <v>0.1</v>
      </c>
      <c r="F366" s="117">
        <v>3</v>
      </c>
      <c r="G366" s="117">
        <v>0.3</v>
      </c>
      <c r="H366" s="117" t="e">
        <f>G366*'3-9-2原材料-报废'!#REF!</f>
        <v>#REF!</v>
      </c>
    </row>
    <row r="367" ht="16" customHeight="1" spans="1:8">
      <c r="A367" s="117">
        <v>366</v>
      </c>
      <c r="B367" s="117" t="s">
        <v>570</v>
      </c>
      <c r="C367" s="117" t="s">
        <v>571</v>
      </c>
      <c r="D367" s="117" t="s">
        <v>569</v>
      </c>
      <c r="E367" s="117">
        <v>0.3</v>
      </c>
      <c r="F367" s="117">
        <v>3</v>
      </c>
      <c r="G367" s="117">
        <v>0.9</v>
      </c>
      <c r="H367" s="117" t="e">
        <f>G367*'3-9-2原材料-报废'!#REF!</f>
        <v>#REF!</v>
      </c>
    </row>
    <row r="368" ht="16" customHeight="1" spans="1:8">
      <c r="A368" s="117">
        <v>367</v>
      </c>
      <c r="B368" s="117" t="s">
        <v>570</v>
      </c>
      <c r="C368" s="117" t="s">
        <v>571</v>
      </c>
      <c r="D368" s="117" t="s">
        <v>569</v>
      </c>
      <c r="E368" s="117">
        <v>0.3</v>
      </c>
      <c r="F368" s="117">
        <v>3</v>
      </c>
      <c r="G368" s="117">
        <v>0.9</v>
      </c>
      <c r="H368" s="117" t="e">
        <f>G368*'3-9-2原材料-报废'!#REF!</f>
        <v>#REF!</v>
      </c>
    </row>
    <row r="369" ht="16" customHeight="1" spans="1:8">
      <c r="A369" s="117">
        <v>368</v>
      </c>
      <c r="B369" s="117" t="s">
        <v>572</v>
      </c>
      <c r="C369" s="117" t="s">
        <v>573</v>
      </c>
      <c r="D369" s="117" t="s">
        <v>73</v>
      </c>
      <c r="E369" s="117">
        <v>0.2</v>
      </c>
      <c r="F369" s="117">
        <v>8</v>
      </c>
      <c r="G369" s="117">
        <v>1.6</v>
      </c>
      <c r="H369" s="117" t="e">
        <f>G369*'3-9-2原材料-报废'!#REF!</f>
        <v>#REF!</v>
      </c>
    </row>
    <row r="370" ht="16" customHeight="1" spans="1:8">
      <c r="A370" s="117">
        <v>369</v>
      </c>
      <c r="B370" s="117" t="s">
        <v>572</v>
      </c>
      <c r="C370" s="117" t="s">
        <v>573</v>
      </c>
      <c r="D370" s="117" t="s">
        <v>73</v>
      </c>
      <c r="E370" s="117">
        <v>0.2</v>
      </c>
      <c r="F370" s="117">
        <v>8</v>
      </c>
      <c r="G370" s="117">
        <v>1.6</v>
      </c>
      <c r="H370" s="117" t="e">
        <f>G370*'3-9-2原材料-报废'!#REF!</f>
        <v>#REF!</v>
      </c>
    </row>
    <row r="371" ht="16" customHeight="1" spans="1:8">
      <c r="A371" s="117">
        <v>370</v>
      </c>
      <c r="B371" s="117" t="s">
        <v>574</v>
      </c>
      <c r="C371" s="117" t="s">
        <v>575</v>
      </c>
      <c r="D371" s="117" t="s">
        <v>73</v>
      </c>
      <c r="E371" s="117">
        <v>0.3</v>
      </c>
      <c r="F371" s="117">
        <v>8</v>
      </c>
      <c r="G371" s="117">
        <v>2.4</v>
      </c>
      <c r="H371" s="117" t="e">
        <f>G371*'3-9-2原材料-报废'!#REF!</f>
        <v>#REF!</v>
      </c>
    </row>
    <row r="372" ht="16" customHeight="1" spans="1:8">
      <c r="A372" s="117">
        <v>371</v>
      </c>
      <c r="B372" s="117" t="s">
        <v>576</v>
      </c>
      <c r="C372" s="117" t="s">
        <v>577</v>
      </c>
      <c r="D372" s="117" t="s">
        <v>70</v>
      </c>
      <c r="E372" s="117">
        <v>0.1</v>
      </c>
      <c r="F372" s="117">
        <v>3</v>
      </c>
      <c r="G372" s="117">
        <v>0.3</v>
      </c>
      <c r="H372" s="117" t="e">
        <f>G372*'3-9-2原材料-报废'!#REF!</f>
        <v>#REF!</v>
      </c>
    </row>
    <row r="373" ht="16" customHeight="1" spans="1:8">
      <c r="A373" s="117">
        <v>372</v>
      </c>
      <c r="B373" s="117" t="s">
        <v>578</v>
      </c>
      <c r="C373" s="117" t="s">
        <v>579</v>
      </c>
      <c r="D373" s="117" t="s">
        <v>9</v>
      </c>
      <c r="E373" s="117">
        <v>0.02</v>
      </c>
      <c r="F373" s="117">
        <v>0.5</v>
      </c>
      <c r="G373" s="117">
        <v>0.01</v>
      </c>
      <c r="H373" s="117" t="e">
        <f>G373*'3-9-2原材料-报废'!#REF!</f>
        <v>#REF!</v>
      </c>
    </row>
    <row r="374" ht="16" customHeight="1" spans="1:8">
      <c r="A374" s="117">
        <v>373</v>
      </c>
      <c r="B374" s="117" t="s">
        <v>580</v>
      </c>
      <c r="C374" s="117" t="s">
        <v>581</v>
      </c>
      <c r="D374" s="117" t="s">
        <v>124</v>
      </c>
      <c r="E374" s="117">
        <v>0.05</v>
      </c>
      <c r="F374" s="117">
        <v>8</v>
      </c>
      <c r="G374" s="117">
        <v>0.4</v>
      </c>
      <c r="H374" s="117" t="e">
        <f>G374*'3-9-2原材料-报废'!#REF!</f>
        <v>#REF!</v>
      </c>
    </row>
    <row r="375" ht="16" customHeight="1" spans="1:8">
      <c r="A375" s="117">
        <v>374</v>
      </c>
      <c r="B375" s="117" t="s">
        <v>582</v>
      </c>
      <c r="C375" s="117" t="s">
        <v>583</v>
      </c>
      <c r="D375" s="117" t="s">
        <v>124</v>
      </c>
      <c r="E375" s="117">
        <v>0.05</v>
      </c>
      <c r="F375" s="117">
        <v>8</v>
      </c>
      <c r="G375" s="117">
        <v>0.4</v>
      </c>
      <c r="H375" s="117" t="e">
        <f>G375*'3-9-2原材料-报废'!#REF!</f>
        <v>#REF!</v>
      </c>
    </row>
    <row r="376" ht="16" customHeight="1" spans="1:8">
      <c r="A376" s="117">
        <v>375</v>
      </c>
      <c r="B376" s="117" t="s">
        <v>584</v>
      </c>
      <c r="C376" s="117" t="s">
        <v>585</v>
      </c>
      <c r="D376" s="117" t="s">
        <v>124</v>
      </c>
      <c r="E376" s="117">
        <v>0.05</v>
      </c>
      <c r="F376" s="117">
        <v>8</v>
      </c>
      <c r="G376" s="117">
        <v>0.4</v>
      </c>
      <c r="H376" s="117" t="e">
        <f>G376*'3-9-2原材料-报废'!#REF!</f>
        <v>#REF!</v>
      </c>
    </row>
    <row r="377" ht="16" customHeight="1" spans="1:8">
      <c r="A377" s="117">
        <v>376</v>
      </c>
      <c r="B377" s="117" t="s">
        <v>586</v>
      </c>
      <c r="C377" s="117" t="s">
        <v>587</v>
      </c>
      <c r="D377" s="117" t="s">
        <v>105</v>
      </c>
      <c r="E377" s="117">
        <v>0.5</v>
      </c>
      <c r="F377" s="117">
        <v>25</v>
      </c>
      <c r="G377" s="117">
        <v>12.5</v>
      </c>
      <c r="H377" s="117" t="e">
        <f>G377*'3-9-2原材料-报废'!#REF!</f>
        <v>#REF!</v>
      </c>
    </row>
    <row r="378" ht="16" customHeight="1" spans="1:8">
      <c r="A378" s="117">
        <v>377</v>
      </c>
      <c r="B378" s="117" t="s">
        <v>588</v>
      </c>
      <c r="C378" s="117" t="s">
        <v>589</v>
      </c>
      <c r="D378" s="117" t="s">
        <v>96</v>
      </c>
      <c r="E378" s="117">
        <v>0.1</v>
      </c>
      <c r="F378" s="117">
        <v>8</v>
      </c>
      <c r="G378" s="117">
        <v>0.8</v>
      </c>
      <c r="H378" s="117" t="e">
        <f>G378*'3-9-2原材料-报废'!#REF!</f>
        <v>#REF!</v>
      </c>
    </row>
    <row r="379" ht="16" customHeight="1" spans="1:8">
      <c r="A379" s="117">
        <v>378</v>
      </c>
      <c r="B379" s="117" t="s">
        <v>590</v>
      </c>
      <c r="C379" s="117" t="s">
        <v>591</v>
      </c>
      <c r="D379" s="117" t="s">
        <v>279</v>
      </c>
      <c r="E379" s="117">
        <v>0.2</v>
      </c>
      <c r="F379" s="117">
        <v>8</v>
      </c>
      <c r="G379" s="117">
        <v>1.6</v>
      </c>
      <c r="H379" s="117" t="e">
        <f>G379*'3-9-2原材料-报废'!#REF!</f>
        <v>#REF!</v>
      </c>
    </row>
    <row r="380" ht="16" customHeight="1" spans="1:8">
      <c r="A380" s="117">
        <v>379</v>
      </c>
      <c r="B380" s="117" t="s">
        <v>592</v>
      </c>
      <c r="C380" s="117" t="s">
        <v>593</v>
      </c>
      <c r="D380" s="117" t="s">
        <v>124</v>
      </c>
      <c r="E380" s="117">
        <v>0.05</v>
      </c>
      <c r="F380" s="117">
        <v>8</v>
      </c>
      <c r="G380" s="117">
        <v>0.4</v>
      </c>
      <c r="H380" s="117" t="e">
        <f>G380*'3-9-2原材料-报废'!#REF!</f>
        <v>#REF!</v>
      </c>
    </row>
    <row r="381" ht="16" customHeight="1" spans="1:8">
      <c r="A381" s="117">
        <v>380</v>
      </c>
      <c r="B381" s="117" t="s">
        <v>592</v>
      </c>
      <c r="C381" s="117" t="s">
        <v>593</v>
      </c>
      <c r="D381" s="117" t="s">
        <v>124</v>
      </c>
      <c r="E381" s="117">
        <v>0.05</v>
      </c>
      <c r="F381" s="117">
        <v>8</v>
      </c>
      <c r="G381" s="117">
        <v>0.4</v>
      </c>
      <c r="H381" s="117" t="e">
        <f>G381*'3-9-2原材料-报废'!#REF!</f>
        <v>#REF!</v>
      </c>
    </row>
    <row r="382" ht="16" customHeight="1" spans="1:8">
      <c r="A382" s="117">
        <v>381</v>
      </c>
      <c r="B382" s="117" t="s">
        <v>594</v>
      </c>
      <c r="C382" s="117" t="s">
        <v>595</v>
      </c>
      <c r="D382" s="117" t="s">
        <v>124</v>
      </c>
      <c r="E382" s="117">
        <v>0.3</v>
      </c>
      <c r="F382" s="117">
        <v>8</v>
      </c>
      <c r="G382" s="117">
        <v>2.4</v>
      </c>
      <c r="H382" s="117" t="e">
        <f>G382*'3-9-2原材料-报废'!#REF!</f>
        <v>#REF!</v>
      </c>
    </row>
    <row r="383" ht="16" customHeight="1" spans="1:8">
      <c r="A383" s="117">
        <v>382</v>
      </c>
      <c r="B383" s="117" t="s">
        <v>594</v>
      </c>
      <c r="C383" s="117" t="s">
        <v>595</v>
      </c>
      <c r="D383" s="117" t="s">
        <v>124</v>
      </c>
      <c r="E383" s="117">
        <v>0.3</v>
      </c>
      <c r="F383" s="117">
        <v>8</v>
      </c>
      <c r="G383" s="117">
        <v>2.4</v>
      </c>
      <c r="H383" s="117" t="e">
        <f>G383*'3-9-2原材料-报废'!#REF!</f>
        <v>#REF!</v>
      </c>
    </row>
    <row r="384" ht="16" customHeight="1" spans="1:8">
      <c r="A384" s="117">
        <v>383</v>
      </c>
      <c r="B384" s="117" t="s">
        <v>596</v>
      </c>
      <c r="C384" s="117" t="s">
        <v>597</v>
      </c>
      <c r="D384" s="117" t="s">
        <v>124</v>
      </c>
      <c r="E384" s="117">
        <v>0.05</v>
      </c>
      <c r="F384" s="117">
        <v>8</v>
      </c>
      <c r="G384" s="117">
        <v>0.4</v>
      </c>
      <c r="H384" s="117" t="e">
        <f>G384*'3-9-2原材料-报废'!#REF!</f>
        <v>#REF!</v>
      </c>
    </row>
    <row r="385" ht="16" customHeight="1" spans="1:8">
      <c r="A385" s="117">
        <v>384</v>
      </c>
      <c r="B385" s="117" t="s">
        <v>598</v>
      </c>
      <c r="C385" s="117" t="s">
        <v>599</v>
      </c>
      <c r="D385" s="117" t="s">
        <v>124</v>
      </c>
      <c r="E385" s="117">
        <v>0.05</v>
      </c>
      <c r="F385" s="117">
        <v>8</v>
      </c>
      <c r="G385" s="117">
        <v>0.4</v>
      </c>
      <c r="H385" s="117" t="e">
        <f>G385*'3-9-2原材料-报废'!#REF!</f>
        <v>#REF!</v>
      </c>
    </row>
    <row r="386" ht="16" customHeight="1" spans="1:8">
      <c r="A386" s="117">
        <v>385</v>
      </c>
      <c r="B386" s="117" t="s">
        <v>600</v>
      </c>
      <c r="C386" s="117" t="s">
        <v>601</v>
      </c>
      <c r="D386" s="117" t="s">
        <v>124</v>
      </c>
      <c r="E386" s="117">
        <v>0.02</v>
      </c>
      <c r="F386" s="117">
        <v>8</v>
      </c>
      <c r="G386" s="117">
        <v>0.16</v>
      </c>
      <c r="H386" s="117" t="e">
        <f>G386*'3-9-2原材料-报废'!#REF!</f>
        <v>#REF!</v>
      </c>
    </row>
    <row r="387" ht="16" customHeight="1" spans="1:8">
      <c r="A387" s="117">
        <v>386</v>
      </c>
      <c r="B387" s="117" t="s">
        <v>602</v>
      </c>
      <c r="C387" s="117" t="s">
        <v>603</v>
      </c>
      <c r="D387" s="117" t="s">
        <v>604</v>
      </c>
      <c r="E387" s="117">
        <v>0.1</v>
      </c>
      <c r="F387" s="117">
        <v>8</v>
      </c>
      <c r="G387" s="117">
        <v>0.8</v>
      </c>
      <c r="H387" s="117" t="e">
        <f>G387*'3-9-2原材料-报废'!#REF!</f>
        <v>#REF!</v>
      </c>
    </row>
    <row r="388" ht="16" customHeight="1" spans="1:8">
      <c r="A388" s="117">
        <v>387</v>
      </c>
      <c r="B388" s="117" t="s">
        <v>605</v>
      </c>
      <c r="C388" s="117" t="s">
        <v>606</v>
      </c>
      <c r="D388" s="117" t="s">
        <v>233</v>
      </c>
      <c r="E388" s="117">
        <v>0.05</v>
      </c>
      <c r="F388" s="117">
        <v>8</v>
      </c>
      <c r="G388" s="117">
        <v>0.4</v>
      </c>
      <c r="H388" s="117" t="e">
        <f>G388*'3-9-2原材料-报废'!#REF!</f>
        <v>#REF!</v>
      </c>
    </row>
    <row r="389" ht="16" customHeight="1" spans="1:8">
      <c r="A389" s="117">
        <v>388</v>
      </c>
      <c r="B389" s="117" t="s">
        <v>607</v>
      </c>
      <c r="C389" s="117" t="s">
        <v>608</v>
      </c>
      <c r="D389" s="117" t="s">
        <v>124</v>
      </c>
      <c r="E389" s="117">
        <v>0.02</v>
      </c>
      <c r="F389" s="117">
        <v>8</v>
      </c>
      <c r="G389" s="117">
        <v>0.16</v>
      </c>
      <c r="H389" s="117" t="e">
        <f>G389*'3-9-2原材料-报废'!#REF!</f>
        <v>#REF!</v>
      </c>
    </row>
    <row r="390" ht="16" customHeight="1" spans="1:8">
      <c r="A390" s="117">
        <v>389</v>
      </c>
      <c r="B390" s="117" t="s">
        <v>609</v>
      </c>
      <c r="C390" s="117" t="s">
        <v>610</v>
      </c>
      <c r="D390" s="117" t="s">
        <v>124</v>
      </c>
      <c r="E390" s="117">
        <v>0.02</v>
      </c>
      <c r="F390" s="117">
        <v>8</v>
      </c>
      <c r="G390" s="117">
        <v>0.16</v>
      </c>
      <c r="H390" s="117" t="e">
        <f>G390*'3-9-2原材料-报废'!#REF!</f>
        <v>#REF!</v>
      </c>
    </row>
    <row r="391" ht="16" customHeight="1" spans="1:8">
      <c r="A391" s="117">
        <v>390</v>
      </c>
      <c r="B391" s="117" t="s">
        <v>611</v>
      </c>
      <c r="C391" s="117" t="s">
        <v>612</v>
      </c>
      <c r="D391" s="117" t="s">
        <v>9</v>
      </c>
      <c r="E391" s="117">
        <v>0.02</v>
      </c>
      <c r="F391" s="117">
        <v>0.5</v>
      </c>
      <c r="G391" s="117">
        <v>0.01</v>
      </c>
      <c r="H391" s="117" t="e">
        <f>G391*'3-9-2原材料-报废'!#REF!</f>
        <v>#REF!</v>
      </c>
    </row>
    <row r="392" ht="16" customHeight="1" spans="1:8">
      <c r="A392" s="117">
        <v>391</v>
      </c>
      <c r="B392" s="117" t="s">
        <v>613</v>
      </c>
      <c r="C392" s="117" t="s">
        <v>614</v>
      </c>
      <c r="D392" s="117" t="s">
        <v>124</v>
      </c>
      <c r="E392" s="117">
        <v>0.3</v>
      </c>
      <c r="F392" s="117">
        <v>8</v>
      </c>
      <c r="G392" s="117">
        <v>2.4</v>
      </c>
      <c r="H392" s="117" t="e">
        <f>G392*'3-9-2原材料-报废'!#REF!</f>
        <v>#REF!</v>
      </c>
    </row>
    <row r="393" ht="16" customHeight="1" spans="1:8">
      <c r="A393" s="117">
        <v>392</v>
      </c>
      <c r="B393" s="117" t="s">
        <v>615</v>
      </c>
      <c r="C393" s="117" t="s">
        <v>616</v>
      </c>
      <c r="D393" s="117" t="s">
        <v>73</v>
      </c>
      <c r="E393" s="117">
        <v>0.3</v>
      </c>
      <c r="F393" s="117">
        <v>8</v>
      </c>
      <c r="G393" s="117">
        <v>2.4</v>
      </c>
      <c r="H393" s="117" t="e">
        <f>G393*'3-9-2原材料-报废'!#REF!</f>
        <v>#REF!</v>
      </c>
    </row>
    <row r="394" ht="16" customHeight="1" spans="1:8">
      <c r="A394" s="117">
        <v>393</v>
      </c>
      <c r="B394" s="117" t="s">
        <v>617</v>
      </c>
      <c r="C394" s="117" t="s">
        <v>618</v>
      </c>
      <c r="D394" s="117" t="s">
        <v>73</v>
      </c>
      <c r="E394" s="117">
        <v>0.5</v>
      </c>
      <c r="F394" s="117">
        <v>8</v>
      </c>
      <c r="G394" s="117">
        <v>4</v>
      </c>
      <c r="H394" s="117" t="e">
        <f>G394*'3-9-2原材料-报废'!#REF!</f>
        <v>#REF!</v>
      </c>
    </row>
    <row r="395" ht="16" customHeight="1" spans="1:8">
      <c r="A395" s="117">
        <v>394</v>
      </c>
      <c r="B395" s="117" t="s">
        <v>619</v>
      </c>
      <c r="C395" s="117" t="s">
        <v>620</v>
      </c>
      <c r="D395" s="117" t="s">
        <v>621</v>
      </c>
      <c r="E395" s="117">
        <v>0.03</v>
      </c>
      <c r="F395" s="117">
        <v>3</v>
      </c>
      <c r="G395" s="117">
        <v>0.09</v>
      </c>
      <c r="H395" s="117" t="e">
        <f>G395*'3-9-2原材料-报废'!#REF!</f>
        <v>#REF!</v>
      </c>
    </row>
    <row r="396" ht="16" customHeight="1" spans="1:8">
      <c r="A396" s="117">
        <v>395</v>
      </c>
      <c r="B396" s="117" t="s">
        <v>619</v>
      </c>
      <c r="C396" s="117" t="s">
        <v>620</v>
      </c>
      <c r="D396" s="117" t="s">
        <v>621</v>
      </c>
      <c r="E396" s="117">
        <v>0.03</v>
      </c>
      <c r="F396" s="117">
        <v>3</v>
      </c>
      <c r="G396" s="117">
        <v>0.09</v>
      </c>
      <c r="H396" s="117" t="e">
        <f>G396*'3-9-2原材料-报废'!#REF!</f>
        <v>#REF!</v>
      </c>
    </row>
    <row r="397" ht="16" customHeight="1" spans="1:8">
      <c r="A397" s="117">
        <v>396</v>
      </c>
      <c r="B397" s="117" t="s">
        <v>622</v>
      </c>
      <c r="C397" s="117" t="s">
        <v>623</v>
      </c>
      <c r="D397" s="117" t="s">
        <v>621</v>
      </c>
      <c r="E397" s="117">
        <v>0.05</v>
      </c>
      <c r="F397" s="117">
        <v>3</v>
      </c>
      <c r="G397" s="117">
        <v>0.15</v>
      </c>
      <c r="H397" s="117" t="e">
        <f>G397*'3-9-2原材料-报废'!#REF!</f>
        <v>#REF!</v>
      </c>
    </row>
    <row r="398" ht="16" customHeight="1" spans="1:8">
      <c r="A398" s="117">
        <v>397</v>
      </c>
      <c r="B398" s="117" t="s">
        <v>622</v>
      </c>
      <c r="C398" s="117" t="s">
        <v>623</v>
      </c>
      <c r="D398" s="117" t="s">
        <v>621</v>
      </c>
      <c r="E398" s="117">
        <v>0.05</v>
      </c>
      <c r="F398" s="117">
        <v>3</v>
      </c>
      <c r="G398" s="117">
        <v>0.15</v>
      </c>
      <c r="H398" s="117" t="e">
        <f>G398*'3-9-2原材料-报废'!#REF!</f>
        <v>#REF!</v>
      </c>
    </row>
    <row r="399" ht="16" customHeight="1" spans="1:8">
      <c r="A399" s="117">
        <v>398</v>
      </c>
      <c r="B399" s="117" t="s">
        <v>622</v>
      </c>
      <c r="C399" s="117" t="s">
        <v>623</v>
      </c>
      <c r="D399" s="117" t="s">
        <v>621</v>
      </c>
      <c r="E399" s="117">
        <v>0.05</v>
      </c>
      <c r="F399" s="117">
        <v>3</v>
      </c>
      <c r="G399" s="117">
        <v>0.15</v>
      </c>
      <c r="H399" s="117" t="e">
        <f>G399*'3-9-2原材料-报废'!#REF!</f>
        <v>#REF!</v>
      </c>
    </row>
    <row r="400" ht="16" customHeight="1" spans="1:8">
      <c r="A400" s="117">
        <v>399</v>
      </c>
      <c r="B400" s="117" t="s">
        <v>624</v>
      </c>
      <c r="C400" s="117" t="s">
        <v>625</v>
      </c>
      <c r="D400" s="117" t="s">
        <v>621</v>
      </c>
      <c r="E400" s="117">
        <v>0.8</v>
      </c>
      <c r="F400" s="117">
        <v>3</v>
      </c>
      <c r="G400" s="117">
        <v>2.4</v>
      </c>
      <c r="H400" s="117" t="e">
        <f>G400*'3-9-2原材料-报废'!#REF!</f>
        <v>#REF!</v>
      </c>
    </row>
    <row r="401" ht="16" customHeight="1" spans="1:8">
      <c r="A401" s="117">
        <v>400</v>
      </c>
      <c r="B401" s="117" t="s">
        <v>626</v>
      </c>
      <c r="C401" s="117" t="s">
        <v>627</v>
      </c>
      <c r="D401" s="117" t="s">
        <v>628</v>
      </c>
      <c r="E401" s="117">
        <v>0.8</v>
      </c>
      <c r="F401" s="117">
        <v>2</v>
      </c>
      <c r="G401" s="117">
        <v>1.6</v>
      </c>
      <c r="H401" s="117" t="e">
        <f>G401*'3-9-2原材料-报废'!#REF!</f>
        <v>#REF!</v>
      </c>
    </row>
    <row r="402" ht="16" customHeight="1" spans="1:8">
      <c r="A402" s="117">
        <v>401</v>
      </c>
      <c r="B402" s="117" t="s">
        <v>629</v>
      </c>
      <c r="C402" s="117" t="s">
        <v>630</v>
      </c>
      <c r="D402" s="117" t="s">
        <v>124</v>
      </c>
      <c r="E402" s="117">
        <v>0.1</v>
      </c>
      <c r="F402" s="117">
        <v>8</v>
      </c>
      <c r="G402" s="117">
        <v>0.8</v>
      </c>
      <c r="H402" s="117" t="e">
        <f>G402*'3-9-2原材料-报废'!#REF!</f>
        <v>#REF!</v>
      </c>
    </row>
    <row r="403" ht="16" customHeight="1" spans="1:8">
      <c r="A403" s="117">
        <v>402</v>
      </c>
      <c r="B403" s="117" t="s">
        <v>629</v>
      </c>
      <c r="C403" s="117" t="s">
        <v>630</v>
      </c>
      <c r="D403" s="117" t="s">
        <v>124</v>
      </c>
      <c r="E403" s="117">
        <v>0.1</v>
      </c>
      <c r="F403" s="117">
        <v>8</v>
      </c>
      <c r="G403" s="117">
        <v>0.8</v>
      </c>
      <c r="H403" s="117" t="e">
        <f>G403*'3-9-2原材料-报废'!#REF!</f>
        <v>#REF!</v>
      </c>
    </row>
    <row r="404" ht="16" customHeight="1" spans="1:8">
      <c r="A404" s="117">
        <v>403</v>
      </c>
      <c r="B404" s="117" t="s">
        <v>631</v>
      </c>
      <c r="C404" s="117" t="s">
        <v>632</v>
      </c>
      <c r="D404" s="117" t="s">
        <v>73</v>
      </c>
      <c r="E404" s="117">
        <v>0.05</v>
      </c>
      <c r="F404" s="117">
        <v>8</v>
      </c>
      <c r="G404" s="117">
        <v>0.4</v>
      </c>
      <c r="H404" s="117" t="e">
        <f>G404*'3-9-2原材料-报废'!#REF!</f>
        <v>#REF!</v>
      </c>
    </row>
    <row r="405" ht="16" customHeight="1" spans="1:8">
      <c r="A405" s="117">
        <v>404</v>
      </c>
      <c r="B405" s="117" t="s">
        <v>631</v>
      </c>
      <c r="C405" s="117" t="s">
        <v>632</v>
      </c>
      <c r="D405" s="117" t="s">
        <v>73</v>
      </c>
      <c r="E405" s="117">
        <v>0.05</v>
      </c>
      <c r="F405" s="117">
        <v>8</v>
      </c>
      <c r="G405" s="117">
        <v>0.4</v>
      </c>
      <c r="H405" s="117" t="e">
        <f>G405*'3-9-2原材料-报废'!#REF!</f>
        <v>#REF!</v>
      </c>
    </row>
    <row r="406" ht="16" customHeight="1" spans="1:8">
      <c r="A406" s="117">
        <v>405</v>
      </c>
      <c r="B406" s="117" t="s">
        <v>633</v>
      </c>
      <c r="C406" s="117" t="s">
        <v>634</v>
      </c>
      <c r="D406" s="117" t="s">
        <v>124</v>
      </c>
      <c r="E406" s="117">
        <v>0.05</v>
      </c>
      <c r="F406" s="117">
        <v>8</v>
      </c>
      <c r="G406" s="117">
        <v>0.4</v>
      </c>
      <c r="H406" s="117" t="e">
        <f>G406*'3-9-2原材料-报废'!#REF!</f>
        <v>#REF!</v>
      </c>
    </row>
    <row r="407" ht="16" customHeight="1" spans="1:8">
      <c r="A407" s="117">
        <v>406</v>
      </c>
      <c r="B407" s="117" t="s">
        <v>633</v>
      </c>
      <c r="C407" s="117" t="s">
        <v>634</v>
      </c>
      <c r="D407" s="117" t="s">
        <v>124</v>
      </c>
      <c r="E407" s="117">
        <v>0.05</v>
      </c>
      <c r="F407" s="117">
        <v>8</v>
      </c>
      <c r="G407" s="117">
        <v>0.4</v>
      </c>
      <c r="H407" s="117" t="e">
        <f>G407*'3-9-2原材料-报废'!#REF!</f>
        <v>#REF!</v>
      </c>
    </row>
    <row r="408" ht="16" customHeight="1" spans="1:8">
      <c r="A408" s="117">
        <v>407</v>
      </c>
      <c r="B408" s="117" t="s">
        <v>635</v>
      </c>
      <c r="C408" s="117" t="s">
        <v>636</v>
      </c>
      <c r="D408" s="117" t="s">
        <v>124</v>
      </c>
      <c r="E408" s="117">
        <v>0.1</v>
      </c>
      <c r="F408" s="117">
        <v>8</v>
      </c>
      <c r="G408" s="117">
        <v>0.8</v>
      </c>
      <c r="H408" s="117" t="e">
        <f>G408*'3-9-2原材料-报废'!#REF!</f>
        <v>#REF!</v>
      </c>
    </row>
    <row r="409" ht="16" customHeight="1" spans="1:8">
      <c r="A409" s="117">
        <v>408</v>
      </c>
      <c r="B409" s="117" t="s">
        <v>637</v>
      </c>
      <c r="C409" s="117" t="s">
        <v>638</v>
      </c>
      <c r="D409" s="117" t="s">
        <v>124</v>
      </c>
      <c r="E409" s="117">
        <v>0.15</v>
      </c>
      <c r="F409" s="117">
        <v>8</v>
      </c>
      <c r="G409" s="117">
        <v>1.2</v>
      </c>
      <c r="H409" s="117" t="e">
        <f>G409*'3-9-2原材料-报废'!#REF!</f>
        <v>#REF!</v>
      </c>
    </row>
    <row r="410" ht="16" customHeight="1" spans="1:8">
      <c r="A410" s="117">
        <v>409</v>
      </c>
      <c r="B410" s="117" t="s">
        <v>637</v>
      </c>
      <c r="C410" s="117" t="s">
        <v>638</v>
      </c>
      <c r="D410" s="117" t="s">
        <v>124</v>
      </c>
      <c r="E410" s="117">
        <v>0.15</v>
      </c>
      <c r="F410" s="117">
        <v>8</v>
      </c>
      <c r="G410" s="117">
        <v>1.2</v>
      </c>
      <c r="H410" s="117" t="e">
        <f>G410*'3-9-2原材料-报废'!#REF!</f>
        <v>#REF!</v>
      </c>
    </row>
    <row r="411" ht="16" customHeight="1" spans="1:8">
      <c r="A411" s="117">
        <v>410</v>
      </c>
      <c r="B411" s="117" t="s">
        <v>639</v>
      </c>
      <c r="C411" s="117" t="s">
        <v>640</v>
      </c>
      <c r="D411" s="117" t="s">
        <v>73</v>
      </c>
      <c r="E411" s="117">
        <v>0.1</v>
      </c>
      <c r="F411" s="117">
        <v>8</v>
      </c>
      <c r="G411" s="117">
        <v>0.8</v>
      </c>
      <c r="H411" s="117" t="e">
        <f>G411*'3-9-2原材料-报废'!#REF!</f>
        <v>#REF!</v>
      </c>
    </row>
    <row r="412" ht="16" customHeight="1" spans="1:8">
      <c r="A412" s="117">
        <v>411</v>
      </c>
      <c r="B412" s="117" t="s">
        <v>639</v>
      </c>
      <c r="C412" s="117" t="s">
        <v>640</v>
      </c>
      <c r="D412" s="117" t="s">
        <v>73</v>
      </c>
      <c r="E412" s="117">
        <v>0.1</v>
      </c>
      <c r="F412" s="117">
        <v>8</v>
      </c>
      <c r="G412" s="117">
        <v>0.8</v>
      </c>
      <c r="H412" s="117" t="e">
        <f>G412*'3-9-2原材料-报废'!#REF!</f>
        <v>#REF!</v>
      </c>
    </row>
    <row r="413" ht="16" customHeight="1" spans="1:8">
      <c r="A413" s="117">
        <v>412</v>
      </c>
      <c r="B413" s="117" t="s">
        <v>639</v>
      </c>
      <c r="C413" s="117" t="s">
        <v>640</v>
      </c>
      <c r="D413" s="117" t="s">
        <v>73</v>
      </c>
      <c r="E413" s="117">
        <v>0.1</v>
      </c>
      <c r="F413" s="117">
        <v>8</v>
      </c>
      <c r="G413" s="117">
        <v>0.8</v>
      </c>
      <c r="H413" s="117" t="e">
        <f>G413*'3-9-2原材料-报废'!#REF!</f>
        <v>#REF!</v>
      </c>
    </row>
    <row r="414" ht="16" customHeight="1" spans="1:8">
      <c r="A414" s="117">
        <v>413</v>
      </c>
      <c r="B414" s="117" t="s">
        <v>641</v>
      </c>
      <c r="C414" s="117" t="s">
        <v>642</v>
      </c>
      <c r="D414" s="117" t="s">
        <v>73</v>
      </c>
      <c r="E414" s="117">
        <v>0.05</v>
      </c>
      <c r="F414" s="117">
        <v>8</v>
      </c>
      <c r="G414" s="117">
        <v>0.4</v>
      </c>
      <c r="H414" s="117" t="e">
        <f>G414*'3-9-2原材料-报废'!#REF!</f>
        <v>#REF!</v>
      </c>
    </row>
    <row r="415" ht="16" customHeight="1" spans="1:8">
      <c r="A415" s="117">
        <v>414</v>
      </c>
      <c r="B415" s="117" t="s">
        <v>641</v>
      </c>
      <c r="C415" s="117" t="s">
        <v>642</v>
      </c>
      <c r="D415" s="117" t="s">
        <v>73</v>
      </c>
      <c r="E415" s="117">
        <v>0.05</v>
      </c>
      <c r="F415" s="117">
        <v>8</v>
      </c>
      <c r="G415" s="117">
        <v>0.4</v>
      </c>
      <c r="H415" s="117" t="e">
        <f>G415*'3-9-2原材料-报废'!#REF!</f>
        <v>#REF!</v>
      </c>
    </row>
    <row r="416" ht="16" customHeight="1" spans="1:8">
      <c r="A416" s="117">
        <v>415</v>
      </c>
      <c r="B416" s="117" t="s">
        <v>643</v>
      </c>
      <c r="C416" s="117" t="s">
        <v>644</v>
      </c>
      <c r="D416" s="117" t="s">
        <v>92</v>
      </c>
      <c r="E416" s="117">
        <v>0.1</v>
      </c>
      <c r="F416" s="117">
        <v>55</v>
      </c>
      <c r="G416" s="117">
        <v>5.5</v>
      </c>
      <c r="H416" s="117" t="e">
        <f>G416*'3-9-2原材料-报废'!#REF!</f>
        <v>#REF!</v>
      </c>
    </row>
    <row r="417" ht="16" customHeight="1" spans="1:8">
      <c r="A417" s="117">
        <v>416</v>
      </c>
      <c r="B417" s="117" t="s">
        <v>643</v>
      </c>
      <c r="C417" s="117" t="s">
        <v>644</v>
      </c>
      <c r="D417" s="117" t="s">
        <v>92</v>
      </c>
      <c r="E417" s="117">
        <v>0.1</v>
      </c>
      <c r="F417" s="117">
        <v>55</v>
      </c>
      <c r="G417" s="117">
        <v>5.5</v>
      </c>
      <c r="H417" s="117" t="e">
        <f>G417*'3-9-2原材料-报废'!#REF!</f>
        <v>#REF!</v>
      </c>
    </row>
    <row r="418" ht="16" customHeight="1" spans="1:8">
      <c r="A418" s="117">
        <v>417</v>
      </c>
      <c r="B418" s="117" t="s">
        <v>645</v>
      </c>
      <c r="C418" s="117" t="s">
        <v>646</v>
      </c>
      <c r="D418" s="117" t="s">
        <v>124</v>
      </c>
      <c r="E418" s="117">
        <v>0.05</v>
      </c>
      <c r="F418" s="117">
        <v>8</v>
      </c>
      <c r="G418" s="117">
        <v>0.4</v>
      </c>
      <c r="H418" s="117" t="e">
        <f>G418*'3-9-2原材料-报废'!#REF!</f>
        <v>#REF!</v>
      </c>
    </row>
    <row r="419" ht="16" customHeight="1" spans="1:8">
      <c r="A419" s="117">
        <v>418</v>
      </c>
      <c r="B419" s="117" t="s">
        <v>647</v>
      </c>
      <c r="C419" s="117" t="s">
        <v>648</v>
      </c>
      <c r="D419" s="117" t="s">
        <v>92</v>
      </c>
      <c r="E419" s="117">
        <v>0.02</v>
      </c>
      <c r="F419" s="117">
        <v>55</v>
      </c>
      <c r="G419" s="117">
        <v>1.1</v>
      </c>
      <c r="H419" s="117" t="e">
        <f>G419*'3-9-2原材料-报废'!#REF!</f>
        <v>#REF!</v>
      </c>
    </row>
    <row r="420" ht="16" customHeight="1" spans="1:8">
      <c r="A420" s="117">
        <v>419</v>
      </c>
      <c r="B420" s="117" t="s">
        <v>647</v>
      </c>
      <c r="C420" s="117" t="s">
        <v>648</v>
      </c>
      <c r="D420" s="117" t="s">
        <v>92</v>
      </c>
      <c r="E420" s="117">
        <v>0.02</v>
      </c>
      <c r="F420" s="117">
        <v>55</v>
      </c>
      <c r="G420" s="117">
        <v>1.1</v>
      </c>
      <c r="H420" s="117" t="e">
        <f>G420*'3-9-2原材料-报废'!#REF!</f>
        <v>#REF!</v>
      </c>
    </row>
    <row r="421" ht="16" customHeight="1" spans="1:8">
      <c r="A421" s="117">
        <v>420</v>
      </c>
      <c r="B421" s="117" t="s">
        <v>649</v>
      </c>
      <c r="C421" s="117" t="s">
        <v>650</v>
      </c>
      <c r="D421" s="117" t="s">
        <v>233</v>
      </c>
      <c r="E421" s="117">
        <v>0.1</v>
      </c>
      <c r="F421" s="117">
        <v>8</v>
      </c>
      <c r="G421" s="117">
        <v>0.8</v>
      </c>
      <c r="H421" s="117" t="e">
        <f>G421*'3-9-2原材料-报废'!#REF!</f>
        <v>#REF!</v>
      </c>
    </row>
    <row r="422" ht="16" customHeight="1" spans="1:8">
      <c r="A422" s="117">
        <v>421</v>
      </c>
      <c r="B422" s="117" t="s">
        <v>651</v>
      </c>
      <c r="C422" s="117" t="s">
        <v>652</v>
      </c>
      <c r="D422" s="117" t="s">
        <v>124</v>
      </c>
      <c r="E422" s="117">
        <v>0.05</v>
      </c>
      <c r="F422" s="117">
        <v>8</v>
      </c>
      <c r="G422" s="117">
        <v>0.4</v>
      </c>
      <c r="H422" s="117" t="e">
        <f>G422*'3-9-2原材料-报废'!#REF!</f>
        <v>#REF!</v>
      </c>
    </row>
    <row r="423" ht="16" customHeight="1" spans="1:8">
      <c r="A423" s="117">
        <v>422</v>
      </c>
      <c r="B423" s="117" t="s">
        <v>653</v>
      </c>
      <c r="C423" s="117" t="s">
        <v>654</v>
      </c>
      <c r="D423" s="117" t="s">
        <v>124</v>
      </c>
      <c r="E423" s="117">
        <v>0.5</v>
      </c>
      <c r="F423" s="117">
        <v>8</v>
      </c>
      <c r="G423" s="117">
        <v>4</v>
      </c>
      <c r="H423" s="117" t="e">
        <f>G423*'3-9-2原材料-报废'!#REF!</f>
        <v>#REF!</v>
      </c>
    </row>
    <row r="424" ht="16" customHeight="1" spans="1:8">
      <c r="A424" s="117">
        <v>423</v>
      </c>
      <c r="B424" s="117" t="s">
        <v>653</v>
      </c>
      <c r="C424" s="117" t="s">
        <v>654</v>
      </c>
      <c r="D424" s="117" t="s">
        <v>124</v>
      </c>
      <c r="E424" s="117">
        <v>0.5</v>
      </c>
      <c r="F424" s="117">
        <v>8</v>
      </c>
      <c r="G424" s="117">
        <v>4</v>
      </c>
      <c r="H424" s="117" t="e">
        <f>G424*'3-9-2原材料-报废'!#REF!</f>
        <v>#REF!</v>
      </c>
    </row>
    <row r="425" ht="16" customHeight="1" spans="1:8">
      <c r="A425" s="117">
        <v>424</v>
      </c>
      <c r="B425" s="117" t="s">
        <v>653</v>
      </c>
      <c r="C425" s="117" t="s">
        <v>654</v>
      </c>
      <c r="D425" s="117" t="s">
        <v>124</v>
      </c>
      <c r="E425" s="117">
        <v>0.5</v>
      </c>
      <c r="F425" s="117">
        <v>8</v>
      </c>
      <c r="G425" s="117">
        <v>4</v>
      </c>
      <c r="H425" s="117" t="e">
        <f>G425*'3-9-2原材料-报废'!#REF!</f>
        <v>#REF!</v>
      </c>
    </row>
    <row r="426" ht="16" customHeight="1" spans="1:8">
      <c r="A426" s="117">
        <v>425</v>
      </c>
      <c r="B426" s="117" t="s">
        <v>655</v>
      </c>
      <c r="C426" s="117" t="s">
        <v>656</v>
      </c>
      <c r="D426" s="117" t="s">
        <v>124</v>
      </c>
      <c r="E426" s="117">
        <v>0.3</v>
      </c>
      <c r="F426" s="117">
        <v>8</v>
      </c>
      <c r="G426" s="117">
        <v>2.4</v>
      </c>
      <c r="H426" s="117" t="e">
        <f>G426*'3-9-2原材料-报废'!#REF!</f>
        <v>#REF!</v>
      </c>
    </row>
    <row r="427" ht="16" customHeight="1" spans="1:8">
      <c r="A427" s="117">
        <v>426</v>
      </c>
      <c r="B427" s="117" t="s">
        <v>657</v>
      </c>
      <c r="C427" s="117" t="s">
        <v>658</v>
      </c>
      <c r="D427" s="117" t="s">
        <v>124</v>
      </c>
      <c r="E427" s="117">
        <v>0.1</v>
      </c>
      <c r="F427" s="117">
        <v>8</v>
      </c>
      <c r="G427" s="117">
        <v>0.8</v>
      </c>
      <c r="H427" s="117" t="e">
        <f>G427*'3-9-2原材料-报废'!#REF!</f>
        <v>#REF!</v>
      </c>
    </row>
    <row r="428" ht="16" customHeight="1" spans="1:8">
      <c r="A428" s="117">
        <v>427</v>
      </c>
      <c r="B428" s="117" t="s">
        <v>657</v>
      </c>
      <c r="C428" s="117" t="s">
        <v>658</v>
      </c>
      <c r="D428" s="117" t="s">
        <v>124</v>
      </c>
      <c r="E428" s="117">
        <v>0.1</v>
      </c>
      <c r="F428" s="117">
        <v>8</v>
      </c>
      <c r="G428" s="117">
        <v>0.8</v>
      </c>
      <c r="H428" s="117" t="e">
        <f>G428*'3-9-2原材料-报废'!#REF!</f>
        <v>#REF!</v>
      </c>
    </row>
    <row r="429" ht="16" customHeight="1" spans="1:8">
      <c r="A429" s="117">
        <v>428</v>
      </c>
      <c r="B429" s="117" t="s">
        <v>657</v>
      </c>
      <c r="C429" s="117" t="s">
        <v>658</v>
      </c>
      <c r="D429" s="117" t="s">
        <v>124</v>
      </c>
      <c r="E429" s="117">
        <v>0.1</v>
      </c>
      <c r="F429" s="117">
        <v>8</v>
      </c>
      <c r="G429" s="117">
        <v>0.8</v>
      </c>
      <c r="H429" s="117" t="e">
        <f>G429*'3-9-2原材料-报废'!#REF!</f>
        <v>#REF!</v>
      </c>
    </row>
    <row r="430" ht="16" customHeight="1" spans="1:8">
      <c r="A430" s="117">
        <v>429</v>
      </c>
      <c r="B430" s="117" t="s">
        <v>659</v>
      </c>
      <c r="C430" s="117" t="s">
        <v>660</v>
      </c>
      <c r="D430" s="117" t="s">
        <v>124</v>
      </c>
      <c r="E430" s="117">
        <v>0.02</v>
      </c>
      <c r="F430" s="117">
        <v>8</v>
      </c>
      <c r="G430" s="117">
        <v>0.16</v>
      </c>
      <c r="H430" s="117" t="e">
        <f>G430*'3-9-2原材料-报废'!#REF!</f>
        <v>#REF!</v>
      </c>
    </row>
    <row r="431" ht="16" customHeight="1" spans="1:8">
      <c r="A431" s="117">
        <v>430</v>
      </c>
      <c r="B431" s="117" t="s">
        <v>659</v>
      </c>
      <c r="C431" s="117" t="s">
        <v>660</v>
      </c>
      <c r="D431" s="117" t="s">
        <v>124</v>
      </c>
      <c r="E431" s="117">
        <v>0.02</v>
      </c>
      <c r="F431" s="117">
        <v>8</v>
      </c>
      <c r="G431" s="117">
        <v>0.16</v>
      </c>
      <c r="H431" s="117" t="e">
        <f>G431*'3-9-2原材料-报废'!#REF!</f>
        <v>#REF!</v>
      </c>
    </row>
    <row r="432" ht="16" customHeight="1" spans="1:8">
      <c r="A432" s="117">
        <v>431</v>
      </c>
      <c r="B432" s="117" t="s">
        <v>659</v>
      </c>
      <c r="C432" s="117" t="s">
        <v>660</v>
      </c>
      <c r="D432" s="117" t="s">
        <v>124</v>
      </c>
      <c r="E432" s="117">
        <v>0.02</v>
      </c>
      <c r="F432" s="117">
        <v>8</v>
      </c>
      <c r="G432" s="117">
        <v>0.16</v>
      </c>
      <c r="H432" s="117" t="e">
        <f>G432*'3-9-2原材料-报废'!#REF!</f>
        <v>#REF!</v>
      </c>
    </row>
    <row r="433" ht="16" customHeight="1" spans="1:8">
      <c r="A433" s="117">
        <v>432</v>
      </c>
      <c r="B433" s="117" t="s">
        <v>661</v>
      </c>
      <c r="C433" s="117" t="s">
        <v>662</v>
      </c>
      <c r="D433" s="117" t="s">
        <v>124</v>
      </c>
      <c r="E433" s="117">
        <v>0.05</v>
      </c>
      <c r="F433" s="117">
        <v>8</v>
      </c>
      <c r="G433" s="117">
        <v>0.4</v>
      </c>
      <c r="H433" s="117" t="e">
        <f>G433*'3-9-2原材料-报废'!#REF!</f>
        <v>#REF!</v>
      </c>
    </row>
    <row r="434" ht="16" customHeight="1" spans="1:8">
      <c r="A434" s="117">
        <v>433</v>
      </c>
      <c r="B434" s="117" t="s">
        <v>661</v>
      </c>
      <c r="C434" s="117" t="s">
        <v>662</v>
      </c>
      <c r="D434" s="117" t="s">
        <v>124</v>
      </c>
      <c r="E434" s="117">
        <v>0.05</v>
      </c>
      <c r="F434" s="117">
        <v>8</v>
      </c>
      <c r="G434" s="117">
        <v>0.4</v>
      </c>
      <c r="H434" s="117" t="e">
        <f>G434*'3-9-2原材料-报废'!#REF!</f>
        <v>#REF!</v>
      </c>
    </row>
    <row r="435" ht="16" customHeight="1" spans="1:8">
      <c r="A435" s="117">
        <v>434</v>
      </c>
      <c r="B435" s="117" t="s">
        <v>661</v>
      </c>
      <c r="C435" s="117" t="s">
        <v>662</v>
      </c>
      <c r="D435" s="117" t="s">
        <v>124</v>
      </c>
      <c r="E435" s="117">
        <v>0.05</v>
      </c>
      <c r="F435" s="117">
        <v>8</v>
      </c>
      <c r="G435" s="117">
        <v>0.4</v>
      </c>
      <c r="H435" s="117" t="e">
        <f>G435*'3-9-2原材料-报废'!#REF!</f>
        <v>#REF!</v>
      </c>
    </row>
    <row r="436" ht="16" customHeight="1" spans="1:8">
      <c r="A436" s="117">
        <v>435</v>
      </c>
      <c r="B436" s="117" t="s">
        <v>663</v>
      </c>
      <c r="C436" s="117" t="s">
        <v>664</v>
      </c>
      <c r="D436" s="117" t="s">
        <v>124</v>
      </c>
      <c r="E436" s="117">
        <v>0.1</v>
      </c>
      <c r="F436" s="117">
        <v>8</v>
      </c>
      <c r="G436" s="117">
        <v>0.8</v>
      </c>
      <c r="H436" s="117" t="e">
        <f>G436*'3-9-2原材料-报废'!#REF!</f>
        <v>#REF!</v>
      </c>
    </row>
    <row r="437" ht="16" customHeight="1" spans="1:8">
      <c r="A437" s="117">
        <v>436</v>
      </c>
      <c r="B437" s="117" t="s">
        <v>665</v>
      </c>
      <c r="C437" s="117" t="s">
        <v>666</v>
      </c>
      <c r="D437" s="117" t="s">
        <v>124</v>
      </c>
      <c r="E437" s="117">
        <v>0.02</v>
      </c>
      <c r="F437" s="117">
        <v>8</v>
      </c>
      <c r="G437" s="117">
        <v>0.16</v>
      </c>
      <c r="H437" s="117" t="e">
        <f>G437*'3-9-2原材料-报废'!#REF!</f>
        <v>#REF!</v>
      </c>
    </row>
    <row r="438" ht="16" customHeight="1" spans="1:8">
      <c r="A438" s="117">
        <v>437</v>
      </c>
      <c r="B438" s="117" t="s">
        <v>667</v>
      </c>
      <c r="C438" s="117" t="s">
        <v>668</v>
      </c>
      <c r="D438" s="117" t="s">
        <v>124</v>
      </c>
      <c r="E438" s="117">
        <v>0.05</v>
      </c>
      <c r="F438" s="117">
        <v>8</v>
      </c>
      <c r="G438" s="117">
        <v>0.4</v>
      </c>
      <c r="H438" s="117" t="e">
        <f>G438*'3-9-2原材料-报废'!#REF!</f>
        <v>#REF!</v>
      </c>
    </row>
    <row r="439" ht="16" customHeight="1" spans="1:8">
      <c r="A439" s="117">
        <v>438</v>
      </c>
      <c r="B439" s="117" t="s">
        <v>669</v>
      </c>
      <c r="C439" s="117" t="s">
        <v>670</v>
      </c>
      <c r="D439" s="117" t="s">
        <v>671</v>
      </c>
      <c r="E439" s="117">
        <v>0.2</v>
      </c>
      <c r="F439" s="117">
        <v>25</v>
      </c>
      <c r="G439" s="117">
        <v>5</v>
      </c>
      <c r="H439" s="117" t="e">
        <f>G439*'3-9-2原材料-报废'!#REF!</f>
        <v>#REF!</v>
      </c>
    </row>
    <row r="440" ht="16" customHeight="1" spans="1:8">
      <c r="A440" s="117">
        <v>439</v>
      </c>
      <c r="B440" s="117" t="s">
        <v>672</v>
      </c>
      <c r="C440" s="117" t="s">
        <v>673</v>
      </c>
      <c r="D440" s="117" t="s">
        <v>124</v>
      </c>
      <c r="E440" s="117">
        <v>0.05</v>
      </c>
      <c r="F440" s="117">
        <v>8</v>
      </c>
      <c r="G440" s="117">
        <v>0.4</v>
      </c>
      <c r="H440" s="117" t="e">
        <f>G440*'3-9-2原材料-报废'!#REF!</f>
        <v>#REF!</v>
      </c>
    </row>
    <row r="441" ht="16" customHeight="1" spans="1:8">
      <c r="A441" s="117">
        <v>440</v>
      </c>
      <c r="B441" s="117" t="s">
        <v>674</v>
      </c>
      <c r="C441" s="117" t="s">
        <v>675</v>
      </c>
      <c r="D441" s="117" t="s">
        <v>124</v>
      </c>
      <c r="E441" s="117">
        <v>0.05</v>
      </c>
      <c r="F441" s="117">
        <v>8</v>
      </c>
      <c r="G441" s="117">
        <v>0.4</v>
      </c>
      <c r="H441" s="117" t="e">
        <f>G441*'3-9-2原材料-报废'!#REF!</f>
        <v>#REF!</v>
      </c>
    </row>
    <row r="442" ht="16" customHeight="1" spans="1:8">
      <c r="A442" s="117">
        <v>441</v>
      </c>
      <c r="B442" s="117" t="s">
        <v>676</v>
      </c>
      <c r="C442" s="117" t="s">
        <v>677</v>
      </c>
      <c r="D442" s="117" t="s">
        <v>124</v>
      </c>
      <c r="E442" s="117">
        <v>0.05</v>
      </c>
      <c r="F442" s="117">
        <v>8</v>
      </c>
      <c r="G442" s="117">
        <v>0.4</v>
      </c>
      <c r="H442" s="117" t="e">
        <f>G442*'3-9-2原材料-报废'!#REF!</f>
        <v>#REF!</v>
      </c>
    </row>
    <row r="443" ht="16" customHeight="1" spans="1:8">
      <c r="A443" s="117">
        <v>442</v>
      </c>
      <c r="B443" s="117" t="s">
        <v>676</v>
      </c>
      <c r="C443" s="117" t="s">
        <v>677</v>
      </c>
      <c r="D443" s="117" t="s">
        <v>124</v>
      </c>
      <c r="E443" s="117">
        <v>0.05</v>
      </c>
      <c r="F443" s="117">
        <v>8</v>
      </c>
      <c r="G443" s="117">
        <v>0.4</v>
      </c>
      <c r="H443" s="117" t="e">
        <f>G443*'3-9-2原材料-报废'!#REF!</f>
        <v>#REF!</v>
      </c>
    </row>
    <row r="444" ht="16" customHeight="1" spans="1:8">
      <c r="A444" s="117">
        <v>443</v>
      </c>
      <c r="B444" s="117" t="s">
        <v>678</v>
      </c>
      <c r="C444" s="117" t="s">
        <v>679</v>
      </c>
      <c r="D444" s="117" t="s">
        <v>124</v>
      </c>
      <c r="E444" s="117">
        <v>0.1</v>
      </c>
      <c r="F444" s="117">
        <v>8</v>
      </c>
      <c r="G444" s="117">
        <v>0.8</v>
      </c>
      <c r="H444" s="117" t="e">
        <f>G444*'3-9-2原材料-报废'!#REF!</f>
        <v>#REF!</v>
      </c>
    </row>
    <row r="445" ht="16" customHeight="1" spans="1:8">
      <c r="A445" s="117">
        <v>444</v>
      </c>
      <c r="B445" s="117" t="s">
        <v>680</v>
      </c>
      <c r="C445" s="117" t="s">
        <v>681</v>
      </c>
      <c r="D445" s="117" t="s">
        <v>124</v>
      </c>
      <c r="E445" s="117">
        <v>0.1</v>
      </c>
      <c r="F445" s="117">
        <v>8</v>
      </c>
      <c r="G445" s="117">
        <v>0.8</v>
      </c>
      <c r="H445" s="117" t="e">
        <f>G445*'3-9-2原材料-报废'!#REF!</f>
        <v>#REF!</v>
      </c>
    </row>
    <row r="446" ht="16" customHeight="1" spans="1:8">
      <c r="A446" s="117">
        <v>445</v>
      </c>
      <c r="B446" s="117" t="s">
        <v>682</v>
      </c>
      <c r="C446" s="117" t="s">
        <v>683</v>
      </c>
      <c r="D446" s="117" t="s">
        <v>124</v>
      </c>
      <c r="E446" s="117">
        <v>0.05</v>
      </c>
      <c r="F446" s="117">
        <v>8</v>
      </c>
      <c r="G446" s="117">
        <v>0.4</v>
      </c>
      <c r="H446" s="117" t="e">
        <f>G446*'3-9-2原材料-报废'!#REF!</f>
        <v>#REF!</v>
      </c>
    </row>
    <row r="447" ht="16" customHeight="1" spans="1:8">
      <c r="A447" s="117">
        <v>446</v>
      </c>
      <c r="B447" s="117" t="s">
        <v>682</v>
      </c>
      <c r="C447" s="117" t="s">
        <v>683</v>
      </c>
      <c r="D447" s="117" t="s">
        <v>124</v>
      </c>
      <c r="E447" s="117">
        <v>0.05</v>
      </c>
      <c r="F447" s="117">
        <v>8</v>
      </c>
      <c r="G447" s="117">
        <v>0.4</v>
      </c>
      <c r="H447" s="117" t="e">
        <f>G447*'3-9-2原材料-报废'!#REF!</f>
        <v>#REF!</v>
      </c>
    </row>
    <row r="448" ht="16" customHeight="1" spans="1:8">
      <c r="A448" s="117">
        <v>447</v>
      </c>
      <c r="B448" s="117" t="s">
        <v>684</v>
      </c>
      <c r="C448" s="117" t="s">
        <v>685</v>
      </c>
      <c r="D448" s="117" t="s">
        <v>124</v>
      </c>
      <c r="E448" s="117">
        <v>0.1</v>
      </c>
      <c r="F448" s="117">
        <v>8</v>
      </c>
      <c r="G448" s="117">
        <v>0.8</v>
      </c>
      <c r="H448" s="117" t="e">
        <f>G448*'3-9-2原材料-报废'!#REF!</f>
        <v>#REF!</v>
      </c>
    </row>
    <row r="449" ht="16" customHeight="1" spans="1:8">
      <c r="A449" s="117">
        <v>448</v>
      </c>
      <c r="B449" s="117" t="s">
        <v>684</v>
      </c>
      <c r="C449" s="117" t="s">
        <v>685</v>
      </c>
      <c r="D449" s="117" t="s">
        <v>124</v>
      </c>
      <c r="E449" s="117">
        <v>0.1</v>
      </c>
      <c r="F449" s="117">
        <v>8</v>
      </c>
      <c r="G449" s="117">
        <v>0.8</v>
      </c>
      <c r="H449" s="117" t="e">
        <f>G449*'3-9-2原材料-报废'!#REF!</f>
        <v>#REF!</v>
      </c>
    </row>
    <row r="450" ht="16" customHeight="1" spans="1:8">
      <c r="A450" s="117">
        <v>449</v>
      </c>
      <c r="B450" s="117" t="s">
        <v>686</v>
      </c>
      <c r="C450" s="117" t="s">
        <v>687</v>
      </c>
      <c r="D450" s="117" t="s">
        <v>73</v>
      </c>
      <c r="E450" s="117">
        <v>0.05</v>
      </c>
      <c r="F450" s="117">
        <v>8</v>
      </c>
      <c r="G450" s="117">
        <v>0.4</v>
      </c>
      <c r="H450" s="117" t="e">
        <f>G450*'3-9-2原材料-报废'!#REF!</f>
        <v>#REF!</v>
      </c>
    </row>
    <row r="451" ht="16" customHeight="1" spans="1:8">
      <c r="A451" s="117">
        <v>450</v>
      </c>
      <c r="B451" s="117" t="s">
        <v>686</v>
      </c>
      <c r="C451" s="117" t="s">
        <v>687</v>
      </c>
      <c r="D451" s="117" t="s">
        <v>73</v>
      </c>
      <c r="E451" s="117">
        <v>0.05</v>
      </c>
      <c r="F451" s="117">
        <v>8</v>
      </c>
      <c r="G451" s="117">
        <v>0.4</v>
      </c>
      <c r="H451" s="117" t="e">
        <f>G451*'3-9-2原材料-报废'!#REF!</f>
        <v>#REF!</v>
      </c>
    </row>
    <row r="452" ht="16" customHeight="1" spans="1:8">
      <c r="A452" s="117">
        <v>451</v>
      </c>
      <c r="B452" s="117" t="s">
        <v>688</v>
      </c>
      <c r="C452" s="117" t="s">
        <v>689</v>
      </c>
      <c r="D452" s="117" t="s">
        <v>124</v>
      </c>
      <c r="E452" s="117">
        <v>0.02</v>
      </c>
      <c r="F452" s="117">
        <v>8</v>
      </c>
      <c r="G452" s="117">
        <v>0.16</v>
      </c>
      <c r="H452" s="117" t="e">
        <f>G452*'3-9-2原材料-报废'!#REF!</f>
        <v>#REF!</v>
      </c>
    </row>
    <row r="453" ht="16" customHeight="1" spans="1:8">
      <c r="A453" s="117">
        <v>452</v>
      </c>
      <c r="B453" s="117" t="s">
        <v>690</v>
      </c>
      <c r="C453" s="117" t="s">
        <v>691</v>
      </c>
      <c r="D453" s="117" t="s">
        <v>124</v>
      </c>
      <c r="E453" s="117">
        <v>0.1</v>
      </c>
      <c r="F453" s="117">
        <v>8</v>
      </c>
      <c r="G453" s="117">
        <v>0.8</v>
      </c>
      <c r="H453" s="117" t="e">
        <f>G453*'3-9-2原材料-报废'!#REF!</f>
        <v>#REF!</v>
      </c>
    </row>
    <row r="454" ht="16" customHeight="1" spans="1:8">
      <c r="A454" s="117">
        <v>453</v>
      </c>
      <c r="B454" s="117" t="s">
        <v>692</v>
      </c>
      <c r="C454" s="117" t="s">
        <v>693</v>
      </c>
      <c r="D454" s="117" t="s">
        <v>124</v>
      </c>
      <c r="E454" s="117">
        <v>0.05</v>
      </c>
      <c r="F454" s="117">
        <v>8</v>
      </c>
      <c r="G454" s="117">
        <v>0.4</v>
      </c>
      <c r="H454" s="117" t="e">
        <f>G454*'3-9-2原材料-报废'!#REF!</f>
        <v>#REF!</v>
      </c>
    </row>
    <row r="455" ht="16" customHeight="1" spans="1:8">
      <c r="A455" s="117">
        <v>454</v>
      </c>
      <c r="B455" s="117" t="s">
        <v>694</v>
      </c>
      <c r="C455" s="117" t="s">
        <v>695</v>
      </c>
      <c r="D455" s="117" t="s">
        <v>111</v>
      </c>
      <c r="E455" s="117">
        <v>0.05</v>
      </c>
      <c r="F455" s="117">
        <v>2</v>
      </c>
      <c r="G455" s="117">
        <v>0.1</v>
      </c>
      <c r="H455" s="117" t="e">
        <f>G455*'3-9-2原材料-报废'!#REF!</f>
        <v>#REF!</v>
      </c>
    </row>
    <row r="456" ht="16" customHeight="1" spans="1:8">
      <c r="A456" s="117">
        <v>455</v>
      </c>
      <c r="B456" s="117" t="s">
        <v>694</v>
      </c>
      <c r="C456" s="117" t="s">
        <v>695</v>
      </c>
      <c r="D456" s="117" t="s">
        <v>111</v>
      </c>
      <c r="E456" s="117">
        <v>0.05</v>
      </c>
      <c r="F456" s="117">
        <v>2</v>
      </c>
      <c r="G456" s="117">
        <v>0.1</v>
      </c>
      <c r="H456" s="117" t="e">
        <f>G456*'3-9-2原材料-报废'!#REF!</f>
        <v>#REF!</v>
      </c>
    </row>
    <row r="457" ht="16" customHeight="1" spans="1:8">
      <c r="A457" s="117">
        <v>456</v>
      </c>
      <c r="B457" s="117" t="s">
        <v>694</v>
      </c>
      <c r="C457" s="117" t="s">
        <v>695</v>
      </c>
      <c r="D457" s="117" t="s">
        <v>111</v>
      </c>
      <c r="E457" s="117">
        <v>0.05</v>
      </c>
      <c r="F457" s="117">
        <v>2</v>
      </c>
      <c r="G457" s="117">
        <v>0.1</v>
      </c>
      <c r="H457" s="117" t="e">
        <f>G457*'3-9-2原材料-报废'!#REF!</f>
        <v>#REF!</v>
      </c>
    </row>
    <row r="458" ht="16" customHeight="1" spans="1:8">
      <c r="A458" s="117">
        <v>457</v>
      </c>
      <c r="B458" s="117" t="s">
        <v>694</v>
      </c>
      <c r="C458" s="117" t="s">
        <v>695</v>
      </c>
      <c r="D458" s="117" t="s">
        <v>111</v>
      </c>
      <c r="E458" s="117">
        <v>0.05</v>
      </c>
      <c r="F458" s="117">
        <v>2</v>
      </c>
      <c r="G458" s="117">
        <v>0.1</v>
      </c>
      <c r="H458" s="117" t="e">
        <f>G458*'3-9-2原材料-报废'!#REF!</f>
        <v>#REF!</v>
      </c>
    </row>
    <row r="459" ht="16" customHeight="1" spans="1:8">
      <c r="A459" s="117">
        <v>458</v>
      </c>
      <c r="B459" s="117" t="s">
        <v>696</v>
      </c>
      <c r="C459" s="117" t="s">
        <v>697</v>
      </c>
      <c r="D459" s="117" t="s">
        <v>111</v>
      </c>
      <c r="E459" s="117">
        <v>0.05</v>
      </c>
      <c r="F459" s="117">
        <v>2</v>
      </c>
      <c r="G459" s="117">
        <v>0.1</v>
      </c>
      <c r="H459" s="117" t="e">
        <f>G459*'3-9-2原材料-报废'!#REF!</f>
        <v>#REF!</v>
      </c>
    </row>
    <row r="460" ht="16" customHeight="1" spans="1:8">
      <c r="A460" s="117">
        <v>459</v>
      </c>
      <c r="B460" s="117" t="s">
        <v>698</v>
      </c>
      <c r="C460" s="117" t="s">
        <v>699</v>
      </c>
      <c r="D460" s="117" t="s">
        <v>111</v>
      </c>
      <c r="E460" s="117">
        <v>0.05</v>
      </c>
      <c r="F460" s="117">
        <v>2</v>
      </c>
      <c r="G460" s="117">
        <v>0.1</v>
      </c>
      <c r="H460" s="117" t="e">
        <f>G460*'3-9-2原材料-报废'!#REF!</f>
        <v>#REF!</v>
      </c>
    </row>
    <row r="461" ht="16" customHeight="1" spans="1:8">
      <c r="A461" s="117">
        <v>460</v>
      </c>
      <c r="B461" s="117" t="s">
        <v>700</v>
      </c>
      <c r="C461" s="117" t="s">
        <v>701</v>
      </c>
      <c r="D461" s="117" t="s">
        <v>9</v>
      </c>
      <c r="E461" s="117">
        <v>0.01</v>
      </c>
      <c r="F461" s="117">
        <v>0.5</v>
      </c>
      <c r="G461" s="117">
        <v>0.01</v>
      </c>
      <c r="H461" s="117" t="e">
        <f>G461*'3-9-2原材料-报废'!#REF!</f>
        <v>#REF!</v>
      </c>
    </row>
    <row r="462" ht="16" customHeight="1" spans="1:8">
      <c r="A462" s="117">
        <v>461</v>
      </c>
      <c r="B462" s="117" t="s">
        <v>702</v>
      </c>
      <c r="C462" s="117" t="s">
        <v>703</v>
      </c>
      <c r="D462" s="117" t="s">
        <v>111</v>
      </c>
      <c r="E462" s="117">
        <v>0.1</v>
      </c>
      <c r="F462" s="117">
        <v>2</v>
      </c>
      <c r="G462" s="117">
        <v>0.2</v>
      </c>
      <c r="H462" s="117" t="e">
        <f>G462*'3-9-2原材料-报废'!#REF!</f>
        <v>#REF!</v>
      </c>
    </row>
    <row r="463" ht="16" customHeight="1" spans="1:8">
      <c r="A463" s="117">
        <v>462</v>
      </c>
      <c r="B463" s="117" t="s">
        <v>702</v>
      </c>
      <c r="C463" s="117" t="s">
        <v>703</v>
      </c>
      <c r="D463" s="117" t="s">
        <v>111</v>
      </c>
      <c r="E463" s="117">
        <v>0.1</v>
      </c>
      <c r="F463" s="117">
        <v>2</v>
      </c>
      <c r="G463" s="117">
        <v>0.2</v>
      </c>
      <c r="H463" s="117" t="e">
        <f>G463*'3-9-2原材料-报废'!#REF!</f>
        <v>#REF!</v>
      </c>
    </row>
    <row r="464" ht="16" customHeight="1" spans="1:8">
      <c r="A464" s="117">
        <v>463</v>
      </c>
      <c r="B464" s="117" t="s">
        <v>704</v>
      </c>
      <c r="C464" s="117" t="s">
        <v>705</v>
      </c>
      <c r="D464" s="117" t="s">
        <v>124</v>
      </c>
      <c r="E464" s="117">
        <v>0.05</v>
      </c>
      <c r="F464" s="117">
        <v>8</v>
      </c>
      <c r="G464" s="117">
        <v>0.4</v>
      </c>
      <c r="H464" s="117" t="e">
        <f>G464*'3-9-2原材料-报废'!#REF!</f>
        <v>#REF!</v>
      </c>
    </row>
    <row r="465" ht="16" customHeight="1" spans="1:8">
      <c r="A465" s="117">
        <v>464</v>
      </c>
      <c r="B465" s="117" t="s">
        <v>706</v>
      </c>
      <c r="C465" s="117" t="s">
        <v>707</v>
      </c>
      <c r="D465" s="117" t="s">
        <v>124</v>
      </c>
      <c r="E465" s="117">
        <v>0.05</v>
      </c>
      <c r="F465" s="117">
        <v>8</v>
      </c>
      <c r="G465" s="117">
        <v>0.4</v>
      </c>
      <c r="H465" s="117" t="e">
        <f>G465*'3-9-2原材料-报废'!#REF!</f>
        <v>#REF!</v>
      </c>
    </row>
    <row r="466" ht="16" customHeight="1" spans="1:8">
      <c r="A466" s="117">
        <v>465</v>
      </c>
      <c r="B466" s="117" t="s">
        <v>706</v>
      </c>
      <c r="C466" s="117" t="s">
        <v>707</v>
      </c>
      <c r="D466" s="117" t="s">
        <v>124</v>
      </c>
      <c r="E466" s="117">
        <v>0.05</v>
      </c>
      <c r="F466" s="117">
        <v>8</v>
      </c>
      <c r="G466" s="117">
        <v>0.4</v>
      </c>
      <c r="H466" s="117" t="e">
        <f>G466*'3-9-2原材料-报废'!#REF!</f>
        <v>#REF!</v>
      </c>
    </row>
    <row r="467" ht="16" customHeight="1" spans="1:8">
      <c r="A467" s="117">
        <v>466</v>
      </c>
      <c r="B467" s="117" t="s">
        <v>708</v>
      </c>
      <c r="C467" s="117" t="s">
        <v>709</v>
      </c>
      <c r="D467" s="117" t="s">
        <v>124</v>
      </c>
      <c r="E467" s="117">
        <v>0.02</v>
      </c>
      <c r="F467" s="117">
        <v>8</v>
      </c>
      <c r="G467" s="117">
        <v>0.16</v>
      </c>
      <c r="H467" s="117" t="e">
        <f>G467*'3-9-2原材料-报废'!#REF!</f>
        <v>#REF!</v>
      </c>
    </row>
    <row r="468" ht="16" customHeight="1" spans="1:8">
      <c r="A468" s="117">
        <v>467</v>
      </c>
      <c r="B468" s="117" t="s">
        <v>708</v>
      </c>
      <c r="C468" s="117" t="s">
        <v>709</v>
      </c>
      <c r="D468" s="117" t="s">
        <v>124</v>
      </c>
      <c r="E468" s="117">
        <v>0.02</v>
      </c>
      <c r="F468" s="117">
        <v>8</v>
      </c>
      <c r="G468" s="117">
        <v>0.16</v>
      </c>
      <c r="H468" s="117" t="e">
        <f>G468*'3-9-2原材料-报废'!#REF!</f>
        <v>#REF!</v>
      </c>
    </row>
    <row r="469" ht="16" customHeight="1" spans="1:8">
      <c r="A469" s="117">
        <v>468</v>
      </c>
      <c r="B469" s="117" t="s">
        <v>708</v>
      </c>
      <c r="C469" s="117" t="s">
        <v>709</v>
      </c>
      <c r="D469" s="117" t="s">
        <v>124</v>
      </c>
      <c r="E469" s="117">
        <v>0.02</v>
      </c>
      <c r="F469" s="117">
        <v>8</v>
      </c>
      <c r="G469" s="117">
        <v>0.16</v>
      </c>
      <c r="H469" s="117" t="e">
        <f>G469*'3-9-2原材料-报废'!#REF!</f>
        <v>#REF!</v>
      </c>
    </row>
    <row r="470" ht="16" customHeight="1" spans="1:8">
      <c r="A470" s="117">
        <v>469</v>
      </c>
      <c r="B470" s="117" t="s">
        <v>708</v>
      </c>
      <c r="C470" s="117" t="s">
        <v>709</v>
      </c>
      <c r="D470" s="117" t="s">
        <v>124</v>
      </c>
      <c r="E470" s="117">
        <v>0.02</v>
      </c>
      <c r="F470" s="117">
        <v>8</v>
      </c>
      <c r="G470" s="117">
        <v>0.16</v>
      </c>
      <c r="H470" s="117" t="e">
        <f>G470*'3-9-2原材料-报废'!#REF!</f>
        <v>#REF!</v>
      </c>
    </row>
    <row r="471" ht="16" customHeight="1" spans="1:8">
      <c r="A471" s="117">
        <v>470</v>
      </c>
      <c r="B471" s="117" t="s">
        <v>710</v>
      </c>
      <c r="C471" s="117" t="s">
        <v>711</v>
      </c>
      <c r="D471" s="117" t="s">
        <v>124</v>
      </c>
      <c r="E471" s="117">
        <v>0.02</v>
      </c>
      <c r="F471" s="117">
        <v>8</v>
      </c>
      <c r="G471" s="117">
        <v>0.16</v>
      </c>
      <c r="H471" s="117" t="e">
        <f>G471*'3-9-2原材料-报废'!#REF!</f>
        <v>#REF!</v>
      </c>
    </row>
    <row r="472" ht="16" customHeight="1" spans="1:8">
      <c r="A472" s="117">
        <v>471</v>
      </c>
      <c r="B472" s="117" t="s">
        <v>712</v>
      </c>
      <c r="C472" s="117" t="s">
        <v>713</v>
      </c>
      <c r="D472" s="117" t="s">
        <v>124</v>
      </c>
      <c r="E472" s="117">
        <v>0.02</v>
      </c>
      <c r="F472" s="117">
        <v>8</v>
      </c>
      <c r="G472" s="117">
        <v>0.16</v>
      </c>
      <c r="H472" s="117" t="e">
        <f>G472*'3-9-2原材料-报废'!#REF!</f>
        <v>#REF!</v>
      </c>
    </row>
    <row r="473" ht="16" customHeight="1" spans="1:8">
      <c r="A473" s="117">
        <v>472</v>
      </c>
      <c r="B473" s="117" t="s">
        <v>714</v>
      </c>
      <c r="C473" s="117" t="s">
        <v>715</v>
      </c>
      <c r="D473" s="117" t="s">
        <v>124</v>
      </c>
      <c r="E473" s="117">
        <v>0.02</v>
      </c>
      <c r="F473" s="117">
        <v>8</v>
      </c>
      <c r="G473" s="117">
        <v>0.16</v>
      </c>
      <c r="H473" s="117" t="e">
        <f>G473*'3-9-2原材料-报废'!#REF!</f>
        <v>#REF!</v>
      </c>
    </row>
    <row r="474" ht="16" customHeight="1" spans="1:8">
      <c r="A474" s="117">
        <v>473</v>
      </c>
      <c r="B474" s="117" t="s">
        <v>714</v>
      </c>
      <c r="C474" s="117" t="s">
        <v>715</v>
      </c>
      <c r="D474" s="117" t="s">
        <v>124</v>
      </c>
      <c r="E474" s="117">
        <v>0.02</v>
      </c>
      <c r="F474" s="117">
        <v>8</v>
      </c>
      <c r="G474" s="117">
        <v>0.16</v>
      </c>
      <c r="H474" s="117" t="e">
        <f>G474*'3-9-2原材料-报废'!#REF!</f>
        <v>#REF!</v>
      </c>
    </row>
    <row r="475" ht="16" customHeight="1" spans="1:8">
      <c r="A475" s="117">
        <v>474</v>
      </c>
      <c r="B475" s="117" t="s">
        <v>716</v>
      </c>
      <c r="C475" s="117" t="s">
        <v>717</v>
      </c>
      <c r="D475" s="117" t="s">
        <v>279</v>
      </c>
      <c r="E475" s="117">
        <v>0.5</v>
      </c>
      <c r="F475" s="117">
        <v>8</v>
      </c>
      <c r="G475" s="117">
        <v>4</v>
      </c>
      <c r="H475" s="117" t="e">
        <f>G475*'3-9-2原材料-报废'!#REF!</f>
        <v>#REF!</v>
      </c>
    </row>
    <row r="476" ht="16" customHeight="1" spans="1:8">
      <c r="A476" s="117">
        <v>475</v>
      </c>
      <c r="B476" s="117" t="s">
        <v>718</v>
      </c>
      <c r="C476" s="117" t="s">
        <v>719</v>
      </c>
      <c r="D476" s="117" t="s">
        <v>569</v>
      </c>
      <c r="E476" s="117">
        <v>0.3</v>
      </c>
      <c r="F476" s="117">
        <v>3</v>
      </c>
      <c r="G476" s="117">
        <v>0.9</v>
      </c>
      <c r="H476" s="117" t="e">
        <f>G476*'3-9-2原材料-报废'!#REF!</f>
        <v>#REF!</v>
      </c>
    </row>
    <row r="477" ht="16" customHeight="1" spans="1:8">
      <c r="A477" s="117">
        <v>476</v>
      </c>
      <c r="B477" s="117" t="s">
        <v>718</v>
      </c>
      <c r="C477" s="117" t="s">
        <v>719</v>
      </c>
      <c r="D477" s="117" t="s">
        <v>569</v>
      </c>
      <c r="E477" s="117">
        <v>0.3</v>
      </c>
      <c r="F477" s="117">
        <v>3</v>
      </c>
      <c r="G477" s="117">
        <v>0.9</v>
      </c>
      <c r="H477" s="117" t="e">
        <f>G477*'3-9-2原材料-报废'!#REF!</f>
        <v>#REF!</v>
      </c>
    </row>
    <row r="478" ht="16" customHeight="1" spans="1:8">
      <c r="A478" s="117">
        <v>477</v>
      </c>
      <c r="B478" s="117" t="s">
        <v>718</v>
      </c>
      <c r="C478" s="117" t="s">
        <v>719</v>
      </c>
      <c r="D478" s="117" t="s">
        <v>569</v>
      </c>
      <c r="E478" s="117">
        <v>0.3</v>
      </c>
      <c r="F478" s="117">
        <v>3</v>
      </c>
      <c r="G478" s="117">
        <v>0.9</v>
      </c>
      <c r="H478" s="117" t="e">
        <f>G478*'3-9-2原材料-报废'!#REF!</f>
        <v>#REF!</v>
      </c>
    </row>
    <row r="479" ht="16" customHeight="1" spans="1:8">
      <c r="A479" s="117">
        <v>478</v>
      </c>
      <c r="B479" s="117" t="s">
        <v>720</v>
      </c>
      <c r="C479" s="117" t="s">
        <v>721</v>
      </c>
      <c r="D479" s="117" t="s">
        <v>569</v>
      </c>
      <c r="E479" s="117">
        <v>0.2</v>
      </c>
      <c r="F479" s="117">
        <v>3</v>
      </c>
      <c r="G479" s="117">
        <v>0.6</v>
      </c>
      <c r="H479" s="117" t="e">
        <f>G479*'3-9-2原材料-报废'!#REF!</f>
        <v>#REF!</v>
      </c>
    </row>
    <row r="480" ht="16" customHeight="1" spans="1:8">
      <c r="A480" s="117">
        <v>479</v>
      </c>
      <c r="B480" s="117" t="s">
        <v>720</v>
      </c>
      <c r="C480" s="117" t="s">
        <v>721</v>
      </c>
      <c r="D480" s="117" t="s">
        <v>569</v>
      </c>
      <c r="E480" s="117">
        <v>0.2</v>
      </c>
      <c r="F480" s="117">
        <v>3</v>
      </c>
      <c r="G480" s="117">
        <v>0.6</v>
      </c>
      <c r="H480" s="117" t="e">
        <f>G480*'3-9-2原材料-报废'!#REF!</f>
        <v>#REF!</v>
      </c>
    </row>
    <row r="481" ht="16" customHeight="1" spans="1:8">
      <c r="A481" s="117">
        <v>480</v>
      </c>
      <c r="B481" s="117" t="s">
        <v>722</v>
      </c>
      <c r="C481" s="117" t="s">
        <v>723</v>
      </c>
      <c r="D481" s="117" t="s">
        <v>569</v>
      </c>
      <c r="E481" s="117">
        <v>0.3</v>
      </c>
      <c r="F481" s="117">
        <v>3</v>
      </c>
      <c r="G481" s="117">
        <v>0.9</v>
      </c>
      <c r="H481" s="117" t="e">
        <f>G481*'3-9-2原材料-报废'!#REF!</f>
        <v>#REF!</v>
      </c>
    </row>
    <row r="482" ht="16" customHeight="1" spans="1:8">
      <c r="A482" s="117">
        <v>481</v>
      </c>
      <c r="B482" s="117" t="s">
        <v>724</v>
      </c>
      <c r="C482" s="117" t="s">
        <v>725</v>
      </c>
      <c r="D482" s="117" t="s">
        <v>569</v>
      </c>
      <c r="E482" s="117">
        <v>0.2</v>
      </c>
      <c r="F482" s="117">
        <v>3</v>
      </c>
      <c r="G482" s="117">
        <v>0.6</v>
      </c>
      <c r="H482" s="117" t="e">
        <f>G482*'3-9-2原材料-报废'!#REF!</f>
        <v>#REF!</v>
      </c>
    </row>
    <row r="483" ht="16" customHeight="1" spans="1:8">
      <c r="A483" s="117">
        <v>482</v>
      </c>
      <c r="B483" s="117" t="s">
        <v>726</v>
      </c>
      <c r="C483" s="117" t="s">
        <v>727</v>
      </c>
      <c r="D483" s="117" t="s">
        <v>569</v>
      </c>
      <c r="E483" s="117">
        <v>0.2</v>
      </c>
      <c r="F483" s="117">
        <v>3</v>
      </c>
      <c r="G483" s="117">
        <v>0.6</v>
      </c>
      <c r="H483" s="117" t="e">
        <f>G483*'3-9-2原材料-报废'!#REF!</f>
        <v>#REF!</v>
      </c>
    </row>
    <row r="484" ht="16" customHeight="1" spans="1:8">
      <c r="A484" s="117">
        <v>483</v>
      </c>
      <c r="B484" s="117" t="s">
        <v>728</v>
      </c>
      <c r="C484" s="117" t="s">
        <v>729</v>
      </c>
      <c r="D484" s="117" t="s">
        <v>569</v>
      </c>
      <c r="E484" s="117">
        <v>0.2</v>
      </c>
      <c r="F484" s="117">
        <v>3</v>
      </c>
      <c r="G484" s="117">
        <v>0.6</v>
      </c>
      <c r="H484" s="117" t="e">
        <f>G484*'3-9-2原材料-报废'!#REF!</f>
        <v>#REF!</v>
      </c>
    </row>
    <row r="485" ht="16" customHeight="1" spans="1:8">
      <c r="A485" s="117">
        <v>484</v>
      </c>
      <c r="B485" s="117" t="s">
        <v>728</v>
      </c>
      <c r="C485" s="117" t="s">
        <v>729</v>
      </c>
      <c r="D485" s="117" t="s">
        <v>569</v>
      </c>
      <c r="E485" s="117">
        <v>0.2</v>
      </c>
      <c r="F485" s="117">
        <v>3</v>
      </c>
      <c r="G485" s="117">
        <v>0.6</v>
      </c>
      <c r="H485" s="117" t="e">
        <f>G485*'3-9-2原材料-报废'!#REF!</f>
        <v>#REF!</v>
      </c>
    </row>
    <row r="486" ht="16" customHeight="1" spans="1:8">
      <c r="A486" s="117">
        <v>485</v>
      </c>
      <c r="B486" s="117" t="s">
        <v>730</v>
      </c>
      <c r="C486" s="117" t="s">
        <v>731</v>
      </c>
      <c r="D486" s="117" t="s">
        <v>569</v>
      </c>
      <c r="E486" s="117">
        <v>0.1</v>
      </c>
      <c r="F486" s="117">
        <v>3</v>
      </c>
      <c r="G486" s="117">
        <v>0.3</v>
      </c>
      <c r="H486" s="117" t="e">
        <f>G486*'3-9-2原材料-报废'!#REF!</f>
        <v>#REF!</v>
      </c>
    </row>
    <row r="487" ht="16" customHeight="1" spans="1:8">
      <c r="A487" s="117">
        <v>486</v>
      </c>
      <c r="B487" s="117" t="s">
        <v>730</v>
      </c>
      <c r="C487" s="117" t="s">
        <v>731</v>
      </c>
      <c r="D487" s="117" t="s">
        <v>569</v>
      </c>
      <c r="E487" s="117">
        <v>0.1</v>
      </c>
      <c r="F487" s="117">
        <v>3</v>
      </c>
      <c r="G487" s="117">
        <v>0.3</v>
      </c>
      <c r="H487" s="117" t="e">
        <f>G487*'3-9-2原材料-报废'!#REF!</f>
        <v>#REF!</v>
      </c>
    </row>
    <row r="488" ht="16" customHeight="1" spans="1:8">
      <c r="A488" s="117">
        <v>487</v>
      </c>
      <c r="B488" s="117" t="s">
        <v>730</v>
      </c>
      <c r="C488" s="117" t="s">
        <v>731</v>
      </c>
      <c r="D488" s="117" t="s">
        <v>569</v>
      </c>
      <c r="E488" s="117">
        <v>0.1</v>
      </c>
      <c r="F488" s="117">
        <v>3</v>
      </c>
      <c r="G488" s="117">
        <v>0.3</v>
      </c>
      <c r="H488" s="117" t="e">
        <f>G488*'3-9-2原材料-报废'!#REF!</f>
        <v>#REF!</v>
      </c>
    </row>
    <row r="489" ht="16" customHeight="1" spans="1:8">
      <c r="A489" s="117">
        <v>488</v>
      </c>
      <c r="B489" s="117" t="s">
        <v>732</v>
      </c>
      <c r="C489" s="117" t="s">
        <v>733</v>
      </c>
      <c r="D489" s="117" t="s">
        <v>569</v>
      </c>
      <c r="E489" s="117">
        <v>0.3</v>
      </c>
      <c r="F489" s="117">
        <v>3</v>
      </c>
      <c r="G489" s="117">
        <v>0.9</v>
      </c>
      <c r="H489" s="117" t="e">
        <f>G489*'3-9-2原材料-报废'!#REF!</f>
        <v>#REF!</v>
      </c>
    </row>
    <row r="490" ht="16" customHeight="1" spans="1:8">
      <c r="A490" s="117">
        <v>489</v>
      </c>
      <c r="B490" s="117" t="s">
        <v>734</v>
      </c>
      <c r="C490" s="117" t="s">
        <v>735</v>
      </c>
      <c r="D490" s="117" t="s">
        <v>569</v>
      </c>
      <c r="E490" s="117">
        <v>0.1</v>
      </c>
      <c r="F490" s="117">
        <v>3</v>
      </c>
      <c r="G490" s="117">
        <v>0.3</v>
      </c>
      <c r="H490" s="117" t="e">
        <f>G490*'3-9-2原材料-报废'!#REF!</f>
        <v>#REF!</v>
      </c>
    </row>
    <row r="491" ht="16" customHeight="1" spans="1:8">
      <c r="A491" s="117">
        <v>490</v>
      </c>
      <c r="B491" s="117" t="s">
        <v>734</v>
      </c>
      <c r="C491" s="117" t="s">
        <v>735</v>
      </c>
      <c r="D491" s="117" t="s">
        <v>569</v>
      </c>
      <c r="E491" s="117">
        <v>0.1</v>
      </c>
      <c r="F491" s="117">
        <v>3</v>
      </c>
      <c r="G491" s="117">
        <v>0.3</v>
      </c>
      <c r="H491" s="117" t="e">
        <f>G491*'3-9-2原材料-报废'!#REF!</f>
        <v>#REF!</v>
      </c>
    </row>
    <row r="492" ht="16" customHeight="1" spans="1:8">
      <c r="A492" s="117">
        <v>491</v>
      </c>
      <c r="B492" s="117" t="s">
        <v>736</v>
      </c>
      <c r="C492" s="117" t="s">
        <v>737</v>
      </c>
      <c r="D492" s="117" t="s">
        <v>569</v>
      </c>
      <c r="E492" s="117">
        <v>0.2</v>
      </c>
      <c r="F492" s="117">
        <v>3</v>
      </c>
      <c r="G492" s="117">
        <v>0.6</v>
      </c>
      <c r="H492" s="117" t="e">
        <f>G492*'3-9-2原材料-报废'!#REF!</f>
        <v>#REF!</v>
      </c>
    </row>
    <row r="493" ht="16" customHeight="1" spans="1:8">
      <c r="A493" s="117">
        <v>492</v>
      </c>
      <c r="B493" s="117" t="s">
        <v>738</v>
      </c>
      <c r="C493" s="117" t="s">
        <v>739</v>
      </c>
      <c r="D493" s="117" t="s">
        <v>569</v>
      </c>
      <c r="E493" s="117">
        <v>0.1</v>
      </c>
      <c r="F493" s="117">
        <v>3</v>
      </c>
      <c r="G493" s="117">
        <v>0.3</v>
      </c>
      <c r="H493" s="117" t="e">
        <f>G493*'3-9-2原材料-报废'!#REF!</f>
        <v>#REF!</v>
      </c>
    </row>
    <row r="494" ht="16" customHeight="1" spans="1:8">
      <c r="A494" s="117">
        <v>493</v>
      </c>
      <c r="B494" s="117" t="s">
        <v>738</v>
      </c>
      <c r="C494" s="117" t="s">
        <v>739</v>
      </c>
      <c r="D494" s="117" t="s">
        <v>569</v>
      </c>
      <c r="E494" s="117">
        <v>0.1</v>
      </c>
      <c r="F494" s="117">
        <v>3</v>
      </c>
      <c r="G494" s="117">
        <v>0.3</v>
      </c>
      <c r="H494" s="117" t="e">
        <f>G494*'3-9-2原材料-报废'!#REF!</f>
        <v>#REF!</v>
      </c>
    </row>
    <row r="495" ht="16" customHeight="1" spans="1:8">
      <c r="A495" s="117">
        <v>494</v>
      </c>
      <c r="B495" s="117" t="s">
        <v>738</v>
      </c>
      <c r="C495" s="117" t="s">
        <v>739</v>
      </c>
      <c r="D495" s="117" t="s">
        <v>569</v>
      </c>
      <c r="E495" s="117">
        <v>0.1</v>
      </c>
      <c r="F495" s="117">
        <v>3</v>
      </c>
      <c r="G495" s="117">
        <v>0.3</v>
      </c>
      <c r="H495" s="117" t="e">
        <f>G495*'3-9-2原材料-报废'!#REF!</f>
        <v>#REF!</v>
      </c>
    </row>
    <row r="496" ht="16" customHeight="1" spans="1:8">
      <c r="A496" s="117">
        <v>495</v>
      </c>
      <c r="B496" s="117" t="s">
        <v>740</v>
      </c>
      <c r="C496" s="117" t="s">
        <v>741</v>
      </c>
      <c r="D496" s="117" t="s">
        <v>569</v>
      </c>
      <c r="E496" s="117">
        <v>0.1</v>
      </c>
      <c r="F496" s="117">
        <v>3</v>
      </c>
      <c r="G496" s="117">
        <v>0.3</v>
      </c>
      <c r="H496" s="117" t="e">
        <f>G496*'3-9-2原材料-报废'!#REF!</f>
        <v>#REF!</v>
      </c>
    </row>
    <row r="497" ht="16" customHeight="1" spans="1:8">
      <c r="A497" s="117">
        <v>496</v>
      </c>
      <c r="B497" s="117" t="s">
        <v>740</v>
      </c>
      <c r="C497" s="117" t="s">
        <v>741</v>
      </c>
      <c r="D497" s="117" t="s">
        <v>569</v>
      </c>
      <c r="E497" s="117">
        <v>0.1</v>
      </c>
      <c r="F497" s="117">
        <v>3</v>
      </c>
      <c r="G497" s="117">
        <v>0.3</v>
      </c>
      <c r="H497" s="117" t="e">
        <f>G497*'3-9-2原材料-报废'!#REF!</f>
        <v>#REF!</v>
      </c>
    </row>
    <row r="498" ht="16" customHeight="1" spans="1:8">
      <c r="A498" s="117">
        <v>497</v>
      </c>
      <c r="B498" s="117" t="s">
        <v>742</v>
      </c>
      <c r="C498" s="117" t="s">
        <v>743</v>
      </c>
      <c r="D498" s="117" t="s">
        <v>569</v>
      </c>
      <c r="E498" s="117">
        <v>0.1</v>
      </c>
      <c r="F498" s="117">
        <v>3</v>
      </c>
      <c r="G498" s="117">
        <v>0.3</v>
      </c>
      <c r="H498" s="117" t="e">
        <f>G498*'3-9-2原材料-报废'!#REF!</f>
        <v>#REF!</v>
      </c>
    </row>
    <row r="499" ht="16" customHeight="1" spans="1:8">
      <c r="A499" s="117">
        <v>498</v>
      </c>
      <c r="B499" s="117" t="s">
        <v>742</v>
      </c>
      <c r="C499" s="117" t="s">
        <v>743</v>
      </c>
      <c r="D499" s="117" t="s">
        <v>569</v>
      </c>
      <c r="E499" s="117">
        <v>0.1</v>
      </c>
      <c r="F499" s="117">
        <v>3</v>
      </c>
      <c r="G499" s="117">
        <v>0.3</v>
      </c>
      <c r="H499" s="117" t="e">
        <f>G499*'3-9-2原材料-报废'!#REF!</f>
        <v>#REF!</v>
      </c>
    </row>
    <row r="500" ht="16" customHeight="1" spans="1:8">
      <c r="A500" s="117">
        <v>499</v>
      </c>
      <c r="B500" s="117" t="s">
        <v>744</v>
      </c>
      <c r="C500" s="117" t="s">
        <v>745</v>
      </c>
      <c r="D500" s="117" t="s">
        <v>279</v>
      </c>
      <c r="E500" s="117">
        <v>0.2</v>
      </c>
      <c r="F500" s="117">
        <v>8</v>
      </c>
      <c r="G500" s="117">
        <v>1.6</v>
      </c>
      <c r="H500" s="117" t="e">
        <f>G500*'3-9-2原材料-报废'!#REF!</f>
        <v>#REF!</v>
      </c>
    </row>
    <row r="501" ht="16" customHeight="1" spans="1:8">
      <c r="A501" s="117">
        <v>500</v>
      </c>
      <c r="B501" s="117" t="s">
        <v>744</v>
      </c>
      <c r="C501" s="117" t="s">
        <v>745</v>
      </c>
      <c r="D501" s="117" t="s">
        <v>279</v>
      </c>
      <c r="E501" s="117">
        <v>0.2</v>
      </c>
      <c r="F501" s="117">
        <v>8</v>
      </c>
      <c r="G501" s="117">
        <v>1.6</v>
      </c>
      <c r="H501" s="117" t="e">
        <f>G501*'3-9-2原材料-报废'!#REF!</f>
        <v>#REF!</v>
      </c>
    </row>
    <row r="502" ht="16" customHeight="1" spans="1:8">
      <c r="A502" s="117">
        <v>501</v>
      </c>
      <c r="B502" s="117" t="s">
        <v>746</v>
      </c>
      <c r="C502" s="117" t="s">
        <v>747</v>
      </c>
      <c r="D502" s="117" t="s">
        <v>70</v>
      </c>
      <c r="E502" s="117">
        <v>0.2</v>
      </c>
      <c r="F502" s="117">
        <v>3</v>
      </c>
      <c r="G502" s="117">
        <v>0.6</v>
      </c>
      <c r="H502" s="117" t="e">
        <f>G502*'3-9-2原材料-报废'!#REF!</f>
        <v>#REF!</v>
      </c>
    </row>
    <row r="503" ht="16" customHeight="1" spans="1:8">
      <c r="A503" s="117">
        <v>502</v>
      </c>
      <c r="B503" s="117" t="s">
        <v>748</v>
      </c>
      <c r="C503" s="117" t="s">
        <v>749</v>
      </c>
      <c r="D503" s="117" t="s">
        <v>9</v>
      </c>
      <c r="E503" s="117">
        <v>0.02</v>
      </c>
      <c r="F503" s="117">
        <v>0.5</v>
      </c>
      <c r="G503" s="117">
        <v>0.01</v>
      </c>
      <c r="H503" s="117" t="e">
        <f>G503*'3-9-2原材料-报废'!#REF!</f>
        <v>#REF!</v>
      </c>
    </row>
    <row r="504" ht="16" customHeight="1" spans="1:8">
      <c r="A504" s="117">
        <v>503</v>
      </c>
      <c r="B504" s="117" t="s">
        <v>750</v>
      </c>
      <c r="C504" s="117" t="s">
        <v>751</v>
      </c>
      <c r="D504" s="117" t="s">
        <v>73</v>
      </c>
      <c r="E504" s="117">
        <v>0.05</v>
      </c>
      <c r="F504" s="117">
        <v>8</v>
      </c>
      <c r="G504" s="117">
        <v>0.4</v>
      </c>
      <c r="H504" s="117" t="e">
        <f>G504*'3-9-2原材料-报废'!#REF!</f>
        <v>#REF!</v>
      </c>
    </row>
    <row r="505" ht="16" customHeight="1" spans="1:8">
      <c r="A505" s="117">
        <v>504</v>
      </c>
      <c r="B505" s="117" t="s">
        <v>750</v>
      </c>
      <c r="C505" s="117" t="s">
        <v>751</v>
      </c>
      <c r="D505" s="117" t="s">
        <v>73</v>
      </c>
      <c r="E505" s="117">
        <v>0.05</v>
      </c>
      <c r="F505" s="117">
        <v>8</v>
      </c>
      <c r="G505" s="117">
        <v>0.4</v>
      </c>
      <c r="H505" s="117" t="e">
        <f>G505*'3-9-2原材料-报废'!#REF!</f>
        <v>#REF!</v>
      </c>
    </row>
    <row r="506" ht="16" customHeight="1" spans="1:8">
      <c r="A506" s="117">
        <v>505</v>
      </c>
      <c r="B506" s="117" t="s">
        <v>750</v>
      </c>
      <c r="C506" s="117" t="s">
        <v>751</v>
      </c>
      <c r="D506" s="117" t="s">
        <v>73</v>
      </c>
      <c r="E506" s="117">
        <v>0.05</v>
      </c>
      <c r="F506" s="117">
        <v>8</v>
      </c>
      <c r="G506" s="117">
        <v>0.4</v>
      </c>
      <c r="H506" s="117" t="e">
        <f>G506*'3-9-2原材料-报废'!#REF!</f>
        <v>#REF!</v>
      </c>
    </row>
    <row r="507" ht="16" customHeight="1" spans="1:8">
      <c r="A507" s="117">
        <v>506</v>
      </c>
      <c r="B507" s="117" t="s">
        <v>752</v>
      </c>
      <c r="C507" s="117" t="s">
        <v>753</v>
      </c>
      <c r="D507" s="117" t="s">
        <v>73</v>
      </c>
      <c r="E507" s="117">
        <v>0.1</v>
      </c>
      <c r="F507" s="117">
        <v>8</v>
      </c>
      <c r="G507" s="117">
        <v>0.8</v>
      </c>
      <c r="H507" s="117" t="e">
        <f>G507*'3-9-2原材料-报废'!#REF!</f>
        <v>#REF!</v>
      </c>
    </row>
    <row r="508" ht="16" customHeight="1" spans="1:8">
      <c r="A508" s="117">
        <v>507</v>
      </c>
      <c r="B508" s="117" t="s">
        <v>754</v>
      </c>
      <c r="C508" s="117" t="s">
        <v>755</v>
      </c>
      <c r="D508" s="117" t="s">
        <v>233</v>
      </c>
      <c r="E508" s="117">
        <v>0.2</v>
      </c>
      <c r="F508" s="117">
        <v>8</v>
      </c>
      <c r="G508" s="117">
        <v>1.6</v>
      </c>
      <c r="H508" s="117" t="e">
        <f>G508*'3-9-2原材料-报废'!#REF!</f>
        <v>#REF!</v>
      </c>
    </row>
    <row r="509" ht="16" customHeight="1" spans="1:8">
      <c r="A509" s="117">
        <v>508</v>
      </c>
      <c r="B509" s="117" t="s">
        <v>754</v>
      </c>
      <c r="C509" s="117" t="s">
        <v>755</v>
      </c>
      <c r="D509" s="117" t="s">
        <v>233</v>
      </c>
      <c r="E509" s="117">
        <v>0.2</v>
      </c>
      <c r="F509" s="117">
        <v>8</v>
      </c>
      <c r="G509" s="117">
        <v>1.6</v>
      </c>
      <c r="H509" s="117" t="e">
        <f>G509*'3-9-2原材料-报废'!#REF!</f>
        <v>#REF!</v>
      </c>
    </row>
    <row r="510" ht="16" customHeight="1" spans="1:8">
      <c r="A510" s="117">
        <v>509</v>
      </c>
      <c r="B510" s="117" t="s">
        <v>756</v>
      </c>
      <c r="C510" s="117" t="s">
        <v>757</v>
      </c>
      <c r="D510" s="117" t="s">
        <v>124</v>
      </c>
      <c r="E510" s="117">
        <v>0.2</v>
      </c>
      <c r="F510" s="117">
        <v>8</v>
      </c>
      <c r="G510" s="117">
        <v>1.6</v>
      </c>
      <c r="H510" s="117" t="e">
        <f>G510*'3-9-2原材料-报废'!#REF!</f>
        <v>#REF!</v>
      </c>
    </row>
    <row r="511" ht="16" customHeight="1" spans="1:8">
      <c r="A511" s="117">
        <v>510</v>
      </c>
      <c r="B511" s="117" t="s">
        <v>758</v>
      </c>
      <c r="C511" s="117" t="s">
        <v>759</v>
      </c>
      <c r="D511" s="117" t="s">
        <v>124</v>
      </c>
      <c r="E511" s="117">
        <v>0.1</v>
      </c>
      <c r="F511" s="117">
        <v>8</v>
      </c>
      <c r="G511" s="117">
        <v>0.8</v>
      </c>
      <c r="H511" s="117" t="e">
        <f>G511*'3-9-2原材料-报废'!#REF!</f>
        <v>#REF!</v>
      </c>
    </row>
    <row r="512" ht="16" customHeight="1" spans="1:8">
      <c r="A512" s="117">
        <v>511</v>
      </c>
      <c r="B512" s="117" t="s">
        <v>758</v>
      </c>
      <c r="C512" s="117" t="s">
        <v>759</v>
      </c>
      <c r="D512" s="117" t="s">
        <v>124</v>
      </c>
      <c r="E512" s="117">
        <v>0.1</v>
      </c>
      <c r="F512" s="117">
        <v>8</v>
      </c>
      <c r="G512" s="117">
        <v>0.8</v>
      </c>
      <c r="H512" s="117" t="e">
        <f>G512*'3-9-2原材料-报废'!#REF!</f>
        <v>#REF!</v>
      </c>
    </row>
    <row r="513" ht="16" customHeight="1" spans="1:8">
      <c r="A513" s="117">
        <v>512</v>
      </c>
      <c r="B513" s="117" t="s">
        <v>758</v>
      </c>
      <c r="C513" s="117" t="s">
        <v>759</v>
      </c>
      <c r="D513" s="117" t="s">
        <v>124</v>
      </c>
      <c r="E513" s="117">
        <v>0.1</v>
      </c>
      <c r="F513" s="117">
        <v>8</v>
      </c>
      <c r="G513" s="117">
        <v>0.8</v>
      </c>
      <c r="H513" s="117" t="e">
        <f>G513*'3-9-2原材料-报废'!#REF!</f>
        <v>#REF!</v>
      </c>
    </row>
    <row r="514" ht="16" customHeight="1" spans="1:8">
      <c r="A514" s="117">
        <v>513</v>
      </c>
      <c r="B514" s="117" t="s">
        <v>760</v>
      </c>
      <c r="C514" s="117" t="s">
        <v>761</v>
      </c>
      <c r="D514" s="117" t="s">
        <v>124</v>
      </c>
      <c r="E514" s="117">
        <v>0.2</v>
      </c>
      <c r="F514" s="117">
        <v>8</v>
      </c>
      <c r="G514" s="117">
        <v>1.6</v>
      </c>
      <c r="H514" s="117" t="e">
        <f>G514*'3-9-2原材料-报废'!#REF!</f>
        <v>#REF!</v>
      </c>
    </row>
    <row r="515" ht="16" customHeight="1" spans="1:8">
      <c r="A515" s="117">
        <v>514</v>
      </c>
      <c r="B515" s="117" t="s">
        <v>762</v>
      </c>
      <c r="C515" s="117" t="s">
        <v>763</v>
      </c>
      <c r="D515" s="117" t="s">
        <v>279</v>
      </c>
      <c r="E515" s="117">
        <v>0.02</v>
      </c>
      <c r="F515" s="117">
        <v>8</v>
      </c>
      <c r="G515" s="117">
        <v>0.16</v>
      </c>
      <c r="H515" s="117" t="e">
        <f>G515*'3-9-2原材料-报废'!#REF!</f>
        <v>#REF!</v>
      </c>
    </row>
    <row r="516" ht="16" customHeight="1" spans="1:8">
      <c r="A516" s="117">
        <v>515</v>
      </c>
      <c r="B516" s="117" t="s">
        <v>762</v>
      </c>
      <c r="C516" s="117" t="s">
        <v>763</v>
      </c>
      <c r="D516" s="117" t="s">
        <v>279</v>
      </c>
      <c r="E516" s="117">
        <v>0.02</v>
      </c>
      <c r="F516" s="117">
        <v>8</v>
      </c>
      <c r="G516" s="117">
        <v>0.16</v>
      </c>
      <c r="H516" s="117" t="e">
        <f>G516*'3-9-2原材料-报废'!#REF!</f>
        <v>#REF!</v>
      </c>
    </row>
    <row r="517" ht="16" customHeight="1" spans="1:8">
      <c r="A517" s="117">
        <v>516</v>
      </c>
      <c r="B517" s="117" t="s">
        <v>40</v>
      </c>
      <c r="C517" s="117" t="s">
        <v>764</v>
      </c>
      <c r="D517" s="117" t="s">
        <v>9</v>
      </c>
      <c r="E517" s="117">
        <v>0.02</v>
      </c>
      <c r="F517" s="117">
        <v>0.5</v>
      </c>
      <c r="G517" s="117">
        <v>0.01</v>
      </c>
      <c r="H517" s="117" t="e">
        <f>G517*'3-9-2原材料-报废'!#REF!</f>
        <v>#REF!</v>
      </c>
    </row>
    <row r="518" ht="16" customHeight="1" spans="1:8">
      <c r="A518" s="117">
        <v>517</v>
      </c>
      <c r="B518" s="117" t="s">
        <v>40</v>
      </c>
      <c r="C518" s="117" t="s">
        <v>764</v>
      </c>
      <c r="D518" s="117" t="s">
        <v>9</v>
      </c>
      <c r="E518" s="117">
        <v>0.02</v>
      </c>
      <c r="F518" s="117">
        <v>0.5</v>
      </c>
      <c r="G518" s="117">
        <v>0.01</v>
      </c>
      <c r="H518" s="117" t="e">
        <f>G518*'3-9-2原材料-报废'!#REF!</f>
        <v>#REF!</v>
      </c>
    </row>
    <row r="519" ht="16" customHeight="1" spans="1:8">
      <c r="A519" s="117">
        <v>518</v>
      </c>
      <c r="B519" s="117" t="s">
        <v>765</v>
      </c>
      <c r="C519" s="117" t="s">
        <v>766</v>
      </c>
      <c r="D519" s="117" t="s">
        <v>9</v>
      </c>
      <c r="E519" s="117">
        <v>0.02</v>
      </c>
      <c r="F519" s="117">
        <v>0.5</v>
      </c>
      <c r="G519" s="117">
        <v>0.01</v>
      </c>
      <c r="H519" s="117" t="e">
        <f>G519*'3-9-2原材料-报废'!#REF!</f>
        <v>#REF!</v>
      </c>
    </row>
    <row r="520" ht="16" customHeight="1" spans="1:8">
      <c r="A520" s="117">
        <v>519</v>
      </c>
      <c r="B520" s="117" t="s">
        <v>767</v>
      </c>
      <c r="C520" s="117" t="s">
        <v>768</v>
      </c>
      <c r="D520" s="117" t="s">
        <v>9</v>
      </c>
      <c r="E520" s="117">
        <v>0.02</v>
      </c>
      <c r="F520" s="117">
        <v>0.5</v>
      </c>
      <c r="G520" s="117">
        <v>0.01</v>
      </c>
      <c r="H520" s="117" t="e">
        <f>G520*'3-9-2原材料-报废'!#REF!</f>
        <v>#REF!</v>
      </c>
    </row>
    <row r="521" ht="16" customHeight="1" spans="1:8">
      <c r="A521" s="117">
        <v>520</v>
      </c>
      <c r="B521" s="117" t="s">
        <v>769</v>
      </c>
      <c r="C521" s="117" t="s">
        <v>770</v>
      </c>
      <c r="D521" s="117" t="s">
        <v>9</v>
      </c>
      <c r="E521" s="117">
        <v>0.02</v>
      </c>
      <c r="F521" s="117">
        <v>0.5</v>
      </c>
      <c r="G521" s="117">
        <v>0.01</v>
      </c>
      <c r="H521" s="117" t="e">
        <f>G521*'3-9-2原材料-报废'!#REF!</f>
        <v>#REF!</v>
      </c>
    </row>
    <row r="522" ht="16" customHeight="1" spans="1:8">
      <c r="A522" s="117">
        <v>521</v>
      </c>
      <c r="B522" s="117" t="s">
        <v>771</v>
      </c>
      <c r="C522" s="117" t="s">
        <v>772</v>
      </c>
      <c r="D522" s="117" t="s">
        <v>9</v>
      </c>
      <c r="E522" s="117">
        <v>0.02</v>
      </c>
      <c r="F522" s="117">
        <v>0.5</v>
      </c>
      <c r="G522" s="117">
        <v>0.01</v>
      </c>
      <c r="H522" s="117" t="e">
        <f>G522*'3-9-2原材料-报废'!#REF!</f>
        <v>#REF!</v>
      </c>
    </row>
    <row r="523" ht="16" customHeight="1" spans="1:8">
      <c r="A523" s="117">
        <v>522</v>
      </c>
      <c r="B523" s="117" t="s">
        <v>773</v>
      </c>
      <c r="C523" s="117" t="s">
        <v>774</v>
      </c>
      <c r="D523" s="117" t="s">
        <v>9</v>
      </c>
      <c r="E523" s="117">
        <v>0.02</v>
      </c>
      <c r="F523" s="117">
        <v>0.5</v>
      </c>
      <c r="G523" s="117">
        <v>0.01</v>
      </c>
      <c r="H523" s="117" t="e">
        <f>G523*'3-9-2原材料-报废'!#REF!</f>
        <v>#REF!</v>
      </c>
    </row>
    <row r="524" ht="16" customHeight="1" spans="1:8">
      <c r="A524" s="117">
        <v>523</v>
      </c>
      <c r="B524" s="117" t="s">
        <v>775</v>
      </c>
      <c r="C524" s="117" t="s">
        <v>776</v>
      </c>
      <c r="D524" s="117" t="s">
        <v>9</v>
      </c>
      <c r="E524" s="117">
        <v>0.02</v>
      </c>
      <c r="F524" s="117">
        <v>0.5</v>
      </c>
      <c r="G524" s="117">
        <v>0.01</v>
      </c>
      <c r="H524" s="117" t="e">
        <f>G524*'3-9-2原材料-报废'!#REF!</f>
        <v>#REF!</v>
      </c>
    </row>
    <row r="525" ht="16" customHeight="1" spans="1:8">
      <c r="A525" s="117">
        <v>524</v>
      </c>
      <c r="B525" s="117" t="s">
        <v>24</v>
      </c>
      <c r="C525" s="117" t="s">
        <v>777</v>
      </c>
      <c r="D525" s="117" t="s">
        <v>9</v>
      </c>
      <c r="E525" s="117">
        <v>0.02</v>
      </c>
      <c r="F525" s="117">
        <v>0.5</v>
      </c>
      <c r="G525" s="117">
        <v>0.01</v>
      </c>
      <c r="H525" s="117" t="e">
        <f>G525*'3-9-2原材料-报废'!#REF!</f>
        <v>#REF!</v>
      </c>
    </row>
    <row r="526" ht="16" customHeight="1" spans="1:8">
      <c r="A526" s="117">
        <v>525</v>
      </c>
      <c r="B526" s="117" t="s">
        <v>778</v>
      </c>
      <c r="C526" s="117" t="s">
        <v>779</v>
      </c>
      <c r="D526" s="117" t="s">
        <v>9</v>
      </c>
      <c r="E526" s="117">
        <v>0.02</v>
      </c>
      <c r="F526" s="117">
        <v>0.5</v>
      </c>
      <c r="G526" s="117">
        <v>0.01</v>
      </c>
      <c r="H526" s="117" t="e">
        <f>G526*'3-9-2原材料-报废'!#REF!</f>
        <v>#REF!</v>
      </c>
    </row>
    <row r="527" ht="16" customHeight="1" spans="1:8">
      <c r="A527" s="117">
        <v>526</v>
      </c>
      <c r="B527" s="117" t="s">
        <v>22</v>
      </c>
      <c r="C527" s="117" t="s">
        <v>780</v>
      </c>
      <c r="D527" s="117" t="s">
        <v>9</v>
      </c>
      <c r="E527" s="117">
        <v>0.02</v>
      </c>
      <c r="F527" s="117">
        <v>0.5</v>
      </c>
      <c r="G527" s="117">
        <v>0.01</v>
      </c>
      <c r="H527" s="117" t="e">
        <f>G527*'3-9-2原材料-报废'!#REF!</f>
        <v>#REF!</v>
      </c>
    </row>
    <row r="528" ht="16" customHeight="1" spans="1:8">
      <c r="A528" s="117">
        <v>527</v>
      </c>
      <c r="B528" s="117" t="s">
        <v>781</v>
      </c>
      <c r="C528" s="117" t="s">
        <v>782</v>
      </c>
      <c r="D528" s="117" t="s">
        <v>9</v>
      </c>
      <c r="E528" s="117">
        <v>0.02</v>
      </c>
      <c r="F528" s="117">
        <v>0.5</v>
      </c>
      <c r="G528" s="117">
        <v>0.01</v>
      </c>
      <c r="H528" s="117" t="e">
        <f>G528*'3-9-2原材料-报废'!#REF!</f>
        <v>#REF!</v>
      </c>
    </row>
    <row r="529" ht="16" customHeight="1" spans="1:8">
      <c r="A529" s="117">
        <v>528</v>
      </c>
      <c r="B529" s="117" t="s">
        <v>783</v>
      </c>
      <c r="C529" s="117" t="s">
        <v>784</v>
      </c>
      <c r="D529" s="117" t="s">
        <v>9</v>
      </c>
      <c r="E529" s="117">
        <v>0.02</v>
      </c>
      <c r="F529" s="117">
        <v>0.5</v>
      </c>
      <c r="G529" s="117">
        <v>0.01</v>
      </c>
      <c r="H529" s="117" t="e">
        <f>G529*'3-9-2原材料-报废'!#REF!</f>
        <v>#REF!</v>
      </c>
    </row>
    <row r="530" ht="16" customHeight="1" spans="1:8">
      <c r="A530" s="117">
        <v>529</v>
      </c>
      <c r="B530" s="117" t="s">
        <v>785</v>
      </c>
      <c r="C530" s="117" t="s">
        <v>786</v>
      </c>
      <c r="D530" s="117" t="s">
        <v>9</v>
      </c>
      <c r="E530" s="117">
        <v>0.02</v>
      </c>
      <c r="F530" s="117">
        <v>0.5</v>
      </c>
      <c r="G530" s="117">
        <v>0.01</v>
      </c>
      <c r="H530" s="117" t="e">
        <f>G530*'3-9-2原材料-报废'!#REF!</f>
        <v>#REF!</v>
      </c>
    </row>
    <row r="531" ht="16" customHeight="1" spans="1:8">
      <c r="A531" s="117">
        <v>530</v>
      </c>
      <c r="B531" s="117" t="s">
        <v>787</v>
      </c>
      <c r="C531" s="117" t="s">
        <v>788</v>
      </c>
      <c r="D531" s="117" t="s">
        <v>9</v>
      </c>
      <c r="E531" s="117">
        <v>0.02</v>
      </c>
      <c r="F531" s="117">
        <v>0.5</v>
      </c>
      <c r="G531" s="117">
        <v>0.01</v>
      </c>
      <c r="H531" s="117" t="e">
        <f>G531*'3-9-2原材料-报废'!#REF!</f>
        <v>#REF!</v>
      </c>
    </row>
    <row r="532" ht="16" customHeight="1" spans="1:8">
      <c r="A532" s="117">
        <v>531</v>
      </c>
      <c r="B532" s="117" t="s">
        <v>787</v>
      </c>
      <c r="C532" s="117" t="s">
        <v>788</v>
      </c>
      <c r="D532" s="117" t="s">
        <v>9</v>
      </c>
      <c r="E532" s="117">
        <v>0.02</v>
      </c>
      <c r="F532" s="117">
        <v>0.5</v>
      </c>
      <c r="G532" s="117">
        <v>0.01</v>
      </c>
      <c r="H532" s="117" t="e">
        <f>G532*'3-9-2原材料-报废'!#REF!</f>
        <v>#REF!</v>
      </c>
    </row>
    <row r="533" ht="16" customHeight="1" spans="1:8">
      <c r="A533" s="117">
        <v>532</v>
      </c>
      <c r="B533" s="117" t="s">
        <v>789</v>
      </c>
      <c r="C533" s="117" t="s">
        <v>790</v>
      </c>
      <c r="D533" s="117" t="s">
        <v>124</v>
      </c>
      <c r="E533" s="117">
        <v>0.1</v>
      </c>
      <c r="F533" s="117">
        <v>8</v>
      </c>
      <c r="G533" s="117">
        <v>0.8</v>
      </c>
      <c r="H533" s="117" t="e">
        <f>G533*'3-9-2原材料-报废'!#REF!</f>
        <v>#REF!</v>
      </c>
    </row>
    <row r="534" ht="16" customHeight="1" spans="1:8">
      <c r="A534" s="117">
        <v>533</v>
      </c>
      <c r="B534" s="117" t="s">
        <v>791</v>
      </c>
      <c r="C534" s="117" t="s">
        <v>792</v>
      </c>
      <c r="D534" s="117" t="s">
        <v>73</v>
      </c>
      <c r="E534" s="117">
        <v>0.2</v>
      </c>
      <c r="F534" s="117">
        <v>8</v>
      </c>
      <c r="G534" s="117">
        <v>1.6</v>
      </c>
      <c r="H534" s="117" t="e">
        <f>G534*'3-9-2原材料-报废'!#REF!</f>
        <v>#REF!</v>
      </c>
    </row>
    <row r="535" ht="16" customHeight="1" spans="1:8">
      <c r="A535" s="117">
        <v>534</v>
      </c>
      <c r="B535" s="117" t="s">
        <v>791</v>
      </c>
      <c r="C535" s="117" t="s">
        <v>792</v>
      </c>
      <c r="D535" s="117" t="s">
        <v>73</v>
      </c>
      <c r="E535" s="117">
        <v>0.2</v>
      </c>
      <c r="F535" s="117">
        <v>8</v>
      </c>
      <c r="G535" s="117">
        <v>1.6</v>
      </c>
      <c r="H535" s="117" t="e">
        <f>G535*'3-9-2原材料-报废'!#REF!</f>
        <v>#REF!</v>
      </c>
    </row>
    <row r="536" ht="16" customHeight="1" spans="1:8">
      <c r="A536" s="117">
        <v>535</v>
      </c>
      <c r="B536" s="117" t="s">
        <v>793</v>
      </c>
      <c r="C536" s="117" t="s">
        <v>794</v>
      </c>
      <c r="D536" s="117" t="s">
        <v>124</v>
      </c>
      <c r="E536" s="117">
        <v>0.05</v>
      </c>
      <c r="F536" s="117">
        <v>8</v>
      </c>
      <c r="G536" s="117">
        <v>0.4</v>
      </c>
      <c r="H536" s="117" t="e">
        <f>G536*'3-9-2原材料-报废'!#REF!</f>
        <v>#REF!</v>
      </c>
    </row>
    <row r="537" ht="16" customHeight="1" spans="1:8">
      <c r="A537" s="117">
        <v>536</v>
      </c>
      <c r="B537" s="117" t="s">
        <v>793</v>
      </c>
      <c r="C537" s="117" t="s">
        <v>794</v>
      </c>
      <c r="D537" s="117" t="s">
        <v>124</v>
      </c>
      <c r="E537" s="117">
        <v>0.05</v>
      </c>
      <c r="F537" s="117">
        <v>8</v>
      </c>
      <c r="G537" s="117">
        <v>0.4</v>
      </c>
      <c r="H537" s="117" t="e">
        <f>G537*'3-9-2原材料-报废'!#REF!</f>
        <v>#REF!</v>
      </c>
    </row>
    <row r="538" ht="16" customHeight="1" spans="1:8">
      <c r="A538" s="117">
        <v>537</v>
      </c>
      <c r="B538" s="117" t="s">
        <v>793</v>
      </c>
      <c r="C538" s="117" t="s">
        <v>794</v>
      </c>
      <c r="D538" s="117" t="s">
        <v>124</v>
      </c>
      <c r="E538" s="117">
        <v>0.05</v>
      </c>
      <c r="F538" s="117">
        <v>8</v>
      </c>
      <c r="G538" s="117">
        <v>0.4</v>
      </c>
      <c r="H538" s="117" t="e">
        <f>G538*'3-9-2原材料-报废'!#REF!</f>
        <v>#REF!</v>
      </c>
    </row>
    <row r="539" ht="16" customHeight="1" spans="1:8">
      <c r="A539" s="117">
        <v>538</v>
      </c>
      <c r="B539" s="117" t="s">
        <v>795</v>
      </c>
      <c r="C539" s="117" t="s">
        <v>796</v>
      </c>
      <c r="D539" s="117" t="s">
        <v>124</v>
      </c>
      <c r="E539" s="117">
        <v>0.05</v>
      </c>
      <c r="F539" s="117">
        <v>8</v>
      </c>
      <c r="G539" s="117">
        <v>0.4</v>
      </c>
      <c r="H539" s="117" t="e">
        <f>G539*'3-9-2原材料-报废'!#REF!</f>
        <v>#REF!</v>
      </c>
    </row>
    <row r="540" ht="16" customHeight="1" spans="1:8">
      <c r="A540" s="117">
        <v>539</v>
      </c>
      <c r="B540" s="117" t="s">
        <v>795</v>
      </c>
      <c r="C540" s="117" t="s">
        <v>796</v>
      </c>
      <c r="D540" s="117" t="s">
        <v>124</v>
      </c>
      <c r="E540" s="117">
        <v>0.05</v>
      </c>
      <c r="F540" s="117">
        <v>8</v>
      </c>
      <c r="G540" s="117">
        <v>0.4</v>
      </c>
      <c r="H540" s="117" t="e">
        <f>G540*'3-9-2原材料-报废'!#REF!</f>
        <v>#REF!</v>
      </c>
    </row>
    <row r="541" ht="16" customHeight="1" spans="1:8">
      <c r="A541" s="117">
        <v>540</v>
      </c>
      <c r="B541" s="117" t="s">
        <v>795</v>
      </c>
      <c r="C541" s="117" t="s">
        <v>796</v>
      </c>
      <c r="D541" s="117" t="s">
        <v>124</v>
      </c>
      <c r="E541" s="117">
        <v>0.05</v>
      </c>
      <c r="F541" s="117">
        <v>8</v>
      </c>
      <c r="G541" s="117">
        <v>0.4</v>
      </c>
      <c r="H541" s="117" t="e">
        <f>G541*'3-9-2原材料-报废'!#REF!</f>
        <v>#REF!</v>
      </c>
    </row>
    <row r="542" ht="16" customHeight="1" spans="1:8">
      <c r="A542" s="117">
        <v>541</v>
      </c>
      <c r="B542" s="117" t="s">
        <v>797</v>
      </c>
      <c r="C542" s="117" t="s">
        <v>798</v>
      </c>
      <c r="D542" s="117" t="s">
        <v>124</v>
      </c>
      <c r="E542" s="117">
        <v>0.05</v>
      </c>
      <c r="F542" s="117">
        <v>8</v>
      </c>
      <c r="G542" s="117">
        <v>0.4</v>
      </c>
      <c r="H542" s="117" t="e">
        <f>G542*'3-9-2原材料-报废'!#REF!</f>
        <v>#REF!</v>
      </c>
    </row>
    <row r="543" ht="16" customHeight="1" spans="1:8">
      <c r="A543" s="117">
        <v>542</v>
      </c>
      <c r="B543" s="117" t="s">
        <v>797</v>
      </c>
      <c r="C543" s="117" t="s">
        <v>798</v>
      </c>
      <c r="D543" s="117" t="s">
        <v>124</v>
      </c>
      <c r="E543" s="117">
        <v>0.05</v>
      </c>
      <c r="F543" s="117">
        <v>8</v>
      </c>
      <c r="G543" s="117">
        <v>0.4</v>
      </c>
      <c r="H543" s="117" t="e">
        <f>G543*'3-9-2原材料-报废'!#REF!</f>
        <v>#REF!</v>
      </c>
    </row>
    <row r="544" ht="16" customHeight="1" spans="1:8">
      <c r="A544" s="117">
        <v>543</v>
      </c>
      <c r="B544" s="117" t="s">
        <v>797</v>
      </c>
      <c r="C544" s="117" t="s">
        <v>798</v>
      </c>
      <c r="D544" s="117" t="s">
        <v>124</v>
      </c>
      <c r="E544" s="117">
        <v>0.05</v>
      </c>
      <c r="F544" s="117">
        <v>8</v>
      </c>
      <c r="G544" s="117">
        <v>0.4</v>
      </c>
      <c r="H544" s="117" t="e">
        <f>G544*'3-9-2原材料-报废'!#REF!</f>
        <v>#REF!</v>
      </c>
    </row>
    <row r="545" ht="16" customHeight="1" spans="1:8">
      <c r="A545" s="117">
        <v>544</v>
      </c>
      <c r="B545" s="117" t="s">
        <v>799</v>
      </c>
      <c r="C545" s="117" t="s">
        <v>800</v>
      </c>
      <c r="D545" s="117" t="s">
        <v>124</v>
      </c>
      <c r="E545" s="117">
        <v>0.05</v>
      </c>
      <c r="F545" s="117">
        <v>8</v>
      </c>
      <c r="G545" s="117">
        <v>0.4</v>
      </c>
      <c r="H545" s="117" t="e">
        <f>G545*'3-9-2原材料-报废'!#REF!</f>
        <v>#REF!</v>
      </c>
    </row>
    <row r="546" ht="16" customHeight="1" spans="1:8">
      <c r="A546" s="117">
        <v>545</v>
      </c>
      <c r="B546" s="117" t="s">
        <v>799</v>
      </c>
      <c r="C546" s="117" t="s">
        <v>800</v>
      </c>
      <c r="D546" s="117" t="s">
        <v>124</v>
      </c>
      <c r="E546" s="117">
        <v>0.05</v>
      </c>
      <c r="F546" s="117">
        <v>8</v>
      </c>
      <c r="G546" s="117">
        <v>0.4</v>
      </c>
      <c r="H546" s="117" t="e">
        <f>G546*'3-9-2原材料-报废'!#REF!</f>
        <v>#REF!</v>
      </c>
    </row>
    <row r="547" ht="16" customHeight="1" spans="1:8">
      <c r="A547" s="117">
        <v>546</v>
      </c>
      <c r="B547" s="117" t="s">
        <v>799</v>
      </c>
      <c r="C547" s="117" t="s">
        <v>800</v>
      </c>
      <c r="D547" s="117" t="s">
        <v>124</v>
      </c>
      <c r="E547" s="117">
        <v>0.05</v>
      </c>
      <c r="F547" s="117">
        <v>8</v>
      </c>
      <c r="G547" s="117">
        <v>0.4</v>
      </c>
      <c r="H547" s="117" t="e">
        <f>G547*'3-9-2原材料-报废'!#REF!</f>
        <v>#REF!</v>
      </c>
    </row>
    <row r="548" ht="16" customHeight="1" spans="1:8">
      <c r="A548" s="117">
        <v>547</v>
      </c>
      <c r="B548" s="117" t="s">
        <v>801</v>
      </c>
      <c r="C548" s="117" t="s">
        <v>802</v>
      </c>
      <c r="D548" s="117" t="s">
        <v>124</v>
      </c>
      <c r="E548" s="117">
        <v>0.05</v>
      </c>
      <c r="F548" s="117">
        <v>8</v>
      </c>
      <c r="G548" s="117">
        <v>0.4</v>
      </c>
      <c r="H548" s="117" t="e">
        <f>G548*'3-9-2原材料-报废'!#REF!</f>
        <v>#REF!</v>
      </c>
    </row>
    <row r="549" ht="16" customHeight="1" spans="1:8">
      <c r="A549" s="117">
        <v>548</v>
      </c>
      <c r="B549" s="117" t="s">
        <v>801</v>
      </c>
      <c r="C549" s="117" t="s">
        <v>802</v>
      </c>
      <c r="D549" s="117" t="s">
        <v>124</v>
      </c>
      <c r="E549" s="117">
        <v>0.05</v>
      </c>
      <c r="F549" s="117">
        <v>8</v>
      </c>
      <c r="G549" s="117">
        <v>0.4</v>
      </c>
      <c r="H549" s="117" t="e">
        <f>G549*'3-9-2原材料-报废'!#REF!</f>
        <v>#REF!</v>
      </c>
    </row>
    <row r="550" ht="16" customHeight="1" spans="1:8">
      <c r="A550" s="117">
        <v>549</v>
      </c>
      <c r="B550" s="117" t="s">
        <v>801</v>
      </c>
      <c r="C550" s="117" t="s">
        <v>802</v>
      </c>
      <c r="D550" s="117" t="s">
        <v>124</v>
      </c>
      <c r="E550" s="117">
        <v>0.05</v>
      </c>
      <c r="F550" s="117">
        <v>8</v>
      </c>
      <c r="G550" s="117">
        <v>0.4</v>
      </c>
      <c r="H550" s="117" t="e">
        <f>G550*'3-9-2原材料-报废'!#REF!</f>
        <v>#REF!</v>
      </c>
    </row>
    <row r="551" ht="16" customHeight="1" spans="1:8">
      <c r="A551" s="117">
        <v>550</v>
      </c>
      <c r="B551" s="117" t="s">
        <v>803</v>
      </c>
      <c r="C551" s="117" t="s">
        <v>804</v>
      </c>
      <c r="D551" s="117" t="s">
        <v>124</v>
      </c>
      <c r="E551" s="117">
        <v>0.05</v>
      </c>
      <c r="F551" s="117">
        <v>8</v>
      </c>
      <c r="G551" s="117">
        <v>0.4</v>
      </c>
      <c r="H551" s="117" t="e">
        <f>G551*'3-9-2原材料-报废'!#REF!</f>
        <v>#REF!</v>
      </c>
    </row>
    <row r="552" ht="16" customHeight="1" spans="1:8">
      <c r="A552" s="117">
        <v>551</v>
      </c>
      <c r="B552" s="117" t="s">
        <v>803</v>
      </c>
      <c r="C552" s="117" t="s">
        <v>804</v>
      </c>
      <c r="D552" s="117" t="s">
        <v>124</v>
      </c>
      <c r="E552" s="117">
        <v>0.05</v>
      </c>
      <c r="F552" s="117">
        <v>8</v>
      </c>
      <c r="G552" s="117">
        <v>0.4</v>
      </c>
      <c r="H552" s="117" t="e">
        <f>G552*'3-9-2原材料-报废'!#REF!</f>
        <v>#REF!</v>
      </c>
    </row>
    <row r="553" ht="16" customHeight="1" spans="1:8">
      <c r="A553" s="117">
        <v>552</v>
      </c>
      <c r="B553" s="117" t="s">
        <v>803</v>
      </c>
      <c r="C553" s="117" t="s">
        <v>804</v>
      </c>
      <c r="D553" s="117" t="s">
        <v>124</v>
      </c>
      <c r="E553" s="117">
        <v>0.05</v>
      </c>
      <c r="F553" s="117">
        <v>8</v>
      </c>
      <c r="G553" s="117">
        <v>0.4</v>
      </c>
      <c r="H553" s="117" t="e">
        <f>G553*'3-9-2原材料-报废'!#REF!</f>
        <v>#REF!</v>
      </c>
    </row>
    <row r="554" ht="16" customHeight="1" spans="1:8">
      <c r="A554" s="117">
        <v>553</v>
      </c>
      <c r="B554" s="117" t="s">
        <v>805</v>
      </c>
      <c r="C554" s="117" t="s">
        <v>806</v>
      </c>
      <c r="D554" s="117" t="s">
        <v>124</v>
      </c>
      <c r="E554" s="117">
        <v>0.05</v>
      </c>
      <c r="F554" s="117">
        <v>8</v>
      </c>
      <c r="G554" s="117">
        <v>0.4</v>
      </c>
      <c r="H554" s="117" t="e">
        <f>G554*'3-9-2原材料-报废'!#REF!</f>
        <v>#REF!</v>
      </c>
    </row>
    <row r="555" ht="16" customHeight="1" spans="1:8">
      <c r="A555" s="117">
        <v>554</v>
      </c>
      <c r="B555" s="117" t="s">
        <v>807</v>
      </c>
      <c r="C555" s="117" t="s">
        <v>808</v>
      </c>
      <c r="D555" s="117" t="s">
        <v>124</v>
      </c>
      <c r="E555" s="117">
        <v>0.05</v>
      </c>
      <c r="F555" s="117">
        <v>8</v>
      </c>
      <c r="G555" s="117">
        <v>0.4</v>
      </c>
      <c r="H555" s="117" t="e">
        <f>G555*'3-9-2原材料-报废'!#REF!</f>
        <v>#REF!</v>
      </c>
    </row>
    <row r="556" ht="16" customHeight="1" spans="1:8">
      <c r="A556" s="117">
        <v>555</v>
      </c>
      <c r="B556" s="117" t="s">
        <v>807</v>
      </c>
      <c r="C556" s="117" t="s">
        <v>808</v>
      </c>
      <c r="D556" s="117" t="s">
        <v>124</v>
      </c>
      <c r="E556" s="117">
        <v>0.05</v>
      </c>
      <c r="F556" s="117">
        <v>8</v>
      </c>
      <c r="G556" s="117">
        <v>0.4</v>
      </c>
      <c r="H556" s="117" t="e">
        <f>G556*'3-9-2原材料-报废'!#REF!</f>
        <v>#REF!</v>
      </c>
    </row>
    <row r="557" ht="16" customHeight="1" spans="1:8">
      <c r="A557" s="117">
        <v>556</v>
      </c>
      <c r="B557" s="117" t="s">
        <v>807</v>
      </c>
      <c r="C557" s="117" t="s">
        <v>808</v>
      </c>
      <c r="D557" s="117" t="s">
        <v>124</v>
      </c>
      <c r="E557" s="117">
        <v>0.05</v>
      </c>
      <c r="F557" s="117">
        <v>8</v>
      </c>
      <c r="G557" s="117">
        <v>0.4</v>
      </c>
      <c r="H557" s="117" t="e">
        <f>G557*'3-9-2原材料-报废'!#REF!</f>
        <v>#REF!</v>
      </c>
    </row>
    <row r="558" ht="16" customHeight="1" spans="1:8">
      <c r="A558" s="117">
        <v>557</v>
      </c>
      <c r="B558" s="117" t="s">
        <v>809</v>
      </c>
      <c r="C558" s="117" t="s">
        <v>810</v>
      </c>
      <c r="D558" s="117" t="s">
        <v>124</v>
      </c>
      <c r="E558" s="117">
        <v>0.05</v>
      </c>
      <c r="F558" s="117">
        <v>8</v>
      </c>
      <c r="G558" s="117">
        <v>0.4</v>
      </c>
      <c r="H558" s="117" t="e">
        <f>G558*'3-9-2原材料-报废'!#REF!</f>
        <v>#REF!</v>
      </c>
    </row>
    <row r="559" ht="16" customHeight="1" spans="1:8">
      <c r="A559" s="117">
        <v>558</v>
      </c>
      <c r="B559" s="117" t="s">
        <v>811</v>
      </c>
      <c r="C559" s="117" t="s">
        <v>812</v>
      </c>
      <c r="D559" s="117" t="s">
        <v>51</v>
      </c>
      <c r="E559" s="117">
        <v>0.05</v>
      </c>
      <c r="F559" s="117">
        <v>8</v>
      </c>
      <c r="G559" s="117">
        <v>0.4</v>
      </c>
      <c r="H559" s="117" t="e">
        <f>G559*'3-9-2原材料-报废'!#REF!</f>
        <v>#REF!</v>
      </c>
    </row>
    <row r="560" ht="16" customHeight="1" spans="1:8">
      <c r="A560" s="117">
        <v>559</v>
      </c>
      <c r="B560" s="117" t="s">
        <v>811</v>
      </c>
      <c r="C560" s="117" t="s">
        <v>812</v>
      </c>
      <c r="D560" s="117" t="s">
        <v>51</v>
      </c>
      <c r="E560" s="117">
        <v>0.05</v>
      </c>
      <c r="F560" s="117">
        <v>8</v>
      </c>
      <c r="G560" s="117">
        <v>0.4</v>
      </c>
      <c r="H560" s="117" t="e">
        <f>G560*'3-9-2原材料-报废'!#REF!</f>
        <v>#REF!</v>
      </c>
    </row>
    <row r="561" ht="16" customHeight="1" spans="1:8">
      <c r="A561" s="117">
        <v>560</v>
      </c>
      <c r="B561" s="117" t="s">
        <v>813</v>
      </c>
      <c r="C561" s="117" t="s">
        <v>814</v>
      </c>
      <c r="D561" s="117" t="s">
        <v>51</v>
      </c>
      <c r="E561" s="117">
        <v>0.05</v>
      </c>
      <c r="F561" s="117">
        <v>8</v>
      </c>
      <c r="G561" s="117">
        <v>0.4</v>
      </c>
      <c r="H561" s="117" t="e">
        <f>G561*'3-9-2原材料-报废'!#REF!</f>
        <v>#REF!</v>
      </c>
    </row>
    <row r="562" ht="16" customHeight="1" spans="1:8">
      <c r="A562" s="117">
        <v>561</v>
      </c>
      <c r="B562" s="117" t="s">
        <v>815</v>
      </c>
      <c r="C562" s="117" t="s">
        <v>816</v>
      </c>
      <c r="D562" s="117" t="s">
        <v>51</v>
      </c>
      <c r="E562" s="117">
        <v>0.05</v>
      </c>
      <c r="F562" s="117">
        <v>8</v>
      </c>
      <c r="G562" s="117">
        <v>0.4</v>
      </c>
      <c r="H562" s="117" t="e">
        <f>G562*'3-9-2原材料-报废'!#REF!</f>
        <v>#REF!</v>
      </c>
    </row>
    <row r="563" ht="16" customHeight="1" spans="1:8">
      <c r="A563" s="117">
        <v>562</v>
      </c>
      <c r="B563" s="117" t="s">
        <v>817</v>
      </c>
      <c r="C563" s="117" t="s">
        <v>818</v>
      </c>
      <c r="D563" s="117" t="s">
        <v>51</v>
      </c>
      <c r="E563" s="117">
        <v>0.05</v>
      </c>
      <c r="F563" s="117">
        <v>8</v>
      </c>
      <c r="G563" s="117">
        <v>0.4</v>
      </c>
      <c r="H563" s="117" t="e">
        <f>G563*'3-9-2原材料-报废'!#REF!</f>
        <v>#REF!</v>
      </c>
    </row>
    <row r="564" ht="16" customHeight="1" spans="1:8">
      <c r="A564" s="117">
        <v>563</v>
      </c>
      <c r="B564" s="117" t="s">
        <v>817</v>
      </c>
      <c r="C564" s="117" t="s">
        <v>818</v>
      </c>
      <c r="D564" s="117" t="s">
        <v>51</v>
      </c>
      <c r="E564" s="117">
        <v>0.05</v>
      </c>
      <c r="F564" s="117">
        <v>8</v>
      </c>
      <c r="G564" s="117">
        <v>0.4</v>
      </c>
      <c r="H564" s="117" t="e">
        <f>G564*'3-9-2原材料-报废'!#REF!</f>
        <v>#REF!</v>
      </c>
    </row>
    <row r="565" ht="16" customHeight="1" spans="1:8">
      <c r="A565" s="117">
        <v>564</v>
      </c>
      <c r="B565" s="117" t="s">
        <v>819</v>
      </c>
      <c r="C565" s="117" t="s">
        <v>820</v>
      </c>
      <c r="D565" s="117" t="s">
        <v>51</v>
      </c>
      <c r="E565" s="117">
        <v>0.05</v>
      </c>
      <c r="F565" s="117">
        <v>8</v>
      </c>
      <c r="G565" s="117">
        <v>0.4</v>
      </c>
      <c r="H565" s="117" t="e">
        <f>G565*'3-9-2原材料-报废'!#REF!</f>
        <v>#REF!</v>
      </c>
    </row>
    <row r="566" ht="16" customHeight="1" spans="1:8">
      <c r="A566" s="117">
        <v>565</v>
      </c>
      <c r="B566" s="117" t="s">
        <v>819</v>
      </c>
      <c r="C566" s="117" t="s">
        <v>820</v>
      </c>
      <c r="D566" s="117" t="s">
        <v>51</v>
      </c>
      <c r="E566" s="117">
        <v>0.05</v>
      </c>
      <c r="F566" s="117">
        <v>8</v>
      </c>
      <c r="G566" s="117">
        <v>0.4</v>
      </c>
      <c r="H566" s="117" t="e">
        <f>G566*'3-9-2原材料-报废'!#REF!</f>
        <v>#REF!</v>
      </c>
    </row>
    <row r="567" ht="16" customHeight="1" spans="1:8">
      <c r="A567" s="117">
        <v>566</v>
      </c>
      <c r="B567" s="117" t="s">
        <v>821</v>
      </c>
      <c r="C567" s="117" t="s">
        <v>822</v>
      </c>
      <c r="D567" s="117" t="s">
        <v>51</v>
      </c>
      <c r="E567" s="117">
        <v>0.05</v>
      </c>
      <c r="F567" s="117">
        <v>8</v>
      </c>
      <c r="G567" s="117">
        <v>0.4</v>
      </c>
      <c r="H567" s="117" t="e">
        <f>G567*'3-9-2原材料-报废'!#REF!</f>
        <v>#REF!</v>
      </c>
    </row>
    <row r="568" ht="16" customHeight="1" spans="1:8">
      <c r="A568" s="117">
        <v>567</v>
      </c>
      <c r="B568" s="117" t="s">
        <v>823</v>
      </c>
      <c r="C568" s="117" t="s">
        <v>824</v>
      </c>
      <c r="D568" s="117" t="s">
        <v>51</v>
      </c>
      <c r="E568" s="117">
        <v>0.05</v>
      </c>
      <c r="F568" s="117">
        <v>8</v>
      </c>
      <c r="G568" s="117">
        <v>0.4</v>
      </c>
      <c r="H568" s="117" t="e">
        <f>G568*'3-9-2原材料-报废'!#REF!</f>
        <v>#REF!</v>
      </c>
    </row>
    <row r="569" ht="16" customHeight="1" spans="1:8">
      <c r="A569" s="117">
        <v>568</v>
      </c>
      <c r="B569" s="117" t="s">
        <v>823</v>
      </c>
      <c r="C569" s="117" t="s">
        <v>824</v>
      </c>
      <c r="D569" s="117" t="s">
        <v>51</v>
      </c>
      <c r="E569" s="117">
        <v>0.05</v>
      </c>
      <c r="F569" s="117">
        <v>8</v>
      </c>
      <c r="G569" s="117">
        <v>0.4</v>
      </c>
      <c r="H569" s="117" t="e">
        <f>G569*'3-9-2原材料-报废'!#REF!</f>
        <v>#REF!</v>
      </c>
    </row>
    <row r="570" ht="16" customHeight="1" spans="1:8">
      <c r="A570" s="117">
        <v>569</v>
      </c>
      <c r="B570" s="117" t="s">
        <v>823</v>
      </c>
      <c r="C570" s="117" t="s">
        <v>824</v>
      </c>
      <c r="D570" s="117" t="s">
        <v>51</v>
      </c>
      <c r="E570" s="117">
        <v>0.05</v>
      </c>
      <c r="F570" s="117">
        <v>8</v>
      </c>
      <c r="G570" s="117">
        <v>0.4</v>
      </c>
      <c r="H570" s="117" t="e">
        <f>G570*'3-9-2原材料-报废'!#REF!</f>
        <v>#REF!</v>
      </c>
    </row>
    <row r="571" ht="16" customHeight="1" spans="1:8">
      <c r="A571" s="117">
        <v>570</v>
      </c>
      <c r="B571" s="117" t="s">
        <v>825</v>
      </c>
      <c r="C571" s="117" t="s">
        <v>826</v>
      </c>
      <c r="D571" s="117" t="s">
        <v>51</v>
      </c>
      <c r="E571" s="117">
        <v>0.05</v>
      </c>
      <c r="F571" s="117">
        <v>8</v>
      </c>
      <c r="G571" s="117">
        <v>0.4</v>
      </c>
      <c r="H571" s="117" t="e">
        <f>G571*'3-9-2原材料-报废'!#REF!</f>
        <v>#REF!</v>
      </c>
    </row>
    <row r="572" ht="16" customHeight="1" spans="1:8">
      <c r="A572" s="117">
        <v>571</v>
      </c>
      <c r="B572" s="117" t="s">
        <v>825</v>
      </c>
      <c r="C572" s="117" t="s">
        <v>826</v>
      </c>
      <c r="D572" s="117" t="s">
        <v>51</v>
      </c>
      <c r="E572" s="117">
        <v>0.05</v>
      </c>
      <c r="F572" s="117">
        <v>8</v>
      </c>
      <c r="G572" s="117">
        <v>0.4</v>
      </c>
      <c r="H572" s="117" t="e">
        <f>G572*'3-9-2原材料-报废'!#REF!</f>
        <v>#REF!</v>
      </c>
    </row>
    <row r="573" ht="16" customHeight="1" spans="1:8">
      <c r="A573" s="117">
        <v>572</v>
      </c>
      <c r="B573" s="117" t="s">
        <v>827</v>
      </c>
      <c r="C573" s="117" t="s">
        <v>828</v>
      </c>
      <c r="D573" s="117" t="s">
        <v>121</v>
      </c>
      <c r="E573" s="117">
        <v>0.05</v>
      </c>
      <c r="F573" s="117">
        <v>3</v>
      </c>
      <c r="G573" s="117">
        <v>0.15</v>
      </c>
      <c r="H573" s="117" t="e">
        <f>G573*'3-9-2原材料-报废'!#REF!</f>
        <v>#REF!</v>
      </c>
    </row>
    <row r="574" ht="16" customHeight="1" spans="1:8">
      <c r="A574" s="117">
        <v>573</v>
      </c>
      <c r="B574" s="117" t="s">
        <v>827</v>
      </c>
      <c r="C574" s="117" t="s">
        <v>828</v>
      </c>
      <c r="D574" s="117" t="s">
        <v>121</v>
      </c>
      <c r="E574" s="117">
        <v>0.05</v>
      </c>
      <c r="F574" s="117">
        <v>3</v>
      </c>
      <c r="G574" s="117">
        <v>0.15</v>
      </c>
      <c r="H574" s="117" t="e">
        <f>G574*'3-9-2原材料-报废'!#REF!</f>
        <v>#REF!</v>
      </c>
    </row>
    <row r="575" ht="16" customHeight="1" spans="1:8">
      <c r="A575" s="117">
        <v>574</v>
      </c>
      <c r="B575" s="117" t="s">
        <v>829</v>
      </c>
      <c r="C575" s="117" t="s">
        <v>830</v>
      </c>
      <c r="D575" s="117" t="s">
        <v>279</v>
      </c>
      <c r="E575" s="117">
        <v>0.1</v>
      </c>
      <c r="F575" s="117">
        <v>8</v>
      </c>
      <c r="G575" s="117">
        <v>0.8</v>
      </c>
      <c r="H575" s="117" t="e">
        <f>G575*'3-9-2原材料-报废'!#REF!</f>
        <v>#REF!</v>
      </c>
    </row>
    <row r="576" ht="16" customHeight="1" spans="1:8">
      <c r="A576" s="117">
        <v>575</v>
      </c>
      <c r="B576" s="117" t="s">
        <v>831</v>
      </c>
      <c r="C576" s="117" t="s">
        <v>832</v>
      </c>
      <c r="D576" s="117" t="s">
        <v>73</v>
      </c>
      <c r="E576" s="117">
        <v>0.01</v>
      </c>
      <c r="F576" s="117">
        <v>8</v>
      </c>
      <c r="G576" s="117">
        <v>0.08</v>
      </c>
      <c r="H576" s="117" t="e">
        <f>G576*'3-9-2原材料-报废'!#REF!</f>
        <v>#REF!</v>
      </c>
    </row>
    <row r="577" ht="16" customHeight="1" spans="1:8">
      <c r="A577" s="117">
        <v>576</v>
      </c>
      <c r="B577" s="117" t="s">
        <v>831</v>
      </c>
      <c r="C577" s="117" t="s">
        <v>832</v>
      </c>
      <c r="D577" s="117" t="s">
        <v>73</v>
      </c>
      <c r="E577" s="117">
        <v>0.01</v>
      </c>
      <c r="F577" s="117">
        <v>8</v>
      </c>
      <c r="G577" s="117">
        <v>0.08</v>
      </c>
      <c r="H577" s="117" t="e">
        <f>G577*'3-9-2原材料-报废'!#REF!</f>
        <v>#REF!</v>
      </c>
    </row>
    <row r="578" ht="16" customHeight="1" spans="1:8">
      <c r="A578" s="117">
        <v>577</v>
      </c>
      <c r="B578" s="117" t="s">
        <v>82</v>
      </c>
      <c r="C578" s="117" t="s">
        <v>833</v>
      </c>
      <c r="D578" s="117" t="s">
        <v>73</v>
      </c>
      <c r="E578" s="117">
        <v>0.02</v>
      </c>
      <c r="F578" s="117">
        <v>8</v>
      </c>
      <c r="G578" s="117">
        <v>0.16</v>
      </c>
      <c r="H578" s="117" t="e">
        <f>G578*'3-9-2原材料-报废'!#REF!</f>
        <v>#REF!</v>
      </c>
    </row>
    <row r="579" ht="16" customHeight="1" spans="1:8">
      <c r="A579" s="117">
        <v>578</v>
      </c>
      <c r="B579" s="117" t="s">
        <v>82</v>
      </c>
      <c r="C579" s="117" t="s">
        <v>833</v>
      </c>
      <c r="D579" s="117" t="s">
        <v>73</v>
      </c>
      <c r="E579" s="117">
        <v>0.02</v>
      </c>
      <c r="F579" s="117">
        <v>8</v>
      </c>
      <c r="G579" s="117">
        <v>0.16</v>
      </c>
      <c r="H579" s="117" t="e">
        <f>G579*'3-9-2原材料-报废'!#REF!</f>
        <v>#REF!</v>
      </c>
    </row>
    <row r="580" ht="16" customHeight="1" spans="1:8">
      <c r="A580" s="117">
        <v>579</v>
      </c>
      <c r="B580" s="117" t="s">
        <v>834</v>
      </c>
      <c r="C580" s="117" t="s">
        <v>835</v>
      </c>
      <c r="D580" s="117" t="s">
        <v>73</v>
      </c>
      <c r="E580" s="117">
        <v>0.02</v>
      </c>
      <c r="F580" s="117">
        <v>8</v>
      </c>
      <c r="G580" s="117">
        <v>0.16</v>
      </c>
      <c r="H580" s="117" t="e">
        <f>G580*'3-9-2原材料-报废'!#REF!</f>
        <v>#REF!</v>
      </c>
    </row>
    <row r="581" ht="16" customHeight="1" spans="1:8">
      <c r="A581" s="117">
        <v>580</v>
      </c>
      <c r="B581" s="117" t="s">
        <v>836</v>
      </c>
      <c r="C581" s="117" t="s">
        <v>837</v>
      </c>
      <c r="D581" s="117" t="s">
        <v>73</v>
      </c>
      <c r="E581" s="117">
        <v>0.02</v>
      </c>
      <c r="F581" s="117">
        <v>8</v>
      </c>
      <c r="G581" s="117">
        <v>0.16</v>
      </c>
      <c r="H581" s="117" t="e">
        <f>G581*'3-9-2原材料-报废'!#REF!</f>
        <v>#REF!</v>
      </c>
    </row>
    <row r="582" ht="16" customHeight="1" spans="1:8">
      <c r="A582" s="117">
        <v>581</v>
      </c>
      <c r="B582" s="117" t="s">
        <v>836</v>
      </c>
      <c r="C582" s="117" t="s">
        <v>837</v>
      </c>
      <c r="D582" s="117" t="s">
        <v>73</v>
      </c>
      <c r="E582" s="117">
        <v>0.02</v>
      </c>
      <c r="F582" s="117">
        <v>8</v>
      </c>
      <c r="G582" s="117">
        <v>0.16</v>
      </c>
      <c r="H582" s="117" t="e">
        <f>G582*'3-9-2原材料-报废'!#REF!</f>
        <v>#REF!</v>
      </c>
    </row>
    <row r="583" ht="16" customHeight="1" spans="1:8">
      <c r="A583" s="117">
        <v>582</v>
      </c>
      <c r="B583" s="117" t="s">
        <v>838</v>
      </c>
      <c r="C583" s="117" t="s">
        <v>839</v>
      </c>
      <c r="D583" s="117" t="s">
        <v>73</v>
      </c>
      <c r="E583" s="117">
        <v>0.02</v>
      </c>
      <c r="F583" s="117">
        <v>8</v>
      </c>
      <c r="G583" s="117">
        <v>0.16</v>
      </c>
      <c r="H583" s="117" t="e">
        <f>G583*'3-9-2原材料-报废'!#REF!</f>
        <v>#REF!</v>
      </c>
    </row>
    <row r="584" ht="16" customHeight="1" spans="1:8">
      <c r="A584" s="117">
        <v>583</v>
      </c>
      <c r="B584" s="117" t="s">
        <v>838</v>
      </c>
      <c r="C584" s="117" t="s">
        <v>839</v>
      </c>
      <c r="D584" s="117" t="s">
        <v>73</v>
      </c>
      <c r="E584" s="117">
        <v>0.02</v>
      </c>
      <c r="F584" s="117">
        <v>8</v>
      </c>
      <c r="G584" s="117">
        <v>0.16</v>
      </c>
      <c r="H584" s="117" t="e">
        <f>G584*'3-9-2原材料-报废'!#REF!</f>
        <v>#REF!</v>
      </c>
    </row>
    <row r="585" ht="16" customHeight="1" spans="1:8">
      <c r="A585" s="117">
        <v>584</v>
      </c>
      <c r="B585" s="117" t="s">
        <v>83</v>
      </c>
      <c r="C585" s="117" t="s">
        <v>840</v>
      </c>
      <c r="D585" s="117" t="s">
        <v>73</v>
      </c>
      <c r="E585" s="117">
        <v>0.02</v>
      </c>
      <c r="F585" s="117">
        <v>8</v>
      </c>
      <c r="G585" s="117">
        <v>0.16</v>
      </c>
      <c r="H585" s="117" t="e">
        <f>G585*'3-9-2原材料-报废'!#REF!</f>
        <v>#REF!</v>
      </c>
    </row>
    <row r="586" ht="16" customHeight="1" spans="1:8">
      <c r="A586" s="117">
        <v>585</v>
      </c>
      <c r="B586" s="117" t="s">
        <v>83</v>
      </c>
      <c r="C586" s="117" t="s">
        <v>840</v>
      </c>
      <c r="D586" s="117" t="s">
        <v>73</v>
      </c>
      <c r="E586" s="117">
        <v>0.02</v>
      </c>
      <c r="F586" s="117">
        <v>8</v>
      </c>
      <c r="G586" s="117">
        <v>0.16</v>
      </c>
      <c r="H586" s="117" t="e">
        <f>G586*'3-9-2原材料-报废'!#REF!</f>
        <v>#REF!</v>
      </c>
    </row>
    <row r="587" ht="16" customHeight="1" spans="1:8">
      <c r="A587" s="117">
        <v>586</v>
      </c>
      <c r="B587" s="117" t="s">
        <v>83</v>
      </c>
      <c r="C587" s="117" t="s">
        <v>840</v>
      </c>
      <c r="D587" s="117" t="s">
        <v>73</v>
      </c>
      <c r="E587" s="117">
        <v>0.02</v>
      </c>
      <c r="F587" s="117">
        <v>8</v>
      </c>
      <c r="G587" s="117">
        <v>0.16</v>
      </c>
      <c r="H587" s="117" t="e">
        <f>G587*'3-9-2原材料-报废'!#REF!</f>
        <v>#REF!</v>
      </c>
    </row>
    <row r="588" ht="16" customHeight="1" spans="1:8">
      <c r="A588" s="117">
        <v>587</v>
      </c>
      <c r="B588" s="117" t="s">
        <v>76</v>
      </c>
      <c r="C588" s="117" t="s">
        <v>841</v>
      </c>
      <c r="D588" s="117" t="s">
        <v>73</v>
      </c>
      <c r="E588" s="117">
        <v>0.02</v>
      </c>
      <c r="F588" s="117">
        <v>8</v>
      </c>
      <c r="G588" s="117">
        <v>0.16</v>
      </c>
      <c r="H588" s="117" t="e">
        <f>G588*'3-9-2原材料-报废'!#REF!</f>
        <v>#REF!</v>
      </c>
    </row>
    <row r="589" ht="16" customHeight="1" spans="1:8">
      <c r="A589" s="117">
        <v>588</v>
      </c>
      <c r="B589" s="117" t="s">
        <v>76</v>
      </c>
      <c r="C589" s="117" t="s">
        <v>841</v>
      </c>
      <c r="D589" s="117" t="s">
        <v>73</v>
      </c>
      <c r="E589" s="117">
        <v>0.02</v>
      </c>
      <c r="F589" s="117">
        <v>8</v>
      </c>
      <c r="G589" s="117">
        <v>0.16</v>
      </c>
      <c r="H589" s="117" t="e">
        <f>G589*'3-9-2原材料-报废'!#REF!</f>
        <v>#REF!</v>
      </c>
    </row>
    <row r="590" ht="16" customHeight="1" spans="1:8">
      <c r="A590" s="117">
        <v>589</v>
      </c>
      <c r="B590" s="117" t="s">
        <v>842</v>
      </c>
      <c r="C590" s="117" t="s">
        <v>843</v>
      </c>
      <c r="D590" s="117" t="s">
        <v>73</v>
      </c>
      <c r="E590" s="117">
        <v>0.02</v>
      </c>
      <c r="F590" s="117">
        <v>8</v>
      </c>
      <c r="G590" s="117">
        <v>0.16</v>
      </c>
      <c r="H590" s="117" t="e">
        <f>G590*'3-9-2原材料-报废'!#REF!</f>
        <v>#REF!</v>
      </c>
    </row>
    <row r="591" ht="16" customHeight="1" spans="1:8">
      <c r="A591" s="117">
        <v>590</v>
      </c>
      <c r="B591" s="117" t="s">
        <v>842</v>
      </c>
      <c r="C591" s="117" t="s">
        <v>843</v>
      </c>
      <c r="D591" s="117" t="s">
        <v>73</v>
      </c>
      <c r="E591" s="117">
        <v>0.02</v>
      </c>
      <c r="F591" s="117">
        <v>8</v>
      </c>
      <c r="G591" s="117">
        <v>0.16</v>
      </c>
      <c r="H591" s="117" t="e">
        <f>G591*'3-9-2原材料-报废'!#REF!</f>
        <v>#REF!</v>
      </c>
    </row>
    <row r="592" ht="16" customHeight="1" spans="1:8">
      <c r="A592" s="117">
        <v>591</v>
      </c>
      <c r="B592" s="117" t="s">
        <v>842</v>
      </c>
      <c r="C592" s="117" t="s">
        <v>843</v>
      </c>
      <c r="D592" s="117" t="s">
        <v>73</v>
      </c>
      <c r="E592" s="117">
        <v>0.02</v>
      </c>
      <c r="F592" s="117">
        <v>8</v>
      </c>
      <c r="G592" s="117">
        <v>0.16</v>
      </c>
      <c r="H592" s="117" t="e">
        <f>G592*'3-9-2原材料-报废'!#REF!</f>
        <v>#REF!</v>
      </c>
    </row>
    <row r="593" ht="16" customHeight="1" spans="1:8">
      <c r="A593" s="117">
        <v>592</v>
      </c>
      <c r="B593" s="117" t="s">
        <v>74</v>
      </c>
      <c r="C593" s="117" t="s">
        <v>844</v>
      </c>
      <c r="D593" s="117" t="s">
        <v>73</v>
      </c>
      <c r="E593" s="117">
        <v>0.02</v>
      </c>
      <c r="F593" s="117">
        <v>8</v>
      </c>
      <c r="G593" s="117">
        <v>0.16</v>
      </c>
      <c r="H593" s="117" t="e">
        <f>G593*'3-9-2原材料-报废'!#REF!</f>
        <v>#REF!</v>
      </c>
    </row>
    <row r="594" ht="16" customHeight="1" spans="1:8">
      <c r="A594" s="117">
        <v>593</v>
      </c>
      <c r="B594" s="117" t="s">
        <v>74</v>
      </c>
      <c r="C594" s="117" t="s">
        <v>844</v>
      </c>
      <c r="D594" s="117" t="s">
        <v>73</v>
      </c>
      <c r="E594" s="117">
        <v>0.02</v>
      </c>
      <c r="F594" s="117">
        <v>8</v>
      </c>
      <c r="G594" s="117">
        <v>0.16</v>
      </c>
      <c r="H594" s="117" t="e">
        <f>G594*'3-9-2原材料-报废'!#REF!</f>
        <v>#REF!</v>
      </c>
    </row>
    <row r="595" ht="16" customHeight="1" spans="1:8">
      <c r="A595" s="117">
        <v>594</v>
      </c>
      <c r="B595" s="117" t="s">
        <v>75</v>
      </c>
      <c r="C595" s="117" t="s">
        <v>845</v>
      </c>
      <c r="D595" s="117" t="s">
        <v>73</v>
      </c>
      <c r="E595" s="117">
        <v>0.02</v>
      </c>
      <c r="F595" s="117">
        <v>8</v>
      </c>
      <c r="G595" s="117">
        <v>0.16</v>
      </c>
      <c r="H595" s="117" t="e">
        <f>G595*'3-9-2原材料-报废'!#REF!</f>
        <v>#REF!</v>
      </c>
    </row>
    <row r="596" ht="16" customHeight="1" spans="1:8">
      <c r="A596" s="117">
        <v>595</v>
      </c>
      <c r="B596" s="117" t="s">
        <v>75</v>
      </c>
      <c r="C596" s="117" t="s">
        <v>845</v>
      </c>
      <c r="D596" s="117" t="s">
        <v>73</v>
      </c>
      <c r="E596" s="117">
        <v>0.02</v>
      </c>
      <c r="F596" s="117">
        <v>8</v>
      </c>
      <c r="G596" s="117">
        <v>0.16</v>
      </c>
      <c r="H596" s="117" t="e">
        <f>G596*'3-9-2原材料-报废'!#REF!</f>
        <v>#REF!</v>
      </c>
    </row>
    <row r="597" ht="16" customHeight="1" spans="1:8">
      <c r="A597" s="117">
        <v>596</v>
      </c>
      <c r="B597" s="117" t="s">
        <v>79</v>
      </c>
      <c r="C597" s="117" t="s">
        <v>846</v>
      </c>
      <c r="D597" s="117" t="s">
        <v>73</v>
      </c>
      <c r="E597" s="117">
        <v>0.02</v>
      </c>
      <c r="F597" s="117">
        <v>8</v>
      </c>
      <c r="G597" s="117">
        <v>0.16</v>
      </c>
      <c r="H597" s="117" t="e">
        <f>G597*'3-9-2原材料-报废'!#REF!</f>
        <v>#REF!</v>
      </c>
    </row>
    <row r="598" ht="16" customHeight="1" spans="1:8">
      <c r="A598" s="117">
        <v>597</v>
      </c>
      <c r="B598" s="117" t="s">
        <v>79</v>
      </c>
      <c r="C598" s="117" t="s">
        <v>846</v>
      </c>
      <c r="D598" s="117" t="s">
        <v>73</v>
      </c>
      <c r="E598" s="117">
        <v>0.02</v>
      </c>
      <c r="F598" s="117">
        <v>8</v>
      </c>
      <c r="G598" s="117">
        <v>0.16</v>
      </c>
      <c r="H598" s="117" t="e">
        <f>G598*'3-9-2原材料-报废'!#REF!</f>
        <v>#REF!</v>
      </c>
    </row>
    <row r="599" ht="16" customHeight="1" spans="1:8">
      <c r="A599" s="117">
        <v>598</v>
      </c>
      <c r="B599" s="117" t="s">
        <v>80</v>
      </c>
      <c r="C599" s="117" t="s">
        <v>847</v>
      </c>
      <c r="D599" s="117" t="s">
        <v>73</v>
      </c>
      <c r="E599" s="117">
        <v>0.02</v>
      </c>
      <c r="F599" s="117">
        <v>8</v>
      </c>
      <c r="G599" s="117">
        <v>0.16</v>
      </c>
      <c r="H599" s="117" t="e">
        <f>G599*'3-9-2原材料-报废'!#REF!</f>
        <v>#REF!</v>
      </c>
    </row>
    <row r="600" ht="16" customHeight="1" spans="1:8">
      <c r="A600" s="117">
        <v>599</v>
      </c>
      <c r="B600" s="117" t="s">
        <v>80</v>
      </c>
      <c r="C600" s="117" t="s">
        <v>847</v>
      </c>
      <c r="D600" s="117" t="s">
        <v>73</v>
      </c>
      <c r="E600" s="117">
        <v>0.02</v>
      </c>
      <c r="F600" s="117">
        <v>8</v>
      </c>
      <c r="G600" s="117">
        <v>0.16</v>
      </c>
      <c r="H600" s="117" t="e">
        <f>G600*'3-9-2原材料-报废'!#REF!</f>
        <v>#REF!</v>
      </c>
    </row>
    <row r="601" ht="16" customHeight="1" spans="1:8">
      <c r="A601" s="117">
        <v>600</v>
      </c>
      <c r="B601" s="117" t="s">
        <v>80</v>
      </c>
      <c r="C601" s="117" t="s">
        <v>847</v>
      </c>
      <c r="D601" s="117" t="s">
        <v>73</v>
      </c>
      <c r="E601" s="117">
        <v>0.02</v>
      </c>
      <c r="F601" s="117">
        <v>8</v>
      </c>
      <c r="G601" s="117">
        <v>0.16</v>
      </c>
      <c r="H601" s="117" t="e">
        <f>G601*'3-9-2原材料-报废'!#REF!</f>
        <v>#REF!</v>
      </c>
    </row>
    <row r="602" ht="16" customHeight="1" spans="1:8">
      <c r="A602" s="117">
        <v>601</v>
      </c>
      <c r="B602" s="117" t="s">
        <v>77</v>
      </c>
      <c r="C602" s="117" t="s">
        <v>848</v>
      </c>
      <c r="D602" s="117" t="s">
        <v>73</v>
      </c>
      <c r="E602" s="117">
        <v>0.02</v>
      </c>
      <c r="F602" s="117">
        <v>8</v>
      </c>
      <c r="G602" s="117">
        <v>0.16</v>
      </c>
      <c r="H602" s="117" t="e">
        <f>G602*'3-9-2原材料-报废'!#REF!</f>
        <v>#REF!</v>
      </c>
    </row>
    <row r="603" ht="16" customHeight="1" spans="1:8">
      <c r="A603" s="117">
        <v>602</v>
      </c>
      <c r="B603" s="117" t="s">
        <v>77</v>
      </c>
      <c r="C603" s="117" t="s">
        <v>848</v>
      </c>
      <c r="D603" s="117" t="s">
        <v>73</v>
      </c>
      <c r="E603" s="117">
        <v>0.02</v>
      </c>
      <c r="F603" s="117">
        <v>8</v>
      </c>
      <c r="G603" s="117">
        <v>0.16</v>
      </c>
      <c r="H603" s="117" t="e">
        <f>G603*'3-9-2原材料-报废'!#REF!</f>
        <v>#REF!</v>
      </c>
    </row>
    <row r="604" ht="16" customHeight="1" spans="1:8">
      <c r="A604" s="117">
        <v>603</v>
      </c>
      <c r="B604" s="117" t="s">
        <v>77</v>
      </c>
      <c r="C604" s="117" t="s">
        <v>848</v>
      </c>
      <c r="D604" s="117" t="s">
        <v>73</v>
      </c>
      <c r="E604" s="117">
        <v>0.02</v>
      </c>
      <c r="F604" s="117">
        <v>8</v>
      </c>
      <c r="G604" s="117">
        <v>0.16</v>
      </c>
      <c r="H604" s="117" t="e">
        <f>G604*'3-9-2原材料-报废'!#REF!</f>
        <v>#REF!</v>
      </c>
    </row>
    <row r="605" ht="16" customHeight="1" spans="1:8">
      <c r="A605" s="117">
        <v>604</v>
      </c>
      <c r="B605" s="117" t="s">
        <v>81</v>
      </c>
      <c r="C605" s="117" t="s">
        <v>849</v>
      </c>
      <c r="D605" s="117" t="s">
        <v>73</v>
      </c>
      <c r="E605" s="117">
        <v>0.02</v>
      </c>
      <c r="F605" s="117">
        <v>8</v>
      </c>
      <c r="G605" s="117">
        <v>0.16</v>
      </c>
      <c r="H605" s="117" t="e">
        <f>G605*'3-9-2原材料-报废'!#REF!</f>
        <v>#REF!</v>
      </c>
    </row>
    <row r="606" ht="16" customHeight="1" spans="1:8">
      <c r="A606" s="117">
        <v>605</v>
      </c>
      <c r="B606" s="117" t="s">
        <v>71</v>
      </c>
      <c r="C606" s="117" t="s">
        <v>850</v>
      </c>
      <c r="D606" s="117" t="s">
        <v>73</v>
      </c>
      <c r="E606" s="117">
        <v>0.02</v>
      </c>
      <c r="F606" s="117">
        <v>8</v>
      </c>
      <c r="G606" s="117">
        <v>0.16</v>
      </c>
      <c r="H606" s="117" t="e">
        <f>G606*'3-9-2原材料-报废'!#REF!</f>
        <v>#REF!</v>
      </c>
    </row>
    <row r="607" ht="16" customHeight="1" spans="1:8">
      <c r="A607" s="117">
        <v>606</v>
      </c>
      <c r="B607" s="117" t="s">
        <v>71</v>
      </c>
      <c r="C607" s="117" t="s">
        <v>850</v>
      </c>
      <c r="D607" s="117" t="s">
        <v>73</v>
      </c>
      <c r="E607" s="117">
        <v>0.02</v>
      </c>
      <c r="F607" s="117">
        <v>8</v>
      </c>
      <c r="G607" s="117">
        <v>0.16</v>
      </c>
      <c r="H607" s="117" t="e">
        <f>G607*'3-9-2原材料-报废'!#REF!</f>
        <v>#REF!</v>
      </c>
    </row>
    <row r="608" ht="16" customHeight="1" spans="1:8">
      <c r="A608" s="117">
        <v>607</v>
      </c>
      <c r="B608" s="117" t="s">
        <v>71</v>
      </c>
      <c r="C608" s="117" t="s">
        <v>850</v>
      </c>
      <c r="D608" s="117" t="s">
        <v>73</v>
      </c>
      <c r="E608" s="117">
        <v>0.02</v>
      </c>
      <c r="F608" s="117">
        <v>8</v>
      </c>
      <c r="G608" s="117">
        <v>0.16</v>
      </c>
      <c r="H608" s="117" t="e">
        <f>G608*'3-9-2原材料-报废'!#REF!</f>
        <v>#REF!</v>
      </c>
    </row>
    <row r="609" ht="16" customHeight="1" spans="1:8">
      <c r="A609" s="117">
        <v>608</v>
      </c>
      <c r="B609" s="117" t="s">
        <v>851</v>
      </c>
      <c r="C609" s="117" t="s">
        <v>852</v>
      </c>
      <c r="D609" s="117" t="s">
        <v>73</v>
      </c>
      <c r="E609" s="117">
        <v>0.02</v>
      </c>
      <c r="F609" s="117">
        <v>8</v>
      </c>
      <c r="G609" s="117">
        <v>0.16</v>
      </c>
      <c r="H609" s="117" t="e">
        <f>G609*'3-9-2原材料-报废'!#REF!</f>
        <v>#REF!</v>
      </c>
    </row>
    <row r="610" ht="16" customHeight="1" spans="1:8">
      <c r="A610" s="117">
        <v>609</v>
      </c>
      <c r="B610" s="117" t="s">
        <v>851</v>
      </c>
      <c r="C610" s="117" t="s">
        <v>852</v>
      </c>
      <c r="D610" s="117" t="s">
        <v>73</v>
      </c>
      <c r="E610" s="117">
        <v>0.02</v>
      </c>
      <c r="F610" s="117">
        <v>8</v>
      </c>
      <c r="G610" s="117">
        <v>0.16</v>
      </c>
      <c r="H610" s="117" t="e">
        <f>G610*'3-9-2原材料-报废'!#REF!</f>
        <v>#REF!</v>
      </c>
    </row>
    <row r="611" ht="16" customHeight="1" spans="1:8">
      <c r="A611" s="117">
        <v>610</v>
      </c>
      <c r="B611" s="117" t="s">
        <v>851</v>
      </c>
      <c r="C611" s="117" t="s">
        <v>852</v>
      </c>
      <c r="D611" s="117" t="s">
        <v>73</v>
      </c>
      <c r="E611" s="117">
        <v>0.02</v>
      </c>
      <c r="F611" s="117">
        <v>8</v>
      </c>
      <c r="G611" s="117">
        <v>0.16</v>
      </c>
      <c r="H611" s="117" t="e">
        <f>G611*'3-9-2原材料-报废'!#REF!</f>
        <v>#REF!</v>
      </c>
    </row>
    <row r="612" ht="16" customHeight="1" spans="1:8">
      <c r="A612" s="117">
        <v>611</v>
      </c>
      <c r="B612" s="117" t="s">
        <v>78</v>
      </c>
      <c r="C612" s="117" t="s">
        <v>853</v>
      </c>
      <c r="D612" s="117" t="s">
        <v>73</v>
      </c>
      <c r="E612" s="117">
        <v>0.02</v>
      </c>
      <c r="F612" s="117">
        <v>8</v>
      </c>
      <c r="G612" s="117">
        <v>0.16</v>
      </c>
      <c r="H612" s="117" t="e">
        <f>G612*'3-9-2原材料-报废'!#REF!</f>
        <v>#REF!</v>
      </c>
    </row>
    <row r="613" ht="16" customHeight="1" spans="1:8">
      <c r="A613" s="117">
        <v>612</v>
      </c>
      <c r="B613" s="117" t="s">
        <v>78</v>
      </c>
      <c r="C613" s="117" t="s">
        <v>853</v>
      </c>
      <c r="D613" s="117" t="s">
        <v>73</v>
      </c>
      <c r="E613" s="117">
        <v>0.02</v>
      </c>
      <c r="F613" s="117">
        <v>8</v>
      </c>
      <c r="G613" s="117">
        <v>0.16</v>
      </c>
      <c r="H613" s="117" t="e">
        <f>G613*'3-9-2原材料-报废'!#REF!</f>
        <v>#REF!</v>
      </c>
    </row>
    <row r="614" ht="16" customHeight="1" spans="1:8">
      <c r="A614" s="117">
        <v>613</v>
      </c>
      <c r="B614" s="117" t="s">
        <v>78</v>
      </c>
      <c r="C614" s="117" t="s">
        <v>853</v>
      </c>
      <c r="D614" s="117" t="s">
        <v>73</v>
      </c>
      <c r="E614" s="117">
        <v>0.02</v>
      </c>
      <c r="F614" s="117">
        <v>8</v>
      </c>
      <c r="G614" s="117">
        <v>0.16</v>
      </c>
      <c r="H614" s="117" t="e">
        <f>G614*'3-9-2原材料-报废'!#REF!</f>
        <v>#REF!</v>
      </c>
    </row>
    <row r="615" ht="16" customHeight="1" spans="1:8">
      <c r="A615" s="117">
        <v>614</v>
      </c>
      <c r="B615" s="117" t="s">
        <v>854</v>
      </c>
      <c r="C615" s="117" t="s">
        <v>855</v>
      </c>
      <c r="D615" s="117" t="s">
        <v>73</v>
      </c>
      <c r="E615" s="117">
        <v>0.02</v>
      </c>
      <c r="F615" s="117">
        <v>8</v>
      </c>
      <c r="G615" s="117">
        <v>0.16</v>
      </c>
      <c r="H615" s="117" t="e">
        <f>G615*'3-9-2原材料-报废'!#REF!</f>
        <v>#REF!</v>
      </c>
    </row>
    <row r="616" ht="16" customHeight="1" spans="1:8">
      <c r="A616" s="117">
        <v>615</v>
      </c>
      <c r="B616" s="117" t="s">
        <v>854</v>
      </c>
      <c r="C616" s="117" t="s">
        <v>855</v>
      </c>
      <c r="D616" s="117" t="s">
        <v>73</v>
      </c>
      <c r="E616" s="117">
        <v>0.02</v>
      </c>
      <c r="F616" s="117">
        <v>8</v>
      </c>
      <c r="G616" s="117">
        <v>0.16</v>
      </c>
      <c r="H616" s="117" t="e">
        <f>G616*'3-9-2原材料-报废'!#REF!</f>
        <v>#REF!</v>
      </c>
    </row>
    <row r="617" ht="16" customHeight="1" spans="1:8">
      <c r="A617" s="117">
        <v>616</v>
      </c>
      <c r="B617" s="117" t="s">
        <v>854</v>
      </c>
      <c r="C617" s="117" t="s">
        <v>855</v>
      </c>
      <c r="D617" s="117" t="s">
        <v>73</v>
      </c>
      <c r="E617" s="117">
        <v>0.02</v>
      </c>
      <c r="F617" s="117">
        <v>8</v>
      </c>
      <c r="G617" s="117">
        <v>0.16</v>
      </c>
      <c r="H617" s="117" t="e">
        <f>G617*'3-9-2原材料-报废'!#REF!</f>
        <v>#REF!</v>
      </c>
    </row>
    <row r="618" ht="16" customHeight="1" spans="1:8">
      <c r="A618" s="117">
        <v>617</v>
      </c>
      <c r="B618" s="117" t="s">
        <v>854</v>
      </c>
      <c r="C618" s="117" t="s">
        <v>855</v>
      </c>
      <c r="D618" s="117" t="s">
        <v>73</v>
      </c>
      <c r="E618" s="117">
        <v>0.02</v>
      </c>
      <c r="F618" s="117">
        <v>8</v>
      </c>
      <c r="G618" s="117">
        <v>0.16</v>
      </c>
      <c r="H618" s="117" t="e">
        <f>G618*'3-9-2原材料-报废'!#REF!</f>
        <v>#REF!</v>
      </c>
    </row>
    <row r="619" ht="16" customHeight="1" spans="1:8">
      <c r="A619" s="117">
        <v>618</v>
      </c>
      <c r="B619" s="117" t="s">
        <v>856</v>
      </c>
      <c r="C619" s="117" t="s">
        <v>857</v>
      </c>
      <c r="D619" s="117" t="s">
        <v>73</v>
      </c>
      <c r="E619" s="117">
        <v>0.02</v>
      </c>
      <c r="F619" s="117">
        <v>8</v>
      </c>
      <c r="G619" s="117">
        <v>0.16</v>
      </c>
      <c r="H619" s="117" t="e">
        <f>G619*'3-9-2原材料-报废'!#REF!</f>
        <v>#REF!</v>
      </c>
    </row>
    <row r="620" ht="16" customHeight="1" spans="1:8">
      <c r="A620" s="117">
        <v>619</v>
      </c>
      <c r="B620" s="117" t="s">
        <v>856</v>
      </c>
      <c r="C620" s="117" t="s">
        <v>857</v>
      </c>
      <c r="D620" s="117" t="s">
        <v>73</v>
      </c>
      <c r="E620" s="117">
        <v>0.02</v>
      </c>
      <c r="F620" s="117">
        <v>8</v>
      </c>
      <c r="G620" s="117">
        <v>0.16</v>
      </c>
      <c r="H620" s="117" t="e">
        <f>G620*'3-9-2原材料-报废'!#REF!</f>
        <v>#REF!</v>
      </c>
    </row>
    <row r="621" ht="16" customHeight="1" spans="1:8">
      <c r="A621" s="117">
        <v>620</v>
      </c>
      <c r="B621" s="117" t="s">
        <v>856</v>
      </c>
      <c r="C621" s="117" t="s">
        <v>857</v>
      </c>
      <c r="D621" s="117" t="s">
        <v>73</v>
      </c>
      <c r="E621" s="117">
        <v>0.02</v>
      </c>
      <c r="F621" s="117">
        <v>8</v>
      </c>
      <c r="G621" s="117">
        <v>0.16</v>
      </c>
      <c r="H621" s="117" t="e">
        <f>G621*'3-9-2原材料-报废'!#REF!</f>
        <v>#REF!</v>
      </c>
    </row>
    <row r="622" ht="16" customHeight="1" spans="1:8">
      <c r="A622" s="117">
        <v>621</v>
      </c>
      <c r="B622" s="117" t="s">
        <v>93</v>
      </c>
      <c r="C622" s="117" t="s">
        <v>858</v>
      </c>
      <c r="D622" s="117" t="s">
        <v>73</v>
      </c>
      <c r="E622" s="117">
        <v>0.02</v>
      </c>
      <c r="F622" s="117">
        <v>8</v>
      </c>
      <c r="G622" s="117">
        <v>0.16</v>
      </c>
      <c r="H622" s="117" t="e">
        <f>G622*'3-9-2原材料-报废'!#REF!</f>
        <v>#REF!</v>
      </c>
    </row>
    <row r="623" ht="16" customHeight="1" spans="1:8">
      <c r="A623" s="117">
        <v>622</v>
      </c>
      <c r="B623" s="117" t="s">
        <v>93</v>
      </c>
      <c r="C623" s="117" t="s">
        <v>858</v>
      </c>
      <c r="D623" s="117" t="s">
        <v>73</v>
      </c>
      <c r="E623" s="117">
        <v>0.02</v>
      </c>
      <c r="F623" s="117">
        <v>8</v>
      </c>
      <c r="G623" s="117">
        <v>0.16</v>
      </c>
      <c r="H623" s="117" t="e">
        <f>G623*'3-9-2原材料-报废'!#REF!</f>
        <v>#REF!</v>
      </c>
    </row>
    <row r="624" ht="16" customHeight="1" spans="1:8">
      <c r="A624" s="117">
        <v>623</v>
      </c>
      <c r="B624" s="117" t="s">
        <v>93</v>
      </c>
      <c r="C624" s="117" t="s">
        <v>858</v>
      </c>
      <c r="D624" s="117" t="s">
        <v>73</v>
      </c>
      <c r="E624" s="117">
        <v>0.02</v>
      </c>
      <c r="F624" s="117">
        <v>8</v>
      </c>
      <c r="G624" s="117">
        <v>0.16</v>
      </c>
      <c r="H624" s="117" t="e">
        <f>G624*'3-9-2原材料-报废'!#REF!</f>
        <v>#REF!</v>
      </c>
    </row>
    <row r="625" ht="16" customHeight="1" spans="1:8">
      <c r="A625" s="117">
        <v>624</v>
      </c>
      <c r="B625" s="117" t="s">
        <v>859</v>
      </c>
      <c r="C625" s="117" t="s">
        <v>860</v>
      </c>
      <c r="D625" s="117" t="s">
        <v>121</v>
      </c>
      <c r="E625" s="117">
        <v>0.05</v>
      </c>
      <c r="F625" s="117">
        <v>3</v>
      </c>
      <c r="G625" s="117">
        <v>0.15</v>
      </c>
      <c r="H625" s="117" t="e">
        <f>G625*'3-9-2原材料-报废'!#REF!</f>
        <v>#REF!</v>
      </c>
    </row>
    <row r="626" ht="16" customHeight="1" spans="1:8">
      <c r="A626" s="117">
        <v>625</v>
      </c>
      <c r="B626" s="117" t="s">
        <v>859</v>
      </c>
      <c r="C626" s="117" t="s">
        <v>860</v>
      </c>
      <c r="D626" s="117" t="s">
        <v>121</v>
      </c>
      <c r="E626" s="117">
        <v>0.05</v>
      </c>
      <c r="F626" s="117">
        <v>3</v>
      </c>
      <c r="G626" s="117">
        <v>0.15</v>
      </c>
      <c r="H626" s="117" t="e">
        <f>G626*'3-9-2原材料-报废'!#REF!</f>
        <v>#REF!</v>
      </c>
    </row>
    <row r="627" ht="16" customHeight="1" spans="1:8">
      <c r="A627" s="117">
        <v>626</v>
      </c>
      <c r="B627" s="117" t="s">
        <v>861</v>
      </c>
      <c r="C627" s="117" t="s">
        <v>862</v>
      </c>
      <c r="D627" s="117" t="s">
        <v>73</v>
      </c>
      <c r="E627" s="117">
        <v>0.01</v>
      </c>
      <c r="F627" s="117">
        <v>8</v>
      </c>
      <c r="G627" s="117">
        <v>0.08</v>
      </c>
      <c r="H627" s="117" t="e">
        <f>G627*'3-9-2原材料-报废'!#REF!</f>
        <v>#REF!</v>
      </c>
    </row>
    <row r="628" ht="16" customHeight="1" spans="1:8">
      <c r="A628" s="117">
        <v>627</v>
      </c>
      <c r="B628" s="117" t="s">
        <v>861</v>
      </c>
      <c r="C628" s="117" t="s">
        <v>862</v>
      </c>
      <c r="D628" s="117" t="s">
        <v>73</v>
      </c>
      <c r="E628" s="117">
        <v>0.01</v>
      </c>
      <c r="F628" s="117">
        <v>8</v>
      </c>
      <c r="G628" s="117">
        <v>0.08</v>
      </c>
      <c r="H628" s="117" t="e">
        <f>G628*'3-9-2原材料-报废'!#REF!</f>
        <v>#REF!</v>
      </c>
    </row>
    <row r="629" ht="16" customHeight="1" spans="1:8">
      <c r="A629" s="117">
        <v>628</v>
      </c>
      <c r="B629" s="117" t="s">
        <v>863</v>
      </c>
      <c r="C629" s="117" t="s">
        <v>864</v>
      </c>
      <c r="D629" s="117" t="s">
        <v>73</v>
      </c>
      <c r="E629" s="117">
        <v>0.01</v>
      </c>
      <c r="F629" s="117">
        <v>8</v>
      </c>
      <c r="G629" s="117">
        <v>0.08</v>
      </c>
      <c r="H629" s="117" t="e">
        <f>G629*'3-9-2原材料-报废'!#REF!</f>
        <v>#REF!</v>
      </c>
    </row>
    <row r="630" ht="16" customHeight="1" spans="1:8">
      <c r="A630" s="117">
        <v>629</v>
      </c>
      <c r="B630" s="117" t="s">
        <v>865</v>
      </c>
      <c r="C630" s="117" t="s">
        <v>866</v>
      </c>
      <c r="D630" s="117" t="s">
        <v>73</v>
      </c>
      <c r="E630" s="117">
        <v>0.01</v>
      </c>
      <c r="F630" s="117">
        <v>8</v>
      </c>
      <c r="G630" s="117">
        <v>0.08</v>
      </c>
      <c r="H630" s="117" t="e">
        <f>G630*'3-9-2原材料-报废'!#REF!</f>
        <v>#REF!</v>
      </c>
    </row>
    <row r="631" ht="16" customHeight="1" spans="1:8">
      <c r="A631" s="117">
        <v>630</v>
      </c>
      <c r="B631" s="117" t="s">
        <v>865</v>
      </c>
      <c r="C631" s="117" t="s">
        <v>866</v>
      </c>
      <c r="D631" s="117" t="s">
        <v>73</v>
      </c>
      <c r="E631" s="117">
        <v>0.01</v>
      </c>
      <c r="F631" s="117">
        <v>8</v>
      </c>
      <c r="G631" s="117">
        <v>0.08</v>
      </c>
      <c r="H631" s="117" t="e">
        <f>G631*'3-9-2原材料-报废'!#REF!</f>
        <v>#REF!</v>
      </c>
    </row>
    <row r="632" ht="16" customHeight="1" spans="1:8">
      <c r="A632" s="117">
        <v>631</v>
      </c>
      <c r="B632" s="117" t="s">
        <v>867</v>
      </c>
      <c r="C632" s="117" t="s">
        <v>868</v>
      </c>
      <c r="D632" s="117" t="s">
        <v>73</v>
      </c>
      <c r="E632" s="117">
        <v>0.01</v>
      </c>
      <c r="F632" s="117">
        <v>8</v>
      </c>
      <c r="G632" s="117">
        <v>0.08</v>
      </c>
      <c r="H632" s="117" t="e">
        <f>G632*'3-9-2原材料-报废'!#REF!</f>
        <v>#REF!</v>
      </c>
    </row>
    <row r="633" ht="16" customHeight="1" spans="1:8">
      <c r="A633" s="117">
        <v>632</v>
      </c>
      <c r="B633" s="117" t="s">
        <v>867</v>
      </c>
      <c r="C633" s="117" t="s">
        <v>868</v>
      </c>
      <c r="D633" s="117" t="s">
        <v>73</v>
      </c>
      <c r="E633" s="117">
        <v>0.01</v>
      </c>
      <c r="F633" s="117">
        <v>8</v>
      </c>
      <c r="G633" s="117">
        <v>0.08</v>
      </c>
      <c r="H633" s="117" t="e">
        <f>G633*'3-9-2原材料-报废'!#REF!</f>
        <v>#REF!</v>
      </c>
    </row>
    <row r="634" ht="16" customHeight="1" spans="1:8">
      <c r="A634" s="117">
        <v>633</v>
      </c>
      <c r="B634" s="117" t="s">
        <v>869</v>
      </c>
      <c r="C634" s="117" t="s">
        <v>870</v>
      </c>
      <c r="D634" s="117" t="s">
        <v>73</v>
      </c>
      <c r="E634" s="117">
        <v>0.01</v>
      </c>
      <c r="F634" s="117">
        <v>8</v>
      </c>
      <c r="G634" s="117">
        <v>0.08</v>
      </c>
      <c r="H634" s="117" t="e">
        <f>G634*'3-9-2原材料-报废'!#REF!</f>
        <v>#REF!</v>
      </c>
    </row>
    <row r="635" ht="16" customHeight="1" spans="1:8">
      <c r="A635" s="117">
        <v>634</v>
      </c>
      <c r="B635" s="117" t="s">
        <v>869</v>
      </c>
      <c r="C635" s="117" t="s">
        <v>870</v>
      </c>
      <c r="D635" s="117" t="s">
        <v>73</v>
      </c>
      <c r="E635" s="117">
        <v>0.01</v>
      </c>
      <c r="F635" s="117">
        <v>8</v>
      </c>
      <c r="G635" s="117">
        <v>0.08</v>
      </c>
      <c r="H635" s="117" t="e">
        <f>G635*'3-9-2原材料-报废'!#REF!</f>
        <v>#REF!</v>
      </c>
    </row>
    <row r="636" ht="16" customHeight="1" spans="1:8">
      <c r="A636" s="117">
        <v>635</v>
      </c>
      <c r="B636" s="117" t="s">
        <v>871</v>
      </c>
      <c r="C636" s="117" t="s">
        <v>872</v>
      </c>
      <c r="D636" s="117" t="s">
        <v>73</v>
      </c>
      <c r="E636" s="117">
        <v>0.01</v>
      </c>
      <c r="F636" s="117">
        <v>8</v>
      </c>
      <c r="G636" s="117">
        <v>0.08</v>
      </c>
      <c r="H636" s="117" t="e">
        <f>G636*'3-9-2原材料-报废'!#REF!</f>
        <v>#REF!</v>
      </c>
    </row>
    <row r="637" ht="16" customHeight="1" spans="1:8">
      <c r="A637" s="117">
        <v>636</v>
      </c>
      <c r="B637" s="117" t="s">
        <v>871</v>
      </c>
      <c r="C637" s="117" t="s">
        <v>872</v>
      </c>
      <c r="D637" s="117" t="s">
        <v>73</v>
      </c>
      <c r="E637" s="117">
        <v>0.01</v>
      </c>
      <c r="F637" s="117">
        <v>8</v>
      </c>
      <c r="G637" s="117">
        <v>0.08</v>
      </c>
      <c r="H637" s="117" t="e">
        <f>G637*'3-9-2原材料-报废'!#REF!</f>
        <v>#REF!</v>
      </c>
    </row>
    <row r="638" ht="16" customHeight="1" spans="1:8">
      <c r="A638" s="117">
        <v>637</v>
      </c>
      <c r="B638" s="117" t="s">
        <v>873</v>
      </c>
      <c r="C638" s="117" t="s">
        <v>874</v>
      </c>
      <c r="D638" s="117" t="s">
        <v>73</v>
      </c>
      <c r="E638" s="117">
        <v>0.01</v>
      </c>
      <c r="F638" s="117">
        <v>8</v>
      </c>
      <c r="G638" s="117">
        <v>0.08</v>
      </c>
      <c r="H638" s="117" t="e">
        <f>G638*'3-9-2原材料-报废'!#REF!</f>
        <v>#REF!</v>
      </c>
    </row>
    <row r="639" ht="16" customHeight="1" spans="1:8">
      <c r="A639" s="117">
        <v>638</v>
      </c>
      <c r="B639" s="117" t="s">
        <v>873</v>
      </c>
      <c r="C639" s="117" t="s">
        <v>874</v>
      </c>
      <c r="D639" s="117" t="s">
        <v>73</v>
      </c>
      <c r="E639" s="117">
        <v>0.01</v>
      </c>
      <c r="F639" s="117">
        <v>8</v>
      </c>
      <c r="G639" s="117">
        <v>0.08</v>
      </c>
      <c r="H639" s="117" t="e">
        <f>G639*'3-9-2原材料-报废'!#REF!</f>
        <v>#REF!</v>
      </c>
    </row>
    <row r="640" ht="16" customHeight="1" spans="1:8">
      <c r="A640" s="117">
        <v>639</v>
      </c>
      <c r="B640" s="117" t="s">
        <v>875</v>
      </c>
      <c r="C640" s="117" t="s">
        <v>876</v>
      </c>
      <c r="D640" s="117" t="s">
        <v>73</v>
      </c>
      <c r="E640" s="117">
        <v>0.01</v>
      </c>
      <c r="F640" s="117">
        <v>8</v>
      </c>
      <c r="G640" s="117">
        <v>0.08</v>
      </c>
      <c r="H640" s="117" t="e">
        <f>G640*'3-9-2原材料-报废'!#REF!</f>
        <v>#REF!</v>
      </c>
    </row>
    <row r="641" ht="16" customHeight="1" spans="1:8">
      <c r="A641" s="117">
        <v>640</v>
      </c>
      <c r="B641" s="117" t="s">
        <v>875</v>
      </c>
      <c r="C641" s="117" t="s">
        <v>876</v>
      </c>
      <c r="D641" s="117" t="s">
        <v>73</v>
      </c>
      <c r="E641" s="117">
        <v>0.01</v>
      </c>
      <c r="F641" s="117">
        <v>8</v>
      </c>
      <c r="G641" s="117">
        <v>0.08</v>
      </c>
      <c r="H641" s="117" t="e">
        <f>G641*'3-9-2原材料-报废'!#REF!</f>
        <v>#REF!</v>
      </c>
    </row>
    <row r="642" ht="16" customHeight="1" spans="1:8">
      <c r="A642" s="117">
        <v>641</v>
      </c>
      <c r="B642" s="117" t="s">
        <v>875</v>
      </c>
      <c r="C642" s="117" t="s">
        <v>876</v>
      </c>
      <c r="D642" s="117" t="s">
        <v>73</v>
      </c>
      <c r="E642" s="117">
        <v>0.01</v>
      </c>
      <c r="F642" s="117">
        <v>8</v>
      </c>
      <c r="G642" s="117">
        <v>0.08</v>
      </c>
      <c r="H642" s="117" t="e">
        <f>G642*'3-9-2原材料-报废'!#REF!</f>
        <v>#REF!</v>
      </c>
    </row>
    <row r="643" ht="16" customHeight="1" spans="1:8">
      <c r="A643" s="117">
        <v>642</v>
      </c>
      <c r="B643" s="117" t="s">
        <v>84</v>
      </c>
      <c r="C643" s="117" t="s">
        <v>877</v>
      </c>
      <c r="D643" s="117" t="s">
        <v>73</v>
      </c>
      <c r="E643" s="117">
        <v>0.01</v>
      </c>
      <c r="F643" s="117">
        <v>8</v>
      </c>
      <c r="G643" s="117">
        <v>0.08</v>
      </c>
      <c r="H643" s="117" t="e">
        <f>G643*'3-9-2原材料-报废'!#REF!</f>
        <v>#REF!</v>
      </c>
    </row>
    <row r="644" ht="16" customHeight="1" spans="1:8">
      <c r="A644" s="117">
        <v>643</v>
      </c>
      <c r="B644" s="117" t="s">
        <v>84</v>
      </c>
      <c r="C644" s="117" t="s">
        <v>877</v>
      </c>
      <c r="D644" s="117" t="s">
        <v>73</v>
      </c>
      <c r="E644" s="117">
        <v>0.01</v>
      </c>
      <c r="F644" s="117">
        <v>8</v>
      </c>
      <c r="G644" s="117">
        <v>0.08</v>
      </c>
      <c r="H644" s="117" t="e">
        <f>G644*'3-9-2原材料-报废'!#REF!</f>
        <v>#REF!</v>
      </c>
    </row>
    <row r="645" ht="16" customHeight="1" spans="1:8">
      <c r="A645" s="117">
        <v>644</v>
      </c>
      <c r="B645" s="117" t="s">
        <v>84</v>
      </c>
      <c r="C645" s="117" t="s">
        <v>877</v>
      </c>
      <c r="D645" s="117" t="s">
        <v>73</v>
      </c>
      <c r="E645" s="117">
        <v>0.01</v>
      </c>
      <c r="F645" s="117">
        <v>8</v>
      </c>
      <c r="G645" s="117">
        <v>0.08</v>
      </c>
      <c r="H645" s="117" t="e">
        <f>G645*'3-9-2原材料-报废'!#REF!</f>
        <v>#REF!</v>
      </c>
    </row>
    <row r="646" ht="16" customHeight="1" spans="1:8">
      <c r="A646" s="117">
        <v>645</v>
      </c>
      <c r="B646" s="117" t="s">
        <v>88</v>
      </c>
      <c r="C646" s="117" t="s">
        <v>878</v>
      </c>
      <c r="D646" s="117" t="s">
        <v>73</v>
      </c>
      <c r="E646" s="117">
        <v>0.01</v>
      </c>
      <c r="F646" s="117">
        <v>8</v>
      </c>
      <c r="G646" s="117">
        <v>0.08</v>
      </c>
      <c r="H646" s="117" t="e">
        <f>G646*'3-9-2原材料-报废'!#REF!</f>
        <v>#REF!</v>
      </c>
    </row>
    <row r="647" ht="16" customHeight="1" spans="1:8">
      <c r="A647" s="117">
        <v>646</v>
      </c>
      <c r="B647" s="117" t="s">
        <v>88</v>
      </c>
      <c r="C647" s="117" t="s">
        <v>878</v>
      </c>
      <c r="D647" s="117" t="s">
        <v>73</v>
      </c>
      <c r="E647" s="117">
        <v>0.01</v>
      </c>
      <c r="F647" s="117">
        <v>8</v>
      </c>
      <c r="G647" s="117">
        <v>0.08</v>
      </c>
      <c r="H647" s="117" t="e">
        <f>G647*'3-9-2原材料-报废'!#REF!</f>
        <v>#REF!</v>
      </c>
    </row>
    <row r="648" ht="16" customHeight="1" spans="1:8">
      <c r="A648" s="117">
        <v>647</v>
      </c>
      <c r="B648" s="117" t="s">
        <v>88</v>
      </c>
      <c r="C648" s="117" t="s">
        <v>878</v>
      </c>
      <c r="D648" s="117" t="s">
        <v>73</v>
      </c>
      <c r="E648" s="117">
        <v>0.01</v>
      </c>
      <c r="F648" s="117">
        <v>8</v>
      </c>
      <c r="G648" s="117">
        <v>0.08</v>
      </c>
      <c r="H648" s="117" t="e">
        <f>G648*'3-9-2原材料-报废'!#REF!</f>
        <v>#REF!</v>
      </c>
    </row>
    <row r="649" ht="16" customHeight="1" spans="1:8">
      <c r="A649" s="117">
        <v>648</v>
      </c>
      <c r="B649" s="117" t="s">
        <v>87</v>
      </c>
      <c r="C649" s="117" t="s">
        <v>879</v>
      </c>
      <c r="D649" s="117" t="s">
        <v>73</v>
      </c>
      <c r="E649" s="117">
        <v>0.01</v>
      </c>
      <c r="F649" s="117">
        <v>8</v>
      </c>
      <c r="G649" s="117">
        <v>0.08</v>
      </c>
      <c r="H649" s="117" t="e">
        <f>G649*'3-9-2原材料-报废'!#REF!</f>
        <v>#REF!</v>
      </c>
    </row>
    <row r="650" ht="16" customHeight="1" spans="1:8">
      <c r="A650" s="117">
        <v>649</v>
      </c>
      <c r="B650" s="117" t="s">
        <v>87</v>
      </c>
      <c r="C650" s="117" t="s">
        <v>879</v>
      </c>
      <c r="D650" s="117" t="s">
        <v>73</v>
      </c>
      <c r="E650" s="117">
        <v>0.01</v>
      </c>
      <c r="F650" s="117">
        <v>8</v>
      </c>
      <c r="G650" s="117">
        <v>0.08</v>
      </c>
      <c r="H650" s="117" t="e">
        <f>G650*'3-9-2原材料-报废'!#REF!</f>
        <v>#REF!</v>
      </c>
    </row>
    <row r="651" ht="16" customHeight="1" spans="1:8">
      <c r="A651" s="117">
        <v>650</v>
      </c>
      <c r="B651" s="117" t="s">
        <v>87</v>
      </c>
      <c r="C651" s="117" t="s">
        <v>879</v>
      </c>
      <c r="D651" s="117" t="s">
        <v>73</v>
      </c>
      <c r="E651" s="117">
        <v>0.01</v>
      </c>
      <c r="F651" s="117">
        <v>8</v>
      </c>
      <c r="G651" s="117">
        <v>0.08</v>
      </c>
      <c r="H651" s="117" t="e">
        <f>G651*'3-9-2原材料-报废'!#REF!</f>
        <v>#REF!</v>
      </c>
    </row>
    <row r="652" ht="16" customHeight="1" spans="1:8">
      <c r="A652" s="117">
        <v>651</v>
      </c>
      <c r="B652" s="117" t="s">
        <v>880</v>
      </c>
      <c r="C652" s="117" t="s">
        <v>881</v>
      </c>
      <c r="D652" s="117" t="s">
        <v>73</v>
      </c>
      <c r="E652" s="117">
        <v>0.05</v>
      </c>
      <c r="F652" s="117">
        <v>8</v>
      </c>
      <c r="G652" s="117">
        <v>0.4</v>
      </c>
      <c r="H652" s="117" t="e">
        <f>G652*'3-9-2原材料-报废'!#REF!</f>
        <v>#REF!</v>
      </c>
    </row>
    <row r="653" ht="16" customHeight="1" spans="1:8">
      <c r="A653" s="117">
        <v>652</v>
      </c>
      <c r="B653" s="117" t="s">
        <v>880</v>
      </c>
      <c r="C653" s="117" t="s">
        <v>881</v>
      </c>
      <c r="D653" s="117" t="s">
        <v>73</v>
      </c>
      <c r="E653" s="117">
        <v>0.05</v>
      </c>
      <c r="F653" s="117">
        <v>8</v>
      </c>
      <c r="G653" s="117">
        <v>0.4</v>
      </c>
      <c r="H653" s="117" t="e">
        <f>G653*'3-9-2原材料-报废'!#REF!</f>
        <v>#REF!</v>
      </c>
    </row>
    <row r="654" ht="16" customHeight="1" spans="1:8">
      <c r="A654" s="117">
        <v>653</v>
      </c>
      <c r="B654" s="117" t="s">
        <v>880</v>
      </c>
      <c r="C654" s="117" t="s">
        <v>881</v>
      </c>
      <c r="D654" s="117" t="s">
        <v>73</v>
      </c>
      <c r="E654" s="117">
        <v>0.05</v>
      </c>
      <c r="F654" s="117">
        <v>8</v>
      </c>
      <c r="G654" s="117">
        <v>0.4</v>
      </c>
      <c r="H654" s="117" t="e">
        <f>G654*'3-9-2原材料-报废'!#REF!</f>
        <v>#REF!</v>
      </c>
    </row>
    <row r="655" ht="16" customHeight="1" spans="1:8">
      <c r="A655" s="117">
        <v>654</v>
      </c>
      <c r="B655" s="117" t="s">
        <v>90</v>
      </c>
      <c r="C655" s="117" t="s">
        <v>882</v>
      </c>
      <c r="D655" s="117" t="s">
        <v>92</v>
      </c>
      <c r="E655" s="117">
        <v>0.01</v>
      </c>
      <c r="F655" s="117">
        <v>55</v>
      </c>
      <c r="G655" s="117">
        <v>0.55</v>
      </c>
      <c r="H655" s="117" t="e">
        <f>G655*'3-9-2原材料-报废'!#REF!</f>
        <v>#REF!</v>
      </c>
    </row>
    <row r="656" ht="16" customHeight="1" spans="1:8">
      <c r="A656" s="117">
        <v>655</v>
      </c>
      <c r="B656" s="117" t="s">
        <v>90</v>
      </c>
      <c r="C656" s="117" t="s">
        <v>882</v>
      </c>
      <c r="D656" s="117" t="s">
        <v>92</v>
      </c>
      <c r="E656" s="117">
        <v>0.01</v>
      </c>
      <c r="F656" s="117">
        <v>55</v>
      </c>
      <c r="G656" s="117">
        <v>0.55</v>
      </c>
      <c r="H656" s="117" t="e">
        <f>G656*'3-9-2原材料-报废'!#REF!</f>
        <v>#REF!</v>
      </c>
    </row>
    <row r="657" ht="16" customHeight="1" spans="1:8">
      <c r="A657" s="117">
        <v>656</v>
      </c>
      <c r="B657" s="117" t="s">
        <v>90</v>
      </c>
      <c r="C657" s="117" t="s">
        <v>882</v>
      </c>
      <c r="D657" s="117" t="s">
        <v>92</v>
      </c>
      <c r="E657" s="117">
        <v>0.01</v>
      </c>
      <c r="F657" s="117">
        <v>55</v>
      </c>
      <c r="G657" s="117">
        <v>0.55</v>
      </c>
      <c r="H657" s="117" t="e">
        <f>G657*'3-9-2原材料-报废'!#REF!</f>
        <v>#REF!</v>
      </c>
    </row>
    <row r="658" ht="16" customHeight="1" spans="1:8">
      <c r="A658" s="117">
        <v>657</v>
      </c>
      <c r="B658" s="117" t="s">
        <v>883</v>
      </c>
      <c r="C658" s="117" t="s">
        <v>884</v>
      </c>
      <c r="D658" s="117" t="s">
        <v>121</v>
      </c>
      <c r="E658" s="117">
        <v>0.02</v>
      </c>
      <c r="F658" s="117">
        <v>3</v>
      </c>
      <c r="G658" s="117">
        <v>0.06</v>
      </c>
      <c r="H658" s="117" t="e">
        <f>G658*'3-9-2原材料-报废'!#REF!</f>
        <v>#REF!</v>
      </c>
    </row>
    <row r="659" ht="16" customHeight="1" spans="1:8">
      <c r="A659" s="117">
        <v>658</v>
      </c>
      <c r="B659" s="117" t="s">
        <v>883</v>
      </c>
      <c r="C659" s="117" t="s">
        <v>884</v>
      </c>
      <c r="D659" s="117" t="s">
        <v>121</v>
      </c>
      <c r="E659" s="117">
        <v>0.02</v>
      </c>
      <c r="F659" s="117">
        <v>3</v>
      </c>
      <c r="G659" s="117">
        <v>0.06</v>
      </c>
      <c r="H659" s="117" t="e">
        <f>G659*'3-9-2原材料-报废'!#REF!</f>
        <v>#REF!</v>
      </c>
    </row>
    <row r="660" ht="16" customHeight="1" spans="1:8">
      <c r="A660" s="117">
        <v>659</v>
      </c>
      <c r="B660" s="117" t="s">
        <v>885</v>
      </c>
      <c r="C660" s="117" t="s">
        <v>886</v>
      </c>
      <c r="D660" s="117" t="s">
        <v>121</v>
      </c>
      <c r="E660" s="117">
        <v>0.02</v>
      </c>
      <c r="F660" s="117">
        <v>3</v>
      </c>
      <c r="G660" s="117">
        <v>0.06</v>
      </c>
      <c r="H660" s="117" t="e">
        <f>G660*'3-9-2原材料-报废'!#REF!</f>
        <v>#REF!</v>
      </c>
    </row>
    <row r="661" ht="16" customHeight="1" spans="1:8">
      <c r="A661" s="117">
        <v>660</v>
      </c>
      <c r="B661" s="117" t="s">
        <v>885</v>
      </c>
      <c r="C661" s="117" t="s">
        <v>886</v>
      </c>
      <c r="D661" s="117" t="s">
        <v>121</v>
      </c>
      <c r="E661" s="117">
        <v>0.02</v>
      </c>
      <c r="F661" s="117">
        <v>3</v>
      </c>
      <c r="G661" s="117">
        <v>0.06</v>
      </c>
      <c r="H661" s="117" t="e">
        <f>G661*'3-9-2原材料-报废'!#REF!</f>
        <v>#REF!</v>
      </c>
    </row>
    <row r="662" ht="16" customHeight="1" spans="1:8">
      <c r="A662" s="117">
        <v>661</v>
      </c>
      <c r="B662" s="117" t="s">
        <v>885</v>
      </c>
      <c r="C662" s="117" t="s">
        <v>886</v>
      </c>
      <c r="D662" s="117" t="s">
        <v>121</v>
      </c>
      <c r="E662" s="117">
        <v>0.02</v>
      </c>
      <c r="F662" s="117">
        <v>3</v>
      </c>
      <c r="G662" s="117">
        <v>0.06</v>
      </c>
      <c r="H662" s="117" t="e">
        <f>G662*'3-9-2原材料-报废'!#REF!</f>
        <v>#REF!</v>
      </c>
    </row>
    <row r="663" ht="16" customHeight="1" spans="1:8">
      <c r="A663" s="117">
        <v>662</v>
      </c>
      <c r="B663" s="117" t="s">
        <v>887</v>
      </c>
      <c r="C663" s="117" t="s">
        <v>888</v>
      </c>
      <c r="D663" s="117" t="s">
        <v>121</v>
      </c>
      <c r="E663" s="117">
        <v>0.02</v>
      </c>
      <c r="F663" s="117">
        <v>3</v>
      </c>
      <c r="G663" s="117">
        <v>0.06</v>
      </c>
      <c r="H663" s="117" t="e">
        <f>G663*'3-9-2原材料-报废'!#REF!</f>
        <v>#REF!</v>
      </c>
    </row>
    <row r="664" ht="16" customHeight="1" spans="1:8">
      <c r="A664" s="117">
        <v>663</v>
      </c>
      <c r="B664" s="117" t="s">
        <v>887</v>
      </c>
      <c r="C664" s="117" t="s">
        <v>888</v>
      </c>
      <c r="D664" s="117" t="s">
        <v>121</v>
      </c>
      <c r="E664" s="117">
        <v>0.02</v>
      </c>
      <c r="F664" s="117">
        <v>3</v>
      </c>
      <c r="G664" s="117">
        <v>0.06</v>
      </c>
      <c r="H664" s="117" t="e">
        <f>G664*'3-9-2原材料-报废'!#REF!</f>
        <v>#REF!</v>
      </c>
    </row>
    <row r="665" ht="16" customHeight="1" spans="1:8">
      <c r="A665" s="117">
        <v>664</v>
      </c>
      <c r="B665" s="117" t="s">
        <v>887</v>
      </c>
      <c r="C665" s="117" t="s">
        <v>888</v>
      </c>
      <c r="D665" s="117" t="s">
        <v>121</v>
      </c>
      <c r="E665" s="117">
        <v>0.02</v>
      </c>
      <c r="F665" s="117">
        <v>3</v>
      </c>
      <c r="G665" s="117">
        <v>0.06</v>
      </c>
      <c r="H665" s="117" t="e">
        <f>G665*'3-9-2原材料-报废'!#REF!</f>
        <v>#REF!</v>
      </c>
    </row>
    <row r="666" ht="16" customHeight="1" spans="1:8">
      <c r="A666" s="117">
        <v>665</v>
      </c>
      <c r="B666" s="117" t="s">
        <v>889</v>
      </c>
      <c r="C666" s="117" t="s">
        <v>890</v>
      </c>
      <c r="D666" s="117" t="s">
        <v>121</v>
      </c>
      <c r="E666" s="117">
        <v>0.02</v>
      </c>
      <c r="F666" s="117">
        <v>3</v>
      </c>
      <c r="G666" s="117">
        <v>0.06</v>
      </c>
      <c r="H666" s="117" t="e">
        <f>G666*'3-9-2原材料-报废'!#REF!</f>
        <v>#REF!</v>
      </c>
    </row>
    <row r="667" ht="16" customHeight="1" spans="1:8">
      <c r="A667" s="117">
        <v>666</v>
      </c>
      <c r="B667" s="117" t="s">
        <v>891</v>
      </c>
      <c r="C667" s="117" t="s">
        <v>892</v>
      </c>
      <c r="D667" s="117" t="s">
        <v>96</v>
      </c>
      <c r="E667" s="117">
        <v>0.05</v>
      </c>
      <c r="F667" s="117">
        <v>8</v>
      </c>
      <c r="G667" s="117">
        <v>0.4</v>
      </c>
      <c r="H667" s="117" t="e">
        <f>G667*'3-9-2原材料-报废'!#REF!</f>
        <v>#REF!</v>
      </c>
    </row>
    <row r="668" ht="16" customHeight="1" spans="1:8">
      <c r="A668" s="117">
        <v>667</v>
      </c>
      <c r="B668" s="117" t="s">
        <v>893</v>
      </c>
      <c r="C668" s="117" t="s">
        <v>894</v>
      </c>
      <c r="D668" s="117" t="s">
        <v>70</v>
      </c>
      <c r="E668" s="117">
        <v>0.2</v>
      </c>
      <c r="F668" s="117">
        <v>3</v>
      </c>
      <c r="G668" s="117">
        <v>0.6</v>
      </c>
      <c r="H668" s="117" t="e">
        <f>G668*'3-9-2原材料-报废'!#REF!</f>
        <v>#REF!</v>
      </c>
    </row>
    <row r="669" ht="16" customHeight="1" spans="1:8">
      <c r="A669" s="117">
        <v>668</v>
      </c>
      <c r="B669" s="117" t="s">
        <v>895</v>
      </c>
      <c r="C669" s="117" t="s">
        <v>896</v>
      </c>
      <c r="D669" s="117" t="s">
        <v>233</v>
      </c>
      <c r="E669" s="117">
        <v>0.2</v>
      </c>
      <c r="F669" s="117">
        <v>8</v>
      </c>
      <c r="G669" s="117">
        <v>1.6</v>
      </c>
      <c r="H669" s="117" t="e">
        <f>G669*'3-9-2原材料-报废'!#REF!</f>
        <v>#REF!</v>
      </c>
    </row>
    <row r="670" ht="16" customHeight="1" spans="1:8">
      <c r="A670" s="117">
        <v>669</v>
      </c>
      <c r="B670" s="117" t="s">
        <v>897</v>
      </c>
      <c r="C670" s="117" t="s">
        <v>898</v>
      </c>
      <c r="D670" s="117" t="s">
        <v>233</v>
      </c>
      <c r="E670" s="117">
        <v>0.2</v>
      </c>
      <c r="F670" s="117">
        <v>8</v>
      </c>
      <c r="G670" s="117">
        <v>1.6</v>
      </c>
      <c r="H670" s="117" t="e">
        <f>G670*'3-9-2原材料-报废'!#REF!</f>
        <v>#REF!</v>
      </c>
    </row>
    <row r="671" ht="16" customHeight="1" spans="1:8">
      <c r="A671" s="117">
        <v>670</v>
      </c>
      <c r="B671" s="117" t="s">
        <v>899</v>
      </c>
      <c r="C671" s="117" t="s">
        <v>900</v>
      </c>
      <c r="D671" s="117" t="s">
        <v>124</v>
      </c>
      <c r="E671" s="117">
        <v>0.05</v>
      </c>
      <c r="F671" s="117">
        <v>8</v>
      </c>
      <c r="G671" s="117">
        <v>0.4</v>
      </c>
      <c r="H671" s="117" t="e">
        <f>G671*'3-9-2原材料-报废'!#REF!</f>
        <v>#REF!</v>
      </c>
    </row>
    <row r="672" ht="16" customHeight="1" spans="1:8">
      <c r="A672" s="117">
        <v>671</v>
      </c>
      <c r="B672" s="117" t="s">
        <v>901</v>
      </c>
      <c r="C672" s="117" t="s">
        <v>902</v>
      </c>
      <c r="D672" s="117" t="s">
        <v>114</v>
      </c>
      <c r="E672" s="117">
        <v>0.01</v>
      </c>
      <c r="F672" s="117">
        <v>1.5</v>
      </c>
      <c r="G672" s="117">
        <v>0.02</v>
      </c>
      <c r="H672" s="117" t="e">
        <f>G672*'3-9-2原材料-报废'!#REF!</f>
        <v>#REF!</v>
      </c>
    </row>
    <row r="673" ht="16" customHeight="1" spans="1:8">
      <c r="A673" s="117">
        <v>672</v>
      </c>
      <c r="B673" s="117" t="s">
        <v>903</v>
      </c>
      <c r="C673" s="117" t="s">
        <v>904</v>
      </c>
      <c r="D673" s="117" t="s">
        <v>124</v>
      </c>
      <c r="E673" s="117">
        <v>1.5</v>
      </c>
      <c r="F673" s="117">
        <v>8</v>
      </c>
      <c r="G673" s="117">
        <v>12</v>
      </c>
      <c r="H673" s="117" t="e">
        <f>G673*'3-9-2原材料-报废'!#REF!</f>
        <v>#REF!</v>
      </c>
    </row>
    <row r="674" ht="16" customHeight="1" spans="1:8">
      <c r="A674" s="117">
        <v>673</v>
      </c>
      <c r="B674" s="117" t="s">
        <v>905</v>
      </c>
      <c r="C674" s="117" t="s">
        <v>906</v>
      </c>
      <c r="D674" s="117" t="s">
        <v>124</v>
      </c>
      <c r="E674" s="117">
        <v>0.05</v>
      </c>
      <c r="F674" s="117">
        <v>8</v>
      </c>
      <c r="G674" s="117">
        <v>0.4</v>
      </c>
      <c r="H674" s="117" t="e">
        <f>G674*'3-9-2原材料-报废'!#REF!</f>
        <v>#REF!</v>
      </c>
    </row>
    <row r="675" ht="16" customHeight="1" spans="1:8">
      <c r="A675" s="117">
        <v>674</v>
      </c>
      <c r="B675" s="117" t="s">
        <v>905</v>
      </c>
      <c r="C675" s="117" t="s">
        <v>906</v>
      </c>
      <c r="D675" s="117" t="s">
        <v>124</v>
      </c>
      <c r="E675" s="117">
        <v>0.05</v>
      </c>
      <c r="F675" s="117">
        <v>8</v>
      </c>
      <c r="G675" s="117">
        <v>0.4</v>
      </c>
      <c r="H675" s="117" t="e">
        <f>G675*'3-9-2原材料-报废'!#REF!</f>
        <v>#REF!</v>
      </c>
    </row>
    <row r="676" ht="16" customHeight="1" spans="1:8">
      <c r="A676" s="117">
        <v>675</v>
      </c>
      <c r="B676" s="117" t="s">
        <v>905</v>
      </c>
      <c r="C676" s="117" t="s">
        <v>906</v>
      </c>
      <c r="D676" s="117" t="s">
        <v>124</v>
      </c>
      <c r="E676" s="117">
        <v>0.05</v>
      </c>
      <c r="F676" s="117">
        <v>8</v>
      </c>
      <c r="G676" s="117">
        <v>0.4</v>
      </c>
      <c r="H676" s="117" t="e">
        <f>G676*'3-9-2原材料-报废'!#REF!</f>
        <v>#REF!</v>
      </c>
    </row>
    <row r="677" ht="16" customHeight="1" spans="1:8">
      <c r="A677" s="117">
        <v>676</v>
      </c>
      <c r="B677" s="117" t="s">
        <v>907</v>
      </c>
      <c r="C677" s="117" t="s">
        <v>908</v>
      </c>
      <c r="D677" s="117" t="s">
        <v>73</v>
      </c>
      <c r="E677" s="117">
        <v>0.05</v>
      </c>
      <c r="F677" s="117">
        <v>8</v>
      </c>
      <c r="G677" s="117">
        <v>0.4</v>
      </c>
      <c r="H677" s="117" t="e">
        <f>G677*'3-9-2原材料-报废'!#REF!</f>
        <v>#REF!</v>
      </c>
    </row>
    <row r="678" ht="16" customHeight="1" spans="1:8">
      <c r="A678" s="117">
        <v>677</v>
      </c>
      <c r="B678" s="117" t="s">
        <v>909</v>
      </c>
      <c r="C678" s="117" t="s">
        <v>910</v>
      </c>
      <c r="D678" s="117" t="s">
        <v>51</v>
      </c>
      <c r="E678" s="117">
        <v>0.02</v>
      </c>
      <c r="F678" s="117">
        <v>25</v>
      </c>
      <c r="G678" s="117">
        <v>0.5</v>
      </c>
      <c r="H678" s="117" t="e">
        <f>G678*'3-9-2原材料-报废'!#REF!</f>
        <v>#REF!</v>
      </c>
    </row>
    <row r="679" ht="16" customHeight="1" spans="1:8">
      <c r="A679" s="117">
        <v>678</v>
      </c>
      <c r="B679" s="117" t="s">
        <v>909</v>
      </c>
      <c r="C679" s="117" t="s">
        <v>910</v>
      </c>
      <c r="D679" s="117" t="s">
        <v>51</v>
      </c>
      <c r="E679" s="117">
        <v>0.02</v>
      </c>
      <c r="F679" s="117">
        <v>25</v>
      </c>
      <c r="G679" s="117">
        <v>0.5</v>
      </c>
      <c r="H679" s="117" t="e">
        <f>G679*'3-9-2原材料-报废'!#REF!</f>
        <v>#REF!</v>
      </c>
    </row>
    <row r="680" ht="16" customHeight="1" spans="1:8">
      <c r="A680" s="117">
        <v>679</v>
      </c>
      <c r="B680" s="117" t="s">
        <v>911</v>
      </c>
      <c r="C680" s="117" t="s">
        <v>912</v>
      </c>
      <c r="D680" s="117" t="s">
        <v>233</v>
      </c>
      <c r="E680" s="117">
        <v>0.1</v>
      </c>
      <c r="F680" s="117">
        <v>8</v>
      </c>
      <c r="G680" s="117">
        <v>0.8</v>
      </c>
      <c r="H680" s="117" t="e">
        <f>G680*'3-9-2原材料-报废'!#REF!</f>
        <v>#REF!</v>
      </c>
    </row>
    <row r="681" ht="16" customHeight="1" spans="1:8">
      <c r="A681" s="117">
        <v>680</v>
      </c>
      <c r="B681" s="117" t="s">
        <v>913</v>
      </c>
      <c r="C681" s="117" t="s">
        <v>914</v>
      </c>
      <c r="D681" s="117" t="s">
        <v>621</v>
      </c>
      <c r="E681" s="117">
        <v>0.03</v>
      </c>
      <c r="F681" s="117">
        <v>3</v>
      </c>
      <c r="G681" s="117">
        <v>0.09</v>
      </c>
      <c r="H681" s="117" t="e">
        <f>G681*'3-9-2原材料-报废'!#REF!</f>
        <v>#REF!</v>
      </c>
    </row>
    <row r="682" ht="16" customHeight="1" spans="1:8">
      <c r="A682" s="117">
        <v>681</v>
      </c>
      <c r="B682" s="117" t="s">
        <v>915</v>
      </c>
      <c r="C682" s="117" t="s">
        <v>916</v>
      </c>
      <c r="D682" s="117" t="s">
        <v>73</v>
      </c>
      <c r="E682" s="117">
        <v>0.02</v>
      </c>
      <c r="F682" s="117">
        <v>8</v>
      </c>
      <c r="G682" s="117">
        <v>0.16</v>
      </c>
      <c r="H682" s="117" t="e">
        <f>G682*'3-9-2原材料-报废'!#REF!</f>
        <v>#REF!</v>
      </c>
    </row>
    <row r="683" ht="16" customHeight="1" spans="1:8">
      <c r="A683" s="117">
        <v>682</v>
      </c>
      <c r="B683" s="117" t="s">
        <v>915</v>
      </c>
      <c r="C683" s="117" t="s">
        <v>916</v>
      </c>
      <c r="D683" s="117" t="s">
        <v>73</v>
      </c>
      <c r="E683" s="117">
        <v>0.02</v>
      </c>
      <c r="F683" s="117">
        <v>8</v>
      </c>
      <c r="G683" s="117">
        <v>0.16</v>
      </c>
      <c r="H683" s="117" t="e">
        <f>G683*'3-9-2原材料-报废'!#REF!</f>
        <v>#REF!</v>
      </c>
    </row>
    <row r="684" ht="16" customHeight="1" spans="1:8">
      <c r="A684" s="117">
        <v>683</v>
      </c>
      <c r="B684" s="117" t="s">
        <v>917</v>
      </c>
      <c r="C684" s="117" t="s">
        <v>918</v>
      </c>
      <c r="D684" s="117" t="s">
        <v>73</v>
      </c>
      <c r="E684" s="117">
        <v>0.02</v>
      </c>
      <c r="F684" s="117">
        <v>8</v>
      </c>
      <c r="G684" s="117">
        <v>0.16</v>
      </c>
      <c r="H684" s="117" t="e">
        <f>G684*'3-9-2原材料-报废'!#REF!</f>
        <v>#REF!</v>
      </c>
    </row>
    <row r="685" ht="16" customHeight="1" spans="1:8">
      <c r="A685" s="117">
        <v>684</v>
      </c>
      <c r="B685" s="117" t="s">
        <v>917</v>
      </c>
      <c r="C685" s="117" t="s">
        <v>918</v>
      </c>
      <c r="D685" s="117" t="s">
        <v>73</v>
      </c>
      <c r="E685" s="117">
        <v>0.02</v>
      </c>
      <c r="F685" s="117">
        <v>8</v>
      </c>
      <c r="G685" s="117">
        <v>0.16</v>
      </c>
      <c r="H685" s="117" t="e">
        <f>G685*'3-9-2原材料-报废'!#REF!</f>
        <v>#REF!</v>
      </c>
    </row>
    <row r="686" ht="16" customHeight="1" spans="1:8">
      <c r="A686" s="117">
        <v>685</v>
      </c>
      <c r="B686" s="117" t="s">
        <v>919</v>
      </c>
      <c r="C686" s="117" t="s">
        <v>920</v>
      </c>
      <c r="D686" s="117" t="s">
        <v>279</v>
      </c>
      <c r="E686" s="117">
        <v>0.1</v>
      </c>
      <c r="F686" s="117">
        <v>8</v>
      </c>
      <c r="G686" s="117">
        <v>0.8</v>
      </c>
      <c r="H686" s="117" t="e">
        <f>G686*'3-9-2原材料-报废'!#REF!</f>
        <v>#REF!</v>
      </c>
    </row>
    <row r="687" ht="16" customHeight="1" spans="1:8">
      <c r="A687" s="117">
        <v>686</v>
      </c>
      <c r="B687" s="117" t="s">
        <v>921</v>
      </c>
      <c r="C687" s="117" t="s">
        <v>922</v>
      </c>
      <c r="D687" s="117" t="s">
        <v>279</v>
      </c>
      <c r="E687" s="117">
        <v>0.1</v>
      </c>
      <c r="F687" s="117">
        <v>8</v>
      </c>
      <c r="G687" s="117">
        <v>0.8</v>
      </c>
      <c r="H687" s="117" t="e">
        <f>G687*'3-9-2原材料-报废'!#REF!</f>
        <v>#REF!</v>
      </c>
    </row>
    <row r="688" ht="16" customHeight="1" spans="1:8">
      <c r="A688" s="117">
        <v>687</v>
      </c>
      <c r="B688" s="117" t="s">
        <v>921</v>
      </c>
      <c r="C688" s="117" t="s">
        <v>922</v>
      </c>
      <c r="D688" s="117" t="s">
        <v>279</v>
      </c>
      <c r="E688" s="117">
        <v>0.1</v>
      </c>
      <c r="F688" s="117">
        <v>8</v>
      </c>
      <c r="G688" s="117">
        <v>0.8</v>
      </c>
      <c r="H688" s="117" t="e">
        <f>G688*'3-9-2原材料-报废'!#REF!</f>
        <v>#REF!</v>
      </c>
    </row>
    <row r="689" ht="16" customHeight="1" spans="1:8">
      <c r="A689" s="117">
        <v>688</v>
      </c>
      <c r="B689" s="117" t="s">
        <v>923</v>
      </c>
      <c r="C689" s="117" t="s">
        <v>924</v>
      </c>
      <c r="D689" s="117" t="s">
        <v>279</v>
      </c>
      <c r="E689" s="117">
        <v>0.05</v>
      </c>
      <c r="F689" s="117">
        <v>8</v>
      </c>
      <c r="G689" s="117">
        <v>0.4</v>
      </c>
      <c r="H689" s="117" t="e">
        <f>G689*'3-9-2原材料-报废'!#REF!</f>
        <v>#REF!</v>
      </c>
    </row>
    <row r="690" ht="16" customHeight="1" spans="1:8">
      <c r="A690" s="117">
        <v>689</v>
      </c>
      <c r="B690" s="117" t="s">
        <v>925</v>
      </c>
      <c r="C690" s="117" t="s">
        <v>926</v>
      </c>
      <c r="D690" s="117" t="s">
        <v>279</v>
      </c>
      <c r="E690" s="117">
        <v>0.05</v>
      </c>
      <c r="F690" s="117">
        <v>8</v>
      </c>
      <c r="G690" s="117">
        <v>0.4</v>
      </c>
      <c r="H690" s="117" t="e">
        <f>G690*'3-9-2原材料-报废'!#REF!</f>
        <v>#REF!</v>
      </c>
    </row>
    <row r="691" ht="16" customHeight="1" spans="1:8">
      <c r="A691" s="117">
        <v>690</v>
      </c>
      <c r="B691" s="117" t="s">
        <v>927</v>
      </c>
      <c r="C691" s="117" t="s">
        <v>928</v>
      </c>
      <c r="D691" s="117" t="s">
        <v>124</v>
      </c>
      <c r="E691" s="117">
        <v>0.1</v>
      </c>
      <c r="F691" s="117">
        <v>8</v>
      </c>
      <c r="G691" s="117">
        <v>0.8</v>
      </c>
      <c r="H691" s="117" t="e">
        <f>G691*'3-9-2原材料-报废'!#REF!</f>
        <v>#REF!</v>
      </c>
    </row>
    <row r="692" ht="16" customHeight="1" spans="1:8">
      <c r="A692" s="117">
        <v>691</v>
      </c>
      <c r="B692" s="117" t="s">
        <v>929</v>
      </c>
      <c r="C692" s="117" t="s">
        <v>930</v>
      </c>
      <c r="D692" s="117" t="s">
        <v>233</v>
      </c>
      <c r="E692" s="117">
        <v>0.1</v>
      </c>
      <c r="F692" s="117">
        <v>8</v>
      </c>
      <c r="G692" s="117">
        <v>0.8</v>
      </c>
      <c r="H692" s="117" t="e">
        <f>G692*'3-9-2原材料-报废'!#REF!</f>
        <v>#REF!</v>
      </c>
    </row>
    <row r="693" ht="16" customHeight="1" spans="1:8">
      <c r="A693" s="117">
        <v>692</v>
      </c>
      <c r="B693" s="117" t="s">
        <v>931</v>
      </c>
      <c r="C693" s="117" t="s">
        <v>932</v>
      </c>
      <c r="D693" s="117" t="s">
        <v>124</v>
      </c>
      <c r="E693" s="117">
        <v>0.02</v>
      </c>
      <c r="F693" s="117">
        <v>8</v>
      </c>
      <c r="G693" s="117">
        <v>0.16</v>
      </c>
      <c r="H693" s="117" t="e">
        <f>G693*'3-9-2原材料-报废'!#REF!</f>
        <v>#REF!</v>
      </c>
    </row>
    <row r="694" ht="16" customHeight="1" spans="1:8">
      <c r="A694" s="117">
        <v>693</v>
      </c>
      <c r="B694" s="117" t="s">
        <v>931</v>
      </c>
      <c r="C694" s="117" t="s">
        <v>932</v>
      </c>
      <c r="D694" s="117" t="s">
        <v>124</v>
      </c>
      <c r="E694" s="117">
        <v>0.02</v>
      </c>
      <c r="F694" s="117">
        <v>8</v>
      </c>
      <c r="G694" s="117">
        <v>0.16</v>
      </c>
      <c r="H694" s="117" t="e">
        <f>G694*'3-9-2原材料-报废'!#REF!</f>
        <v>#REF!</v>
      </c>
    </row>
    <row r="695" ht="16" customHeight="1" spans="1:8">
      <c r="A695" s="117">
        <v>694</v>
      </c>
      <c r="B695" s="117" t="s">
        <v>933</v>
      </c>
      <c r="C695" s="117" t="s">
        <v>934</v>
      </c>
      <c r="D695" s="117" t="s">
        <v>124</v>
      </c>
      <c r="E695" s="117">
        <v>0.1</v>
      </c>
      <c r="F695" s="117">
        <v>8</v>
      </c>
      <c r="G695" s="117">
        <v>0.8</v>
      </c>
      <c r="H695" s="117" t="e">
        <f>G695*'3-9-2原材料-报废'!#REF!</f>
        <v>#REF!</v>
      </c>
    </row>
    <row r="696" ht="16" customHeight="1" spans="1:8">
      <c r="A696" s="117">
        <v>695</v>
      </c>
      <c r="B696" s="117" t="s">
        <v>935</v>
      </c>
      <c r="C696" s="117" t="s">
        <v>936</v>
      </c>
      <c r="D696" s="117" t="s">
        <v>73</v>
      </c>
      <c r="E696" s="117">
        <v>0.05</v>
      </c>
      <c r="F696" s="117">
        <v>8</v>
      </c>
      <c r="G696" s="117">
        <v>0.4</v>
      </c>
      <c r="H696" s="117" t="e">
        <f>G696*'3-9-2原材料-报废'!#REF!</f>
        <v>#REF!</v>
      </c>
    </row>
    <row r="697" ht="16" customHeight="1" spans="1:8">
      <c r="A697" s="117">
        <v>696</v>
      </c>
      <c r="B697" s="117" t="s">
        <v>937</v>
      </c>
      <c r="C697" s="117" t="s">
        <v>938</v>
      </c>
      <c r="D697" s="117" t="s">
        <v>233</v>
      </c>
      <c r="E697" s="117">
        <v>0.05</v>
      </c>
      <c r="F697" s="117">
        <v>8</v>
      </c>
      <c r="G697" s="117">
        <v>0.4</v>
      </c>
      <c r="H697" s="117" t="e">
        <f>G697*'3-9-2原材料-报废'!#REF!</f>
        <v>#REF!</v>
      </c>
    </row>
    <row r="698" ht="16" customHeight="1" spans="1:8">
      <c r="A698" s="117">
        <v>697</v>
      </c>
      <c r="B698" s="117" t="s">
        <v>939</v>
      </c>
      <c r="C698" s="117" t="s">
        <v>940</v>
      </c>
      <c r="D698" s="117" t="s">
        <v>279</v>
      </c>
      <c r="E698" s="117">
        <v>0.1</v>
      </c>
      <c r="F698" s="117">
        <v>8</v>
      </c>
      <c r="G698" s="117">
        <v>0.8</v>
      </c>
      <c r="H698" s="117" t="e">
        <f>G698*'3-9-2原材料-报废'!#REF!</f>
        <v>#REF!</v>
      </c>
    </row>
    <row r="699" ht="16" customHeight="1" spans="1:8">
      <c r="A699" s="117">
        <v>698</v>
      </c>
      <c r="B699" s="117" t="s">
        <v>941</v>
      </c>
      <c r="C699" s="117" t="s">
        <v>942</v>
      </c>
      <c r="D699" s="117" t="s">
        <v>279</v>
      </c>
      <c r="E699" s="117">
        <v>0.05</v>
      </c>
      <c r="F699" s="117">
        <v>8</v>
      </c>
      <c r="G699" s="117">
        <v>0.4</v>
      </c>
      <c r="H699" s="117" t="e">
        <f>G699*'3-9-2原材料-报废'!#REF!</f>
        <v>#REF!</v>
      </c>
    </row>
    <row r="700" ht="16" customHeight="1" spans="1:8">
      <c r="A700" s="117">
        <v>699</v>
      </c>
      <c r="B700" s="117" t="s">
        <v>943</v>
      </c>
      <c r="C700" s="117" t="s">
        <v>944</v>
      </c>
      <c r="D700" s="117" t="s">
        <v>124</v>
      </c>
      <c r="E700" s="117">
        <v>0.05</v>
      </c>
      <c r="F700" s="117">
        <v>8</v>
      </c>
      <c r="G700" s="117">
        <v>0.4</v>
      </c>
      <c r="H700" s="117" t="e">
        <f>G700*'3-9-2原材料-报废'!#REF!</f>
        <v>#REF!</v>
      </c>
    </row>
    <row r="701" ht="16" customHeight="1" spans="1:8">
      <c r="A701" s="117">
        <v>700</v>
      </c>
      <c r="B701" s="117" t="s">
        <v>945</v>
      </c>
      <c r="C701" s="117" t="s">
        <v>946</v>
      </c>
      <c r="D701" s="117" t="s">
        <v>279</v>
      </c>
      <c r="E701" s="117">
        <v>0.01</v>
      </c>
      <c r="F701" s="117">
        <v>8</v>
      </c>
      <c r="G701" s="117">
        <v>0.08</v>
      </c>
      <c r="H701" s="117" t="e">
        <f>G701*'3-9-2原材料-报废'!#REF!</f>
        <v>#REF!</v>
      </c>
    </row>
    <row r="702" ht="16" customHeight="1" spans="1:8">
      <c r="A702" s="117">
        <v>701</v>
      </c>
      <c r="B702" s="117" t="s">
        <v>947</v>
      </c>
      <c r="C702" s="117" t="s">
        <v>948</v>
      </c>
      <c r="D702" s="117" t="s">
        <v>279</v>
      </c>
      <c r="E702" s="117">
        <v>0.01</v>
      </c>
      <c r="F702" s="117">
        <v>8</v>
      </c>
      <c r="G702" s="117">
        <v>0.08</v>
      </c>
      <c r="H702" s="117" t="e">
        <f>G702*'3-9-2原材料-报废'!#REF!</f>
        <v>#REF!</v>
      </c>
    </row>
    <row r="703" ht="16" customHeight="1" spans="1:8">
      <c r="A703" s="117">
        <v>702</v>
      </c>
      <c r="B703" s="117" t="s">
        <v>947</v>
      </c>
      <c r="C703" s="117" t="s">
        <v>948</v>
      </c>
      <c r="D703" s="117" t="s">
        <v>279</v>
      </c>
      <c r="E703" s="117">
        <v>0.01</v>
      </c>
      <c r="F703" s="117">
        <v>8</v>
      </c>
      <c r="G703" s="117">
        <v>0.08</v>
      </c>
      <c r="H703" s="117" t="e">
        <f>G703*'3-9-2原材料-报废'!#REF!</f>
        <v>#REF!</v>
      </c>
    </row>
    <row r="704" ht="16" customHeight="1" spans="1:8">
      <c r="A704" s="117">
        <v>703</v>
      </c>
      <c r="B704" s="117" t="s">
        <v>947</v>
      </c>
      <c r="C704" s="117" t="s">
        <v>948</v>
      </c>
      <c r="D704" s="117" t="s">
        <v>279</v>
      </c>
      <c r="E704" s="117">
        <v>0.01</v>
      </c>
      <c r="F704" s="117">
        <v>8</v>
      </c>
      <c r="G704" s="117">
        <v>0.08</v>
      </c>
      <c r="H704" s="117" t="e">
        <f>G704*'3-9-2原材料-报废'!#REF!</f>
        <v>#REF!</v>
      </c>
    </row>
    <row r="705" ht="16" customHeight="1" spans="1:8">
      <c r="A705" s="117">
        <v>704</v>
      </c>
      <c r="B705" s="117" t="s">
        <v>949</v>
      </c>
      <c r="C705" s="117" t="s">
        <v>950</v>
      </c>
      <c r="D705" s="117" t="s">
        <v>279</v>
      </c>
      <c r="E705" s="117">
        <v>0.01</v>
      </c>
      <c r="F705" s="117">
        <v>8</v>
      </c>
      <c r="G705" s="117">
        <v>0.08</v>
      </c>
      <c r="H705" s="117" t="e">
        <f>G705*'3-9-2原材料-报废'!#REF!</f>
        <v>#REF!</v>
      </c>
    </row>
    <row r="706" ht="16" customHeight="1" spans="1:8">
      <c r="A706" s="117">
        <v>705</v>
      </c>
      <c r="B706" s="117" t="s">
        <v>951</v>
      </c>
      <c r="C706" s="117" t="s">
        <v>952</v>
      </c>
      <c r="D706" s="117" t="s">
        <v>279</v>
      </c>
      <c r="E706" s="117">
        <v>0.01</v>
      </c>
      <c r="F706" s="117">
        <v>8</v>
      </c>
      <c r="G706" s="117">
        <v>0.08</v>
      </c>
      <c r="H706" s="117" t="e">
        <f>G706*'3-9-2原材料-报废'!#REF!</f>
        <v>#REF!</v>
      </c>
    </row>
    <row r="707" ht="16" customHeight="1" spans="1:8">
      <c r="A707" s="117">
        <v>706</v>
      </c>
      <c r="B707" s="117" t="s">
        <v>953</v>
      </c>
      <c r="C707" s="117" t="s">
        <v>954</v>
      </c>
      <c r="D707" s="117" t="s">
        <v>279</v>
      </c>
      <c r="E707" s="117">
        <v>0.01</v>
      </c>
      <c r="F707" s="117">
        <v>8</v>
      </c>
      <c r="G707" s="117">
        <v>0.08</v>
      </c>
      <c r="H707" s="117" t="e">
        <f>G707*'3-9-2原材料-报废'!#REF!</f>
        <v>#REF!</v>
      </c>
    </row>
    <row r="708" ht="16" customHeight="1" spans="1:8">
      <c r="A708" s="117">
        <v>707</v>
      </c>
      <c r="B708" s="117" t="s">
        <v>955</v>
      </c>
      <c r="C708" s="117" t="s">
        <v>956</v>
      </c>
      <c r="D708" s="117" t="s">
        <v>279</v>
      </c>
      <c r="E708" s="117">
        <v>0.2</v>
      </c>
      <c r="F708" s="117">
        <v>8</v>
      </c>
      <c r="G708" s="117">
        <v>1.6</v>
      </c>
      <c r="H708" s="117" t="e">
        <f>G708*'3-9-2原材料-报废'!#REF!</f>
        <v>#REF!</v>
      </c>
    </row>
    <row r="709" ht="16" customHeight="1" spans="1:8">
      <c r="A709" s="117">
        <v>708</v>
      </c>
      <c r="B709" s="117" t="s">
        <v>957</v>
      </c>
      <c r="C709" s="117" t="s">
        <v>958</v>
      </c>
      <c r="D709" s="117" t="s">
        <v>279</v>
      </c>
      <c r="E709" s="117">
        <v>0.1</v>
      </c>
      <c r="F709" s="117">
        <v>8</v>
      </c>
      <c r="G709" s="117">
        <v>0.8</v>
      </c>
      <c r="H709" s="117" t="e">
        <f>G709*'3-9-2原材料-报废'!#REF!</f>
        <v>#REF!</v>
      </c>
    </row>
    <row r="710" ht="16" customHeight="1" spans="1:8">
      <c r="A710" s="117">
        <v>709</v>
      </c>
      <c r="B710" s="117" t="s">
        <v>957</v>
      </c>
      <c r="C710" s="117" t="s">
        <v>958</v>
      </c>
      <c r="D710" s="117" t="s">
        <v>279</v>
      </c>
      <c r="E710" s="117">
        <v>0.1</v>
      </c>
      <c r="F710" s="117">
        <v>8</v>
      </c>
      <c r="G710" s="117">
        <v>0.8</v>
      </c>
      <c r="H710" s="117" t="e">
        <f>G710*'3-9-2原材料-报废'!#REF!</f>
        <v>#REF!</v>
      </c>
    </row>
    <row r="711" ht="16" customHeight="1" spans="1:8">
      <c r="A711" s="117">
        <v>710</v>
      </c>
      <c r="B711" s="117" t="s">
        <v>959</v>
      </c>
      <c r="C711" s="117" t="s">
        <v>960</v>
      </c>
      <c r="D711" s="117" t="s">
        <v>266</v>
      </c>
      <c r="E711" s="117">
        <v>0.02</v>
      </c>
      <c r="F711" s="117">
        <v>1.5</v>
      </c>
      <c r="G711" s="117">
        <v>0.03</v>
      </c>
      <c r="H711" s="117" t="e">
        <f>G711*'3-9-2原材料-报废'!#REF!</f>
        <v>#REF!</v>
      </c>
    </row>
    <row r="712" ht="16" customHeight="1" spans="1:8">
      <c r="A712" s="117">
        <v>711</v>
      </c>
      <c r="B712" s="117" t="s">
        <v>959</v>
      </c>
      <c r="C712" s="117" t="s">
        <v>960</v>
      </c>
      <c r="D712" s="117" t="s">
        <v>266</v>
      </c>
      <c r="E712" s="117">
        <v>0.02</v>
      </c>
      <c r="F712" s="117">
        <v>1.5</v>
      </c>
      <c r="G712" s="117">
        <v>0.03</v>
      </c>
      <c r="H712" s="117" t="e">
        <f>G712*'3-9-2原材料-报废'!#REF!</f>
        <v>#REF!</v>
      </c>
    </row>
    <row r="713" ht="16" customHeight="1" spans="1:8">
      <c r="A713" s="117">
        <v>712</v>
      </c>
      <c r="B713" s="117" t="s">
        <v>264</v>
      </c>
      <c r="C713" s="117" t="s">
        <v>961</v>
      </c>
      <c r="D713" s="117" t="s">
        <v>266</v>
      </c>
      <c r="E713" s="117">
        <v>0.02</v>
      </c>
      <c r="F713" s="117">
        <v>1.5</v>
      </c>
      <c r="G713" s="117">
        <v>0.03</v>
      </c>
      <c r="H713" s="117" t="e">
        <f>G713*'3-9-2原材料-报废'!#REF!</f>
        <v>#REF!</v>
      </c>
    </row>
    <row r="714" ht="16" customHeight="1" spans="1:8">
      <c r="A714" s="117">
        <v>713</v>
      </c>
      <c r="B714" s="117" t="s">
        <v>264</v>
      </c>
      <c r="C714" s="117" t="s">
        <v>961</v>
      </c>
      <c r="D714" s="117" t="s">
        <v>266</v>
      </c>
      <c r="E714" s="117">
        <v>0.02</v>
      </c>
      <c r="F714" s="117">
        <v>1.5</v>
      </c>
      <c r="G714" s="117">
        <v>0.03</v>
      </c>
      <c r="H714" s="117" t="e">
        <f>G714*'3-9-2原材料-报废'!#REF!</f>
        <v>#REF!</v>
      </c>
    </row>
    <row r="715" ht="16" customHeight="1" spans="1:8">
      <c r="A715" s="117">
        <v>714</v>
      </c>
      <c r="B715" s="117" t="s">
        <v>962</v>
      </c>
      <c r="C715" s="117" t="s">
        <v>963</v>
      </c>
      <c r="D715" s="117" t="s">
        <v>266</v>
      </c>
      <c r="E715" s="117">
        <v>0.02</v>
      </c>
      <c r="F715" s="117">
        <v>1.5</v>
      </c>
      <c r="G715" s="117">
        <v>0.03</v>
      </c>
      <c r="H715" s="117" t="e">
        <f>G715*'3-9-2原材料-报废'!#REF!</f>
        <v>#REF!</v>
      </c>
    </row>
    <row r="716" ht="16" customHeight="1" spans="1:8">
      <c r="A716" s="117">
        <v>715</v>
      </c>
      <c r="B716" s="117" t="s">
        <v>962</v>
      </c>
      <c r="C716" s="117" t="s">
        <v>963</v>
      </c>
      <c r="D716" s="117" t="s">
        <v>266</v>
      </c>
      <c r="E716" s="117">
        <v>0.02</v>
      </c>
      <c r="F716" s="117">
        <v>1.5</v>
      </c>
      <c r="G716" s="117">
        <v>0.03</v>
      </c>
      <c r="H716" s="117" t="e">
        <f>G716*'3-9-2原材料-报废'!#REF!</f>
        <v>#REF!</v>
      </c>
    </row>
    <row r="717" ht="16" customHeight="1" spans="1:8">
      <c r="A717" s="117">
        <v>716</v>
      </c>
      <c r="B717" s="117" t="s">
        <v>962</v>
      </c>
      <c r="C717" s="117" t="s">
        <v>963</v>
      </c>
      <c r="D717" s="117" t="s">
        <v>266</v>
      </c>
      <c r="E717" s="117">
        <v>0.02</v>
      </c>
      <c r="F717" s="117">
        <v>1.5</v>
      </c>
      <c r="G717" s="117">
        <v>0.03</v>
      </c>
      <c r="H717" s="117" t="e">
        <f>G717*'3-9-2原材料-报废'!#REF!</f>
        <v>#REF!</v>
      </c>
    </row>
    <row r="718" ht="16" customHeight="1" spans="1:8">
      <c r="A718" s="117">
        <v>717</v>
      </c>
      <c r="B718" s="117" t="s">
        <v>964</v>
      </c>
      <c r="C718" s="117" t="s">
        <v>965</v>
      </c>
      <c r="D718" s="117" t="s">
        <v>266</v>
      </c>
      <c r="E718" s="117">
        <v>0.02</v>
      </c>
      <c r="F718" s="117">
        <v>1.5</v>
      </c>
      <c r="G718" s="117">
        <v>0.03</v>
      </c>
      <c r="H718" s="117" t="e">
        <f>G718*'3-9-2原材料-报废'!#REF!</f>
        <v>#REF!</v>
      </c>
    </row>
    <row r="719" ht="16" customHeight="1" spans="1:8">
      <c r="A719" s="117">
        <v>718</v>
      </c>
      <c r="B719" s="117" t="s">
        <v>964</v>
      </c>
      <c r="C719" s="117" t="s">
        <v>965</v>
      </c>
      <c r="D719" s="117" t="s">
        <v>266</v>
      </c>
      <c r="E719" s="117">
        <v>0.02</v>
      </c>
      <c r="F719" s="117">
        <v>1.5</v>
      </c>
      <c r="G719" s="117">
        <v>0.03</v>
      </c>
      <c r="H719" s="117" t="e">
        <f>G719*'3-9-2原材料-报废'!#REF!</f>
        <v>#REF!</v>
      </c>
    </row>
    <row r="720" ht="16" customHeight="1" spans="1:8">
      <c r="A720" s="117">
        <v>719</v>
      </c>
      <c r="B720" s="117" t="s">
        <v>966</v>
      </c>
      <c r="C720" s="117" t="s">
        <v>967</v>
      </c>
      <c r="D720" s="117" t="s">
        <v>9</v>
      </c>
      <c r="E720" s="117">
        <v>0.03</v>
      </c>
      <c r="F720" s="117">
        <v>0.5</v>
      </c>
      <c r="G720" s="117">
        <v>0.02</v>
      </c>
      <c r="H720" s="117" t="e">
        <f>G720*'3-9-2原材料-报废'!#REF!</f>
        <v>#REF!</v>
      </c>
    </row>
    <row r="721" ht="16" customHeight="1" spans="1:8">
      <c r="A721" s="117">
        <v>720</v>
      </c>
      <c r="B721" s="117" t="s">
        <v>966</v>
      </c>
      <c r="C721" s="117" t="s">
        <v>967</v>
      </c>
      <c r="D721" s="117" t="s">
        <v>9</v>
      </c>
      <c r="E721" s="117">
        <v>0.03</v>
      </c>
      <c r="F721" s="117">
        <v>0.5</v>
      </c>
      <c r="G721" s="117">
        <v>0.02</v>
      </c>
      <c r="H721" s="117" t="e">
        <f>G721*'3-9-2原材料-报废'!#REF!</f>
        <v>#REF!</v>
      </c>
    </row>
    <row r="722" ht="16" customHeight="1" spans="1:8">
      <c r="A722" s="117">
        <v>721</v>
      </c>
      <c r="B722" s="117" t="s">
        <v>966</v>
      </c>
      <c r="C722" s="117" t="s">
        <v>967</v>
      </c>
      <c r="D722" s="117" t="s">
        <v>9</v>
      </c>
      <c r="E722" s="117">
        <v>0.03</v>
      </c>
      <c r="F722" s="117">
        <v>0.5</v>
      </c>
      <c r="G722" s="117">
        <v>0.02</v>
      </c>
      <c r="H722" s="117" t="e">
        <f>G722*'3-9-2原材料-报废'!#REF!</f>
        <v>#REF!</v>
      </c>
    </row>
    <row r="723" ht="16" customHeight="1" spans="1:8">
      <c r="A723" s="117">
        <v>722</v>
      </c>
      <c r="B723" s="117" t="s">
        <v>968</v>
      </c>
      <c r="C723" s="117" t="s">
        <v>969</v>
      </c>
      <c r="D723" s="117" t="s">
        <v>970</v>
      </c>
      <c r="E723" s="117">
        <v>0.1</v>
      </c>
      <c r="F723" s="117">
        <v>25</v>
      </c>
      <c r="G723" s="117">
        <v>2.5</v>
      </c>
      <c r="H723" s="117" t="e">
        <f>G723*'3-9-2原材料-报废'!#REF!</f>
        <v>#REF!</v>
      </c>
    </row>
    <row r="724" ht="16" customHeight="1" spans="1:8">
      <c r="A724" s="117">
        <v>723</v>
      </c>
      <c r="B724" s="117" t="s">
        <v>273</v>
      </c>
      <c r="C724" s="117" t="s">
        <v>971</v>
      </c>
      <c r="D724" s="117" t="s">
        <v>96</v>
      </c>
      <c r="E724" s="117">
        <v>0.1</v>
      </c>
      <c r="F724" s="117">
        <v>8</v>
      </c>
      <c r="G724" s="117">
        <v>0.8</v>
      </c>
      <c r="H724" s="117" t="e">
        <f>G724*'3-9-2原材料-报废'!#REF!</f>
        <v>#REF!</v>
      </c>
    </row>
    <row r="725" ht="16" customHeight="1" spans="1:8">
      <c r="A725" s="117">
        <v>724</v>
      </c>
      <c r="B725" s="117" t="s">
        <v>273</v>
      </c>
      <c r="C725" s="117" t="s">
        <v>971</v>
      </c>
      <c r="D725" s="117" t="s">
        <v>96</v>
      </c>
      <c r="E725" s="117">
        <v>0.1</v>
      </c>
      <c r="F725" s="117">
        <v>8</v>
      </c>
      <c r="G725" s="117">
        <v>0.8</v>
      </c>
      <c r="H725" s="117" t="e">
        <f>G725*'3-9-2原材料-报废'!#REF!</f>
        <v>#REF!</v>
      </c>
    </row>
    <row r="726" ht="16" customHeight="1" spans="1:8">
      <c r="A726" s="117">
        <v>725</v>
      </c>
      <c r="B726" s="117" t="s">
        <v>273</v>
      </c>
      <c r="C726" s="117" t="s">
        <v>971</v>
      </c>
      <c r="D726" s="117" t="s">
        <v>96</v>
      </c>
      <c r="E726" s="117">
        <v>0.1</v>
      </c>
      <c r="F726" s="117">
        <v>8</v>
      </c>
      <c r="G726" s="117">
        <v>0.8</v>
      </c>
      <c r="H726" s="117" t="e">
        <f>G726*'3-9-2原材料-报废'!#REF!</f>
        <v>#REF!</v>
      </c>
    </row>
    <row r="727" ht="16" customHeight="1" spans="1:8">
      <c r="A727" s="117">
        <v>726</v>
      </c>
      <c r="B727" s="117" t="s">
        <v>972</v>
      </c>
      <c r="C727" s="117" t="s">
        <v>973</v>
      </c>
      <c r="D727" s="117" t="s">
        <v>124</v>
      </c>
      <c r="E727" s="117">
        <v>0.2</v>
      </c>
      <c r="F727" s="117">
        <v>8</v>
      </c>
      <c r="G727" s="117">
        <v>1.6</v>
      </c>
      <c r="H727" s="117" t="e">
        <f>G727*'3-9-2原材料-报废'!#REF!</f>
        <v>#REF!</v>
      </c>
    </row>
    <row r="728" ht="16" customHeight="1" spans="1:8">
      <c r="A728" s="117">
        <v>727</v>
      </c>
      <c r="B728" s="117" t="s">
        <v>974</v>
      </c>
      <c r="C728" s="117" t="s">
        <v>975</v>
      </c>
      <c r="D728" s="117" t="s">
        <v>73</v>
      </c>
      <c r="E728" s="117">
        <v>0.2</v>
      </c>
      <c r="F728" s="117">
        <v>8</v>
      </c>
      <c r="G728" s="117">
        <v>1.6</v>
      </c>
      <c r="H728" s="117" t="e">
        <f>G728*'3-9-2原材料-报废'!#REF!</f>
        <v>#REF!</v>
      </c>
    </row>
    <row r="729" ht="16" customHeight="1" spans="1:8">
      <c r="A729" s="117">
        <v>728</v>
      </c>
      <c r="B729" s="117" t="s">
        <v>976</v>
      </c>
      <c r="C729" s="117" t="s">
        <v>977</v>
      </c>
      <c r="D729" s="117" t="s">
        <v>73</v>
      </c>
      <c r="E729" s="117">
        <v>0.2</v>
      </c>
      <c r="F729" s="117">
        <v>8</v>
      </c>
      <c r="G729" s="117">
        <v>1.6</v>
      </c>
      <c r="H729" s="117" t="e">
        <f>G729*'3-9-2原材料-报废'!#REF!</f>
        <v>#REF!</v>
      </c>
    </row>
    <row r="730" ht="16" customHeight="1" spans="1:8">
      <c r="A730" s="117">
        <v>729</v>
      </c>
      <c r="B730" s="117" t="s">
        <v>978</v>
      </c>
      <c r="C730" s="117" t="s">
        <v>979</v>
      </c>
      <c r="D730" s="117" t="s">
        <v>73</v>
      </c>
      <c r="E730" s="117">
        <v>0.2</v>
      </c>
      <c r="F730" s="117">
        <v>8</v>
      </c>
      <c r="G730" s="117">
        <v>1.6</v>
      </c>
      <c r="H730" s="117" t="e">
        <f>G730*'3-9-2原材料-报废'!#REF!</f>
        <v>#REF!</v>
      </c>
    </row>
    <row r="731" ht="16" customHeight="1" spans="1:8">
      <c r="A731" s="117">
        <v>730</v>
      </c>
      <c r="B731" s="117" t="s">
        <v>980</v>
      </c>
      <c r="C731" s="117" t="s">
        <v>981</v>
      </c>
      <c r="D731" s="117" t="s">
        <v>73</v>
      </c>
      <c r="E731" s="117">
        <v>0.2</v>
      </c>
      <c r="F731" s="117">
        <v>8</v>
      </c>
      <c r="G731" s="117">
        <v>1.6</v>
      </c>
      <c r="H731" s="117" t="e">
        <f>G731*'3-9-2原材料-报废'!#REF!</f>
        <v>#REF!</v>
      </c>
    </row>
    <row r="732" ht="16" customHeight="1" spans="1:8">
      <c r="A732" s="117">
        <v>731</v>
      </c>
      <c r="B732" s="117" t="s">
        <v>982</v>
      </c>
      <c r="C732" s="117" t="s">
        <v>983</v>
      </c>
      <c r="D732" s="117" t="s">
        <v>73</v>
      </c>
      <c r="E732" s="117">
        <v>0.2</v>
      </c>
      <c r="F732" s="117">
        <v>8</v>
      </c>
      <c r="G732" s="117">
        <v>1.6</v>
      </c>
      <c r="H732" s="117" t="e">
        <f>G732*'3-9-2原材料-报废'!#REF!</f>
        <v>#REF!</v>
      </c>
    </row>
    <row r="733" ht="16" customHeight="1" spans="1:8">
      <c r="A733" s="117">
        <v>732</v>
      </c>
      <c r="B733" s="117" t="s">
        <v>984</v>
      </c>
      <c r="C733" s="117" t="s">
        <v>985</v>
      </c>
      <c r="D733" s="117" t="s">
        <v>73</v>
      </c>
      <c r="E733" s="117">
        <v>0.2</v>
      </c>
      <c r="F733" s="117">
        <v>8</v>
      </c>
      <c r="G733" s="117">
        <v>1.6</v>
      </c>
      <c r="H733" s="117" t="e">
        <f>G733*'3-9-2原材料-报废'!#REF!</f>
        <v>#REF!</v>
      </c>
    </row>
    <row r="734" ht="16" customHeight="1" spans="1:8">
      <c r="A734" s="117">
        <v>733</v>
      </c>
      <c r="B734" s="117" t="s">
        <v>984</v>
      </c>
      <c r="C734" s="117" t="s">
        <v>985</v>
      </c>
      <c r="D734" s="117" t="s">
        <v>73</v>
      </c>
      <c r="E734" s="117">
        <v>0.2</v>
      </c>
      <c r="F734" s="117">
        <v>8</v>
      </c>
      <c r="G734" s="117">
        <v>1.6</v>
      </c>
      <c r="H734" s="117" t="e">
        <f>G734*'3-9-2原材料-报废'!#REF!</f>
        <v>#REF!</v>
      </c>
    </row>
    <row r="735" ht="16" customHeight="1" spans="1:8">
      <c r="A735" s="117">
        <v>734</v>
      </c>
      <c r="B735" s="117" t="s">
        <v>986</v>
      </c>
      <c r="C735" s="117" t="s">
        <v>987</v>
      </c>
      <c r="D735" s="117" t="s">
        <v>70</v>
      </c>
      <c r="E735" s="117">
        <v>0.05</v>
      </c>
      <c r="F735" s="117">
        <v>3</v>
      </c>
      <c r="G735" s="117">
        <v>0.15</v>
      </c>
      <c r="H735" s="117" t="e">
        <f>G735*'3-9-2原材料-报废'!#REF!</f>
        <v>#REF!</v>
      </c>
    </row>
    <row r="736" ht="16" customHeight="1" spans="1:8">
      <c r="A736" s="117">
        <v>735</v>
      </c>
      <c r="B736" s="117" t="s">
        <v>988</v>
      </c>
      <c r="C736" s="117" t="s">
        <v>989</v>
      </c>
      <c r="D736" s="117" t="s">
        <v>124</v>
      </c>
      <c r="E736" s="117">
        <v>0.1</v>
      </c>
      <c r="F736" s="117">
        <v>8</v>
      </c>
      <c r="G736" s="117">
        <v>0.8</v>
      </c>
      <c r="H736" s="117" t="e">
        <f>G736*'3-9-2原材料-报废'!#REF!</f>
        <v>#REF!</v>
      </c>
    </row>
    <row r="737" ht="16" customHeight="1" spans="1:8">
      <c r="A737" s="117">
        <v>736</v>
      </c>
      <c r="B737" s="117" t="s">
        <v>988</v>
      </c>
      <c r="C737" s="117" t="s">
        <v>989</v>
      </c>
      <c r="D737" s="117" t="s">
        <v>124</v>
      </c>
      <c r="E737" s="117">
        <v>0.1</v>
      </c>
      <c r="F737" s="117">
        <v>8</v>
      </c>
      <c r="G737" s="117">
        <v>0.8</v>
      </c>
      <c r="H737" s="117" t="e">
        <f>G737*'3-9-2原材料-报废'!#REF!</f>
        <v>#REF!</v>
      </c>
    </row>
    <row r="738" ht="16" customHeight="1" spans="1:8">
      <c r="A738" s="117">
        <v>737</v>
      </c>
      <c r="B738" s="117" t="s">
        <v>988</v>
      </c>
      <c r="C738" s="117" t="s">
        <v>989</v>
      </c>
      <c r="D738" s="117" t="s">
        <v>124</v>
      </c>
      <c r="E738" s="117">
        <v>0.1</v>
      </c>
      <c r="F738" s="117">
        <v>8</v>
      </c>
      <c r="G738" s="117">
        <v>0.8</v>
      </c>
      <c r="H738" s="117" t="e">
        <f>G738*'3-9-2原材料-报废'!#REF!</f>
        <v>#REF!</v>
      </c>
    </row>
    <row r="739" ht="16" customHeight="1" spans="1:8">
      <c r="A739" s="117">
        <v>738</v>
      </c>
      <c r="B739" s="117" t="s">
        <v>990</v>
      </c>
      <c r="C739" s="117" t="s">
        <v>991</v>
      </c>
      <c r="D739" s="117" t="s">
        <v>73</v>
      </c>
      <c r="E739" s="117">
        <v>0.3</v>
      </c>
      <c r="F739" s="117">
        <v>8</v>
      </c>
      <c r="G739" s="117">
        <v>2.4</v>
      </c>
      <c r="H739" s="117" t="e">
        <f>G739*'3-9-2原材料-报废'!#REF!</f>
        <v>#REF!</v>
      </c>
    </row>
    <row r="740" ht="16" customHeight="1" spans="1:8">
      <c r="A740" s="117">
        <v>739</v>
      </c>
      <c r="B740" s="117" t="s">
        <v>992</v>
      </c>
      <c r="C740" s="117" t="s">
        <v>993</v>
      </c>
      <c r="D740" s="117" t="s">
        <v>73</v>
      </c>
      <c r="E740" s="117">
        <v>0.05</v>
      </c>
      <c r="F740" s="117">
        <v>8</v>
      </c>
      <c r="G740" s="117">
        <v>0.4</v>
      </c>
      <c r="H740" s="117" t="e">
        <f>G740*'3-9-2原材料-报废'!#REF!</f>
        <v>#REF!</v>
      </c>
    </row>
    <row r="741" ht="16" customHeight="1" spans="1:8">
      <c r="A741" s="117">
        <v>740</v>
      </c>
      <c r="B741" s="117" t="s">
        <v>994</v>
      </c>
      <c r="C741" s="117" t="s">
        <v>995</v>
      </c>
      <c r="D741" s="117" t="s">
        <v>73</v>
      </c>
      <c r="E741" s="117">
        <v>0.5</v>
      </c>
      <c r="F741" s="117">
        <v>8</v>
      </c>
      <c r="G741" s="117">
        <v>4</v>
      </c>
      <c r="H741" s="117" t="e">
        <f>G741*'3-9-2原材料-报废'!#REF!</f>
        <v>#REF!</v>
      </c>
    </row>
    <row r="742" ht="16" customHeight="1" spans="1:8">
      <c r="A742" s="117">
        <v>741</v>
      </c>
      <c r="B742" s="117" t="s">
        <v>996</v>
      </c>
      <c r="C742" s="117" t="s">
        <v>997</v>
      </c>
      <c r="D742" s="117" t="s">
        <v>73</v>
      </c>
      <c r="E742" s="117">
        <v>0.3</v>
      </c>
      <c r="F742" s="117">
        <v>8</v>
      </c>
      <c r="G742" s="117">
        <v>2.4</v>
      </c>
      <c r="H742" s="117" t="e">
        <f>G742*'3-9-2原材料-报废'!#REF!</f>
        <v>#REF!</v>
      </c>
    </row>
    <row r="743" ht="16" customHeight="1" spans="1:8">
      <c r="A743" s="117">
        <v>742</v>
      </c>
      <c r="B743" s="117" t="s">
        <v>998</v>
      </c>
      <c r="C743" s="117" t="s">
        <v>999</v>
      </c>
      <c r="D743" s="117" t="s">
        <v>73</v>
      </c>
      <c r="E743" s="117">
        <v>0.5</v>
      </c>
      <c r="F743" s="117">
        <v>8</v>
      </c>
      <c r="G743" s="117">
        <v>4</v>
      </c>
      <c r="H743" s="117" t="e">
        <f>G743*'3-9-2原材料-报废'!#REF!</f>
        <v>#REF!</v>
      </c>
    </row>
    <row r="744" ht="16" customHeight="1" spans="1:8">
      <c r="A744" s="117">
        <v>743</v>
      </c>
      <c r="B744" s="117" t="s">
        <v>1000</v>
      </c>
      <c r="C744" s="117" t="s">
        <v>1001</v>
      </c>
      <c r="D744" s="117" t="s">
        <v>92</v>
      </c>
      <c r="E744" s="117">
        <v>0.2</v>
      </c>
      <c r="F744" s="117">
        <v>55</v>
      </c>
      <c r="G744" s="117">
        <v>11</v>
      </c>
      <c r="H744" s="117" t="e">
        <f>G744*'3-9-2原材料-报废'!#REF!</f>
        <v>#REF!</v>
      </c>
    </row>
    <row r="745" ht="16" customHeight="1" spans="1:8">
      <c r="A745" s="117">
        <v>744</v>
      </c>
      <c r="B745" s="117" t="s">
        <v>1002</v>
      </c>
      <c r="C745" s="117" t="s">
        <v>1003</v>
      </c>
      <c r="D745" s="117" t="s">
        <v>92</v>
      </c>
      <c r="E745" s="117">
        <v>0.2</v>
      </c>
      <c r="F745" s="117">
        <v>55</v>
      </c>
      <c r="G745" s="117">
        <v>11</v>
      </c>
      <c r="H745" s="117" t="e">
        <f>G745*'3-9-2原材料-报废'!#REF!</f>
        <v>#REF!</v>
      </c>
    </row>
    <row r="746" ht="16" customHeight="1" spans="1:8">
      <c r="A746" s="117">
        <v>745</v>
      </c>
      <c r="B746" s="117" t="s">
        <v>1004</v>
      </c>
      <c r="C746" s="117" t="s">
        <v>1005</v>
      </c>
      <c r="D746" s="117" t="s">
        <v>92</v>
      </c>
      <c r="E746" s="117">
        <v>0.05</v>
      </c>
      <c r="F746" s="117">
        <v>55</v>
      </c>
      <c r="G746" s="117">
        <v>2.75</v>
      </c>
      <c r="H746" s="117" t="e">
        <f>G746*'3-9-2原材料-报废'!#REF!</f>
        <v>#REF!</v>
      </c>
    </row>
    <row r="747" ht="16" customHeight="1" spans="1:8">
      <c r="A747" s="117">
        <v>746</v>
      </c>
      <c r="B747" s="117" t="s">
        <v>1006</v>
      </c>
      <c r="C747" s="117" t="s">
        <v>1007</v>
      </c>
      <c r="D747" s="117" t="s">
        <v>92</v>
      </c>
      <c r="E747" s="117">
        <v>0.05</v>
      </c>
      <c r="F747" s="117">
        <v>55</v>
      </c>
      <c r="G747" s="117">
        <v>2.75</v>
      </c>
      <c r="H747" s="117" t="e">
        <f>G747*'3-9-2原材料-报废'!#REF!</f>
        <v>#REF!</v>
      </c>
    </row>
    <row r="748" ht="16" customHeight="1" spans="1:8">
      <c r="A748" s="117">
        <v>747</v>
      </c>
      <c r="B748" s="117" t="s">
        <v>1008</v>
      </c>
      <c r="C748" s="117" t="s">
        <v>1009</v>
      </c>
      <c r="D748" s="117" t="s">
        <v>92</v>
      </c>
      <c r="E748" s="117">
        <v>0.2</v>
      </c>
      <c r="F748" s="117">
        <v>55</v>
      </c>
      <c r="G748" s="117">
        <v>11</v>
      </c>
      <c r="H748" s="117" t="e">
        <f>G748*'3-9-2原材料-报废'!#REF!</f>
        <v>#REF!</v>
      </c>
    </row>
    <row r="749" ht="16" customHeight="1" spans="1:8">
      <c r="A749" s="117">
        <v>748</v>
      </c>
      <c r="B749" s="117" t="s">
        <v>1010</v>
      </c>
      <c r="C749" s="117" t="s">
        <v>1011</v>
      </c>
      <c r="D749" s="117" t="s">
        <v>92</v>
      </c>
      <c r="E749" s="117">
        <v>0.1</v>
      </c>
      <c r="F749" s="117">
        <v>55</v>
      </c>
      <c r="G749" s="117">
        <v>5.5</v>
      </c>
      <c r="H749" s="117" t="e">
        <f>G749*'3-9-2原材料-报废'!#REF!</f>
        <v>#REF!</v>
      </c>
    </row>
    <row r="750" ht="16" customHeight="1" spans="1:8">
      <c r="A750" s="117">
        <v>749</v>
      </c>
      <c r="B750" s="117" t="s">
        <v>1012</v>
      </c>
      <c r="C750" s="117" t="s">
        <v>1013</v>
      </c>
      <c r="D750" s="117" t="s">
        <v>92</v>
      </c>
      <c r="E750" s="117">
        <v>0.2</v>
      </c>
      <c r="F750" s="117">
        <v>55</v>
      </c>
      <c r="G750" s="117">
        <v>11</v>
      </c>
      <c r="H750" s="117" t="e">
        <f>G750*'3-9-2原材料-报废'!#REF!</f>
        <v>#REF!</v>
      </c>
    </row>
    <row r="751" ht="16" customHeight="1" spans="1:8">
      <c r="A751" s="117">
        <v>750</v>
      </c>
      <c r="B751" s="117" t="s">
        <v>1014</v>
      </c>
      <c r="C751" s="117" t="s">
        <v>1015</v>
      </c>
      <c r="D751" s="117" t="s">
        <v>92</v>
      </c>
      <c r="E751" s="117">
        <v>0.1</v>
      </c>
      <c r="F751" s="117">
        <v>55</v>
      </c>
      <c r="G751" s="117">
        <v>5.5</v>
      </c>
      <c r="H751" s="117" t="e">
        <f>G751*'3-9-2原材料-报废'!#REF!</f>
        <v>#REF!</v>
      </c>
    </row>
    <row r="752" ht="16" customHeight="1" spans="1:8">
      <c r="A752" s="117">
        <v>751</v>
      </c>
      <c r="B752" s="117" t="s">
        <v>1016</v>
      </c>
      <c r="C752" s="117" t="s">
        <v>1017</v>
      </c>
      <c r="D752" s="117" t="s">
        <v>114</v>
      </c>
      <c r="E752" s="117">
        <v>0.01</v>
      </c>
      <c r="F752" s="117">
        <v>1.5</v>
      </c>
      <c r="G752" s="117">
        <v>0.02</v>
      </c>
      <c r="H752" s="117" t="e">
        <f>G752*'3-9-2原材料-报废'!#REF!</f>
        <v>#REF!</v>
      </c>
    </row>
    <row r="753" ht="16" customHeight="1" spans="1:8">
      <c r="A753" s="117">
        <v>752</v>
      </c>
      <c r="B753" s="117" t="s">
        <v>1016</v>
      </c>
      <c r="C753" s="117" t="s">
        <v>1017</v>
      </c>
      <c r="D753" s="117" t="s">
        <v>114</v>
      </c>
      <c r="E753" s="117">
        <v>0.01</v>
      </c>
      <c r="F753" s="117">
        <v>1.5</v>
      </c>
      <c r="G753" s="117">
        <v>0.02</v>
      </c>
      <c r="H753" s="117" t="e">
        <f>G753*'3-9-2原材料-报废'!#REF!</f>
        <v>#REF!</v>
      </c>
    </row>
    <row r="754" ht="16" customHeight="1" spans="1:8">
      <c r="A754" s="117">
        <v>753</v>
      </c>
      <c r="B754" s="117" t="s">
        <v>1016</v>
      </c>
      <c r="C754" s="117" t="s">
        <v>1017</v>
      </c>
      <c r="D754" s="117" t="s">
        <v>114</v>
      </c>
      <c r="E754" s="117">
        <v>0.01</v>
      </c>
      <c r="F754" s="117">
        <v>1.5</v>
      </c>
      <c r="G754" s="117">
        <v>0.02</v>
      </c>
      <c r="H754" s="117" t="e">
        <f>G754*'3-9-2原材料-报废'!#REF!</f>
        <v>#REF!</v>
      </c>
    </row>
    <row r="755" ht="16" customHeight="1" spans="1:8">
      <c r="A755" s="117">
        <v>754</v>
      </c>
      <c r="B755" s="117" t="s">
        <v>1018</v>
      </c>
      <c r="C755" s="117" t="s">
        <v>1019</v>
      </c>
      <c r="D755" s="117" t="s">
        <v>92</v>
      </c>
      <c r="E755" s="117">
        <v>0.3</v>
      </c>
      <c r="F755" s="117">
        <v>55</v>
      </c>
      <c r="G755" s="117">
        <v>16.5</v>
      </c>
      <c r="H755" s="117" t="e">
        <f>G755*'3-9-2原材料-报废'!#REF!</f>
        <v>#REF!</v>
      </c>
    </row>
    <row r="756" ht="16" customHeight="1" spans="1:8">
      <c r="A756" s="117">
        <v>755</v>
      </c>
      <c r="B756" s="117" t="s">
        <v>1020</v>
      </c>
      <c r="C756" s="117" t="s">
        <v>1021</v>
      </c>
      <c r="D756" s="117" t="s">
        <v>124</v>
      </c>
      <c r="E756" s="117">
        <v>0.05</v>
      </c>
      <c r="F756" s="117">
        <v>8</v>
      </c>
      <c r="G756" s="117">
        <v>0.4</v>
      </c>
      <c r="H756" s="117" t="e">
        <f>G756*'3-9-2原材料-报废'!#REF!</f>
        <v>#REF!</v>
      </c>
    </row>
    <row r="757" ht="16" customHeight="1" spans="1:8">
      <c r="A757" s="117">
        <v>756</v>
      </c>
      <c r="B757" s="117" t="s">
        <v>1020</v>
      </c>
      <c r="C757" s="117" t="s">
        <v>1021</v>
      </c>
      <c r="D757" s="117" t="s">
        <v>124</v>
      </c>
      <c r="E757" s="117">
        <v>0.05</v>
      </c>
      <c r="F757" s="117">
        <v>8</v>
      </c>
      <c r="G757" s="117">
        <v>0.4</v>
      </c>
      <c r="H757" s="117" t="e">
        <f>G757*'3-9-2原材料-报废'!#REF!</f>
        <v>#REF!</v>
      </c>
    </row>
    <row r="758" ht="16" customHeight="1" spans="1:8">
      <c r="A758" s="117">
        <v>757</v>
      </c>
      <c r="B758" s="117" t="s">
        <v>1022</v>
      </c>
      <c r="C758" s="117" t="s">
        <v>1023</v>
      </c>
      <c r="D758" s="117" t="s">
        <v>124</v>
      </c>
      <c r="E758" s="117">
        <v>0.05</v>
      </c>
      <c r="F758" s="117">
        <v>8</v>
      </c>
      <c r="G758" s="117">
        <v>0.4</v>
      </c>
      <c r="H758" s="117" t="e">
        <f>G758*'3-9-2原材料-报废'!#REF!</f>
        <v>#REF!</v>
      </c>
    </row>
    <row r="759" ht="16" customHeight="1" spans="1:8">
      <c r="A759" s="117">
        <v>758</v>
      </c>
      <c r="B759" s="117" t="s">
        <v>1022</v>
      </c>
      <c r="C759" s="117" t="s">
        <v>1023</v>
      </c>
      <c r="D759" s="117" t="s">
        <v>124</v>
      </c>
      <c r="E759" s="117">
        <v>0.05</v>
      </c>
      <c r="F759" s="117">
        <v>8</v>
      </c>
      <c r="G759" s="117">
        <v>0.4</v>
      </c>
      <c r="H759" s="117" t="e">
        <f>G759*'3-9-2原材料-报废'!#REF!</f>
        <v>#REF!</v>
      </c>
    </row>
    <row r="760" ht="16" customHeight="1" spans="1:8">
      <c r="A760" s="117">
        <v>759</v>
      </c>
      <c r="B760" s="117" t="s">
        <v>1024</v>
      </c>
      <c r="C760" s="117" t="s">
        <v>1025</v>
      </c>
      <c r="D760" s="117" t="s">
        <v>124</v>
      </c>
      <c r="E760" s="117">
        <v>0.05</v>
      </c>
      <c r="F760" s="117">
        <v>8</v>
      </c>
      <c r="G760" s="117">
        <v>0.4</v>
      </c>
      <c r="H760" s="117" t="e">
        <f>G760*'3-9-2原材料-报废'!#REF!</f>
        <v>#REF!</v>
      </c>
    </row>
    <row r="761" ht="16" customHeight="1" spans="1:8">
      <c r="A761" s="117">
        <v>760</v>
      </c>
      <c r="B761" s="117" t="s">
        <v>1026</v>
      </c>
      <c r="C761" s="117" t="s">
        <v>1027</v>
      </c>
      <c r="D761" s="117" t="s">
        <v>220</v>
      </c>
      <c r="E761" s="117">
        <v>0.2</v>
      </c>
      <c r="F761" s="117">
        <v>25</v>
      </c>
      <c r="G761" s="117">
        <v>5</v>
      </c>
      <c r="H761" s="117" t="e">
        <f>G761*'3-9-2原材料-报废'!#REF!</f>
        <v>#REF!</v>
      </c>
    </row>
    <row r="762" ht="16" customHeight="1" spans="1:8">
      <c r="A762" s="117">
        <v>761</v>
      </c>
      <c r="B762" s="117" t="s">
        <v>1026</v>
      </c>
      <c r="C762" s="117" t="s">
        <v>1027</v>
      </c>
      <c r="D762" s="117" t="s">
        <v>220</v>
      </c>
      <c r="E762" s="117">
        <v>0.2</v>
      </c>
      <c r="F762" s="117">
        <v>25</v>
      </c>
      <c r="G762" s="117">
        <v>5</v>
      </c>
      <c r="H762" s="117" t="e">
        <f>G762*'3-9-2原材料-报废'!#REF!</f>
        <v>#REF!</v>
      </c>
    </row>
    <row r="763" ht="16" customHeight="1" spans="1:8">
      <c r="A763" s="117">
        <v>762</v>
      </c>
      <c r="B763" s="117" t="s">
        <v>1026</v>
      </c>
      <c r="C763" s="117" t="s">
        <v>1027</v>
      </c>
      <c r="D763" s="117" t="s">
        <v>220</v>
      </c>
      <c r="E763" s="117">
        <v>0.2</v>
      </c>
      <c r="F763" s="117">
        <v>25</v>
      </c>
      <c r="G763" s="117">
        <v>5</v>
      </c>
      <c r="H763" s="117" t="e">
        <f>G763*'3-9-2原材料-报废'!#REF!</f>
        <v>#REF!</v>
      </c>
    </row>
    <row r="764" ht="16" customHeight="1" spans="1:8">
      <c r="A764" s="117">
        <v>763</v>
      </c>
      <c r="B764" s="117" t="s">
        <v>1028</v>
      </c>
      <c r="C764" s="117" t="s">
        <v>1029</v>
      </c>
      <c r="D764" s="117" t="s">
        <v>124</v>
      </c>
      <c r="E764" s="117">
        <v>0.02</v>
      </c>
      <c r="F764" s="117">
        <v>8</v>
      </c>
      <c r="G764" s="117">
        <v>0.16</v>
      </c>
      <c r="H764" s="117" t="e">
        <f>G764*'3-9-2原材料-报废'!#REF!</f>
        <v>#REF!</v>
      </c>
    </row>
    <row r="765" ht="16" customHeight="1" spans="1:8">
      <c r="A765" s="117">
        <v>764</v>
      </c>
      <c r="B765" s="117" t="s">
        <v>1028</v>
      </c>
      <c r="C765" s="117" t="s">
        <v>1029</v>
      </c>
      <c r="D765" s="117" t="s">
        <v>124</v>
      </c>
      <c r="E765" s="117">
        <v>0.02</v>
      </c>
      <c r="F765" s="117">
        <v>8</v>
      </c>
      <c r="G765" s="117">
        <v>0.16</v>
      </c>
      <c r="H765" s="117" t="e">
        <f>G765*'3-9-2原材料-报废'!#REF!</f>
        <v>#REF!</v>
      </c>
    </row>
    <row r="766" ht="16" customHeight="1" spans="1:8">
      <c r="A766" s="117">
        <v>765</v>
      </c>
      <c r="B766" s="117" t="s">
        <v>1030</v>
      </c>
      <c r="C766" s="117" t="s">
        <v>1031</v>
      </c>
      <c r="D766" s="117" t="s">
        <v>124</v>
      </c>
      <c r="E766" s="117">
        <v>0.02</v>
      </c>
      <c r="F766" s="117">
        <v>8</v>
      </c>
      <c r="G766" s="117">
        <v>0.16</v>
      </c>
      <c r="H766" s="117" t="e">
        <f>G766*'3-9-2原材料-报废'!#REF!</f>
        <v>#REF!</v>
      </c>
    </row>
    <row r="767" ht="16" customHeight="1" spans="1:8">
      <c r="A767" s="117">
        <v>766</v>
      </c>
      <c r="B767" s="117" t="s">
        <v>1030</v>
      </c>
      <c r="C767" s="117" t="s">
        <v>1031</v>
      </c>
      <c r="D767" s="117" t="s">
        <v>124</v>
      </c>
      <c r="E767" s="117">
        <v>0.02</v>
      </c>
      <c r="F767" s="117">
        <v>8</v>
      </c>
      <c r="G767" s="117">
        <v>0.16</v>
      </c>
      <c r="H767" s="117" t="e">
        <f>G767*'3-9-2原材料-报废'!#REF!</f>
        <v>#REF!</v>
      </c>
    </row>
    <row r="768" ht="16" customHeight="1" spans="1:8">
      <c r="A768" s="117">
        <v>767</v>
      </c>
      <c r="B768" s="117" t="s">
        <v>1030</v>
      </c>
      <c r="C768" s="117" t="s">
        <v>1031</v>
      </c>
      <c r="D768" s="117" t="s">
        <v>124</v>
      </c>
      <c r="E768" s="117">
        <v>0.02</v>
      </c>
      <c r="F768" s="117">
        <v>8</v>
      </c>
      <c r="G768" s="117">
        <v>0.16</v>
      </c>
      <c r="H768" s="117" t="e">
        <f>G768*'3-9-2原材料-报废'!#REF!</f>
        <v>#REF!</v>
      </c>
    </row>
    <row r="769" ht="16" customHeight="1" spans="1:8">
      <c r="A769" s="117">
        <v>768</v>
      </c>
      <c r="B769" s="117" t="s">
        <v>1032</v>
      </c>
      <c r="C769" s="117" t="s">
        <v>1033</v>
      </c>
      <c r="D769" s="117" t="s">
        <v>121</v>
      </c>
      <c r="E769" s="117">
        <v>0.01</v>
      </c>
      <c r="F769" s="117">
        <v>3</v>
      </c>
      <c r="G769" s="117">
        <v>0.03</v>
      </c>
      <c r="H769" s="117" t="e">
        <f>G769*'3-9-2原材料-报废'!#REF!</f>
        <v>#REF!</v>
      </c>
    </row>
    <row r="770" ht="16" customHeight="1" spans="1:8">
      <c r="A770" s="117">
        <v>769</v>
      </c>
      <c r="B770" s="117" t="s">
        <v>1032</v>
      </c>
      <c r="C770" s="117" t="s">
        <v>1033</v>
      </c>
      <c r="D770" s="117" t="s">
        <v>121</v>
      </c>
      <c r="E770" s="117">
        <v>0.01</v>
      </c>
      <c r="F770" s="117">
        <v>3</v>
      </c>
      <c r="G770" s="117">
        <v>0.03</v>
      </c>
      <c r="H770" s="117" t="e">
        <f>G770*'3-9-2原材料-报废'!#REF!</f>
        <v>#REF!</v>
      </c>
    </row>
    <row r="771" ht="16" customHeight="1" spans="1:8">
      <c r="A771" s="117">
        <v>770</v>
      </c>
      <c r="B771" s="117" t="s">
        <v>1032</v>
      </c>
      <c r="C771" s="117" t="s">
        <v>1033</v>
      </c>
      <c r="D771" s="117" t="s">
        <v>121</v>
      </c>
      <c r="E771" s="117">
        <v>0.01</v>
      </c>
      <c r="F771" s="117">
        <v>3</v>
      </c>
      <c r="G771" s="117">
        <v>0.03</v>
      </c>
      <c r="H771" s="117" t="e">
        <f>G771*'3-9-2原材料-报废'!#REF!</f>
        <v>#REF!</v>
      </c>
    </row>
    <row r="772" ht="16" customHeight="1" spans="1:8">
      <c r="A772" s="117">
        <v>771</v>
      </c>
      <c r="B772" s="117" t="s">
        <v>1034</v>
      </c>
      <c r="C772" s="117" t="s">
        <v>1035</v>
      </c>
      <c r="D772" s="117" t="s">
        <v>124</v>
      </c>
      <c r="E772" s="117">
        <v>0.05</v>
      </c>
      <c r="F772" s="117">
        <v>8</v>
      </c>
      <c r="G772" s="117">
        <v>0.4</v>
      </c>
      <c r="H772" s="117" t="e">
        <f>G772*'3-9-2原材料-报废'!#REF!</f>
        <v>#REF!</v>
      </c>
    </row>
    <row r="773" ht="16" customHeight="1" spans="1:8">
      <c r="A773" s="117">
        <v>772</v>
      </c>
      <c r="B773" s="117" t="s">
        <v>1034</v>
      </c>
      <c r="C773" s="117" t="s">
        <v>1035</v>
      </c>
      <c r="D773" s="117" t="s">
        <v>124</v>
      </c>
      <c r="E773" s="117">
        <v>0.05</v>
      </c>
      <c r="F773" s="117">
        <v>8</v>
      </c>
      <c r="G773" s="117">
        <v>0.4</v>
      </c>
      <c r="H773" s="117" t="e">
        <f>G773*'3-9-2原材料-报废'!#REF!</f>
        <v>#REF!</v>
      </c>
    </row>
    <row r="774" ht="16" customHeight="1" spans="1:8">
      <c r="A774" s="117">
        <v>773</v>
      </c>
      <c r="B774" s="117" t="s">
        <v>1034</v>
      </c>
      <c r="C774" s="117" t="s">
        <v>1035</v>
      </c>
      <c r="D774" s="117" t="s">
        <v>124</v>
      </c>
      <c r="E774" s="117">
        <v>0.05</v>
      </c>
      <c r="F774" s="117">
        <v>8</v>
      </c>
      <c r="G774" s="117">
        <v>0.4</v>
      </c>
      <c r="H774" s="117" t="e">
        <f>G774*'3-9-2原材料-报废'!#REF!</f>
        <v>#REF!</v>
      </c>
    </row>
    <row r="775" ht="16" customHeight="1" spans="1:8">
      <c r="A775" s="117">
        <v>774</v>
      </c>
      <c r="B775" s="117" t="s">
        <v>1036</v>
      </c>
      <c r="C775" s="117" t="s">
        <v>1037</v>
      </c>
      <c r="D775" s="117" t="s">
        <v>124</v>
      </c>
      <c r="E775" s="117">
        <v>0.01</v>
      </c>
      <c r="F775" s="117">
        <v>8</v>
      </c>
      <c r="G775" s="117">
        <v>0.08</v>
      </c>
      <c r="H775" s="117" t="e">
        <f>G775*'3-9-2原材料-报废'!#REF!</f>
        <v>#REF!</v>
      </c>
    </row>
    <row r="776" ht="16" customHeight="1" spans="1:8">
      <c r="A776" s="117">
        <v>775</v>
      </c>
      <c r="B776" s="117" t="s">
        <v>1036</v>
      </c>
      <c r="C776" s="117" t="s">
        <v>1037</v>
      </c>
      <c r="D776" s="117" t="s">
        <v>124</v>
      </c>
      <c r="E776" s="117">
        <v>0.01</v>
      </c>
      <c r="F776" s="117">
        <v>8</v>
      </c>
      <c r="G776" s="117">
        <v>0.08</v>
      </c>
      <c r="H776" s="117" t="e">
        <f>G776*'3-9-2原材料-报废'!#REF!</f>
        <v>#REF!</v>
      </c>
    </row>
    <row r="777" ht="16" customHeight="1" spans="1:8">
      <c r="A777" s="117">
        <v>776</v>
      </c>
      <c r="B777" s="117" t="s">
        <v>1036</v>
      </c>
      <c r="C777" s="117" t="s">
        <v>1037</v>
      </c>
      <c r="D777" s="117" t="s">
        <v>124</v>
      </c>
      <c r="E777" s="117">
        <v>0.01</v>
      </c>
      <c r="F777" s="117">
        <v>8</v>
      </c>
      <c r="G777" s="117">
        <v>0.08</v>
      </c>
      <c r="H777" s="117" t="e">
        <f>G777*'3-9-2原材料-报废'!#REF!</f>
        <v>#REF!</v>
      </c>
    </row>
    <row r="778" ht="16" customHeight="1" spans="1:8">
      <c r="A778" s="117">
        <v>777</v>
      </c>
      <c r="B778" s="117" t="s">
        <v>1038</v>
      </c>
      <c r="C778" s="117" t="s">
        <v>1039</v>
      </c>
      <c r="D778" s="117" t="s">
        <v>124</v>
      </c>
      <c r="E778" s="117">
        <v>0.01</v>
      </c>
      <c r="F778" s="117">
        <v>8</v>
      </c>
      <c r="G778" s="117">
        <v>0.08</v>
      </c>
      <c r="H778" s="117" t="e">
        <f>G778*'3-9-2原材料-报废'!#REF!</f>
        <v>#REF!</v>
      </c>
    </row>
    <row r="779" ht="16" customHeight="1" spans="1:8">
      <c r="A779" s="117">
        <v>778</v>
      </c>
      <c r="B779" s="117" t="s">
        <v>1038</v>
      </c>
      <c r="C779" s="117" t="s">
        <v>1039</v>
      </c>
      <c r="D779" s="117" t="s">
        <v>124</v>
      </c>
      <c r="E779" s="117">
        <v>0.01</v>
      </c>
      <c r="F779" s="117">
        <v>8</v>
      </c>
      <c r="G779" s="117">
        <v>0.08</v>
      </c>
      <c r="H779" s="117" t="e">
        <f>G779*'3-9-2原材料-报废'!#REF!</f>
        <v>#REF!</v>
      </c>
    </row>
    <row r="780" ht="16" customHeight="1" spans="1:8">
      <c r="A780" s="117">
        <v>779</v>
      </c>
      <c r="B780" s="117" t="s">
        <v>1038</v>
      </c>
      <c r="C780" s="117" t="s">
        <v>1039</v>
      </c>
      <c r="D780" s="117" t="s">
        <v>124</v>
      </c>
      <c r="E780" s="117">
        <v>0.01</v>
      </c>
      <c r="F780" s="117">
        <v>8</v>
      </c>
      <c r="G780" s="117">
        <v>0.08</v>
      </c>
      <c r="H780" s="117" t="e">
        <f>G780*'3-9-2原材料-报废'!#REF!</f>
        <v>#REF!</v>
      </c>
    </row>
    <row r="781" ht="16" customHeight="1" spans="1:8">
      <c r="A781" s="117">
        <v>780</v>
      </c>
      <c r="B781" s="117" t="s">
        <v>1040</v>
      </c>
      <c r="C781" s="117" t="s">
        <v>1041</v>
      </c>
      <c r="D781" s="117" t="s">
        <v>124</v>
      </c>
      <c r="E781" s="117">
        <v>0.01</v>
      </c>
      <c r="F781" s="117">
        <v>8</v>
      </c>
      <c r="G781" s="117">
        <v>0.08</v>
      </c>
      <c r="H781" s="117" t="e">
        <f>G781*'3-9-2原材料-报废'!#REF!</f>
        <v>#REF!</v>
      </c>
    </row>
    <row r="782" ht="16" customHeight="1" spans="1:8">
      <c r="A782" s="117">
        <v>781</v>
      </c>
      <c r="B782" s="117" t="s">
        <v>1042</v>
      </c>
      <c r="C782" s="117" t="s">
        <v>1043</v>
      </c>
      <c r="D782" s="117" t="s">
        <v>124</v>
      </c>
      <c r="E782" s="117">
        <v>0.01</v>
      </c>
      <c r="F782" s="117">
        <v>8</v>
      </c>
      <c r="G782" s="117">
        <v>0.08</v>
      </c>
      <c r="H782" s="117" t="e">
        <f>G782*'3-9-2原材料-报废'!#REF!</f>
        <v>#REF!</v>
      </c>
    </row>
    <row r="783" ht="16" customHeight="1" spans="1:8">
      <c r="A783" s="117">
        <v>782</v>
      </c>
      <c r="B783" s="117" t="s">
        <v>1042</v>
      </c>
      <c r="C783" s="117" t="s">
        <v>1043</v>
      </c>
      <c r="D783" s="117" t="s">
        <v>124</v>
      </c>
      <c r="E783" s="117">
        <v>0.01</v>
      </c>
      <c r="F783" s="117">
        <v>8</v>
      </c>
      <c r="G783" s="117">
        <v>0.08</v>
      </c>
      <c r="H783" s="117" t="e">
        <f>G783*'3-9-2原材料-报废'!#REF!</f>
        <v>#REF!</v>
      </c>
    </row>
    <row r="784" ht="16" customHeight="1" spans="1:8">
      <c r="A784" s="117">
        <v>783</v>
      </c>
      <c r="B784" s="117" t="s">
        <v>1042</v>
      </c>
      <c r="C784" s="117" t="s">
        <v>1043</v>
      </c>
      <c r="D784" s="117" t="s">
        <v>124</v>
      </c>
      <c r="E784" s="117">
        <v>0.01</v>
      </c>
      <c r="F784" s="117">
        <v>8</v>
      </c>
      <c r="G784" s="117">
        <v>0.08</v>
      </c>
      <c r="H784" s="117" t="e">
        <f>G784*'3-9-2原材料-报废'!#REF!</f>
        <v>#REF!</v>
      </c>
    </row>
    <row r="785" ht="16" customHeight="1" spans="1:8">
      <c r="A785" s="117">
        <v>784</v>
      </c>
      <c r="B785" s="117" t="s">
        <v>1044</v>
      </c>
      <c r="C785" s="117" t="s">
        <v>1045</v>
      </c>
      <c r="D785" s="117" t="s">
        <v>282</v>
      </c>
      <c r="E785" s="117">
        <v>0.02</v>
      </c>
      <c r="F785" s="117">
        <v>25</v>
      </c>
      <c r="G785" s="117">
        <v>0.5</v>
      </c>
      <c r="H785" s="117" t="e">
        <f>G785*'3-9-2原材料-报废'!#REF!</f>
        <v>#REF!</v>
      </c>
    </row>
    <row r="786" ht="16" customHeight="1" spans="1:8">
      <c r="A786" s="117">
        <v>785</v>
      </c>
      <c r="B786" s="117" t="s">
        <v>1046</v>
      </c>
      <c r="C786" s="117" t="s">
        <v>1047</v>
      </c>
      <c r="D786" s="117" t="s">
        <v>279</v>
      </c>
      <c r="E786" s="117">
        <v>0.05</v>
      </c>
      <c r="F786" s="117">
        <v>8</v>
      </c>
      <c r="G786" s="117">
        <v>0.4</v>
      </c>
      <c r="H786" s="117" t="e">
        <f>G786*'3-9-2原材料-报废'!#REF!</f>
        <v>#REF!</v>
      </c>
    </row>
    <row r="787" ht="16" customHeight="1" spans="1:8">
      <c r="A787" s="117">
        <v>786</v>
      </c>
      <c r="B787" s="117" t="s">
        <v>1046</v>
      </c>
      <c r="C787" s="117" t="s">
        <v>1047</v>
      </c>
      <c r="D787" s="117" t="s">
        <v>279</v>
      </c>
      <c r="E787" s="117">
        <v>0.05</v>
      </c>
      <c r="F787" s="117">
        <v>8</v>
      </c>
      <c r="G787" s="117">
        <v>0.4</v>
      </c>
      <c r="H787" s="117" t="e">
        <f>G787*'3-9-2原材料-报废'!#REF!</f>
        <v>#REF!</v>
      </c>
    </row>
    <row r="788" ht="16" customHeight="1" spans="1:8">
      <c r="A788" s="117">
        <v>787</v>
      </c>
      <c r="B788" s="117" t="s">
        <v>1046</v>
      </c>
      <c r="C788" s="117" t="s">
        <v>1047</v>
      </c>
      <c r="D788" s="117" t="s">
        <v>279</v>
      </c>
      <c r="E788" s="117">
        <v>0.05</v>
      </c>
      <c r="F788" s="117">
        <v>8</v>
      </c>
      <c r="G788" s="117">
        <v>0.4</v>
      </c>
      <c r="H788" s="117" t="e">
        <f>G788*'3-9-2原材料-报废'!#REF!</f>
        <v>#REF!</v>
      </c>
    </row>
    <row r="789" ht="16" customHeight="1" spans="1:8">
      <c r="A789" s="117">
        <v>788</v>
      </c>
      <c r="B789" s="117" t="s">
        <v>1048</v>
      </c>
      <c r="C789" s="117" t="s">
        <v>1049</v>
      </c>
      <c r="D789" s="117" t="s">
        <v>279</v>
      </c>
      <c r="E789" s="117">
        <v>0.05</v>
      </c>
      <c r="F789" s="117">
        <v>8</v>
      </c>
      <c r="G789" s="117">
        <v>0.4</v>
      </c>
      <c r="H789" s="117" t="e">
        <f>G789*'3-9-2原材料-报废'!#REF!</f>
        <v>#REF!</v>
      </c>
    </row>
    <row r="790" ht="16" customHeight="1" spans="1:8">
      <c r="A790" s="117">
        <v>789</v>
      </c>
      <c r="B790" s="117" t="s">
        <v>1050</v>
      </c>
      <c r="C790" s="117" t="s">
        <v>1051</v>
      </c>
      <c r="D790" s="117" t="s">
        <v>124</v>
      </c>
      <c r="E790" s="117">
        <v>0.2</v>
      </c>
      <c r="F790" s="117">
        <v>8</v>
      </c>
      <c r="G790" s="117">
        <v>1.6</v>
      </c>
      <c r="H790" s="117" t="e">
        <f>G790*'3-9-2原材料-报废'!#REF!</f>
        <v>#REF!</v>
      </c>
    </row>
    <row r="791" ht="16" customHeight="1" spans="1:8">
      <c r="A791" s="117">
        <v>790</v>
      </c>
      <c r="B791" s="117" t="s">
        <v>1050</v>
      </c>
      <c r="C791" s="117" t="s">
        <v>1051</v>
      </c>
      <c r="D791" s="117" t="s">
        <v>124</v>
      </c>
      <c r="E791" s="117">
        <v>0.2</v>
      </c>
      <c r="F791" s="117">
        <v>8</v>
      </c>
      <c r="G791" s="117">
        <v>1.6</v>
      </c>
      <c r="H791" s="117" t="e">
        <f>G791*'3-9-2原材料-报废'!#REF!</f>
        <v>#REF!</v>
      </c>
    </row>
    <row r="792" ht="16" customHeight="1" spans="1:8">
      <c r="A792" s="117">
        <v>791</v>
      </c>
      <c r="B792" s="117" t="s">
        <v>1050</v>
      </c>
      <c r="C792" s="117" t="s">
        <v>1051</v>
      </c>
      <c r="D792" s="117" t="s">
        <v>124</v>
      </c>
      <c r="E792" s="117">
        <v>0.2</v>
      </c>
      <c r="F792" s="117">
        <v>8</v>
      </c>
      <c r="G792" s="117">
        <v>1.6</v>
      </c>
      <c r="H792" s="117" t="e">
        <f>G792*'3-9-2原材料-报废'!#REF!</f>
        <v>#REF!</v>
      </c>
    </row>
    <row r="793" ht="16" customHeight="1" spans="1:8">
      <c r="A793" s="117">
        <v>792</v>
      </c>
      <c r="B793" s="117" t="s">
        <v>1052</v>
      </c>
      <c r="C793" s="117" t="s">
        <v>1053</v>
      </c>
      <c r="D793" s="117" t="s">
        <v>124</v>
      </c>
      <c r="E793" s="117">
        <v>0.1</v>
      </c>
      <c r="F793" s="117">
        <v>8</v>
      </c>
      <c r="G793" s="117">
        <v>0.8</v>
      </c>
      <c r="H793" s="117" t="e">
        <f>G793*'3-9-2原材料-报废'!#REF!</f>
        <v>#REF!</v>
      </c>
    </row>
    <row r="794" ht="16" customHeight="1" spans="1:8">
      <c r="A794" s="117">
        <v>793</v>
      </c>
      <c r="B794" s="117" t="s">
        <v>1052</v>
      </c>
      <c r="C794" s="117" t="s">
        <v>1053</v>
      </c>
      <c r="D794" s="117" t="s">
        <v>124</v>
      </c>
      <c r="E794" s="117">
        <v>0.1</v>
      </c>
      <c r="F794" s="117">
        <v>8</v>
      </c>
      <c r="G794" s="117">
        <v>0.8</v>
      </c>
      <c r="H794" s="117" t="e">
        <f>G794*'3-9-2原材料-报废'!#REF!</f>
        <v>#REF!</v>
      </c>
    </row>
    <row r="795" ht="16" customHeight="1" spans="1:8">
      <c r="A795" s="117">
        <v>794</v>
      </c>
      <c r="B795" s="117" t="s">
        <v>1052</v>
      </c>
      <c r="C795" s="117" t="s">
        <v>1053</v>
      </c>
      <c r="D795" s="117" t="s">
        <v>124</v>
      </c>
      <c r="E795" s="117">
        <v>0.1</v>
      </c>
      <c r="F795" s="117">
        <v>8</v>
      </c>
      <c r="G795" s="117">
        <v>0.8</v>
      </c>
      <c r="H795" s="117" t="e">
        <f>G795*'3-9-2原材料-报废'!#REF!</f>
        <v>#REF!</v>
      </c>
    </row>
    <row r="796" ht="16" customHeight="1" spans="1:8">
      <c r="A796" s="117">
        <v>795</v>
      </c>
      <c r="B796" s="117" t="s">
        <v>1054</v>
      </c>
      <c r="C796" s="117" t="s">
        <v>1055</v>
      </c>
      <c r="D796" s="117" t="s">
        <v>124</v>
      </c>
      <c r="E796" s="117">
        <v>0.3</v>
      </c>
      <c r="F796" s="117">
        <v>8</v>
      </c>
      <c r="G796" s="117">
        <v>2.4</v>
      </c>
      <c r="H796" s="117" t="e">
        <f>G796*'3-9-2原材料-报废'!#REF!</f>
        <v>#REF!</v>
      </c>
    </row>
    <row r="797" ht="16" customHeight="1" spans="1:8">
      <c r="A797" s="117">
        <v>796</v>
      </c>
      <c r="B797" s="117" t="s">
        <v>1054</v>
      </c>
      <c r="C797" s="117" t="s">
        <v>1055</v>
      </c>
      <c r="D797" s="117" t="s">
        <v>124</v>
      </c>
      <c r="E797" s="117">
        <v>0.3</v>
      </c>
      <c r="F797" s="117">
        <v>8</v>
      </c>
      <c r="G797" s="117">
        <v>2.4</v>
      </c>
      <c r="H797" s="117" t="e">
        <f>G797*'3-9-2原材料-报废'!#REF!</f>
        <v>#REF!</v>
      </c>
    </row>
    <row r="798" ht="16" customHeight="1" spans="1:8">
      <c r="A798" s="117">
        <v>797</v>
      </c>
      <c r="B798" s="117" t="s">
        <v>1056</v>
      </c>
      <c r="C798" s="117" t="s">
        <v>1057</v>
      </c>
      <c r="D798" s="117" t="s">
        <v>124</v>
      </c>
      <c r="E798" s="117">
        <v>0.2</v>
      </c>
      <c r="F798" s="117">
        <v>8</v>
      </c>
      <c r="G798" s="117">
        <v>1.6</v>
      </c>
      <c r="H798" s="117" t="e">
        <f>G798*'3-9-2原材料-报废'!#REF!</f>
        <v>#REF!</v>
      </c>
    </row>
    <row r="799" ht="16" customHeight="1" spans="1:8">
      <c r="A799" s="117">
        <v>798</v>
      </c>
      <c r="B799" s="117" t="s">
        <v>1058</v>
      </c>
      <c r="C799" s="117" t="s">
        <v>1059</v>
      </c>
      <c r="D799" s="117" t="s">
        <v>124</v>
      </c>
      <c r="E799" s="117">
        <v>0.05</v>
      </c>
      <c r="F799" s="117">
        <v>8</v>
      </c>
      <c r="G799" s="117">
        <v>0.4</v>
      </c>
      <c r="H799" s="117" t="e">
        <f>G799*'3-9-2原材料-报废'!#REF!</f>
        <v>#REF!</v>
      </c>
    </row>
    <row r="800" ht="16" customHeight="1" spans="1:8">
      <c r="A800" s="117">
        <v>799</v>
      </c>
      <c r="B800" s="117" t="s">
        <v>1058</v>
      </c>
      <c r="C800" s="117" t="s">
        <v>1059</v>
      </c>
      <c r="D800" s="117" t="s">
        <v>124</v>
      </c>
      <c r="E800" s="117">
        <v>0.05</v>
      </c>
      <c r="F800" s="117">
        <v>8</v>
      </c>
      <c r="G800" s="117">
        <v>0.4</v>
      </c>
      <c r="H800" s="117" t="e">
        <f>G800*'3-9-2原材料-报废'!#REF!</f>
        <v>#REF!</v>
      </c>
    </row>
    <row r="801" ht="16" customHeight="1" spans="1:8">
      <c r="A801" s="117">
        <v>800</v>
      </c>
      <c r="B801" s="117" t="s">
        <v>1058</v>
      </c>
      <c r="C801" s="117" t="s">
        <v>1059</v>
      </c>
      <c r="D801" s="117" t="s">
        <v>124</v>
      </c>
      <c r="E801" s="117">
        <v>0.05</v>
      </c>
      <c r="F801" s="117">
        <v>8</v>
      </c>
      <c r="G801" s="117">
        <v>0.4</v>
      </c>
      <c r="H801" s="117" t="e">
        <f>G801*'3-9-2原材料-报废'!#REF!</f>
        <v>#REF!</v>
      </c>
    </row>
    <row r="802" ht="16" customHeight="1" spans="1:8">
      <c r="A802" s="117">
        <v>801</v>
      </c>
      <c r="B802" s="117" t="s">
        <v>1060</v>
      </c>
      <c r="C802" s="117" t="s">
        <v>1061</v>
      </c>
      <c r="D802" s="117" t="s">
        <v>124</v>
      </c>
      <c r="E802" s="117">
        <v>0.5</v>
      </c>
      <c r="F802" s="117">
        <v>8</v>
      </c>
      <c r="G802" s="117">
        <v>4</v>
      </c>
      <c r="H802" s="117" t="e">
        <f>G802*'3-9-2原材料-报废'!#REF!</f>
        <v>#REF!</v>
      </c>
    </row>
    <row r="803" ht="16" customHeight="1" spans="1:8">
      <c r="A803" s="117">
        <v>802</v>
      </c>
      <c r="B803" s="117" t="s">
        <v>418</v>
      </c>
      <c r="C803" s="117" t="s">
        <v>1062</v>
      </c>
      <c r="D803" s="117" t="s">
        <v>124</v>
      </c>
      <c r="E803" s="117">
        <v>0.1</v>
      </c>
      <c r="F803" s="117">
        <v>8</v>
      </c>
      <c r="G803" s="117">
        <v>0.8</v>
      </c>
      <c r="H803" s="117" t="e">
        <f>G803*'3-9-2原材料-报废'!#REF!</f>
        <v>#REF!</v>
      </c>
    </row>
    <row r="804" ht="16" customHeight="1" spans="1:8">
      <c r="A804" s="117">
        <v>803</v>
      </c>
      <c r="B804" s="117" t="s">
        <v>1063</v>
      </c>
      <c r="C804" s="117" t="s">
        <v>1064</v>
      </c>
      <c r="D804" s="117" t="s">
        <v>124</v>
      </c>
      <c r="E804" s="117">
        <v>0.05</v>
      </c>
      <c r="F804" s="117">
        <v>8</v>
      </c>
      <c r="G804" s="117">
        <v>0.4</v>
      </c>
      <c r="H804" s="117" t="e">
        <f>G804*'3-9-2原材料-报废'!#REF!</f>
        <v>#REF!</v>
      </c>
    </row>
    <row r="805" ht="16" customHeight="1" spans="1:8">
      <c r="A805" s="117">
        <v>804</v>
      </c>
      <c r="B805" s="117" t="s">
        <v>1063</v>
      </c>
      <c r="C805" s="117" t="s">
        <v>1064</v>
      </c>
      <c r="D805" s="117" t="s">
        <v>124</v>
      </c>
      <c r="E805" s="117">
        <v>0.05</v>
      </c>
      <c r="F805" s="117">
        <v>8</v>
      </c>
      <c r="G805" s="117">
        <v>0.4</v>
      </c>
      <c r="H805" s="117" t="e">
        <f>G805*'3-9-2原材料-报废'!#REF!</f>
        <v>#REF!</v>
      </c>
    </row>
    <row r="806" ht="16" customHeight="1" spans="1:8">
      <c r="A806" s="117">
        <v>805</v>
      </c>
      <c r="B806" s="117" t="s">
        <v>1065</v>
      </c>
      <c r="C806" s="117" t="s">
        <v>1066</v>
      </c>
      <c r="D806" s="117" t="s">
        <v>114</v>
      </c>
      <c r="E806" s="117">
        <v>0.01</v>
      </c>
      <c r="F806" s="117">
        <v>1.5</v>
      </c>
      <c r="G806" s="117">
        <v>0.02</v>
      </c>
      <c r="H806" s="117" t="e">
        <f>G806*'3-9-2原材料-报废'!#REF!</f>
        <v>#REF!</v>
      </c>
    </row>
    <row r="807" ht="16" customHeight="1" spans="1:8">
      <c r="A807" s="117">
        <v>806</v>
      </c>
      <c r="B807" s="117" t="s">
        <v>1065</v>
      </c>
      <c r="C807" s="117" t="s">
        <v>1066</v>
      </c>
      <c r="D807" s="117" t="s">
        <v>114</v>
      </c>
      <c r="E807" s="117">
        <v>0.01</v>
      </c>
      <c r="F807" s="117">
        <v>1.5</v>
      </c>
      <c r="G807" s="117">
        <v>0.02</v>
      </c>
      <c r="H807" s="117" t="e">
        <f>G807*'3-9-2原材料-报废'!#REF!</f>
        <v>#REF!</v>
      </c>
    </row>
    <row r="808" ht="16" customHeight="1" spans="1:8">
      <c r="A808" s="117">
        <v>807</v>
      </c>
      <c r="B808" s="117" t="s">
        <v>1067</v>
      </c>
      <c r="C808" s="117" t="s">
        <v>1068</v>
      </c>
      <c r="D808" s="117" t="s">
        <v>124</v>
      </c>
      <c r="E808" s="117">
        <v>0.1</v>
      </c>
      <c r="F808" s="117">
        <v>8</v>
      </c>
      <c r="G808" s="117">
        <v>0.8</v>
      </c>
      <c r="H808" s="117" t="e">
        <f>G808*'3-9-2原材料-报废'!#REF!</f>
        <v>#REF!</v>
      </c>
    </row>
    <row r="809" ht="16" customHeight="1" spans="1:8">
      <c r="A809" s="117">
        <v>808</v>
      </c>
      <c r="B809" s="117" t="s">
        <v>1069</v>
      </c>
      <c r="C809" s="117" t="s">
        <v>1070</v>
      </c>
      <c r="D809" s="117" t="s">
        <v>124</v>
      </c>
      <c r="E809" s="117">
        <v>0.05</v>
      </c>
      <c r="F809" s="117">
        <v>8</v>
      </c>
      <c r="G809" s="117">
        <v>0.4</v>
      </c>
      <c r="H809" s="117" t="e">
        <f>G809*'3-9-2原材料-报废'!#REF!</f>
        <v>#REF!</v>
      </c>
    </row>
    <row r="810" ht="16" customHeight="1" spans="1:8">
      <c r="A810" s="117">
        <v>809</v>
      </c>
      <c r="B810" s="117" t="s">
        <v>1069</v>
      </c>
      <c r="C810" s="117" t="s">
        <v>1070</v>
      </c>
      <c r="D810" s="117" t="s">
        <v>124</v>
      </c>
      <c r="E810" s="117">
        <v>0.05</v>
      </c>
      <c r="F810" s="117">
        <v>8</v>
      </c>
      <c r="G810" s="117">
        <v>0.4</v>
      </c>
      <c r="H810" s="117" t="e">
        <f>G810*'3-9-2原材料-报废'!#REF!</f>
        <v>#REF!</v>
      </c>
    </row>
    <row r="811" ht="16" customHeight="1" spans="1:8">
      <c r="A811" s="117">
        <v>810</v>
      </c>
      <c r="B811" s="117" t="s">
        <v>1069</v>
      </c>
      <c r="C811" s="117" t="s">
        <v>1070</v>
      </c>
      <c r="D811" s="117" t="s">
        <v>124</v>
      </c>
      <c r="E811" s="117">
        <v>0.05</v>
      </c>
      <c r="F811" s="117">
        <v>8</v>
      </c>
      <c r="G811" s="117">
        <v>0.4</v>
      </c>
      <c r="H811" s="117" t="e">
        <f>G811*'3-9-2原材料-报废'!#REF!</f>
        <v>#REF!</v>
      </c>
    </row>
    <row r="812" ht="16" customHeight="1" spans="1:8">
      <c r="A812" s="117">
        <v>811</v>
      </c>
      <c r="B812" s="117" t="s">
        <v>1071</v>
      </c>
      <c r="C812" s="117" t="s">
        <v>1072</v>
      </c>
      <c r="D812" s="117" t="s">
        <v>124</v>
      </c>
      <c r="E812" s="117">
        <v>0.05</v>
      </c>
      <c r="F812" s="117">
        <v>8</v>
      </c>
      <c r="G812" s="117">
        <v>0.4</v>
      </c>
      <c r="H812" s="117" t="e">
        <f>G812*'3-9-2原材料-报废'!#REF!</f>
        <v>#REF!</v>
      </c>
    </row>
    <row r="813" ht="16" customHeight="1" spans="1:8">
      <c r="A813" s="117">
        <v>812</v>
      </c>
      <c r="B813" s="117" t="s">
        <v>1071</v>
      </c>
      <c r="C813" s="117" t="s">
        <v>1072</v>
      </c>
      <c r="D813" s="117" t="s">
        <v>124</v>
      </c>
      <c r="E813" s="117">
        <v>0.05</v>
      </c>
      <c r="F813" s="117">
        <v>8</v>
      </c>
      <c r="G813" s="117">
        <v>0.4</v>
      </c>
      <c r="H813" s="117" t="e">
        <f>G813*'3-9-2原材料-报废'!#REF!</f>
        <v>#REF!</v>
      </c>
    </row>
    <row r="814" ht="16" customHeight="1" spans="1:8">
      <c r="A814" s="117">
        <v>813</v>
      </c>
      <c r="B814" s="117" t="s">
        <v>1071</v>
      </c>
      <c r="C814" s="117" t="s">
        <v>1072</v>
      </c>
      <c r="D814" s="117" t="s">
        <v>124</v>
      </c>
      <c r="E814" s="117">
        <v>0.05</v>
      </c>
      <c r="F814" s="117">
        <v>8</v>
      </c>
      <c r="G814" s="117">
        <v>0.4</v>
      </c>
      <c r="H814" s="117" t="e">
        <f>G814*'3-9-2原材料-报废'!#REF!</f>
        <v>#REF!</v>
      </c>
    </row>
    <row r="815" ht="16" customHeight="1" spans="1:8">
      <c r="A815" s="117">
        <v>814</v>
      </c>
      <c r="B815" s="117" t="s">
        <v>1073</v>
      </c>
      <c r="C815" s="117" t="s">
        <v>1074</v>
      </c>
      <c r="D815" s="117" t="s">
        <v>124</v>
      </c>
      <c r="E815" s="117">
        <v>0.2</v>
      </c>
      <c r="F815" s="117">
        <v>8</v>
      </c>
      <c r="G815" s="117">
        <v>1.6</v>
      </c>
      <c r="H815" s="117" t="e">
        <f>G815*'3-9-2原材料-报废'!#REF!</f>
        <v>#REF!</v>
      </c>
    </row>
    <row r="816" ht="16" customHeight="1" spans="1:8">
      <c r="A816" s="117">
        <v>815</v>
      </c>
      <c r="B816" s="117" t="s">
        <v>1073</v>
      </c>
      <c r="C816" s="117" t="s">
        <v>1074</v>
      </c>
      <c r="D816" s="117" t="s">
        <v>124</v>
      </c>
      <c r="E816" s="117">
        <v>0.2</v>
      </c>
      <c r="F816" s="117">
        <v>8</v>
      </c>
      <c r="G816" s="117">
        <v>1.6</v>
      </c>
      <c r="H816" s="117" t="e">
        <f>G816*'3-9-2原材料-报废'!#REF!</f>
        <v>#REF!</v>
      </c>
    </row>
    <row r="817" ht="16" customHeight="1" spans="1:8">
      <c r="A817" s="117">
        <v>816</v>
      </c>
      <c r="B817" s="117" t="s">
        <v>1075</v>
      </c>
      <c r="C817" s="117" t="s">
        <v>1076</v>
      </c>
      <c r="D817" s="117" t="s">
        <v>124</v>
      </c>
      <c r="E817" s="117">
        <v>0.05</v>
      </c>
      <c r="F817" s="117">
        <v>8</v>
      </c>
      <c r="G817" s="117">
        <v>0.4</v>
      </c>
      <c r="H817" s="117" t="e">
        <f>G817*'3-9-2原材料-报废'!#REF!</f>
        <v>#REF!</v>
      </c>
    </row>
    <row r="818" ht="16" customHeight="1" spans="1:8">
      <c r="A818" s="117">
        <v>817</v>
      </c>
      <c r="B818" s="117" t="s">
        <v>1077</v>
      </c>
      <c r="C818" s="117" t="s">
        <v>1078</v>
      </c>
      <c r="D818" s="117" t="s">
        <v>124</v>
      </c>
      <c r="E818" s="117">
        <v>0.1</v>
      </c>
      <c r="F818" s="117">
        <v>8</v>
      </c>
      <c r="G818" s="117">
        <v>0.8</v>
      </c>
      <c r="H818" s="117" t="e">
        <f>G818*'3-9-2原材料-报废'!#REF!</f>
        <v>#REF!</v>
      </c>
    </row>
    <row r="819" ht="16" customHeight="1" spans="1:8">
      <c r="A819" s="117">
        <v>818</v>
      </c>
      <c r="B819" s="117" t="s">
        <v>1079</v>
      </c>
      <c r="C819" s="117" t="s">
        <v>1080</v>
      </c>
      <c r="D819" s="117" t="s">
        <v>124</v>
      </c>
      <c r="E819" s="117">
        <v>0.2</v>
      </c>
      <c r="F819" s="117">
        <v>8</v>
      </c>
      <c r="G819" s="117">
        <v>1.6</v>
      </c>
      <c r="H819" s="117" t="e">
        <f>G819*'3-9-2原材料-报废'!#REF!</f>
        <v>#REF!</v>
      </c>
    </row>
    <row r="820" ht="16" customHeight="1" spans="1:8">
      <c r="A820" s="117">
        <v>819</v>
      </c>
      <c r="B820" s="117" t="s">
        <v>1081</v>
      </c>
      <c r="C820" s="117" t="s">
        <v>1082</v>
      </c>
      <c r="D820" s="117" t="s">
        <v>124</v>
      </c>
      <c r="E820" s="117">
        <v>0.02</v>
      </c>
      <c r="F820" s="117">
        <v>8</v>
      </c>
      <c r="G820" s="117">
        <v>0.16</v>
      </c>
      <c r="H820" s="117" t="e">
        <f>G820*'3-9-2原材料-报废'!#REF!</f>
        <v>#REF!</v>
      </c>
    </row>
    <row r="821" ht="16" customHeight="1" spans="1:8">
      <c r="A821" s="117">
        <v>820</v>
      </c>
      <c r="B821" s="117" t="s">
        <v>1081</v>
      </c>
      <c r="C821" s="117" t="s">
        <v>1082</v>
      </c>
      <c r="D821" s="117" t="s">
        <v>124</v>
      </c>
      <c r="E821" s="117">
        <v>0.02</v>
      </c>
      <c r="F821" s="117">
        <v>8</v>
      </c>
      <c r="G821" s="117">
        <v>0.16</v>
      </c>
      <c r="H821" s="117" t="e">
        <f>G821*'3-9-2原材料-报废'!#REF!</f>
        <v>#REF!</v>
      </c>
    </row>
    <row r="822" ht="16" customHeight="1" spans="1:8">
      <c r="A822" s="117">
        <v>821</v>
      </c>
      <c r="B822" s="117" t="s">
        <v>1081</v>
      </c>
      <c r="C822" s="117" t="s">
        <v>1082</v>
      </c>
      <c r="D822" s="117" t="s">
        <v>124</v>
      </c>
      <c r="E822" s="117">
        <v>0.02</v>
      </c>
      <c r="F822" s="117">
        <v>8</v>
      </c>
      <c r="G822" s="117">
        <v>0.16</v>
      </c>
      <c r="H822" s="117" t="e">
        <f>G822*'3-9-2原材料-报废'!#REF!</f>
        <v>#REF!</v>
      </c>
    </row>
    <row r="823" ht="16" customHeight="1" spans="1:8">
      <c r="A823" s="117">
        <v>822</v>
      </c>
      <c r="B823" s="117" t="s">
        <v>1083</v>
      </c>
      <c r="C823" s="117" t="s">
        <v>1084</v>
      </c>
      <c r="D823" s="117" t="s">
        <v>124</v>
      </c>
      <c r="E823" s="117">
        <v>0.02</v>
      </c>
      <c r="F823" s="117">
        <v>8</v>
      </c>
      <c r="G823" s="117">
        <v>0.16</v>
      </c>
      <c r="H823" s="117" t="e">
        <f>G823*'3-9-2原材料-报废'!#REF!</f>
        <v>#REF!</v>
      </c>
    </row>
    <row r="824" ht="16" customHeight="1" spans="1:8">
      <c r="A824" s="117">
        <v>823</v>
      </c>
      <c r="B824" s="117" t="s">
        <v>1085</v>
      </c>
      <c r="C824" s="117" t="s">
        <v>1086</v>
      </c>
      <c r="D824" s="117" t="s">
        <v>124</v>
      </c>
      <c r="E824" s="117">
        <v>0.02</v>
      </c>
      <c r="F824" s="117">
        <v>8</v>
      </c>
      <c r="G824" s="117">
        <v>0.16</v>
      </c>
      <c r="H824" s="117" t="e">
        <f>G824*'3-9-2原材料-报废'!#REF!</f>
        <v>#REF!</v>
      </c>
    </row>
    <row r="825" ht="16" customHeight="1" spans="1:8">
      <c r="A825" s="117">
        <v>824</v>
      </c>
      <c r="B825" s="117" t="s">
        <v>1085</v>
      </c>
      <c r="C825" s="117" t="s">
        <v>1086</v>
      </c>
      <c r="D825" s="117" t="s">
        <v>124</v>
      </c>
      <c r="E825" s="117">
        <v>0.02</v>
      </c>
      <c r="F825" s="117">
        <v>8</v>
      </c>
      <c r="G825" s="117">
        <v>0.16</v>
      </c>
      <c r="H825" s="117" t="e">
        <f>G825*'3-9-2原材料-报废'!#REF!</f>
        <v>#REF!</v>
      </c>
    </row>
    <row r="826" ht="16" customHeight="1" spans="1:8">
      <c r="A826" s="117">
        <v>825</v>
      </c>
      <c r="B826" s="117" t="s">
        <v>1085</v>
      </c>
      <c r="C826" s="117" t="s">
        <v>1086</v>
      </c>
      <c r="D826" s="117" t="s">
        <v>124</v>
      </c>
      <c r="E826" s="117">
        <v>0.02</v>
      </c>
      <c r="F826" s="117">
        <v>8</v>
      </c>
      <c r="G826" s="117">
        <v>0.16</v>
      </c>
      <c r="H826" s="117" t="e">
        <f>G826*'3-9-2原材料-报废'!#REF!</f>
        <v>#REF!</v>
      </c>
    </row>
    <row r="827" ht="16" customHeight="1" spans="1:8">
      <c r="A827" s="117">
        <v>826</v>
      </c>
      <c r="B827" s="117" t="s">
        <v>1087</v>
      </c>
      <c r="C827" s="117" t="s">
        <v>1088</v>
      </c>
      <c r="D827" s="117" t="s">
        <v>124</v>
      </c>
      <c r="E827" s="117">
        <v>0.02</v>
      </c>
      <c r="F827" s="117">
        <v>8</v>
      </c>
      <c r="G827" s="117">
        <v>0.16</v>
      </c>
      <c r="H827" s="117" t="e">
        <f>G827*'3-9-2原材料-报废'!#REF!</f>
        <v>#REF!</v>
      </c>
    </row>
    <row r="828" ht="16" customHeight="1" spans="1:8">
      <c r="A828" s="117">
        <v>827</v>
      </c>
      <c r="B828" s="117" t="s">
        <v>1089</v>
      </c>
      <c r="C828" s="117" t="s">
        <v>1090</v>
      </c>
      <c r="D828" s="117" t="s">
        <v>124</v>
      </c>
      <c r="E828" s="117">
        <v>0.02</v>
      </c>
      <c r="F828" s="117">
        <v>8</v>
      </c>
      <c r="G828" s="117">
        <v>0.16</v>
      </c>
      <c r="H828" s="117" t="e">
        <f>G828*'3-9-2原材料-报废'!#REF!</f>
        <v>#REF!</v>
      </c>
    </row>
    <row r="829" ht="16" customHeight="1" spans="1:8">
      <c r="A829" s="117">
        <v>828</v>
      </c>
      <c r="B829" s="117" t="s">
        <v>1089</v>
      </c>
      <c r="C829" s="117" t="s">
        <v>1090</v>
      </c>
      <c r="D829" s="117" t="s">
        <v>124</v>
      </c>
      <c r="E829" s="117">
        <v>0.02</v>
      </c>
      <c r="F829" s="117">
        <v>8</v>
      </c>
      <c r="G829" s="117">
        <v>0.16</v>
      </c>
      <c r="H829" s="117" t="e">
        <f>G829*'3-9-2原材料-报废'!#REF!</f>
        <v>#REF!</v>
      </c>
    </row>
    <row r="830" ht="16" customHeight="1" spans="1:8">
      <c r="A830" s="117">
        <v>829</v>
      </c>
      <c r="B830" s="117" t="s">
        <v>1089</v>
      </c>
      <c r="C830" s="117" t="s">
        <v>1090</v>
      </c>
      <c r="D830" s="117" t="s">
        <v>124</v>
      </c>
      <c r="E830" s="117">
        <v>0.02</v>
      </c>
      <c r="F830" s="117">
        <v>8</v>
      </c>
      <c r="G830" s="117">
        <v>0.16</v>
      </c>
      <c r="H830" s="117" t="e">
        <f>G830*'3-9-2原材料-报废'!#REF!</f>
        <v>#REF!</v>
      </c>
    </row>
    <row r="831" ht="16" customHeight="1" spans="1:8">
      <c r="A831" s="117">
        <v>830</v>
      </c>
      <c r="B831" s="117" t="s">
        <v>1091</v>
      </c>
      <c r="C831" s="117" t="s">
        <v>1092</v>
      </c>
      <c r="D831" s="117" t="s">
        <v>124</v>
      </c>
      <c r="E831" s="117">
        <v>0.02</v>
      </c>
      <c r="F831" s="117">
        <v>8</v>
      </c>
      <c r="G831" s="117">
        <v>0.16</v>
      </c>
      <c r="H831" s="117" t="e">
        <f>G831*'3-9-2原材料-报废'!#REF!</f>
        <v>#REF!</v>
      </c>
    </row>
    <row r="832" ht="16" customHeight="1" spans="1:8">
      <c r="A832" s="117">
        <v>831</v>
      </c>
      <c r="B832" s="117" t="s">
        <v>1093</v>
      </c>
      <c r="C832" s="117" t="s">
        <v>1094</v>
      </c>
      <c r="D832" s="117" t="s">
        <v>124</v>
      </c>
      <c r="E832" s="117">
        <v>0.02</v>
      </c>
      <c r="F832" s="117">
        <v>8</v>
      </c>
      <c r="G832" s="117">
        <v>0.16</v>
      </c>
      <c r="H832" s="117" t="e">
        <f>G832*'3-9-2原材料-报废'!#REF!</f>
        <v>#REF!</v>
      </c>
    </row>
    <row r="833" ht="16" customHeight="1" spans="1:8">
      <c r="A833" s="117">
        <v>832</v>
      </c>
      <c r="B833" s="117" t="s">
        <v>1093</v>
      </c>
      <c r="C833" s="117" t="s">
        <v>1094</v>
      </c>
      <c r="D833" s="117" t="s">
        <v>124</v>
      </c>
      <c r="E833" s="117">
        <v>0.02</v>
      </c>
      <c r="F833" s="117">
        <v>8</v>
      </c>
      <c r="G833" s="117">
        <v>0.16</v>
      </c>
      <c r="H833" s="117" t="e">
        <f>G833*'3-9-2原材料-报废'!#REF!</f>
        <v>#REF!</v>
      </c>
    </row>
    <row r="834" ht="16" customHeight="1" spans="1:8">
      <c r="A834" s="117">
        <v>833</v>
      </c>
      <c r="B834" s="117" t="s">
        <v>1093</v>
      </c>
      <c r="C834" s="117" t="s">
        <v>1094</v>
      </c>
      <c r="D834" s="117" t="s">
        <v>124</v>
      </c>
      <c r="E834" s="117">
        <v>0.02</v>
      </c>
      <c r="F834" s="117">
        <v>8</v>
      </c>
      <c r="G834" s="117">
        <v>0.16</v>
      </c>
      <c r="H834" s="117" t="e">
        <f>G834*'3-9-2原材料-报废'!#REF!</f>
        <v>#REF!</v>
      </c>
    </row>
    <row r="835" ht="16" customHeight="1" spans="1:8">
      <c r="A835" s="117">
        <v>834</v>
      </c>
      <c r="B835" s="117" t="s">
        <v>1095</v>
      </c>
      <c r="C835" s="117" t="s">
        <v>1096</v>
      </c>
      <c r="D835" s="117" t="s">
        <v>233</v>
      </c>
      <c r="E835" s="117">
        <v>0.05</v>
      </c>
      <c r="F835" s="117">
        <v>8</v>
      </c>
      <c r="G835" s="117">
        <v>0.4</v>
      </c>
      <c r="H835" s="117" t="e">
        <f>G835*'3-9-2原材料-报废'!#REF!</f>
        <v>#REF!</v>
      </c>
    </row>
    <row r="836" ht="16" customHeight="1" spans="1:8">
      <c r="A836" s="117">
        <v>835</v>
      </c>
      <c r="B836" s="117" t="s">
        <v>1095</v>
      </c>
      <c r="C836" s="117" t="s">
        <v>1096</v>
      </c>
      <c r="D836" s="117" t="s">
        <v>233</v>
      </c>
      <c r="E836" s="117">
        <v>0.05</v>
      </c>
      <c r="F836" s="117">
        <v>8</v>
      </c>
      <c r="G836" s="117">
        <v>0.4</v>
      </c>
      <c r="H836" s="117" t="e">
        <f>G836*'3-9-2原材料-报废'!#REF!</f>
        <v>#REF!</v>
      </c>
    </row>
    <row r="837" ht="16" customHeight="1" spans="1:8">
      <c r="A837" s="117">
        <v>836</v>
      </c>
      <c r="B837" s="117" t="s">
        <v>1097</v>
      </c>
      <c r="C837" s="117" t="s">
        <v>1098</v>
      </c>
      <c r="D837" s="117" t="s">
        <v>279</v>
      </c>
      <c r="E837" s="117">
        <v>0.01</v>
      </c>
      <c r="F837" s="117">
        <v>8</v>
      </c>
      <c r="G837" s="117">
        <v>0.08</v>
      </c>
      <c r="H837" s="117" t="e">
        <f>G837*'3-9-2原材料-报废'!#REF!</f>
        <v>#REF!</v>
      </c>
    </row>
    <row r="838" ht="16" customHeight="1" spans="1:8">
      <c r="A838" s="117">
        <v>837</v>
      </c>
      <c r="B838" s="117" t="s">
        <v>1099</v>
      </c>
      <c r="C838" s="117" t="s">
        <v>1100</v>
      </c>
      <c r="D838" s="117" t="s">
        <v>279</v>
      </c>
      <c r="E838" s="117">
        <v>0.01</v>
      </c>
      <c r="F838" s="117">
        <v>8</v>
      </c>
      <c r="G838" s="117">
        <v>0.08</v>
      </c>
      <c r="H838" s="117" t="e">
        <f>G838*'3-9-2原材料-报废'!#REF!</f>
        <v>#REF!</v>
      </c>
    </row>
    <row r="839" ht="16" customHeight="1" spans="1:8">
      <c r="A839" s="117">
        <v>838</v>
      </c>
      <c r="B839" s="117" t="s">
        <v>1101</v>
      </c>
      <c r="C839" s="117" t="s">
        <v>1102</v>
      </c>
      <c r="D839" s="117" t="s">
        <v>279</v>
      </c>
      <c r="E839" s="117">
        <v>0.01</v>
      </c>
      <c r="F839" s="117">
        <v>8</v>
      </c>
      <c r="G839" s="117">
        <v>0.08</v>
      </c>
      <c r="H839" s="117" t="e">
        <f>G839*'3-9-2原材料-报废'!#REF!</f>
        <v>#REF!</v>
      </c>
    </row>
    <row r="840" ht="16" customHeight="1" spans="1:8">
      <c r="A840" s="117">
        <v>839</v>
      </c>
      <c r="B840" s="117" t="s">
        <v>1103</v>
      </c>
      <c r="C840" s="117" t="s">
        <v>1104</v>
      </c>
      <c r="D840" s="117" t="s">
        <v>279</v>
      </c>
      <c r="E840" s="117">
        <v>0.01</v>
      </c>
      <c r="F840" s="117">
        <v>8</v>
      </c>
      <c r="G840" s="117">
        <v>0.08</v>
      </c>
      <c r="H840" s="117" t="e">
        <f>G840*'3-9-2原材料-报废'!#REF!</f>
        <v>#REF!</v>
      </c>
    </row>
    <row r="841" ht="16" customHeight="1" spans="1:8">
      <c r="A841" s="117">
        <v>840</v>
      </c>
      <c r="B841" s="117" t="s">
        <v>1105</v>
      </c>
      <c r="C841" s="117" t="s">
        <v>1106</v>
      </c>
      <c r="D841" s="117" t="s">
        <v>279</v>
      </c>
      <c r="E841" s="117">
        <v>0.01</v>
      </c>
      <c r="F841" s="117">
        <v>8</v>
      </c>
      <c r="G841" s="117">
        <v>0.08</v>
      </c>
      <c r="H841" s="117" t="e">
        <f>G841*'3-9-2原材料-报废'!#REF!</f>
        <v>#REF!</v>
      </c>
    </row>
    <row r="842" ht="16" customHeight="1" spans="1:8">
      <c r="A842" s="117">
        <v>841</v>
      </c>
      <c r="B842" s="117" t="s">
        <v>1107</v>
      </c>
      <c r="C842" s="117" t="s">
        <v>1108</v>
      </c>
      <c r="D842" s="117" t="s">
        <v>279</v>
      </c>
      <c r="E842" s="117">
        <v>0.01</v>
      </c>
      <c r="F842" s="117">
        <v>8</v>
      </c>
      <c r="G842" s="117">
        <v>0.08</v>
      </c>
      <c r="H842" s="117" t="e">
        <f>G842*'3-9-2原材料-报废'!#REF!</f>
        <v>#REF!</v>
      </c>
    </row>
    <row r="843" ht="16" customHeight="1" spans="1:8">
      <c r="A843" s="117">
        <v>842</v>
      </c>
      <c r="B843" s="117" t="s">
        <v>1109</v>
      </c>
      <c r="C843" s="117" t="s">
        <v>1110</v>
      </c>
      <c r="D843" s="117" t="s">
        <v>279</v>
      </c>
      <c r="E843" s="117">
        <v>0.01</v>
      </c>
      <c r="F843" s="117">
        <v>8</v>
      </c>
      <c r="G843" s="117">
        <v>0.08</v>
      </c>
      <c r="H843" s="117" t="e">
        <f>G843*'3-9-2原材料-报废'!#REF!</f>
        <v>#REF!</v>
      </c>
    </row>
    <row r="844" ht="16" customHeight="1" spans="1:8">
      <c r="A844" s="117">
        <v>843</v>
      </c>
      <c r="B844" s="117" t="s">
        <v>1111</v>
      </c>
      <c r="C844" s="117" t="s">
        <v>1112</v>
      </c>
      <c r="D844" s="117" t="s">
        <v>279</v>
      </c>
      <c r="E844" s="117">
        <v>0.01</v>
      </c>
      <c r="F844" s="117">
        <v>8</v>
      </c>
      <c r="G844" s="117">
        <v>0.08</v>
      </c>
      <c r="H844" s="117" t="e">
        <f>G844*'3-9-2原材料-报废'!#REF!</f>
        <v>#REF!</v>
      </c>
    </row>
    <row r="845" ht="16" customHeight="1" spans="1:8">
      <c r="A845" s="117">
        <v>844</v>
      </c>
      <c r="B845" s="117" t="s">
        <v>1113</v>
      </c>
      <c r="C845" s="117" t="s">
        <v>1114</v>
      </c>
      <c r="D845" s="117" t="s">
        <v>279</v>
      </c>
      <c r="E845" s="117">
        <v>0.01</v>
      </c>
      <c r="F845" s="117">
        <v>8</v>
      </c>
      <c r="G845" s="117">
        <v>0.08</v>
      </c>
      <c r="H845" s="117" t="e">
        <f>G845*'3-9-2原材料-报废'!#REF!</f>
        <v>#REF!</v>
      </c>
    </row>
    <row r="846" ht="16" customHeight="1" spans="1:8">
      <c r="A846" s="117">
        <v>845</v>
      </c>
      <c r="B846" s="117" t="s">
        <v>1115</v>
      </c>
      <c r="C846" s="117" t="s">
        <v>1116</v>
      </c>
      <c r="D846" s="117" t="s">
        <v>279</v>
      </c>
      <c r="E846" s="117">
        <v>0.01</v>
      </c>
      <c r="F846" s="117">
        <v>8</v>
      </c>
      <c r="G846" s="117">
        <v>0.08</v>
      </c>
      <c r="H846" s="117" t="e">
        <f>G846*'3-9-2原材料-报废'!#REF!</f>
        <v>#REF!</v>
      </c>
    </row>
    <row r="847" ht="16" customHeight="1" spans="1:8">
      <c r="A847" s="117">
        <v>846</v>
      </c>
      <c r="B847" s="117" t="s">
        <v>1115</v>
      </c>
      <c r="C847" s="117" t="s">
        <v>1116</v>
      </c>
      <c r="D847" s="117" t="s">
        <v>279</v>
      </c>
      <c r="E847" s="117">
        <v>0.01</v>
      </c>
      <c r="F847" s="117">
        <v>8</v>
      </c>
      <c r="G847" s="117">
        <v>0.08</v>
      </c>
      <c r="H847" s="117" t="e">
        <f>G847*'3-9-2原材料-报废'!#REF!</f>
        <v>#REF!</v>
      </c>
    </row>
    <row r="848" ht="16" customHeight="1" spans="1:8">
      <c r="A848" s="117">
        <v>847</v>
      </c>
      <c r="B848" s="117" t="s">
        <v>1117</v>
      </c>
      <c r="C848" s="117" t="s">
        <v>1118</v>
      </c>
      <c r="D848" s="117" t="s">
        <v>279</v>
      </c>
      <c r="E848" s="117">
        <v>0.01</v>
      </c>
      <c r="F848" s="117">
        <v>8</v>
      </c>
      <c r="G848" s="117">
        <v>0.08</v>
      </c>
      <c r="H848" s="117" t="e">
        <f>G848*'3-9-2原材料-报废'!#REF!</f>
        <v>#REF!</v>
      </c>
    </row>
    <row r="849" ht="16" customHeight="1" spans="1:8">
      <c r="A849" s="117">
        <v>848</v>
      </c>
      <c r="B849" s="117" t="s">
        <v>1119</v>
      </c>
      <c r="C849" s="117" t="s">
        <v>1120</v>
      </c>
      <c r="D849" s="117" t="s">
        <v>279</v>
      </c>
      <c r="E849" s="117">
        <v>0.02</v>
      </c>
      <c r="F849" s="117">
        <v>8</v>
      </c>
      <c r="G849" s="117">
        <v>0.16</v>
      </c>
      <c r="H849" s="117" t="e">
        <f>G849*'3-9-2原材料-报废'!#REF!</f>
        <v>#REF!</v>
      </c>
    </row>
    <row r="850" ht="16" customHeight="1" spans="1:8">
      <c r="A850" s="117">
        <v>849</v>
      </c>
      <c r="B850" s="117" t="s">
        <v>1119</v>
      </c>
      <c r="C850" s="117" t="s">
        <v>1120</v>
      </c>
      <c r="D850" s="117" t="s">
        <v>279</v>
      </c>
      <c r="E850" s="117">
        <v>0.02</v>
      </c>
      <c r="F850" s="117">
        <v>8</v>
      </c>
      <c r="G850" s="117">
        <v>0.16</v>
      </c>
      <c r="H850" s="117" t="e">
        <f>G850*'3-9-2原材料-报废'!#REF!</f>
        <v>#REF!</v>
      </c>
    </row>
    <row r="851" ht="16" customHeight="1" spans="1:8">
      <c r="A851" s="117">
        <v>850</v>
      </c>
      <c r="B851" s="117" t="s">
        <v>1121</v>
      </c>
      <c r="C851" s="117" t="s">
        <v>1122</v>
      </c>
      <c r="D851" s="117" t="s">
        <v>279</v>
      </c>
      <c r="E851" s="117">
        <v>0.01</v>
      </c>
      <c r="F851" s="117">
        <v>8</v>
      </c>
      <c r="G851" s="117">
        <v>0.08</v>
      </c>
      <c r="H851" s="117" t="e">
        <f>G851*'3-9-2原材料-报废'!#REF!</f>
        <v>#REF!</v>
      </c>
    </row>
    <row r="852" ht="16" customHeight="1" spans="1:8">
      <c r="A852" s="117">
        <v>851</v>
      </c>
      <c r="B852" s="117" t="s">
        <v>1123</v>
      </c>
      <c r="C852" s="117" t="s">
        <v>1124</v>
      </c>
      <c r="D852" s="117" t="s">
        <v>279</v>
      </c>
      <c r="E852" s="117">
        <v>0.01</v>
      </c>
      <c r="F852" s="117">
        <v>8</v>
      </c>
      <c r="G852" s="117">
        <v>0.08</v>
      </c>
      <c r="H852" s="117" t="e">
        <f>G852*'3-9-2原材料-报废'!#REF!</f>
        <v>#REF!</v>
      </c>
    </row>
    <row r="853" ht="16" customHeight="1" spans="1:8">
      <c r="A853" s="117">
        <v>852</v>
      </c>
      <c r="B853" s="117" t="s">
        <v>1123</v>
      </c>
      <c r="C853" s="117" t="s">
        <v>1124</v>
      </c>
      <c r="D853" s="117" t="s">
        <v>279</v>
      </c>
      <c r="E853" s="117">
        <v>0.01</v>
      </c>
      <c r="F853" s="117">
        <v>8</v>
      </c>
      <c r="G853" s="117">
        <v>0.08</v>
      </c>
      <c r="H853" s="117" t="e">
        <f>G853*'3-9-2原材料-报废'!#REF!</f>
        <v>#REF!</v>
      </c>
    </row>
    <row r="854" ht="16" customHeight="1" spans="1:8">
      <c r="A854" s="117">
        <v>853</v>
      </c>
      <c r="B854" s="117" t="s">
        <v>1125</v>
      </c>
      <c r="C854" s="117" t="s">
        <v>1126</v>
      </c>
      <c r="D854" s="117" t="s">
        <v>279</v>
      </c>
      <c r="E854" s="117">
        <v>0.01</v>
      </c>
      <c r="F854" s="117">
        <v>8</v>
      </c>
      <c r="G854" s="117">
        <v>0.08</v>
      </c>
      <c r="H854" s="117" t="e">
        <f>G854*'3-9-2原材料-报废'!#REF!</f>
        <v>#REF!</v>
      </c>
    </row>
    <row r="855" ht="16" customHeight="1" spans="1:8">
      <c r="A855" s="117">
        <v>854</v>
      </c>
      <c r="B855" s="117" t="s">
        <v>1127</v>
      </c>
      <c r="C855" s="117" t="s">
        <v>1128</v>
      </c>
      <c r="D855" s="117" t="s">
        <v>279</v>
      </c>
      <c r="E855" s="117">
        <v>0.01</v>
      </c>
      <c r="F855" s="117">
        <v>8</v>
      </c>
      <c r="G855" s="117">
        <v>0.08</v>
      </c>
      <c r="H855" s="117" t="e">
        <f>G855*'3-9-2原材料-报废'!#REF!</f>
        <v>#REF!</v>
      </c>
    </row>
    <row r="856" ht="16" customHeight="1" spans="1:8">
      <c r="A856" s="117">
        <v>855</v>
      </c>
      <c r="B856" s="117" t="s">
        <v>1129</v>
      </c>
      <c r="C856" s="117" t="s">
        <v>1130</v>
      </c>
      <c r="D856" s="117" t="s">
        <v>279</v>
      </c>
      <c r="E856" s="117">
        <v>0.01</v>
      </c>
      <c r="F856" s="117">
        <v>8</v>
      </c>
      <c r="G856" s="117">
        <v>0.08</v>
      </c>
      <c r="H856" s="117" t="e">
        <f>G856*'3-9-2原材料-报废'!#REF!</f>
        <v>#REF!</v>
      </c>
    </row>
    <row r="857" ht="16" customHeight="1" spans="1:8">
      <c r="A857" s="117">
        <v>856</v>
      </c>
      <c r="B857" s="117" t="s">
        <v>1131</v>
      </c>
      <c r="C857" s="117" t="s">
        <v>1132</v>
      </c>
      <c r="D857" s="117" t="s">
        <v>279</v>
      </c>
      <c r="E857" s="117">
        <v>0.01</v>
      </c>
      <c r="F857" s="117">
        <v>8</v>
      </c>
      <c r="G857" s="117">
        <v>0.08</v>
      </c>
      <c r="H857" s="117" t="e">
        <f>G857*'3-9-2原材料-报废'!#REF!</f>
        <v>#REF!</v>
      </c>
    </row>
    <row r="858" ht="16" customHeight="1" spans="1:8">
      <c r="A858" s="117">
        <v>857</v>
      </c>
      <c r="B858" s="117" t="s">
        <v>1131</v>
      </c>
      <c r="C858" s="117" t="s">
        <v>1132</v>
      </c>
      <c r="D858" s="117" t="s">
        <v>279</v>
      </c>
      <c r="E858" s="117">
        <v>0.01</v>
      </c>
      <c r="F858" s="117">
        <v>8</v>
      </c>
      <c r="G858" s="117">
        <v>0.08</v>
      </c>
      <c r="H858" s="117" t="e">
        <f>G858*'3-9-2原材料-报废'!#REF!</f>
        <v>#REF!</v>
      </c>
    </row>
    <row r="859" ht="16" customHeight="1" spans="1:8">
      <c r="A859" s="117">
        <v>858</v>
      </c>
      <c r="B859" s="117" t="s">
        <v>1133</v>
      </c>
      <c r="C859" s="117" t="s">
        <v>1134</v>
      </c>
      <c r="D859" s="117" t="s">
        <v>279</v>
      </c>
      <c r="E859" s="117">
        <v>0.01</v>
      </c>
      <c r="F859" s="117">
        <v>8</v>
      </c>
      <c r="G859" s="117">
        <v>0.08</v>
      </c>
      <c r="H859" s="117" t="e">
        <f>G859*'3-9-2原材料-报废'!#REF!</f>
        <v>#REF!</v>
      </c>
    </row>
    <row r="860" ht="16" customHeight="1" spans="1:8">
      <c r="A860" s="117">
        <v>859</v>
      </c>
      <c r="B860" s="117" t="s">
        <v>1135</v>
      </c>
      <c r="C860" s="117" t="s">
        <v>1136</v>
      </c>
      <c r="D860" s="117" t="s">
        <v>279</v>
      </c>
      <c r="E860" s="117">
        <v>0.01</v>
      </c>
      <c r="F860" s="117">
        <v>8</v>
      </c>
      <c r="G860" s="117">
        <v>0.08</v>
      </c>
      <c r="H860" s="117" t="e">
        <f>G860*'3-9-2原材料-报废'!#REF!</f>
        <v>#REF!</v>
      </c>
    </row>
    <row r="861" ht="16" customHeight="1" spans="1:8">
      <c r="A861" s="117">
        <v>860</v>
      </c>
      <c r="B861" s="117" t="s">
        <v>1137</v>
      </c>
      <c r="C861" s="117" t="s">
        <v>1138</v>
      </c>
      <c r="D861" s="117" t="s">
        <v>279</v>
      </c>
      <c r="E861" s="117">
        <v>0.01</v>
      </c>
      <c r="F861" s="117">
        <v>8</v>
      </c>
      <c r="G861" s="117">
        <v>0.08</v>
      </c>
      <c r="H861" s="117" t="e">
        <f>G861*'3-9-2原材料-报废'!#REF!</f>
        <v>#REF!</v>
      </c>
    </row>
    <row r="862" ht="16" customHeight="1" spans="1:8">
      <c r="A862" s="117">
        <v>861</v>
      </c>
      <c r="B862" s="117" t="s">
        <v>1139</v>
      </c>
      <c r="C862" s="117" t="s">
        <v>1140</v>
      </c>
      <c r="D862" s="117" t="s">
        <v>279</v>
      </c>
      <c r="E862" s="117">
        <v>0.01</v>
      </c>
      <c r="F862" s="117">
        <v>8</v>
      </c>
      <c r="G862" s="117">
        <v>0.08</v>
      </c>
      <c r="H862" s="117" t="e">
        <f>G862*'3-9-2原材料-报废'!#REF!</f>
        <v>#REF!</v>
      </c>
    </row>
    <row r="863" ht="16" customHeight="1" spans="1:8">
      <c r="A863" s="117">
        <v>862</v>
      </c>
      <c r="B863" s="117" t="s">
        <v>1139</v>
      </c>
      <c r="C863" s="117" t="s">
        <v>1140</v>
      </c>
      <c r="D863" s="117" t="s">
        <v>279</v>
      </c>
      <c r="E863" s="117">
        <v>0.01</v>
      </c>
      <c r="F863" s="117">
        <v>8</v>
      </c>
      <c r="G863" s="117">
        <v>0.08</v>
      </c>
      <c r="H863" s="117" t="e">
        <f>G863*'3-9-2原材料-报废'!#REF!</f>
        <v>#REF!</v>
      </c>
    </row>
    <row r="864" ht="16" customHeight="1" spans="1:8">
      <c r="A864" s="117">
        <v>863</v>
      </c>
      <c r="B864" s="117" t="s">
        <v>1139</v>
      </c>
      <c r="C864" s="117" t="s">
        <v>1140</v>
      </c>
      <c r="D864" s="117" t="s">
        <v>279</v>
      </c>
      <c r="E864" s="117">
        <v>0.01</v>
      </c>
      <c r="F864" s="117">
        <v>8</v>
      </c>
      <c r="G864" s="117">
        <v>0.08</v>
      </c>
      <c r="H864" s="117" t="e">
        <f>G864*'3-9-2原材料-报废'!#REF!</f>
        <v>#REF!</v>
      </c>
    </row>
    <row r="865" ht="16" customHeight="1" spans="1:8">
      <c r="A865" s="117">
        <v>864</v>
      </c>
      <c r="B865" s="117" t="s">
        <v>1141</v>
      </c>
      <c r="C865" s="117" t="s">
        <v>1142</v>
      </c>
      <c r="D865" s="117" t="s">
        <v>279</v>
      </c>
      <c r="E865" s="117">
        <v>0.01</v>
      </c>
      <c r="F865" s="117">
        <v>8</v>
      </c>
      <c r="G865" s="117">
        <v>0.08</v>
      </c>
      <c r="H865" s="117" t="e">
        <f>G865*'3-9-2原材料-报废'!#REF!</f>
        <v>#REF!</v>
      </c>
    </row>
    <row r="866" ht="16" customHeight="1" spans="1:8">
      <c r="A866" s="117">
        <v>865</v>
      </c>
      <c r="B866" s="117" t="s">
        <v>1141</v>
      </c>
      <c r="C866" s="117" t="s">
        <v>1142</v>
      </c>
      <c r="D866" s="117" t="s">
        <v>279</v>
      </c>
      <c r="E866" s="117">
        <v>0.01</v>
      </c>
      <c r="F866" s="117">
        <v>8</v>
      </c>
      <c r="G866" s="117">
        <v>0.08</v>
      </c>
      <c r="H866" s="117" t="e">
        <f>G866*'3-9-2原材料-报废'!#REF!</f>
        <v>#REF!</v>
      </c>
    </row>
    <row r="867" ht="16" customHeight="1" spans="1:8">
      <c r="A867" s="117">
        <v>866</v>
      </c>
      <c r="B867" s="117" t="s">
        <v>1141</v>
      </c>
      <c r="C867" s="117" t="s">
        <v>1142</v>
      </c>
      <c r="D867" s="117" t="s">
        <v>279</v>
      </c>
      <c r="E867" s="117">
        <v>0.01</v>
      </c>
      <c r="F867" s="117">
        <v>8</v>
      </c>
      <c r="G867" s="117">
        <v>0.08</v>
      </c>
      <c r="H867" s="117" t="e">
        <f>G867*'3-9-2原材料-报废'!#REF!</f>
        <v>#REF!</v>
      </c>
    </row>
    <row r="868" ht="16" customHeight="1" spans="1:8">
      <c r="A868" s="117">
        <v>867</v>
      </c>
      <c r="B868" s="117" t="s">
        <v>1143</v>
      </c>
      <c r="C868" s="117" t="s">
        <v>1144</v>
      </c>
      <c r="D868" s="117" t="s">
        <v>279</v>
      </c>
      <c r="E868" s="117">
        <v>0.01</v>
      </c>
      <c r="F868" s="117">
        <v>8</v>
      </c>
      <c r="G868" s="117">
        <v>0.08</v>
      </c>
      <c r="H868" s="117" t="e">
        <f>G868*'3-9-2原材料-报废'!#REF!</f>
        <v>#REF!</v>
      </c>
    </row>
    <row r="869" ht="16" customHeight="1" spans="1:8">
      <c r="A869" s="117">
        <v>868</v>
      </c>
      <c r="B869" s="117" t="s">
        <v>1143</v>
      </c>
      <c r="C869" s="117" t="s">
        <v>1144</v>
      </c>
      <c r="D869" s="117" t="s">
        <v>279</v>
      </c>
      <c r="E869" s="117">
        <v>0.01</v>
      </c>
      <c r="F869" s="117">
        <v>8</v>
      </c>
      <c r="G869" s="117">
        <v>0.08</v>
      </c>
      <c r="H869" s="117" t="e">
        <f>G869*'3-9-2原材料-报废'!#REF!</f>
        <v>#REF!</v>
      </c>
    </row>
    <row r="870" ht="16" customHeight="1" spans="1:8">
      <c r="A870" s="117">
        <v>869</v>
      </c>
      <c r="B870" s="117" t="s">
        <v>1145</v>
      </c>
      <c r="C870" s="117" t="s">
        <v>1146</v>
      </c>
      <c r="D870" s="117" t="s">
        <v>279</v>
      </c>
      <c r="E870" s="117">
        <v>0.01</v>
      </c>
      <c r="F870" s="117">
        <v>8</v>
      </c>
      <c r="G870" s="117">
        <v>0.08</v>
      </c>
      <c r="H870" s="117" t="e">
        <f>G870*'3-9-2原材料-报废'!#REF!</f>
        <v>#REF!</v>
      </c>
    </row>
    <row r="871" ht="16" customHeight="1" spans="1:8">
      <c r="A871" s="117">
        <v>870</v>
      </c>
      <c r="B871" s="117" t="s">
        <v>1147</v>
      </c>
      <c r="C871" s="117" t="s">
        <v>1148</v>
      </c>
      <c r="D871" s="117" t="s">
        <v>279</v>
      </c>
      <c r="E871" s="117">
        <v>0.01</v>
      </c>
      <c r="F871" s="117">
        <v>8</v>
      </c>
      <c r="G871" s="117">
        <v>0.08</v>
      </c>
      <c r="H871" s="117" t="e">
        <f>G871*'3-9-2原材料-报废'!#REF!</f>
        <v>#REF!</v>
      </c>
    </row>
    <row r="872" ht="16" customHeight="1" spans="1:8">
      <c r="A872" s="117">
        <v>871</v>
      </c>
      <c r="B872" s="117" t="s">
        <v>1149</v>
      </c>
      <c r="C872" s="117" t="s">
        <v>1150</v>
      </c>
      <c r="D872" s="117" t="s">
        <v>279</v>
      </c>
      <c r="E872" s="117">
        <v>0.01</v>
      </c>
      <c r="F872" s="117">
        <v>8</v>
      </c>
      <c r="G872" s="117">
        <v>0.08</v>
      </c>
      <c r="H872" s="117" t="e">
        <f>G872*'3-9-2原材料-报废'!#REF!</f>
        <v>#REF!</v>
      </c>
    </row>
    <row r="873" ht="16" customHeight="1" spans="1:8">
      <c r="A873" s="117">
        <v>872</v>
      </c>
      <c r="B873" s="117" t="s">
        <v>1151</v>
      </c>
      <c r="C873" s="117" t="s">
        <v>1152</v>
      </c>
      <c r="D873" s="117" t="s">
        <v>279</v>
      </c>
      <c r="E873" s="117">
        <v>0.01</v>
      </c>
      <c r="F873" s="117">
        <v>8</v>
      </c>
      <c r="G873" s="117">
        <v>0.08</v>
      </c>
      <c r="H873" s="117" t="e">
        <f>G873*'3-9-2原材料-报废'!#REF!</f>
        <v>#REF!</v>
      </c>
    </row>
    <row r="874" ht="16" customHeight="1" spans="1:8">
      <c r="A874" s="117">
        <v>873</v>
      </c>
      <c r="B874" s="117" t="s">
        <v>1153</v>
      </c>
      <c r="C874" s="117" t="s">
        <v>1154</v>
      </c>
      <c r="D874" s="117" t="s">
        <v>279</v>
      </c>
      <c r="E874" s="117">
        <v>0.01</v>
      </c>
      <c r="F874" s="117">
        <v>8</v>
      </c>
      <c r="G874" s="117">
        <v>0.08</v>
      </c>
      <c r="H874" s="117" t="e">
        <f>G874*'3-9-2原材料-报废'!#REF!</f>
        <v>#REF!</v>
      </c>
    </row>
    <row r="875" ht="16" customHeight="1" spans="1:8">
      <c r="A875" s="117">
        <v>874</v>
      </c>
      <c r="B875" s="117" t="s">
        <v>1155</v>
      </c>
      <c r="C875" s="117" t="s">
        <v>1156</v>
      </c>
      <c r="D875" s="117" t="s">
        <v>279</v>
      </c>
      <c r="E875" s="117">
        <v>0.01</v>
      </c>
      <c r="F875" s="117">
        <v>8</v>
      </c>
      <c r="G875" s="117">
        <v>0.08</v>
      </c>
      <c r="H875" s="117" t="e">
        <f>G875*'3-9-2原材料-报废'!#REF!</f>
        <v>#REF!</v>
      </c>
    </row>
    <row r="876" ht="16" customHeight="1" spans="1:8">
      <c r="A876" s="117">
        <v>875</v>
      </c>
      <c r="B876" s="117" t="s">
        <v>1157</v>
      </c>
      <c r="C876" s="117" t="s">
        <v>1158</v>
      </c>
      <c r="D876" s="117" t="s">
        <v>279</v>
      </c>
      <c r="E876" s="117">
        <v>0.01</v>
      </c>
      <c r="F876" s="117">
        <v>8</v>
      </c>
      <c r="G876" s="117">
        <v>0.08</v>
      </c>
      <c r="H876" s="117" t="e">
        <f>G876*'3-9-2原材料-报废'!#REF!</f>
        <v>#REF!</v>
      </c>
    </row>
    <row r="877" ht="16" customHeight="1" spans="1:8">
      <c r="A877" s="117">
        <v>876</v>
      </c>
      <c r="B877" s="117" t="s">
        <v>1157</v>
      </c>
      <c r="C877" s="117" t="s">
        <v>1158</v>
      </c>
      <c r="D877" s="117" t="s">
        <v>279</v>
      </c>
      <c r="E877" s="117">
        <v>0.01</v>
      </c>
      <c r="F877" s="117">
        <v>8</v>
      </c>
      <c r="G877" s="117">
        <v>0.08</v>
      </c>
      <c r="H877" s="117" t="e">
        <f>G877*'3-9-2原材料-报废'!#REF!</f>
        <v>#REF!</v>
      </c>
    </row>
    <row r="878" ht="16" customHeight="1" spans="1:8">
      <c r="A878" s="117">
        <v>877</v>
      </c>
      <c r="B878" s="117" t="s">
        <v>1157</v>
      </c>
      <c r="C878" s="117" t="s">
        <v>1158</v>
      </c>
      <c r="D878" s="117" t="s">
        <v>279</v>
      </c>
      <c r="E878" s="117">
        <v>0.01</v>
      </c>
      <c r="F878" s="117">
        <v>8</v>
      </c>
      <c r="G878" s="117">
        <v>0.08</v>
      </c>
      <c r="H878" s="117" t="e">
        <f>G878*'3-9-2原材料-报废'!#REF!</f>
        <v>#REF!</v>
      </c>
    </row>
    <row r="879" ht="16" customHeight="1" spans="1:8">
      <c r="A879" s="117">
        <v>878</v>
      </c>
      <c r="B879" s="117" t="s">
        <v>1159</v>
      </c>
      <c r="C879" s="117" t="s">
        <v>1160</v>
      </c>
      <c r="D879" s="117" t="s">
        <v>279</v>
      </c>
      <c r="E879" s="117">
        <v>0.01</v>
      </c>
      <c r="F879" s="117">
        <v>8</v>
      </c>
      <c r="G879" s="117">
        <v>0.08</v>
      </c>
      <c r="H879" s="117" t="e">
        <f>G879*'3-9-2原材料-报废'!#REF!</f>
        <v>#REF!</v>
      </c>
    </row>
    <row r="880" ht="16" customHeight="1" spans="1:8">
      <c r="A880" s="117">
        <v>879</v>
      </c>
      <c r="B880" s="117" t="s">
        <v>1159</v>
      </c>
      <c r="C880" s="117" t="s">
        <v>1160</v>
      </c>
      <c r="D880" s="117" t="s">
        <v>279</v>
      </c>
      <c r="E880" s="117">
        <v>0.01</v>
      </c>
      <c r="F880" s="117">
        <v>8</v>
      </c>
      <c r="G880" s="117">
        <v>0.08</v>
      </c>
      <c r="H880" s="117" t="e">
        <f>G880*'3-9-2原材料-报废'!#REF!</f>
        <v>#REF!</v>
      </c>
    </row>
    <row r="881" ht="16" customHeight="1" spans="1:8">
      <c r="A881" s="117">
        <v>880</v>
      </c>
      <c r="B881" s="117" t="s">
        <v>1159</v>
      </c>
      <c r="C881" s="117" t="s">
        <v>1160</v>
      </c>
      <c r="D881" s="117" t="s">
        <v>279</v>
      </c>
      <c r="E881" s="117">
        <v>0.01</v>
      </c>
      <c r="F881" s="117">
        <v>8</v>
      </c>
      <c r="G881" s="117">
        <v>0.08</v>
      </c>
      <c r="H881" s="117" t="e">
        <f>G881*'3-9-2原材料-报废'!#REF!</f>
        <v>#REF!</v>
      </c>
    </row>
    <row r="882" ht="16" customHeight="1" spans="1:8">
      <c r="A882" s="117">
        <v>881</v>
      </c>
      <c r="B882" s="117" t="s">
        <v>1161</v>
      </c>
      <c r="C882" s="117" t="s">
        <v>1162</v>
      </c>
      <c r="D882" s="117" t="s">
        <v>279</v>
      </c>
      <c r="E882" s="117">
        <v>0.01</v>
      </c>
      <c r="F882" s="117">
        <v>8</v>
      </c>
      <c r="G882" s="117">
        <v>0.08</v>
      </c>
      <c r="H882" s="117" t="e">
        <f>G882*'3-9-2原材料-报废'!#REF!</f>
        <v>#REF!</v>
      </c>
    </row>
    <row r="883" ht="16" customHeight="1" spans="1:8">
      <c r="A883" s="117">
        <v>882</v>
      </c>
      <c r="B883" s="117" t="s">
        <v>1163</v>
      </c>
      <c r="C883" s="117" t="s">
        <v>1164</v>
      </c>
      <c r="D883" s="117" t="s">
        <v>279</v>
      </c>
      <c r="E883" s="117">
        <v>0.02</v>
      </c>
      <c r="F883" s="117">
        <v>8</v>
      </c>
      <c r="G883" s="117">
        <v>0.16</v>
      </c>
      <c r="H883" s="117" t="e">
        <f>G883*'3-9-2原材料-报废'!#REF!</f>
        <v>#REF!</v>
      </c>
    </row>
    <row r="884" ht="16" customHeight="1" spans="1:8">
      <c r="A884" s="117">
        <v>883</v>
      </c>
      <c r="B884" s="117" t="s">
        <v>1165</v>
      </c>
      <c r="C884" s="117" t="s">
        <v>1166</v>
      </c>
      <c r="D884" s="117" t="s">
        <v>279</v>
      </c>
      <c r="E884" s="117">
        <v>0.01</v>
      </c>
      <c r="F884" s="117">
        <v>8</v>
      </c>
      <c r="G884" s="117">
        <v>0.08</v>
      </c>
      <c r="H884" s="117" t="e">
        <f>G884*'3-9-2原材料-报废'!#REF!</f>
        <v>#REF!</v>
      </c>
    </row>
    <row r="885" ht="16" customHeight="1" spans="1:8">
      <c r="A885" s="117">
        <v>884</v>
      </c>
      <c r="B885" s="117" t="s">
        <v>1165</v>
      </c>
      <c r="C885" s="117" t="s">
        <v>1166</v>
      </c>
      <c r="D885" s="117" t="s">
        <v>279</v>
      </c>
      <c r="E885" s="117">
        <v>0.01</v>
      </c>
      <c r="F885" s="117">
        <v>8</v>
      </c>
      <c r="G885" s="117">
        <v>0.08</v>
      </c>
      <c r="H885" s="117" t="e">
        <f>G885*'3-9-2原材料-报废'!#REF!</f>
        <v>#REF!</v>
      </c>
    </row>
    <row r="886" ht="16" customHeight="1" spans="1:8">
      <c r="A886" s="117">
        <v>885</v>
      </c>
      <c r="B886" s="117" t="s">
        <v>1167</v>
      </c>
      <c r="C886" s="117" t="s">
        <v>1168</v>
      </c>
      <c r="D886" s="117" t="s">
        <v>279</v>
      </c>
      <c r="E886" s="117">
        <v>0.01</v>
      </c>
      <c r="F886" s="117">
        <v>8</v>
      </c>
      <c r="G886" s="117">
        <v>0.08</v>
      </c>
      <c r="H886" s="117" t="e">
        <f>G886*'3-9-2原材料-报废'!#REF!</f>
        <v>#REF!</v>
      </c>
    </row>
    <row r="887" ht="16" customHeight="1" spans="1:8">
      <c r="A887" s="117">
        <v>886</v>
      </c>
      <c r="B887" s="117" t="s">
        <v>1169</v>
      </c>
      <c r="C887" s="117" t="s">
        <v>1170</v>
      </c>
      <c r="D887" s="117" t="s">
        <v>279</v>
      </c>
      <c r="E887" s="117">
        <v>0.01</v>
      </c>
      <c r="F887" s="117">
        <v>8</v>
      </c>
      <c r="G887" s="117">
        <v>0.08</v>
      </c>
      <c r="H887" s="117" t="e">
        <f>G887*'3-9-2原材料-报废'!#REF!</f>
        <v>#REF!</v>
      </c>
    </row>
    <row r="888" ht="16" customHeight="1" spans="1:8">
      <c r="A888" s="117">
        <v>887</v>
      </c>
      <c r="B888" s="117" t="s">
        <v>1171</v>
      </c>
      <c r="C888" s="117" t="s">
        <v>1172</v>
      </c>
      <c r="D888" s="117" t="s">
        <v>279</v>
      </c>
      <c r="E888" s="117">
        <v>0.01</v>
      </c>
      <c r="F888" s="117">
        <v>8</v>
      </c>
      <c r="G888" s="117">
        <v>0.08</v>
      </c>
      <c r="H888" s="117" t="e">
        <f>G888*'3-9-2原材料-报废'!#REF!</f>
        <v>#REF!</v>
      </c>
    </row>
    <row r="889" ht="16" customHeight="1" spans="1:8">
      <c r="A889" s="117">
        <v>888</v>
      </c>
      <c r="B889" s="117" t="s">
        <v>1173</v>
      </c>
      <c r="C889" s="117" t="s">
        <v>1174</v>
      </c>
      <c r="D889" s="117" t="s">
        <v>279</v>
      </c>
      <c r="E889" s="117">
        <v>0.01</v>
      </c>
      <c r="F889" s="117">
        <v>8</v>
      </c>
      <c r="G889" s="117">
        <v>0.08</v>
      </c>
      <c r="H889" s="117" t="e">
        <f>G889*'3-9-2原材料-报废'!#REF!</f>
        <v>#REF!</v>
      </c>
    </row>
    <row r="890" ht="16" customHeight="1" spans="1:8">
      <c r="A890" s="117">
        <v>889</v>
      </c>
      <c r="B890" s="117" t="s">
        <v>1175</v>
      </c>
      <c r="C890" s="117" t="s">
        <v>1176</v>
      </c>
      <c r="D890" s="117" t="s">
        <v>279</v>
      </c>
      <c r="E890" s="117">
        <v>0.01</v>
      </c>
      <c r="F890" s="117">
        <v>8</v>
      </c>
      <c r="G890" s="117">
        <v>0.08</v>
      </c>
      <c r="H890" s="117" t="e">
        <f>G890*'3-9-2原材料-报废'!#REF!</f>
        <v>#REF!</v>
      </c>
    </row>
    <row r="891" ht="16" customHeight="1" spans="1:8">
      <c r="A891" s="117">
        <v>890</v>
      </c>
      <c r="B891" s="117" t="s">
        <v>1177</v>
      </c>
      <c r="C891" s="117" t="s">
        <v>1178</v>
      </c>
      <c r="D891" s="117" t="s">
        <v>279</v>
      </c>
      <c r="E891" s="117">
        <v>0.01</v>
      </c>
      <c r="F891" s="117">
        <v>8</v>
      </c>
      <c r="G891" s="117">
        <v>0.08</v>
      </c>
      <c r="H891" s="117" t="e">
        <f>G891*'3-9-2原材料-报废'!#REF!</f>
        <v>#REF!</v>
      </c>
    </row>
    <row r="892" ht="16" customHeight="1" spans="1:8">
      <c r="A892" s="117">
        <v>891</v>
      </c>
      <c r="B892" s="117" t="s">
        <v>1179</v>
      </c>
      <c r="C892" s="117" t="s">
        <v>1180</v>
      </c>
      <c r="D892" s="117" t="s">
        <v>279</v>
      </c>
      <c r="E892" s="117">
        <v>0.01</v>
      </c>
      <c r="F892" s="117">
        <v>8</v>
      </c>
      <c r="G892" s="117">
        <v>0.08</v>
      </c>
      <c r="H892" s="117" t="e">
        <f>G892*'3-9-2原材料-报废'!#REF!</f>
        <v>#REF!</v>
      </c>
    </row>
    <row r="893" ht="16" customHeight="1" spans="1:8">
      <c r="A893" s="117">
        <v>892</v>
      </c>
      <c r="B893" s="117" t="s">
        <v>1179</v>
      </c>
      <c r="C893" s="117" t="s">
        <v>1180</v>
      </c>
      <c r="D893" s="117" t="s">
        <v>279</v>
      </c>
      <c r="E893" s="117">
        <v>0.01</v>
      </c>
      <c r="F893" s="117">
        <v>8</v>
      </c>
      <c r="G893" s="117">
        <v>0.08</v>
      </c>
      <c r="H893" s="117" t="e">
        <f>G893*'3-9-2原材料-报废'!#REF!</f>
        <v>#REF!</v>
      </c>
    </row>
    <row r="894" ht="16" customHeight="1" spans="1:8">
      <c r="A894" s="117">
        <v>893</v>
      </c>
      <c r="B894" s="117" t="s">
        <v>1179</v>
      </c>
      <c r="C894" s="117" t="s">
        <v>1180</v>
      </c>
      <c r="D894" s="117" t="s">
        <v>279</v>
      </c>
      <c r="E894" s="117">
        <v>0.01</v>
      </c>
      <c r="F894" s="117">
        <v>8</v>
      </c>
      <c r="G894" s="117">
        <v>0.08</v>
      </c>
      <c r="H894" s="117" t="e">
        <f>G894*'3-9-2原材料-报废'!#REF!</f>
        <v>#REF!</v>
      </c>
    </row>
    <row r="895" ht="16" customHeight="1" spans="1:8">
      <c r="A895" s="117">
        <v>894</v>
      </c>
      <c r="B895" s="117" t="s">
        <v>1179</v>
      </c>
      <c r="C895" s="117" t="s">
        <v>1180</v>
      </c>
      <c r="D895" s="117" t="s">
        <v>279</v>
      </c>
      <c r="E895" s="117">
        <v>0.01</v>
      </c>
      <c r="F895" s="117">
        <v>8</v>
      </c>
      <c r="G895" s="117">
        <v>0.08</v>
      </c>
      <c r="H895" s="117" t="e">
        <f>G895*'3-9-2原材料-报废'!#REF!</f>
        <v>#REF!</v>
      </c>
    </row>
    <row r="896" ht="16" customHeight="1" spans="1:8">
      <c r="A896" s="117">
        <v>895</v>
      </c>
      <c r="B896" s="117" t="s">
        <v>1181</v>
      </c>
      <c r="C896" s="117" t="s">
        <v>1182</v>
      </c>
      <c r="D896" s="117" t="s">
        <v>279</v>
      </c>
      <c r="E896" s="117">
        <v>0.01</v>
      </c>
      <c r="F896" s="117">
        <v>8</v>
      </c>
      <c r="G896" s="117">
        <v>0.08</v>
      </c>
      <c r="H896" s="117" t="e">
        <f>G896*'3-9-2原材料-报废'!#REF!</f>
        <v>#REF!</v>
      </c>
    </row>
    <row r="897" ht="16" customHeight="1" spans="1:8">
      <c r="A897" s="117">
        <v>896</v>
      </c>
      <c r="B897" s="117" t="s">
        <v>1181</v>
      </c>
      <c r="C897" s="117" t="s">
        <v>1182</v>
      </c>
      <c r="D897" s="117" t="s">
        <v>279</v>
      </c>
      <c r="E897" s="117">
        <v>0.01</v>
      </c>
      <c r="F897" s="117">
        <v>8</v>
      </c>
      <c r="G897" s="117">
        <v>0.08</v>
      </c>
      <c r="H897" s="117" t="e">
        <f>G897*'3-9-2原材料-报废'!#REF!</f>
        <v>#REF!</v>
      </c>
    </row>
    <row r="898" ht="16" customHeight="1" spans="1:8">
      <c r="A898" s="117">
        <v>897</v>
      </c>
      <c r="B898" s="117" t="s">
        <v>1183</v>
      </c>
      <c r="C898" s="117" t="s">
        <v>1184</v>
      </c>
      <c r="D898" s="117" t="s">
        <v>279</v>
      </c>
      <c r="E898" s="117">
        <v>0.01</v>
      </c>
      <c r="F898" s="117">
        <v>8</v>
      </c>
      <c r="G898" s="117">
        <v>0.08</v>
      </c>
      <c r="H898" s="117" t="e">
        <f>G898*'3-9-2原材料-报废'!#REF!</f>
        <v>#REF!</v>
      </c>
    </row>
    <row r="899" ht="16" customHeight="1" spans="1:8">
      <c r="A899" s="117">
        <v>898</v>
      </c>
      <c r="B899" s="117" t="s">
        <v>1185</v>
      </c>
      <c r="C899" s="117" t="s">
        <v>1186</v>
      </c>
      <c r="D899" s="117" t="s">
        <v>279</v>
      </c>
      <c r="E899" s="117">
        <v>0.02</v>
      </c>
      <c r="F899" s="117">
        <v>8</v>
      </c>
      <c r="G899" s="117">
        <v>0.16</v>
      </c>
      <c r="H899" s="117" t="e">
        <f>G899*'3-9-2原材料-报废'!#REF!</f>
        <v>#REF!</v>
      </c>
    </row>
    <row r="900" ht="16" customHeight="1" spans="1:8">
      <c r="A900" s="117">
        <v>899</v>
      </c>
      <c r="B900" s="117" t="s">
        <v>1185</v>
      </c>
      <c r="C900" s="117" t="s">
        <v>1186</v>
      </c>
      <c r="D900" s="117" t="s">
        <v>279</v>
      </c>
      <c r="E900" s="117">
        <v>0.02</v>
      </c>
      <c r="F900" s="117">
        <v>8</v>
      </c>
      <c r="G900" s="117">
        <v>0.16</v>
      </c>
      <c r="H900" s="117" t="e">
        <f>G900*'3-9-2原材料-报废'!#REF!</f>
        <v>#REF!</v>
      </c>
    </row>
    <row r="901" ht="16" customHeight="1" spans="1:8">
      <c r="A901" s="117">
        <v>900</v>
      </c>
      <c r="B901" s="117" t="s">
        <v>1187</v>
      </c>
      <c r="C901" s="117" t="s">
        <v>1188</v>
      </c>
      <c r="D901" s="117" t="s">
        <v>279</v>
      </c>
      <c r="E901" s="117">
        <v>0.01</v>
      </c>
      <c r="F901" s="117">
        <v>8</v>
      </c>
      <c r="G901" s="117">
        <v>0.08</v>
      </c>
      <c r="H901" s="117" t="e">
        <f>G901*'3-9-2原材料-报废'!#REF!</f>
        <v>#REF!</v>
      </c>
    </row>
    <row r="902" ht="16" customHeight="1" spans="1:8">
      <c r="A902" s="117">
        <v>901</v>
      </c>
      <c r="B902" s="117" t="s">
        <v>1187</v>
      </c>
      <c r="C902" s="117" t="s">
        <v>1188</v>
      </c>
      <c r="D902" s="117" t="s">
        <v>279</v>
      </c>
      <c r="E902" s="117">
        <v>0.01</v>
      </c>
      <c r="F902" s="117">
        <v>8</v>
      </c>
      <c r="G902" s="117">
        <v>0.08</v>
      </c>
      <c r="H902" s="117" t="e">
        <f>G902*'3-9-2原材料-报废'!#REF!</f>
        <v>#REF!</v>
      </c>
    </row>
    <row r="903" ht="16" customHeight="1" spans="1:8">
      <c r="A903" s="117">
        <v>902</v>
      </c>
      <c r="B903" s="117" t="s">
        <v>1189</v>
      </c>
      <c r="C903" s="117" t="s">
        <v>1190</v>
      </c>
      <c r="D903" s="117" t="s">
        <v>279</v>
      </c>
      <c r="E903" s="117">
        <v>0.01</v>
      </c>
      <c r="F903" s="117">
        <v>8</v>
      </c>
      <c r="G903" s="117">
        <v>0.08</v>
      </c>
      <c r="H903" s="117" t="e">
        <f>G903*'3-9-2原材料-报废'!#REF!</f>
        <v>#REF!</v>
      </c>
    </row>
    <row r="904" ht="16" customHeight="1" spans="1:8">
      <c r="A904" s="117">
        <v>903</v>
      </c>
      <c r="B904" s="117" t="s">
        <v>1191</v>
      </c>
      <c r="C904" s="117" t="s">
        <v>1192</v>
      </c>
      <c r="D904" s="117" t="s">
        <v>279</v>
      </c>
      <c r="E904" s="117">
        <v>0.02</v>
      </c>
      <c r="F904" s="117">
        <v>8</v>
      </c>
      <c r="G904" s="117">
        <v>0.16</v>
      </c>
      <c r="H904" s="117" t="e">
        <f>G904*'3-9-2原材料-报废'!#REF!</f>
        <v>#REF!</v>
      </c>
    </row>
    <row r="905" ht="16" customHeight="1" spans="1:8">
      <c r="A905" s="117">
        <v>904</v>
      </c>
      <c r="B905" s="117" t="s">
        <v>1193</v>
      </c>
      <c r="C905" s="117" t="s">
        <v>1194</v>
      </c>
      <c r="D905" s="117" t="s">
        <v>279</v>
      </c>
      <c r="E905" s="117">
        <v>0.01</v>
      </c>
      <c r="F905" s="117">
        <v>8</v>
      </c>
      <c r="G905" s="117">
        <v>0.08</v>
      </c>
      <c r="H905" s="117" t="e">
        <f>G905*'3-9-2原材料-报废'!#REF!</f>
        <v>#REF!</v>
      </c>
    </row>
    <row r="906" ht="16" customHeight="1" spans="1:8">
      <c r="A906" s="117">
        <v>905</v>
      </c>
      <c r="B906" s="117" t="s">
        <v>1195</v>
      </c>
      <c r="C906" s="117" t="s">
        <v>1196</v>
      </c>
      <c r="D906" s="117" t="s">
        <v>279</v>
      </c>
      <c r="E906" s="117">
        <v>0.01</v>
      </c>
      <c r="F906" s="117">
        <v>8</v>
      </c>
      <c r="G906" s="117">
        <v>0.08</v>
      </c>
      <c r="H906" s="117" t="e">
        <f>G906*'3-9-2原材料-报废'!#REF!</f>
        <v>#REF!</v>
      </c>
    </row>
    <row r="907" ht="16" customHeight="1" spans="1:8">
      <c r="A907" s="117">
        <v>906</v>
      </c>
      <c r="B907" s="117" t="s">
        <v>1195</v>
      </c>
      <c r="C907" s="117" t="s">
        <v>1196</v>
      </c>
      <c r="D907" s="117" t="s">
        <v>279</v>
      </c>
      <c r="E907" s="117">
        <v>0.01</v>
      </c>
      <c r="F907" s="117">
        <v>8</v>
      </c>
      <c r="G907" s="117">
        <v>0.08</v>
      </c>
      <c r="H907" s="117" t="e">
        <f>G907*'3-9-2原材料-报废'!#REF!</f>
        <v>#REF!</v>
      </c>
    </row>
    <row r="908" ht="16" customHeight="1" spans="1:8">
      <c r="A908" s="117">
        <v>907</v>
      </c>
      <c r="B908" s="117" t="s">
        <v>1197</v>
      </c>
      <c r="C908" s="117" t="s">
        <v>1198</v>
      </c>
      <c r="D908" s="117" t="s">
        <v>279</v>
      </c>
      <c r="E908" s="117">
        <v>0.01</v>
      </c>
      <c r="F908" s="117">
        <v>8</v>
      </c>
      <c r="G908" s="117">
        <v>0.08</v>
      </c>
      <c r="H908" s="117" t="e">
        <f>G908*'3-9-2原材料-报废'!#REF!</f>
        <v>#REF!</v>
      </c>
    </row>
    <row r="909" ht="16" customHeight="1" spans="1:8">
      <c r="A909" s="117">
        <v>908</v>
      </c>
      <c r="B909" s="117" t="s">
        <v>1199</v>
      </c>
      <c r="C909" s="117" t="s">
        <v>1200</v>
      </c>
      <c r="D909" s="117" t="s">
        <v>279</v>
      </c>
      <c r="E909" s="117">
        <v>0.01</v>
      </c>
      <c r="F909" s="117">
        <v>8</v>
      </c>
      <c r="G909" s="117">
        <v>0.08</v>
      </c>
      <c r="H909" s="117" t="e">
        <f>G909*'3-9-2原材料-报废'!#REF!</f>
        <v>#REF!</v>
      </c>
    </row>
    <row r="910" ht="16" customHeight="1" spans="1:8">
      <c r="A910" s="117">
        <v>909</v>
      </c>
      <c r="B910" s="117" t="s">
        <v>1201</v>
      </c>
      <c r="C910" s="117" t="s">
        <v>1202</v>
      </c>
      <c r="D910" s="117" t="s">
        <v>279</v>
      </c>
      <c r="E910" s="117">
        <v>0.01</v>
      </c>
      <c r="F910" s="117">
        <v>8</v>
      </c>
      <c r="G910" s="117">
        <v>0.08</v>
      </c>
      <c r="H910" s="117" t="e">
        <f>G910*'3-9-2原材料-报废'!#REF!</f>
        <v>#REF!</v>
      </c>
    </row>
    <row r="911" ht="16" customHeight="1" spans="1:8">
      <c r="A911" s="117">
        <v>910</v>
      </c>
      <c r="B911" s="117" t="s">
        <v>1203</v>
      </c>
      <c r="C911" s="117" t="s">
        <v>1204</v>
      </c>
      <c r="D911" s="117" t="s">
        <v>279</v>
      </c>
      <c r="E911" s="117">
        <v>0.01</v>
      </c>
      <c r="F911" s="117">
        <v>8</v>
      </c>
      <c r="G911" s="117">
        <v>0.08</v>
      </c>
      <c r="H911" s="117" t="e">
        <f>G911*'3-9-2原材料-报废'!#REF!</f>
        <v>#REF!</v>
      </c>
    </row>
    <row r="912" ht="16" customHeight="1" spans="1:8">
      <c r="A912" s="117">
        <v>911</v>
      </c>
      <c r="B912" s="117" t="s">
        <v>1205</v>
      </c>
      <c r="C912" s="117" t="s">
        <v>1206</v>
      </c>
      <c r="D912" s="117" t="s">
        <v>279</v>
      </c>
      <c r="E912" s="117">
        <v>0.01</v>
      </c>
      <c r="F912" s="117">
        <v>8</v>
      </c>
      <c r="G912" s="117">
        <v>0.08</v>
      </c>
      <c r="H912" s="117" t="e">
        <f>G912*'3-9-2原材料-报废'!#REF!</f>
        <v>#REF!</v>
      </c>
    </row>
    <row r="913" ht="16" customHeight="1" spans="1:8">
      <c r="A913" s="117">
        <v>912</v>
      </c>
      <c r="B913" s="117" t="s">
        <v>1207</v>
      </c>
      <c r="C913" s="117" t="s">
        <v>1208</v>
      </c>
      <c r="D913" s="117" t="s">
        <v>73</v>
      </c>
      <c r="E913" s="117">
        <v>0.2</v>
      </c>
      <c r="F913" s="117">
        <v>8</v>
      </c>
      <c r="G913" s="117">
        <v>1.6</v>
      </c>
      <c r="H913" s="117" t="e">
        <f>G913*'3-9-2原材料-报废'!#REF!</f>
        <v>#REF!</v>
      </c>
    </row>
    <row r="914" ht="16" customHeight="1" spans="1:8">
      <c r="A914" s="117">
        <v>913</v>
      </c>
      <c r="B914" s="117" t="s">
        <v>1209</v>
      </c>
      <c r="C914" s="117" t="s">
        <v>1210</v>
      </c>
      <c r="D914" s="117" t="s">
        <v>279</v>
      </c>
      <c r="E914" s="117">
        <v>0.01</v>
      </c>
      <c r="F914" s="117">
        <v>8</v>
      </c>
      <c r="G914" s="117">
        <v>0.08</v>
      </c>
      <c r="H914" s="117" t="e">
        <f>G914*'3-9-2原材料-报废'!#REF!</f>
        <v>#REF!</v>
      </c>
    </row>
    <row r="915" ht="16" customHeight="1" spans="1:8">
      <c r="A915" s="117">
        <v>914</v>
      </c>
      <c r="B915" s="117" t="s">
        <v>1211</v>
      </c>
      <c r="C915" s="117" t="s">
        <v>1212</v>
      </c>
      <c r="D915" s="117" t="s">
        <v>279</v>
      </c>
      <c r="E915" s="117">
        <v>0.01</v>
      </c>
      <c r="F915" s="117">
        <v>8</v>
      </c>
      <c r="G915" s="117">
        <v>0.08</v>
      </c>
      <c r="H915" s="117" t="e">
        <f>G915*'3-9-2原材料-报废'!#REF!</f>
        <v>#REF!</v>
      </c>
    </row>
    <row r="916" ht="16" customHeight="1" spans="1:8">
      <c r="A916" s="117">
        <v>915</v>
      </c>
      <c r="B916" s="117" t="s">
        <v>1213</v>
      </c>
      <c r="C916" s="117" t="s">
        <v>1214</v>
      </c>
      <c r="D916" s="117" t="s">
        <v>279</v>
      </c>
      <c r="E916" s="117">
        <v>0.01</v>
      </c>
      <c r="F916" s="117">
        <v>8</v>
      </c>
      <c r="G916" s="117">
        <v>0.08</v>
      </c>
      <c r="H916" s="117" t="e">
        <f>G916*'3-9-2原材料-报废'!#REF!</f>
        <v>#REF!</v>
      </c>
    </row>
    <row r="917" ht="16" customHeight="1" spans="1:8">
      <c r="A917" s="117">
        <v>916</v>
      </c>
      <c r="B917" s="117" t="s">
        <v>1215</v>
      </c>
      <c r="C917" s="117" t="s">
        <v>1216</v>
      </c>
      <c r="D917" s="117" t="s">
        <v>279</v>
      </c>
      <c r="E917" s="117">
        <v>0.05</v>
      </c>
      <c r="F917" s="117">
        <v>8</v>
      </c>
      <c r="G917" s="117">
        <v>0.4</v>
      </c>
      <c r="H917" s="117" t="e">
        <f>G917*'3-9-2原材料-报废'!#REF!</f>
        <v>#REF!</v>
      </c>
    </row>
    <row r="918" ht="16" customHeight="1" spans="1:8">
      <c r="A918" s="117">
        <v>917</v>
      </c>
      <c r="B918" s="117" t="s">
        <v>1217</v>
      </c>
      <c r="C918" s="117" t="s">
        <v>1218</v>
      </c>
      <c r="D918" s="117" t="s">
        <v>279</v>
      </c>
      <c r="E918" s="117">
        <v>0.01</v>
      </c>
      <c r="F918" s="117">
        <v>8</v>
      </c>
      <c r="G918" s="117">
        <v>0.08</v>
      </c>
      <c r="H918" s="117" t="e">
        <f>G918*'3-9-2原材料-报废'!#REF!</f>
        <v>#REF!</v>
      </c>
    </row>
    <row r="919" ht="16" customHeight="1" spans="1:8">
      <c r="A919" s="117">
        <v>918</v>
      </c>
      <c r="B919" s="117" t="s">
        <v>1219</v>
      </c>
      <c r="C919" s="117" t="s">
        <v>1220</v>
      </c>
      <c r="D919" s="117" t="s">
        <v>279</v>
      </c>
      <c r="E919" s="117">
        <v>0.01</v>
      </c>
      <c r="F919" s="117">
        <v>8</v>
      </c>
      <c r="G919" s="117">
        <v>0.08</v>
      </c>
      <c r="H919" s="117" t="e">
        <f>G919*'3-9-2原材料-报废'!#REF!</f>
        <v>#REF!</v>
      </c>
    </row>
    <row r="920" ht="16" customHeight="1" spans="1:8">
      <c r="A920" s="117">
        <v>919</v>
      </c>
      <c r="B920" s="117" t="s">
        <v>1219</v>
      </c>
      <c r="C920" s="117" t="s">
        <v>1220</v>
      </c>
      <c r="D920" s="117" t="s">
        <v>279</v>
      </c>
      <c r="E920" s="117">
        <v>0.01</v>
      </c>
      <c r="F920" s="117">
        <v>8</v>
      </c>
      <c r="G920" s="117">
        <v>0.08</v>
      </c>
      <c r="H920" s="117" t="e">
        <f>G920*'3-9-2原材料-报废'!#REF!</f>
        <v>#REF!</v>
      </c>
    </row>
    <row r="921" ht="16" customHeight="1" spans="1:8">
      <c r="A921" s="117">
        <v>920</v>
      </c>
      <c r="B921" s="117" t="s">
        <v>1219</v>
      </c>
      <c r="C921" s="117" t="s">
        <v>1220</v>
      </c>
      <c r="D921" s="117" t="s">
        <v>279</v>
      </c>
      <c r="E921" s="117">
        <v>0.01</v>
      </c>
      <c r="F921" s="117">
        <v>8</v>
      </c>
      <c r="G921" s="117">
        <v>0.08</v>
      </c>
      <c r="H921" s="117" t="e">
        <f>G921*'3-9-2原材料-报废'!#REF!</f>
        <v>#REF!</v>
      </c>
    </row>
    <row r="922" ht="16" customHeight="1" spans="1:8">
      <c r="A922" s="117">
        <v>921</v>
      </c>
      <c r="B922" s="117" t="s">
        <v>1221</v>
      </c>
      <c r="C922" s="117" t="s">
        <v>1222</v>
      </c>
      <c r="D922" s="117" t="s">
        <v>124</v>
      </c>
      <c r="E922" s="117">
        <v>0.1</v>
      </c>
      <c r="F922" s="117">
        <v>8</v>
      </c>
      <c r="G922" s="117">
        <v>0.8</v>
      </c>
      <c r="H922" s="117" t="e">
        <f>G922*'3-9-2原材料-报废'!#REF!</f>
        <v>#REF!</v>
      </c>
    </row>
    <row r="923" ht="16" customHeight="1" spans="1:8">
      <c r="A923" s="117">
        <v>922</v>
      </c>
      <c r="B923" s="117" t="s">
        <v>1223</v>
      </c>
      <c r="C923" s="117" t="s">
        <v>1224</v>
      </c>
      <c r="D923" s="117" t="s">
        <v>121</v>
      </c>
      <c r="E923" s="117">
        <v>0.01</v>
      </c>
      <c r="F923" s="117">
        <v>3</v>
      </c>
      <c r="G923" s="117">
        <v>0.03</v>
      </c>
      <c r="H923" s="117" t="e">
        <f>G923*'3-9-2原材料-报废'!#REF!</f>
        <v>#REF!</v>
      </c>
    </row>
    <row r="924" ht="16" customHeight="1" spans="1:8">
      <c r="A924" s="117">
        <v>923</v>
      </c>
      <c r="B924" s="117" t="s">
        <v>1223</v>
      </c>
      <c r="C924" s="117" t="s">
        <v>1224</v>
      </c>
      <c r="D924" s="117" t="s">
        <v>121</v>
      </c>
      <c r="E924" s="117">
        <v>0.01</v>
      </c>
      <c r="F924" s="117">
        <v>3</v>
      </c>
      <c r="G924" s="117">
        <v>0.03</v>
      </c>
      <c r="H924" s="117" t="e">
        <f>G924*'3-9-2原材料-报废'!#REF!</f>
        <v>#REF!</v>
      </c>
    </row>
    <row r="925" ht="16" customHeight="1" spans="1:8">
      <c r="A925" s="117">
        <v>924</v>
      </c>
      <c r="B925" s="117" t="s">
        <v>1223</v>
      </c>
      <c r="C925" s="117" t="s">
        <v>1224</v>
      </c>
      <c r="D925" s="117" t="s">
        <v>121</v>
      </c>
      <c r="E925" s="117">
        <v>0.01</v>
      </c>
      <c r="F925" s="117">
        <v>3</v>
      </c>
      <c r="G925" s="117">
        <v>0.03</v>
      </c>
      <c r="H925" s="117" t="e">
        <f>G925*'3-9-2原材料-报废'!#REF!</f>
        <v>#REF!</v>
      </c>
    </row>
    <row r="926" ht="16" customHeight="1" spans="1:8">
      <c r="A926" s="117">
        <v>925</v>
      </c>
      <c r="B926" s="117" t="s">
        <v>1225</v>
      </c>
      <c r="C926" s="117" t="s">
        <v>1226</v>
      </c>
      <c r="D926" s="117" t="s">
        <v>73</v>
      </c>
      <c r="E926" s="117">
        <v>0.2</v>
      </c>
      <c r="F926" s="117">
        <v>8</v>
      </c>
      <c r="G926" s="117">
        <v>1.6</v>
      </c>
      <c r="H926" s="117" t="e">
        <f>G926*'3-9-2原材料-报废'!#REF!</f>
        <v>#REF!</v>
      </c>
    </row>
    <row r="927" ht="16" customHeight="1" spans="1:8">
      <c r="A927" s="117">
        <v>926</v>
      </c>
      <c r="B927" s="117" t="s">
        <v>1225</v>
      </c>
      <c r="C927" s="117" t="s">
        <v>1226</v>
      </c>
      <c r="D927" s="117" t="s">
        <v>73</v>
      </c>
      <c r="E927" s="117">
        <v>0.2</v>
      </c>
      <c r="F927" s="117">
        <v>8</v>
      </c>
      <c r="G927" s="117">
        <v>1.6</v>
      </c>
      <c r="H927" s="117" t="e">
        <f>G927*'3-9-2原材料-报废'!#REF!</f>
        <v>#REF!</v>
      </c>
    </row>
    <row r="928" ht="16" customHeight="1" spans="1:8">
      <c r="A928" s="117">
        <v>927</v>
      </c>
      <c r="B928" s="117" t="s">
        <v>1227</v>
      </c>
      <c r="C928" s="117" t="s">
        <v>1228</v>
      </c>
      <c r="D928" s="117" t="s">
        <v>73</v>
      </c>
      <c r="E928" s="117">
        <v>0.1</v>
      </c>
      <c r="F928" s="117">
        <v>8</v>
      </c>
      <c r="G928" s="117">
        <v>0.8</v>
      </c>
      <c r="H928" s="117" t="e">
        <f>G928*'3-9-2原材料-报废'!#REF!</f>
        <v>#REF!</v>
      </c>
    </row>
    <row r="929" ht="16" customHeight="1" spans="1:8">
      <c r="A929" s="117">
        <v>928</v>
      </c>
      <c r="B929" s="117" t="s">
        <v>1229</v>
      </c>
      <c r="C929" s="117" t="s">
        <v>1230</v>
      </c>
      <c r="D929" s="117" t="s">
        <v>73</v>
      </c>
      <c r="E929" s="117">
        <v>0.1</v>
      </c>
      <c r="F929" s="117">
        <v>8</v>
      </c>
      <c r="G929" s="117">
        <v>0.8</v>
      </c>
      <c r="H929" s="117" t="e">
        <f>G929*'3-9-2原材料-报废'!#REF!</f>
        <v>#REF!</v>
      </c>
    </row>
    <row r="930" ht="16" customHeight="1" spans="1:8">
      <c r="A930" s="117">
        <v>929</v>
      </c>
      <c r="B930" s="117" t="s">
        <v>1231</v>
      </c>
      <c r="C930" s="117" t="s">
        <v>1232</v>
      </c>
      <c r="D930" s="117" t="s">
        <v>73</v>
      </c>
      <c r="E930" s="117">
        <v>0.1</v>
      </c>
      <c r="F930" s="117">
        <v>8</v>
      </c>
      <c r="G930" s="117">
        <v>0.8</v>
      </c>
      <c r="H930" s="117" t="e">
        <f>G930*'3-9-2原材料-报废'!#REF!</f>
        <v>#REF!</v>
      </c>
    </row>
    <row r="931" ht="16" customHeight="1" spans="1:8">
      <c r="A931" s="117">
        <v>930</v>
      </c>
      <c r="B931" s="117" t="s">
        <v>1233</v>
      </c>
      <c r="C931" s="117" t="s">
        <v>1234</v>
      </c>
      <c r="D931" s="117" t="s">
        <v>73</v>
      </c>
      <c r="E931" s="117">
        <v>0.1</v>
      </c>
      <c r="F931" s="117">
        <v>8</v>
      </c>
      <c r="G931" s="117">
        <v>0.8</v>
      </c>
      <c r="H931" s="117" t="e">
        <f>G931*'3-9-2原材料-报废'!#REF!</f>
        <v>#REF!</v>
      </c>
    </row>
    <row r="932" ht="16" customHeight="1" spans="1:8">
      <c r="A932" s="117">
        <v>931</v>
      </c>
      <c r="B932" s="117" t="s">
        <v>1235</v>
      </c>
      <c r="C932" s="117" t="s">
        <v>1236</v>
      </c>
      <c r="D932" s="117" t="s">
        <v>73</v>
      </c>
      <c r="E932" s="117">
        <v>0.1</v>
      </c>
      <c r="F932" s="117">
        <v>8</v>
      </c>
      <c r="G932" s="117">
        <v>0.8</v>
      </c>
      <c r="H932" s="117" t="e">
        <f>G932*'3-9-2原材料-报废'!#REF!</f>
        <v>#REF!</v>
      </c>
    </row>
    <row r="933" ht="16" customHeight="1" spans="1:8">
      <c r="A933" s="117">
        <v>932</v>
      </c>
      <c r="B933" s="117" t="s">
        <v>1237</v>
      </c>
      <c r="C933" s="117" t="s">
        <v>1238</v>
      </c>
      <c r="D933" s="117" t="s">
        <v>73</v>
      </c>
      <c r="E933" s="117">
        <v>0.1</v>
      </c>
      <c r="F933" s="117">
        <v>8</v>
      </c>
      <c r="G933" s="117">
        <v>0.8</v>
      </c>
      <c r="H933" s="117" t="e">
        <f>G933*'3-9-2原材料-报废'!#REF!</f>
        <v>#REF!</v>
      </c>
    </row>
    <row r="934" ht="16" customHeight="1" spans="1:8">
      <c r="A934" s="117">
        <v>933</v>
      </c>
      <c r="B934" s="117" t="s">
        <v>1239</v>
      </c>
      <c r="C934" s="117" t="s">
        <v>1240</v>
      </c>
      <c r="D934" s="117" t="s">
        <v>73</v>
      </c>
      <c r="E934" s="117">
        <v>0.1</v>
      </c>
      <c r="F934" s="117">
        <v>8</v>
      </c>
      <c r="G934" s="117">
        <v>0.8</v>
      </c>
      <c r="H934" s="117" t="e">
        <f>G934*'3-9-2原材料-报废'!#REF!</f>
        <v>#REF!</v>
      </c>
    </row>
    <row r="935" ht="16" customHeight="1" spans="1:8">
      <c r="A935" s="117">
        <v>934</v>
      </c>
      <c r="B935" s="117" t="s">
        <v>1241</v>
      </c>
      <c r="C935" s="117" t="s">
        <v>1242</v>
      </c>
      <c r="D935" s="117" t="s">
        <v>73</v>
      </c>
      <c r="E935" s="117">
        <v>0.1</v>
      </c>
      <c r="F935" s="117">
        <v>8</v>
      </c>
      <c r="G935" s="117">
        <v>0.8</v>
      </c>
      <c r="H935" s="117" t="e">
        <f>G935*'3-9-2原材料-报废'!#REF!</f>
        <v>#REF!</v>
      </c>
    </row>
    <row r="936" ht="16" customHeight="1" spans="1:8">
      <c r="A936" s="117">
        <v>935</v>
      </c>
      <c r="B936" s="117" t="s">
        <v>1243</v>
      </c>
      <c r="C936" s="117" t="s">
        <v>1244</v>
      </c>
      <c r="D936" s="117" t="s">
        <v>73</v>
      </c>
      <c r="E936" s="117">
        <v>0.1</v>
      </c>
      <c r="F936" s="117">
        <v>8</v>
      </c>
      <c r="G936" s="117">
        <v>0.8</v>
      </c>
      <c r="H936" s="117" t="e">
        <f>G936*'3-9-2原材料-报废'!#REF!</f>
        <v>#REF!</v>
      </c>
    </row>
    <row r="937" ht="16" customHeight="1" spans="1:8">
      <c r="A937" s="117">
        <v>936</v>
      </c>
      <c r="B937" s="117" t="s">
        <v>1245</v>
      </c>
      <c r="C937" s="117" t="s">
        <v>1246</v>
      </c>
      <c r="D937" s="117" t="s">
        <v>73</v>
      </c>
      <c r="E937" s="117">
        <v>0.1</v>
      </c>
      <c r="F937" s="117">
        <v>8</v>
      </c>
      <c r="G937" s="117">
        <v>0.8</v>
      </c>
      <c r="H937" s="117" t="e">
        <f>G937*'3-9-2原材料-报废'!#REF!</f>
        <v>#REF!</v>
      </c>
    </row>
    <row r="938" ht="16" customHeight="1" spans="1:8">
      <c r="A938" s="117">
        <v>937</v>
      </c>
      <c r="B938" s="117" t="s">
        <v>1247</v>
      </c>
      <c r="C938" s="117" t="s">
        <v>1248</v>
      </c>
      <c r="D938" s="117" t="s">
        <v>73</v>
      </c>
      <c r="E938" s="117">
        <v>0.1</v>
      </c>
      <c r="F938" s="117">
        <v>8</v>
      </c>
      <c r="G938" s="117">
        <v>0.8</v>
      </c>
      <c r="H938" s="117" t="e">
        <f>G938*'3-9-2原材料-报废'!#REF!</f>
        <v>#REF!</v>
      </c>
    </row>
    <row r="939" ht="16" customHeight="1" spans="1:8">
      <c r="A939" s="117">
        <v>938</v>
      </c>
      <c r="B939" s="117" t="s">
        <v>1247</v>
      </c>
      <c r="C939" s="117" t="s">
        <v>1248</v>
      </c>
      <c r="D939" s="117" t="s">
        <v>73</v>
      </c>
      <c r="E939" s="117">
        <v>0.1</v>
      </c>
      <c r="F939" s="117">
        <v>8</v>
      </c>
      <c r="G939" s="117">
        <v>0.8</v>
      </c>
      <c r="H939" s="117" t="e">
        <f>G939*'3-9-2原材料-报废'!#REF!</f>
        <v>#REF!</v>
      </c>
    </row>
    <row r="940" ht="16" customHeight="1" spans="1:8">
      <c r="A940" s="117">
        <v>939</v>
      </c>
      <c r="B940" s="117" t="s">
        <v>1247</v>
      </c>
      <c r="C940" s="117" t="s">
        <v>1248</v>
      </c>
      <c r="D940" s="117" t="s">
        <v>73</v>
      </c>
      <c r="E940" s="117">
        <v>0.1</v>
      </c>
      <c r="F940" s="117">
        <v>8</v>
      </c>
      <c r="G940" s="117">
        <v>0.8</v>
      </c>
      <c r="H940" s="117" t="e">
        <f>G940*'3-9-2原材料-报废'!#REF!</f>
        <v>#REF!</v>
      </c>
    </row>
    <row r="941" ht="16" customHeight="1" spans="1:8">
      <c r="A941" s="117">
        <v>940</v>
      </c>
      <c r="B941" s="117" t="s">
        <v>1249</v>
      </c>
      <c r="C941" s="117" t="s">
        <v>1250</v>
      </c>
      <c r="D941" s="117" t="s">
        <v>73</v>
      </c>
      <c r="E941" s="117">
        <v>0.2</v>
      </c>
      <c r="F941" s="117">
        <v>8</v>
      </c>
      <c r="G941" s="117">
        <v>1.6</v>
      </c>
      <c r="H941" s="117" t="e">
        <f>G941*'3-9-2原材料-报废'!#REF!</f>
        <v>#REF!</v>
      </c>
    </row>
    <row r="942" ht="16" customHeight="1" spans="1:8">
      <c r="A942" s="117">
        <v>941</v>
      </c>
      <c r="B942" s="117" t="s">
        <v>1251</v>
      </c>
      <c r="C942" s="117" t="s">
        <v>1252</v>
      </c>
      <c r="D942" s="117" t="s">
        <v>73</v>
      </c>
      <c r="E942" s="117">
        <v>0.1</v>
      </c>
      <c r="F942" s="117">
        <v>8</v>
      </c>
      <c r="G942" s="117">
        <v>0.8</v>
      </c>
      <c r="H942" s="117" t="e">
        <f>G942*'3-9-2原材料-报废'!#REF!</f>
        <v>#REF!</v>
      </c>
    </row>
    <row r="943" ht="16" customHeight="1" spans="1:8">
      <c r="A943" s="117">
        <v>942</v>
      </c>
      <c r="B943" s="117" t="s">
        <v>1251</v>
      </c>
      <c r="C943" s="117" t="s">
        <v>1252</v>
      </c>
      <c r="D943" s="117" t="s">
        <v>73</v>
      </c>
      <c r="E943" s="117">
        <v>0.1</v>
      </c>
      <c r="F943" s="117">
        <v>8</v>
      </c>
      <c r="G943" s="117">
        <v>0.8</v>
      </c>
      <c r="H943" s="117" t="e">
        <f>G943*'3-9-2原材料-报废'!#REF!</f>
        <v>#REF!</v>
      </c>
    </row>
    <row r="944" ht="16" customHeight="1" spans="1:8">
      <c r="A944" s="117">
        <v>943</v>
      </c>
      <c r="B944" s="117" t="s">
        <v>1253</v>
      </c>
      <c r="C944" s="117" t="s">
        <v>1254</v>
      </c>
      <c r="D944" s="117" t="s">
        <v>73</v>
      </c>
      <c r="E944" s="117">
        <v>0.05</v>
      </c>
      <c r="F944" s="117">
        <v>8</v>
      </c>
      <c r="G944" s="117">
        <v>0.4</v>
      </c>
      <c r="H944" s="117" t="e">
        <f>G944*'3-9-2原材料-报废'!#REF!</f>
        <v>#REF!</v>
      </c>
    </row>
    <row r="945" ht="16" customHeight="1" spans="1:8">
      <c r="A945" s="117">
        <v>944</v>
      </c>
      <c r="B945" s="117" t="s">
        <v>1255</v>
      </c>
      <c r="C945" s="117" t="s">
        <v>1256</v>
      </c>
      <c r="D945" s="117" t="s">
        <v>73</v>
      </c>
      <c r="E945" s="117">
        <v>0.05</v>
      </c>
      <c r="F945" s="117">
        <v>8</v>
      </c>
      <c r="G945" s="117">
        <v>0.4</v>
      </c>
      <c r="H945" s="117" t="e">
        <f>G945*'3-9-2原材料-报废'!#REF!</f>
        <v>#REF!</v>
      </c>
    </row>
    <row r="946" ht="16" customHeight="1" spans="1:8">
      <c r="A946" s="117">
        <v>945</v>
      </c>
      <c r="B946" s="117" t="s">
        <v>1257</v>
      </c>
      <c r="C946" s="117" t="s">
        <v>1258</v>
      </c>
      <c r="D946" s="117" t="s">
        <v>73</v>
      </c>
      <c r="E946" s="117">
        <v>0.05</v>
      </c>
      <c r="F946" s="117">
        <v>8</v>
      </c>
      <c r="G946" s="117">
        <v>0.4</v>
      </c>
      <c r="H946" s="117" t="e">
        <f>G946*'3-9-2原材料-报废'!#REF!</f>
        <v>#REF!</v>
      </c>
    </row>
    <row r="947" ht="16" customHeight="1" spans="1:8">
      <c r="A947" s="117">
        <v>946</v>
      </c>
      <c r="B947" s="117" t="s">
        <v>1257</v>
      </c>
      <c r="C947" s="117" t="s">
        <v>1258</v>
      </c>
      <c r="D947" s="117" t="s">
        <v>73</v>
      </c>
      <c r="E947" s="117">
        <v>0.05</v>
      </c>
      <c r="F947" s="117">
        <v>8</v>
      </c>
      <c r="G947" s="117">
        <v>0.4</v>
      </c>
      <c r="H947" s="117" t="e">
        <f>G947*'3-9-2原材料-报废'!#REF!</f>
        <v>#REF!</v>
      </c>
    </row>
    <row r="948" ht="16" customHeight="1" spans="1:8">
      <c r="A948" s="117">
        <v>947</v>
      </c>
      <c r="B948" s="117" t="s">
        <v>1257</v>
      </c>
      <c r="C948" s="117" t="s">
        <v>1258</v>
      </c>
      <c r="D948" s="117" t="s">
        <v>73</v>
      </c>
      <c r="E948" s="117">
        <v>0.05</v>
      </c>
      <c r="F948" s="117">
        <v>8</v>
      </c>
      <c r="G948" s="117">
        <v>0.4</v>
      </c>
      <c r="H948" s="117" t="e">
        <f>G948*'3-9-2原材料-报废'!#REF!</f>
        <v>#REF!</v>
      </c>
    </row>
    <row r="949" ht="16" customHeight="1" spans="1:8">
      <c r="A949" s="117">
        <v>948</v>
      </c>
      <c r="B949" s="117" t="s">
        <v>1259</v>
      </c>
      <c r="C949" s="117" t="s">
        <v>1260</v>
      </c>
      <c r="D949" s="117" t="s">
        <v>73</v>
      </c>
      <c r="E949" s="117">
        <v>0.05</v>
      </c>
      <c r="F949" s="117">
        <v>8</v>
      </c>
      <c r="G949" s="117">
        <v>0.4</v>
      </c>
      <c r="H949" s="117" t="e">
        <f>G949*'3-9-2原材料-报废'!#REF!</f>
        <v>#REF!</v>
      </c>
    </row>
    <row r="950" ht="16" customHeight="1" spans="1:8">
      <c r="A950" s="117">
        <v>949</v>
      </c>
      <c r="B950" s="117" t="s">
        <v>1259</v>
      </c>
      <c r="C950" s="117" t="s">
        <v>1260</v>
      </c>
      <c r="D950" s="117" t="s">
        <v>73</v>
      </c>
      <c r="E950" s="117">
        <v>0.05</v>
      </c>
      <c r="F950" s="117">
        <v>8</v>
      </c>
      <c r="G950" s="117">
        <v>0.4</v>
      </c>
      <c r="H950" s="117" t="e">
        <f>G950*'3-9-2原材料-报废'!#REF!</f>
        <v>#REF!</v>
      </c>
    </row>
    <row r="951" ht="16" customHeight="1" spans="1:8">
      <c r="A951" s="117">
        <v>950</v>
      </c>
      <c r="B951" s="117" t="s">
        <v>1259</v>
      </c>
      <c r="C951" s="117" t="s">
        <v>1260</v>
      </c>
      <c r="D951" s="117" t="s">
        <v>73</v>
      </c>
      <c r="E951" s="117">
        <v>0.05</v>
      </c>
      <c r="F951" s="117">
        <v>8</v>
      </c>
      <c r="G951" s="117">
        <v>0.4</v>
      </c>
      <c r="H951" s="117" t="e">
        <f>G951*'3-9-2原材料-报废'!#REF!</f>
        <v>#REF!</v>
      </c>
    </row>
    <row r="952" ht="16" customHeight="1" spans="1:8">
      <c r="A952" s="117">
        <v>951</v>
      </c>
      <c r="B952" s="117" t="s">
        <v>1261</v>
      </c>
      <c r="C952" s="117" t="s">
        <v>1262</v>
      </c>
      <c r="D952" s="117" t="s">
        <v>73</v>
      </c>
      <c r="E952" s="117">
        <v>0.05</v>
      </c>
      <c r="F952" s="117">
        <v>8</v>
      </c>
      <c r="G952" s="117">
        <v>0.4</v>
      </c>
      <c r="H952" s="117" t="e">
        <f>G952*'3-9-2原材料-报废'!#REF!</f>
        <v>#REF!</v>
      </c>
    </row>
    <row r="953" ht="16" customHeight="1" spans="1:8">
      <c r="A953" s="117">
        <v>952</v>
      </c>
      <c r="B953" s="117" t="s">
        <v>1261</v>
      </c>
      <c r="C953" s="117" t="s">
        <v>1262</v>
      </c>
      <c r="D953" s="117" t="s">
        <v>73</v>
      </c>
      <c r="E953" s="117">
        <v>0.05</v>
      </c>
      <c r="F953" s="117">
        <v>8</v>
      </c>
      <c r="G953" s="117">
        <v>0.4</v>
      </c>
      <c r="H953" s="117" t="e">
        <f>G953*'3-9-2原材料-报废'!#REF!</f>
        <v>#REF!</v>
      </c>
    </row>
    <row r="954" ht="16" customHeight="1" spans="1:8">
      <c r="A954" s="117">
        <v>953</v>
      </c>
      <c r="B954" s="117" t="s">
        <v>1261</v>
      </c>
      <c r="C954" s="117" t="s">
        <v>1262</v>
      </c>
      <c r="D954" s="117" t="s">
        <v>73</v>
      </c>
      <c r="E954" s="117">
        <v>0.05</v>
      </c>
      <c r="F954" s="117">
        <v>8</v>
      </c>
      <c r="G954" s="117">
        <v>0.4</v>
      </c>
      <c r="H954" s="117" t="e">
        <f>G954*'3-9-2原材料-报废'!#REF!</f>
        <v>#REF!</v>
      </c>
    </row>
    <row r="955" ht="16" customHeight="1" spans="1:8">
      <c r="A955" s="117">
        <v>954</v>
      </c>
      <c r="B955" s="117" t="s">
        <v>1263</v>
      </c>
      <c r="C955" s="117" t="s">
        <v>1264</v>
      </c>
      <c r="D955" s="117" t="s">
        <v>73</v>
      </c>
      <c r="E955" s="117">
        <v>0.05</v>
      </c>
      <c r="F955" s="117">
        <v>8</v>
      </c>
      <c r="G955" s="117">
        <v>0.4</v>
      </c>
      <c r="H955" s="117" t="e">
        <f>G955*'3-9-2原材料-报废'!#REF!</f>
        <v>#REF!</v>
      </c>
    </row>
    <row r="956" ht="16" customHeight="1" spans="1:8">
      <c r="A956" s="117">
        <v>955</v>
      </c>
      <c r="B956" s="117" t="s">
        <v>1263</v>
      </c>
      <c r="C956" s="117" t="s">
        <v>1264</v>
      </c>
      <c r="D956" s="117" t="s">
        <v>73</v>
      </c>
      <c r="E956" s="117">
        <v>0.05</v>
      </c>
      <c r="F956" s="117">
        <v>8</v>
      </c>
      <c r="G956" s="117">
        <v>0.4</v>
      </c>
      <c r="H956" s="117" t="e">
        <f>G956*'3-9-2原材料-报废'!#REF!</f>
        <v>#REF!</v>
      </c>
    </row>
    <row r="957" ht="16" customHeight="1" spans="1:8">
      <c r="A957" s="117">
        <v>956</v>
      </c>
      <c r="B957" s="117" t="s">
        <v>1263</v>
      </c>
      <c r="C957" s="117" t="s">
        <v>1264</v>
      </c>
      <c r="D957" s="117" t="s">
        <v>73</v>
      </c>
      <c r="E957" s="117">
        <v>0.05</v>
      </c>
      <c r="F957" s="117">
        <v>8</v>
      </c>
      <c r="G957" s="117">
        <v>0.4</v>
      </c>
      <c r="H957" s="117" t="e">
        <f>G957*'3-9-2原材料-报废'!#REF!</f>
        <v>#REF!</v>
      </c>
    </row>
    <row r="958" ht="16" customHeight="1" spans="1:8">
      <c r="A958" s="117">
        <v>957</v>
      </c>
      <c r="B958" s="117" t="s">
        <v>1265</v>
      </c>
      <c r="C958" s="117" t="s">
        <v>1266</v>
      </c>
      <c r="D958" s="117" t="s">
        <v>73</v>
      </c>
      <c r="E958" s="117">
        <v>0.3</v>
      </c>
      <c r="F958" s="117">
        <v>8</v>
      </c>
      <c r="G958" s="117">
        <v>2.4</v>
      </c>
      <c r="H958" s="117" t="e">
        <f>G958*'3-9-2原材料-报废'!#REF!</f>
        <v>#REF!</v>
      </c>
    </row>
    <row r="959" ht="16" customHeight="1" spans="1:8">
      <c r="A959" s="117">
        <v>958</v>
      </c>
      <c r="B959" s="117" t="s">
        <v>1267</v>
      </c>
      <c r="C959" s="117" t="s">
        <v>1268</v>
      </c>
      <c r="D959" s="117" t="s">
        <v>73</v>
      </c>
      <c r="E959" s="117">
        <v>0.2</v>
      </c>
      <c r="F959" s="117">
        <v>8</v>
      </c>
      <c r="G959" s="117">
        <v>1.6</v>
      </c>
      <c r="H959" s="117" t="e">
        <f>G959*'3-9-2原材料-报废'!#REF!</f>
        <v>#REF!</v>
      </c>
    </row>
    <row r="960" ht="16" customHeight="1" spans="1:8">
      <c r="A960" s="117">
        <v>959</v>
      </c>
      <c r="B960" s="117" t="s">
        <v>1269</v>
      </c>
      <c r="C960" s="117" t="s">
        <v>1270</v>
      </c>
      <c r="D960" s="117" t="s">
        <v>73</v>
      </c>
      <c r="E960" s="117">
        <v>0.2</v>
      </c>
      <c r="F960" s="117">
        <v>8</v>
      </c>
      <c r="G960" s="117">
        <v>1.6</v>
      </c>
      <c r="H960" s="117" t="e">
        <f>G960*'3-9-2原材料-报废'!#REF!</f>
        <v>#REF!</v>
      </c>
    </row>
    <row r="961" ht="16" customHeight="1" spans="1:8">
      <c r="A961" s="117">
        <v>960</v>
      </c>
      <c r="B961" s="117" t="s">
        <v>1269</v>
      </c>
      <c r="C961" s="117" t="s">
        <v>1270</v>
      </c>
      <c r="D961" s="117" t="s">
        <v>73</v>
      </c>
      <c r="E961" s="117">
        <v>0.2</v>
      </c>
      <c r="F961" s="117">
        <v>8</v>
      </c>
      <c r="G961" s="117">
        <v>1.6</v>
      </c>
      <c r="H961" s="117" t="e">
        <f>G961*'3-9-2原材料-报废'!#REF!</f>
        <v>#REF!</v>
      </c>
    </row>
    <row r="962" ht="16" customHeight="1" spans="1:8">
      <c r="A962" s="117">
        <v>961</v>
      </c>
      <c r="B962" s="117" t="s">
        <v>1271</v>
      </c>
      <c r="C962" s="117" t="s">
        <v>1272</v>
      </c>
      <c r="D962" s="117" t="s">
        <v>124</v>
      </c>
      <c r="E962" s="117">
        <v>0.1</v>
      </c>
      <c r="F962" s="117">
        <v>8</v>
      </c>
      <c r="G962" s="117">
        <v>0.8</v>
      </c>
      <c r="H962" s="117" t="e">
        <f>G962*'3-9-2原材料-报废'!#REF!</f>
        <v>#REF!</v>
      </c>
    </row>
    <row r="963" ht="16" customHeight="1" spans="1:8">
      <c r="A963" s="117">
        <v>962</v>
      </c>
      <c r="B963" s="117" t="s">
        <v>1273</v>
      </c>
      <c r="C963" s="117" t="s">
        <v>1274</v>
      </c>
      <c r="D963" s="117" t="s">
        <v>124</v>
      </c>
      <c r="E963" s="117">
        <v>0.2</v>
      </c>
      <c r="F963" s="117">
        <v>8</v>
      </c>
      <c r="G963" s="117">
        <v>1.6</v>
      </c>
      <c r="H963" s="117" t="e">
        <f>G963*'3-9-2原材料-报废'!#REF!</f>
        <v>#REF!</v>
      </c>
    </row>
    <row r="964" ht="16" customHeight="1" spans="1:8">
      <c r="A964" s="117">
        <v>963</v>
      </c>
      <c r="B964" s="117" t="s">
        <v>1275</v>
      </c>
      <c r="C964" s="117" t="s">
        <v>1276</v>
      </c>
      <c r="D964" s="117" t="s">
        <v>124</v>
      </c>
      <c r="E964" s="117">
        <v>0.01</v>
      </c>
      <c r="F964" s="117">
        <v>8</v>
      </c>
      <c r="G964" s="117">
        <v>0.08</v>
      </c>
      <c r="H964" s="117" t="e">
        <f>G964*'3-9-2原材料-报废'!#REF!</f>
        <v>#REF!</v>
      </c>
    </row>
    <row r="965" ht="16" customHeight="1" spans="1:8">
      <c r="A965" s="117">
        <v>964</v>
      </c>
      <c r="B965" s="117" t="s">
        <v>1275</v>
      </c>
      <c r="C965" s="117" t="s">
        <v>1276</v>
      </c>
      <c r="D965" s="117" t="s">
        <v>124</v>
      </c>
      <c r="E965" s="117">
        <v>0.01</v>
      </c>
      <c r="F965" s="117">
        <v>8</v>
      </c>
      <c r="G965" s="117">
        <v>0.08</v>
      </c>
      <c r="H965" s="117" t="e">
        <f>G965*'3-9-2原材料-报废'!#REF!</f>
        <v>#REF!</v>
      </c>
    </row>
    <row r="966" ht="16" customHeight="1" spans="1:8">
      <c r="A966" s="117">
        <v>965</v>
      </c>
      <c r="B966" s="117" t="s">
        <v>1277</v>
      </c>
      <c r="C966" s="117" t="s">
        <v>1278</v>
      </c>
      <c r="D966" s="117" t="s">
        <v>124</v>
      </c>
      <c r="E966" s="117">
        <v>0.01</v>
      </c>
      <c r="F966" s="117">
        <v>8</v>
      </c>
      <c r="G966" s="117">
        <v>0.08</v>
      </c>
      <c r="H966" s="117" t="e">
        <f>G966*'3-9-2原材料-报废'!#REF!</f>
        <v>#REF!</v>
      </c>
    </row>
    <row r="967" ht="16" customHeight="1" spans="1:8">
      <c r="A967" s="117">
        <v>966</v>
      </c>
      <c r="B967" s="117" t="s">
        <v>1277</v>
      </c>
      <c r="C967" s="117" t="s">
        <v>1278</v>
      </c>
      <c r="D967" s="117" t="s">
        <v>124</v>
      </c>
      <c r="E967" s="117">
        <v>0.01</v>
      </c>
      <c r="F967" s="117">
        <v>8</v>
      </c>
      <c r="G967" s="117">
        <v>0.08</v>
      </c>
      <c r="H967" s="117" t="e">
        <f>G967*'3-9-2原材料-报废'!#REF!</f>
        <v>#REF!</v>
      </c>
    </row>
    <row r="968" ht="16" customHeight="1" spans="1:8">
      <c r="A968" s="117">
        <v>967</v>
      </c>
      <c r="B968" s="117" t="s">
        <v>1277</v>
      </c>
      <c r="C968" s="117" t="s">
        <v>1278</v>
      </c>
      <c r="D968" s="117" t="s">
        <v>124</v>
      </c>
      <c r="E968" s="117">
        <v>0.01</v>
      </c>
      <c r="F968" s="117">
        <v>8</v>
      </c>
      <c r="G968" s="117">
        <v>0.08</v>
      </c>
      <c r="H968" s="117" t="e">
        <f>G968*'3-9-2原材料-报废'!#REF!</f>
        <v>#REF!</v>
      </c>
    </row>
    <row r="969" ht="16" customHeight="1" spans="1:8">
      <c r="A969" s="117">
        <v>968</v>
      </c>
      <c r="B969" s="117" t="s">
        <v>1279</v>
      </c>
      <c r="C969" s="117" t="s">
        <v>1280</v>
      </c>
      <c r="D969" s="117" t="s">
        <v>124</v>
      </c>
      <c r="E969" s="117">
        <v>0.01</v>
      </c>
      <c r="F969" s="117">
        <v>8</v>
      </c>
      <c r="G969" s="117">
        <v>0.08</v>
      </c>
      <c r="H969" s="117" t="e">
        <f>G969*'3-9-2原材料-报废'!#REF!</f>
        <v>#REF!</v>
      </c>
    </row>
    <row r="970" ht="16" customHeight="1" spans="1:8">
      <c r="A970" s="117">
        <v>969</v>
      </c>
      <c r="B970" s="117" t="s">
        <v>1279</v>
      </c>
      <c r="C970" s="117" t="s">
        <v>1280</v>
      </c>
      <c r="D970" s="117" t="s">
        <v>124</v>
      </c>
      <c r="E970" s="117">
        <v>0.01</v>
      </c>
      <c r="F970" s="117">
        <v>8</v>
      </c>
      <c r="G970" s="117">
        <v>0.08</v>
      </c>
      <c r="H970" s="117" t="e">
        <f>G970*'3-9-2原材料-报废'!#REF!</f>
        <v>#REF!</v>
      </c>
    </row>
    <row r="971" ht="16" customHeight="1" spans="1:8">
      <c r="A971" s="117">
        <v>970</v>
      </c>
      <c r="B971" s="117" t="s">
        <v>1279</v>
      </c>
      <c r="C971" s="117" t="s">
        <v>1280</v>
      </c>
      <c r="D971" s="117" t="s">
        <v>124</v>
      </c>
      <c r="E971" s="117">
        <v>0.01</v>
      </c>
      <c r="F971" s="117">
        <v>8</v>
      </c>
      <c r="G971" s="117">
        <v>0.08</v>
      </c>
      <c r="H971" s="117" t="e">
        <f>G971*'3-9-2原材料-报废'!#REF!</f>
        <v>#REF!</v>
      </c>
    </row>
    <row r="972" ht="16" customHeight="1" spans="1:8">
      <c r="A972" s="117">
        <v>971</v>
      </c>
      <c r="B972" s="117" t="s">
        <v>1281</v>
      </c>
      <c r="C972" s="117" t="s">
        <v>1282</v>
      </c>
      <c r="D972" s="117" t="s">
        <v>124</v>
      </c>
      <c r="E972" s="117">
        <v>0.01</v>
      </c>
      <c r="F972" s="117">
        <v>8</v>
      </c>
      <c r="G972" s="117">
        <v>0.08</v>
      </c>
      <c r="H972" s="117" t="e">
        <f>G972*'3-9-2原材料-报废'!#REF!</f>
        <v>#REF!</v>
      </c>
    </row>
    <row r="973" ht="16" customHeight="1" spans="1:8">
      <c r="A973" s="117">
        <v>972</v>
      </c>
      <c r="B973" s="117" t="s">
        <v>1281</v>
      </c>
      <c r="C973" s="117" t="s">
        <v>1282</v>
      </c>
      <c r="D973" s="117" t="s">
        <v>124</v>
      </c>
      <c r="E973" s="117">
        <v>0.01</v>
      </c>
      <c r="F973" s="117">
        <v>8</v>
      </c>
      <c r="G973" s="117">
        <v>0.08</v>
      </c>
      <c r="H973" s="117" t="e">
        <f>G973*'3-9-2原材料-报废'!#REF!</f>
        <v>#REF!</v>
      </c>
    </row>
    <row r="974" ht="16" customHeight="1" spans="1:8">
      <c r="A974" s="117">
        <v>973</v>
      </c>
      <c r="B974" s="117" t="s">
        <v>1281</v>
      </c>
      <c r="C974" s="117" t="s">
        <v>1282</v>
      </c>
      <c r="D974" s="117" t="s">
        <v>124</v>
      </c>
      <c r="E974" s="117">
        <v>0.01</v>
      </c>
      <c r="F974" s="117">
        <v>8</v>
      </c>
      <c r="G974" s="117">
        <v>0.08</v>
      </c>
      <c r="H974" s="117" t="e">
        <f>G974*'3-9-2原材料-报废'!#REF!</f>
        <v>#REF!</v>
      </c>
    </row>
    <row r="975" ht="16" customHeight="1" spans="1:8">
      <c r="A975" s="117">
        <v>974</v>
      </c>
      <c r="B975" s="117" t="s">
        <v>1283</v>
      </c>
      <c r="C975" s="117" t="s">
        <v>1284</v>
      </c>
      <c r="D975" s="117" t="s">
        <v>124</v>
      </c>
      <c r="E975" s="117">
        <v>0.05</v>
      </c>
      <c r="F975" s="117">
        <v>8</v>
      </c>
      <c r="G975" s="117">
        <v>0.4</v>
      </c>
      <c r="H975" s="117" t="e">
        <f>G975*'3-9-2原材料-报废'!#REF!</f>
        <v>#REF!</v>
      </c>
    </row>
    <row r="976" ht="16" customHeight="1" spans="1:8">
      <c r="A976" s="117">
        <v>975</v>
      </c>
      <c r="B976" s="117" t="s">
        <v>1283</v>
      </c>
      <c r="C976" s="117" t="s">
        <v>1284</v>
      </c>
      <c r="D976" s="117" t="s">
        <v>124</v>
      </c>
      <c r="E976" s="117">
        <v>0.05</v>
      </c>
      <c r="F976" s="117">
        <v>8</v>
      </c>
      <c r="G976" s="117">
        <v>0.4</v>
      </c>
      <c r="H976" s="117" t="e">
        <f>G976*'3-9-2原材料-报废'!#REF!</f>
        <v>#REF!</v>
      </c>
    </row>
    <row r="977" ht="16" customHeight="1" spans="1:8">
      <c r="A977" s="117">
        <v>976</v>
      </c>
      <c r="B977" s="117" t="s">
        <v>1283</v>
      </c>
      <c r="C977" s="117" t="s">
        <v>1284</v>
      </c>
      <c r="D977" s="117" t="s">
        <v>124</v>
      </c>
      <c r="E977" s="117">
        <v>0.05</v>
      </c>
      <c r="F977" s="117">
        <v>8</v>
      </c>
      <c r="G977" s="117">
        <v>0.4</v>
      </c>
      <c r="H977" s="117" t="e">
        <f>G977*'3-9-2原材料-报废'!#REF!</f>
        <v>#REF!</v>
      </c>
    </row>
    <row r="978" ht="16" customHeight="1" spans="1:8">
      <c r="A978" s="117">
        <v>977</v>
      </c>
      <c r="B978" s="117" t="s">
        <v>1285</v>
      </c>
      <c r="C978" s="117" t="s">
        <v>1286</v>
      </c>
      <c r="D978" s="117" t="s">
        <v>124</v>
      </c>
      <c r="E978" s="117">
        <v>0.05</v>
      </c>
      <c r="F978" s="117">
        <v>8</v>
      </c>
      <c r="G978" s="117">
        <v>0.4</v>
      </c>
      <c r="H978" s="117" t="e">
        <f>G978*'3-9-2原材料-报废'!#REF!</f>
        <v>#REF!</v>
      </c>
    </row>
    <row r="979" ht="16" customHeight="1" spans="1:8">
      <c r="A979" s="117">
        <v>978</v>
      </c>
      <c r="B979" s="117" t="s">
        <v>1285</v>
      </c>
      <c r="C979" s="117" t="s">
        <v>1286</v>
      </c>
      <c r="D979" s="117" t="s">
        <v>124</v>
      </c>
      <c r="E979" s="117">
        <v>0.05</v>
      </c>
      <c r="F979" s="117">
        <v>8</v>
      </c>
      <c r="G979" s="117">
        <v>0.4</v>
      </c>
      <c r="H979" s="117" t="e">
        <f>G979*'3-9-2原材料-报废'!#REF!</f>
        <v>#REF!</v>
      </c>
    </row>
    <row r="980" ht="16" customHeight="1" spans="1:8">
      <c r="A980" s="117">
        <v>979</v>
      </c>
      <c r="B980" s="117" t="s">
        <v>1285</v>
      </c>
      <c r="C980" s="117" t="s">
        <v>1286</v>
      </c>
      <c r="D980" s="117" t="s">
        <v>124</v>
      </c>
      <c r="E980" s="117">
        <v>0.05</v>
      </c>
      <c r="F980" s="117">
        <v>8</v>
      </c>
      <c r="G980" s="117">
        <v>0.4</v>
      </c>
      <c r="H980" s="117" t="e">
        <f>G980*'3-9-2原材料-报废'!#REF!</f>
        <v>#REF!</v>
      </c>
    </row>
    <row r="981" ht="16" customHeight="1" spans="1:8">
      <c r="A981" s="117">
        <v>980</v>
      </c>
      <c r="B981" s="117" t="s">
        <v>1285</v>
      </c>
      <c r="C981" s="117" t="s">
        <v>1286</v>
      </c>
      <c r="D981" s="117" t="s">
        <v>124</v>
      </c>
      <c r="E981" s="117">
        <v>0.05</v>
      </c>
      <c r="F981" s="117">
        <v>8</v>
      </c>
      <c r="G981" s="117">
        <v>0.4</v>
      </c>
      <c r="H981" s="117" t="e">
        <f>G981*'3-9-2原材料-报废'!#REF!</f>
        <v>#REF!</v>
      </c>
    </row>
    <row r="982" ht="16" customHeight="1" spans="1:8">
      <c r="A982" s="117">
        <v>981</v>
      </c>
      <c r="B982" s="117" t="s">
        <v>1285</v>
      </c>
      <c r="C982" s="117" t="s">
        <v>1286</v>
      </c>
      <c r="D982" s="117" t="s">
        <v>124</v>
      </c>
      <c r="E982" s="117">
        <v>0.05</v>
      </c>
      <c r="F982" s="117">
        <v>8</v>
      </c>
      <c r="G982" s="117">
        <v>0.4</v>
      </c>
      <c r="H982" s="117" t="e">
        <f>G982*'3-9-2原材料-报废'!#REF!</f>
        <v>#REF!</v>
      </c>
    </row>
    <row r="983" ht="16" customHeight="1" spans="1:8">
      <c r="A983" s="117">
        <v>982</v>
      </c>
      <c r="B983" s="117" t="s">
        <v>1287</v>
      </c>
      <c r="C983" s="117" t="s">
        <v>1288</v>
      </c>
      <c r="D983" s="117" t="s">
        <v>124</v>
      </c>
      <c r="E983" s="117">
        <v>0.05</v>
      </c>
      <c r="F983" s="117">
        <v>8</v>
      </c>
      <c r="G983" s="117">
        <v>0.4</v>
      </c>
      <c r="H983" s="117" t="e">
        <f>G983*'3-9-2原材料-报废'!#REF!</f>
        <v>#REF!</v>
      </c>
    </row>
    <row r="984" ht="16" customHeight="1" spans="1:8">
      <c r="A984" s="117">
        <v>983</v>
      </c>
      <c r="B984" s="117" t="s">
        <v>1289</v>
      </c>
      <c r="C984" s="117" t="s">
        <v>1290</v>
      </c>
      <c r="D984" s="117" t="s">
        <v>124</v>
      </c>
      <c r="E984" s="117">
        <v>0.01</v>
      </c>
      <c r="F984" s="117">
        <v>8</v>
      </c>
      <c r="G984" s="117">
        <v>0.08</v>
      </c>
      <c r="H984" s="117" t="e">
        <f>G984*'3-9-2原材料-报废'!#REF!</f>
        <v>#REF!</v>
      </c>
    </row>
    <row r="985" ht="16" customHeight="1" spans="1:8">
      <c r="A985" s="117">
        <v>984</v>
      </c>
      <c r="B985" s="117" t="s">
        <v>1289</v>
      </c>
      <c r="C985" s="117" t="s">
        <v>1290</v>
      </c>
      <c r="D985" s="117" t="s">
        <v>124</v>
      </c>
      <c r="E985" s="117">
        <v>0.01</v>
      </c>
      <c r="F985" s="117">
        <v>8</v>
      </c>
      <c r="G985" s="117">
        <v>0.08</v>
      </c>
      <c r="H985" s="117" t="e">
        <f>G985*'3-9-2原材料-报废'!#REF!</f>
        <v>#REF!</v>
      </c>
    </row>
    <row r="986" ht="16" customHeight="1" spans="1:8">
      <c r="A986" s="117">
        <v>985</v>
      </c>
      <c r="B986" s="117" t="s">
        <v>1289</v>
      </c>
      <c r="C986" s="117" t="s">
        <v>1290</v>
      </c>
      <c r="D986" s="117" t="s">
        <v>124</v>
      </c>
      <c r="E986" s="117">
        <v>0.01</v>
      </c>
      <c r="F986" s="117">
        <v>8</v>
      </c>
      <c r="G986" s="117">
        <v>0.08</v>
      </c>
      <c r="H986" s="117" t="e">
        <f>G986*'3-9-2原材料-报废'!#REF!</f>
        <v>#REF!</v>
      </c>
    </row>
    <row r="987" ht="16" customHeight="1" spans="1:8">
      <c r="A987" s="117">
        <v>986</v>
      </c>
      <c r="B987" s="117" t="s">
        <v>1291</v>
      </c>
      <c r="C987" s="117" t="s">
        <v>1292</v>
      </c>
      <c r="D987" s="117" t="s">
        <v>70</v>
      </c>
      <c r="E987" s="117">
        <v>0.1</v>
      </c>
      <c r="F987" s="117">
        <v>3</v>
      </c>
      <c r="G987" s="117">
        <v>0.3</v>
      </c>
      <c r="H987" s="117" t="e">
        <f>G987*'3-9-2原材料-报废'!#REF!</f>
        <v>#REF!</v>
      </c>
    </row>
    <row r="988" ht="16" customHeight="1" spans="1:8">
      <c r="A988" s="117">
        <v>987</v>
      </c>
      <c r="B988" s="117" t="s">
        <v>1291</v>
      </c>
      <c r="C988" s="117" t="s">
        <v>1292</v>
      </c>
      <c r="D988" s="117" t="s">
        <v>70</v>
      </c>
      <c r="E988" s="117">
        <v>0.1</v>
      </c>
      <c r="F988" s="117">
        <v>3</v>
      </c>
      <c r="G988" s="117">
        <v>0.3</v>
      </c>
      <c r="H988" s="117" t="e">
        <f>G988*'3-9-2原材料-报废'!#REF!</f>
        <v>#REF!</v>
      </c>
    </row>
    <row r="989" ht="16" customHeight="1" spans="1:8">
      <c r="A989" s="117">
        <v>988</v>
      </c>
      <c r="B989" s="117" t="s">
        <v>1293</v>
      </c>
      <c r="C989" s="117" t="s">
        <v>1294</v>
      </c>
      <c r="D989" s="117" t="s">
        <v>70</v>
      </c>
      <c r="E989" s="117">
        <v>0.05</v>
      </c>
      <c r="F989" s="117">
        <v>3</v>
      </c>
      <c r="G989" s="117">
        <v>0.15</v>
      </c>
      <c r="H989" s="117" t="e">
        <f>G989*'3-9-2原材料-报废'!#REF!</f>
        <v>#REF!</v>
      </c>
    </row>
    <row r="990" ht="16" customHeight="1" spans="1:8">
      <c r="A990" s="117">
        <v>989</v>
      </c>
      <c r="B990" s="117" t="s">
        <v>1295</v>
      </c>
      <c r="C990" s="117" t="s">
        <v>1296</v>
      </c>
      <c r="D990" s="117" t="s">
        <v>70</v>
      </c>
      <c r="E990" s="117">
        <v>0.2</v>
      </c>
      <c r="F990" s="117">
        <v>3</v>
      </c>
      <c r="G990" s="117">
        <v>0.6</v>
      </c>
      <c r="H990" s="117" t="e">
        <f>G990*'3-9-2原材料-报废'!#REF!</f>
        <v>#REF!</v>
      </c>
    </row>
    <row r="991" ht="16" customHeight="1" spans="1:8">
      <c r="A991" s="117">
        <v>990</v>
      </c>
      <c r="B991" s="117" t="s">
        <v>1295</v>
      </c>
      <c r="C991" s="117" t="s">
        <v>1296</v>
      </c>
      <c r="D991" s="117" t="s">
        <v>70</v>
      </c>
      <c r="E991" s="117">
        <v>0.2</v>
      </c>
      <c r="F991" s="117">
        <v>3</v>
      </c>
      <c r="G991" s="117">
        <v>0.6</v>
      </c>
      <c r="H991" s="117" t="e">
        <f>G991*'3-9-2原材料-报废'!#REF!</f>
        <v>#REF!</v>
      </c>
    </row>
    <row r="992" ht="16" customHeight="1" spans="1:8">
      <c r="A992" s="117">
        <v>991</v>
      </c>
      <c r="B992" s="117" t="s">
        <v>1297</v>
      </c>
      <c r="C992" s="117" t="s">
        <v>1298</v>
      </c>
      <c r="D992" s="117" t="s">
        <v>70</v>
      </c>
      <c r="E992" s="117">
        <v>0.2</v>
      </c>
      <c r="F992" s="117">
        <v>3</v>
      </c>
      <c r="G992" s="117">
        <v>0.6</v>
      </c>
      <c r="H992" s="117" t="e">
        <f>G992*'3-9-2原材料-报废'!#REF!</f>
        <v>#REF!</v>
      </c>
    </row>
    <row r="993" ht="16" customHeight="1" spans="1:8">
      <c r="A993" s="117">
        <v>992</v>
      </c>
      <c r="B993" s="117" t="s">
        <v>1297</v>
      </c>
      <c r="C993" s="117" t="s">
        <v>1298</v>
      </c>
      <c r="D993" s="117" t="s">
        <v>70</v>
      </c>
      <c r="E993" s="117">
        <v>0.2</v>
      </c>
      <c r="F993" s="117">
        <v>3</v>
      </c>
      <c r="G993" s="117">
        <v>0.6</v>
      </c>
      <c r="H993" s="117" t="e">
        <f>G993*'3-9-2原材料-报废'!#REF!</f>
        <v>#REF!</v>
      </c>
    </row>
    <row r="994" ht="16" customHeight="1" spans="1:8">
      <c r="A994" s="117">
        <v>993</v>
      </c>
      <c r="B994" s="117" t="s">
        <v>1299</v>
      </c>
      <c r="C994" s="117" t="s">
        <v>1300</v>
      </c>
      <c r="D994" s="117" t="s">
        <v>73</v>
      </c>
      <c r="E994" s="117">
        <v>0.05</v>
      </c>
      <c r="F994" s="117">
        <v>8</v>
      </c>
      <c r="G994" s="117">
        <v>0.4</v>
      </c>
      <c r="H994" s="117" t="e">
        <f>G994*'3-9-2原材料-报废'!#REF!</f>
        <v>#REF!</v>
      </c>
    </row>
    <row r="995" ht="16" customHeight="1" spans="1:8">
      <c r="A995" s="117">
        <v>994</v>
      </c>
      <c r="B995" s="117" t="s">
        <v>1299</v>
      </c>
      <c r="C995" s="117" t="s">
        <v>1300</v>
      </c>
      <c r="D995" s="117" t="s">
        <v>73</v>
      </c>
      <c r="E995" s="117">
        <v>0.05</v>
      </c>
      <c r="F995" s="117">
        <v>8</v>
      </c>
      <c r="G995" s="117">
        <v>0.4</v>
      </c>
      <c r="H995" s="117" t="e">
        <f>G995*'3-9-2原材料-报废'!#REF!</f>
        <v>#REF!</v>
      </c>
    </row>
    <row r="996" ht="16" customHeight="1" spans="1:8">
      <c r="A996" s="117">
        <v>995</v>
      </c>
      <c r="B996" s="117" t="s">
        <v>1299</v>
      </c>
      <c r="C996" s="117" t="s">
        <v>1300</v>
      </c>
      <c r="D996" s="117" t="s">
        <v>73</v>
      </c>
      <c r="E996" s="117">
        <v>0.05</v>
      </c>
      <c r="F996" s="117">
        <v>8</v>
      </c>
      <c r="G996" s="117">
        <v>0.4</v>
      </c>
      <c r="H996" s="117" t="e">
        <f>G996*'3-9-2原材料-报废'!#REF!</f>
        <v>#REF!</v>
      </c>
    </row>
    <row r="997" ht="16" customHeight="1" spans="1:8">
      <c r="A997" s="117">
        <v>996</v>
      </c>
      <c r="B997" s="117" t="s">
        <v>1301</v>
      </c>
      <c r="C997" s="117" t="s">
        <v>1302</v>
      </c>
      <c r="D997" s="117" t="s">
        <v>124</v>
      </c>
      <c r="E997" s="117">
        <v>0.05</v>
      </c>
      <c r="F997" s="117">
        <v>8</v>
      </c>
      <c r="G997" s="117">
        <v>0.4</v>
      </c>
      <c r="H997" s="117" t="e">
        <f>G997*'3-9-2原材料-报废'!#REF!</f>
        <v>#REF!</v>
      </c>
    </row>
    <row r="998" ht="16" customHeight="1" spans="1:8">
      <c r="A998" s="117">
        <v>997</v>
      </c>
      <c r="B998" s="117" t="s">
        <v>1301</v>
      </c>
      <c r="C998" s="117" t="s">
        <v>1302</v>
      </c>
      <c r="D998" s="117" t="s">
        <v>124</v>
      </c>
      <c r="E998" s="117">
        <v>0.05</v>
      </c>
      <c r="F998" s="117">
        <v>8</v>
      </c>
      <c r="G998" s="117">
        <v>0.4</v>
      </c>
      <c r="H998" s="117" t="e">
        <f>G998*'3-9-2原材料-报废'!#REF!</f>
        <v>#REF!</v>
      </c>
    </row>
    <row r="999" ht="16" customHeight="1" spans="1:8">
      <c r="A999" s="117">
        <v>998</v>
      </c>
      <c r="B999" s="117" t="s">
        <v>1301</v>
      </c>
      <c r="C999" s="117" t="s">
        <v>1302</v>
      </c>
      <c r="D999" s="117" t="s">
        <v>124</v>
      </c>
      <c r="E999" s="117">
        <v>0.05</v>
      </c>
      <c r="F999" s="117">
        <v>8</v>
      </c>
      <c r="G999" s="117">
        <v>0.4</v>
      </c>
      <c r="H999" s="117" t="e">
        <f>G999*'3-9-2原材料-报废'!#REF!</f>
        <v>#REF!</v>
      </c>
    </row>
    <row r="1000" ht="16" customHeight="1" spans="1:8">
      <c r="A1000" s="117">
        <v>999</v>
      </c>
      <c r="B1000" s="117" t="s">
        <v>1303</v>
      </c>
      <c r="C1000" s="117" t="s">
        <v>1304</v>
      </c>
      <c r="D1000" s="117" t="s">
        <v>73</v>
      </c>
      <c r="E1000" s="117">
        <v>0.02</v>
      </c>
      <c r="F1000" s="117">
        <v>8</v>
      </c>
      <c r="G1000" s="117">
        <v>0.16</v>
      </c>
      <c r="H1000" s="117" t="e">
        <f>G1000*'3-9-2原材料-报废'!#REF!</f>
        <v>#REF!</v>
      </c>
    </row>
    <row r="1001" ht="16" customHeight="1" spans="1:8">
      <c r="A1001" s="117">
        <v>1000</v>
      </c>
      <c r="B1001" s="117" t="s">
        <v>1305</v>
      </c>
      <c r="C1001" s="117" t="s">
        <v>1306</v>
      </c>
      <c r="D1001" s="117" t="s">
        <v>124</v>
      </c>
      <c r="E1001" s="117">
        <v>0.05</v>
      </c>
      <c r="F1001" s="117">
        <v>8</v>
      </c>
      <c r="G1001" s="117">
        <v>0.4</v>
      </c>
      <c r="H1001" s="117" t="e">
        <f>G1001*'3-9-2原材料-报废'!#REF!</f>
        <v>#REF!</v>
      </c>
    </row>
    <row r="1002" ht="16" customHeight="1" spans="1:8">
      <c r="A1002" s="117">
        <v>1001</v>
      </c>
      <c r="B1002" s="117" t="s">
        <v>1305</v>
      </c>
      <c r="C1002" s="117" t="s">
        <v>1306</v>
      </c>
      <c r="D1002" s="117" t="s">
        <v>124</v>
      </c>
      <c r="E1002" s="117">
        <v>0.05</v>
      </c>
      <c r="F1002" s="117">
        <v>8</v>
      </c>
      <c r="G1002" s="117">
        <v>0.4</v>
      </c>
      <c r="H1002" s="117" t="e">
        <f>G1002*'3-9-2原材料-报废'!#REF!</f>
        <v>#REF!</v>
      </c>
    </row>
    <row r="1003" ht="16" customHeight="1" spans="1:8">
      <c r="A1003" s="117">
        <v>1002</v>
      </c>
      <c r="B1003" s="117" t="s">
        <v>1305</v>
      </c>
      <c r="C1003" s="117" t="s">
        <v>1306</v>
      </c>
      <c r="D1003" s="117" t="s">
        <v>124</v>
      </c>
      <c r="E1003" s="117">
        <v>0.05</v>
      </c>
      <c r="F1003" s="117">
        <v>8</v>
      </c>
      <c r="G1003" s="117">
        <v>0.4</v>
      </c>
      <c r="H1003" s="117" t="e">
        <f>G1003*'3-9-2原材料-报废'!#REF!</f>
        <v>#REF!</v>
      </c>
    </row>
    <row r="1004" ht="16" customHeight="1" spans="1:8">
      <c r="A1004" s="117">
        <v>1003</v>
      </c>
      <c r="B1004" s="117" t="s">
        <v>1307</v>
      </c>
      <c r="C1004" s="117" t="s">
        <v>1308</v>
      </c>
      <c r="D1004" s="117" t="s">
        <v>124</v>
      </c>
      <c r="E1004" s="117">
        <v>0.05</v>
      </c>
      <c r="F1004" s="117">
        <v>8</v>
      </c>
      <c r="G1004" s="117">
        <v>0.4</v>
      </c>
      <c r="H1004" s="117" t="e">
        <f>G1004*'3-9-2原材料-报废'!#REF!</f>
        <v>#REF!</v>
      </c>
    </row>
    <row r="1005" ht="16" customHeight="1" spans="1:8">
      <c r="A1005" s="117">
        <v>1004</v>
      </c>
      <c r="B1005" s="117" t="s">
        <v>1307</v>
      </c>
      <c r="C1005" s="117" t="s">
        <v>1308</v>
      </c>
      <c r="D1005" s="117" t="s">
        <v>124</v>
      </c>
      <c r="E1005" s="117">
        <v>0.05</v>
      </c>
      <c r="F1005" s="117">
        <v>8</v>
      </c>
      <c r="G1005" s="117">
        <v>0.4</v>
      </c>
      <c r="H1005" s="117" t="e">
        <f>G1005*'3-9-2原材料-报废'!#REF!</f>
        <v>#REF!</v>
      </c>
    </row>
    <row r="1006" ht="16" customHeight="1" spans="1:8">
      <c r="A1006" s="117">
        <v>1005</v>
      </c>
      <c r="B1006" s="117" t="s">
        <v>1307</v>
      </c>
      <c r="C1006" s="117" t="s">
        <v>1308</v>
      </c>
      <c r="D1006" s="117" t="s">
        <v>124</v>
      </c>
      <c r="E1006" s="117">
        <v>0.05</v>
      </c>
      <c r="F1006" s="117">
        <v>8</v>
      </c>
      <c r="G1006" s="117">
        <v>0.4</v>
      </c>
      <c r="H1006" s="117" t="e">
        <f>G1006*'3-9-2原材料-报废'!#REF!</f>
        <v>#REF!</v>
      </c>
    </row>
    <row r="1007" ht="16" customHeight="1" spans="1:8">
      <c r="A1007" s="117">
        <v>1006</v>
      </c>
      <c r="B1007" s="117" t="s">
        <v>1309</v>
      </c>
      <c r="C1007" s="117" t="s">
        <v>1310</v>
      </c>
      <c r="D1007" s="117" t="s">
        <v>124</v>
      </c>
      <c r="E1007" s="117">
        <v>0.05</v>
      </c>
      <c r="F1007" s="117">
        <v>8</v>
      </c>
      <c r="G1007" s="117">
        <v>0.4</v>
      </c>
      <c r="H1007" s="117" t="e">
        <f>G1007*'3-9-2原材料-报废'!#REF!</f>
        <v>#REF!</v>
      </c>
    </row>
    <row r="1008" ht="16" customHeight="1" spans="1:8">
      <c r="A1008" s="117">
        <v>1007</v>
      </c>
      <c r="B1008" s="117" t="s">
        <v>1309</v>
      </c>
      <c r="C1008" s="117" t="s">
        <v>1310</v>
      </c>
      <c r="D1008" s="117" t="s">
        <v>124</v>
      </c>
      <c r="E1008" s="117">
        <v>0.05</v>
      </c>
      <c r="F1008" s="117">
        <v>8</v>
      </c>
      <c r="G1008" s="117">
        <v>0.4</v>
      </c>
      <c r="H1008" s="117" t="e">
        <f>G1008*'3-9-2原材料-报废'!#REF!</f>
        <v>#REF!</v>
      </c>
    </row>
    <row r="1009" ht="16" customHeight="1" spans="1:8">
      <c r="A1009" s="117">
        <v>1008</v>
      </c>
      <c r="B1009" s="117" t="s">
        <v>1309</v>
      </c>
      <c r="C1009" s="117" t="s">
        <v>1310</v>
      </c>
      <c r="D1009" s="117" t="s">
        <v>124</v>
      </c>
      <c r="E1009" s="117">
        <v>0.05</v>
      </c>
      <c r="F1009" s="117">
        <v>8</v>
      </c>
      <c r="G1009" s="117">
        <v>0.4</v>
      </c>
      <c r="H1009" s="117" t="e">
        <f>G1009*'3-9-2原材料-报废'!#REF!</f>
        <v>#REF!</v>
      </c>
    </row>
    <row r="1010" ht="16" customHeight="1" spans="1:8">
      <c r="A1010" s="117">
        <v>1009</v>
      </c>
      <c r="B1010" s="117" t="s">
        <v>1311</v>
      </c>
      <c r="C1010" s="117" t="s">
        <v>1312</v>
      </c>
      <c r="D1010" s="117" t="s">
        <v>124</v>
      </c>
      <c r="E1010" s="117">
        <v>0.05</v>
      </c>
      <c r="F1010" s="117">
        <v>8</v>
      </c>
      <c r="G1010" s="117">
        <v>0.4</v>
      </c>
      <c r="H1010" s="117" t="e">
        <f>G1010*'3-9-2原材料-报废'!#REF!</f>
        <v>#REF!</v>
      </c>
    </row>
    <row r="1011" ht="16" customHeight="1" spans="1:8">
      <c r="A1011" s="117">
        <v>1010</v>
      </c>
      <c r="B1011" s="117" t="s">
        <v>1311</v>
      </c>
      <c r="C1011" s="117" t="s">
        <v>1312</v>
      </c>
      <c r="D1011" s="117" t="s">
        <v>124</v>
      </c>
      <c r="E1011" s="117">
        <v>0.05</v>
      </c>
      <c r="F1011" s="117">
        <v>8</v>
      </c>
      <c r="G1011" s="117">
        <v>0.4</v>
      </c>
      <c r="H1011" s="117" t="e">
        <f>G1011*'3-9-2原材料-报废'!#REF!</f>
        <v>#REF!</v>
      </c>
    </row>
    <row r="1012" ht="16" customHeight="1" spans="1:8">
      <c r="A1012" s="117">
        <v>1011</v>
      </c>
      <c r="B1012" s="117" t="s">
        <v>1311</v>
      </c>
      <c r="C1012" s="117" t="s">
        <v>1312</v>
      </c>
      <c r="D1012" s="117" t="s">
        <v>124</v>
      </c>
      <c r="E1012" s="117">
        <v>0.05</v>
      </c>
      <c r="F1012" s="117">
        <v>8</v>
      </c>
      <c r="G1012" s="117">
        <v>0.4</v>
      </c>
      <c r="H1012" s="117" t="e">
        <f>G1012*'3-9-2原材料-报废'!#REF!</f>
        <v>#REF!</v>
      </c>
    </row>
    <row r="1013" ht="16" customHeight="1" spans="1:8">
      <c r="A1013" s="117">
        <v>1012</v>
      </c>
      <c r="B1013" s="117" t="s">
        <v>1313</v>
      </c>
      <c r="C1013" s="117" t="s">
        <v>1314</v>
      </c>
      <c r="D1013" s="117" t="s">
        <v>73</v>
      </c>
      <c r="E1013" s="117">
        <v>0.3</v>
      </c>
      <c r="F1013" s="117">
        <v>8</v>
      </c>
      <c r="G1013" s="117">
        <v>2.4</v>
      </c>
      <c r="H1013" s="117" t="e">
        <f>G1013*'3-9-2原材料-报废'!#REF!</f>
        <v>#REF!</v>
      </c>
    </row>
    <row r="1014" ht="16" customHeight="1" spans="1:8">
      <c r="A1014" s="117">
        <v>1013</v>
      </c>
      <c r="B1014" s="117" t="s">
        <v>1313</v>
      </c>
      <c r="C1014" s="117" t="s">
        <v>1314</v>
      </c>
      <c r="D1014" s="117" t="s">
        <v>73</v>
      </c>
      <c r="E1014" s="117">
        <v>0.3</v>
      </c>
      <c r="F1014" s="117">
        <v>8</v>
      </c>
      <c r="G1014" s="117">
        <v>2.4</v>
      </c>
      <c r="H1014" s="117" t="e">
        <f>G1014*'3-9-2原材料-报废'!#REF!</f>
        <v>#REF!</v>
      </c>
    </row>
    <row r="1015" ht="16" customHeight="1" spans="1:8">
      <c r="A1015" s="117">
        <v>1014</v>
      </c>
      <c r="B1015" s="117" t="s">
        <v>1315</v>
      </c>
      <c r="C1015" s="117" t="s">
        <v>1316</v>
      </c>
      <c r="D1015" s="117" t="s">
        <v>73</v>
      </c>
      <c r="E1015" s="117">
        <v>0.2</v>
      </c>
      <c r="F1015" s="117">
        <v>8</v>
      </c>
      <c r="G1015" s="117">
        <v>1.6</v>
      </c>
      <c r="H1015" s="117" t="e">
        <f>G1015*'3-9-2原材料-报废'!#REF!</f>
        <v>#REF!</v>
      </c>
    </row>
    <row r="1016" ht="16" customHeight="1" spans="1:8">
      <c r="A1016" s="117">
        <v>1015</v>
      </c>
      <c r="B1016" s="117" t="s">
        <v>1315</v>
      </c>
      <c r="C1016" s="117" t="s">
        <v>1316</v>
      </c>
      <c r="D1016" s="117" t="s">
        <v>73</v>
      </c>
      <c r="E1016" s="117">
        <v>0.2</v>
      </c>
      <c r="F1016" s="117">
        <v>8</v>
      </c>
      <c r="G1016" s="117">
        <v>1.6</v>
      </c>
      <c r="H1016" s="117" t="e">
        <f>G1016*'3-9-2原材料-报废'!#REF!</f>
        <v>#REF!</v>
      </c>
    </row>
    <row r="1017" ht="16" customHeight="1" spans="1:8">
      <c r="A1017" s="117">
        <v>1016</v>
      </c>
      <c r="B1017" s="117" t="s">
        <v>1315</v>
      </c>
      <c r="C1017" s="117" t="s">
        <v>1316</v>
      </c>
      <c r="D1017" s="117" t="s">
        <v>73</v>
      </c>
      <c r="E1017" s="117">
        <v>0.2</v>
      </c>
      <c r="F1017" s="117">
        <v>8</v>
      </c>
      <c r="G1017" s="117">
        <v>1.6</v>
      </c>
      <c r="H1017" s="117" t="e">
        <f>G1017*'3-9-2原材料-报废'!#REF!</f>
        <v>#REF!</v>
      </c>
    </row>
    <row r="1018" ht="16" customHeight="1" spans="1:8">
      <c r="A1018" s="117">
        <v>1017</v>
      </c>
      <c r="B1018" s="117" t="s">
        <v>1317</v>
      </c>
      <c r="C1018" s="117" t="s">
        <v>1318</v>
      </c>
      <c r="D1018" s="117" t="s">
        <v>73</v>
      </c>
      <c r="E1018" s="117">
        <v>0.3</v>
      </c>
      <c r="F1018" s="117">
        <v>8</v>
      </c>
      <c r="G1018" s="117">
        <v>2.4</v>
      </c>
      <c r="H1018" s="117" t="e">
        <f>G1018*'3-9-2原材料-报废'!#REF!</f>
        <v>#REF!</v>
      </c>
    </row>
    <row r="1019" ht="16" customHeight="1" spans="1:8">
      <c r="A1019" s="117">
        <v>1018</v>
      </c>
      <c r="B1019" s="117" t="s">
        <v>1319</v>
      </c>
      <c r="C1019" s="117" t="s">
        <v>1320</v>
      </c>
      <c r="D1019" s="117" t="s">
        <v>124</v>
      </c>
      <c r="E1019" s="117">
        <v>0.02</v>
      </c>
      <c r="F1019" s="117">
        <v>8</v>
      </c>
      <c r="G1019" s="117">
        <v>0.16</v>
      </c>
      <c r="H1019" s="117" t="e">
        <f>G1019*'3-9-2原材料-报废'!#REF!</f>
        <v>#REF!</v>
      </c>
    </row>
    <row r="1020" ht="16" customHeight="1" spans="1:8">
      <c r="A1020" s="117">
        <v>1019</v>
      </c>
      <c r="B1020" s="117" t="s">
        <v>1319</v>
      </c>
      <c r="C1020" s="117" t="s">
        <v>1320</v>
      </c>
      <c r="D1020" s="117" t="s">
        <v>124</v>
      </c>
      <c r="E1020" s="117">
        <v>0.02</v>
      </c>
      <c r="F1020" s="117">
        <v>8</v>
      </c>
      <c r="G1020" s="117">
        <v>0.16</v>
      </c>
      <c r="H1020" s="117" t="e">
        <f>G1020*'3-9-2原材料-报废'!#REF!</f>
        <v>#REF!</v>
      </c>
    </row>
    <row r="1021" ht="16" customHeight="1" spans="1:8">
      <c r="A1021" s="117">
        <v>1020</v>
      </c>
      <c r="B1021" s="117" t="s">
        <v>1321</v>
      </c>
      <c r="C1021" s="117" t="s">
        <v>1322</v>
      </c>
      <c r="D1021" s="117" t="s">
        <v>73</v>
      </c>
      <c r="E1021" s="117">
        <v>0.02</v>
      </c>
      <c r="F1021" s="117">
        <v>8</v>
      </c>
      <c r="G1021" s="117">
        <v>0.16</v>
      </c>
      <c r="H1021" s="117" t="e">
        <f>G1021*'3-9-2原材料-报废'!#REF!</f>
        <v>#REF!</v>
      </c>
    </row>
    <row r="1022" ht="16" customHeight="1" spans="1:8">
      <c r="A1022" s="117">
        <v>1021</v>
      </c>
      <c r="B1022" s="117" t="s">
        <v>1321</v>
      </c>
      <c r="C1022" s="117" t="s">
        <v>1322</v>
      </c>
      <c r="D1022" s="117" t="s">
        <v>73</v>
      </c>
      <c r="E1022" s="117">
        <v>0.02</v>
      </c>
      <c r="F1022" s="117">
        <v>8</v>
      </c>
      <c r="G1022" s="117">
        <v>0.16</v>
      </c>
      <c r="H1022" s="117" t="e">
        <f>G1022*'3-9-2原材料-报废'!#REF!</f>
        <v>#REF!</v>
      </c>
    </row>
    <row r="1023" ht="16" customHeight="1" spans="1:8">
      <c r="A1023" s="117">
        <v>1022</v>
      </c>
      <c r="B1023" s="117" t="s">
        <v>1321</v>
      </c>
      <c r="C1023" s="117" t="s">
        <v>1322</v>
      </c>
      <c r="D1023" s="117" t="s">
        <v>73</v>
      </c>
      <c r="E1023" s="117">
        <v>0.02</v>
      </c>
      <c r="F1023" s="117">
        <v>8</v>
      </c>
      <c r="G1023" s="117">
        <v>0.16</v>
      </c>
      <c r="H1023" s="117" t="e">
        <f>G1023*'3-9-2原材料-报废'!#REF!</f>
        <v>#REF!</v>
      </c>
    </row>
    <row r="1024" ht="16" customHeight="1" spans="1:8">
      <c r="A1024" s="117">
        <v>1023</v>
      </c>
      <c r="B1024" s="117" t="s">
        <v>1323</v>
      </c>
      <c r="C1024" s="117" t="s">
        <v>1324</v>
      </c>
      <c r="D1024" s="117" t="s">
        <v>73</v>
      </c>
      <c r="E1024" s="117">
        <v>0.02</v>
      </c>
      <c r="F1024" s="117">
        <v>8</v>
      </c>
      <c r="G1024" s="117">
        <v>0.16</v>
      </c>
      <c r="H1024" s="117" t="e">
        <f>G1024*'3-9-2原材料-报废'!#REF!</f>
        <v>#REF!</v>
      </c>
    </row>
    <row r="1025" ht="16" customHeight="1" spans="1:8">
      <c r="A1025" s="117">
        <v>1024</v>
      </c>
      <c r="B1025" s="117" t="s">
        <v>1323</v>
      </c>
      <c r="C1025" s="117" t="s">
        <v>1324</v>
      </c>
      <c r="D1025" s="117" t="s">
        <v>73</v>
      </c>
      <c r="E1025" s="117">
        <v>0.02</v>
      </c>
      <c r="F1025" s="117">
        <v>8</v>
      </c>
      <c r="G1025" s="117">
        <v>0.16</v>
      </c>
      <c r="H1025" s="117" t="e">
        <f>G1025*'3-9-2原材料-报废'!#REF!</f>
        <v>#REF!</v>
      </c>
    </row>
    <row r="1026" ht="16" customHeight="1" spans="1:8">
      <c r="A1026" s="117">
        <v>1025</v>
      </c>
      <c r="B1026" s="117" t="s">
        <v>1323</v>
      </c>
      <c r="C1026" s="117" t="s">
        <v>1324</v>
      </c>
      <c r="D1026" s="117" t="s">
        <v>73</v>
      </c>
      <c r="E1026" s="117">
        <v>0.02</v>
      </c>
      <c r="F1026" s="117">
        <v>8</v>
      </c>
      <c r="G1026" s="117">
        <v>0.16</v>
      </c>
      <c r="H1026" s="117" t="e">
        <f>G1026*'3-9-2原材料-报废'!#REF!</f>
        <v>#REF!</v>
      </c>
    </row>
    <row r="1027" ht="16" customHeight="1" spans="1:8">
      <c r="A1027" s="117">
        <v>1026</v>
      </c>
      <c r="B1027" s="117" t="s">
        <v>1325</v>
      </c>
      <c r="C1027" s="117" t="s">
        <v>1326</v>
      </c>
      <c r="D1027" s="117" t="s">
        <v>73</v>
      </c>
      <c r="E1027" s="117">
        <v>0.02</v>
      </c>
      <c r="F1027" s="117">
        <v>8</v>
      </c>
      <c r="G1027" s="117">
        <v>0.16</v>
      </c>
      <c r="H1027" s="117" t="e">
        <f>G1027*'3-9-2原材料-报废'!#REF!</f>
        <v>#REF!</v>
      </c>
    </row>
    <row r="1028" ht="16" customHeight="1" spans="1:8">
      <c r="A1028" s="117">
        <v>1027</v>
      </c>
      <c r="B1028" s="117" t="s">
        <v>1327</v>
      </c>
      <c r="C1028" s="117" t="s">
        <v>1328</v>
      </c>
      <c r="D1028" s="117" t="s">
        <v>73</v>
      </c>
      <c r="E1028" s="117">
        <v>0.02</v>
      </c>
      <c r="F1028" s="117">
        <v>8</v>
      </c>
      <c r="G1028" s="117">
        <v>0.16</v>
      </c>
      <c r="H1028" s="117" t="e">
        <f>G1028*'3-9-2原材料-报废'!#REF!</f>
        <v>#REF!</v>
      </c>
    </row>
    <row r="1029" ht="16" customHeight="1" spans="1:8">
      <c r="A1029" s="117">
        <v>1028</v>
      </c>
      <c r="B1029" s="117" t="s">
        <v>1327</v>
      </c>
      <c r="C1029" s="117" t="s">
        <v>1328</v>
      </c>
      <c r="D1029" s="117" t="s">
        <v>73</v>
      </c>
      <c r="E1029" s="117">
        <v>0.02</v>
      </c>
      <c r="F1029" s="117">
        <v>8</v>
      </c>
      <c r="G1029" s="117">
        <v>0.16</v>
      </c>
      <c r="H1029" s="117" t="e">
        <f>G1029*'3-9-2原材料-报废'!#REF!</f>
        <v>#REF!</v>
      </c>
    </row>
    <row r="1030" ht="16" customHeight="1" spans="1:8">
      <c r="A1030" s="117">
        <v>1029</v>
      </c>
      <c r="B1030" s="117" t="s">
        <v>1327</v>
      </c>
      <c r="C1030" s="117" t="s">
        <v>1328</v>
      </c>
      <c r="D1030" s="117" t="s">
        <v>73</v>
      </c>
      <c r="E1030" s="117">
        <v>0.02</v>
      </c>
      <c r="F1030" s="117">
        <v>8</v>
      </c>
      <c r="G1030" s="117">
        <v>0.16</v>
      </c>
      <c r="H1030" s="117" t="e">
        <f>G1030*'3-9-2原材料-报废'!#REF!</f>
        <v>#REF!</v>
      </c>
    </row>
    <row r="1031" ht="16" customHeight="1" spans="1:8">
      <c r="A1031" s="117">
        <v>1030</v>
      </c>
      <c r="B1031" s="117" t="s">
        <v>1329</v>
      </c>
      <c r="C1031" s="117" t="s">
        <v>1330</v>
      </c>
      <c r="D1031" s="117" t="s">
        <v>73</v>
      </c>
      <c r="E1031" s="117">
        <v>0.02</v>
      </c>
      <c r="F1031" s="117">
        <v>8</v>
      </c>
      <c r="G1031" s="117">
        <v>0.16</v>
      </c>
      <c r="H1031" s="117" t="e">
        <f>G1031*'3-9-2原材料-报废'!#REF!</f>
        <v>#REF!</v>
      </c>
    </row>
    <row r="1032" ht="16" customHeight="1" spans="1:8">
      <c r="A1032" s="117">
        <v>1031</v>
      </c>
      <c r="B1032" s="117" t="s">
        <v>1331</v>
      </c>
      <c r="C1032" s="117" t="s">
        <v>1332</v>
      </c>
      <c r="D1032" s="117" t="s">
        <v>73</v>
      </c>
      <c r="E1032" s="117">
        <v>0.02</v>
      </c>
      <c r="F1032" s="117">
        <v>8</v>
      </c>
      <c r="G1032" s="117">
        <v>0.16</v>
      </c>
      <c r="H1032" s="117" t="e">
        <f>G1032*'3-9-2原材料-报废'!#REF!</f>
        <v>#REF!</v>
      </c>
    </row>
    <row r="1033" ht="16" customHeight="1" spans="1:8">
      <c r="A1033" s="117">
        <v>1032</v>
      </c>
      <c r="B1033" s="117" t="s">
        <v>1331</v>
      </c>
      <c r="C1033" s="117" t="s">
        <v>1332</v>
      </c>
      <c r="D1033" s="117" t="s">
        <v>73</v>
      </c>
      <c r="E1033" s="117">
        <v>0.02</v>
      </c>
      <c r="F1033" s="117">
        <v>8</v>
      </c>
      <c r="G1033" s="117">
        <v>0.16</v>
      </c>
      <c r="H1033" s="117" t="e">
        <f>G1033*'3-9-2原材料-报废'!#REF!</f>
        <v>#REF!</v>
      </c>
    </row>
    <row r="1034" ht="16" customHeight="1" spans="1:8">
      <c r="A1034" s="117">
        <v>1033</v>
      </c>
      <c r="B1034" s="117" t="s">
        <v>1331</v>
      </c>
      <c r="C1034" s="117" t="s">
        <v>1332</v>
      </c>
      <c r="D1034" s="117" t="s">
        <v>73</v>
      </c>
      <c r="E1034" s="117">
        <v>0.02</v>
      </c>
      <c r="F1034" s="117">
        <v>8</v>
      </c>
      <c r="G1034" s="117">
        <v>0.16</v>
      </c>
      <c r="H1034" s="117" t="e">
        <f>G1034*'3-9-2原材料-报废'!#REF!</f>
        <v>#REF!</v>
      </c>
    </row>
    <row r="1035" ht="16" customHeight="1" spans="1:8">
      <c r="A1035" s="117">
        <v>1034</v>
      </c>
      <c r="B1035" s="117" t="s">
        <v>1333</v>
      </c>
      <c r="C1035" s="117" t="s">
        <v>1334</v>
      </c>
      <c r="D1035" s="117" t="s">
        <v>73</v>
      </c>
      <c r="E1035" s="117">
        <v>0.02</v>
      </c>
      <c r="F1035" s="117">
        <v>8</v>
      </c>
      <c r="G1035" s="117">
        <v>0.16</v>
      </c>
      <c r="H1035" s="117" t="e">
        <f>G1035*'3-9-2原材料-报废'!#REF!</f>
        <v>#REF!</v>
      </c>
    </row>
    <row r="1036" ht="16" customHeight="1" spans="1:8">
      <c r="A1036" s="117">
        <v>1035</v>
      </c>
      <c r="B1036" s="117" t="s">
        <v>1333</v>
      </c>
      <c r="C1036" s="117" t="s">
        <v>1334</v>
      </c>
      <c r="D1036" s="117" t="s">
        <v>73</v>
      </c>
      <c r="E1036" s="117">
        <v>0.02</v>
      </c>
      <c r="F1036" s="117">
        <v>8</v>
      </c>
      <c r="G1036" s="117">
        <v>0.16</v>
      </c>
      <c r="H1036" s="117" t="e">
        <f>G1036*'3-9-2原材料-报废'!#REF!</f>
        <v>#REF!</v>
      </c>
    </row>
    <row r="1037" ht="16" customHeight="1" spans="1:8">
      <c r="A1037" s="117">
        <v>1036</v>
      </c>
      <c r="B1037" s="117" t="s">
        <v>1335</v>
      </c>
      <c r="C1037" s="117" t="s">
        <v>1336</v>
      </c>
      <c r="D1037" s="117" t="s">
        <v>73</v>
      </c>
      <c r="E1037" s="117">
        <v>0.02</v>
      </c>
      <c r="F1037" s="117">
        <v>8</v>
      </c>
      <c r="G1037" s="117">
        <v>0.16</v>
      </c>
      <c r="H1037" s="117" t="e">
        <f>G1037*'3-9-2原材料-报废'!#REF!</f>
        <v>#REF!</v>
      </c>
    </row>
    <row r="1038" ht="16" customHeight="1" spans="1:8">
      <c r="A1038" s="117">
        <v>1037</v>
      </c>
      <c r="B1038" s="117" t="s">
        <v>1335</v>
      </c>
      <c r="C1038" s="117" t="s">
        <v>1336</v>
      </c>
      <c r="D1038" s="117" t="s">
        <v>73</v>
      </c>
      <c r="E1038" s="117">
        <v>0.02</v>
      </c>
      <c r="F1038" s="117">
        <v>8</v>
      </c>
      <c r="G1038" s="117">
        <v>0.16</v>
      </c>
      <c r="H1038" s="117" t="e">
        <f>G1038*'3-9-2原材料-报废'!#REF!</f>
        <v>#REF!</v>
      </c>
    </row>
    <row r="1039" ht="16" customHeight="1" spans="1:8">
      <c r="A1039" s="117">
        <v>1038</v>
      </c>
      <c r="B1039" s="117" t="s">
        <v>1335</v>
      </c>
      <c r="C1039" s="117" t="s">
        <v>1336</v>
      </c>
      <c r="D1039" s="117" t="s">
        <v>73</v>
      </c>
      <c r="E1039" s="117">
        <v>0.02</v>
      </c>
      <c r="F1039" s="117">
        <v>8</v>
      </c>
      <c r="G1039" s="117">
        <v>0.16</v>
      </c>
      <c r="H1039" s="117" t="e">
        <f>G1039*'3-9-2原材料-报废'!#REF!</f>
        <v>#REF!</v>
      </c>
    </row>
    <row r="1040" ht="16" customHeight="1" spans="1:8">
      <c r="A1040" s="117">
        <v>1039</v>
      </c>
      <c r="B1040" s="117" t="s">
        <v>1337</v>
      </c>
      <c r="C1040" s="117" t="s">
        <v>1338</v>
      </c>
      <c r="D1040" s="117" t="s">
        <v>73</v>
      </c>
      <c r="E1040" s="117">
        <v>0.02</v>
      </c>
      <c r="F1040" s="117">
        <v>8</v>
      </c>
      <c r="G1040" s="117">
        <v>0.16</v>
      </c>
      <c r="H1040" s="117" t="e">
        <f>G1040*'3-9-2原材料-报废'!#REF!</f>
        <v>#REF!</v>
      </c>
    </row>
    <row r="1041" ht="16" customHeight="1" spans="1:8">
      <c r="A1041" s="117">
        <v>1040</v>
      </c>
      <c r="B1041" s="117" t="s">
        <v>1339</v>
      </c>
      <c r="C1041" s="117" t="s">
        <v>1340</v>
      </c>
      <c r="D1041" s="117" t="s">
        <v>73</v>
      </c>
      <c r="E1041" s="117">
        <v>0.02</v>
      </c>
      <c r="F1041" s="117">
        <v>8</v>
      </c>
      <c r="G1041" s="117">
        <v>0.16</v>
      </c>
      <c r="H1041" s="117" t="e">
        <f>G1041*'3-9-2原材料-报废'!#REF!</f>
        <v>#REF!</v>
      </c>
    </row>
    <row r="1042" ht="16" customHeight="1" spans="1:8">
      <c r="A1042" s="117">
        <v>1041</v>
      </c>
      <c r="B1042" s="117" t="s">
        <v>1339</v>
      </c>
      <c r="C1042" s="117" t="s">
        <v>1340</v>
      </c>
      <c r="D1042" s="117" t="s">
        <v>73</v>
      </c>
      <c r="E1042" s="117">
        <v>0.02</v>
      </c>
      <c r="F1042" s="117">
        <v>8</v>
      </c>
      <c r="G1042" s="117">
        <v>0.16</v>
      </c>
      <c r="H1042" s="117" t="e">
        <f>G1042*'3-9-2原材料-报废'!#REF!</f>
        <v>#REF!</v>
      </c>
    </row>
    <row r="1043" ht="16" customHeight="1" spans="1:8">
      <c r="A1043" s="117">
        <v>1042</v>
      </c>
      <c r="B1043" s="117" t="s">
        <v>1341</v>
      </c>
      <c r="C1043" s="117" t="s">
        <v>1342</v>
      </c>
      <c r="D1043" s="117" t="s">
        <v>73</v>
      </c>
      <c r="E1043" s="117">
        <v>0.01</v>
      </c>
      <c r="F1043" s="117">
        <v>8</v>
      </c>
      <c r="G1043" s="117">
        <v>0.08</v>
      </c>
      <c r="H1043" s="117" t="e">
        <f>G1043*'3-9-2原材料-报废'!#REF!</f>
        <v>#REF!</v>
      </c>
    </row>
    <row r="1044" ht="16" customHeight="1" spans="1:8">
      <c r="A1044" s="117">
        <v>1043</v>
      </c>
      <c r="B1044" s="117" t="s">
        <v>1341</v>
      </c>
      <c r="C1044" s="117" t="s">
        <v>1342</v>
      </c>
      <c r="D1044" s="117" t="s">
        <v>73</v>
      </c>
      <c r="E1044" s="117">
        <v>0.01</v>
      </c>
      <c r="F1044" s="117">
        <v>8</v>
      </c>
      <c r="G1044" s="117">
        <v>0.08</v>
      </c>
      <c r="H1044" s="117" t="e">
        <f>G1044*'3-9-2原材料-报废'!#REF!</f>
        <v>#REF!</v>
      </c>
    </row>
    <row r="1045" ht="16" customHeight="1" spans="1:8">
      <c r="A1045" s="117">
        <v>1044</v>
      </c>
      <c r="B1045" s="117" t="s">
        <v>1341</v>
      </c>
      <c r="C1045" s="117" t="s">
        <v>1342</v>
      </c>
      <c r="D1045" s="117" t="s">
        <v>73</v>
      </c>
      <c r="E1045" s="117">
        <v>0.01</v>
      </c>
      <c r="F1045" s="117">
        <v>8</v>
      </c>
      <c r="G1045" s="117">
        <v>0.08</v>
      </c>
      <c r="H1045" s="117" t="e">
        <f>G1045*'3-9-2原材料-报废'!#REF!</f>
        <v>#REF!</v>
      </c>
    </row>
    <row r="1046" ht="16" customHeight="1" spans="1:8">
      <c r="A1046" s="117">
        <v>1045</v>
      </c>
      <c r="B1046" s="117" t="s">
        <v>1343</v>
      </c>
      <c r="C1046" s="117" t="s">
        <v>1344</v>
      </c>
      <c r="D1046" s="117" t="s">
        <v>124</v>
      </c>
      <c r="E1046" s="117">
        <v>0.05</v>
      </c>
      <c r="F1046" s="117">
        <v>8</v>
      </c>
      <c r="G1046" s="117">
        <v>0.4</v>
      </c>
      <c r="H1046" s="117" t="e">
        <f>G1046*'3-9-2原材料-报废'!#REF!</f>
        <v>#REF!</v>
      </c>
    </row>
    <row r="1047" ht="16" customHeight="1" spans="1:8">
      <c r="A1047" s="117">
        <v>1046</v>
      </c>
      <c r="B1047" s="117" t="s">
        <v>1343</v>
      </c>
      <c r="C1047" s="117" t="s">
        <v>1344</v>
      </c>
      <c r="D1047" s="117" t="s">
        <v>124</v>
      </c>
      <c r="E1047" s="117">
        <v>0.05</v>
      </c>
      <c r="F1047" s="117">
        <v>8</v>
      </c>
      <c r="G1047" s="117">
        <v>0.4</v>
      </c>
      <c r="H1047" s="117" t="e">
        <f>G1047*'3-9-2原材料-报废'!#REF!</f>
        <v>#REF!</v>
      </c>
    </row>
    <row r="1048" ht="16" customHeight="1" spans="1:8">
      <c r="A1048" s="117">
        <v>1047</v>
      </c>
      <c r="B1048" s="117" t="s">
        <v>1343</v>
      </c>
      <c r="C1048" s="117" t="s">
        <v>1344</v>
      </c>
      <c r="D1048" s="117" t="s">
        <v>124</v>
      </c>
      <c r="E1048" s="117">
        <v>0.05</v>
      </c>
      <c r="F1048" s="117">
        <v>8</v>
      </c>
      <c r="G1048" s="117">
        <v>0.4</v>
      </c>
      <c r="H1048" s="117" t="e">
        <f>G1048*'3-9-2原材料-报废'!#REF!</f>
        <v>#REF!</v>
      </c>
    </row>
    <row r="1049" ht="16" customHeight="1" spans="1:8">
      <c r="A1049" s="117">
        <v>1048</v>
      </c>
      <c r="B1049" s="117" t="s">
        <v>1345</v>
      </c>
      <c r="C1049" s="117" t="s">
        <v>1346</v>
      </c>
      <c r="D1049" s="117" t="s">
        <v>73</v>
      </c>
      <c r="E1049" s="117">
        <v>0.1</v>
      </c>
      <c r="F1049" s="117">
        <v>8</v>
      </c>
      <c r="G1049" s="117">
        <v>0.8</v>
      </c>
      <c r="H1049" s="117" t="e">
        <f>G1049*'3-9-2原材料-报废'!#REF!</f>
        <v>#REF!</v>
      </c>
    </row>
    <row r="1050" ht="16" customHeight="1" spans="1:8">
      <c r="A1050" s="117">
        <v>1049</v>
      </c>
      <c r="B1050" s="117" t="s">
        <v>1347</v>
      </c>
      <c r="C1050" s="117" t="s">
        <v>1348</v>
      </c>
      <c r="D1050" s="117" t="s">
        <v>9</v>
      </c>
      <c r="E1050" s="117">
        <v>0.02</v>
      </c>
      <c r="F1050" s="117">
        <v>0.5</v>
      </c>
      <c r="G1050" s="117">
        <v>0.01</v>
      </c>
      <c r="H1050" s="117" t="e">
        <f>G1050*'3-9-2原材料-报废'!#REF!</f>
        <v>#REF!</v>
      </c>
    </row>
    <row r="1051" ht="16" customHeight="1" spans="1:8">
      <c r="A1051" s="117">
        <v>1050</v>
      </c>
      <c r="B1051" s="117" t="s">
        <v>1347</v>
      </c>
      <c r="C1051" s="117" t="s">
        <v>1348</v>
      </c>
      <c r="D1051" s="117" t="s">
        <v>9</v>
      </c>
      <c r="E1051" s="117">
        <v>0.02</v>
      </c>
      <c r="F1051" s="117">
        <v>0.5</v>
      </c>
      <c r="G1051" s="117">
        <v>0.01</v>
      </c>
      <c r="H1051" s="117" t="e">
        <f>G1051*'3-9-2原材料-报废'!#REF!</f>
        <v>#REF!</v>
      </c>
    </row>
    <row r="1052" ht="16" customHeight="1" spans="1:8">
      <c r="A1052" s="117">
        <v>1051</v>
      </c>
      <c r="B1052" s="117" t="s">
        <v>1349</v>
      </c>
      <c r="C1052" s="117" t="s">
        <v>1350</v>
      </c>
      <c r="D1052" s="117" t="s">
        <v>279</v>
      </c>
      <c r="E1052" s="117">
        <v>0.01</v>
      </c>
      <c r="F1052" s="117">
        <v>8</v>
      </c>
      <c r="G1052" s="117">
        <v>0.08</v>
      </c>
      <c r="H1052" s="117" t="e">
        <f>G1052*'3-9-2原材料-报废'!#REF!</f>
        <v>#REF!</v>
      </c>
    </row>
    <row r="1053" ht="16" customHeight="1" spans="1:8">
      <c r="A1053" s="117">
        <v>1052</v>
      </c>
      <c r="B1053" s="117" t="s">
        <v>1349</v>
      </c>
      <c r="C1053" s="117" t="s">
        <v>1350</v>
      </c>
      <c r="D1053" s="117" t="s">
        <v>279</v>
      </c>
      <c r="E1053" s="117">
        <v>0.01</v>
      </c>
      <c r="F1053" s="117">
        <v>8</v>
      </c>
      <c r="G1053" s="117">
        <v>0.08</v>
      </c>
      <c r="H1053" s="117" t="e">
        <f>G1053*'3-9-2原材料-报废'!#REF!</f>
        <v>#REF!</v>
      </c>
    </row>
    <row r="1054" ht="16" customHeight="1" spans="1:8">
      <c r="A1054" s="117">
        <v>1053</v>
      </c>
      <c r="B1054" s="117" t="s">
        <v>1349</v>
      </c>
      <c r="C1054" s="117" t="s">
        <v>1350</v>
      </c>
      <c r="D1054" s="117" t="s">
        <v>279</v>
      </c>
      <c r="E1054" s="117">
        <v>0.01</v>
      </c>
      <c r="F1054" s="117">
        <v>8</v>
      </c>
      <c r="G1054" s="117">
        <v>0.08</v>
      </c>
      <c r="H1054" s="117" t="e">
        <f>G1054*'3-9-2原材料-报废'!#REF!</f>
        <v>#REF!</v>
      </c>
    </row>
    <row r="1055" ht="16" customHeight="1" spans="1:8">
      <c r="A1055" s="117">
        <v>1054</v>
      </c>
      <c r="B1055" s="117" t="s">
        <v>1351</v>
      </c>
      <c r="C1055" s="117" t="s">
        <v>1352</v>
      </c>
      <c r="D1055" s="117" t="s">
        <v>124</v>
      </c>
      <c r="E1055" s="117">
        <v>0.05</v>
      </c>
      <c r="F1055" s="117">
        <v>8</v>
      </c>
      <c r="G1055" s="117">
        <v>0.4</v>
      </c>
      <c r="H1055" s="117" t="e">
        <f>G1055*'3-9-2原材料-报废'!#REF!</f>
        <v>#REF!</v>
      </c>
    </row>
    <row r="1056" ht="16" customHeight="1" spans="1:8">
      <c r="A1056" s="117">
        <v>1055</v>
      </c>
      <c r="B1056" s="117" t="s">
        <v>1353</v>
      </c>
      <c r="C1056" s="117" t="s">
        <v>1354</v>
      </c>
      <c r="D1056" s="117" t="s">
        <v>279</v>
      </c>
      <c r="E1056" s="117">
        <v>0.01</v>
      </c>
      <c r="F1056" s="117">
        <v>8</v>
      </c>
      <c r="G1056" s="117">
        <v>0.08</v>
      </c>
      <c r="H1056" s="117" t="e">
        <f>G1056*'3-9-2原材料-报废'!#REF!</f>
        <v>#REF!</v>
      </c>
    </row>
    <row r="1057" ht="16" customHeight="1" spans="1:8">
      <c r="A1057" s="117">
        <v>1056</v>
      </c>
      <c r="B1057" s="117" t="s">
        <v>1353</v>
      </c>
      <c r="C1057" s="117" t="s">
        <v>1354</v>
      </c>
      <c r="D1057" s="117" t="s">
        <v>279</v>
      </c>
      <c r="E1057" s="117">
        <v>0.01</v>
      </c>
      <c r="F1057" s="117">
        <v>8</v>
      </c>
      <c r="G1057" s="117">
        <v>0.08</v>
      </c>
      <c r="H1057" s="117" t="e">
        <f>G1057*'3-9-2原材料-报废'!#REF!</f>
        <v>#REF!</v>
      </c>
    </row>
    <row r="1058" ht="16" customHeight="1" spans="1:8">
      <c r="A1058" s="117">
        <v>1057</v>
      </c>
      <c r="B1058" s="117" t="s">
        <v>1355</v>
      </c>
      <c r="C1058" s="117" t="s">
        <v>1356</v>
      </c>
      <c r="D1058" s="117" t="s">
        <v>124</v>
      </c>
      <c r="E1058" s="117">
        <v>0.05</v>
      </c>
      <c r="F1058" s="117">
        <v>8</v>
      </c>
      <c r="G1058" s="117">
        <v>0.4</v>
      </c>
      <c r="H1058" s="117" t="e">
        <f>G1058*'3-9-2原材料-报废'!#REF!</f>
        <v>#REF!</v>
      </c>
    </row>
    <row r="1059" ht="16" customHeight="1" spans="1:8">
      <c r="A1059" s="117">
        <v>1058</v>
      </c>
      <c r="B1059" s="117" t="s">
        <v>1355</v>
      </c>
      <c r="C1059" s="117" t="s">
        <v>1356</v>
      </c>
      <c r="D1059" s="117" t="s">
        <v>124</v>
      </c>
      <c r="E1059" s="117">
        <v>0.05</v>
      </c>
      <c r="F1059" s="117">
        <v>8</v>
      </c>
      <c r="G1059" s="117">
        <v>0.4</v>
      </c>
      <c r="H1059" s="117" t="e">
        <f>G1059*'3-9-2原材料-报废'!#REF!</f>
        <v>#REF!</v>
      </c>
    </row>
    <row r="1060" ht="16" customHeight="1" spans="1:8">
      <c r="A1060" s="117">
        <v>1059</v>
      </c>
      <c r="B1060" s="117" t="s">
        <v>1357</v>
      </c>
      <c r="C1060" s="117" t="s">
        <v>1358</v>
      </c>
      <c r="D1060" s="117" t="s">
        <v>124</v>
      </c>
      <c r="E1060" s="117">
        <v>0.05</v>
      </c>
      <c r="F1060" s="117">
        <v>8</v>
      </c>
      <c r="G1060" s="117">
        <v>0.4</v>
      </c>
      <c r="H1060" s="117" t="e">
        <f>G1060*'3-9-2原材料-报废'!#REF!</f>
        <v>#REF!</v>
      </c>
    </row>
    <row r="1061" ht="16" customHeight="1" spans="1:8">
      <c r="A1061" s="117">
        <v>1060</v>
      </c>
      <c r="B1061" s="117" t="s">
        <v>1359</v>
      </c>
      <c r="C1061" s="117" t="s">
        <v>1360</v>
      </c>
      <c r="D1061" s="117" t="s">
        <v>124</v>
      </c>
      <c r="E1061" s="117">
        <v>0.05</v>
      </c>
      <c r="F1061" s="117">
        <v>8</v>
      </c>
      <c r="G1061" s="117">
        <v>0.4</v>
      </c>
      <c r="H1061" s="117" t="e">
        <f>G1061*'3-9-2原材料-报废'!#REF!</f>
        <v>#REF!</v>
      </c>
    </row>
    <row r="1062" ht="16" customHeight="1" spans="1:8">
      <c r="A1062" s="117">
        <v>1061</v>
      </c>
      <c r="B1062" s="117" t="s">
        <v>1359</v>
      </c>
      <c r="C1062" s="117" t="s">
        <v>1360</v>
      </c>
      <c r="D1062" s="117" t="s">
        <v>124</v>
      </c>
      <c r="E1062" s="117">
        <v>0.05</v>
      </c>
      <c r="F1062" s="117">
        <v>8</v>
      </c>
      <c r="G1062" s="117">
        <v>0.4</v>
      </c>
      <c r="H1062" s="117" t="e">
        <f>G1062*'3-9-2原材料-报废'!#REF!</f>
        <v>#REF!</v>
      </c>
    </row>
    <row r="1063" ht="16" customHeight="1" spans="1:8">
      <c r="A1063" s="117">
        <v>1062</v>
      </c>
      <c r="B1063" s="117" t="s">
        <v>1361</v>
      </c>
      <c r="C1063" s="117" t="s">
        <v>1362</v>
      </c>
      <c r="D1063" s="117" t="s">
        <v>124</v>
      </c>
      <c r="E1063" s="117">
        <v>0.05</v>
      </c>
      <c r="F1063" s="117">
        <v>8</v>
      </c>
      <c r="G1063" s="117">
        <v>0.4</v>
      </c>
      <c r="H1063" s="117" t="e">
        <f>G1063*'3-9-2原材料-报废'!#REF!</f>
        <v>#REF!</v>
      </c>
    </row>
    <row r="1064" ht="16" customHeight="1" spans="1:8">
      <c r="A1064" s="117">
        <v>1063</v>
      </c>
      <c r="B1064" s="117" t="s">
        <v>1361</v>
      </c>
      <c r="C1064" s="117" t="s">
        <v>1362</v>
      </c>
      <c r="D1064" s="117" t="s">
        <v>124</v>
      </c>
      <c r="E1064" s="117">
        <v>0.05</v>
      </c>
      <c r="F1064" s="117">
        <v>8</v>
      </c>
      <c r="G1064" s="117">
        <v>0.4</v>
      </c>
      <c r="H1064" s="117" t="e">
        <f>G1064*'3-9-2原材料-报废'!#REF!</f>
        <v>#REF!</v>
      </c>
    </row>
    <row r="1065" ht="16" customHeight="1" spans="1:8">
      <c r="A1065" s="117">
        <v>1064</v>
      </c>
      <c r="B1065" s="117" t="s">
        <v>1363</v>
      </c>
      <c r="C1065" s="117" t="s">
        <v>1364</v>
      </c>
      <c r="D1065" s="117" t="s">
        <v>124</v>
      </c>
      <c r="E1065" s="117">
        <v>0.05</v>
      </c>
      <c r="F1065" s="117">
        <v>8</v>
      </c>
      <c r="G1065" s="117">
        <v>0.4</v>
      </c>
      <c r="H1065" s="117" t="e">
        <f>G1065*'3-9-2原材料-报废'!#REF!</f>
        <v>#REF!</v>
      </c>
    </row>
    <row r="1066" ht="16" customHeight="1" spans="1:8">
      <c r="A1066" s="117">
        <v>1065</v>
      </c>
      <c r="B1066" s="117" t="s">
        <v>1363</v>
      </c>
      <c r="C1066" s="117" t="s">
        <v>1364</v>
      </c>
      <c r="D1066" s="117" t="s">
        <v>124</v>
      </c>
      <c r="E1066" s="117">
        <v>0.05</v>
      </c>
      <c r="F1066" s="117">
        <v>8</v>
      </c>
      <c r="G1066" s="117">
        <v>0.4</v>
      </c>
      <c r="H1066" s="117" t="e">
        <f>G1066*'3-9-2原材料-报废'!#REF!</f>
        <v>#REF!</v>
      </c>
    </row>
    <row r="1067" ht="16" customHeight="1" spans="1:8">
      <c r="A1067" s="117">
        <v>1066</v>
      </c>
      <c r="B1067" s="117" t="s">
        <v>1363</v>
      </c>
      <c r="C1067" s="117" t="s">
        <v>1364</v>
      </c>
      <c r="D1067" s="117" t="s">
        <v>124</v>
      </c>
      <c r="E1067" s="117">
        <v>0.05</v>
      </c>
      <c r="F1067" s="117">
        <v>8</v>
      </c>
      <c r="G1067" s="117">
        <v>0.4</v>
      </c>
      <c r="H1067" s="117" t="e">
        <f>G1067*'3-9-2原材料-报废'!#REF!</f>
        <v>#REF!</v>
      </c>
    </row>
    <row r="1068" ht="16" customHeight="1" spans="1:8">
      <c r="A1068" s="117">
        <v>1067</v>
      </c>
      <c r="B1068" s="117" t="s">
        <v>1365</v>
      </c>
      <c r="C1068" s="117" t="s">
        <v>1366</v>
      </c>
      <c r="D1068" s="117" t="s">
        <v>124</v>
      </c>
      <c r="E1068" s="117">
        <v>0.05</v>
      </c>
      <c r="F1068" s="117">
        <v>8</v>
      </c>
      <c r="G1068" s="117">
        <v>0.4</v>
      </c>
      <c r="H1068" s="117" t="e">
        <f>G1068*'3-9-2原材料-报废'!#REF!</f>
        <v>#REF!</v>
      </c>
    </row>
    <row r="1069" ht="16" customHeight="1" spans="1:8">
      <c r="A1069" s="117">
        <v>1068</v>
      </c>
      <c r="B1069" s="117" t="s">
        <v>1365</v>
      </c>
      <c r="C1069" s="117" t="s">
        <v>1366</v>
      </c>
      <c r="D1069" s="117" t="s">
        <v>124</v>
      </c>
      <c r="E1069" s="117">
        <v>0.05</v>
      </c>
      <c r="F1069" s="117">
        <v>8</v>
      </c>
      <c r="G1069" s="117">
        <v>0.4</v>
      </c>
      <c r="H1069" s="117" t="e">
        <f>G1069*'3-9-2原材料-报废'!#REF!</f>
        <v>#REF!</v>
      </c>
    </row>
    <row r="1070" ht="16" customHeight="1" spans="1:8">
      <c r="A1070" s="117">
        <v>1069</v>
      </c>
      <c r="B1070" s="117" t="s">
        <v>1365</v>
      </c>
      <c r="C1070" s="117" t="s">
        <v>1366</v>
      </c>
      <c r="D1070" s="117" t="s">
        <v>124</v>
      </c>
      <c r="E1070" s="117">
        <v>0.05</v>
      </c>
      <c r="F1070" s="117">
        <v>8</v>
      </c>
      <c r="G1070" s="117">
        <v>0.4</v>
      </c>
      <c r="H1070" s="117" t="e">
        <f>G1070*'3-9-2原材料-报废'!#REF!</f>
        <v>#REF!</v>
      </c>
    </row>
    <row r="1071" ht="16" customHeight="1" spans="1:8">
      <c r="A1071" s="117">
        <v>1070</v>
      </c>
      <c r="B1071" s="117" t="s">
        <v>1367</v>
      </c>
      <c r="C1071" s="117" t="s">
        <v>1368</v>
      </c>
      <c r="D1071" s="117" t="s">
        <v>279</v>
      </c>
      <c r="E1071" s="117">
        <v>0.02</v>
      </c>
      <c r="F1071" s="117">
        <v>8</v>
      </c>
      <c r="G1071" s="117">
        <v>0.16</v>
      </c>
      <c r="H1071" s="117" t="e">
        <f>G1071*'3-9-2原材料-报废'!#REF!</f>
        <v>#REF!</v>
      </c>
    </row>
    <row r="1072" ht="16" customHeight="1" spans="1:8">
      <c r="A1072" s="117">
        <v>1071</v>
      </c>
      <c r="B1072" s="117" t="s">
        <v>1369</v>
      </c>
      <c r="C1072" s="117" t="s">
        <v>1370</v>
      </c>
      <c r="D1072" s="117" t="s">
        <v>279</v>
      </c>
      <c r="E1072" s="117">
        <v>0.05</v>
      </c>
      <c r="F1072" s="117">
        <v>8</v>
      </c>
      <c r="G1072" s="117">
        <v>0.4</v>
      </c>
      <c r="H1072" s="117" t="e">
        <f>G1072*'3-9-2原材料-报废'!#REF!</f>
        <v>#REF!</v>
      </c>
    </row>
    <row r="1073" ht="16" customHeight="1" spans="1:8">
      <c r="A1073" s="117">
        <v>1072</v>
      </c>
      <c r="B1073" s="117" t="s">
        <v>1371</v>
      </c>
      <c r="C1073" s="117" t="s">
        <v>1372</v>
      </c>
      <c r="D1073" s="117" t="s">
        <v>279</v>
      </c>
      <c r="E1073" s="117">
        <v>0.05</v>
      </c>
      <c r="F1073" s="117">
        <v>8</v>
      </c>
      <c r="G1073" s="117">
        <v>0.4</v>
      </c>
      <c r="H1073" s="117" t="e">
        <f>G1073*'3-9-2原材料-报废'!#REF!</f>
        <v>#REF!</v>
      </c>
    </row>
    <row r="1074" ht="16" customHeight="1" spans="1:8">
      <c r="A1074" s="117">
        <v>1073</v>
      </c>
      <c r="B1074" s="117" t="s">
        <v>1373</v>
      </c>
      <c r="C1074" s="117" t="s">
        <v>1374</v>
      </c>
      <c r="D1074" s="117" t="s">
        <v>279</v>
      </c>
      <c r="E1074" s="117">
        <v>0.05</v>
      </c>
      <c r="F1074" s="117">
        <v>8</v>
      </c>
      <c r="G1074" s="117">
        <v>0.4</v>
      </c>
      <c r="H1074" s="117" t="e">
        <f>G1074*'3-9-2原材料-报废'!#REF!</f>
        <v>#REF!</v>
      </c>
    </row>
    <row r="1075" ht="16" customHeight="1" spans="1:8">
      <c r="A1075" s="117">
        <v>1074</v>
      </c>
      <c r="B1075" s="117" t="s">
        <v>1375</v>
      </c>
      <c r="C1075" s="117" t="s">
        <v>1376</v>
      </c>
      <c r="D1075" s="117" t="s">
        <v>279</v>
      </c>
      <c r="E1075" s="117">
        <v>0.05</v>
      </c>
      <c r="F1075" s="117">
        <v>8</v>
      </c>
      <c r="G1075" s="117">
        <v>0.4</v>
      </c>
      <c r="H1075" s="117" t="e">
        <f>G1075*'3-9-2原材料-报废'!#REF!</f>
        <v>#REF!</v>
      </c>
    </row>
    <row r="1076" ht="16" customHeight="1" spans="1:8">
      <c r="A1076" s="117">
        <v>1075</v>
      </c>
      <c r="B1076" s="117" t="s">
        <v>1377</v>
      </c>
      <c r="C1076" s="117" t="s">
        <v>1378</v>
      </c>
      <c r="D1076" s="117" t="s">
        <v>279</v>
      </c>
      <c r="E1076" s="117">
        <v>0.05</v>
      </c>
      <c r="F1076" s="117">
        <v>8</v>
      </c>
      <c r="G1076" s="117">
        <v>0.4</v>
      </c>
      <c r="H1076" s="117" t="e">
        <f>G1076*'3-9-2原材料-报废'!#REF!</f>
        <v>#REF!</v>
      </c>
    </row>
    <row r="1077" ht="16" customHeight="1" spans="1:8">
      <c r="A1077" s="117">
        <v>1076</v>
      </c>
      <c r="B1077" s="117" t="s">
        <v>1377</v>
      </c>
      <c r="C1077" s="117" t="s">
        <v>1378</v>
      </c>
      <c r="D1077" s="117" t="s">
        <v>279</v>
      </c>
      <c r="E1077" s="117">
        <v>0.05</v>
      </c>
      <c r="F1077" s="117">
        <v>8</v>
      </c>
      <c r="G1077" s="117">
        <v>0.4</v>
      </c>
      <c r="H1077" s="117" t="e">
        <f>G1077*'3-9-2原材料-报废'!#REF!</f>
        <v>#REF!</v>
      </c>
    </row>
    <row r="1078" ht="16" customHeight="1" spans="1:8">
      <c r="A1078" s="117">
        <v>1077</v>
      </c>
      <c r="B1078" s="117" t="s">
        <v>1379</v>
      </c>
      <c r="C1078" s="117" t="s">
        <v>1380</v>
      </c>
      <c r="D1078" s="117" t="s">
        <v>279</v>
      </c>
      <c r="E1078" s="117">
        <v>0.05</v>
      </c>
      <c r="F1078" s="117">
        <v>8</v>
      </c>
      <c r="G1078" s="117">
        <v>0.4</v>
      </c>
      <c r="H1078" s="117" t="e">
        <f>G1078*'3-9-2原材料-报废'!#REF!</f>
        <v>#REF!</v>
      </c>
    </row>
    <row r="1079" ht="16" customHeight="1" spans="1:8">
      <c r="A1079" s="117">
        <v>1078</v>
      </c>
      <c r="B1079" s="117" t="s">
        <v>1381</v>
      </c>
      <c r="C1079" s="117" t="s">
        <v>1382</v>
      </c>
      <c r="D1079" s="117" t="s">
        <v>279</v>
      </c>
      <c r="E1079" s="117">
        <v>0.05</v>
      </c>
      <c r="F1079" s="117">
        <v>8</v>
      </c>
      <c r="G1079" s="117">
        <v>0.4</v>
      </c>
      <c r="H1079" s="117" t="e">
        <f>G1079*'3-9-2原材料-报废'!#REF!</f>
        <v>#REF!</v>
      </c>
    </row>
    <row r="1080" ht="16" customHeight="1" spans="1:8">
      <c r="A1080" s="117">
        <v>1079</v>
      </c>
      <c r="B1080" s="117" t="s">
        <v>1381</v>
      </c>
      <c r="C1080" s="117" t="s">
        <v>1382</v>
      </c>
      <c r="D1080" s="117" t="s">
        <v>279</v>
      </c>
      <c r="E1080" s="117">
        <v>0.05</v>
      </c>
      <c r="F1080" s="117">
        <v>8</v>
      </c>
      <c r="G1080" s="117">
        <v>0.4</v>
      </c>
      <c r="H1080" s="117" t="e">
        <f>G1080*'3-9-2原材料-报废'!#REF!</f>
        <v>#REF!</v>
      </c>
    </row>
    <row r="1081" ht="16" customHeight="1" spans="1:8">
      <c r="A1081" s="117">
        <v>1080</v>
      </c>
      <c r="B1081" s="117" t="s">
        <v>1381</v>
      </c>
      <c r="C1081" s="117" t="s">
        <v>1382</v>
      </c>
      <c r="D1081" s="117" t="s">
        <v>279</v>
      </c>
      <c r="E1081" s="117">
        <v>0.05</v>
      </c>
      <c r="F1081" s="117">
        <v>8</v>
      </c>
      <c r="G1081" s="117">
        <v>0.4</v>
      </c>
      <c r="H1081" s="117" t="e">
        <f>G1081*'3-9-2原材料-报废'!#REF!</f>
        <v>#REF!</v>
      </c>
    </row>
    <row r="1082" ht="16" customHeight="1" spans="1:8">
      <c r="A1082" s="117">
        <v>1081</v>
      </c>
      <c r="B1082" s="117" t="s">
        <v>1383</v>
      </c>
      <c r="C1082" s="117" t="s">
        <v>1384</v>
      </c>
      <c r="D1082" s="117" t="s">
        <v>279</v>
      </c>
      <c r="E1082" s="117">
        <v>0.05</v>
      </c>
      <c r="F1082" s="117">
        <v>8</v>
      </c>
      <c r="G1082" s="117">
        <v>0.4</v>
      </c>
      <c r="H1082" s="117" t="e">
        <f>G1082*'3-9-2原材料-报废'!#REF!</f>
        <v>#REF!</v>
      </c>
    </row>
    <row r="1083" ht="16" customHeight="1" spans="1:8">
      <c r="A1083" s="117">
        <v>1082</v>
      </c>
      <c r="B1083" s="117" t="s">
        <v>1383</v>
      </c>
      <c r="C1083" s="117" t="s">
        <v>1384</v>
      </c>
      <c r="D1083" s="117" t="s">
        <v>279</v>
      </c>
      <c r="E1083" s="117">
        <v>0.05</v>
      </c>
      <c r="F1083" s="117">
        <v>8</v>
      </c>
      <c r="G1083" s="117">
        <v>0.4</v>
      </c>
      <c r="H1083" s="117" t="e">
        <f>G1083*'3-9-2原材料-报废'!#REF!</f>
        <v>#REF!</v>
      </c>
    </row>
    <row r="1084" ht="16" customHeight="1" spans="1:8">
      <c r="A1084" s="117">
        <v>1083</v>
      </c>
      <c r="B1084" s="117" t="s">
        <v>1383</v>
      </c>
      <c r="C1084" s="117" t="s">
        <v>1384</v>
      </c>
      <c r="D1084" s="117" t="s">
        <v>279</v>
      </c>
      <c r="E1084" s="117">
        <v>0.05</v>
      </c>
      <c r="F1084" s="117">
        <v>8</v>
      </c>
      <c r="G1084" s="117">
        <v>0.4</v>
      </c>
      <c r="H1084" s="117" t="e">
        <f>G1084*'3-9-2原材料-报废'!#REF!</f>
        <v>#REF!</v>
      </c>
    </row>
    <row r="1085" ht="16" customHeight="1" spans="1:8">
      <c r="A1085" s="117">
        <v>1084</v>
      </c>
      <c r="B1085" s="117" t="s">
        <v>1385</v>
      </c>
      <c r="C1085" s="117" t="s">
        <v>1386</v>
      </c>
      <c r="D1085" s="117" t="s">
        <v>279</v>
      </c>
      <c r="E1085" s="117">
        <v>0.05</v>
      </c>
      <c r="F1085" s="117">
        <v>8</v>
      </c>
      <c r="G1085" s="117">
        <v>0.4</v>
      </c>
      <c r="H1085" s="117" t="e">
        <f>G1085*'3-9-2原材料-报废'!#REF!</f>
        <v>#REF!</v>
      </c>
    </row>
    <row r="1086" ht="16" customHeight="1" spans="1:8">
      <c r="A1086" s="117">
        <v>1085</v>
      </c>
      <c r="B1086" s="117" t="s">
        <v>1385</v>
      </c>
      <c r="C1086" s="117" t="s">
        <v>1386</v>
      </c>
      <c r="D1086" s="117" t="s">
        <v>279</v>
      </c>
      <c r="E1086" s="117">
        <v>0.05</v>
      </c>
      <c r="F1086" s="117">
        <v>8</v>
      </c>
      <c r="G1086" s="117">
        <v>0.4</v>
      </c>
      <c r="H1086" s="117" t="e">
        <f>G1086*'3-9-2原材料-报废'!#REF!</f>
        <v>#REF!</v>
      </c>
    </row>
    <row r="1087" ht="16" customHeight="1" spans="1:8">
      <c r="A1087" s="117">
        <v>1086</v>
      </c>
      <c r="B1087" s="117" t="s">
        <v>1387</v>
      </c>
      <c r="C1087" s="117" t="s">
        <v>1388</v>
      </c>
      <c r="D1087" s="117" t="s">
        <v>279</v>
      </c>
      <c r="E1087" s="117">
        <v>0.02</v>
      </c>
      <c r="F1087" s="117">
        <v>8</v>
      </c>
      <c r="G1087" s="117">
        <v>0.16</v>
      </c>
      <c r="H1087" s="117" t="e">
        <f>G1087*'3-9-2原材料-报废'!#REF!</f>
        <v>#REF!</v>
      </c>
    </row>
    <row r="1088" ht="16" customHeight="1" spans="1:8">
      <c r="A1088" s="117">
        <v>1087</v>
      </c>
      <c r="B1088" s="117" t="s">
        <v>1389</v>
      </c>
      <c r="C1088" s="117" t="s">
        <v>1390</v>
      </c>
      <c r="D1088" s="117" t="s">
        <v>279</v>
      </c>
      <c r="E1088" s="117">
        <v>0.05</v>
      </c>
      <c r="F1088" s="117">
        <v>8</v>
      </c>
      <c r="G1088" s="117">
        <v>0.4</v>
      </c>
      <c r="H1088" s="117" t="e">
        <f>G1088*'3-9-2原材料-报废'!#REF!</f>
        <v>#REF!</v>
      </c>
    </row>
    <row r="1089" ht="16" customHeight="1" spans="1:8">
      <c r="A1089" s="117">
        <v>1088</v>
      </c>
      <c r="B1089" s="117" t="s">
        <v>1389</v>
      </c>
      <c r="C1089" s="117" t="s">
        <v>1390</v>
      </c>
      <c r="D1089" s="117" t="s">
        <v>279</v>
      </c>
      <c r="E1089" s="117">
        <v>0.05</v>
      </c>
      <c r="F1089" s="117">
        <v>8</v>
      </c>
      <c r="G1089" s="117">
        <v>0.4</v>
      </c>
      <c r="H1089" s="117" t="e">
        <f>G1089*'3-9-2原材料-报废'!#REF!</f>
        <v>#REF!</v>
      </c>
    </row>
    <row r="1090" ht="16" customHeight="1" spans="1:8">
      <c r="A1090" s="117">
        <v>1089</v>
      </c>
      <c r="B1090" s="117" t="s">
        <v>1391</v>
      </c>
      <c r="C1090" s="117" t="s">
        <v>1392</v>
      </c>
      <c r="D1090" s="117" t="s">
        <v>279</v>
      </c>
      <c r="E1090" s="117">
        <v>0.02</v>
      </c>
      <c r="F1090" s="117">
        <v>8</v>
      </c>
      <c r="G1090" s="117">
        <v>0.16</v>
      </c>
      <c r="H1090" s="117" t="e">
        <f>G1090*'3-9-2原材料-报废'!#REF!</f>
        <v>#REF!</v>
      </c>
    </row>
    <row r="1091" ht="16" customHeight="1" spans="1:8">
      <c r="A1091" s="117">
        <v>1090</v>
      </c>
      <c r="B1091" s="117" t="s">
        <v>1391</v>
      </c>
      <c r="C1091" s="117" t="s">
        <v>1392</v>
      </c>
      <c r="D1091" s="117" t="s">
        <v>279</v>
      </c>
      <c r="E1091" s="117">
        <v>0.02</v>
      </c>
      <c r="F1091" s="117">
        <v>8</v>
      </c>
      <c r="G1091" s="117">
        <v>0.16</v>
      </c>
      <c r="H1091" s="117" t="e">
        <f>G1091*'3-9-2原材料-报废'!#REF!</f>
        <v>#REF!</v>
      </c>
    </row>
    <row r="1092" ht="16" customHeight="1" spans="1:8">
      <c r="A1092" s="117">
        <v>1091</v>
      </c>
      <c r="B1092" s="117" t="s">
        <v>1393</v>
      </c>
      <c r="C1092" s="117" t="s">
        <v>1394</v>
      </c>
      <c r="D1092" s="117" t="s">
        <v>92</v>
      </c>
      <c r="E1092" s="117">
        <v>0.01</v>
      </c>
      <c r="F1092" s="117">
        <v>55</v>
      </c>
      <c r="G1092" s="117">
        <v>0.55</v>
      </c>
      <c r="H1092" s="117" t="e">
        <f>G1092*'3-9-2原材料-报废'!#REF!</f>
        <v>#REF!</v>
      </c>
    </row>
    <row r="1093" ht="16" customHeight="1" spans="1:8">
      <c r="A1093" s="117">
        <v>1092</v>
      </c>
      <c r="B1093" s="117" t="s">
        <v>1393</v>
      </c>
      <c r="C1093" s="117" t="s">
        <v>1394</v>
      </c>
      <c r="D1093" s="117" t="s">
        <v>92</v>
      </c>
      <c r="E1093" s="117">
        <v>0.01</v>
      </c>
      <c r="F1093" s="117">
        <v>55</v>
      </c>
      <c r="G1093" s="117">
        <v>0.55</v>
      </c>
      <c r="H1093" s="117" t="e">
        <f>G1093*'3-9-2原材料-报废'!#REF!</f>
        <v>#REF!</v>
      </c>
    </row>
    <row r="1094" ht="16" customHeight="1" spans="1:8">
      <c r="A1094" s="117">
        <v>1093</v>
      </c>
      <c r="B1094" s="117" t="s">
        <v>1393</v>
      </c>
      <c r="C1094" s="117" t="s">
        <v>1394</v>
      </c>
      <c r="D1094" s="117" t="s">
        <v>92</v>
      </c>
      <c r="E1094" s="117">
        <v>0.01</v>
      </c>
      <c r="F1094" s="117">
        <v>55</v>
      </c>
      <c r="G1094" s="117">
        <v>0.55</v>
      </c>
      <c r="H1094" s="117" t="e">
        <f>G1094*'3-9-2原材料-报废'!#REF!</f>
        <v>#REF!</v>
      </c>
    </row>
    <row r="1095" ht="16" customHeight="1" spans="1:8">
      <c r="A1095" s="117">
        <v>1094</v>
      </c>
      <c r="B1095" s="117" t="s">
        <v>1395</v>
      </c>
      <c r="C1095" s="117" t="s">
        <v>1396</v>
      </c>
      <c r="D1095" s="117" t="s">
        <v>92</v>
      </c>
      <c r="E1095" s="117">
        <v>0.01</v>
      </c>
      <c r="F1095" s="117">
        <v>55</v>
      </c>
      <c r="G1095" s="117">
        <v>0.55</v>
      </c>
      <c r="H1095" s="117" t="e">
        <f>G1095*'3-9-2原材料-报废'!#REF!</f>
        <v>#REF!</v>
      </c>
    </row>
    <row r="1096" ht="16" customHeight="1" spans="1:8">
      <c r="A1096" s="117">
        <v>1095</v>
      </c>
      <c r="B1096" s="117" t="s">
        <v>1397</v>
      </c>
      <c r="C1096" s="117" t="s">
        <v>1398</v>
      </c>
      <c r="D1096" s="117" t="s">
        <v>124</v>
      </c>
      <c r="E1096" s="117">
        <v>0.05</v>
      </c>
      <c r="F1096" s="117">
        <v>8</v>
      </c>
      <c r="G1096" s="117">
        <v>0.4</v>
      </c>
      <c r="H1096" s="117" t="e">
        <f>G1096*'3-9-2原材料-报废'!#REF!</f>
        <v>#REF!</v>
      </c>
    </row>
    <row r="1097" ht="16" customHeight="1" spans="1:8">
      <c r="A1097" s="117">
        <v>1096</v>
      </c>
      <c r="B1097" s="117" t="s">
        <v>1399</v>
      </c>
      <c r="C1097" s="117" t="s">
        <v>1400</v>
      </c>
      <c r="D1097" s="117" t="s">
        <v>124</v>
      </c>
      <c r="E1097" s="117">
        <v>0.05</v>
      </c>
      <c r="F1097" s="117">
        <v>8</v>
      </c>
      <c r="G1097" s="117">
        <v>0.4</v>
      </c>
      <c r="H1097" s="117" t="e">
        <f>G1097*'3-9-2原材料-报废'!#REF!</f>
        <v>#REF!</v>
      </c>
    </row>
    <row r="1098" ht="16" customHeight="1" spans="1:8">
      <c r="A1098" s="117">
        <v>1097</v>
      </c>
      <c r="B1098" s="117" t="s">
        <v>1401</v>
      </c>
      <c r="C1098" s="117" t="s">
        <v>1402</v>
      </c>
      <c r="D1098" s="117" t="s">
        <v>51</v>
      </c>
      <c r="E1098" s="117">
        <v>0.02</v>
      </c>
      <c r="F1098" s="117">
        <v>8</v>
      </c>
      <c r="G1098" s="117">
        <v>0.16</v>
      </c>
      <c r="H1098" s="117" t="e">
        <f>G1098*'3-9-2原材料-报废'!#REF!</f>
        <v>#REF!</v>
      </c>
    </row>
    <row r="1099" ht="16" customHeight="1" spans="1:8">
      <c r="A1099" s="117">
        <v>1098</v>
      </c>
      <c r="B1099" s="117" t="s">
        <v>1401</v>
      </c>
      <c r="C1099" s="117" t="s">
        <v>1402</v>
      </c>
      <c r="D1099" s="117" t="s">
        <v>51</v>
      </c>
      <c r="E1099" s="117">
        <v>0.02</v>
      </c>
      <c r="F1099" s="117">
        <v>8</v>
      </c>
      <c r="G1099" s="117">
        <v>0.16</v>
      </c>
      <c r="H1099" s="117" t="e">
        <f>G1099*'3-9-2原材料-报废'!#REF!</f>
        <v>#REF!</v>
      </c>
    </row>
    <row r="1100" ht="16" customHeight="1" spans="1:8">
      <c r="A1100" s="117">
        <v>1099</v>
      </c>
      <c r="B1100" s="117" t="s">
        <v>1401</v>
      </c>
      <c r="C1100" s="117" t="s">
        <v>1402</v>
      </c>
      <c r="D1100" s="117" t="s">
        <v>51</v>
      </c>
      <c r="E1100" s="117">
        <v>0.02</v>
      </c>
      <c r="F1100" s="117">
        <v>8</v>
      </c>
      <c r="G1100" s="117">
        <v>0.16</v>
      </c>
      <c r="H1100" s="117" t="e">
        <f>G1100*'3-9-2原材料-报废'!#REF!</f>
        <v>#REF!</v>
      </c>
    </row>
    <row r="1101" ht="16" customHeight="1" spans="1:8">
      <c r="A1101" s="117">
        <v>1100</v>
      </c>
      <c r="B1101" s="117" t="s">
        <v>1403</v>
      </c>
      <c r="C1101" s="117" t="s">
        <v>1404</v>
      </c>
      <c r="D1101" s="117" t="s">
        <v>124</v>
      </c>
      <c r="E1101" s="117">
        <v>0.05</v>
      </c>
      <c r="F1101" s="117">
        <v>8</v>
      </c>
      <c r="G1101" s="117">
        <v>0.4</v>
      </c>
      <c r="H1101" s="117" t="e">
        <f>G1101*'3-9-2原材料-报废'!#REF!</f>
        <v>#REF!</v>
      </c>
    </row>
    <row r="1102" ht="16" customHeight="1" spans="1:8">
      <c r="A1102" s="117">
        <v>1101</v>
      </c>
      <c r="B1102" s="117" t="s">
        <v>1403</v>
      </c>
      <c r="C1102" s="117" t="s">
        <v>1404</v>
      </c>
      <c r="D1102" s="117" t="s">
        <v>124</v>
      </c>
      <c r="E1102" s="117">
        <v>0.05</v>
      </c>
      <c r="F1102" s="117">
        <v>8</v>
      </c>
      <c r="G1102" s="117">
        <v>0.4</v>
      </c>
      <c r="H1102" s="117" t="e">
        <f>G1102*'3-9-2原材料-报废'!#REF!</f>
        <v>#REF!</v>
      </c>
    </row>
    <row r="1103" ht="16" customHeight="1" spans="1:8">
      <c r="A1103" s="117">
        <v>1102</v>
      </c>
      <c r="B1103" s="117" t="s">
        <v>1403</v>
      </c>
      <c r="C1103" s="117" t="s">
        <v>1404</v>
      </c>
      <c r="D1103" s="117" t="s">
        <v>124</v>
      </c>
      <c r="E1103" s="117">
        <v>0.05</v>
      </c>
      <c r="F1103" s="117">
        <v>8</v>
      </c>
      <c r="G1103" s="117">
        <v>0.4</v>
      </c>
      <c r="H1103" s="117" t="e">
        <f>G1103*'3-9-2原材料-报废'!#REF!</f>
        <v>#REF!</v>
      </c>
    </row>
    <row r="1104" ht="16" customHeight="1" spans="1:8">
      <c r="A1104" s="117">
        <v>1103</v>
      </c>
      <c r="B1104" s="117" t="s">
        <v>1405</v>
      </c>
      <c r="C1104" s="117" t="s">
        <v>1406</v>
      </c>
      <c r="D1104" s="117" t="s">
        <v>124</v>
      </c>
      <c r="E1104" s="117">
        <v>0.05</v>
      </c>
      <c r="F1104" s="117">
        <v>8</v>
      </c>
      <c r="G1104" s="117">
        <v>0.4</v>
      </c>
      <c r="H1104" s="117" t="e">
        <f>G1104*'3-9-2原材料-报废'!#REF!</f>
        <v>#REF!</v>
      </c>
    </row>
    <row r="1105" ht="16" customHeight="1" spans="1:8">
      <c r="A1105" s="117">
        <v>1104</v>
      </c>
      <c r="B1105" s="117" t="s">
        <v>1405</v>
      </c>
      <c r="C1105" s="117" t="s">
        <v>1406</v>
      </c>
      <c r="D1105" s="117" t="s">
        <v>124</v>
      </c>
      <c r="E1105" s="117">
        <v>0.05</v>
      </c>
      <c r="F1105" s="117">
        <v>8</v>
      </c>
      <c r="G1105" s="117">
        <v>0.4</v>
      </c>
      <c r="H1105" s="117" t="e">
        <f>G1105*'3-9-2原材料-报废'!#REF!</f>
        <v>#REF!</v>
      </c>
    </row>
    <row r="1106" ht="16" customHeight="1" spans="1:8">
      <c r="A1106" s="117">
        <v>1105</v>
      </c>
      <c r="B1106" s="117" t="s">
        <v>1405</v>
      </c>
      <c r="C1106" s="117" t="s">
        <v>1406</v>
      </c>
      <c r="D1106" s="117" t="s">
        <v>124</v>
      </c>
      <c r="E1106" s="117">
        <v>0.05</v>
      </c>
      <c r="F1106" s="117">
        <v>8</v>
      </c>
      <c r="G1106" s="117">
        <v>0.4</v>
      </c>
      <c r="H1106" s="117" t="e">
        <f>G1106*'3-9-2原材料-报废'!#REF!</f>
        <v>#REF!</v>
      </c>
    </row>
    <row r="1107" ht="16" customHeight="1" spans="1:8">
      <c r="A1107" s="117">
        <v>1106</v>
      </c>
      <c r="B1107" s="117" t="s">
        <v>1407</v>
      </c>
      <c r="C1107" s="117" t="s">
        <v>1408</v>
      </c>
      <c r="D1107" s="117" t="s">
        <v>279</v>
      </c>
      <c r="E1107" s="117">
        <v>0.01</v>
      </c>
      <c r="F1107" s="117">
        <v>8</v>
      </c>
      <c r="G1107" s="117">
        <v>0.08</v>
      </c>
      <c r="H1107" s="117" t="e">
        <f>G1107*'3-9-2原材料-报废'!#REF!</f>
        <v>#REF!</v>
      </c>
    </row>
    <row r="1108" ht="16" customHeight="1" spans="1:8">
      <c r="A1108" s="117">
        <v>1107</v>
      </c>
      <c r="B1108" s="117" t="s">
        <v>1407</v>
      </c>
      <c r="C1108" s="117" t="s">
        <v>1408</v>
      </c>
      <c r="D1108" s="117" t="s">
        <v>279</v>
      </c>
      <c r="E1108" s="117">
        <v>0.01</v>
      </c>
      <c r="F1108" s="117">
        <v>8</v>
      </c>
      <c r="G1108" s="117">
        <v>0.08</v>
      </c>
      <c r="H1108" s="117" t="e">
        <f>G1108*'3-9-2原材料-报废'!#REF!</f>
        <v>#REF!</v>
      </c>
    </row>
    <row r="1109" ht="16" customHeight="1" spans="1:8">
      <c r="A1109" s="117">
        <v>1108</v>
      </c>
      <c r="B1109" s="117" t="s">
        <v>1409</v>
      </c>
      <c r="C1109" s="117" t="s">
        <v>1410</v>
      </c>
      <c r="D1109" s="117" t="s">
        <v>114</v>
      </c>
      <c r="E1109" s="117">
        <v>0.02</v>
      </c>
      <c r="F1109" s="117">
        <v>1.5</v>
      </c>
      <c r="G1109" s="117">
        <v>0.03</v>
      </c>
      <c r="H1109" s="117" t="e">
        <f>G1109*'3-9-2原材料-报废'!#REF!</f>
        <v>#REF!</v>
      </c>
    </row>
    <row r="1110" ht="16" customHeight="1" spans="1:8">
      <c r="A1110" s="117">
        <v>1109</v>
      </c>
      <c r="B1110" s="117" t="s">
        <v>1409</v>
      </c>
      <c r="C1110" s="117" t="s">
        <v>1410</v>
      </c>
      <c r="D1110" s="117" t="s">
        <v>114</v>
      </c>
      <c r="E1110" s="117">
        <v>0.02</v>
      </c>
      <c r="F1110" s="117">
        <v>1.5</v>
      </c>
      <c r="G1110" s="117">
        <v>0.03</v>
      </c>
      <c r="H1110" s="117" t="e">
        <f>G1110*'3-9-2原材料-报废'!#REF!</f>
        <v>#REF!</v>
      </c>
    </row>
    <row r="1111" ht="16" customHeight="1" spans="1:8">
      <c r="A1111" s="117">
        <v>1110</v>
      </c>
      <c r="B1111" s="117" t="s">
        <v>1409</v>
      </c>
      <c r="C1111" s="117" t="s">
        <v>1410</v>
      </c>
      <c r="D1111" s="117" t="s">
        <v>114</v>
      </c>
      <c r="E1111" s="117">
        <v>0.02</v>
      </c>
      <c r="F1111" s="117">
        <v>1.5</v>
      </c>
      <c r="G1111" s="117">
        <v>0.03</v>
      </c>
      <c r="H1111" s="117" t="e">
        <f>G1111*'3-9-2原材料-报废'!#REF!</f>
        <v>#REF!</v>
      </c>
    </row>
    <row r="1112" ht="16" customHeight="1" spans="1:8">
      <c r="A1112" s="117">
        <v>1111</v>
      </c>
      <c r="B1112" s="117" t="s">
        <v>1411</v>
      </c>
      <c r="C1112" s="117" t="s">
        <v>1412</v>
      </c>
      <c r="D1112" s="117" t="s">
        <v>279</v>
      </c>
      <c r="E1112" s="117">
        <v>0.02</v>
      </c>
      <c r="F1112" s="117">
        <v>8</v>
      </c>
      <c r="G1112" s="117">
        <v>0.16</v>
      </c>
      <c r="H1112" s="117" t="e">
        <f>G1112*'3-9-2原材料-报废'!#REF!</f>
        <v>#REF!</v>
      </c>
    </row>
    <row r="1113" ht="16" customHeight="1" spans="1:8">
      <c r="A1113" s="117">
        <v>1112</v>
      </c>
      <c r="B1113" s="117" t="s">
        <v>1413</v>
      </c>
      <c r="C1113" s="117" t="s">
        <v>1414</v>
      </c>
      <c r="D1113" s="117" t="s">
        <v>279</v>
      </c>
      <c r="E1113" s="117">
        <v>0.02</v>
      </c>
      <c r="F1113" s="117">
        <v>8</v>
      </c>
      <c r="G1113" s="117">
        <v>0.16</v>
      </c>
      <c r="H1113" s="117" t="e">
        <f>G1113*'3-9-2原材料-报废'!#REF!</f>
        <v>#REF!</v>
      </c>
    </row>
    <row r="1114" ht="16" customHeight="1" spans="1:8">
      <c r="A1114" s="117">
        <v>1113</v>
      </c>
      <c r="B1114" s="117" t="s">
        <v>1415</v>
      </c>
      <c r="C1114" s="117" t="s">
        <v>1416</v>
      </c>
      <c r="D1114" s="117" t="s">
        <v>70</v>
      </c>
      <c r="E1114" s="117">
        <v>0.05</v>
      </c>
      <c r="F1114" s="117">
        <v>3</v>
      </c>
      <c r="G1114" s="117">
        <v>0.15</v>
      </c>
      <c r="H1114" s="117" t="e">
        <f>G1114*'3-9-2原材料-报废'!#REF!</f>
        <v>#REF!</v>
      </c>
    </row>
    <row r="1115" ht="16" customHeight="1" spans="1:8">
      <c r="A1115" s="117">
        <v>1114</v>
      </c>
      <c r="B1115" s="117" t="s">
        <v>1415</v>
      </c>
      <c r="C1115" s="117" t="s">
        <v>1416</v>
      </c>
      <c r="D1115" s="117" t="s">
        <v>70</v>
      </c>
      <c r="E1115" s="117">
        <v>0.05</v>
      </c>
      <c r="F1115" s="117">
        <v>3</v>
      </c>
      <c r="G1115" s="117">
        <v>0.15</v>
      </c>
      <c r="H1115" s="117" t="e">
        <f>G1115*'3-9-2原材料-报废'!#REF!</f>
        <v>#REF!</v>
      </c>
    </row>
    <row r="1116" ht="16" customHeight="1" spans="1:8">
      <c r="A1116" s="117">
        <v>1115</v>
      </c>
      <c r="B1116" s="117" t="s">
        <v>1417</v>
      </c>
      <c r="C1116" s="117" t="s">
        <v>1418</v>
      </c>
      <c r="D1116" s="117" t="s">
        <v>70</v>
      </c>
      <c r="E1116" s="117">
        <v>0.05</v>
      </c>
      <c r="F1116" s="117">
        <v>3</v>
      </c>
      <c r="G1116" s="117">
        <v>0.15</v>
      </c>
      <c r="H1116" s="117" t="e">
        <f>G1116*'3-9-2原材料-报废'!#REF!</f>
        <v>#REF!</v>
      </c>
    </row>
    <row r="1117" ht="16" customHeight="1" spans="1:8">
      <c r="A1117" s="117">
        <v>1116</v>
      </c>
      <c r="B1117" s="117" t="s">
        <v>1417</v>
      </c>
      <c r="C1117" s="117" t="s">
        <v>1418</v>
      </c>
      <c r="D1117" s="117" t="s">
        <v>70</v>
      </c>
      <c r="E1117" s="117">
        <v>0.05</v>
      </c>
      <c r="F1117" s="117">
        <v>3</v>
      </c>
      <c r="G1117" s="117">
        <v>0.15</v>
      </c>
      <c r="H1117" s="117" t="e">
        <f>G1117*'3-9-2原材料-报废'!#REF!</f>
        <v>#REF!</v>
      </c>
    </row>
    <row r="1118" ht="16" customHeight="1" spans="1:8">
      <c r="A1118" s="117">
        <v>1117</v>
      </c>
      <c r="B1118" s="117" t="s">
        <v>1419</v>
      </c>
      <c r="C1118" s="117" t="s">
        <v>1420</v>
      </c>
      <c r="D1118" s="117" t="s">
        <v>70</v>
      </c>
      <c r="E1118" s="117">
        <v>0.05</v>
      </c>
      <c r="F1118" s="117">
        <v>3</v>
      </c>
      <c r="G1118" s="117">
        <v>0.15</v>
      </c>
      <c r="H1118" s="117" t="e">
        <f>G1118*'3-9-2原材料-报废'!#REF!</f>
        <v>#REF!</v>
      </c>
    </row>
    <row r="1119" ht="16" customHeight="1" spans="1:8">
      <c r="A1119" s="117">
        <v>1118</v>
      </c>
      <c r="B1119" s="117" t="s">
        <v>1419</v>
      </c>
      <c r="C1119" s="117" t="s">
        <v>1420</v>
      </c>
      <c r="D1119" s="117" t="s">
        <v>70</v>
      </c>
      <c r="E1119" s="117">
        <v>0.05</v>
      </c>
      <c r="F1119" s="117">
        <v>3</v>
      </c>
      <c r="G1119" s="117">
        <v>0.15</v>
      </c>
      <c r="H1119" s="117" t="e">
        <f>G1119*'3-9-2原材料-报废'!#REF!</f>
        <v>#REF!</v>
      </c>
    </row>
    <row r="1120" ht="16" customHeight="1" spans="1:8">
      <c r="A1120" s="117">
        <v>1119</v>
      </c>
      <c r="B1120" s="117" t="s">
        <v>1421</v>
      </c>
      <c r="C1120" s="117" t="s">
        <v>1422</v>
      </c>
      <c r="D1120" s="117" t="s">
        <v>70</v>
      </c>
      <c r="E1120" s="117">
        <v>0.05</v>
      </c>
      <c r="F1120" s="117">
        <v>3</v>
      </c>
      <c r="G1120" s="117">
        <v>0.15</v>
      </c>
      <c r="H1120" s="117" t="e">
        <f>G1120*'3-9-2原材料-报废'!#REF!</f>
        <v>#REF!</v>
      </c>
    </row>
    <row r="1121" ht="16" customHeight="1" spans="1:8">
      <c r="A1121" s="117">
        <v>1120</v>
      </c>
      <c r="B1121" s="117" t="s">
        <v>1423</v>
      </c>
      <c r="C1121" s="117" t="s">
        <v>1424</v>
      </c>
      <c r="D1121" s="117" t="s">
        <v>70</v>
      </c>
      <c r="E1121" s="117">
        <v>0.1</v>
      </c>
      <c r="F1121" s="117">
        <v>3</v>
      </c>
      <c r="G1121" s="117">
        <v>0.3</v>
      </c>
      <c r="H1121" s="117" t="e">
        <f>G1121*'3-9-2原材料-报废'!#REF!</f>
        <v>#REF!</v>
      </c>
    </row>
    <row r="1122" ht="16" customHeight="1" spans="1:8">
      <c r="A1122" s="117">
        <v>1121</v>
      </c>
      <c r="B1122" s="117" t="s">
        <v>1423</v>
      </c>
      <c r="C1122" s="117" t="s">
        <v>1424</v>
      </c>
      <c r="D1122" s="117" t="s">
        <v>70</v>
      </c>
      <c r="E1122" s="117">
        <v>0.1</v>
      </c>
      <c r="F1122" s="117">
        <v>3</v>
      </c>
      <c r="G1122" s="117">
        <v>0.3</v>
      </c>
      <c r="H1122" s="117" t="e">
        <f>G1122*'3-9-2原材料-报废'!#REF!</f>
        <v>#REF!</v>
      </c>
    </row>
    <row r="1123" ht="16" customHeight="1" spans="1:8">
      <c r="A1123" s="117">
        <v>1122</v>
      </c>
      <c r="B1123" s="117" t="s">
        <v>1425</v>
      </c>
      <c r="C1123" s="117" t="s">
        <v>1426</v>
      </c>
      <c r="D1123" s="117" t="s">
        <v>279</v>
      </c>
      <c r="E1123" s="117">
        <v>0.02</v>
      </c>
      <c r="F1123" s="117">
        <v>8</v>
      </c>
      <c r="G1123" s="117">
        <v>0.16</v>
      </c>
      <c r="H1123" s="117" t="e">
        <f>G1123*'3-9-2原材料-报废'!#REF!</f>
        <v>#REF!</v>
      </c>
    </row>
    <row r="1124" ht="16" customHeight="1" spans="1:8">
      <c r="A1124" s="117">
        <v>1123</v>
      </c>
      <c r="B1124" s="117" t="s">
        <v>1425</v>
      </c>
      <c r="C1124" s="117" t="s">
        <v>1426</v>
      </c>
      <c r="D1124" s="117" t="s">
        <v>279</v>
      </c>
      <c r="E1124" s="117">
        <v>0.02</v>
      </c>
      <c r="F1124" s="117">
        <v>8</v>
      </c>
      <c r="G1124" s="117">
        <v>0.16</v>
      </c>
      <c r="H1124" s="117" t="e">
        <f>G1124*'3-9-2原材料-报废'!#REF!</f>
        <v>#REF!</v>
      </c>
    </row>
    <row r="1125" ht="16" customHeight="1" spans="1:8">
      <c r="A1125" s="117">
        <v>1124</v>
      </c>
      <c r="B1125" s="117" t="s">
        <v>1427</v>
      </c>
      <c r="C1125" s="117" t="s">
        <v>1428</v>
      </c>
      <c r="D1125" s="117" t="s">
        <v>124</v>
      </c>
      <c r="E1125" s="117">
        <v>0.02</v>
      </c>
      <c r="F1125" s="117">
        <v>8</v>
      </c>
      <c r="G1125" s="117">
        <v>0.16</v>
      </c>
      <c r="H1125" s="117" t="e">
        <f>G1125*'3-9-2原材料-报废'!#REF!</f>
        <v>#REF!</v>
      </c>
    </row>
    <row r="1126" ht="16" customHeight="1" spans="1:8">
      <c r="A1126" s="117">
        <v>1125</v>
      </c>
      <c r="B1126" s="117" t="s">
        <v>1429</v>
      </c>
      <c r="C1126" s="117" t="s">
        <v>1430</v>
      </c>
      <c r="D1126" s="117" t="s">
        <v>124</v>
      </c>
      <c r="E1126" s="117">
        <v>0.02</v>
      </c>
      <c r="F1126" s="117">
        <v>8</v>
      </c>
      <c r="G1126" s="117">
        <v>0.16</v>
      </c>
      <c r="H1126" s="117" t="e">
        <f>G1126*'3-9-2原材料-报废'!#REF!</f>
        <v>#REF!</v>
      </c>
    </row>
    <row r="1127" ht="16" customHeight="1" spans="1:8">
      <c r="A1127" s="117">
        <v>1126</v>
      </c>
      <c r="B1127" s="117" t="s">
        <v>1429</v>
      </c>
      <c r="C1127" s="117" t="s">
        <v>1430</v>
      </c>
      <c r="D1127" s="117" t="s">
        <v>124</v>
      </c>
      <c r="E1127" s="117">
        <v>0.02</v>
      </c>
      <c r="F1127" s="117">
        <v>8</v>
      </c>
      <c r="G1127" s="117">
        <v>0.16</v>
      </c>
      <c r="H1127" s="117" t="e">
        <f>G1127*'3-9-2原材料-报废'!#REF!</f>
        <v>#REF!</v>
      </c>
    </row>
    <row r="1128" ht="16" customHeight="1" spans="1:8">
      <c r="A1128" s="117">
        <v>1127</v>
      </c>
      <c r="B1128" s="117" t="s">
        <v>1429</v>
      </c>
      <c r="C1128" s="117" t="s">
        <v>1430</v>
      </c>
      <c r="D1128" s="117" t="s">
        <v>124</v>
      </c>
      <c r="E1128" s="117">
        <v>0.02</v>
      </c>
      <c r="F1128" s="117">
        <v>8</v>
      </c>
      <c r="G1128" s="117">
        <v>0.16</v>
      </c>
      <c r="H1128" s="117" t="e">
        <f>G1128*'3-9-2原材料-报废'!#REF!</f>
        <v>#REF!</v>
      </c>
    </row>
    <row r="1129" ht="16" customHeight="1" spans="1:8">
      <c r="A1129" s="117">
        <v>1128</v>
      </c>
      <c r="B1129" s="117" t="s">
        <v>1431</v>
      </c>
      <c r="C1129" s="117" t="s">
        <v>1432</v>
      </c>
      <c r="D1129" s="117" t="s">
        <v>124</v>
      </c>
      <c r="E1129" s="117">
        <v>0.05</v>
      </c>
      <c r="F1129" s="117">
        <v>8</v>
      </c>
      <c r="G1129" s="117">
        <v>0.4</v>
      </c>
      <c r="H1129" s="117" t="e">
        <f>G1129*'3-9-2原材料-报废'!#REF!</f>
        <v>#REF!</v>
      </c>
    </row>
    <row r="1130" ht="16" customHeight="1" spans="1:8">
      <c r="A1130" s="117">
        <v>1129</v>
      </c>
      <c r="B1130" s="117" t="s">
        <v>1433</v>
      </c>
      <c r="C1130" s="117" t="s">
        <v>1434</v>
      </c>
      <c r="D1130" s="117" t="s">
        <v>124</v>
      </c>
      <c r="E1130" s="117">
        <v>0.02</v>
      </c>
      <c r="F1130" s="117">
        <v>8</v>
      </c>
      <c r="G1130" s="117">
        <v>0.16</v>
      </c>
      <c r="H1130" s="117" t="e">
        <f>G1130*'3-9-2原材料-报废'!#REF!</f>
        <v>#REF!</v>
      </c>
    </row>
    <row r="1131" ht="16" customHeight="1" spans="1:8">
      <c r="A1131" s="117">
        <v>1130</v>
      </c>
      <c r="B1131" s="117" t="s">
        <v>1433</v>
      </c>
      <c r="C1131" s="117" t="s">
        <v>1434</v>
      </c>
      <c r="D1131" s="117" t="s">
        <v>124</v>
      </c>
      <c r="E1131" s="117">
        <v>0.02</v>
      </c>
      <c r="F1131" s="117">
        <v>8</v>
      </c>
      <c r="G1131" s="117">
        <v>0.16</v>
      </c>
      <c r="H1131" s="117" t="e">
        <f>G1131*'3-9-2原材料-报废'!#REF!</f>
        <v>#REF!</v>
      </c>
    </row>
    <row r="1132" ht="16" customHeight="1" spans="1:8">
      <c r="A1132" s="117">
        <v>1131</v>
      </c>
      <c r="B1132" s="117" t="s">
        <v>1435</v>
      </c>
      <c r="C1132" s="117" t="s">
        <v>1436</v>
      </c>
      <c r="D1132" s="117" t="s">
        <v>124</v>
      </c>
      <c r="E1132" s="117">
        <v>0.02</v>
      </c>
      <c r="F1132" s="117">
        <v>8</v>
      </c>
      <c r="G1132" s="117">
        <v>0.16</v>
      </c>
      <c r="H1132" s="117" t="e">
        <f>G1132*'3-9-2原材料-报废'!#REF!</f>
        <v>#REF!</v>
      </c>
    </row>
    <row r="1133" ht="16" customHeight="1" spans="1:8">
      <c r="A1133" s="117">
        <v>1132</v>
      </c>
      <c r="B1133" s="117" t="s">
        <v>1435</v>
      </c>
      <c r="C1133" s="117" t="s">
        <v>1436</v>
      </c>
      <c r="D1133" s="117" t="s">
        <v>124</v>
      </c>
      <c r="E1133" s="117">
        <v>0.02</v>
      </c>
      <c r="F1133" s="117">
        <v>8</v>
      </c>
      <c r="G1133" s="117">
        <v>0.16</v>
      </c>
      <c r="H1133" s="117" t="e">
        <f>G1133*'3-9-2原材料-报废'!#REF!</f>
        <v>#REF!</v>
      </c>
    </row>
    <row r="1134" ht="16" customHeight="1" spans="1:8">
      <c r="A1134" s="117">
        <v>1133</v>
      </c>
      <c r="B1134" s="117" t="s">
        <v>1437</v>
      </c>
      <c r="C1134" s="117" t="s">
        <v>1438</v>
      </c>
      <c r="D1134" s="117" t="s">
        <v>124</v>
      </c>
      <c r="E1134" s="117">
        <v>0.02</v>
      </c>
      <c r="F1134" s="117">
        <v>8</v>
      </c>
      <c r="G1134" s="117">
        <v>0.16</v>
      </c>
      <c r="H1134" s="117" t="e">
        <f>G1134*'3-9-2原材料-报废'!#REF!</f>
        <v>#REF!</v>
      </c>
    </row>
    <row r="1135" ht="16" customHeight="1" spans="1:8">
      <c r="A1135" s="117">
        <v>1134</v>
      </c>
      <c r="B1135" s="117" t="s">
        <v>1437</v>
      </c>
      <c r="C1135" s="117" t="s">
        <v>1438</v>
      </c>
      <c r="D1135" s="117" t="s">
        <v>124</v>
      </c>
      <c r="E1135" s="117">
        <v>0.02</v>
      </c>
      <c r="F1135" s="117">
        <v>8</v>
      </c>
      <c r="G1135" s="117">
        <v>0.16</v>
      </c>
      <c r="H1135" s="117" t="e">
        <f>G1135*'3-9-2原材料-报废'!#REF!</f>
        <v>#REF!</v>
      </c>
    </row>
    <row r="1136" ht="16" customHeight="1" spans="1:8">
      <c r="A1136" s="117">
        <v>1135</v>
      </c>
      <c r="B1136" s="117" t="s">
        <v>1439</v>
      </c>
      <c r="C1136" s="117" t="s">
        <v>1440</v>
      </c>
      <c r="D1136" s="117" t="s">
        <v>124</v>
      </c>
      <c r="E1136" s="117">
        <v>0.02</v>
      </c>
      <c r="F1136" s="117">
        <v>8</v>
      </c>
      <c r="G1136" s="117">
        <v>0.16</v>
      </c>
      <c r="H1136" s="117" t="e">
        <f>G1136*'3-9-2原材料-报废'!#REF!</f>
        <v>#REF!</v>
      </c>
    </row>
    <row r="1137" ht="16" customHeight="1" spans="1:8">
      <c r="A1137" s="117">
        <v>1136</v>
      </c>
      <c r="B1137" s="117" t="s">
        <v>1441</v>
      </c>
      <c r="C1137" s="117" t="s">
        <v>1442</v>
      </c>
      <c r="D1137" s="117" t="s">
        <v>124</v>
      </c>
      <c r="E1137" s="117">
        <v>0.02</v>
      </c>
      <c r="F1137" s="117">
        <v>8</v>
      </c>
      <c r="G1137" s="117">
        <v>0.16</v>
      </c>
      <c r="H1137" s="117" t="e">
        <f>G1137*'3-9-2原材料-报废'!#REF!</f>
        <v>#REF!</v>
      </c>
    </row>
    <row r="1138" ht="16" customHeight="1" spans="1:8">
      <c r="A1138" s="117">
        <v>1137</v>
      </c>
      <c r="B1138" s="117" t="s">
        <v>1441</v>
      </c>
      <c r="C1138" s="117" t="s">
        <v>1442</v>
      </c>
      <c r="D1138" s="117" t="s">
        <v>124</v>
      </c>
      <c r="E1138" s="117">
        <v>0.02</v>
      </c>
      <c r="F1138" s="117">
        <v>8</v>
      </c>
      <c r="G1138" s="117">
        <v>0.16</v>
      </c>
      <c r="H1138" s="117" t="e">
        <f>G1138*'3-9-2原材料-报废'!#REF!</f>
        <v>#REF!</v>
      </c>
    </row>
    <row r="1139" ht="16" customHeight="1" spans="1:8">
      <c r="A1139" s="117">
        <v>1138</v>
      </c>
      <c r="B1139" s="117" t="s">
        <v>1443</v>
      </c>
      <c r="C1139" s="117" t="s">
        <v>1444</v>
      </c>
      <c r="D1139" s="117" t="s">
        <v>124</v>
      </c>
      <c r="E1139" s="117">
        <v>0.02</v>
      </c>
      <c r="F1139" s="117">
        <v>8</v>
      </c>
      <c r="G1139" s="117">
        <v>0.16</v>
      </c>
      <c r="H1139" s="117" t="e">
        <f>G1139*'3-9-2原材料-报废'!#REF!</f>
        <v>#REF!</v>
      </c>
    </row>
    <row r="1140" ht="16" customHeight="1" spans="1:8">
      <c r="A1140" s="117">
        <v>1139</v>
      </c>
      <c r="B1140" s="117" t="s">
        <v>1443</v>
      </c>
      <c r="C1140" s="117" t="s">
        <v>1444</v>
      </c>
      <c r="D1140" s="117" t="s">
        <v>124</v>
      </c>
      <c r="E1140" s="117">
        <v>0.02</v>
      </c>
      <c r="F1140" s="117">
        <v>8</v>
      </c>
      <c r="G1140" s="117">
        <v>0.16</v>
      </c>
      <c r="H1140" s="117" t="e">
        <f>G1140*'3-9-2原材料-报废'!#REF!</f>
        <v>#REF!</v>
      </c>
    </row>
    <row r="1141" ht="16" customHeight="1" spans="1:8">
      <c r="A1141" s="117">
        <v>1140</v>
      </c>
      <c r="B1141" s="117" t="s">
        <v>1445</v>
      </c>
      <c r="C1141" s="117" t="s">
        <v>1446</v>
      </c>
      <c r="D1141" s="117" t="s">
        <v>124</v>
      </c>
      <c r="E1141" s="117">
        <v>0.02</v>
      </c>
      <c r="F1141" s="117">
        <v>8</v>
      </c>
      <c r="G1141" s="117">
        <v>0.16</v>
      </c>
      <c r="H1141" s="117" t="e">
        <f>G1141*'3-9-2原材料-报废'!#REF!</f>
        <v>#REF!</v>
      </c>
    </row>
    <row r="1142" ht="16" customHeight="1" spans="1:8">
      <c r="A1142" s="117">
        <v>1141</v>
      </c>
      <c r="B1142" s="117" t="s">
        <v>1445</v>
      </c>
      <c r="C1142" s="117" t="s">
        <v>1446</v>
      </c>
      <c r="D1142" s="117" t="s">
        <v>124</v>
      </c>
      <c r="E1142" s="117">
        <v>0.02</v>
      </c>
      <c r="F1142" s="117">
        <v>8</v>
      </c>
      <c r="G1142" s="117">
        <v>0.16</v>
      </c>
      <c r="H1142" s="117" t="e">
        <f>G1142*'3-9-2原材料-报废'!#REF!</f>
        <v>#REF!</v>
      </c>
    </row>
    <row r="1143" ht="16" customHeight="1" spans="1:8">
      <c r="A1143" s="117">
        <v>1142</v>
      </c>
      <c r="B1143" s="117" t="s">
        <v>1445</v>
      </c>
      <c r="C1143" s="117" t="s">
        <v>1446</v>
      </c>
      <c r="D1143" s="117" t="s">
        <v>124</v>
      </c>
      <c r="E1143" s="117">
        <v>0.02</v>
      </c>
      <c r="F1143" s="117">
        <v>8</v>
      </c>
      <c r="G1143" s="117">
        <v>0.16</v>
      </c>
      <c r="H1143" s="117" t="e">
        <f>G1143*'3-9-2原材料-报废'!#REF!</f>
        <v>#REF!</v>
      </c>
    </row>
    <row r="1144" ht="16" customHeight="1" spans="1:8">
      <c r="A1144" s="117">
        <v>1143</v>
      </c>
      <c r="B1144" s="117" t="s">
        <v>1447</v>
      </c>
      <c r="C1144" s="117" t="s">
        <v>1448</v>
      </c>
      <c r="D1144" s="117" t="s">
        <v>124</v>
      </c>
      <c r="E1144" s="117">
        <v>0.02</v>
      </c>
      <c r="F1144" s="117">
        <v>8</v>
      </c>
      <c r="G1144" s="117">
        <v>0.16</v>
      </c>
      <c r="H1144" s="117" t="e">
        <f>G1144*'3-9-2原材料-报废'!#REF!</f>
        <v>#REF!</v>
      </c>
    </row>
    <row r="1145" ht="16" customHeight="1" spans="1:8">
      <c r="A1145" s="117">
        <v>1144</v>
      </c>
      <c r="B1145" s="117" t="s">
        <v>1447</v>
      </c>
      <c r="C1145" s="117" t="s">
        <v>1448</v>
      </c>
      <c r="D1145" s="117" t="s">
        <v>124</v>
      </c>
      <c r="E1145" s="117">
        <v>0.02</v>
      </c>
      <c r="F1145" s="117">
        <v>8</v>
      </c>
      <c r="G1145" s="117">
        <v>0.16</v>
      </c>
      <c r="H1145" s="117" t="e">
        <f>G1145*'3-9-2原材料-报废'!#REF!</f>
        <v>#REF!</v>
      </c>
    </row>
    <row r="1146" ht="16" customHeight="1" spans="1:8">
      <c r="A1146" s="117">
        <v>1145</v>
      </c>
      <c r="B1146" s="117" t="s">
        <v>1449</v>
      </c>
      <c r="C1146" s="117" t="s">
        <v>1450</v>
      </c>
      <c r="D1146" s="117" t="s">
        <v>124</v>
      </c>
      <c r="E1146" s="117">
        <v>0.05</v>
      </c>
      <c r="F1146" s="117">
        <v>8</v>
      </c>
      <c r="G1146" s="117">
        <v>0.4</v>
      </c>
      <c r="H1146" s="117" t="e">
        <f>G1146*'3-9-2原材料-报废'!#REF!</f>
        <v>#REF!</v>
      </c>
    </row>
    <row r="1147" ht="16" customHeight="1" spans="1:8">
      <c r="A1147" s="117">
        <v>1146</v>
      </c>
      <c r="B1147" s="117" t="s">
        <v>1451</v>
      </c>
      <c r="C1147" s="117" t="s">
        <v>1452</v>
      </c>
      <c r="D1147" s="117" t="s">
        <v>124</v>
      </c>
      <c r="E1147" s="117">
        <v>0.05</v>
      </c>
      <c r="F1147" s="117">
        <v>8</v>
      </c>
      <c r="G1147" s="117">
        <v>0.4</v>
      </c>
      <c r="H1147" s="117" t="e">
        <f>G1147*'3-9-2原材料-报废'!#REF!</f>
        <v>#REF!</v>
      </c>
    </row>
    <row r="1148" ht="16" customHeight="1" spans="1:8">
      <c r="A1148" s="117">
        <v>1147</v>
      </c>
      <c r="B1148" s="117" t="s">
        <v>1453</v>
      </c>
      <c r="C1148" s="117" t="s">
        <v>1454</v>
      </c>
      <c r="D1148" s="117" t="s">
        <v>124</v>
      </c>
      <c r="E1148" s="117">
        <v>0.05</v>
      </c>
      <c r="F1148" s="117">
        <v>8</v>
      </c>
      <c r="G1148" s="117">
        <v>0.4</v>
      </c>
      <c r="H1148" s="117" t="e">
        <f>G1148*'3-9-2原材料-报废'!#REF!</f>
        <v>#REF!</v>
      </c>
    </row>
    <row r="1149" ht="16" customHeight="1" spans="1:8">
      <c r="A1149" s="117">
        <v>1148</v>
      </c>
      <c r="B1149" s="117" t="s">
        <v>1453</v>
      </c>
      <c r="C1149" s="117" t="s">
        <v>1454</v>
      </c>
      <c r="D1149" s="117" t="s">
        <v>124</v>
      </c>
      <c r="E1149" s="117">
        <v>0.05</v>
      </c>
      <c r="F1149" s="117">
        <v>8</v>
      </c>
      <c r="G1149" s="117">
        <v>0.4</v>
      </c>
      <c r="H1149" s="117" t="e">
        <f>G1149*'3-9-2原材料-报废'!#REF!</f>
        <v>#REF!</v>
      </c>
    </row>
    <row r="1150" ht="16" customHeight="1" spans="1:8">
      <c r="A1150" s="117">
        <v>1149</v>
      </c>
      <c r="B1150" s="117" t="s">
        <v>1453</v>
      </c>
      <c r="C1150" s="117" t="s">
        <v>1454</v>
      </c>
      <c r="D1150" s="117" t="s">
        <v>124</v>
      </c>
      <c r="E1150" s="117">
        <v>0.05</v>
      </c>
      <c r="F1150" s="117">
        <v>8</v>
      </c>
      <c r="G1150" s="117">
        <v>0.4</v>
      </c>
      <c r="H1150" s="117" t="e">
        <f>G1150*'3-9-2原材料-报废'!#REF!</f>
        <v>#REF!</v>
      </c>
    </row>
    <row r="1151" ht="16" customHeight="1" spans="1:8">
      <c r="A1151" s="117">
        <v>1150</v>
      </c>
      <c r="B1151" s="117" t="s">
        <v>1455</v>
      </c>
      <c r="C1151" s="117" t="s">
        <v>1456</v>
      </c>
      <c r="D1151" s="117" t="s">
        <v>121</v>
      </c>
      <c r="E1151" s="117">
        <v>0.02</v>
      </c>
      <c r="F1151" s="117">
        <v>3</v>
      </c>
      <c r="G1151" s="117">
        <v>0.06</v>
      </c>
      <c r="H1151" s="117" t="e">
        <f>G1151*'3-9-2原材料-报废'!#REF!</f>
        <v>#REF!</v>
      </c>
    </row>
    <row r="1152" ht="16" customHeight="1" spans="1:8">
      <c r="A1152" s="117">
        <v>1151</v>
      </c>
      <c r="B1152" s="117" t="s">
        <v>1455</v>
      </c>
      <c r="C1152" s="117" t="s">
        <v>1456</v>
      </c>
      <c r="D1152" s="117" t="s">
        <v>121</v>
      </c>
      <c r="E1152" s="117">
        <v>0.02</v>
      </c>
      <c r="F1152" s="117">
        <v>3</v>
      </c>
      <c r="G1152" s="117">
        <v>0.06</v>
      </c>
      <c r="H1152" s="117" t="e">
        <f>G1152*'3-9-2原材料-报废'!#REF!</f>
        <v>#REF!</v>
      </c>
    </row>
    <row r="1153" ht="16" customHeight="1" spans="1:8">
      <c r="A1153" s="117">
        <v>1152</v>
      </c>
      <c r="B1153" s="117" t="s">
        <v>1457</v>
      </c>
      <c r="C1153" s="117" t="s">
        <v>1458</v>
      </c>
      <c r="D1153" s="117" t="s">
        <v>121</v>
      </c>
      <c r="E1153" s="117">
        <v>0.05</v>
      </c>
      <c r="F1153" s="117">
        <v>3</v>
      </c>
      <c r="G1153" s="117">
        <v>0.15</v>
      </c>
      <c r="H1153" s="117" t="e">
        <f>G1153*'3-9-2原材料-报废'!#REF!</f>
        <v>#REF!</v>
      </c>
    </row>
    <row r="1154" ht="16" customHeight="1" spans="1:8">
      <c r="A1154" s="117">
        <v>1153</v>
      </c>
      <c r="B1154" s="117" t="s">
        <v>1457</v>
      </c>
      <c r="C1154" s="117" t="s">
        <v>1458</v>
      </c>
      <c r="D1154" s="117" t="s">
        <v>121</v>
      </c>
      <c r="E1154" s="117">
        <v>0.05</v>
      </c>
      <c r="F1154" s="117">
        <v>3</v>
      </c>
      <c r="G1154" s="117">
        <v>0.15</v>
      </c>
      <c r="H1154" s="117" t="e">
        <f>G1154*'3-9-2原材料-报废'!#REF!</f>
        <v>#REF!</v>
      </c>
    </row>
    <row r="1155" ht="16" customHeight="1" spans="1:8">
      <c r="A1155" s="117">
        <v>1154</v>
      </c>
      <c r="B1155" s="117" t="s">
        <v>1459</v>
      </c>
      <c r="C1155" s="117" t="s">
        <v>1460</v>
      </c>
      <c r="D1155" s="117" t="s">
        <v>73</v>
      </c>
      <c r="E1155" s="117">
        <v>0.3</v>
      </c>
      <c r="F1155" s="117">
        <v>8</v>
      </c>
      <c r="G1155" s="117">
        <v>2.4</v>
      </c>
      <c r="H1155" s="117" t="e">
        <f>G1155*'3-9-2原材料-报废'!#REF!</f>
        <v>#REF!</v>
      </c>
    </row>
    <row r="1156" ht="16" customHeight="1" spans="1:8">
      <c r="A1156" s="117">
        <v>1155</v>
      </c>
      <c r="B1156" s="117" t="s">
        <v>1461</v>
      </c>
      <c r="C1156" s="117" t="s">
        <v>1462</v>
      </c>
      <c r="D1156" s="117" t="s">
        <v>73</v>
      </c>
      <c r="E1156" s="117">
        <v>0.3</v>
      </c>
      <c r="F1156" s="117">
        <v>8</v>
      </c>
      <c r="G1156" s="117">
        <v>2.4</v>
      </c>
      <c r="H1156" s="117" t="e">
        <f>G1156*'3-9-2原材料-报废'!#REF!</f>
        <v>#REF!</v>
      </c>
    </row>
    <row r="1157" ht="16" customHeight="1" spans="1:8">
      <c r="A1157" s="117">
        <v>1156</v>
      </c>
      <c r="B1157" s="117" t="s">
        <v>1461</v>
      </c>
      <c r="C1157" s="117" t="s">
        <v>1462</v>
      </c>
      <c r="D1157" s="117" t="s">
        <v>73</v>
      </c>
      <c r="E1157" s="117">
        <v>0.3</v>
      </c>
      <c r="F1157" s="117">
        <v>8</v>
      </c>
      <c r="G1157" s="117">
        <v>2.4</v>
      </c>
      <c r="H1157" s="117" t="e">
        <f>G1157*'3-9-2原材料-报废'!#REF!</f>
        <v>#REF!</v>
      </c>
    </row>
    <row r="1158" ht="16" customHeight="1" spans="1:8">
      <c r="A1158" s="117">
        <v>1157</v>
      </c>
      <c r="B1158" s="117" t="s">
        <v>1461</v>
      </c>
      <c r="C1158" s="117" t="s">
        <v>1462</v>
      </c>
      <c r="D1158" s="117" t="s">
        <v>73</v>
      </c>
      <c r="E1158" s="117">
        <v>0.3</v>
      </c>
      <c r="F1158" s="117">
        <v>8</v>
      </c>
      <c r="G1158" s="117">
        <v>2.4</v>
      </c>
      <c r="H1158" s="117" t="e">
        <f>G1158*'3-9-2原材料-报废'!#REF!</f>
        <v>#REF!</v>
      </c>
    </row>
    <row r="1159" ht="16" customHeight="1" spans="1:8">
      <c r="A1159" s="117">
        <v>1158</v>
      </c>
      <c r="B1159" s="117" t="s">
        <v>1463</v>
      </c>
      <c r="C1159" s="117" t="s">
        <v>1464</v>
      </c>
      <c r="D1159" s="117" t="s">
        <v>124</v>
      </c>
      <c r="E1159" s="117">
        <v>0.05</v>
      </c>
      <c r="F1159" s="117">
        <v>8</v>
      </c>
      <c r="G1159" s="117">
        <v>0.4</v>
      </c>
      <c r="H1159" s="117" t="e">
        <f>G1159*'3-9-2原材料-报废'!#REF!</f>
        <v>#REF!</v>
      </c>
    </row>
    <row r="1160" ht="16" customHeight="1" spans="1:8">
      <c r="A1160" s="117">
        <v>1159</v>
      </c>
      <c r="B1160" s="117" t="s">
        <v>1465</v>
      </c>
      <c r="C1160" s="117" t="s">
        <v>1466</v>
      </c>
      <c r="D1160" s="117" t="s">
        <v>279</v>
      </c>
      <c r="E1160" s="117">
        <v>0.01</v>
      </c>
      <c r="F1160" s="117">
        <v>8</v>
      </c>
      <c r="G1160" s="117">
        <v>0.08</v>
      </c>
      <c r="H1160" s="117" t="e">
        <f>G1160*'3-9-2原材料-报废'!#REF!</f>
        <v>#REF!</v>
      </c>
    </row>
    <row r="1161" ht="16" customHeight="1" spans="1:8">
      <c r="A1161" s="117">
        <v>1160</v>
      </c>
      <c r="B1161" s="117" t="s">
        <v>1465</v>
      </c>
      <c r="C1161" s="117" t="s">
        <v>1466</v>
      </c>
      <c r="D1161" s="117" t="s">
        <v>279</v>
      </c>
      <c r="E1161" s="117">
        <v>0.01</v>
      </c>
      <c r="F1161" s="117">
        <v>8</v>
      </c>
      <c r="G1161" s="117">
        <v>0.08</v>
      </c>
      <c r="H1161" s="117" t="e">
        <f>G1161*'3-9-2原材料-报废'!#REF!</f>
        <v>#REF!</v>
      </c>
    </row>
    <row r="1162" ht="16" customHeight="1" spans="1:8">
      <c r="A1162" s="117">
        <v>1161</v>
      </c>
      <c r="B1162" s="117" t="s">
        <v>1465</v>
      </c>
      <c r="C1162" s="117" t="s">
        <v>1466</v>
      </c>
      <c r="D1162" s="117" t="s">
        <v>279</v>
      </c>
      <c r="E1162" s="117">
        <v>0.01</v>
      </c>
      <c r="F1162" s="117">
        <v>8</v>
      </c>
      <c r="G1162" s="117">
        <v>0.08</v>
      </c>
      <c r="H1162" s="117" t="e">
        <f>G1162*'3-9-2原材料-报废'!#REF!</f>
        <v>#REF!</v>
      </c>
    </row>
    <row r="1163" ht="16" customHeight="1" spans="1:8">
      <c r="A1163" s="117">
        <v>1162</v>
      </c>
      <c r="B1163" s="117" t="s">
        <v>611</v>
      </c>
      <c r="C1163" s="117" t="s">
        <v>1467</v>
      </c>
      <c r="D1163" s="117" t="s">
        <v>9</v>
      </c>
      <c r="E1163" s="117">
        <v>0.02</v>
      </c>
      <c r="F1163" s="117">
        <v>0.5</v>
      </c>
      <c r="G1163" s="117">
        <v>0.01</v>
      </c>
      <c r="H1163" s="117" t="e">
        <f>G1163*'3-9-2原材料-报废'!#REF!</f>
        <v>#REF!</v>
      </c>
    </row>
    <row r="1164" ht="16" customHeight="1" spans="1:8">
      <c r="A1164" s="117">
        <v>1163</v>
      </c>
      <c r="B1164" s="117" t="s">
        <v>611</v>
      </c>
      <c r="C1164" s="117" t="s">
        <v>1467</v>
      </c>
      <c r="D1164" s="117" t="s">
        <v>9</v>
      </c>
      <c r="E1164" s="117">
        <v>0.02</v>
      </c>
      <c r="F1164" s="117">
        <v>0.5</v>
      </c>
      <c r="G1164" s="117">
        <v>0.01</v>
      </c>
      <c r="H1164" s="117" t="e">
        <f>G1164*'3-9-2原材料-报废'!#REF!</f>
        <v>#REF!</v>
      </c>
    </row>
    <row r="1165" ht="16" customHeight="1" spans="1:8">
      <c r="A1165" s="117">
        <v>1164</v>
      </c>
      <c r="B1165" s="117" t="s">
        <v>611</v>
      </c>
      <c r="C1165" s="117" t="s">
        <v>1467</v>
      </c>
      <c r="D1165" s="117" t="s">
        <v>9</v>
      </c>
      <c r="E1165" s="117">
        <v>0.02</v>
      </c>
      <c r="F1165" s="117">
        <v>0.5</v>
      </c>
      <c r="G1165" s="117">
        <v>0.01</v>
      </c>
      <c r="H1165" s="117" t="e">
        <f>G1165*'3-9-2原材料-报废'!#REF!</f>
        <v>#REF!</v>
      </c>
    </row>
    <row r="1166" ht="16" customHeight="1" spans="1:8">
      <c r="A1166" s="117">
        <v>1165</v>
      </c>
      <c r="B1166" s="117" t="s">
        <v>1468</v>
      </c>
      <c r="C1166" s="117" t="s">
        <v>1469</v>
      </c>
      <c r="D1166" s="117" t="s">
        <v>233</v>
      </c>
      <c r="E1166" s="117">
        <v>0.1</v>
      </c>
      <c r="F1166" s="117">
        <v>8</v>
      </c>
      <c r="G1166" s="117">
        <v>0.8</v>
      </c>
      <c r="H1166" s="117" t="e">
        <f>G1166*'3-9-2原材料-报废'!#REF!</f>
        <v>#REF!</v>
      </c>
    </row>
    <row r="1167" ht="16" customHeight="1" spans="1:8">
      <c r="A1167" s="117">
        <v>1166</v>
      </c>
      <c r="B1167" s="117" t="s">
        <v>1470</v>
      </c>
      <c r="C1167" s="117" t="s">
        <v>1471</v>
      </c>
      <c r="D1167" s="117" t="s">
        <v>233</v>
      </c>
      <c r="E1167" s="117">
        <v>0.1</v>
      </c>
      <c r="F1167" s="117">
        <v>8</v>
      </c>
      <c r="G1167" s="117">
        <v>0.8</v>
      </c>
      <c r="H1167" s="117" t="e">
        <f>G1167*'3-9-2原材料-报废'!#REF!</f>
        <v>#REF!</v>
      </c>
    </row>
    <row r="1168" ht="16" customHeight="1" spans="1:8">
      <c r="A1168" s="117">
        <v>1167</v>
      </c>
      <c r="B1168" s="117" t="s">
        <v>1470</v>
      </c>
      <c r="C1168" s="117" t="s">
        <v>1471</v>
      </c>
      <c r="D1168" s="117" t="s">
        <v>233</v>
      </c>
      <c r="E1168" s="117">
        <v>0.1</v>
      </c>
      <c r="F1168" s="117">
        <v>8</v>
      </c>
      <c r="G1168" s="117">
        <v>0.8</v>
      </c>
      <c r="H1168" s="117" t="e">
        <f>G1168*'3-9-2原材料-报废'!#REF!</f>
        <v>#REF!</v>
      </c>
    </row>
    <row r="1169" ht="16" customHeight="1" spans="1:8">
      <c r="A1169" s="117">
        <v>1168</v>
      </c>
      <c r="B1169" s="117" t="s">
        <v>1472</v>
      </c>
      <c r="C1169" s="117" t="s">
        <v>1473</v>
      </c>
      <c r="D1169" s="117" t="s">
        <v>233</v>
      </c>
      <c r="E1169" s="117">
        <v>0.1</v>
      </c>
      <c r="F1169" s="117">
        <v>8</v>
      </c>
      <c r="G1169" s="117">
        <v>0.8</v>
      </c>
      <c r="H1169" s="117" t="e">
        <f>G1169*'3-9-2原材料-报废'!#REF!</f>
        <v>#REF!</v>
      </c>
    </row>
    <row r="1170" ht="16" customHeight="1" spans="1:8">
      <c r="A1170" s="117">
        <v>1169</v>
      </c>
      <c r="B1170" s="117" t="s">
        <v>1472</v>
      </c>
      <c r="C1170" s="117" t="s">
        <v>1473</v>
      </c>
      <c r="D1170" s="117" t="s">
        <v>233</v>
      </c>
      <c r="E1170" s="117">
        <v>0.1</v>
      </c>
      <c r="F1170" s="117">
        <v>8</v>
      </c>
      <c r="G1170" s="117">
        <v>0.8</v>
      </c>
      <c r="H1170" s="117" t="e">
        <f>G1170*'3-9-2原材料-报废'!#REF!</f>
        <v>#REF!</v>
      </c>
    </row>
    <row r="1171" ht="16" customHeight="1" spans="1:8">
      <c r="A1171" s="117">
        <v>1170</v>
      </c>
      <c r="B1171" s="117" t="s">
        <v>1474</v>
      </c>
      <c r="C1171" s="117" t="s">
        <v>1475</v>
      </c>
      <c r="D1171" s="117" t="s">
        <v>73</v>
      </c>
      <c r="E1171" s="117">
        <v>0.2</v>
      </c>
      <c r="F1171" s="117">
        <v>8</v>
      </c>
      <c r="G1171" s="117">
        <v>1.6</v>
      </c>
      <c r="H1171" s="117" t="e">
        <f>G1171*'3-9-2原材料-报废'!#REF!</f>
        <v>#REF!</v>
      </c>
    </row>
    <row r="1172" ht="16" customHeight="1" spans="1:8">
      <c r="A1172" s="117">
        <v>1171</v>
      </c>
      <c r="B1172" s="117" t="s">
        <v>1476</v>
      </c>
      <c r="C1172" s="117" t="s">
        <v>1477</v>
      </c>
      <c r="D1172" s="117" t="s">
        <v>73</v>
      </c>
      <c r="E1172" s="117">
        <v>0.2</v>
      </c>
      <c r="F1172" s="117">
        <v>8</v>
      </c>
      <c r="G1172" s="117">
        <v>1.6</v>
      </c>
      <c r="H1172" s="117" t="e">
        <f>G1172*'3-9-2原材料-报废'!#REF!</f>
        <v>#REF!</v>
      </c>
    </row>
    <row r="1173" ht="16" customHeight="1" spans="1:8">
      <c r="A1173" s="117">
        <v>1172</v>
      </c>
      <c r="B1173" s="117" t="s">
        <v>1476</v>
      </c>
      <c r="C1173" s="117" t="s">
        <v>1477</v>
      </c>
      <c r="D1173" s="117" t="s">
        <v>73</v>
      </c>
      <c r="E1173" s="117">
        <v>0.2</v>
      </c>
      <c r="F1173" s="117">
        <v>8</v>
      </c>
      <c r="G1173" s="117">
        <v>1.6</v>
      </c>
      <c r="H1173" s="117" t="e">
        <f>G1173*'3-9-2原材料-报废'!#REF!</f>
        <v>#REF!</v>
      </c>
    </row>
    <row r="1174" ht="16" customHeight="1" spans="1:8">
      <c r="A1174" s="117">
        <v>1173</v>
      </c>
      <c r="B1174" s="117" t="s">
        <v>1476</v>
      </c>
      <c r="C1174" s="117" t="s">
        <v>1477</v>
      </c>
      <c r="D1174" s="117" t="s">
        <v>73</v>
      </c>
      <c r="E1174" s="117">
        <v>0.2</v>
      </c>
      <c r="F1174" s="117">
        <v>8</v>
      </c>
      <c r="G1174" s="117">
        <v>1.6</v>
      </c>
      <c r="H1174" s="117" t="e">
        <f>G1174*'3-9-2原材料-报废'!#REF!</f>
        <v>#REF!</v>
      </c>
    </row>
    <row r="1175" ht="16" customHeight="1" spans="1:8">
      <c r="A1175" s="117">
        <v>1174</v>
      </c>
      <c r="B1175" s="117" t="s">
        <v>1478</v>
      </c>
      <c r="C1175" s="117" t="s">
        <v>1479</v>
      </c>
      <c r="D1175" s="117" t="s">
        <v>279</v>
      </c>
      <c r="E1175" s="117">
        <v>0.02</v>
      </c>
      <c r="F1175" s="117">
        <v>8</v>
      </c>
      <c r="G1175" s="117">
        <v>0.16</v>
      </c>
      <c r="H1175" s="117" t="e">
        <f>G1175*'3-9-2原材料-报废'!#REF!</f>
        <v>#REF!</v>
      </c>
    </row>
    <row r="1176" ht="16" customHeight="1" spans="1:8">
      <c r="A1176" s="117">
        <v>1175</v>
      </c>
      <c r="B1176" s="117" t="s">
        <v>1478</v>
      </c>
      <c r="C1176" s="117" t="s">
        <v>1479</v>
      </c>
      <c r="D1176" s="117" t="s">
        <v>279</v>
      </c>
      <c r="E1176" s="117">
        <v>0.02</v>
      </c>
      <c r="F1176" s="117">
        <v>8</v>
      </c>
      <c r="G1176" s="117">
        <v>0.16</v>
      </c>
      <c r="H1176" s="117" t="e">
        <f>G1176*'3-9-2原材料-报废'!#REF!</f>
        <v>#REF!</v>
      </c>
    </row>
    <row r="1177" ht="16" customHeight="1" spans="1:8">
      <c r="A1177" s="117">
        <v>1176</v>
      </c>
      <c r="B1177" s="117" t="s">
        <v>1480</v>
      </c>
      <c r="C1177" s="117" t="s">
        <v>1481</v>
      </c>
      <c r="D1177" s="117" t="s">
        <v>124</v>
      </c>
      <c r="E1177" s="117">
        <v>0.1</v>
      </c>
      <c r="F1177" s="117">
        <v>8</v>
      </c>
      <c r="G1177" s="117">
        <v>0.8</v>
      </c>
      <c r="H1177" s="117" t="e">
        <f>G1177*'3-9-2原材料-报废'!#REF!</f>
        <v>#REF!</v>
      </c>
    </row>
    <row r="1178" ht="16" customHeight="1" spans="1:8">
      <c r="A1178" s="117">
        <v>1177</v>
      </c>
      <c r="B1178" s="117" t="s">
        <v>1482</v>
      </c>
      <c r="C1178" s="117" t="s">
        <v>1483</v>
      </c>
      <c r="D1178" s="117" t="s">
        <v>73</v>
      </c>
      <c r="E1178" s="117">
        <v>0.3</v>
      </c>
      <c r="F1178" s="117">
        <v>8</v>
      </c>
      <c r="G1178" s="117">
        <v>2.4</v>
      </c>
      <c r="H1178" s="117" t="e">
        <f>G1178*'3-9-2原材料-报废'!#REF!</f>
        <v>#REF!</v>
      </c>
    </row>
    <row r="1179" ht="16" customHeight="1" spans="1:8">
      <c r="A1179" s="117">
        <v>1178</v>
      </c>
      <c r="B1179" s="117" t="s">
        <v>1484</v>
      </c>
      <c r="C1179" s="117" t="s">
        <v>1485</v>
      </c>
      <c r="D1179" s="117" t="s">
        <v>73</v>
      </c>
      <c r="E1179" s="117">
        <v>0.3</v>
      </c>
      <c r="F1179" s="117">
        <v>8</v>
      </c>
      <c r="G1179" s="117">
        <v>2.4</v>
      </c>
      <c r="H1179" s="117" t="e">
        <f>G1179*'3-9-2原材料-报废'!#REF!</f>
        <v>#REF!</v>
      </c>
    </row>
    <row r="1180" ht="16" customHeight="1" spans="1:8">
      <c r="A1180" s="117">
        <v>1179</v>
      </c>
      <c r="B1180" s="117" t="s">
        <v>1486</v>
      </c>
      <c r="C1180" s="117" t="s">
        <v>1487</v>
      </c>
      <c r="D1180" s="117" t="s">
        <v>73</v>
      </c>
      <c r="E1180" s="117">
        <v>0.3</v>
      </c>
      <c r="F1180" s="117">
        <v>8</v>
      </c>
      <c r="G1180" s="117">
        <v>2.4</v>
      </c>
      <c r="H1180" s="117" t="e">
        <f>G1180*'3-9-2原材料-报废'!#REF!</f>
        <v>#REF!</v>
      </c>
    </row>
    <row r="1181" ht="16" customHeight="1" spans="1:8">
      <c r="A1181" s="117">
        <v>1180</v>
      </c>
      <c r="B1181" s="117" t="s">
        <v>1486</v>
      </c>
      <c r="C1181" s="117" t="s">
        <v>1487</v>
      </c>
      <c r="D1181" s="117" t="s">
        <v>73</v>
      </c>
      <c r="E1181" s="117">
        <v>0.3</v>
      </c>
      <c r="F1181" s="117">
        <v>8</v>
      </c>
      <c r="G1181" s="117">
        <v>2.4</v>
      </c>
      <c r="H1181" s="117" t="e">
        <f>G1181*'3-9-2原材料-报废'!#REF!</f>
        <v>#REF!</v>
      </c>
    </row>
    <row r="1182" ht="16" customHeight="1" spans="1:8">
      <c r="A1182" s="117">
        <v>1181</v>
      </c>
      <c r="B1182" s="117" t="s">
        <v>1488</v>
      </c>
      <c r="C1182" s="117" t="s">
        <v>1489</v>
      </c>
      <c r="D1182" s="117" t="s">
        <v>73</v>
      </c>
      <c r="E1182" s="117">
        <v>0.2</v>
      </c>
      <c r="F1182" s="117">
        <v>8</v>
      </c>
      <c r="G1182" s="117">
        <v>1.6</v>
      </c>
      <c r="H1182" s="117" t="e">
        <f>G1182*'3-9-2原材料-报废'!#REF!</f>
        <v>#REF!</v>
      </c>
    </row>
    <row r="1183" ht="16" customHeight="1" spans="1:8">
      <c r="A1183" s="117">
        <v>1182</v>
      </c>
      <c r="B1183" s="117" t="s">
        <v>1490</v>
      </c>
      <c r="C1183" s="117" t="s">
        <v>1491</v>
      </c>
      <c r="D1183" s="117" t="s">
        <v>73</v>
      </c>
      <c r="E1183" s="117">
        <v>0.2</v>
      </c>
      <c r="F1183" s="117">
        <v>8</v>
      </c>
      <c r="G1183" s="117">
        <v>1.6</v>
      </c>
      <c r="H1183" s="117" t="e">
        <f>G1183*'3-9-2原材料-报废'!#REF!</f>
        <v>#REF!</v>
      </c>
    </row>
    <row r="1184" ht="16" customHeight="1" spans="1:8">
      <c r="A1184" s="117">
        <v>1183</v>
      </c>
      <c r="B1184" s="117" t="s">
        <v>1490</v>
      </c>
      <c r="C1184" s="117" t="s">
        <v>1491</v>
      </c>
      <c r="D1184" s="117" t="s">
        <v>73</v>
      </c>
      <c r="E1184" s="117">
        <v>0.2</v>
      </c>
      <c r="F1184" s="117">
        <v>8</v>
      </c>
      <c r="G1184" s="117">
        <v>1.6</v>
      </c>
      <c r="H1184" s="117" t="e">
        <f>G1184*'3-9-2原材料-报废'!#REF!</f>
        <v>#REF!</v>
      </c>
    </row>
    <row r="1185" ht="16" customHeight="1" spans="1:8">
      <c r="A1185" s="117">
        <v>1184</v>
      </c>
      <c r="B1185" s="117" t="s">
        <v>1492</v>
      </c>
      <c r="C1185" s="117" t="s">
        <v>1493</v>
      </c>
      <c r="D1185" s="117" t="s">
        <v>73</v>
      </c>
      <c r="E1185" s="117">
        <v>0.05</v>
      </c>
      <c r="F1185" s="117">
        <v>8</v>
      </c>
      <c r="G1185" s="117">
        <v>0.4</v>
      </c>
      <c r="H1185" s="117" t="e">
        <f>G1185*'3-9-2原材料-报废'!#REF!</f>
        <v>#REF!</v>
      </c>
    </row>
    <row r="1186" ht="16" customHeight="1" spans="1:8">
      <c r="A1186" s="117">
        <v>1185</v>
      </c>
      <c r="B1186" s="117" t="s">
        <v>1494</v>
      </c>
      <c r="C1186" s="117" t="s">
        <v>1495</v>
      </c>
      <c r="D1186" s="117" t="s">
        <v>73</v>
      </c>
      <c r="E1186" s="117">
        <v>0.01</v>
      </c>
      <c r="F1186" s="117">
        <v>8</v>
      </c>
      <c r="G1186" s="117">
        <v>0.08</v>
      </c>
      <c r="H1186" s="117" t="e">
        <f>G1186*'3-9-2原材料-报废'!#REF!</f>
        <v>#REF!</v>
      </c>
    </row>
    <row r="1187" ht="16" customHeight="1" spans="1:8">
      <c r="A1187" s="117">
        <v>1186</v>
      </c>
      <c r="B1187" s="117" t="s">
        <v>1494</v>
      </c>
      <c r="C1187" s="117" t="s">
        <v>1495</v>
      </c>
      <c r="D1187" s="117" t="s">
        <v>73</v>
      </c>
      <c r="E1187" s="117">
        <v>0.01</v>
      </c>
      <c r="F1187" s="117">
        <v>8</v>
      </c>
      <c r="G1187" s="117">
        <v>0.08</v>
      </c>
      <c r="H1187" s="117" t="e">
        <f>G1187*'3-9-2原材料-报废'!#REF!</f>
        <v>#REF!</v>
      </c>
    </row>
    <row r="1188" ht="16" customHeight="1" spans="1:8">
      <c r="A1188" s="117">
        <v>1187</v>
      </c>
      <c r="B1188" s="117" t="s">
        <v>1494</v>
      </c>
      <c r="C1188" s="117" t="s">
        <v>1495</v>
      </c>
      <c r="D1188" s="117" t="s">
        <v>73</v>
      </c>
      <c r="E1188" s="117">
        <v>0.01</v>
      </c>
      <c r="F1188" s="117">
        <v>8</v>
      </c>
      <c r="G1188" s="117">
        <v>0.08</v>
      </c>
      <c r="H1188" s="117" t="e">
        <f>G1188*'3-9-2原材料-报废'!#REF!</f>
        <v>#REF!</v>
      </c>
    </row>
    <row r="1189" ht="16" customHeight="1" spans="1:8">
      <c r="A1189" s="117">
        <v>1188</v>
      </c>
      <c r="B1189" s="117" t="s">
        <v>1496</v>
      </c>
      <c r="C1189" s="117" t="s">
        <v>1497</v>
      </c>
      <c r="D1189" s="117" t="s">
        <v>124</v>
      </c>
      <c r="E1189" s="117">
        <v>0.05</v>
      </c>
      <c r="F1189" s="117">
        <v>8</v>
      </c>
      <c r="G1189" s="117">
        <v>0.4</v>
      </c>
      <c r="H1189" s="117" t="e">
        <f>G1189*'3-9-2原材料-报废'!#REF!</f>
        <v>#REF!</v>
      </c>
    </row>
    <row r="1190" ht="16" customHeight="1" spans="1:8">
      <c r="A1190" s="117">
        <v>1189</v>
      </c>
      <c r="B1190" s="117" t="s">
        <v>1496</v>
      </c>
      <c r="C1190" s="117" t="s">
        <v>1497</v>
      </c>
      <c r="D1190" s="117" t="s">
        <v>124</v>
      </c>
      <c r="E1190" s="117">
        <v>0.05</v>
      </c>
      <c r="F1190" s="117">
        <v>8</v>
      </c>
      <c r="G1190" s="117">
        <v>0.4</v>
      </c>
      <c r="H1190" s="117" t="e">
        <f>G1190*'3-9-2原材料-报废'!#REF!</f>
        <v>#REF!</v>
      </c>
    </row>
    <row r="1191" ht="16" customHeight="1" spans="1:8">
      <c r="A1191" s="117">
        <v>1190</v>
      </c>
      <c r="B1191" s="117" t="s">
        <v>1498</v>
      </c>
      <c r="C1191" s="117" t="s">
        <v>1499</v>
      </c>
      <c r="D1191" s="117" t="s">
        <v>73</v>
      </c>
      <c r="E1191" s="117">
        <v>0.02</v>
      </c>
      <c r="F1191" s="117">
        <v>8</v>
      </c>
      <c r="G1191" s="117">
        <v>0.16</v>
      </c>
      <c r="H1191" s="117" t="e">
        <f>G1191*'3-9-2原材料-报废'!#REF!</f>
        <v>#REF!</v>
      </c>
    </row>
    <row r="1192" ht="16" customHeight="1" spans="1:8">
      <c r="A1192" s="117">
        <v>1191</v>
      </c>
      <c r="B1192" s="117" t="s">
        <v>1498</v>
      </c>
      <c r="C1192" s="117" t="s">
        <v>1499</v>
      </c>
      <c r="D1192" s="117" t="s">
        <v>73</v>
      </c>
      <c r="E1192" s="117">
        <v>0.02</v>
      </c>
      <c r="F1192" s="117">
        <v>8</v>
      </c>
      <c r="G1192" s="117">
        <v>0.16</v>
      </c>
      <c r="H1192" s="117" t="e">
        <f>G1192*'3-9-2原材料-报废'!#REF!</f>
        <v>#REF!</v>
      </c>
    </row>
    <row r="1193" ht="16" customHeight="1" spans="1:8">
      <c r="A1193" s="117">
        <v>1192</v>
      </c>
      <c r="B1193" s="117" t="s">
        <v>1498</v>
      </c>
      <c r="C1193" s="117" t="s">
        <v>1499</v>
      </c>
      <c r="D1193" s="117" t="s">
        <v>73</v>
      </c>
      <c r="E1193" s="117">
        <v>0.02</v>
      </c>
      <c r="F1193" s="117">
        <v>8</v>
      </c>
      <c r="G1193" s="117">
        <v>0.16</v>
      </c>
      <c r="H1193" s="117" t="e">
        <f>G1193*'3-9-2原材料-报废'!#REF!</f>
        <v>#REF!</v>
      </c>
    </row>
    <row r="1194" ht="16" customHeight="1" spans="1:8">
      <c r="A1194" s="117">
        <v>1193</v>
      </c>
      <c r="B1194" s="117" t="s">
        <v>1500</v>
      </c>
      <c r="C1194" s="117" t="s">
        <v>1501</v>
      </c>
      <c r="D1194" s="117" t="s">
        <v>73</v>
      </c>
      <c r="E1194" s="117">
        <v>0.05</v>
      </c>
      <c r="F1194" s="117">
        <v>8</v>
      </c>
      <c r="G1194" s="117">
        <v>0.4</v>
      </c>
      <c r="H1194" s="117" t="e">
        <f>G1194*'3-9-2原材料-报废'!#REF!</f>
        <v>#REF!</v>
      </c>
    </row>
    <row r="1195" ht="16" customHeight="1" spans="1:8">
      <c r="A1195" s="117">
        <v>1194</v>
      </c>
      <c r="B1195" s="117" t="s">
        <v>1500</v>
      </c>
      <c r="C1195" s="117" t="s">
        <v>1501</v>
      </c>
      <c r="D1195" s="117" t="s">
        <v>73</v>
      </c>
      <c r="E1195" s="117">
        <v>0.05</v>
      </c>
      <c r="F1195" s="117">
        <v>8</v>
      </c>
      <c r="G1195" s="117">
        <v>0.4</v>
      </c>
      <c r="H1195" s="117" t="e">
        <f>G1195*'3-9-2原材料-报废'!#REF!</f>
        <v>#REF!</v>
      </c>
    </row>
    <row r="1196" ht="16" customHeight="1" spans="1:8">
      <c r="A1196" s="117">
        <v>1195</v>
      </c>
      <c r="B1196" s="117" t="s">
        <v>1502</v>
      </c>
      <c r="C1196" s="117" t="s">
        <v>1503</v>
      </c>
      <c r="D1196" s="117" t="s">
        <v>73</v>
      </c>
      <c r="E1196" s="117">
        <v>0.05</v>
      </c>
      <c r="F1196" s="117">
        <v>8</v>
      </c>
      <c r="G1196" s="117">
        <v>0.4</v>
      </c>
      <c r="H1196" s="117" t="e">
        <f>G1196*'3-9-2原材料-报废'!#REF!</f>
        <v>#REF!</v>
      </c>
    </row>
    <row r="1197" ht="16" customHeight="1" spans="1:8">
      <c r="A1197" s="117">
        <v>1196</v>
      </c>
      <c r="B1197" s="117" t="s">
        <v>1502</v>
      </c>
      <c r="C1197" s="117" t="s">
        <v>1503</v>
      </c>
      <c r="D1197" s="117" t="s">
        <v>73</v>
      </c>
      <c r="E1197" s="117">
        <v>0.05</v>
      </c>
      <c r="F1197" s="117">
        <v>8</v>
      </c>
      <c r="G1197" s="117">
        <v>0.4</v>
      </c>
      <c r="H1197" s="117" t="e">
        <f>G1197*'3-9-2原材料-报废'!#REF!</f>
        <v>#REF!</v>
      </c>
    </row>
    <row r="1198" ht="16" customHeight="1" spans="1:8">
      <c r="A1198" s="117">
        <v>1197</v>
      </c>
      <c r="B1198" s="117" t="s">
        <v>1502</v>
      </c>
      <c r="C1198" s="117" t="s">
        <v>1503</v>
      </c>
      <c r="D1198" s="117" t="s">
        <v>73</v>
      </c>
      <c r="E1198" s="117">
        <v>0.05</v>
      </c>
      <c r="F1198" s="117">
        <v>8</v>
      </c>
      <c r="G1198" s="117">
        <v>0.4</v>
      </c>
      <c r="H1198" s="117" t="e">
        <f>G1198*'3-9-2原材料-报废'!#REF!</f>
        <v>#REF!</v>
      </c>
    </row>
    <row r="1199" ht="16" customHeight="1" spans="1:8">
      <c r="A1199" s="117">
        <v>1198</v>
      </c>
      <c r="B1199" s="117" t="s">
        <v>1504</v>
      </c>
      <c r="C1199" s="117" t="s">
        <v>1505</v>
      </c>
      <c r="D1199" s="117" t="s">
        <v>73</v>
      </c>
      <c r="E1199" s="117">
        <v>0.02</v>
      </c>
      <c r="F1199" s="117">
        <v>8</v>
      </c>
      <c r="G1199" s="117">
        <v>0.16</v>
      </c>
      <c r="H1199" s="117" t="e">
        <f>G1199*'3-9-2原材料-报废'!#REF!</f>
        <v>#REF!</v>
      </c>
    </row>
    <row r="1200" ht="16" customHeight="1" spans="1:8">
      <c r="A1200" s="117">
        <v>1199</v>
      </c>
      <c r="B1200" s="117" t="s">
        <v>1504</v>
      </c>
      <c r="C1200" s="117" t="s">
        <v>1505</v>
      </c>
      <c r="D1200" s="117" t="s">
        <v>73</v>
      </c>
      <c r="E1200" s="117">
        <v>0.02</v>
      </c>
      <c r="F1200" s="117">
        <v>8</v>
      </c>
      <c r="G1200" s="117">
        <v>0.16</v>
      </c>
      <c r="H1200" s="117" t="e">
        <f>G1200*'3-9-2原材料-报废'!#REF!</f>
        <v>#REF!</v>
      </c>
    </row>
    <row r="1201" ht="16" customHeight="1" spans="1:8">
      <c r="A1201" s="117">
        <v>1200</v>
      </c>
      <c r="B1201" s="117" t="s">
        <v>1506</v>
      </c>
      <c r="C1201" s="117" t="s">
        <v>1507</v>
      </c>
      <c r="D1201" s="117" t="s">
        <v>279</v>
      </c>
      <c r="E1201" s="117">
        <v>0.01</v>
      </c>
      <c r="F1201" s="117">
        <v>8</v>
      </c>
      <c r="G1201" s="117">
        <v>0.08</v>
      </c>
      <c r="H1201" s="117" t="e">
        <f>G1201*'3-9-2原材料-报废'!#REF!</f>
        <v>#REF!</v>
      </c>
    </row>
    <row r="1202" ht="16" customHeight="1" spans="1:8">
      <c r="A1202" s="117">
        <v>1201</v>
      </c>
      <c r="B1202" s="117" t="s">
        <v>1506</v>
      </c>
      <c r="C1202" s="117" t="s">
        <v>1507</v>
      </c>
      <c r="D1202" s="117" t="s">
        <v>279</v>
      </c>
      <c r="E1202" s="117">
        <v>0.01</v>
      </c>
      <c r="F1202" s="117">
        <v>8</v>
      </c>
      <c r="G1202" s="117">
        <v>0.08</v>
      </c>
      <c r="H1202" s="117" t="e">
        <f>G1202*'3-9-2原材料-报废'!#REF!</f>
        <v>#REF!</v>
      </c>
    </row>
    <row r="1203" ht="16" customHeight="1" spans="1:8">
      <c r="A1203" s="117">
        <v>1202</v>
      </c>
      <c r="B1203" s="117" t="s">
        <v>1508</v>
      </c>
      <c r="C1203" s="117" t="s">
        <v>1509</v>
      </c>
      <c r="D1203" s="117" t="s">
        <v>279</v>
      </c>
      <c r="E1203" s="117">
        <v>0.01</v>
      </c>
      <c r="F1203" s="117">
        <v>8</v>
      </c>
      <c r="G1203" s="117">
        <v>0.08</v>
      </c>
      <c r="H1203" s="117" t="e">
        <f>G1203*'3-9-2原材料-报废'!#REF!</f>
        <v>#REF!</v>
      </c>
    </row>
    <row r="1204" ht="16" customHeight="1" spans="1:8">
      <c r="A1204" s="117">
        <v>1203</v>
      </c>
      <c r="B1204" s="117" t="s">
        <v>1508</v>
      </c>
      <c r="C1204" s="117" t="s">
        <v>1509</v>
      </c>
      <c r="D1204" s="117" t="s">
        <v>279</v>
      </c>
      <c r="E1204" s="117">
        <v>0.01</v>
      </c>
      <c r="F1204" s="117">
        <v>8</v>
      </c>
      <c r="G1204" s="117">
        <v>0.08</v>
      </c>
      <c r="H1204" s="117" t="e">
        <f>G1204*'3-9-2原材料-报废'!#REF!</f>
        <v>#REF!</v>
      </c>
    </row>
    <row r="1205" ht="16" customHeight="1" spans="1:8">
      <c r="A1205" s="117">
        <v>1204</v>
      </c>
      <c r="B1205" s="117" t="s">
        <v>1510</v>
      </c>
      <c r="C1205" s="117" t="s">
        <v>1511</v>
      </c>
      <c r="D1205" s="117" t="s">
        <v>279</v>
      </c>
      <c r="E1205" s="117">
        <v>0.01</v>
      </c>
      <c r="F1205" s="117">
        <v>8</v>
      </c>
      <c r="G1205" s="117">
        <v>0.08</v>
      </c>
      <c r="H1205" s="117" t="e">
        <f>G1205*'3-9-2原材料-报废'!#REF!</f>
        <v>#REF!</v>
      </c>
    </row>
    <row r="1206" ht="16" customHeight="1" spans="1:8">
      <c r="A1206" s="117">
        <v>1205</v>
      </c>
      <c r="B1206" s="117" t="s">
        <v>1510</v>
      </c>
      <c r="C1206" s="117" t="s">
        <v>1511</v>
      </c>
      <c r="D1206" s="117" t="s">
        <v>279</v>
      </c>
      <c r="E1206" s="117">
        <v>0.01</v>
      </c>
      <c r="F1206" s="117">
        <v>8</v>
      </c>
      <c r="G1206" s="117">
        <v>0.08</v>
      </c>
      <c r="H1206" s="117" t="e">
        <f>G1206*'3-9-2原材料-报废'!#REF!</f>
        <v>#REF!</v>
      </c>
    </row>
    <row r="1207" ht="16" customHeight="1" spans="1:8">
      <c r="A1207" s="117">
        <v>1206</v>
      </c>
      <c r="B1207" s="117" t="s">
        <v>1510</v>
      </c>
      <c r="C1207" s="117" t="s">
        <v>1511</v>
      </c>
      <c r="D1207" s="117" t="s">
        <v>279</v>
      </c>
      <c r="E1207" s="117">
        <v>0.01</v>
      </c>
      <c r="F1207" s="117">
        <v>8</v>
      </c>
      <c r="G1207" s="117">
        <v>0.08</v>
      </c>
      <c r="H1207" s="117" t="e">
        <f>G1207*'3-9-2原材料-报废'!#REF!</f>
        <v>#REF!</v>
      </c>
    </row>
    <row r="1208" ht="16" customHeight="1" spans="1:8">
      <c r="A1208" s="117">
        <v>1207</v>
      </c>
      <c r="B1208" s="117" t="s">
        <v>1512</v>
      </c>
      <c r="C1208" s="117" t="s">
        <v>1513</v>
      </c>
      <c r="D1208" s="117" t="s">
        <v>51</v>
      </c>
      <c r="E1208" s="117">
        <v>0.02</v>
      </c>
      <c r="F1208" s="117">
        <v>8</v>
      </c>
      <c r="G1208" s="117">
        <v>0.16</v>
      </c>
      <c r="H1208" s="117" t="e">
        <f>G1208*'3-9-2原材料-报废'!#REF!</f>
        <v>#REF!</v>
      </c>
    </row>
    <row r="1209" ht="16" customHeight="1" spans="1:8">
      <c r="A1209" s="117">
        <v>1208</v>
      </c>
      <c r="B1209" s="117" t="s">
        <v>1512</v>
      </c>
      <c r="C1209" s="117" t="s">
        <v>1513</v>
      </c>
      <c r="D1209" s="117" t="s">
        <v>51</v>
      </c>
      <c r="E1209" s="117">
        <v>0.02</v>
      </c>
      <c r="F1209" s="117">
        <v>8</v>
      </c>
      <c r="G1209" s="117">
        <v>0.16</v>
      </c>
      <c r="H1209" s="117" t="e">
        <f>G1209*'3-9-2原材料-报废'!#REF!</f>
        <v>#REF!</v>
      </c>
    </row>
    <row r="1210" ht="16" customHeight="1" spans="1:8">
      <c r="A1210" s="117">
        <v>1209</v>
      </c>
      <c r="B1210" s="117" t="s">
        <v>1512</v>
      </c>
      <c r="C1210" s="117" t="s">
        <v>1513</v>
      </c>
      <c r="D1210" s="117" t="s">
        <v>51</v>
      </c>
      <c r="E1210" s="117">
        <v>0.02</v>
      </c>
      <c r="F1210" s="117">
        <v>8</v>
      </c>
      <c r="G1210" s="117">
        <v>0.16</v>
      </c>
      <c r="H1210" s="117" t="e">
        <f>G1210*'3-9-2原材料-报废'!#REF!</f>
        <v>#REF!</v>
      </c>
    </row>
    <row r="1211" ht="16" customHeight="1" spans="1:8">
      <c r="A1211" s="117">
        <v>1210</v>
      </c>
      <c r="B1211" s="117" t="s">
        <v>1514</v>
      </c>
      <c r="C1211" s="117" t="s">
        <v>1515</v>
      </c>
      <c r="D1211" s="117" t="s">
        <v>51</v>
      </c>
      <c r="E1211" s="117">
        <v>0.02</v>
      </c>
      <c r="F1211" s="117">
        <v>8</v>
      </c>
      <c r="G1211" s="117">
        <v>0.16</v>
      </c>
      <c r="H1211" s="117" t="e">
        <f>G1211*'3-9-2原材料-报废'!#REF!</f>
        <v>#REF!</v>
      </c>
    </row>
    <row r="1212" ht="16" customHeight="1" spans="1:8">
      <c r="A1212" s="117">
        <v>1211</v>
      </c>
      <c r="B1212" s="117" t="s">
        <v>1514</v>
      </c>
      <c r="C1212" s="117" t="s">
        <v>1515</v>
      </c>
      <c r="D1212" s="117" t="s">
        <v>51</v>
      </c>
      <c r="E1212" s="117">
        <v>0.02</v>
      </c>
      <c r="F1212" s="117">
        <v>8</v>
      </c>
      <c r="G1212" s="117">
        <v>0.16</v>
      </c>
      <c r="H1212" s="117" t="e">
        <f>G1212*'3-9-2原材料-报废'!#REF!</f>
        <v>#REF!</v>
      </c>
    </row>
    <row r="1213" ht="16" customHeight="1" spans="1:8">
      <c r="A1213" s="117">
        <v>1212</v>
      </c>
      <c r="B1213" s="117" t="s">
        <v>1514</v>
      </c>
      <c r="C1213" s="117" t="s">
        <v>1515</v>
      </c>
      <c r="D1213" s="117" t="s">
        <v>51</v>
      </c>
      <c r="E1213" s="117">
        <v>0.02</v>
      </c>
      <c r="F1213" s="117">
        <v>8</v>
      </c>
      <c r="G1213" s="117">
        <v>0.16</v>
      </c>
      <c r="H1213" s="117" t="e">
        <f>G1213*'3-9-2原材料-报废'!#REF!</f>
        <v>#REF!</v>
      </c>
    </row>
    <row r="1214" ht="16" customHeight="1" spans="1:8">
      <c r="A1214" s="117">
        <v>1213</v>
      </c>
      <c r="B1214" s="117" t="s">
        <v>1516</v>
      </c>
      <c r="C1214" s="117" t="s">
        <v>1517</v>
      </c>
      <c r="D1214" s="117" t="s">
        <v>51</v>
      </c>
      <c r="E1214" s="117">
        <v>0.02</v>
      </c>
      <c r="F1214" s="117">
        <v>8</v>
      </c>
      <c r="G1214" s="117">
        <v>0.16</v>
      </c>
      <c r="H1214" s="117" t="e">
        <f>G1214*'3-9-2原材料-报废'!#REF!</f>
        <v>#REF!</v>
      </c>
    </row>
    <row r="1215" ht="16" customHeight="1" spans="1:8">
      <c r="A1215" s="117">
        <v>1214</v>
      </c>
      <c r="B1215" s="117" t="s">
        <v>1516</v>
      </c>
      <c r="C1215" s="117" t="s">
        <v>1517</v>
      </c>
      <c r="D1215" s="117" t="s">
        <v>51</v>
      </c>
      <c r="E1215" s="117">
        <v>0.02</v>
      </c>
      <c r="F1215" s="117">
        <v>8</v>
      </c>
      <c r="G1215" s="117">
        <v>0.16</v>
      </c>
      <c r="H1215" s="117" t="e">
        <f>G1215*'3-9-2原材料-报废'!#REF!</f>
        <v>#REF!</v>
      </c>
    </row>
    <row r="1216" ht="16" customHeight="1" spans="1:8">
      <c r="A1216" s="117">
        <v>1215</v>
      </c>
      <c r="B1216" s="117" t="s">
        <v>1518</v>
      </c>
      <c r="C1216" s="117" t="s">
        <v>1519</v>
      </c>
      <c r="D1216" s="117" t="s">
        <v>279</v>
      </c>
      <c r="E1216" s="117">
        <v>0.05</v>
      </c>
      <c r="F1216" s="117">
        <v>8</v>
      </c>
      <c r="G1216" s="117">
        <v>0.4</v>
      </c>
      <c r="H1216" s="117" t="e">
        <f>G1216*'3-9-2原材料-报废'!#REF!</f>
        <v>#REF!</v>
      </c>
    </row>
    <row r="1217" ht="16" customHeight="1" spans="1:8">
      <c r="A1217" s="117">
        <v>1216</v>
      </c>
      <c r="B1217" s="117" t="s">
        <v>1520</v>
      </c>
      <c r="C1217" s="117" t="s">
        <v>1521</v>
      </c>
      <c r="D1217" s="117" t="s">
        <v>124</v>
      </c>
      <c r="E1217" s="117">
        <v>0.01</v>
      </c>
      <c r="F1217" s="117">
        <v>8</v>
      </c>
      <c r="G1217" s="117">
        <v>0.08</v>
      </c>
      <c r="H1217" s="117" t="e">
        <f>G1217*'3-9-2原材料-报废'!#REF!</f>
        <v>#REF!</v>
      </c>
    </row>
    <row r="1218" ht="16" customHeight="1" spans="1:8">
      <c r="A1218" s="117">
        <v>1217</v>
      </c>
      <c r="B1218" s="117" t="s">
        <v>1522</v>
      </c>
      <c r="C1218" s="117" t="s">
        <v>1523</v>
      </c>
      <c r="D1218" s="117" t="s">
        <v>124</v>
      </c>
      <c r="E1218" s="117">
        <v>0.05</v>
      </c>
      <c r="F1218" s="117">
        <v>8</v>
      </c>
      <c r="G1218" s="117">
        <v>0.4</v>
      </c>
      <c r="H1218" s="117" t="e">
        <f>G1218*'3-9-2原材料-报废'!#REF!</f>
        <v>#REF!</v>
      </c>
    </row>
    <row r="1219" ht="16" customHeight="1" spans="1:8">
      <c r="A1219" s="117">
        <v>1218</v>
      </c>
      <c r="B1219" s="117" t="s">
        <v>1524</v>
      </c>
      <c r="C1219" s="117" t="s">
        <v>1525</v>
      </c>
      <c r="D1219" s="117" t="s">
        <v>124</v>
      </c>
      <c r="E1219" s="117">
        <v>0.05</v>
      </c>
      <c r="F1219" s="117">
        <v>8</v>
      </c>
      <c r="G1219" s="117">
        <v>0.4</v>
      </c>
      <c r="H1219" s="117" t="e">
        <f>G1219*'3-9-2原材料-报废'!#REF!</f>
        <v>#REF!</v>
      </c>
    </row>
    <row r="1220" ht="16" customHeight="1" spans="1:8">
      <c r="A1220" s="117">
        <v>1219</v>
      </c>
      <c r="B1220" s="117" t="s">
        <v>1526</v>
      </c>
      <c r="C1220" s="117" t="s">
        <v>1527</v>
      </c>
      <c r="D1220" s="117" t="s">
        <v>121</v>
      </c>
      <c r="E1220" s="117">
        <v>0.01</v>
      </c>
      <c r="F1220" s="117">
        <v>3</v>
      </c>
      <c r="G1220" s="117">
        <v>0.03</v>
      </c>
      <c r="H1220" s="117" t="e">
        <f>G1220*'3-9-2原材料-报废'!#REF!</f>
        <v>#REF!</v>
      </c>
    </row>
    <row r="1221" ht="16" customHeight="1" spans="1:8">
      <c r="A1221" s="117">
        <v>1220</v>
      </c>
      <c r="B1221" s="117" t="s">
        <v>1526</v>
      </c>
      <c r="C1221" s="117" t="s">
        <v>1527</v>
      </c>
      <c r="D1221" s="117" t="s">
        <v>121</v>
      </c>
      <c r="E1221" s="117">
        <v>0.01</v>
      </c>
      <c r="F1221" s="117">
        <v>3</v>
      </c>
      <c r="G1221" s="117">
        <v>0.03</v>
      </c>
      <c r="H1221" s="117" t="e">
        <f>G1221*'3-9-2原材料-报废'!#REF!</f>
        <v>#REF!</v>
      </c>
    </row>
    <row r="1222" ht="16" customHeight="1" spans="1:8">
      <c r="A1222" s="117">
        <v>1221</v>
      </c>
      <c r="B1222" s="117" t="s">
        <v>1528</v>
      </c>
      <c r="C1222" s="117" t="s">
        <v>1529</v>
      </c>
      <c r="D1222" s="117" t="s">
        <v>124</v>
      </c>
      <c r="E1222" s="117">
        <v>0.05</v>
      </c>
      <c r="F1222" s="117">
        <v>8</v>
      </c>
      <c r="G1222" s="117">
        <v>0.4</v>
      </c>
      <c r="H1222" s="117" t="e">
        <f>G1222*'3-9-2原材料-报废'!#REF!</f>
        <v>#REF!</v>
      </c>
    </row>
    <row r="1223" ht="16" customHeight="1" spans="1:8">
      <c r="A1223" s="117">
        <v>1222</v>
      </c>
      <c r="B1223" s="117" t="s">
        <v>1528</v>
      </c>
      <c r="C1223" s="117" t="s">
        <v>1529</v>
      </c>
      <c r="D1223" s="117" t="s">
        <v>124</v>
      </c>
      <c r="E1223" s="117">
        <v>0.05</v>
      </c>
      <c r="F1223" s="117">
        <v>8</v>
      </c>
      <c r="G1223" s="117">
        <v>0.4</v>
      </c>
      <c r="H1223" s="117" t="e">
        <f>G1223*'3-9-2原材料-报废'!#REF!</f>
        <v>#REF!</v>
      </c>
    </row>
    <row r="1224" ht="16" customHeight="1" spans="1:8">
      <c r="A1224" s="117">
        <v>1223</v>
      </c>
      <c r="B1224" s="117" t="s">
        <v>1528</v>
      </c>
      <c r="C1224" s="117" t="s">
        <v>1529</v>
      </c>
      <c r="D1224" s="117" t="s">
        <v>124</v>
      </c>
      <c r="E1224" s="117">
        <v>0.05</v>
      </c>
      <c r="F1224" s="117">
        <v>8</v>
      </c>
      <c r="G1224" s="117">
        <v>0.4</v>
      </c>
      <c r="H1224" s="117" t="e">
        <f>G1224*'3-9-2原材料-报废'!#REF!</f>
        <v>#REF!</v>
      </c>
    </row>
    <row r="1225" ht="16" customHeight="1" spans="1:8">
      <c r="A1225" s="117">
        <v>1224</v>
      </c>
      <c r="B1225" s="117" t="s">
        <v>1530</v>
      </c>
      <c r="C1225" s="117" t="s">
        <v>1531</v>
      </c>
      <c r="D1225" s="117" t="s">
        <v>533</v>
      </c>
      <c r="E1225" s="117">
        <v>0.1</v>
      </c>
      <c r="F1225" s="117">
        <v>1.5</v>
      </c>
      <c r="G1225" s="117">
        <v>0.15</v>
      </c>
      <c r="H1225" s="117" t="e">
        <f>G1225*'3-9-2原材料-报废'!#REF!</f>
        <v>#REF!</v>
      </c>
    </row>
    <row r="1226" ht="16" customHeight="1" spans="1:8">
      <c r="A1226" s="117">
        <v>1225</v>
      </c>
      <c r="B1226" s="117" t="s">
        <v>1532</v>
      </c>
      <c r="C1226" s="117" t="s">
        <v>1533</v>
      </c>
      <c r="D1226" s="117" t="s">
        <v>279</v>
      </c>
      <c r="E1226" s="117">
        <v>0.05</v>
      </c>
      <c r="F1226" s="117">
        <v>8</v>
      </c>
      <c r="G1226" s="117">
        <v>0.4</v>
      </c>
      <c r="H1226" s="117" t="e">
        <f>G1226*'3-9-2原材料-报废'!#REF!</f>
        <v>#REF!</v>
      </c>
    </row>
    <row r="1227" ht="16" customHeight="1" spans="1:8">
      <c r="A1227" s="117">
        <v>1226</v>
      </c>
      <c r="B1227" s="117" t="s">
        <v>1532</v>
      </c>
      <c r="C1227" s="117" t="s">
        <v>1533</v>
      </c>
      <c r="D1227" s="117" t="s">
        <v>279</v>
      </c>
      <c r="E1227" s="117">
        <v>0.05</v>
      </c>
      <c r="F1227" s="117">
        <v>8</v>
      </c>
      <c r="G1227" s="117">
        <v>0.4</v>
      </c>
      <c r="H1227" s="117" t="e">
        <f>G1227*'3-9-2原材料-报废'!#REF!</f>
        <v>#REF!</v>
      </c>
    </row>
    <row r="1228" ht="16" customHeight="1" spans="1:8">
      <c r="A1228" s="117">
        <v>1227</v>
      </c>
      <c r="B1228" s="117" t="s">
        <v>1534</v>
      </c>
      <c r="C1228" s="117" t="s">
        <v>1535</v>
      </c>
      <c r="D1228" s="117" t="s">
        <v>279</v>
      </c>
      <c r="E1228" s="117">
        <v>0.05</v>
      </c>
      <c r="F1228" s="117">
        <v>8</v>
      </c>
      <c r="G1228" s="117">
        <v>0.4</v>
      </c>
      <c r="H1228" s="117" t="e">
        <f>G1228*'3-9-2原材料-报废'!#REF!</f>
        <v>#REF!</v>
      </c>
    </row>
    <row r="1229" ht="16" customHeight="1" spans="1:8">
      <c r="A1229" s="117">
        <v>1228</v>
      </c>
      <c r="B1229" s="117" t="s">
        <v>1536</v>
      </c>
      <c r="C1229" s="117" t="s">
        <v>1537</v>
      </c>
      <c r="D1229" s="117" t="s">
        <v>279</v>
      </c>
      <c r="E1229" s="117">
        <v>0.05</v>
      </c>
      <c r="F1229" s="117">
        <v>8</v>
      </c>
      <c r="G1229" s="117">
        <v>0.4</v>
      </c>
      <c r="H1229" s="117" t="e">
        <f>G1229*'3-9-2原材料-报废'!#REF!</f>
        <v>#REF!</v>
      </c>
    </row>
    <row r="1230" ht="16" customHeight="1" spans="1:8">
      <c r="A1230" s="117">
        <v>1229</v>
      </c>
      <c r="B1230" s="117" t="s">
        <v>1538</v>
      </c>
      <c r="C1230" s="117" t="s">
        <v>1539</v>
      </c>
      <c r="D1230" s="117" t="s">
        <v>279</v>
      </c>
      <c r="E1230" s="117">
        <v>0.05</v>
      </c>
      <c r="F1230" s="117">
        <v>8</v>
      </c>
      <c r="G1230" s="117">
        <v>0.4</v>
      </c>
      <c r="H1230" s="117" t="e">
        <f>G1230*'3-9-2原材料-报废'!#REF!</f>
        <v>#REF!</v>
      </c>
    </row>
    <row r="1231" ht="16" customHeight="1" spans="1:8">
      <c r="A1231" s="117">
        <v>1230</v>
      </c>
      <c r="B1231" s="117" t="s">
        <v>1538</v>
      </c>
      <c r="C1231" s="117" t="s">
        <v>1539</v>
      </c>
      <c r="D1231" s="117" t="s">
        <v>279</v>
      </c>
      <c r="E1231" s="117">
        <v>0.05</v>
      </c>
      <c r="F1231" s="117">
        <v>8</v>
      </c>
      <c r="G1231" s="117">
        <v>0.4</v>
      </c>
      <c r="H1231" s="117" t="e">
        <f>G1231*'3-9-2原材料-报废'!#REF!</f>
        <v>#REF!</v>
      </c>
    </row>
    <row r="1232" ht="16" customHeight="1" spans="1:8">
      <c r="A1232" s="117">
        <v>1231</v>
      </c>
      <c r="B1232" s="117" t="s">
        <v>1540</v>
      </c>
      <c r="C1232" s="117" t="s">
        <v>1541</v>
      </c>
      <c r="D1232" s="117" t="s">
        <v>279</v>
      </c>
      <c r="E1232" s="117">
        <v>0.05</v>
      </c>
      <c r="F1232" s="117">
        <v>8</v>
      </c>
      <c r="G1232" s="117">
        <v>0.4</v>
      </c>
      <c r="H1232" s="117" t="e">
        <f>G1232*'3-9-2原材料-报废'!#REF!</f>
        <v>#REF!</v>
      </c>
    </row>
    <row r="1233" ht="16" customHeight="1" spans="1:8">
      <c r="A1233" s="117">
        <v>1232</v>
      </c>
      <c r="B1233" s="117" t="s">
        <v>1542</v>
      </c>
      <c r="C1233" s="117" t="s">
        <v>1543</v>
      </c>
      <c r="D1233" s="117" t="s">
        <v>279</v>
      </c>
      <c r="E1233" s="117">
        <v>0.05</v>
      </c>
      <c r="F1233" s="117">
        <v>8</v>
      </c>
      <c r="G1233" s="117">
        <v>0.4</v>
      </c>
      <c r="H1233" s="117" t="e">
        <f>G1233*'3-9-2原材料-报废'!#REF!</f>
        <v>#REF!</v>
      </c>
    </row>
    <row r="1234" ht="16" customHeight="1" spans="1:8">
      <c r="A1234" s="117">
        <v>1233</v>
      </c>
      <c r="B1234" s="117" t="s">
        <v>1544</v>
      </c>
      <c r="C1234" s="117" t="s">
        <v>1545</v>
      </c>
      <c r="D1234" s="117" t="s">
        <v>73</v>
      </c>
      <c r="E1234" s="117">
        <v>0.01</v>
      </c>
      <c r="F1234" s="117">
        <v>8</v>
      </c>
      <c r="G1234" s="117">
        <v>0.08</v>
      </c>
      <c r="H1234" s="117" t="e">
        <f>G1234*'3-9-2原材料-报废'!#REF!</f>
        <v>#REF!</v>
      </c>
    </row>
    <row r="1235" ht="16" customHeight="1" spans="1:8">
      <c r="A1235" s="117">
        <v>1234</v>
      </c>
      <c r="B1235" s="117" t="s">
        <v>1546</v>
      </c>
      <c r="C1235" s="117" t="s">
        <v>1547</v>
      </c>
      <c r="D1235" s="117" t="s">
        <v>73</v>
      </c>
      <c r="E1235" s="117">
        <v>0.01</v>
      </c>
      <c r="F1235" s="117">
        <v>8</v>
      </c>
      <c r="G1235" s="117">
        <v>0.08</v>
      </c>
      <c r="H1235" s="117" t="e">
        <f>G1235*'3-9-2原材料-报废'!#REF!</f>
        <v>#REF!</v>
      </c>
    </row>
    <row r="1236" ht="16" customHeight="1" spans="1:8">
      <c r="A1236" s="117">
        <v>1235</v>
      </c>
      <c r="B1236" s="117" t="s">
        <v>1546</v>
      </c>
      <c r="C1236" s="117" t="s">
        <v>1547</v>
      </c>
      <c r="D1236" s="117" t="s">
        <v>73</v>
      </c>
      <c r="E1236" s="117">
        <v>0.01</v>
      </c>
      <c r="F1236" s="117">
        <v>8</v>
      </c>
      <c r="G1236" s="117">
        <v>0.08</v>
      </c>
      <c r="H1236" s="117" t="e">
        <f>G1236*'3-9-2原材料-报废'!#REF!</f>
        <v>#REF!</v>
      </c>
    </row>
    <row r="1237" ht="16" customHeight="1" spans="1:8">
      <c r="A1237" s="117">
        <v>1236</v>
      </c>
      <c r="B1237" s="117" t="s">
        <v>1548</v>
      </c>
      <c r="C1237" s="117" t="s">
        <v>1549</v>
      </c>
      <c r="D1237" s="117" t="s">
        <v>73</v>
      </c>
      <c r="E1237" s="117">
        <v>0.01</v>
      </c>
      <c r="F1237" s="117">
        <v>8</v>
      </c>
      <c r="G1237" s="117">
        <v>0.08</v>
      </c>
      <c r="H1237" s="117" t="e">
        <f>G1237*'3-9-2原材料-报废'!#REF!</f>
        <v>#REF!</v>
      </c>
    </row>
    <row r="1238" ht="16" customHeight="1" spans="1:8">
      <c r="A1238" s="117">
        <v>1237</v>
      </c>
      <c r="B1238" s="117" t="s">
        <v>1548</v>
      </c>
      <c r="C1238" s="117" t="s">
        <v>1549</v>
      </c>
      <c r="D1238" s="117" t="s">
        <v>73</v>
      </c>
      <c r="E1238" s="117">
        <v>0.01</v>
      </c>
      <c r="F1238" s="117">
        <v>8</v>
      </c>
      <c r="G1238" s="117">
        <v>0.08</v>
      </c>
      <c r="H1238" s="117" t="e">
        <f>G1238*'3-9-2原材料-报废'!#REF!</f>
        <v>#REF!</v>
      </c>
    </row>
    <row r="1239" ht="16" customHeight="1" spans="1:8">
      <c r="A1239" s="117">
        <v>1238</v>
      </c>
      <c r="B1239" s="117" t="s">
        <v>1550</v>
      </c>
      <c r="C1239" s="117" t="s">
        <v>1551</v>
      </c>
      <c r="D1239" s="117" t="s">
        <v>70</v>
      </c>
      <c r="E1239" s="117">
        <v>0.1</v>
      </c>
      <c r="F1239" s="117">
        <v>3</v>
      </c>
      <c r="G1239" s="117">
        <v>0.3</v>
      </c>
      <c r="H1239" s="117" t="e">
        <f>G1239*'3-9-2原材料-报废'!#REF!</f>
        <v>#REF!</v>
      </c>
    </row>
    <row r="1240" ht="16" customHeight="1" spans="1:8">
      <c r="A1240" s="117">
        <v>1239</v>
      </c>
      <c r="B1240" s="117" t="s">
        <v>1552</v>
      </c>
      <c r="C1240" s="117" t="s">
        <v>1553</v>
      </c>
      <c r="D1240" s="117" t="s">
        <v>124</v>
      </c>
      <c r="E1240" s="117">
        <v>0.05</v>
      </c>
      <c r="F1240" s="117">
        <v>8</v>
      </c>
      <c r="G1240" s="117">
        <v>0.4</v>
      </c>
      <c r="H1240" s="117" t="e">
        <f>G1240*'3-9-2原材料-报废'!#REF!</f>
        <v>#REF!</v>
      </c>
    </row>
    <row r="1241" ht="16" customHeight="1" spans="1:8">
      <c r="A1241" s="117">
        <v>1240</v>
      </c>
      <c r="B1241" s="117" t="s">
        <v>1552</v>
      </c>
      <c r="C1241" s="117" t="s">
        <v>1553</v>
      </c>
      <c r="D1241" s="117" t="s">
        <v>124</v>
      </c>
      <c r="E1241" s="117">
        <v>0.05</v>
      </c>
      <c r="F1241" s="117">
        <v>8</v>
      </c>
      <c r="G1241" s="117">
        <v>0.4</v>
      </c>
      <c r="H1241" s="117" t="e">
        <f>G1241*'3-9-2原材料-报废'!#REF!</f>
        <v>#REF!</v>
      </c>
    </row>
    <row r="1242" ht="16" customHeight="1" spans="1:8">
      <c r="A1242" s="117">
        <v>1241</v>
      </c>
      <c r="B1242" s="117" t="s">
        <v>1552</v>
      </c>
      <c r="C1242" s="117" t="s">
        <v>1553</v>
      </c>
      <c r="D1242" s="117" t="s">
        <v>124</v>
      </c>
      <c r="E1242" s="117">
        <v>0.05</v>
      </c>
      <c r="F1242" s="117">
        <v>8</v>
      </c>
      <c r="G1242" s="117">
        <v>0.4</v>
      </c>
      <c r="H1242" s="117" t="e">
        <f>G1242*'3-9-2原材料-报废'!#REF!</f>
        <v>#REF!</v>
      </c>
    </row>
    <row r="1243" ht="16" customHeight="1" spans="1:8">
      <c r="A1243" s="117">
        <v>1242</v>
      </c>
      <c r="B1243" s="117" t="s">
        <v>1554</v>
      </c>
      <c r="C1243" s="117" t="s">
        <v>1555</v>
      </c>
      <c r="D1243" s="117" t="s">
        <v>124</v>
      </c>
      <c r="E1243" s="117">
        <v>0.1</v>
      </c>
      <c r="F1243" s="117">
        <v>8</v>
      </c>
      <c r="G1243" s="117">
        <v>0.8</v>
      </c>
      <c r="H1243" s="117" t="e">
        <f>G1243*'3-9-2原材料-报废'!#REF!</f>
        <v>#REF!</v>
      </c>
    </row>
    <row r="1244" ht="16" customHeight="1" spans="1:8">
      <c r="A1244" s="117">
        <v>1243</v>
      </c>
      <c r="B1244" s="117" t="s">
        <v>1556</v>
      </c>
      <c r="C1244" s="117" t="s">
        <v>1557</v>
      </c>
      <c r="D1244" s="117" t="s">
        <v>124</v>
      </c>
      <c r="E1244" s="117">
        <v>0.1</v>
      </c>
      <c r="F1244" s="117">
        <v>8</v>
      </c>
      <c r="G1244" s="117">
        <v>0.8</v>
      </c>
      <c r="H1244" s="117" t="e">
        <f>G1244*'3-9-2原材料-报废'!#REF!</f>
        <v>#REF!</v>
      </c>
    </row>
    <row r="1245" ht="16" customHeight="1" spans="1:8">
      <c r="A1245" s="117">
        <v>1244</v>
      </c>
      <c r="B1245" s="117" t="s">
        <v>1558</v>
      </c>
      <c r="C1245" s="117" t="s">
        <v>1559</v>
      </c>
      <c r="D1245" s="117" t="s">
        <v>124</v>
      </c>
      <c r="E1245" s="117">
        <v>0.02</v>
      </c>
      <c r="F1245" s="117">
        <v>8</v>
      </c>
      <c r="G1245" s="117">
        <v>0.16</v>
      </c>
      <c r="H1245" s="117" t="e">
        <f>G1245*'3-9-2原材料-报废'!#REF!</f>
        <v>#REF!</v>
      </c>
    </row>
    <row r="1246" ht="16" customHeight="1" spans="1:8">
      <c r="A1246" s="117">
        <v>1245</v>
      </c>
      <c r="B1246" s="117" t="s">
        <v>1558</v>
      </c>
      <c r="C1246" s="117" t="s">
        <v>1559</v>
      </c>
      <c r="D1246" s="117" t="s">
        <v>124</v>
      </c>
      <c r="E1246" s="117">
        <v>0.02</v>
      </c>
      <c r="F1246" s="117">
        <v>8</v>
      </c>
      <c r="G1246" s="117">
        <v>0.16</v>
      </c>
      <c r="H1246" s="117" t="e">
        <f>G1246*'3-9-2原材料-报废'!#REF!</f>
        <v>#REF!</v>
      </c>
    </row>
    <row r="1247" ht="16" customHeight="1" spans="1:8">
      <c r="A1247" s="117">
        <v>1246</v>
      </c>
      <c r="B1247" s="117" t="s">
        <v>1558</v>
      </c>
      <c r="C1247" s="117" t="s">
        <v>1559</v>
      </c>
      <c r="D1247" s="117" t="s">
        <v>124</v>
      </c>
      <c r="E1247" s="117">
        <v>0.02</v>
      </c>
      <c r="F1247" s="117">
        <v>8</v>
      </c>
      <c r="G1247" s="117">
        <v>0.16</v>
      </c>
      <c r="H1247" s="117" t="e">
        <f>G1247*'3-9-2原材料-报废'!#REF!</f>
        <v>#REF!</v>
      </c>
    </row>
    <row r="1248" ht="16" customHeight="1" spans="1:8">
      <c r="A1248" s="117">
        <v>1247</v>
      </c>
      <c r="B1248" s="117" t="s">
        <v>1560</v>
      </c>
      <c r="C1248" s="117" t="s">
        <v>1561</v>
      </c>
      <c r="D1248" s="117" t="s">
        <v>73</v>
      </c>
      <c r="E1248" s="117">
        <v>0.02</v>
      </c>
      <c r="F1248" s="117">
        <v>8</v>
      </c>
      <c r="G1248" s="117">
        <v>0.16</v>
      </c>
      <c r="H1248" s="117" t="e">
        <f>G1248*'3-9-2原材料-报废'!#REF!</f>
        <v>#REF!</v>
      </c>
    </row>
    <row r="1249" ht="16" customHeight="1" spans="1:8">
      <c r="A1249" s="117">
        <v>1248</v>
      </c>
      <c r="B1249" s="117" t="s">
        <v>1562</v>
      </c>
      <c r="C1249" s="117" t="s">
        <v>1563</v>
      </c>
      <c r="D1249" s="117" t="s">
        <v>124</v>
      </c>
      <c r="E1249" s="117">
        <v>0.05</v>
      </c>
      <c r="F1249" s="117">
        <v>8</v>
      </c>
      <c r="G1249" s="117">
        <v>0.4</v>
      </c>
      <c r="H1249" s="117" t="e">
        <f>G1249*'3-9-2原材料-报废'!#REF!</f>
        <v>#REF!</v>
      </c>
    </row>
    <row r="1250" ht="16" customHeight="1" spans="1:8">
      <c r="A1250" s="117">
        <v>1249</v>
      </c>
      <c r="B1250" s="117" t="s">
        <v>1564</v>
      </c>
      <c r="C1250" s="117" t="s">
        <v>1565</v>
      </c>
      <c r="D1250" s="117" t="s">
        <v>124</v>
      </c>
      <c r="E1250" s="117">
        <v>0.05</v>
      </c>
      <c r="F1250" s="117">
        <v>8</v>
      </c>
      <c r="G1250" s="117">
        <v>0.4</v>
      </c>
      <c r="H1250" s="117" t="e">
        <f>G1250*'3-9-2原材料-报废'!#REF!</f>
        <v>#REF!</v>
      </c>
    </row>
    <row r="1251" ht="16" customHeight="1" spans="1:8">
      <c r="A1251" s="117">
        <v>1250</v>
      </c>
      <c r="B1251" s="117" t="s">
        <v>1564</v>
      </c>
      <c r="C1251" s="117" t="s">
        <v>1565</v>
      </c>
      <c r="D1251" s="117" t="s">
        <v>124</v>
      </c>
      <c r="E1251" s="117">
        <v>0.05</v>
      </c>
      <c r="F1251" s="117">
        <v>8</v>
      </c>
      <c r="G1251" s="117">
        <v>0.4</v>
      </c>
      <c r="H1251" s="117" t="e">
        <f>G1251*'3-9-2原材料-报废'!#REF!</f>
        <v>#REF!</v>
      </c>
    </row>
    <row r="1252" ht="16" customHeight="1" spans="1:8">
      <c r="A1252" s="117">
        <v>1251</v>
      </c>
      <c r="B1252" s="117" t="s">
        <v>1566</v>
      </c>
      <c r="C1252" s="117" t="s">
        <v>1567</v>
      </c>
      <c r="D1252" s="117" t="s">
        <v>279</v>
      </c>
      <c r="E1252" s="117">
        <v>0.05</v>
      </c>
      <c r="F1252" s="117">
        <v>8</v>
      </c>
      <c r="G1252" s="117">
        <v>0.4</v>
      </c>
      <c r="H1252" s="117" t="e">
        <f>G1252*'3-9-2原材料-报废'!#REF!</f>
        <v>#REF!</v>
      </c>
    </row>
    <row r="1253" ht="16" customHeight="1" spans="1:8">
      <c r="A1253" s="117">
        <v>1252</v>
      </c>
      <c r="B1253" s="117" t="s">
        <v>1568</v>
      </c>
      <c r="C1253" s="117" t="s">
        <v>1569</v>
      </c>
      <c r="D1253" s="117" t="s">
        <v>124</v>
      </c>
      <c r="E1253" s="117">
        <v>0.05</v>
      </c>
      <c r="F1253" s="117">
        <v>8</v>
      </c>
      <c r="G1253" s="117">
        <v>0.4</v>
      </c>
      <c r="H1253" s="117" t="e">
        <f>G1253*'3-9-2原材料-报废'!#REF!</f>
        <v>#REF!</v>
      </c>
    </row>
    <row r="1254" ht="16" customHeight="1" spans="1:8">
      <c r="A1254" s="117">
        <v>1253</v>
      </c>
      <c r="B1254" s="117" t="s">
        <v>1568</v>
      </c>
      <c r="C1254" s="117" t="s">
        <v>1569</v>
      </c>
      <c r="D1254" s="117" t="s">
        <v>124</v>
      </c>
      <c r="E1254" s="117">
        <v>0.05</v>
      </c>
      <c r="F1254" s="117">
        <v>8</v>
      </c>
      <c r="G1254" s="117">
        <v>0.4</v>
      </c>
      <c r="H1254" s="117" t="e">
        <f>G1254*'3-9-2原材料-报废'!#REF!</f>
        <v>#REF!</v>
      </c>
    </row>
    <row r="1255" ht="16" customHeight="1" spans="1:8">
      <c r="A1255" s="117">
        <v>1254</v>
      </c>
      <c r="B1255" s="117" t="s">
        <v>1570</v>
      </c>
      <c r="C1255" s="117" t="s">
        <v>1571</v>
      </c>
      <c r="D1255" s="117" t="s">
        <v>124</v>
      </c>
      <c r="E1255" s="117">
        <v>0.05</v>
      </c>
      <c r="F1255" s="117">
        <v>8</v>
      </c>
      <c r="G1255" s="117">
        <v>0.4</v>
      </c>
      <c r="H1255" s="117" t="e">
        <f>G1255*'3-9-2原材料-报废'!#REF!</f>
        <v>#REF!</v>
      </c>
    </row>
    <row r="1256" ht="16" customHeight="1" spans="1:8">
      <c r="A1256" s="117">
        <v>1255</v>
      </c>
      <c r="B1256" s="117" t="s">
        <v>1572</v>
      </c>
      <c r="C1256" s="117" t="s">
        <v>1573</v>
      </c>
      <c r="D1256" s="117" t="s">
        <v>279</v>
      </c>
      <c r="E1256" s="117">
        <v>0.1</v>
      </c>
      <c r="F1256" s="117">
        <v>8</v>
      </c>
      <c r="G1256" s="117">
        <v>0.8</v>
      </c>
      <c r="H1256" s="117" t="e">
        <f>G1256*'3-9-2原材料-报废'!#REF!</f>
        <v>#REF!</v>
      </c>
    </row>
    <row r="1257" ht="16" customHeight="1" spans="1:8">
      <c r="A1257" s="117">
        <v>1256</v>
      </c>
      <c r="B1257" s="117" t="s">
        <v>1574</v>
      </c>
      <c r="C1257" s="117" t="s">
        <v>1575</v>
      </c>
      <c r="D1257" s="117" t="s">
        <v>279</v>
      </c>
      <c r="E1257" s="117">
        <v>0.2</v>
      </c>
      <c r="F1257" s="117">
        <v>8</v>
      </c>
      <c r="G1257" s="117">
        <v>1.6</v>
      </c>
      <c r="H1257" s="117" t="e">
        <f>G1257*'3-9-2原材料-报废'!#REF!</f>
        <v>#REF!</v>
      </c>
    </row>
    <row r="1258" ht="16" customHeight="1" spans="1:8">
      <c r="A1258" s="117">
        <v>1257</v>
      </c>
      <c r="B1258" s="117" t="s">
        <v>1576</v>
      </c>
      <c r="C1258" s="117" t="s">
        <v>1577</v>
      </c>
      <c r="D1258" s="117" t="s">
        <v>279</v>
      </c>
      <c r="E1258" s="117">
        <v>0.05</v>
      </c>
      <c r="F1258" s="117">
        <v>8</v>
      </c>
      <c r="G1258" s="117">
        <v>0.4</v>
      </c>
      <c r="H1258" s="117" t="e">
        <f>G1258*'3-9-2原材料-报废'!#REF!</f>
        <v>#REF!</v>
      </c>
    </row>
    <row r="1259" ht="16" customHeight="1" spans="1:8">
      <c r="A1259" s="117">
        <v>1258</v>
      </c>
      <c r="B1259" s="117" t="s">
        <v>1576</v>
      </c>
      <c r="C1259" s="117" t="s">
        <v>1577</v>
      </c>
      <c r="D1259" s="117" t="s">
        <v>279</v>
      </c>
      <c r="E1259" s="117">
        <v>0.05</v>
      </c>
      <c r="F1259" s="117">
        <v>8</v>
      </c>
      <c r="G1259" s="117">
        <v>0.4</v>
      </c>
      <c r="H1259" s="117" t="e">
        <f>G1259*'3-9-2原材料-报废'!#REF!</f>
        <v>#REF!</v>
      </c>
    </row>
    <row r="1260" ht="16" customHeight="1" spans="1:8">
      <c r="A1260" s="117">
        <v>1259</v>
      </c>
      <c r="B1260" s="117" t="s">
        <v>1578</v>
      </c>
      <c r="C1260" s="117" t="s">
        <v>1579</v>
      </c>
      <c r="D1260" s="117" t="s">
        <v>279</v>
      </c>
      <c r="E1260" s="117">
        <v>0.05</v>
      </c>
      <c r="F1260" s="117">
        <v>8</v>
      </c>
      <c r="G1260" s="117">
        <v>0.4</v>
      </c>
      <c r="H1260" s="117" t="e">
        <f>G1260*'3-9-2原材料-报废'!#REF!</f>
        <v>#REF!</v>
      </c>
    </row>
    <row r="1261" ht="16" customHeight="1" spans="1:8">
      <c r="A1261" s="117">
        <v>1260</v>
      </c>
      <c r="B1261" s="117" t="s">
        <v>1580</v>
      </c>
      <c r="C1261" s="117" t="s">
        <v>1581</v>
      </c>
      <c r="D1261" s="117" t="s">
        <v>92</v>
      </c>
      <c r="E1261" s="117">
        <v>0.1</v>
      </c>
      <c r="F1261" s="117">
        <v>55</v>
      </c>
      <c r="G1261" s="117">
        <v>5.5</v>
      </c>
      <c r="H1261" s="117" t="e">
        <f>G1261*'3-9-2原材料-报废'!#REF!</f>
        <v>#REF!</v>
      </c>
    </row>
    <row r="1262" ht="16" customHeight="1" spans="1:8">
      <c r="A1262" s="117">
        <v>1261</v>
      </c>
      <c r="B1262" s="117" t="s">
        <v>1582</v>
      </c>
      <c r="C1262" s="117" t="s">
        <v>1583</v>
      </c>
      <c r="D1262" s="117" t="s">
        <v>279</v>
      </c>
      <c r="E1262" s="117">
        <v>0.1</v>
      </c>
      <c r="F1262" s="117">
        <v>8</v>
      </c>
      <c r="G1262" s="117">
        <v>0.8</v>
      </c>
      <c r="H1262" s="117" t="e">
        <f>G1262*'3-9-2原材料-报废'!#REF!</f>
        <v>#REF!</v>
      </c>
    </row>
    <row r="1263" ht="16" customHeight="1" spans="1:8">
      <c r="A1263" s="117">
        <v>1262</v>
      </c>
      <c r="B1263" s="117" t="s">
        <v>1584</v>
      </c>
      <c r="C1263" s="117" t="s">
        <v>1585</v>
      </c>
      <c r="D1263" s="117" t="s">
        <v>279</v>
      </c>
      <c r="E1263" s="117">
        <v>0.02</v>
      </c>
      <c r="F1263" s="117">
        <v>8</v>
      </c>
      <c r="G1263" s="117">
        <v>0.16</v>
      </c>
      <c r="H1263" s="117" t="e">
        <f>G1263*'3-9-2原材料-报废'!#REF!</f>
        <v>#REF!</v>
      </c>
    </row>
    <row r="1264" ht="16" customHeight="1" spans="1:8">
      <c r="A1264" s="117">
        <v>1263</v>
      </c>
      <c r="B1264" s="117" t="s">
        <v>1584</v>
      </c>
      <c r="C1264" s="117" t="s">
        <v>1585</v>
      </c>
      <c r="D1264" s="117" t="s">
        <v>279</v>
      </c>
      <c r="E1264" s="117">
        <v>0.02</v>
      </c>
      <c r="F1264" s="117">
        <v>8</v>
      </c>
      <c r="G1264" s="117">
        <v>0.16</v>
      </c>
      <c r="H1264" s="117" t="e">
        <f>G1264*'3-9-2原材料-报废'!#REF!</f>
        <v>#REF!</v>
      </c>
    </row>
    <row r="1265" ht="16" customHeight="1" spans="1:8">
      <c r="A1265" s="117">
        <v>1264</v>
      </c>
      <c r="B1265" s="117" t="s">
        <v>1586</v>
      </c>
      <c r="C1265" s="117" t="s">
        <v>1587</v>
      </c>
      <c r="D1265" s="117" t="s">
        <v>279</v>
      </c>
      <c r="E1265" s="117">
        <v>0.01</v>
      </c>
      <c r="F1265" s="117">
        <v>8</v>
      </c>
      <c r="G1265" s="117">
        <v>0.08</v>
      </c>
      <c r="H1265" s="117" t="e">
        <f>G1265*'3-9-2原材料-报废'!#REF!</f>
        <v>#REF!</v>
      </c>
    </row>
    <row r="1266" ht="16" customHeight="1" spans="1:8">
      <c r="A1266" s="117">
        <v>1265</v>
      </c>
      <c r="B1266" s="117" t="s">
        <v>1588</v>
      </c>
      <c r="C1266" s="117" t="s">
        <v>1589</v>
      </c>
      <c r="D1266" s="117" t="s">
        <v>73</v>
      </c>
      <c r="E1266" s="117">
        <v>0.2</v>
      </c>
      <c r="F1266" s="117">
        <v>8</v>
      </c>
      <c r="G1266" s="117">
        <v>1.6</v>
      </c>
      <c r="H1266" s="117" t="e">
        <f>G1266*'3-9-2原材料-报废'!#REF!</f>
        <v>#REF!</v>
      </c>
    </row>
    <row r="1267" ht="16" customHeight="1" spans="1:8">
      <c r="A1267" s="117">
        <v>1266</v>
      </c>
      <c r="B1267" s="117" t="s">
        <v>1590</v>
      </c>
      <c r="C1267" s="117" t="s">
        <v>1591</v>
      </c>
      <c r="D1267" s="117" t="s">
        <v>279</v>
      </c>
      <c r="E1267" s="117">
        <v>0.02</v>
      </c>
      <c r="F1267" s="117">
        <v>8</v>
      </c>
      <c r="G1267" s="117">
        <v>0.16</v>
      </c>
      <c r="H1267" s="117" t="e">
        <f>G1267*'3-9-2原材料-报废'!#REF!</f>
        <v>#REF!</v>
      </c>
    </row>
    <row r="1268" ht="16" customHeight="1" spans="1:8">
      <c r="A1268" s="117">
        <v>1267</v>
      </c>
      <c r="B1268" s="117" t="s">
        <v>1592</v>
      </c>
      <c r="C1268" s="117" t="s">
        <v>1593</v>
      </c>
      <c r="D1268" s="117" t="s">
        <v>73</v>
      </c>
      <c r="E1268" s="117">
        <v>0.1</v>
      </c>
      <c r="F1268" s="117">
        <v>8</v>
      </c>
      <c r="G1268" s="117">
        <v>0.8</v>
      </c>
      <c r="H1268" s="117" t="e">
        <f>G1268*'3-9-2原材料-报废'!#REF!</f>
        <v>#REF!</v>
      </c>
    </row>
    <row r="1269" ht="16" customHeight="1" spans="1:8">
      <c r="A1269" s="117">
        <v>1268</v>
      </c>
      <c r="B1269" s="117" t="s">
        <v>1594</v>
      </c>
      <c r="C1269" s="117" t="s">
        <v>1595</v>
      </c>
      <c r="D1269" s="117" t="s">
        <v>111</v>
      </c>
      <c r="E1269" s="117">
        <v>0.02</v>
      </c>
      <c r="F1269" s="117">
        <v>2</v>
      </c>
      <c r="G1269" s="117">
        <v>0.04</v>
      </c>
      <c r="H1269" s="117" t="e">
        <f>G1269*'3-9-2原材料-报废'!#REF!</f>
        <v>#REF!</v>
      </c>
    </row>
    <row r="1270" ht="16" customHeight="1" spans="1:8">
      <c r="A1270" s="117">
        <v>1269</v>
      </c>
      <c r="B1270" s="117" t="s">
        <v>1594</v>
      </c>
      <c r="C1270" s="117" t="s">
        <v>1595</v>
      </c>
      <c r="D1270" s="117" t="s">
        <v>111</v>
      </c>
      <c r="E1270" s="117">
        <v>0.02</v>
      </c>
      <c r="F1270" s="117">
        <v>2</v>
      </c>
      <c r="G1270" s="117">
        <v>0.04</v>
      </c>
      <c r="H1270" s="117" t="e">
        <f>G1270*'3-9-2原材料-报废'!#REF!</f>
        <v>#REF!</v>
      </c>
    </row>
    <row r="1271" ht="16" customHeight="1" spans="1:8">
      <c r="A1271" s="117">
        <v>1270</v>
      </c>
      <c r="B1271" s="117" t="s">
        <v>1594</v>
      </c>
      <c r="C1271" s="117" t="s">
        <v>1595</v>
      </c>
      <c r="D1271" s="117" t="s">
        <v>111</v>
      </c>
      <c r="E1271" s="117">
        <v>0.02</v>
      </c>
      <c r="F1271" s="117">
        <v>2</v>
      </c>
      <c r="G1271" s="117">
        <v>0.04</v>
      </c>
      <c r="H1271" s="117" t="e">
        <f>G1271*'3-9-2原材料-报废'!#REF!</f>
        <v>#REF!</v>
      </c>
    </row>
    <row r="1272" ht="16" customHeight="1" spans="1:8">
      <c r="A1272" s="117">
        <v>1271</v>
      </c>
      <c r="B1272" s="117" t="s">
        <v>1596</v>
      </c>
      <c r="C1272" s="117" t="s">
        <v>1597</v>
      </c>
      <c r="D1272" s="117" t="s">
        <v>111</v>
      </c>
      <c r="E1272" s="117">
        <v>0.01</v>
      </c>
      <c r="F1272" s="117">
        <v>2</v>
      </c>
      <c r="G1272" s="117">
        <v>0.02</v>
      </c>
      <c r="H1272" s="117" t="e">
        <f>G1272*'3-9-2原材料-报废'!#REF!</f>
        <v>#REF!</v>
      </c>
    </row>
    <row r="1273" ht="16" customHeight="1" spans="1:8">
      <c r="A1273" s="117">
        <v>1272</v>
      </c>
      <c r="B1273" s="117" t="s">
        <v>1596</v>
      </c>
      <c r="C1273" s="117" t="s">
        <v>1597</v>
      </c>
      <c r="D1273" s="117" t="s">
        <v>111</v>
      </c>
      <c r="E1273" s="117">
        <v>0.01</v>
      </c>
      <c r="F1273" s="117">
        <v>2</v>
      </c>
      <c r="G1273" s="117">
        <v>0.02</v>
      </c>
      <c r="H1273" s="117" t="e">
        <f>G1273*'3-9-2原材料-报废'!#REF!</f>
        <v>#REF!</v>
      </c>
    </row>
    <row r="1274" ht="16" customHeight="1" spans="1:8">
      <c r="A1274" s="117">
        <v>1273</v>
      </c>
      <c r="B1274" s="117" t="s">
        <v>1598</v>
      </c>
      <c r="C1274" s="117" t="s">
        <v>1599</v>
      </c>
      <c r="D1274" s="117" t="s">
        <v>111</v>
      </c>
      <c r="E1274" s="117">
        <v>0.02</v>
      </c>
      <c r="F1274" s="117">
        <v>2</v>
      </c>
      <c r="G1274" s="117">
        <v>0.04</v>
      </c>
      <c r="H1274" s="117" t="e">
        <f>G1274*'3-9-2原材料-报废'!#REF!</f>
        <v>#REF!</v>
      </c>
    </row>
    <row r="1275" ht="16" customHeight="1" spans="1:8">
      <c r="A1275" s="117">
        <v>1274</v>
      </c>
      <c r="B1275" s="117" t="s">
        <v>1598</v>
      </c>
      <c r="C1275" s="117" t="s">
        <v>1599</v>
      </c>
      <c r="D1275" s="117" t="s">
        <v>111</v>
      </c>
      <c r="E1275" s="117">
        <v>0.02</v>
      </c>
      <c r="F1275" s="117">
        <v>2</v>
      </c>
      <c r="G1275" s="117">
        <v>0.04</v>
      </c>
      <c r="H1275" s="117" t="e">
        <f>G1275*'3-9-2原材料-报废'!#REF!</f>
        <v>#REF!</v>
      </c>
    </row>
    <row r="1276" ht="16" customHeight="1" spans="1:8">
      <c r="A1276" s="117">
        <v>1275</v>
      </c>
      <c r="B1276" s="117" t="s">
        <v>1600</v>
      </c>
      <c r="C1276" s="117" t="s">
        <v>1601</v>
      </c>
      <c r="D1276" s="117" t="s">
        <v>124</v>
      </c>
      <c r="E1276" s="117">
        <v>0.05</v>
      </c>
      <c r="F1276" s="117">
        <v>8</v>
      </c>
      <c r="G1276" s="117">
        <v>0.4</v>
      </c>
      <c r="H1276" s="117" t="e">
        <f>G1276*'3-9-2原材料-报废'!#REF!</f>
        <v>#REF!</v>
      </c>
    </row>
    <row r="1277" ht="16" customHeight="1" spans="1:8">
      <c r="A1277" s="117">
        <v>1276</v>
      </c>
      <c r="B1277" s="117" t="s">
        <v>1600</v>
      </c>
      <c r="C1277" s="117" t="s">
        <v>1601</v>
      </c>
      <c r="D1277" s="117" t="s">
        <v>124</v>
      </c>
      <c r="E1277" s="117">
        <v>0.05</v>
      </c>
      <c r="F1277" s="117">
        <v>8</v>
      </c>
      <c r="G1277" s="117">
        <v>0.4</v>
      </c>
      <c r="H1277" s="117" t="e">
        <f>G1277*'3-9-2原材料-报废'!#REF!</f>
        <v>#REF!</v>
      </c>
    </row>
    <row r="1278" ht="16" customHeight="1" spans="1:8">
      <c r="A1278" s="117">
        <v>1277</v>
      </c>
      <c r="B1278" s="117" t="s">
        <v>1600</v>
      </c>
      <c r="C1278" s="117" t="s">
        <v>1601</v>
      </c>
      <c r="D1278" s="117" t="s">
        <v>124</v>
      </c>
      <c r="E1278" s="117">
        <v>0.05</v>
      </c>
      <c r="F1278" s="117">
        <v>8</v>
      </c>
      <c r="G1278" s="117">
        <v>0.4</v>
      </c>
      <c r="H1278" s="117" t="e">
        <f>G1278*'3-9-2原材料-报废'!#REF!</f>
        <v>#REF!</v>
      </c>
    </row>
    <row r="1279" ht="16" customHeight="1" spans="1:8">
      <c r="A1279" s="117">
        <v>1278</v>
      </c>
      <c r="B1279" s="117" t="s">
        <v>1600</v>
      </c>
      <c r="C1279" s="117" t="s">
        <v>1601</v>
      </c>
      <c r="D1279" s="117" t="s">
        <v>124</v>
      </c>
      <c r="E1279" s="117">
        <v>0.05</v>
      </c>
      <c r="F1279" s="117">
        <v>8</v>
      </c>
      <c r="G1279" s="117">
        <v>0.4</v>
      </c>
      <c r="H1279" s="117" t="e">
        <f>G1279*'3-9-2原材料-报废'!#REF!</f>
        <v>#REF!</v>
      </c>
    </row>
    <row r="1280" ht="16" customHeight="1" spans="1:8">
      <c r="A1280" s="117">
        <v>1279</v>
      </c>
      <c r="B1280" s="117" t="s">
        <v>1600</v>
      </c>
      <c r="C1280" s="117" t="s">
        <v>1601</v>
      </c>
      <c r="D1280" s="117" t="s">
        <v>124</v>
      </c>
      <c r="E1280" s="117">
        <v>0.05</v>
      </c>
      <c r="F1280" s="117">
        <v>8</v>
      </c>
      <c r="G1280" s="117">
        <v>0.4</v>
      </c>
      <c r="H1280" s="117" t="e">
        <f>G1280*'3-9-2原材料-报废'!#REF!</f>
        <v>#REF!</v>
      </c>
    </row>
    <row r="1281" ht="16" customHeight="1" spans="1:8">
      <c r="A1281" s="117">
        <v>1280</v>
      </c>
      <c r="B1281" s="117" t="s">
        <v>1602</v>
      </c>
      <c r="C1281" s="117" t="s">
        <v>1603</v>
      </c>
      <c r="D1281" s="117" t="s">
        <v>111</v>
      </c>
      <c r="E1281" s="117">
        <v>0.01</v>
      </c>
      <c r="F1281" s="117">
        <v>2</v>
      </c>
      <c r="G1281" s="117">
        <v>0.02</v>
      </c>
      <c r="H1281" s="117" t="e">
        <f>G1281*'3-9-2原材料-报废'!#REF!</f>
        <v>#REF!</v>
      </c>
    </row>
    <row r="1282" ht="16" customHeight="1" spans="1:8">
      <c r="A1282" s="117">
        <v>1281</v>
      </c>
      <c r="B1282" s="117" t="s">
        <v>1604</v>
      </c>
      <c r="C1282" s="117" t="s">
        <v>1605</v>
      </c>
      <c r="D1282" s="117" t="s">
        <v>111</v>
      </c>
      <c r="E1282" s="117">
        <v>0.01</v>
      </c>
      <c r="F1282" s="117">
        <v>2</v>
      </c>
      <c r="G1282" s="117">
        <v>0.02</v>
      </c>
      <c r="H1282" s="117" t="e">
        <f>G1282*'3-9-2原材料-报废'!#REF!</f>
        <v>#REF!</v>
      </c>
    </row>
    <row r="1283" ht="16" customHeight="1" spans="1:8">
      <c r="A1283" s="117">
        <v>1282</v>
      </c>
      <c r="B1283" s="117" t="s">
        <v>1606</v>
      </c>
      <c r="C1283" s="117" t="s">
        <v>1607</v>
      </c>
      <c r="D1283" s="117" t="s">
        <v>111</v>
      </c>
      <c r="E1283" s="117">
        <v>0.01</v>
      </c>
      <c r="F1283" s="117">
        <v>2</v>
      </c>
      <c r="G1283" s="117">
        <v>0.02</v>
      </c>
      <c r="H1283" s="117" t="e">
        <f>G1283*'3-9-2原材料-报废'!#REF!</f>
        <v>#REF!</v>
      </c>
    </row>
    <row r="1284" ht="16" customHeight="1" spans="1:8">
      <c r="A1284" s="117">
        <v>1283</v>
      </c>
      <c r="B1284" s="117" t="s">
        <v>1608</v>
      </c>
      <c r="C1284" s="117" t="s">
        <v>1609</v>
      </c>
      <c r="D1284" s="117" t="s">
        <v>111</v>
      </c>
      <c r="E1284" s="117">
        <v>0.02</v>
      </c>
      <c r="F1284" s="117">
        <v>2</v>
      </c>
      <c r="G1284" s="117">
        <v>0.04</v>
      </c>
      <c r="H1284" s="117" t="e">
        <f>G1284*'3-9-2原材料-报废'!#REF!</f>
        <v>#REF!</v>
      </c>
    </row>
    <row r="1285" ht="16" customHeight="1" spans="1:8">
      <c r="A1285" s="117">
        <v>1284</v>
      </c>
      <c r="B1285" s="117" t="s">
        <v>1610</v>
      </c>
      <c r="C1285" s="117" t="s">
        <v>1611</v>
      </c>
      <c r="D1285" s="117" t="s">
        <v>111</v>
      </c>
      <c r="E1285" s="117">
        <v>0.01</v>
      </c>
      <c r="F1285" s="117">
        <v>2</v>
      </c>
      <c r="G1285" s="117">
        <v>0.02</v>
      </c>
      <c r="H1285" s="117" t="e">
        <f>G1285*'3-9-2原材料-报废'!#REF!</f>
        <v>#REF!</v>
      </c>
    </row>
    <row r="1286" ht="16" customHeight="1" spans="1:8">
      <c r="A1286" s="117">
        <v>1285</v>
      </c>
      <c r="B1286" s="117" t="s">
        <v>1612</v>
      </c>
      <c r="C1286" s="117" t="s">
        <v>1613</v>
      </c>
      <c r="D1286" s="117" t="s">
        <v>111</v>
      </c>
      <c r="E1286" s="117">
        <v>0.02</v>
      </c>
      <c r="F1286" s="117">
        <v>2</v>
      </c>
      <c r="G1286" s="117">
        <v>0.04</v>
      </c>
      <c r="H1286" s="117" t="e">
        <f>G1286*'3-9-2原材料-报废'!#REF!</f>
        <v>#REF!</v>
      </c>
    </row>
    <row r="1287" ht="16" customHeight="1" spans="1:8">
      <c r="A1287" s="117">
        <v>1286</v>
      </c>
      <c r="B1287" s="117" t="s">
        <v>1614</v>
      </c>
      <c r="C1287" s="117" t="s">
        <v>1615</v>
      </c>
      <c r="D1287" s="117" t="s">
        <v>111</v>
      </c>
      <c r="E1287" s="117">
        <v>0.02</v>
      </c>
      <c r="F1287" s="117">
        <v>2</v>
      </c>
      <c r="G1287" s="117">
        <v>0.04</v>
      </c>
      <c r="H1287" s="117" t="e">
        <f>G1287*'3-9-2原材料-报废'!#REF!</f>
        <v>#REF!</v>
      </c>
    </row>
    <row r="1288" ht="16" customHeight="1" spans="1:8">
      <c r="A1288" s="117">
        <v>1287</v>
      </c>
      <c r="B1288" s="117" t="s">
        <v>1614</v>
      </c>
      <c r="C1288" s="117" t="s">
        <v>1615</v>
      </c>
      <c r="D1288" s="117" t="s">
        <v>111</v>
      </c>
      <c r="E1288" s="117">
        <v>0.02</v>
      </c>
      <c r="F1288" s="117">
        <v>2</v>
      </c>
      <c r="G1288" s="117">
        <v>0.04</v>
      </c>
      <c r="H1288" s="117" t="e">
        <f>G1288*'3-9-2原材料-报废'!#REF!</f>
        <v>#REF!</v>
      </c>
    </row>
    <row r="1289" ht="16" customHeight="1" spans="1:8">
      <c r="A1289" s="117">
        <v>1288</v>
      </c>
      <c r="B1289" s="117" t="s">
        <v>1616</v>
      </c>
      <c r="C1289" s="117" t="s">
        <v>1617</v>
      </c>
      <c r="D1289" s="117" t="s">
        <v>111</v>
      </c>
      <c r="E1289" s="117">
        <v>0.02</v>
      </c>
      <c r="F1289" s="117">
        <v>2</v>
      </c>
      <c r="G1289" s="117">
        <v>0.04</v>
      </c>
      <c r="H1289" s="117" t="e">
        <f>G1289*'3-9-2原材料-报废'!#REF!</f>
        <v>#REF!</v>
      </c>
    </row>
    <row r="1290" ht="16" customHeight="1" spans="1:8">
      <c r="A1290" s="117">
        <v>1289</v>
      </c>
      <c r="B1290" s="117" t="s">
        <v>1616</v>
      </c>
      <c r="C1290" s="117" t="s">
        <v>1617</v>
      </c>
      <c r="D1290" s="117" t="s">
        <v>111</v>
      </c>
      <c r="E1290" s="117">
        <v>0.02</v>
      </c>
      <c r="F1290" s="117">
        <v>2</v>
      </c>
      <c r="G1290" s="117">
        <v>0.04</v>
      </c>
      <c r="H1290" s="117" t="e">
        <f>G1290*'3-9-2原材料-报废'!#REF!</f>
        <v>#REF!</v>
      </c>
    </row>
    <row r="1291" ht="16" customHeight="1" spans="1:8">
      <c r="A1291" s="117">
        <v>1290</v>
      </c>
      <c r="B1291" s="117" t="s">
        <v>1618</v>
      </c>
      <c r="C1291" s="117" t="s">
        <v>1619</v>
      </c>
      <c r="D1291" s="117" t="s">
        <v>111</v>
      </c>
      <c r="E1291" s="117">
        <v>0.01</v>
      </c>
      <c r="F1291" s="117">
        <v>2</v>
      </c>
      <c r="G1291" s="117">
        <v>0.02</v>
      </c>
      <c r="H1291" s="117" t="e">
        <f>G1291*'3-9-2原材料-报废'!#REF!</f>
        <v>#REF!</v>
      </c>
    </row>
    <row r="1292" ht="16" customHeight="1" spans="1:8">
      <c r="A1292" s="117">
        <v>1291</v>
      </c>
      <c r="B1292" s="117" t="s">
        <v>1618</v>
      </c>
      <c r="C1292" s="117" t="s">
        <v>1619</v>
      </c>
      <c r="D1292" s="117" t="s">
        <v>111</v>
      </c>
      <c r="E1292" s="117">
        <v>0.01</v>
      </c>
      <c r="F1292" s="117">
        <v>2</v>
      </c>
      <c r="G1292" s="117">
        <v>0.02</v>
      </c>
      <c r="H1292" s="117" t="e">
        <f>G1292*'3-9-2原材料-报废'!#REF!</f>
        <v>#REF!</v>
      </c>
    </row>
    <row r="1293" ht="16" customHeight="1" spans="1:8">
      <c r="A1293" s="117">
        <v>1292</v>
      </c>
      <c r="B1293" s="117" t="s">
        <v>1620</v>
      </c>
      <c r="C1293" s="117" t="s">
        <v>1621</v>
      </c>
      <c r="D1293" s="117" t="s">
        <v>111</v>
      </c>
      <c r="E1293" s="117">
        <v>0.01</v>
      </c>
      <c r="F1293" s="117">
        <v>2</v>
      </c>
      <c r="G1293" s="117">
        <v>0.02</v>
      </c>
      <c r="H1293" s="117" t="e">
        <f>G1293*'3-9-2原材料-报废'!#REF!</f>
        <v>#REF!</v>
      </c>
    </row>
    <row r="1294" ht="16" customHeight="1" spans="1:8">
      <c r="A1294" s="117">
        <v>1293</v>
      </c>
      <c r="B1294" s="117" t="s">
        <v>1622</v>
      </c>
      <c r="C1294" s="117" t="s">
        <v>1623</v>
      </c>
      <c r="D1294" s="117" t="s">
        <v>111</v>
      </c>
      <c r="E1294" s="117">
        <v>0.01</v>
      </c>
      <c r="F1294" s="117">
        <v>2</v>
      </c>
      <c r="G1294" s="117">
        <v>0.02</v>
      </c>
      <c r="H1294" s="117" t="e">
        <f>G1294*'3-9-2原材料-报废'!#REF!</f>
        <v>#REF!</v>
      </c>
    </row>
    <row r="1295" ht="16" customHeight="1" spans="1:8">
      <c r="A1295" s="117">
        <v>1294</v>
      </c>
      <c r="B1295" s="117" t="s">
        <v>1624</v>
      </c>
      <c r="C1295" s="117" t="s">
        <v>1625</v>
      </c>
      <c r="D1295" s="117" t="s">
        <v>111</v>
      </c>
      <c r="E1295" s="117">
        <v>0.01</v>
      </c>
      <c r="F1295" s="117">
        <v>2</v>
      </c>
      <c r="G1295" s="117">
        <v>0.02</v>
      </c>
      <c r="H1295" s="117" t="e">
        <f>G1295*'3-9-2原材料-报废'!#REF!</f>
        <v>#REF!</v>
      </c>
    </row>
    <row r="1296" ht="16" customHeight="1" spans="1:8">
      <c r="A1296" s="117">
        <v>1295</v>
      </c>
      <c r="B1296" s="117" t="s">
        <v>1626</v>
      </c>
      <c r="C1296" s="117" t="s">
        <v>1627</v>
      </c>
      <c r="D1296" s="117" t="s">
        <v>111</v>
      </c>
      <c r="E1296" s="117">
        <v>0.01</v>
      </c>
      <c r="F1296" s="117">
        <v>2</v>
      </c>
      <c r="G1296" s="117">
        <v>0.02</v>
      </c>
      <c r="H1296" s="117" t="e">
        <f>G1296*'3-9-2原材料-报废'!#REF!</f>
        <v>#REF!</v>
      </c>
    </row>
    <row r="1297" ht="16" customHeight="1" spans="1:8">
      <c r="A1297" s="117">
        <v>1296</v>
      </c>
      <c r="B1297" s="117" t="s">
        <v>1628</v>
      </c>
      <c r="C1297" s="117" t="s">
        <v>1629</v>
      </c>
      <c r="D1297" s="117" t="s">
        <v>111</v>
      </c>
      <c r="E1297" s="117">
        <v>0.01</v>
      </c>
      <c r="F1297" s="117">
        <v>2</v>
      </c>
      <c r="G1297" s="117">
        <v>0.02</v>
      </c>
      <c r="H1297" s="117" t="e">
        <f>G1297*'3-9-2原材料-报废'!#REF!</f>
        <v>#REF!</v>
      </c>
    </row>
    <row r="1298" ht="16" customHeight="1" spans="1:8">
      <c r="A1298" s="117">
        <v>1297</v>
      </c>
      <c r="B1298" s="117" t="s">
        <v>1630</v>
      </c>
      <c r="C1298" s="117" t="s">
        <v>1631</v>
      </c>
      <c r="D1298" s="117" t="s">
        <v>111</v>
      </c>
      <c r="E1298" s="117">
        <v>0.02</v>
      </c>
      <c r="F1298" s="117">
        <v>2</v>
      </c>
      <c r="G1298" s="117">
        <v>0.04</v>
      </c>
      <c r="H1298" s="117" t="e">
        <f>G1298*'3-9-2原材料-报废'!#REF!</f>
        <v>#REF!</v>
      </c>
    </row>
    <row r="1299" ht="16" customHeight="1" spans="1:8">
      <c r="A1299" s="117">
        <v>1298</v>
      </c>
      <c r="B1299" s="117" t="s">
        <v>1632</v>
      </c>
      <c r="C1299" s="117" t="s">
        <v>1633</v>
      </c>
      <c r="D1299" s="117" t="s">
        <v>111</v>
      </c>
      <c r="E1299" s="117">
        <v>0.05</v>
      </c>
      <c r="F1299" s="117">
        <v>2</v>
      </c>
      <c r="G1299" s="117">
        <v>0.1</v>
      </c>
      <c r="H1299" s="117" t="e">
        <f>G1299*'3-9-2原材料-报废'!#REF!</f>
        <v>#REF!</v>
      </c>
    </row>
    <row r="1300" ht="16" customHeight="1" spans="1:8">
      <c r="A1300" s="117">
        <v>1299</v>
      </c>
      <c r="B1300" s="117" t="s">
        <v>1634</v>
      </c>
      <c r="C1300" s="117" t="s">
        <v>1635</v>
      </c>
      <c r="D1300" s="117" t="s">
        <v>111</v>
      </c>
      <c r="E1300" s="117">
        <v>0.01</v>
      </c>
      <c r="F1300" s="117">
        <v>2</v>
      </c>
      <c r="G1300" s="117">
        <v>0.02</v>
      </c>
      <c r="H1300" s="117" t="e">
        <f>G1300*'3-9-2原材料-报废'!#REF!</f>
        <v>#REF!</v>
      </c>
    </row>
    <row r="1301" ht="16" customHeight="1" spans="1:8">
      <c r="A1301" s="117">
        <v>1300</v>
      </c>
      <c r="B1301" s="117" t="s">
        <v>1636</v>
      </c>
      <c r="C1301" s="117" t="s">
        <v>1637</v>
      </c>
      <c r="D1301" s="117" t="s">
        <v>111</v>
      </c>
      <c r="E1301" s="117">
        <v>0.01</v>
      </c>
      <c r="F1301" s="117">
        <v>2</v>
      </c>
      <c r="G1301" s="117">
        <v>0.02</v>
      </c>
      <c r="H1301" s="117" t="e">
        <f>G1301*'3-9-2原材料-报废'!#REF!</f>
        <v>#REF!</v>
      </c>
    </row>
    <row r="1302" ht="16" customHeight="1" spans="1:8">
      <c r="A1302" s="117">
        <v>1301</v>
      </c>
      <c r="B1302" s="117" t="s">
        <v>1638</v>
      </c>
      <c r="C1302" s="117" t="s">
        <v>1639</v>
      </c>
      <c r="D1302" s="117" t="s">
        <v>111</v>
      </c>
      <c r="E1302" s="117">
        <v>0.02</v>
      </c>
      <c r="F1302" s="117">
        <v>2</v>
      </c>
      <c r="G1302" s="117">
        <v>0.04</v>
      </c>
      <c r="H1302" s="117" t="e">
        <f>G1302*'3-9-2原材料-报废'!#REF!</f>
        <v>#REF!</v>
      </c>
    </row>
    <row r="1303" ht="16" customHeight="1" spans="1:8">
      <c r="A1303" s="117">
        <v>1302</v>
      </c>
      <c r="B1303" s="117" t="s">
        <v>1640</v>
      </c>
      <c r="C1303" s="117" t="s">
        <v>1641</v>
      </c>
      <c r="D1303" s="117" t="s">
        <v>111</v>
      </c>
      <c r="E1303" s="117">
        <v>0.02</v>
      </c>
      <c r="F1303" s="117">
        <v>2</v>
      </c>
      <c r="G1303" s="117">
        <v>0.04</v>
      </c>
      <c r="H1303" s="117" t="e">
        <f>G1303*'3-9-2原材料-报废'!#REF!</f>
        <v>#REF!</v>
      </c>
    </row>
    <row r="1304" ht="16" customHeight="1" spans="1:8">
      <c r="A1304" s="117">
        <v>1303</v>
      </c>
      <c r="B1304" s="117" t="s">
        <v>1640</v>
      </c>
      <c r="C1304" s="117" t="s">
        <v>1641</v>
      </c>
      <c r="D1304" s="117" t="s">
        <v>111</v>
      </c>
      <c r="E1304" s="117">
        <v>0.02</v>
      </c>
      <c r="F1304" s="117">
        <v>2</v>
      </c>
      <c r="G1304" s="117">
        <v>0.04</v>
      </c>
      <c r="H1304" s="117" t="e">
        <f>G1304*'3-9-2原材料-报废'!#REF!</f>
        <v>#REF!</v>
      </c>
    </row>
    <row r="1305" ht="16" customHeight="1" spans="1:8">
      <c r="A1305" s="117">
        <v>1304</v>
      </c>
      <c r="B1305" s="117" t="s">
        <v>1642</v>
      </c>
      <c r="C1305" s="117" t="s">
        <v>1643</v>
      </c>
      <c r="D1305" s="117" t="s">
        <v>111</v>
      </c>
      <c r="E1305" s="117">
        <v>0.02</v>
      </c>
      <c r="F1305" s="117">
        <v>2</v>
      </c>
      <c r="G1305" s="117">
        <v>0.04</v>
      </c>
      <c r="H1305" s="117" t="e">
        <f>G1305*'3-9-2原材料-报废'!#REF!</f>
        <v>#REF!</v>
      </c>
    </row>
    <row r="1306" ht="16" customHeight="1" spans="1:8">
      <c r="A1306" s="117">
        <v>1305</v>
      </c>
      <c r="B1306" s="117" t="s">
        <v>1644</v>
      </c>
      <c r="C1306" s="117" t="s">
        <v>1645</v>
      </c>
      <c r="D1306" s="117" t="s">
        <v>111</v>
      </c>
      <c r="E1306" s="117">
        <v>0.01</v>
      </c>
      <c r="F1306" s="117">
        <v>2</v>
      </c>
      <c r="G1306" s="117">
        <v>0.02</v>
      </c>
      <c r="H1306" s="117" t="e">
        <f>G1306*'3-9-2原材料-报废'!#REF!</f>
        <v>#REF!</v>
      </c>
    </row>
    <row r="1307" ht="16" customHeight="1" spans="1:8">
      <c r="A1307" s="117">
        <v>1306</v>
      </c>
      <c r="B1307" s="117" t="s">
        <v>1646</v>
      </c>
      <c r="C1307" s="117" t="s">
        <v>1647</v>
      </c>
      <c r="D1307" s="117" t="s">
        <v>111</v>
      </c>
      <c r="E1307" s="117">
        <v>0.01</v>
      </c>
      <c r="F1307" s="117">
        <v>2</v>
      </c>
      <c r="G1307" s="117">
        <v>0.02</v>
      </c>
      <c r="H1307" s="117" t="e">
        <f>G1307*'3-9-2原材料-报废'!#REF!</f>
        <v>#REF!</v>
      </c>
    </row>
    <row r="1308" ht="16" customHeight="1" spans="1:8">
      <c r="A1308" s="117">
        <v>1307</v>
      </c>
      <c r="B1308" s="117" t="s">
        <v>1648</v>
      </c>
      <c r="C1308" s="117" t="s">
        <v>1649</v>
      </c>
      <c r="D1308" s="117" t="s">
        <v>111</v>
      </c>
      <c r="E1308" s="117">
        <v>0.01</v>
      </c>
      <c r="F1308" s="117">
        <v>2</v>
      </c>
      <c r="G1308" s="117">
        <v>0.02</v>
      </c>
      <c r="H1308" s="117" t="e">
        <f>G1308*'3-9-2原材料-报废'!#REF!</f>
        <v>#REF!</v>
      </c>
    </row>
    <row r="1309" ht="16" customHeight="1" spans="1:8">
      <c r="A1309" s="117">
        <v>1308</v>
      </c>
      <c r="B1309" s="117" t="s">
        <v>1648</v>
      </c>
      <c r="C1309" s="117" t="s">
        <v>1649</v>
      </c>
      <c r="D1309" s="117" t="s">
        <v>111</v>
      </c>
      <c r="E1309" s="117">
        <v>0.01</v>
      </c>
      <c r="F1309" s="117">
        <v>2</v>
      </c>
      <c r="G1309" s="117">
        <v>0.02</v>
      </c>
      <c r="H1309" s="117" t="e">
        <f>G1309*'3-9-2原材料-报废'!#REF!</f>
        <v>#REF!</v>
      </c>
    </row>
    <row r="1310" ht="16" customHeight="1" spans="1:8">
      <c r="A1310" s="117">
        <v>1309</v>
      </c>
      <c r="B1310" s="117" t="s">
        <v>1650</v>
      </c>
      <c r="C1310" s="117" t="s">
        <v>1651</v>
      </c>
      <c r="D1310" s="117" t="s">
        <v>111</v>
      </c>
      <c r="E1310" s="117">
        <v>0.02</v>
      </c>
      <c r="F1310" s="117">
        <v>2</v>
      </c>
      <c r="G1310" s="117">
        <v>0.04</v>
      </c>
      <c r="H1310" s="117" t="e">
        <f>G1310*'3-9-2原材料-报废'!#REF!</f>
        <v>#REF!</v>
      </c>
    </row>
    <row r="1311" ht="16" customHeight="1" spans="1:8">
      <c r="A1311" s="117">
        <v>1310</v>
      </c>
      <c r="B1311" s="117" t="s">
        <v>1650</v>
      </c>
      <c r="C1311" s="117" t="s">
        <v>1651</v>
      </c>
      <c r="D1311" s="117" t="s">
        <v>111</v>
      </c>
      <c r="E1311" s="117">
        <v>0.02</v>
      </c>
      <c r="F1311" s="117">
        <v>2</v>
      </c>
      <c r="G1311" s="117">
        <v>0.04</v>
      </c>
      <c r="H1311" s="117" t="e">
        <f>G1311*'3-9-2原材料-报废'!#REF!</f>
        <v>#REF!</v>
      </c>
    </row>
    <row r="1312" ht="16" customHeight="1" spans="1:8">
      <c r="A1312" s="117">
        <v>1311</v>
      </c>
      <c r="B1312" s="117" t="s">
        <v>1652</v>
      </c>
      <c r="C1312" s="117" t="s">
        <v>1653</v>
      </c>
      <c r="D1312" s="117" t="s">
        <v>111</v>
      </c>
      <c r="E1312" s="117">
        <v>0.02</v>
      </c>
      <c r="F1312" s="117">
        <v>2</v>
      </c>
      <c r="G1312" s="117">
        <v>0.04</v>
      </c>
      <c r="H1312" s="117" t="e">
        <f>G1312*'3-9-2原材料-报废'!#REF!</f>
        <v>#REF!</v>
      </c>
    </row>
    <row r="1313" ht="16" customHeight="1" spans="1:8">
      <c r="A1313" s="117">
        <v>1312</v>
      </c>
      <c r="B1313" s="117" t="s">
        <v>1652</v>
      </c>
      <c r="C1313" s="117" t="s">
        <v>1653</v>
      </c>
      <c r="D1313" s="117" t="s">
        <v>111</v>
      </c>
      <c r="E1313" s="117">
        <v>0.02</v>
      </c>
      <c r="F1313" s="117">
        <v>2</v>
      </c>
      <c r="G1313" s="117">
        <v>0.04</v>
      </c>
      <c r="H1313" s="117" t="e">
        <f>G1313*'3-9-2原材料-报废'!#REF!</f>
        <v>#REF!</v>
      </c>
    </row>
    <row r="1314" ht="16" customHeight="1" spans="1:8">
      <c r="A1314" s="117">
        <v>1313</v>
      </c>
      <c r="B1314" s="117" t="s">
        <v>1654</v>
      </c>
      <c r="C1314" s="117" t="s">
        <v>1655</v>
      </c>
      <c r="D1314" s="117" t="s">
        <v>111</v>
      </c>
      <c r="E1314" s="117">
        <v>0.02</v>
      </c>
      <c r="F1314" s="117">
        <v>2</v>
      </c>
      <c r="G1314" s="117">
        <v>0.04</v>
      </c>
      <c r="H1314" s="117" t="e">
        <f>G1314*'3-9-2原材料-报废'!#REF!</f>
        <v>#REF!</v>
      </c>
    </row>
    <row r="1315" ht="16" customHeight="1" spans="1:8">
      <c r="A1315" s="117">
        <v>1314</v>
      </c>
      <c r="B1315" s="117" t="s">
        <v>1654</v>
      </c>
      <c r="C1315" s="117" t="s">
        <v>1655</v>
      </c>
      <c r="D1315" s="117" t="s">
        <v>111</v>
      </c>
      <c r="E1315" s="117">
        <v>0.02</v>
      </c>
      <c r="F1315" s="117">
        <v>2</v>
      </c>
      <c r="G1315" s="117">
        <v>0.04</v>
      </c>
      <c r="H1315" s="117" t="e">
        <f>G1315*'3-9-2原材料-报废'!#REF!</f>
        <v>#REF!</v>
      </c>
    </row>
    <row r="1316" ht="16" customHeight="1" spans="1:8">
      <c r="A1316" s="117">
        <v>1315</v>
      </c>
      <c r="B1316" s="117" t="s">
        <v>1654</v>
      </c>
      <c r="C1316" s="117" t="s">
        <v>1655</v>
      </c>
      <c r="D1316" s="117" t="s">
        <v>111</v>
      </c>
      <c r="E1316" s="117">
        <v>0.02</v>
      </c>
      <c r="F1316" s="117">
        <v>2</v>
      </c>
      <c r="G1316" s="117">
        <v>0.04</v>
      </c>
      <c r="H1316" s="117" t="e">
        <f>G1316*'3-9-2原材料-报废'!#REF!</f>
        <v>#REF!</v>
      </c>
    </row>
    <row r="1317" ht="16" customHeight="1" spans="1:8">
      <c r="A1317" s="117">
        <v>1316</v>
      </c>
      <c r="B1317" s="117" t="s">
        <v>1656</v>
      </c>
      <c r="C1317" s="117" t="s">
        <v>1657</v>
      </c>
      <c r="D1317" s="117" t="s">
        <v>111</v>
      </c>
      <c r="E1317" s="117">
        <v>0.05</v>
      </c>
      <c r="F1317" s="117">
        <v>2</v>
      </c>
      <c r="G1317" s="117">
        <v>0.1</v>
      </c>
      <c r="H1317" s="117" t="e">
        <f>G1317*'3-9-2原材料-报废'!#REF!</f>
        <v>#REF!</v>
      </c>
    </row>
    <row r="1318" ht="16" customHeight="1" spans="1:8">
      <c r="A1318" s="117">
        <v>1317</v>
      </c>
      <c r="B1318" s="117" t="s">
        <v>1658</v>
      </c>
      <c r="C1318" s="117" t="s">
        <v>1659</v>
      </c>
      <c r="D1318" s="117" t="s">
        <v>111</v>
      </c>
      <c r="E1318" s="117">
        <v>0.01</v>
      </c>
      <c r="F1318" s="117">
        <v>2</v>
      </c>
      <c r="G1318" s="117">
        <v>0.02</v>
      </c>
      <c r="H1318" s="117" t="e">
        <f>G1318*'3-9-2原材料-报废'!#REF!</f>
        <v>#REF!</v>
      </c>
    </row>
    <row r="1319" ht="16" customHeight="1" spans="1:8">
      <c r="A1319" s="117">
        <v>1318</v>
      </c>
      <c r="B1319" s="117" t="s">
        <v>1660</v>
      </c>
      <c r="C1319" s="117" t="s">
        <v>1661</v>
      </c>
      <c r="D1319" s="117" t="s">
        <v>111</v>
      </c>
      <c r="E1319" s="117">
        <v>0.02</v>
      </c>
      <c r="F1319" s="117">
        <v>2</v>
      </c>
      <c r="G1319" s="117">
        <v>0.04</v>
      </c>
      <c r="H1319" s="117" t="e">
        <f>G1319*'3-9-2原材料-报废'!#REF!</f>
        <v>#REF!</v>
      </c>
    </row>
    <row r="1320" ht="16" customHeight="1" spans="1:8">
      <c r="A1320" s="117">
        <v>1319</v>
      </c>
      <c r="B1320" s="117" t="s">
        <v>1660</v>
      </c>
      <c r="C1320" s="117" t="s">
        <v>1661</v>
      </c>
      <c r="D1320" s="117" t="s">
        <v>111</v>
      </c>
      <c r="E1320" s="117">
        <v>0.02</v>
      </c>
      <c r="F1320" s="117">
        <v>2</v>
      </c>
      <c r="G1320" s="117">
        <v>0.04</v>
      </c>
      <c r="H1320" s="117" t="e">
        <f>G1320*'3-9-2原材料-报废'!#REF!</f>
        <v>#REF!</v>
      </c>
    </row>
    <row r="1321" ht="16" customHeight="1" spans="1:8">
      <c r="A1321" s="117">
        <v>1320</v>
      </c>
      <c r="B1321" s="117" t="s">
        <v>1662</v>
      </c>
      <c r="C1321" s="117" t="s">
        <v>1663</v>
      </c>
      <c r="D1321" s="117" t="s">
        <v>111</v>
      </c>
      <c r="E1321" s="117">
        <v>0.01</v>
      </c>
      <c r="F1321" s="117">
        <v>2</v>
      </c>
      <c r="G1321" s="117">
        <v>0.02</v>
      </c>
      <c r="H1321" s="117" t="e">
        <f>G1321*'3-9-2原材料-报废'!#REF!</f>
        <v>#REF!</v>
      </c>
    </row>
    <row r="1322" ht="16" customHeight="1" spans="1:8">
      <c r="A1322" s="117">
        <v>1321</v>
      </c>
      <c r="B1322" s="117" t="s">
        <v>1662</v>
      </c>
      <c r="C1322" s="117" t="s">
        <v>1663</v>
      </c>
      <c r="D1322" s="117" t="s">
        <v>111</v>
      </c>
      <c r="E1322" s="117">
        <v>0.01</v>
      </c>
      <c r="F1322" s="117">
        <v>2</v>
      </c>
      <c r="G1322" s="117">
        <v>0.02</v>
      </c>
      <c r="H1322" s="117" t="e">
        <f>G1322*'3-9-2原材料-报废'!#REF!</f>
        <v>#REF!</v>
      </c>
    </row>
    <row r="1323" ht="16" customHeight="1" spans="1:8">
      <c r="A1323" s="117">
        <v>1322</v>
      </c>
      <c r="B1323" s="117" t="s">
        <v>1664</v>
      </c>
      <c r="C1323" s="117" t="s">
        <v>1665</v>
      </c>
      <c r="D1323" s="117" t="s">
        <v>111</v>
      </c>
      <c r="E1323" s="117">
        <v>0.01</v>
      </c>
      <c r="F1323" s="117">
        <v>2</v>
      </c>
      <c r="G1323" s="117">
        <v>0.02</v>
      </c>
      <c r="H1323" s="117" t="e">
        <f>G1323*'3-9-2原材料-报废'!#REF!</f>
        <v>#REF!</v>
      </c>
    </row>
    <row r="1324" ht="16" customHeight="1" spans="1:8">
      <c r="A1324" s="117">
        <v>1323</v>
      </c>
      <c r="B1324" s="117" t="s">
        <v>1666</v>
      </c>
      <c r="C1324" s="117" t="s">
        <v>1667</v>
      </c>
      <c r="D1324" s="117" t="s">
        <v>111</v>
      </c>
      <c r="E1324" s="117">
        <v>0.01</v>
      </c>
      <c r="F1324" s="117">
        <v>2</v>
      </c>
      <c r="G1324" s="117">
        <v>0.02</v>
      </c>
      <c r="H1324" s="117" t="e">
        <f>G1324*'3-9-2原材料-报废'!#REF!</f>
        <v>#REF!</v>
      </c>
    </row>
    <row r="1325" ht="16" customHeight="1" spans="1:8">
      <c r="A1325" s="117">
        <v>1324</v>
      </c>
      <c r="B1325" s="117" t="s">
        <v>1668</v>
      </c>
      <c r="C1325" s="117" t="s">
        <v>1669</v>
      </c>
      <c r="D1325" s="117" t="s">
        <v>111</v>
      </c>
      <c r="E1325" s="117">
        <v>0.01</v>
      </c>
      <c r="F1325" s="117">
        <v>2</v>
      </c>
      <c r="G1325" s="117">
        <v>0.02</v>
      </c>
      <c r="H1325" s="117" t="e">
        <f>G1325*'3-9-2原材料-报废'!#REF!</f>
        <v>#REF!</v>
      </c>
    </row>
    <row r="1326" ht="16" customHeight="1" spans="1:8">
      <c r="A1326" s="117">
        <v>1325</v>
      </c>
      <c r="B1326" s="117" t="s">
        <v>1670</v>
      </c>
      <c r="C1326" s="117" t="s">
        <v>1671</v>
      </c>
      <c r="D1326" s="117" t="s">
        <v>111</v>
      </c>
      <c r="E1326" s="117">
        <v>0.01</v>
      </c>
      <c r="F1326" s="117">
        <v>2</v>
      </c>
      <c r="G1326" s="117">
        <v>0.02</v>
      </c>
      <c r="H1326" s="117" t="e">
        <f>G1326*'3-9-2原材料-报废'!#REF!</f>
        <v>#REF!</v>
      </c>
    </row>
    <row r="1327" ht="16" customHeight="1" spans="1:8">
      <c r="A1327" s="117">
        <v>1326</v>
      </c>
      <c r="B1327" s="117" t="s">
        <v>1672</v>
      </c>
      <c r="C1327" s="117" t="s">
        <v>1673</v>
      </c>
      <c r="D1327" s="117" t="s">
        <v>111</v>
      </c>
      <c r="E1327" s="117">
        <v>0.01</v>
      </c>
      <c r="F1327" s="117">
        <v>2</v>
      </c>
      <c r="G1327" s="117">
        <v>0.02</v>
      </c>
      <c r="H1327" s="117" t="e">
        <f>G1327*'3-9-2原材料-报废'!#REF!</f>
        <v>#REF!</v>
      </c>
    </row>
    <row r="1328" ht="16" customHeight="1" spans="1:8">
      <c r="A1328" s="117">
        <v>1327</v>
      </c>
      <c r="B1328" s="117" t="s">
        <v>1674</v>
      </c>
      <c r="C1328" s="117" t="s">
        <v>1675</v>
      </c>
      <c r="D1328" s="117" t="s">
        <v>111</v>
      </c>
      <c r="E1328" s="117">
        <v>0.01</v>
      </c>
      <c r="F1328" s="117">
        <v>2</v>
      </c>
      <c r="G1328" s="117">
        <v>0.02</v>
      </c>
      <c r="H1328" s="117" t="e">
        <f>G1328*'3-9-2原材料-报废'!#REF!</f>
        <v>#REF!</v>
      </c>
    </row>
    <row r="1329" ht="16" customHeight="1" spans="1:8">
      <c r="A1329" s="117">
        <v>1328</v>
      </c>
      <c r="B1329" s="117" t="s">
        <v>1676</v>
      </c>
      <c r="C1329" s="117" t="s">
        <v>1677</v>
      </c>
      <c r="D1329" s="117" t="s">
        <v>111</v>
      </c>
      <c r="E1329" s="117">
        <v>0.01</v>
      </c>
      <c r="F1329" s="117">
        <v>2</v>
      </c>
      <c r="G1329" s="117">
        <v>0.02</v>
      </c>
      <c r="H1329" s="117" t="e">
        <f>G1329*'3-9-2原材料-报废'!#REF!</f>
        <v>#REF!</v>
      </c>
    </row>
    <row r="1330" ht="16" customHeight="1" spans="1:8">
      <c r="A1330" s="117">
        <v>1329</v>
      </c>
      <c r="B1330" s="117" t="s">
        <v>1678</v>
      </c>
      <c r="C1330" s="117" t="s">
        <v>1679</v>
      </c>
      <c r="D1330" s="117" t="s">
        <v>111</v>
      </c>
      <c r="E1330" s="117">
        <v>0.01</v>
      </c>
      <c r="F1330" s="117">
        <v>2</v>
      </c>
      <c r="G1330" s="117">
        <v>0.02</v>
      </c>
      <c r="H1330" s="117" t="e">
        <f>G1330*'3-9-2原材料-报废'!#REF!</f>
        <v>#REF!</v>
      </c>
    </row>
    <row r="1331" ht="16" customHeight="1" spans="1:8">
      <c r="A1331" s="117">
        <v>1330</v>
      </c>
      <c r="B1331" s="117" t="s">
        <v>1680</v>
      </c>
      <c r="C1331" s="117" t="s">
        <v>1681</v>
      </c>
      <c r="D1331" s="117" t="s">
        <v>111</v>
      </c>
      <c r="E1331" s="117">
        <v>0.01</v>
      </c>
      <c r="F1331" s="117">
        <v>2</v>
      </c>
      <c r="G1331" s="117">
        <v>0.02</v>
      </c>
      <c r="H1331" s="117" t="e">
        <f>G1331*'3-9-2原材料-报废'!#REF!</f>
        <v>#REF!</v>
      </c>
    </row>
    <row r="1332" ht="16" customHeight="1" spans="1:8">
      <c r="A1332" s="117">
        <v>1331</v>
      </c>
      <c r="B1332" s="117" t="s">
        <v>1682</v>
      </c>
      <c r="C1332" s="117" t="s">
        <v>1683</v>
      </c>
      <c r="D1332" s="117" t="s">
        <v>111</v>
      </c>
      <c r="E1332" s="117">
        <v>0.01</v>
      </c>
      <c r="F1332" s="117">
        <v>2</v>
      </c>
      <c r="G1332" s="117">
        <v>0.02</v>
      </c>
      <c r="H1332" s="117" t="e">
        <f>G1332*'3-9-2原材料-报废'!#REF!</f>
        <v>#REF!</v>
      </c>
    </row>
    <row r="1333" ht="16" customHeight="1" spans="1:8">
      <c r="A1333" s="117">
        <v>1332</v>
      </c>
      <c r="B1333" s="117" t="s">
        <v>1684</v>
      </c>
      <c r="C1333" s="117" t="s">
        <v>1685</v>
      </c>
      <c r="D1333" s="117" t="s">
        <v>111</v>
      </c>
      <c r="E1333" s="117">
        <v>0.02</v>
      </c>
      <c r="F1333" s="117">
        <v>2</v>
      </c>
      <c r="G1333" s="117">
        <v>0.04</v>
      </c>
      <c r="H1333" s="117" t="e">
        <f>G1333*'3-9-2原材料-报废'!#REF!</f>
        <v>#REF!</v>
      </c>
    </row>
    <row r="1334" ht="16" customHeight="1" spans="1:8">
      <c r="A1334" s="117">
        <v>1333</v>
      </c>
      <c r="B1334" s="117" t="s">
        <v>1686</v>
      </c>
      <c r="C1334" s="117" t="s">
        <v>1687</v>
      </c>
      <c r="D1334" s="117" t="s">
        <v>111</v>
      </c>
      <c r="E1334" s="117">
        <v>0.01</v>
      </c>
      <c r="F1334" s="117">
        <v>2</v>
      </c>
      <c r="G1334" s="117">
        <v>0.02</v>
      </c>
      <c r="H1334" s="117" t="e">
        <f>G1334*'3-9-2原材料-报废'!#REF!</f>
        <v>#REF!</v>
      </c>
    </row>
    <row r="1335" ht="16" customHeight="1" spans="1:8">
      <c r="A1335" s="117">
        <v>1334</v>
      </c>
      <c r="B1335" s="117" t="s">
        <v>1688</v>
      </c>
      <c r="C1335" s="117" t="s">
        <v>1689</v>
      </c>
      <c r="D1335" s="117" t="s">
        <v>111</v>
      </c>
      <c r="E1335" s="117">
        <v>0.02</v>
      </c>
      <c r="F1335" s="117">
        <v>2</v>
      </c>
      <c r="G1335" s="117">
        <v>0.04</v>
      </c>
      <c r="H1335" s="117" t="e">
        <f>G1335*'3-9-2原材料-报废'!#REF!</f>
        <v>#REF!</v>
      </c>
    </row>
    <row r="1336" ht="16" customHeight="1" spans="1:8">
      <c r="A1336" s="117">
        <v>1335</v>
      </c>
      <c r="B1336" s="117" t="s">
        <v>1690</v>
      </c>
      <c r="C1336" s="117" t="s">
        <v>1691</v>
      </c>
      <c r="D1336" s="117" t="s">
        <v>111</v>
      </c>
      <c r="E1336" s="117">
        <v>0.01</v>
      </c>
      <c r="F1336" s="117">
        <v>2</v>
      </c>
      <c r="G1336" s="117">
        <v>0.02</v>
      </c>
      <c r="H1336" s="117" t="e">
        <f>G1336*'3-9-2原材料-报废'!#REF!</f>
        <v>#REF!</v>
      </c>
    </row>
    <row r="1337" ht="16" customHeight="1" spans="1:8">
      <c r="A1337" s="117">
        <v>1336</v>
      </c>
      <c r="B1337" s="117" t="s">
        <v>1692</v>
      </c>
      <c r="C1337" s="117" t="s">
        <v>1693</v>
      </c>
      <c r="D1337" s="117" t="s">
        <v>111</v>
      </c>
      <c r="E1337" s="117">
        <v>0.01</v>
      </c>
      <c r="F1337" s="117">
        <v>2</v>
      </c>
      <c r="G1337" s="117">
        <v>0.02</v>
      </c>
      <c r="H1337" s="117" t="e">
        <f>G1337*'3-9-2原材料-报废'!#REF!</f>
        <v>#REF!</v>
      </c>
    </row>
    <row r="1338" ht="16" customHeight="1" spans="1:8">
      <c r="A1338" s="117">
        <v>1337</v>
      </c>
      <c r="B1338" s="117" t="s">
        <v>1694</v>
      </c>
      <c r="C1338" s="117" t="s">
        <v>1695</v>
      </c>
      <c r="D1338" s="117" t="s">
        <v>111</v>
      </c>
      <c r="E1338" s="117">
        <v>0.01</v>
      </c>
      <c r="F1338" s="117">
        <v>2</v>
      </c>
      <c r="G1338" s="117">
        <v>0.02</v>
      </c>
      <c r="H1338" s="117" t="e">
        <f>G1338*'3-9-2原材料-报废'!#REF!</f>
        <v>#REF!</v>
      </c>
    </row>
    <row r="1339" ht="16" customHeight="1" spans="1:8">
      <c r="A1339" s="117">
        <v>1338</v>
      </c>
      <c r="B1339" s="117" t="s">
        <v>1696</v>
      </c>
      <c r="C1339" s="117" t="s">
        <v>1697</v>
      </c>
      <c r="D1339" s="117" t="s">
        <v>111</v>
      </c>
      <c r="E1339" s="117">
        <v>0.02</v>
      </c>
      <c r="F1339" s="117">
        <v>2</v>
      </c>
      <c r="G1339" s="117">
        <v>0.04</v>
      </c>
      <c r="H1339" s="117" t="e">
        <f>G1339*'3-9-2原材料-报废'!#REF!</f>
        <v>#REF!</v>
      </c>
    </row>
    <row r="1340" ht="16" customHeight="1" spans="1:8">
      <c r="A1340" s="117">
        <v>1339</v>
      </c>
      <c r="B1340" s="117" t="s">
        <v>1698</v>
      </c>
      <c r="C1340" s="117" t="s">
        <v>1699</v>
      </c>
      <c r="D1340" s="117" t="s">
        <v>111</v>
      </c>
      <c r="E1340" s="117">
        <v>0.02</v>
      </c>
      <c r="F1340" s="117">
        <v>2</v>
      </c>
      <c r="G1340" s="117">
        <v>0.04</v>
      </c>
      <c r="H1340" s="117" t="e">
        <f>G1340*'3-9-2原材料-报废'!#REF!</f>
        <v>#REF!</v>
      </c>
    </row>
    <row r="1341" ht="16" customHeight="1" spans="1:8">
      <c r="A1341" s="117">
        <v>1340</v>
      </c>
      <c r="B1341" s="117" t="s">
        <v>1698</v>
      </c>
      <c r="C1341" s="117" t="s">
        <v>1699</v>
      </c>
      <c r="D1341" s="117" t="s">
        <v>111</v>
      </c>
      <c r="E1341" s="117">
        <v>0.02</v>
      </c>
      <c r="F1341" s="117">
        <v>2</v>
      </c>
      <c r="G1341" s="117">
        <v>0.04</v>
      </c>
      <c r="H1341" s="117" t="e">
        <f>G1341*'3-9-2原材料-报废'!#REF!</f>
        <v>#REF!</v>
      </c>
    </row>
    <row r="1342" ht="16" customHeight="1" spans="1:8">
      <c r="A1342" s="117">
        <v>1341</v>
      </c>
      <c r="B1342" s="117" t="s">
        <v>1698</v>
      </c>
      <c r="C1342" s="117" t="s">
        <v>1699</v>
      </c>
      <c r="D1342" s="117" t="s">
        <v>111</v>
      </c>
      <c r="E1342" s="117">
        <v>0.02</v>
      </c>
      <c r="F1342" s="117">
        <v>2</v>
      </c>
      <c r="G1342" s="117">
        <v>0.04</v>
      </c>
      <c r="H1342" s="117" t="e">
        <f>G1342*'3-9-2原材料-报废'!#REF!</f>
        <v>#REF!</v>
      </c>
    </row>
    <row r="1343" ht="16" customHeight="1" spans="1:8">
      <c r="A1343" s="117">
        <v>1342</v>
      </c>
      <c r="B1343" s="117" t="s">
        <v>1700</v>
      </c>
      <c r="C1343" s="117" t="s">
        <v>1701</v>
      </c>
      <c r="D1343" s="117" t="s">
        <v>111</v>
      </c>
      <c r="E1343" s="117">
        <v>0.05</v>
      </c>
      <c r="F1343" s="117">
        <v>2</v>
      </c>
      <c r="G1343" s="117">
        <v>0.1</v>
      </c>
      <c r="H1343" s="117" t="e">
        <f>G1343*'3-9-2原材料-报废'!#REF!</f>
        <v>#REF!</v>
      </c>
    </row>
    <row r="1344" ht="16" customHeight="1" spans="1:8">
      <c r="A1344" s="117">
        <v>1343</v>
      </c>
      <c r="B1344" s="117" t="s">
        <v>1702</v>
      </c>
      <c r="C1344" s="117" t="s">
        <v>1703</v>
      </c>
      <c r="D1344" s="117" t="s">
        <v>111</v>
      </c>
      <c r="E1344" s="117">
        <v>0.05</v>
      </c>
      <c r="F1344" s="117">
        <v>2</v>
      </c>
      <c r="G1344" s="117">
        <v>0.1</v>
      </c>
      <c r="H1344" s="117" t="e">
        <f>G1344*'3-9-2原材料-报废'!#REF!</f>
        <v>#REF!</v>
      </c>
    </row>
    <row r="1345" ht="16" customHeight="1" spans="1:8">
      <c r="A1345" s="117">
        <v>1344</v>
      </c>
      <c r="B1345" s="117" t="s">
        <v>1704</v>
      </c>
      <c r="C1345" s="117" t="s">
        <v>1705</v>
      </c>
      <c r="D1345" s="117" t="s">
        <v>111</v>
      </c>
      <c r="E1345" s="117">
        <v>0.02</v>
      </c>
      <c r="F1345" s="117">
        <v>2</v>
      </c>
      <c r="G1345" s="117">
        <v>0.04</v>
      </c>
      <c r="H1345" s="117" t="e">
        <f>G1345*'3-9-2原材料-报废'!#REF!</f>
        <v>#REF!</v>
      </c>
    </row>
    <row r="1346" ht="16" customHeight="1" spans="1:8">
      <c r="A1346" s="117">
        <v>1345</v>
      </c>
      <c r="B1346" s="117" t="s">
        <v>1706</v>
      </c>
      <c r="C1346" s="117" t="s">
        <v>1707</v>
      </c>
      <c r="D1346" s="117" t="s">
        <v>111</v>
      </c>
      <c r="E1346" s="117">
        <v>0.02</v>
      </c>
      <c r="F1346" s="117">
        <v>2</v>
      </c>
      <c r="G1346" s="117">
        <v>0.04</v>
      </c>
      <c r="H1346" s="117" t="e">
        <f>G1346*'3-9-2原材料-报废'!#REF!</f>
        <v>#REF!</v>
      </c>
    </row>
    <row r="1347" ht="16" customHeight="1" spans="1:8">
      <c r="A1347" s="117">
        <v>1346</v>
      </c>
      <c r="B1347" s="117" t="s">
        <v>1708</v>
      </c>
      <c r="C1347" s="117" t="s">
        <v>1709</v>
      </c>
      <c r="D1347" s="117" t="s">
        <v>124</v>
      </c>
      <c r="E1347" s="117">
        <v>0.05</v>
      </c>
      <c r="F1347" s="117">
        <v>8</v>
      </c>
      <c r="G1347" s="117">
        <v>0.4</v>
      </c>
      <c r="H1347" s="117" t="e">
        <f>G1347*'3-9-2原材料-报废'!#REF!</f>
        <v>#REF!</v>
      </c>
    </row>
    <row r="1348" ht="16" customHeight="1" spans="1:8">
      <c r="A1348" s="117">
        <v>1347</v>
      </c>
      <c r="B1348" s="117" t="s">
        <v>1708</v>
      </c>
      <c r="C1348" s="117" t="s">
        <v>1709</v>
      </c>
      <c r="D1348" s="117" t="s">
        <v>124</v>
      </c>
      <c r="E1348" s="117">
        <v>0.05</v>
      </c>
      <c r="F1348" s="117">
        <v>8</v>
      </c>
      <c r="G1348" s="117">
        <v>0.4</v>
      </c>
      <c r="H1348" s="117" t="e">
        <f>G1348*'3-9-2原材料-报废'!#REF!</f>
        <v>#REF!</v>
      </c>
    </row>
    <row r="1349" ht="16" customHeight="1" spans="1:8">
      <c r="A1349" s="117">
        <v>1348</v>
      </c>
      <c r="B1349" s="117" t="s">
        <v>1710</v>
      </c>
      <c r="C1349" s="117" t="s">
        <v>1711</v>
      </c>
      <c r="D1349" s="117" t="s">
        <v>124</v>
      </c>
      <c r="E1349" s="117">
        <v>0.05</v>
      </c>
      <c r="F1349" s="117">
        <v>8</v>
      </c>
      <c r="G1349" s="117">
        <v>0.4</v>
      </c>
      <c r="H1349" s="117" t="e">
        <f>G1349*'3-9-2原材料-报废'!#REF!</f>
        <v>#REF!</v>
      </c>
    </row>
    <row r="1350" ht="16" customHeight="1" spans="1:8">
      <c r="A1350" s="117">
        <v>1349</v>
      </c>
      <c r="B1350" s="117" t="s">
        <v>1710</v>
      </c>
      <c r="C1350" s="117" t="s">
        <v>1711</v>
      </c>
      <c r="D1350" s="117" t="s">
        <v>124</v>
      </c>
      <c r="E1350" s="117">
        <v>0.05</v>
      </c>
      <c r="F1350" s="117">
        <v>8</v>
      </c>
      <c r="G1350" s="117">
        <v>0.4</v>
      </c>
      <c r="H1350" s="117" t="e">
        <f>G1350*'3-9-2原材料-报废'!#REF!</f>
        <v>#REF!</v>
      </c>
    </row>
    <row r="1351" ht="16" customHeight="1" spans="1:8">
      <c r="A1351" s="117">
        <v>1350</v>
      </c>
      <c r="B1351" s="117" t="s">
        <v>1712</v>
      </c>
      <c r="C1351" s="117" t="s">
        <v>1713</v>
      </c>
      <c r="D1351" s="117" t="s">
        <v>279</v>
      </c>
      <c r="E1351" s="117">
        <v>0.1</v>
      </c>
      <c r="F1351" s="117">
        <v>8</v>
      </c>
      <c r="G1351" s="117">
        <v>0.8</v>
      </c>
      <c r="H1351" s="117" t="e">
        <f>G1351*'3-9-2原材料-报废'!#REF!</f>
        <v>#REF!</v>
      </c>
    </row>
    <row r="1352" ht="16" customHeight="1" spans="1:8">
      <c r="A1352" s="117">
        <v>1351</v>
      </c>
      <c r="B1352" s="117" t="s">
        <v>1714</v>
      </c>
      <c r="C1352" s="117" t="s">
        <v>1715</v>
      </c>
      <c r="D1352" s="117" t="s">
        <v>73</v>
      </c>
      <c r="E1352" s="117">
        <v>0.2</v>
      </c>
      <c r="F1352" s="117">
        <v>8</v>
      </c>
      <c r="G1352" s="117">
        <v>1.6</v>
      </c>
      <c r="H1352" s="117" t="e">
        <f>G1352*'3-9-2原材料-报废'!#REF!</f>
        <v>#REF!</v>
      </c>
    </row>
    <row r="1353" ht="16" customHeight="1" spans="1:8">
      <c r="A1353" s="117">
        <v>1352</v>
      </c>
      <c r="B1353" s="117" t="s">
        <v>1716</v>
      </c>
      <c r="C1353" s="117" t="s">
        <v>1717</v>
      </c>
      <c r="D1353" s="117" t="s">
        <v>73</v>
      </c>
      <c r="E1353" s="117">
        <v>0.05</v>
      </c>
      <c r="F1353" s="117">
        <v>8</v>
      </c>
      <c r="G1353" s="117">
        <v>0.4</v>
      </c>
      <c r="H1353" s="117" t="e">
        <f>G1353*'3-9-2原材料-报废'!#REF!</f>
        <v>#REF!</v>
      </c>
    </row>
    <row r="1354" ht="16" customHeight="1" spans="1:8">
      <c r="A1354" s="117">
        <v>1353</v>
      </c>
      <c r="B1354" s="117" t="s">
        <v>1718</v>
      </c>
      <c r="C1354" s="117" t="s">
        <v>1719</v>
      </c>
      <c r="D1354" s="117" t="s">
        <v>9</v>
      </c>
      <c r="E1354" s="117">
        <v>0.02</v>
      </c>
      <c r="F1354" s="117">
        <v>0.5</v>
      </c>
      <c r="G1354" s="117">
        <v>0.01</v>
      </c>
      <c r="H1354" s="117" t="e">
        <f>G1354*'3-9-2原材料-报废'!#REF!</f>
        <v>#REF!</v>
      </c>
    </row>
    <row r="1355" ht="16" customHeight="1" spans="1:8">
      <c r="A1355" s="117">
        <v>1354</v>
      </c>
      <c r="B1355" s="117" t="s">
        <v>1720</v>
      </c>
      <c r="C1355" s="117" t="s">
        <v>1721</v>
      </c>
      <c r="D1355" s="117" t="s">
        <v>9</v>
      </c>
      <c r="E1355" s="117">
        <v>0.02</v>
      </c>
      <c r="F1355" s="117">
        <v>0.5</v>
      </c>
      <c r="G1355" s="117">
        <v>0.01</v>
      </c>
      <c r="H1355" s="117" t="e">
        <f>G1355*'3-9-2原材料-报废'!#REF!</f>
        <v>#REF!</v>
      </c>
    </row>
    <row r="1356" ht="16" customHeight="1" spans="1:8">
      <c r="A1356" s="117">
        <v>1355</v>
      </c>
      <c r="B1356" s="117" t="s">
        <v>1722</v>
      </c>
      <c r="C1356" s="117" t="s">
        <v>1723</v>
      </c>
      <c r="D1356" s="117" t="s">
        <v>9</v>
      </c>
      <c r="E1356" s="117">
        <v>0.02</v>
      </c>
      <c r="F1356" s="117">
        <v>0.5</v>
      </c>
      <c r="G1356" s="117">
        <v>0.01</v>
      </c>
      <c r="H1356" s="117" t="e">
        <f>G1356*'3-9-2原材料-报废'!#REF!</f>
        <v>#REF!</v>
      </c>
    </row>
    <row r="1357" ht="16" customHeight="1" spans="1:8">
      <c r="A1357" s="117">
        <v>1356</v>
      </c>
      <c r="B1357" s="117" t="s">
        <v>1724</v>
      </c>
      <c r="C1357" s="117" t="s">
        <v>1725</v>
      </c>
      <c r="D1357" s="117" t="s">
        <v>9</v>
      </c>
      <c r="E1357" s="117">
        <v>0.01</v>
      </c>
      <c r="F1357" s="117">
        <v>0.5</v>
      </c>
      <c r="G1357" s="117">
        <v>0.01</v>
      </c>
      <c r="H1357" s="117" t="e">
        <f>G1357*'3-9-2原材料-报废'!#REF!</f>
        <v>#REF!</v>
      </c>
    </row>
    <row r="1358" ht="16" customHeight="1" spans="1:8">
      <c r="A1358" s="117">
        <v>1357</v>
      </c>
      <c r="B1358" s="117" t="s">
        <v>1724</v>
      </c>
      <c r="C1358" s="117" t="s">
        <v>1725</v>
      </c>
      <c r="D1358" s="117" t="s">
        <v>9</v>
      </c>
      <c r="E1358" s="117">
        <v>0.01</v>
      </c>
      <c r="F1358" s="117">
        <v>0.5</v>
      </c>
      <c r="G1358" s="117">
        <v>0.01</v>
      </c>
      <c r="H1358" s="117" t="e">
        <f>G1358*'3-9-2原材料-报废'!#REF!</f>
        <v>#REF!</v>
      </c>
    </row>
    <row r="1359" ht="16" customHeight="1" spans="1:8">
      <c r="A1359" s="117">
        <v>1358</v>
      </c>
      <c r="B1359" s="117" t="s">
        <v>1726</v>
      </c>
      <c r="C1359" s="117" t="s">
        <v>1727</v>
      </c>
      <c r="D1359" s="117" t="s">
        <v>9</v>
      </c>
      <c r="E1359" s="117">
        <v>0.02</v>
      </c>
      <c r="F1359" s="117">
        <v>0.5</v>
      </c>
      <c r="G1359" s="117">
        <v>0.01</v>
      </c>
      <c r="H1359" s="117" t="e">
        <f>G1359*'3-9-2原材料-报废'!#REF!</f>
        <v>#REF!</v>
      </c>
    </row>
    <row r="1360" ht="16" customHeight="1" spans="1:8">
      <c r="A1360" s="117">
        <v>1359</v>
      </c>
      <c r="B1360" s="117" t="s">
        <v>1728</v>
      </c>
      <c r="C1360" s="117" t="s">
        <v>1729</v>
      </c>
      <c r="D1360" s="117" t="s">
        <v>9</v>
      </c>
      <c r="E1360" s="117">
        <v>0.02</v>
      </c>
      <c r="F1360" s="117">
        <v>0.5</v>
      </c>
      <c r="G1360" s="117">
        <v>0.01</v>
      </c>
      <c r="H1360" s="117" t="e">
        <f>G1360*'3-9-2原材料-报废'!#REF!</f>
        <v>#REF!</v>
      </c>
    </row>
    <row r="1361" ht="16" customHeight="1" spans="1:8">
      <c r="A1361" s="117">
        <v>1360</v>
      </c>
      <c r="B1361" s="117" t="s">
        <v>1730</v>
      </c>
      <c r="C1361" s="117" t="s">
        <v>1731</v>
      </c>
      <c r="D1361" s="117" t="s">
        <v>9</v>
      </c>
      <c r="E1361" s="117">
        <v>0.01</v>
      </c>
      <c r="F1361" s="117">
        <v>0.5</v>
      </c>
      <c r="G1361" s="117">
        <v>0.01</v>
      </c>
      <c r="H1361" s="117" t="e">
        <f>G1361*'3-9-2原材料-报废'!#REF!</f>
        <v>#REF!</v>
      </c>
    </row>
    <row r="1362" ht="16" customHeight="1" spans="1:8">
      <c r="A1362" s="117">
        <v>1361</v>
      </c>
      <c r="B1362" s="117" t="s">
        <v>1732</v>
      </c>
      <c r="C1362" s="117" t="s">
        <v>1733</v>
      </c>
      <c r="D1362" s="117" t="s">
        <v>9</v>
      </c>
      <c r="E1362" s="117">
        <v>0.01</v>
      </c>
      <c r="F1362" s="117">
        <v>0.5</v>
      </c>
      <c r="G1362" s="117">
        <v>0.01</v>
      </c>
      <c r="H1362" s="117" t="e">
        <f>G1362*'3-9-2原材料-报废'!#REF!</f>
        <v>#REF!</v>
      </c>
    </row>
    <row r="1363" ht="16" customHeight="1" spans="1:8">
      <c r="A1363" s="117">
        <v>1362</v>
      </c>
      <c r="B1363" s="117" t="s">
        <v>1734</v>
      </c>
      <c r="C1363" s="117" t="s">
        <v>1735</v>
      </c>
      <c r="D1363" s="117" t="s">
        <v>9</v>
      </c>
      <c r="E1363" s="117">
        <v>0.01</v>
      </c>
      <c r="F1363" s="117">
        <v>0.5</v>
      </c>
      <c r="G1363" s="117">
        <v>0.01</v>
      </c>
      <c r="H1363" s="117" t="e">
        <f>G1363*'3-9-2原材料-报废'!#REF!</f>
        <v>#REF!</v>
      </c>
    </row>
    <row r="1364" ht="16" customHeight="1" spans="1:8">
      <c r="A1364" s="117">
        <v>1363</v>
      </c>
      <c r="B1364" s="117" t="s">
        <v>1734</v>
      </c>
      <c r="C1364" s="117" t="s">
        <v>1735</v>
      </c>
      <c r="D1364" s="117" t="s">
        <v>9</v>
      </c>
      <c r="E1364" s="117">
        <v>0.01</v>
      </c>
      <c r="F1364" s="117">
        <v>0.5</v>
      </c>
      <c r="G1364" s="117">
        <v>0.01</v>
      </c>
      <c r="H1364" s="117" t="e">
        <f>G1364*'3-9-2原材料-报废'!#REF!</f>
        <v>#REF!</v>
      </c>
    </row>
    <row r="1365" ht="16" customHeight="1" spans="1:8">
      <c r="A1365" s="117">
        <v>1364</v>
      </c>
      <c r="B1365" s="117" t="s">
        <v>1736</v>
      </c>
      <c r="C1365" s="117" t="s">
        <v>1737</v>
      </c>
      <c r="D1365" s="117" t="s">
        <v>9</v>
      </c>
      <c r="E1365" s="117">
        <v>0.02</v>
      </c>
      <c r="F1365" s="117">
        <v>0.5</v>
      </c>
      <c r="G1365" s="117">
        <v>0.01</v>
      </c>
      <c r="H1365" s="117" t="e">
        <f>G1365*'3-9-2原材料-报废'!#REF!</f>
        <v>#REF!</v>
      </c>
    </row>
    <row r="1366" ht="16" customHeight="1" spans="1:8">
      <c r="A1366" s="117">
        <v>1365</v>
      </c>
      <c r="B1366" s="117" t="s">
        <v>1738</v>
      </c>
      <c r="C1366" s="117" t="s">
        <v>1739</v>
      </c>
      <c r="D1366" s="117" t="s">
        <v>9</v>
      </c>
      <c r="E1366" s="117">
        <v>0.02</v>
      </c>
      <c r="F1366" s="117">
        <v>0.5</v>
      </c>
      <c r="G1366" s="117">
        <v>0.01</v>
      </c>
      <c r="H1366" s="117" t="e">
        <f>G1366*'3-9-2原材料-报废'!#REF!</f>
        <v>#REF!</v>
      </c>
    </row>
    <row r="1367" ht="16" customHeight="1" spans="1:8">
      <c r="A1367" s="117">
        <v>1366</v>
      </c>
      <c r="B1367" s="117" t="s">
        <v>1740</v>
      </c>
      <c r="C1367" s="117" t="s">
        <v>1741</v>
      </c>
      <c r="D1367" s="117" t="s">
        <v>279</v>
      </c>
      <c r="E1367" s="117">
        <v>0.01</v>
      </c>
      <c r="F1367" s="117">
        <v>8</v>
      </c>
      <c r="G1367" s="117">
        <v>0.08</v>
      </c>
      <c r="H1367" s="117" t="e">
        <f>G1367*'3-9-2原材料-报废'!#REF!</f>
        <v>#REF!</v>
      </c>
    </row>
    <row r="1368" ht="16" customHeight="1" spans="1:8">
      <c r="A1368" s="117">
        <v>1367</v>
      </c>
      <c r="B1368" s="117" t="s">
        <v>1740</v>
      </c>
      <c r="C1368" s="117" t="s">
        <v>1741</v>
      </c>
      <c r="D1368" s="117" t="s">
        <v>279</v>
      </c>
      <c r="E1368" s="117">
        <v>0.01</v>
      </c>
      <c r="F1368" s="117">
        <v>8</v>
      </c>
      <c r="G1368" s="117">
        <v>0.08</v>
      </c>
      <c r="H1368" s="117" t="e">
        <f>G1368*'3-9-2原材料-报废'!#REF!</f>
        <v>#REF!</v>
      </c>
    </row>
    <row r="1369" ht="16" customHeight="1" spans="1:8">
      <c r="A1369" s="117">
        <v>1368</v>
      </c>
      <c r="B1369" s="117" t="s">
        <v>1742</v>
      </c>
      <c r="C1369" s="117" t="s">
        <v>1743</v>
      </c>
      <c r="D1369" s="117" t="s">
        <v>279</v>
      </c>
      <c r="E1369" s="117">
        <v>0.02</v>
      </c>
      <c r="F1369" s="117">
        <v>8</v>
      </c>
      <c r="G1369" s="117">
        <v>0.16</v>
      </c>
      <c r="H1369" s="117" t="e">
        <f>G1369*'3-9-2原材料-报废'!#REF!</f>
        <v>#REF!</v>
      </c>
    </row>
    <row r="1370" ht="16" customHeight="1" spans="1:8">
      <c r="A1370" s="117">
        <v>1369</v>
      </c>
      <c r="B1370" s="117" t="s">
        <v>1744</v>
      </c>
      <c r="C1370" s="117" t="s">
        <v>1745</v>
      </c>
      <c r="D1370" s="117" t="s">
        <v>279</v>
      </c>
      <c r="E1370" s="117">
        <v>0.02</v>
      </c>
      <c r="F1370" s="117">
        <v>8</v>
      </c>
      <c r="G1370" s="117">
        <v>0.16</v>
      </c>
      <c r="H1370" s="117" t="e">
        <f>G1370*'3-9-2原材料-报废'!#REF!</f>
        <v>#REF!</v>
      </c>
    </row>
    <row r="1371" ht="16" customHeight="1" spans="1:8">
      <c r="A1371" s="117">
        <v>1370</v>
      </c>
      <c r="B1371" s="117" t="s">
        <v>1744</v>
      </c>
      <c r="C1371" s="117" t="s">
        <v>1745</v>
      </c>
      <c r="D1371" s="117" t="s">
        <v>279</v>
      </c>
      <c r="E1371" s="117">
        <v>0.02</v>
      </c>
      <c r="F1371" s="117">
        <v>8</v>
      </c>
      <c r="G1371" s="117">
        <v>0.16</v>
      </c>
      <c r="H1371" s="117" t="e">
        <f>G1371*'3-9-2原材料-报废'!#REF!</f>
        <v>#REF!</v>
      </c>
    </row>
    <row r="1372" ht="16" customHeight="1" spans="1:8">
      <c r="A1372" s="117">
        <v>1371</v>
      </c>
      <c r="B1372" s="117" t="s">
        <v>1746</v>
      </c>
      <c r="C1372" s="117" t="s">
        <v>1747</v>
      </c>
      <c r="D1372" s="117" t="s">
        <v>279</v>
      </c>
      <c r="E1372" s="117">
        <v>0.01</v>
      </c>
      <c r="F1372" s="117">
        <v>8</v>
      </c>
      <c r="G1372" s="117">
        <v>0.08</v>
      </c>
      <c r="H1372" s="117" t="e">
        <f>G1372*'3-9-2原材料-报废'!#REF!</f>
        <v>#REF!</v>
      </c>
    </row>
    <row r="1373" ht="16" customHeight="1" spans="1:8">
      <c r="A1373" s="117">
        <v>1372</v>
      </c>
      <c r="B1373" s="117" t="s">
        <v>1746</v>
      </c>
      <c r="C1373" s="117" t="s">
        <v>1747</v>
      </c>
      <c r="D1373" s="117" t="s">
        <v>279</v>
      </c>
      <c r="E1373" s="117">
        <v>0.01</v>
      </c>
      <c r="F1373" s="117">
        <v>8</v>
      </c>
      <c r="G1373" s="117">
        <v>0.08</v>
      </c>
      <c r="H1373" s="117" t="e">
        <f>G1373*'3-9-2原材料-报废'!#REF!</f>
        <v>#REF!</v>
      </c>
    </row>
    <row r="1374" ht="16" customHeight="1" spans="1:8">
      <c r="A1374" s="117">
        <v>1373</v>
      </c>
      <c r="B1374" s="117" t="s">
        <v>1748</v>
      </c>
      <c r="C1374" s="117" t="s">
        <v>1749</v>
      </c>
      <c r="D1374" s="117" t="s">
        <v>279</v>
      </c>
      <c r="E1374" s="117">
        <v>0.01</v>
      </c>
      <c r="F1374" s="117">
        <v>8</v>
      </c>
      <c r="G1374" s="117">
        <v>0.08</v>
      </c>
      <c r="H1374" s="117" t="e">
        <f>G1374*'3-9-2原材料-报废'!#REF!</f>
        <v>#REF!</v>
      </c>
    </row>
    <row r="1375" ht="16" customHeight="1" spans="1:8">
      <c r="A1375" s="117">
        <v>1374</v>
      </c>
      <c r="B1375" s="117" t="s">
        <v>1748</v>
      </c>
      <c r="C1375" s="117" t="s">
        <v>1749</v>
      </c>
      <c r="D1375" s="117" t="s">
        <v>279</v>
      </c>
      <c r="E1375" s="117">
        <v>0.01</v>
      </c>
      <c r="F1375" s="117">
        <v>8</v>
      </c>
      <c r="G1375" s="117">
        <v>0.08</v>
      </c>
      <c r="H1375" s="117" t="e">
        <f>G1375*'3-9-2原材料-报废'!#REF!</f>
        <v>#REF!</v>
      </c>
    </row>
    <row r="1376" ht="16" customHeight="1" spans="1:8">
      <c r="A1376" s="117">
        <v>1375</v>
      </c>
      <c r="B1376" s="117" t="s">
        <v>1750</v>
      </c>
      <c r="C1376" s="117" t="s">
        <v>1751</v>
      </c>
      <c r="D1376" s="117" t="s">
        <v>279</v>
      </c>
      <c r="E1376" s="117">
        <v>0.01</v>
      </c>
      <c r="F1376" s="117">
        <v>8</v>
      </c>
      <c r="G1376" s="117">
        <v>0.08</v>
      </c>
      <c r="H1376" s="117" t="e">
        <f>G1376*'3-9-2原材料-报废'!#REF!</f>
        <v>#REF!</v>
      </c>
    </row>
    <row r="1377" ht="16" customHeight="1" spans="1:8">
      <c r="A1377" s="117">
        <v>1376</v>
      </c>
      <c r="B1377" s="117" t="s">
        <v>1750</v>
      </c>
      <c r="C1377" s="117" t="s">
        <v>1751</v>
      </c>
      <c r="D1377" s="117" t="s">
        <v>279</v>
      </c>
      <c r="E1377" s="117">
        <v>0.01</v>
      </c>
      <c r="F1377" s="117">
        <v>8</v>
      </c>
      <c r="G1377" s="117">
        <v>0.08</v>
      </c>
      <c r="H1377" s="117" t="e">
        <f>G1377*'3-9-2原材料-报废'!#REF!</f>
        <v>#REF!</v>
      </c>
    </row>
    <row r="1378" ht="16" customHeight="1" spans="1:8">
      <c r="A1378" s="117">
        <v>1377</v>
      </c>
      <c r="B1378" s="117" t="s">
        <v>1750</v>
      </c>
      <c r="C1378" s="117" t="s">
        <v>1751</v>
      </c>
      <c r="D1378" s="117" t="s">
        <v>279</v>
      </c>
      <c r="E1378" s="117">
        <v>0.01</v>
      </c>
      <c r="F1378" s="117">
        <v>8</v>
      </c>
      <c r="G1378" s="117">
        <v>0.08</v>
      </c>
      <c r="H1378" s="117" t="e">
        <f>G1378*'3-9-2原材料-报废'!#REF!</f>
        <v>#REF!</v>
      </c>
    </row>
    <row r="1379" ht="16" customHeight="1" spans="1:8">
      <c r="A1379" s="117">
        <v>1378</v>
      </c>
      <c r="B1379" s="117" t="s">
        <v>1752</v>
      </c>
      <c r="C1379" s="117" t="s">
        <v>1753</v>
      </c>
      <c r="D1379" s="117" t="s">
        <v>279</v>
      </c>
      <c r="E1379" s="117">
        <v>0.01</v>
      </c>
      <c r="F1379" s="117">
        <v>8</v>
      </c>
      <c r="G1379" s="117">
        <v>0.08</v>
      </c>
      <c r="H1379" s="117" t="e">
        <f>G1379*'3-9-2原材料-报废'!#REF!</f>
        <v>#REF!</v>
      </c>
    </row>
    <row r="1380" ht="16" customHeight="1" spans="1:8">
      <c r="A1380" s="117">
        <v>1379</v>
      </c>
      <c r="B1380" s="117" t="s">
        <v>1752</v>
      </c>
      <c r="C1380" s="117" t="s">
        <v>1753</v>
      </c>
      <c r="D1380" s="117" t="s">
        <v>279</v>
      </c>
      <c r="E1380" s="117">
        <v>0.01</v>
      </c>
      <c r="F1380" s="117">
        <v>8</v>
      </c>
      <c r="G1380" s="117">
        <v>0.08</v>
      </c>
      <c r="H1380" s="117" t="e">
        <f>G1380*'3-9-2原材料-报废'!#REF!</f>
        <v>#REF!</v>
      </c>
    </row>
    <row r="1381" ht="16" customHeight="1" spans="1:8">
      <c r="A1381" s="117">
        <v>1380</v>
      </c>
      <c r="B1381" s="117" t="s">
        <v>1752</v>
      </c>
      <c r="C1381" s="117" t="s">
        <v>1753</v>
      </c>
      <c r="D1381" s="117" t="s">
        <v>279</v>
      </c>
      <c r="E1381" s="117">
        <v>0.01</v>
      </c>
      <c r="F1381" s="117">
        <v>8</v>
      </c>
      <c r="G1381" s="117">
        <v>0.08</v>
      </c>
      <c r="H1381" s="117" t="e">
        <f>G1381*'3-9-2原材料-报废'!#REF!</f>
        <v>#REF!</v>
      </c>
    </row>
    <row r="1382" ht="16" customHeight="1" spans="1:8">
      <c r="A1382" s="117">
        <v>1381</v>
      </c>
      <c r="B1382" s="117" t="s">
        <v>1754</v>
      </c>
      <c r="C1382" s="117" t="s">
        <v>1755</v>
      </c>
      <c r="D1382" s="117" t="s">
        <v>279</v>
      </c>
      <c r="E1382" s="117">
        <v>0.01</v>
      </c>
      <c r="F1382" s="117">
        <v>8</v>
      </c>
      <c r="G1382" s="117">
        <v>0.08</v>
      </c>
      <c r="H1382" s="117" t="e">
        <f>G1382*'3-9-2原材料-报废'!#REF!</f>
        <v>#REF!</v>
      </c>
    </row>
    <row r="1383" ht="16" customHeight="1" spans="1:8">
      <c r="A1383" s="117">
        <v>1382</v>
      </c>
      <c r="B1383" s="117" t="s">
        <v>1754</v>
      </c>
      <c r="C1383" s="117" t="s">
        <v>1755</v>
      </c>
      <c r="D1383" s="117" t="s">
        <v>279</v>
      </c>
      <c r="E1383" s="117">
        <v>0.01</v>
      </c>
      <c r="F1383" s="117">
        <v>8</v>
      </c>
      <c r="G1383" s="117">
        <v>0.08</v>
      </c>
      <c r="H1383" s="117" t="e">
        <f>G1383*'3-9-2原材料-报废'!#REF!</f>
        <v>#REF!</v>
      </c>
    </row>
    <row r="1384" ht="16" customHeight="1" spans="1:8">
      <c r="A1384" s="117">
        <v>1383</v>
      </c>
      <c r="B1384" s="117" t="s">
        <v>1754</v>
      </c>
      <c r="C1384" s="117" t="s">
        <v>1755</v>
      </c>
      <c r="D1384" s="117" t="s">
        <v>279</v>
      </c>
      <c r="E1384" s="117">
        <v>0.01</v>
      </c>
      <c r="F1384" s="117">
        <v>8</v>
      </c>
      <c r="G1384" s="117">
        <v>0.08</v>
      </c>
      <c r="H1384" s="117" t="e">
        <f>G1384*'3-9-2原材料-报废'!#REF!</f>
        <v>#REF!</v>
      </c>
    </row>
    <row r="1385" ht="16" customHeight="1" spans="1:8">
      <c r="A1385" s="117">
        <v>1384</v>
      </c>
      <c r="B1385" s="117" t="s">
        <v>1756</v>
      </c>
      <c r="C1385" s="117" t="s">
        <v>1757</v>
      </c>
      <c r="D1385" s="117" t="s">
        <v>279</v>
      </c>
      <c r="E1385" s="117">
        <v>0.01</v>
      </c>
      <c r="F1385" s="117">
        <v>8</v>
      </c>
      <c r="G1385" s="117">
        <v>0.08</v>
      </c>
      <c r="H1385" s="117" t="e">
        <f>G1385*'3-9-2原材料-报废'!#REF!</f>
        <v>#REF!</v>
      </c>
    </row>
    <row r="1386" ht="16" customHeight="1" spans="1:8">
      <c r="A1386" s="117">
        <v>1385</v>
      </c>
      <c r="B1386" s="117" t="s">
        <v>1756</v>
      </c>
      <c r="C1386" s="117" t="s">
        <v>1757</v>
      </c>
      <c r="D1386" s="117" t="s">
        <v>279</v>
      </c>
      <c r="E1386" s="117">
        <v>0.01</v>
      </c>
      <c r="F1386" s="117">
        <v>8</v>
      </c>
      <c r="G1386" s="117">
        <v>0.08</v>
      </c>
      <c r="H1386" s="117" t="e">
        <f>G1386*'3-9-2原材料-报废'!#REF!</f>
        <v>#REF!</v>
      </c>
    </row>
    <row r="1387" ht="16" customHeight="1" spans="1:8">
      <c r="A1387" s="117">
        <v>1386</v>
      </c>
      <c r="B1387" s="117" t="s">
        <v>1756</v>
      </c>
      <c r="C1387" s="117" t="s">
        <v>1757</v>
      </c>
      <c r="D1387" s="117" t="s">
        <v>279</v>
      </c>
      <c r="E1387" s="117">
        <v>0.01</v>
      </c>
      <c r="F1387" s="117">
        <v>8</v>
      </c>
      <c r="G1387" s="117">
        <v>0.08</v>
      </c>
      <c r="H1387" s="117" t="e">
        <f>G1387*'3-9-2原材料-报废'!#REF!</f>
        <v>#REF!</v>
      </c>
    </row>
    <row r="1388" ht="16" customHeight="1" spans="1:8">
      <c r="A1388" s="117">
        <v>1387</v>
      </c>
      <c r="B1388" s="117" t="s">
        <v>1758</v>
      </c>
      <c r="C1388" s="117" t="s">
        <v>1759</v>
      </c>
      <c r="D1388" s="117" t="s">
        <v>279</v>
      </c>
      <c r="E1388" s="117">
        <v>0.01</v>
      </c>
      <c r="F1388" s="117">
        <v>8</v>
      </c>
      <c r="G1388" s="117">
        <v>0.08</v>
      </c>
      <c r="H1388" s="117" t="e">
        <f>G1388*'3-9-2原材料-报废'!#REF!</f>
        <v>#REF!</v>
      </c>
    </row>
    <row r="1389" ht="16" customHeight="1" spans="1:8">
      <c r="A1389" s="117">
        <v>1388</v>
      </c>
      <c r="B1389" s="117" t="s">
        <v>1758</v>
      </c>
      <c r="C1389" s="117" t="s">
        <v>1759</v>
      </c>
      <c r="D1389" s="117" t="s">
        <v>279</v>
      </c>
      <c r="E1389" s="117">
        <v>0.01</v>
      </c>
      <c r="F1389" s="117">
        <v>8</v>
      </c>
      <c r="G1389" s="117">
        <v>0.08</v>
      </c>
      <c r="H1389" s="117" t="e">
        <f>G1389*'3-9-2原材料-报废'!#REF!</f>
        <v>#REF!</v>
      </c>
    </row>
    <row r="1390" ht="16" customHeight="1" spans="1:8">
      <c r="A1390" s="117">
        <v>1389</v>
      </c>
      <c r="B1390" s="117" t="s">
        <v>1760</v>
      </c>
      <c r="C1390" s="117" t="s">
        <v>1761</v>
      </c>
      <c r="D1390" s="117" t="s">
        <v>279</v>
      </c>
      <c r="E1390" s="117">
        <v>0.01</v>
      </c>
      <c r="F1390" s="117">
        <v>8</v>
      </c>
      <c r="G1390" s="117">
        <v>0.08</v>
      </c>
      <c r="H1390" s="117" t="e">
        <f>G1390*'3-9-2原材料-报废'!#REF!</f>
        <v>#REF!</v>
      </c>
    </row>
    <row r="1391" ht="16" customHeight="1" spans="1:8">
      <c r="A1391" s="117">
        <v>1390</v>
      </c>
      <c r="B1391" s="117" t="s">
        <v>1760</v>
      </c>
      <c r="C1391" s="117" t="s">
        <v>1761</v>
      </c>
      <c r="D1391" s="117" t="s">
        <v>279</v>
      </c>
      <c r="E1391" s="117">
        <v>0.01</v>
      </c>
      <c r="F1391" s="117">
        <v>8</v>
      </c>
      <c r="G1391" s="117">
        <v>0.08</v>
      </c>
      <c r="H1391" s="117" t="e">
        <f>G1391*'3-9-2原材料-报废'!#REF!</f>
        <v>#REF!</v>
      </c>
    </row>
    <row r="1392" ht="16" customHeight="1" spans="1:8">
      <c r="A1392" s="117">
        <v>1391</v>
      </c>
      <c r="B1392" s="117" t="s">
        <v>1762</v>
      </c>
      <c r="C1392" s="117" t="s">
        <v>1763</v>
      </c>
      <c r="D1392" s="117" t="s">
        <v>279</v>
      </c>
      <c r="E1392" s="117">
        <v>0.01</v>
      </c>
      <c r="F1392" s="117">
        <v>8</v>
      </c>
      <c r="G1392" s="117">
        <v>0.08</v>
      </c>
      <c r="H1392" s="117" t="e">
        <f>G1392*'3-9-2原材料-报废'!#REF!</f>
        <v>#REF!</v>
      </c>
    </row>
    <row r="1393" ht="16" customHeight="1" spans="1:8">
      <c r="A1393" s="117">
        <v>1392</v>
      </c>
      <c r="B1393" s="117" t="s">
        <v>1764</v>
      </c>
      <c r="C1393" s="117" t="s">
        <v>1765</v>
      </c>
      <c r="D1393" s="117" t="s">
        <v>279</v>
      </c>
      <c r="E1393" s="117">
        <v>0.01</v>
      </c>
      <c r="F1393" s="117">
        <v>8</v>
      </c>
      <c r="G1393" s="117">
        <v>0.08</v>
      </c>
      <c r="H1393" s="117" t="e">
        <f>G1393*'3-9-2原材料-报废'!#REF!</f>
        <v>#REF!</v>
      </c>
    </row>
    <row r="1394" ht="16" customHeight="1" spans="1:8">
      <c r="A1394" s="117">
        <v>1393</v>
      </c>
      <c r="B1394" s="117" t="s">
        <v>1766</v>
      </c>
      <c r="C1394" s="117" t="s">
        <v>1767</v>
      </c>
      <c r="D1394" s="117" t="s">
        <v>279</v>
      </c>
      <c r="E1394" s="117">
        <v>0.01</v>
      </c>
      <c r="F1394" s="117">
        <v>8</v>
      </c>
      <c r="G1394" s="117">
        <v>0.08</v>
      </c>
      <c r="H1394" s="117" t="e">
        <f>G1394*'3-9-2原材料-报废'!#REF!</f>
        <v>#REF!</v>
      </c>
    </row>
    <row r="1395" ht="16" customHeight="1" spans="1:8">
      <c r="A1395" s="117">
        <v>1394</v>
      </c>
      <c r="B1395" s="117" t="s">
        <v>1768</v>
      </c>
      <c r="C1395" s="117" t="s">
        <v>1769</v>
      </c>
      <c r="D1395" s="117" t="s">
        <v>279</v>
      </c>
      <c r="E1395" s="117">
        <v>0.02</v>
      </c>
      <c r="F1395" s="117">
        <v>8</v>
      </c>
      <c r="G1395" s="117">
        <v>0.16</v>
      </c>
      <c r="H1395" s="117" t="e">
        <f>G1395*'3-9-2原材料-报废'!#REF!</f>
        <v>#REF!</v>
      </c>
    </row>
    <row r="1396" ht="16" customHeight="1" spans="1:8">
      <c r="A1396" s="117">
        <v>1395</v>
      </c>
      <c r="B1396" s="117" t="s">
        <v>1770</v>
      </c>
      <c r="C1396" s="117" t="s">
        <v>1771</v>
      </c>
      <c r="D1396" s="117" t="s">
        <v>279</v>
      </c>
      <c r="E1396" s="117">
        <v>0.02</v>
      </c>
      <c r="F1396" s="117">
        <v>8</v>
      </c>
      <c r="G1396" s="117">
        <v>0.16</v>
      </c>
      <c r="H1396" s="117" t="e">
        <f>G1396*'3-9-2原材料-报废'!#REF!</f>
        <v>#REF!</v>
      </c>
    </row>
    <row r="1397" ht="16" customHeight="1" spans="1:8">
      <c r="A1397" s="117">
        <v>1396</v>
      </c>
      <c r="B1397" s="117" t="s">
        <v>1770</v>
      </c>
      <c r="C1397" s="117" t="s">
        <v>1771</v>
      </c>
      <c r="D1397" s="117" t="s">
        <v>279</v>
      </c>
      <c r="E1397" s="117">
        <v>0.02</v>
      </c>
      <c r="F1397" s="117">
        <v>8</v>
      </c>
      <c r="G1397" s="117">
        <v>0.16</v>
      </c>
      <c r="H1397" s="117" t="e">
        <f>G1397*'3-9-2原材料-报废'!#REF!</f>
        <v>#REF!</v>
      </c>
    </row>
    <row r="1398" ht="16" customHeight="1" spans="1:8">
      <c r="A1398" s="117">
        <v>1397</v>
      </c>
      <c r="B1398" s="117" t="s">
        <v>1772</v>
      </c>
      <c r="C1398" s="117" t="s">
        <v>1773</v>
      </c>
      <c r="D1398" s="117" t="s">
        <v>70</v>
      </c>
      <c r="E1398" s="117">
        <v>0.05</v>
      </c>
      <c r="F1398" s="117">
        <v>3</v>
      </c>
      <c r="G1398" s="117">
        <v>0.15</v>
      </c>
      <c r="H1398" s="117" t="e">
        <f>G1398*'3-9-2原材料-报废'!#REF!</f>
        <v>#REF!</v>
      </c>
    </row>
    <row r="1399" ht="16" customHeight="1" spans="1:8">
      <c r="A1399" s="117">
        <v>1398</v>
      </c>
      <c r="B1399" s="117" t="s">
        <v>1774</v>
      </c>
      <c r="C1399" s="117" t="s">
        <v>1775</v>
      </c>
      <c r="D1399" s="117" t="s">
        <v>70</v>
      </c>
      <c r="E1399" s="117">
        <v>0.05</v>
      </c>
      <c r="F1399" s="117">
        <v>3</v>
      </c>
      <c r="G1399" s="117">
        <v>0.15</v>
      </c>
      <c r="H1399" s="117" t="e">
        <f>G1399*'3-9-2原材料-报废'!#REF!</f>
        <v>#REF!</v>
      </c>
    </row>
    <row r="1400" ht="16" customHeight="1" spans="1:8">
      <c r="A1400" s="117">
        <v>1399</v>
      </c>
      <c r="B1400" s="117" t="s">
        <v>1776</v>
      </c>
      <c r="C1400" s="117" t="s">
        <v>1777</v>
      </c>
      <c r="D1400" s="117" t="s">
        <v>279</v>
      </c>
      <c r="E1400" s="117">
        <v>0.1</v>
      </c>
      <c r="F1400" s="117">
        <v>8</v>
      </c>
      <c r="G1400" s="117">
        <v>0.8</v>
      </c>
      <c r="H1400" s="117" t="e">
        <f>G1400*'3-9-2原材料-报废'!#REF!</f>
        <v>#REF!</v>
      </c>
    </row>
    <row r="1401" ht="16" customHeight="1" spans="1:8">
      <c r="A1401" s="117">
        <v>1400</v>
      </c>
      <c r="B1401" s="117" t="s">
        <v>1778</v>
      </c>
      <c r="C1401" s="117" t="s">
        <v>1779</v>
      </c>
      <c r="D1401" s="117" t="s">
        <v>279</v>
      </c>
      <c r="E1401" s="117">
        <v>0.02</v>
      </c>
      <c r="F1401" s="117">
        <v>8</v>
      </c>
      <c r="G1401" s="117">
        <v>0.16</v>
      </c>
      <c r="H1401" s="117" t="e">
        <f>G1401*'3-9-2原材料-报废'!#REF!</f>
        <v>#REF!</v>
      </c>
    </row>
    <row r="1402" ht="16" customHeight="1" spans="1:8">
      <c r="A1402" s="117">
        <v>1401</v>
      </c>
      <c r="B1402" s="117" t="s">
        <v>1778</v>
      </c>
      <c r="C1402" s="117" t="s">
        <v>1779</v>
      </c>
      <c r="D1402" s="117" t="s">
        <v>279</v>
      </c>
      <c r="E1402" s="117">
        <v>0.02</v>
      </c>
      <c r="F1402" s="117">
        <v>8</v>
      </c>
      <c r="G1402" s="117">
        <v>0.16</v>
      </c>
      <c r="H1402" s="117" t="e">
        <f>G1402*'3-9-2原材料-报废'!#REF!</f>
        <v>#REF!</v>
      </c>
    </row>
    <row r="1403" ht="16" customHeight="1" spans="1:8">
      <c r="A1403" s="117">
        <v>1402</v>
      </c>
      <c r="B1403" s="117" t="s">
        <v>1778</v>
      </c>
      <c r="C1403" s="117" t="s">
        <v>1779</v>
      </c>
      <c r="D1403" s="117" t="s">
        <v>279</v>
      </c>
      <c r="E1403" s="117">
        <v>0.02</v>
      </c>
      <c r="F1403" s="117">
        <v>8</v>
      </c>
      <c r="G1403" s="117">
        <v>0.16</v>
      </c>
      <c r="H1403" s="117" t="e">
        <f>G1403*'3-9-2原材料-报废'!#REF!</f>
        <v>#REF!</v>
      </c>
    </row>
    <row r="1404" ht="16" customHeight="1" spans="1:8">
      <c r="A1404" s="117">
        <v>1403</v>
      </c>
      <c r="B1404" s="117" t="s">
        <v>1780</v>
      </c>
      <c r="C1404" s="117" t="s">
        <v>1781</v>
      </c>
      <c r="D1404" s="117" t="s">
        <v>279</v>
      </c>
      <c r="E1404" s="117">
        <v>0.02</v>
      </c>
      <c r="F1404" s="117">
        <v>8</v>
      </c>
      <c r="G1404" s="117">
        <v>0.16</v>
      </c>
      <c r="H1404" s="117" t="e">
        <f>G1404*'3-9-2原材料-报废'!#REF!</f>
        <v>#REF!</v>
      </c>
    </row>
    <row r="1405" ht="16" customHeight="1" spans="1:8">
      <c r="A1405" s="117">
        <v>1404</v>
      </c>
      <c r="B1405" s="117" t="s">
        <v>1780</v>
      </c>
      <c r="C1405" s="117" t="s">
        <v>1781</v>
      </c>
      <c r="D1405" s="117" t="s">
        <v>279</v>
      </c>
      <c r="E1405" s="117">
        <v>0.02</v>
      </c>
      <c r="F1405" s="117">
        <v>8</v>
      </c>
      <c r="G1405" s="117">
        <v>0.16</v>
      </c>
      <c r="H1405" s="117" t="e">
        <f>G1405*'3-9-2原材料-报废'!#REF!</f>
        <v>#REF!</v>
      </c>
    </row>
    <row r="1406" ht="16" customHeight="1" spans="1:8">
      <c r="A1406" s="117">
        <v>1405</v>
      </c>
      <c r="B1406" s="117" t="s">
        <v>1780</v>
      </c>
      <c r="C1406" s="117" t="s">
        <v>1781</v>
      </c>
      <c r="D1406" s="117" t="s">
        <v>279</v>
      </c>
      <c r="E1406" s="117">
        <v>0.02</v>
      </c>
      <c r="F1406" s="117">
        <v>8</v>
      </c>
      <c r="G1406" s="117">
        <v>0.16</v>
      </c>
      <c r="H1406" s="117" t="e">
        <f>G1406*'3-9-2原材料-报废'!#REF!</f>
        <v>#REF!</v>
      </c>
    </row>
    <row r="1407" ht="16" customHeight="1" spans="1:8">
      <c r="A1407" s="117">
        <v>1406</v>
      </c>
      <c r="B1407" s="117" t="s">
        <v>1782</v>
      </c>
      <c r="C1407" s="117" t="s">
        <v>1783</v>
      </c>
      <c r="D1407" s="117" t="s">
        <v>9</v>
      </c>
      <c r="E1407" s="117">
        <v>0.01</v>
      </c>
      <c r="F1407" s="117">
        <v>0.5</v>
      </c>
      <c r="G1407" s="117">
        <v>0.01</v>
      </c>
      <c r="H1407" s="117" t="e">
        <f>G1407*'3-9-2原材料-报废'!#REF!</f>
        <v>#REF!</v>
      </c>
    </row>
    <row r="1408" ht="16" customHeight="1" spans="1:8">
      <c r="A1408" s="117">
        <v>1407</v>
      </c>
      <c r="B1408" s="117" t="s">
        <v>1782</v>
      </c>
      <c r="C1408" s="117" t="s">
        <v>1783</v>
      </c>
      <c r="D1408" s="117" t="s">
        <v>9</v>
      </c>
      <c r="E1408" s="117">
        <v>0.01</v>
      </c>
      <c r="F1408" s="117">
        <v>0.5</v>
      </c>
      <c r="G1408" s="117">
        <v>0.01</v>
      </c>
      <c r="H1408" s="117" t="e">
        <f>G1408*'3-9-2原材料-报废'!#REF!</f>
        <v>#REF!</v>
      </c>
    </row>
    <row r="1409" ht="16" customHeight="1" spans="1:8">
      <c r="A1409" s="117">
        <v>1408</v>
      </c>
      <c r="B1409" s="117" t="s">
        <v>1784</v>
      </c>
      <c r="C1409" s="117" t="s">
        <v>1785</v>
      </c>
      <c r="D1409" s="117" t="s">
        <v>70</v>
      </c>
      <c r="E1409" s="117">
        <v>0.05</v>
      </c>
      <c r="F1409" s="117">
        <v>3</v>
      </c>
      <c r="G1409" s="117">
        <v>0.15</v>
      </c>
      <c r="H1409" s="117" t="e">
        <f>G1409*'3-9-2原材料-报废'!#REF!</f>
        <v>#REF!</v>
      </c>
    </row>
    <row r="1410" ht="16" customHeight="1" spans="1:8">
      <c r="A1410" s="117">
        <v>1409</v>
      </c>
      <c r="B1410" s="117" t="s">
        <v>1786</v>
      </c>
      <c r="C1410" s="117" t="s">
        <v>1787</v>
      </c>
      <c r="D1410" s="117" t="s">
        <v>124</v>
      </c>
      <c r="E1410" s="117">
        <v>0.05</v>
      </c>
      <c r="F1410" s="117">
        <v>8</v>
      </c>
      <c r="G1410" s="117">
        <v>0.4</v>
      </c>
      <c r="H1410" s="117" t="e">
        <f>G1410*'3-9-2原材料-报废'!#REF!</f>
        <v>#REF!</v>
      </c>
    </row>
    <row r="1411" ht="16" customHeight="1" spans="1:8">
      <c r="A1411" s="117">
        <v>1410</v>
      </c>
      <c r="B1411" s="117" t="s">
        <v>1786</v>
      </c>
      <c r="C1411" s="117" t="s">
        <v>1787</v>
      </c>
      <c r="D1411" s="117" t="s">
        <v>124</v>
      </c>
      <c r="E1411" s="117">
        <v>0.05</v>
      </c>
      <c r="F1411" s="117">
        <v>8</v>
      </c>
      <c r="G1411" s="117">
        <v>0.4</v>
      </c>
      <c r="H1411" s="117" t="e">
        <f>G1411*'3-9-2原材料-报废'!#REF!</f>
        <v>#REF!</v>
      </c>
    </row>
    <row r="1412" ht="16" customHeight="1" spans="1:8">
      <c r="A1412" s="117">
        <v>1411</v>
      </c>
      <c r="B1412" s="117" t="s">
        <v>1788</v>
      </c>
      <c r="C1412" s="117" t="s">
        <v>1789</v>
      </c>
      <c r="D1412" s="117" t="s">
        <v>124</v>
      </c>
      <c r="E1412" s="117">
        <v>0.02</v>
      </c>
      <c r="F1412" s="117">
        <v>8</v>
      </c>
      <c r="G1412" s="117">
        <v>0.16</v>
      </c>
      <c r="H1412" s="117" t="e">
        <f>G1412*'3-9-2原材料-报废'!#REF!</f>
        <v>#REF!</v>
      </c>
    </row>
    <row r="1413" ht="16" customHeight="1" spans="1:8">
      <c r="A1413" s="117">
        <v>1412</v>
      </c>
      <c r="B1413" s="117" t="s">
        <v>1788</v>
      </c>
      <c r="C1413" s="117" t="s">
        <v>1789</v>
      </c>
      <c r="D1413" s="117" t="s">
        <v>124</v>
      </c>
      <c r="E1413" s="117">
        <v>0.02</v>
      </c>
      <c r="F1413" s="117">
        <v>8</v>
      </c>
      <c r="G1413" s="117">
        <v>0.16</v>
      </c>
      <c r="H1413" s="117" t="e">
        <f>G1413*'3-9-2原材料-报废'!#REF!</f>
        <v>#REF!</v>
      </c>
    </row>
    <row r="1414" ht="16" customHeight="1" spans="1:8">
      <c r="A1414" s="117">
        <v>1413</v>
      </c>
      <c r="B1414" s="117" t="s">
        <v>1790</v>
      </c>
      <c r="C1414" s="117" t="s">
        <v>1791</v>
      </c>
      <c r="D1414" s="117" t="s">
        <v>124</v>
      </c>
      <c r="E1414" s="117">
        <v>0.05</v>
      </c>
      <c r="F1414" s="117">
        <v>8</v>
      </c>
      <c r="G1414" s="117">
        <v>0.4</v>
      </c>
      <c r="H1414" s="117" t="e">
        <f>G1414*'3-9-2原材料-报废'!#REF!</f>
        <v>#REF!</v>
      </c>
    </row>
    <row r="1415" ht="16" customHeight="1" spans="1:8">
      <c r="A1415" s="117">
        <v>1414</v>
      </c>
      <c r="B1415" s="117" t="s">
        <v>1790</v>
      </c>
      <c r="C1415" s="117" t="s">
        <v>1791</v>
      </c>
      <c r="D1415" s="117" t="s">
        <v>124</v>
      </c>
      <c r="E1415" s="117">
        <v>0.05</v>
      </c>
      <c r="F1415" s="117">
        <v>8</v>
      </c>
      <c r="G1415" s="117">
        <v>0.4</v>
      </c>
      <c r="H1415" s="117" t="e">
        <f>G1415*'3-9-2原材料-报废'!#REF!</f>
        <v>#REF!</v>
      </c>
    </row>
    <row r="1416" ht="16" customHeight="1" spans="1:8">
      <c r="A1416" s="117">
        <v>1415</v>
      </c>
      <c r="B1416" s="117" t="s">
        <v>1792</v>
      </c>
      <c r="C1416" s="117" t="s">
        <v>1793</v>
      </c>
      <c r="D1416" s="117" t="s">
        <v>124</v>
      </c>
      <c r="E1416" s="117">
        <v>0.05</v>
      </c>
      <c r="F1416" s="117">
        <v>8</v>
      </c>
      <c r="G1416" s="117">
        <v>0.4</v>
      </c>
      <c r="H1416" s="117" t="e">
        <f>G1416*'3-9-2原材料-报废'!#REF!</f>
        <v>#REF!</v>
      </c>
    </row>
    <row r="1417" ht="16" customHeight="1" spans="1:8">
      <c r="A1417" s="117">
        <v>1416</v>
      </c>
      <c r="B1417" s="117" t="s">
        <v>1792</v>
      </c>
      <c r="C1417" s="117" t="s">
        <v>1793</v>
      </c>
      <c r="D1417" s="117" t="s">
        <v>124</v>
      </c>
      <c r="E1417" s="117">
        <v>0.05</v>
      </c>
      <c r="F1417" s="117">
        <v>8</v>
      </c>
      <c r="G1417" s="117">
        <v>0.4</v>
      </c>
      <c r="H1417" s="117" t="e">
        <f>G1417*'3-9-2原材料-报废'!#REF!</f>
        <v>#REF!</v>
      </c>
    </row>
    <row r="1418" ht="16" customHeight="1" spans="1:8">
      <c r="A1418" s="117">
        <v>1417</v>
      </c>
      <c r="B1418" s="117" t="s">
        <v>1792</v>
      </c>
      <c r="C1418" s="117" t="s">
        <v>1793</v>
      </c>
      <c r="D1418" s="117" t="s">
        <v>124</v>
      </c>
      <c r="E1418" s="117">
        <v>0.05</v>
      </c>
      <c r="F1418" s="117">
        <v>8</v>
      </c>
      <c r="G1418" s="117">
        <v>0.4</v>
      </c>
      <c r="H1418" s="117" t="e">
        <f>G1418*'3-9-2原材料-报废'!#REF!</f>
        <v>#REF!</v>
      </c>
    </row>
    <row r="1419" ht="16" customHeight="1" spans="1:8">
      <c r="A1419" s="117">
        <v>1418</v>
      </c>
      <c r="B1419" s="117" t="s">
        <v>1794</v>
      </c>
      <c r="C1419" s="117" t="s">
        <v>1795</v>
      </c>
      <c r="D1419" s="117" t="s">
        <v>124</v>
      </c>
      <c r="E1419" s="117">
        <v>0.05</v>
      </c>
      <c r="F1419" s="117">
        <v>8</v>
      </c>
      <c r="G1419" s="117">
        <v>0.4</v>
      </c>
      <c r="H1419" s="117" t="e">
        <f>G1419*'3-9-2原材料-报废'!#REF!</f>
        <v>#REF!</v>
      </c>
    </row>
    <row r="1420" ht="16" customHeight="1" spans="1:8">
      <c r="A1420" s="117">
        <v>1419</v>
      </c>
      <c r="B1420" s="117" t="s">
        <v>1796</v>
      </c>
      <c r="C1420" s="117" t="s">
        <v>1797</v>
      </c>
      <c r="D1420" s="117" t="s">
        <v>124</v>
      </c>
      <c r="E1420" s="117">
        <v>0.1</v>
      </c>
      <c r="F1420" s="117">
        <v>8</v>
      </c>
      <c r="G1420" s="117">
        <v>0.8</v>
      </c>
      <c r="H1420" s="117" t="e">
        <f>G1420*'3-9-2原材料-报废'!#REF!</f>
        <v>#REF!</v>
      </c>
    </row>
    <row r="1421" ht="16" customHeight="1" spans="1:8">
      <c r="A1421" s="117">
        <v>1420</v>
      </c>
      <c r="B1421" s="117" t="s">
        <v>1798</v>
      </c>
      <c r="C1421" s="117" t="s">
        <v>1799</v>
      </c>
      <c r="D1421" s="117" t="s">
        <v>124</v>
      </c>
      <c r="E1421" s="117">
        <v>0.02</v>
      </c>
      <c r="F1421" s="117">
        <v>8</v>
      </c>
      <c r="G1421" s="117">
        <v>0.16</v>
      </c>
      <c r="H1421" s="117" t="e">
        <f>G1421*'3-9-2原材料-报废'!#REF!</f>
        <v>#REF!</v>
      </c>
    </row>
    <row r="1422" ht="16" customHeight="1" spans="1:8">
      <c r="A1422" s="117">
        <v>1421</v>
      </c>
      <c r="B1422" s="117" t="s">
        <v>1798</v>
      </c>
      <c r="C1422" s="117" t="s">
        <v>1799</v>
      </c>
      <c r="D1422" s="117" t="s">
        <v>124</v>
      </c>
      <c r="E1422" s="117">
        <v>0.02</v>
      </c>
      <c r="F1422" s="117">
        <v>8</v>
      </c>
      <c r="G1422" s="117">
        <v>0.16</v>
      </c>
      <c r="H1422" s="117" t="e">
        <f>G1422*'3-9-2原材料-报废'!#REF!</f>
        <v>#REF!</v>
      </c>
    </row>
    <row r="1423" ht="16" customHeight="1" spans="1:8">
      <c r="A1423" s="117">
        <v>1422</v>
      </c>
      <c r="B1423" s="117" t="s">
        <v>1800</v>
      </c>
      <c r="C1423" s="117" t="s">
        <v>1801</v>
      </c>
      <c r="D1423" s="117" t="s">
        <v>279</v>
      </c>
      <c r="E1423" s="117">
        <v>0.01</v>
      </c>
      <c r="F1423" s="117">
        <v>8</v>
      </c>
      <c r="G1423" s="117">
        <v>0.08</v>
      </c>
      <c r="H1423" s="117" t="e">
        <f>G1423*'3-9-2原材料-报废'!#REF!</f>
        <v>#REF!</v>
      </c>
    </row>
    <row r="1424" ht="16" customHeight="1" spans="1:8">
      <c r="A1424" s="117">
        <v>1423</v>
      </c>
      <c r="B1424" s="117" t="s">
        <v>1802</v>
      </c>
      <c r="C1424" s="117" t="s">
        <v>1803</v>
      </c>
      <c r="D1424" s="117" t="s">
        <v>111</v>
      </c>
      <c r="E1424" s="117">
        <v>0.01</v>
      </c>
      <c r="F1424" s="117">
        <v>2</v>
      </c>
      <c r="G1424" s="117">
        <v>0.02</v>
      </c>
      <c r="H1424" s="117" t="e">
        <f>G1424*'3-9-2原材料-报废'!#REF!</f>
        <v>#REF!</v>
      </c>
    </row>
    <row r="1425" ht="16" customHeight="1" spans="1:8">
      <c r="A1425" s="117">
        <v>1424</v>
      </c>
      <c r="B1425" s="117" t="s">
        <v>1802</v>
      </c>
      <c r="C1425" s="117" t="s">
        <v>1803</v>
      </c>
      <c r="D1425" s="117" t="s">
        <v>111</v>
      </c>
      <c r="E1425" s="117">
        <v>0.01</v>
      </c>
      <c r="F1425" s="117">
        <v>2</v>
      </c>
      <c r="G1425" s="117">
        <v>0.02</v>
      </c>
      <c r="H1425" s="117" t="e">
        <f>G1425*'3-9-2原材料-报废'!#REF!</f>
        <v>#REF!</v>
      </c>
    </row>
    <row r="1426" ht="16" customHeight="1" spans="1:8">
      <c r="A1426" s="117">
        <v>1425</v>
      </c>
      <c r="B1426" s="117" t="s">
        <v>1804</v>
      </c>
      <c r="C1426" s="117" t="s">
        <v>1805</v>
      </c>
      <c r="D1426" s="117" t="s">
        <v>279</v>
      </c>
      <c r="E1426" s="117">
        <v>0.1</v>
      </c>
      <c r="F1426" s="117">
        <v>8</v>
      </c>
      <c r="G1426" s="117">
        <v>0.8</v>
      </c>
      <c r="H1426" s="117" t="e">
        <f>G1426*'3-9-2原材料-报废'!#REF!</f>
        <v>#REF!</v>
      </c>
    </row>
    <row r="1427" ht="16" customHeight="1" spans="1:8">
      <c r="A1427" s="117">
        <v>1426</v>
      </c>
      <c r="B1427" s="117" t="s">
        <v>1804</v>
      </c>
      <c r="C1427" s="117" t="s">
        <v>1805</v>
      </c>
      <c r="D1427" s="117" t="s">
        <v>279</v>
      </c>
      <c r="E1427" s="117">
        <v>0.1</v>
      </c>
      <c r="F1427" s="117">
        <v>8</v>
      </c>
      <c r="G1427" s="117">
        <v>0.8</v>
      </c>
      <c r="H1427" s="117" t="e">
        <f>G1427*'3-9-2原材料-报废'!#REF!</f>
        <v>#REF!</v>
      </c>
    </row>
    <row r="1428" ht="16" customHeight="1" spans="1:8">
      <c r="A1428" s="117">
        <v>1427</v>
      </c>
      <c r="B1428" s="117" t="s">
        <v>1806</v>
      </c>
      <c r="C1428" s="117" t="s">
        <v>1807</v>
      </c>
      <c r="D1428" s="117" t="s">
        <v>73</v>
      </c>
      <c r="E1428" s="117">
        <v>0.1</v>
      </c>
      <c r="F1428" s="117">
        <v>8</v>
      </c>
      <c r="G1428" s="117">
        <v>0.8</v>
      </c>
      <c r="H1428" s="117" t="e">
        <f>G1428*'3-9-2原材料-报废'!#REF!</f>
        <v>#REF!</v>
      </c>
    </row>
    <row r="1429" ht="16" customHeight="1" spans="1:8">
      <c r="A1429" s="117">
        <v>1428</v>
      </c>
      <c r="B1429" s="117" t="s">
        <v>1808</v>
      </c>
      <c r="C1429" s="117" t="s">
        <v>1809</v>
      </c>
      <c r="D1429" s="117" t="s">
        <v>73</v>
      </c>
      <c r="E1429" s="117">
        <v>0.1</v>
      </c>
      <c r="F1429" s="117">
        <v>8</v>
      </c>
      <c r="G1429" s="117">
        <v>0.8</v>
      </c>
      <c r="H1429" s="117" t="e">
        <f>G1429*'3-9-2原材料-报废'!#REF!</f>
        <v>#REF!</v>
      </c>
    </row>
    <row r="1430" ht="16" customHeight="1" spans="1:8">
      <c r="A1430" s="117">
        <v>1429</v>
      </c>
      <c r="B1430" s="117" t="s">
        <v>1810</v>
      </c>
      <c r="C1430" s="117" t="s">
        <v>1811</v>
      </c>
      <c r="D1430" s="117" t="s">
        <v>279</v>
      </c>
      <c r="E1430" s="117">
        <v>0.02</v>
      </c>
      <c r="F1430" s="117">
        <v>8</v>
      </c>
      <c r="G1430" s="117">
        <v>0.16</v>
      </c>
      <c r="H1430" s="117" t="e">
        <f>G1430*'3-9-2原材料-报废'!#REF!</f>
        <v>#REF!</v>
      </c>
    </row>
    <row r="1431" ht="16" customHeight="1" spans="1:8">
      <c r="A1431" s="117">
        <v>1430</v>
      </c>
      <c r="B1431" s="117" t="s">
        <v>1810</v>
      </c>
      <c r="C1431" s="117" t="s">
        <v>1811</v>
      </c>
      <c r="D1431" s="117" t="s">
        <v>279</v>
      </c>
      <c r="E1431" s="117">
        <v>0.02</v>
      </c>
      <c r="F1431" s="117">
        <v>8</v>
      </c>
      <c r="G1431" s="117">
        <v>0.16</v>
      </c>
      <c r="H1431" s="117" t="e">
        <f>G1431*'3-9-2原材料-报废'!#REF!</f>
        <v>#REF!</v>
      </c>
    </row>
    <row r="1432" ht="16" customHeight="1" spans="1:8">
      <c r="A1432" s="117">
        <v>1431</v>
      </c>
      <c r="B1432" s="117" t="s">
        <v>1812</v>
      </c>
      <c r="C1432" s="117" t="s">
        <v>1813</v>
      </c>
      <c r="D1432" s="117" t="s">
        <v>279</v>
      </c>
      <c r="E1432" s="117">
        <v>0.01</v>
      </c>
      <c r="F1432" s="117">
        <v>8</v>
      </c>
      <c r="G1432" s="117">
        <v>0.08</v>
      </c>
      <c r="H1432" s="117" t="e">
        <f>G1432*'3-9-2原材料-报废'!#REF!</f>
        <v>#REF!</v>
      </c>
    </row>
    <row r="1433" ht="16" customHeight="1" spans="1:8">
      <c r="A1433" s="117">
        <v>1432</v>
      </c>
      <c r="B1433" s="117" t="s">
        <v>1812</v>
      </c>
      <c r="C1433" s="117" t="s">
        <v>1813</v>
      </c>
      <c r="D1433" s="117" t="s">
        <v>279</v>
      </c>
      <c r="E1433" s="117">
        <v>0.01</v>
      </c>
      <c r="F1433" s="117">
        <v>8</v>
      </c>
      <c r="G1433" s="117">
        <v>0.08</v>
      </c>
      <c r="H1433" s="117" t="e">
        <f>G1433*'3-9-2原材料-报废'!#REF!</f>
        <v>#REF!</v>
      </c>
    </row>
    <row r="1434" ht="16" customHeight="1" spans="1:8">
      <c r="A1434" s="117">
        <v>1433</v>
      </c>
      <c r="B1434" s="117" t="s">
        <v>1814</v>
      </c>
      <c r="C1434" s="117" t="s">
        <v>1815</v>
      </c>
      <c r="D1434" s="117" t="s">
        <v>279</v>
      </c>
      <c r="E1434" s="117">
        <v>0.01</v>
      </c>
      <c r="F1434" s="117">
        <v>8</v>
      </c>
      <c r="G1434" s="117">
        <v>0.08</v>
      </c>
      <c r="H1434" s="117" t="e">
        <f>G1434*'3-9-2原材料-报废'!#REF!</f>
        <v>#REF!</v>
      </c>
    </row>
    <row r="1435" ht="16" customHeight="1" spans="1:8">
      <c r="A1435" s="117">
        <v>1434</v>
      </c>
      <c r="B1435" s="117" t="s">
        <v>1814</v>
      </c>
      <c r="C1435" s="117" t="s">
        <v>1815</v>
      </c>
      <c r="D1435" s="117" t="s">
        <v>279</v>
      </c>
      <c r="E1435" s="117">
        <v>0.01</v>
      </c>
      <c r="F1435" s="117">
        <v>8</v>
      </c>
      <c r="G1435" s="117">
        <v>0.08</v>
      </c>
      <c r="H1435" s="117" t="e">
        <f>G1435*'3-9-2原材料-报废'!#REF!</f>
        <v>#REF!</v>
      </c>
    </row>
    <row r="1436" ht="16" customHeight="1" spans="1:8">
      <c r="A1436" s="117">
        <v>1435</v>
      </c>
      <c r="B1436" s="117" t="s">
        <v>1814</v>
      </c>
      <c r="C1436" s="117" t="s">
        <v>1815</v>
      </c>
      <c r="D1436" s="117" t="s">
        <v>279</v>
      </c>
      <c r="E1436" s="117">
        <v>0.01</v>
      </c>
      <c r="F1436" s="117">
        <v>8</v>
      </c>
      <c r="G1436" s="117">
        <v>0.08</v>
      </c>
      <c r="H1436" s="117" t="e">
        <f>G1436*'3-9-2原材料-报废'!#REF!</f>
        <v>#REF!</v>
      </c>
    </row>
    <row r="1437" ht="16" customHeight="1" spans="1:8">
      <c r="A1437" s="117">
        <v>1436</v>
      </c>
      <c r="B1437" s="117" t="s">
        <v>1816</v>
      </c>
      <c r="C1437" s="117" t="s">
        <v>1817</v>
      </c>
      <c r="D1437" s="117" t="s">
        <v>279</v>
      </c>
      <c r="E1437" s="117">
        <v>0.01</v>
      </c>
      <c r="F1437" s="117">
        <v>8</v>
      </c>
      <c r="G1437" s="117">
        <v>0.08</v>
      </c>
      <c r="H1437" s="117" t="e">
        <f>G1437*'3-9-2原材料-报废'!#REF!</f>
        <v>#REF!</v>
      </c>
    </row>
    <row r="1438" ht="16" customHeight="1" spans="1:8">
      <c r="A1438" s="117">
        <v>1437</v>
      </c>
      <c r="B1438" s="117" t="s">
        <v>1816</v>
      </c>
      <c r="C1438" s="117" t="s">
        <v>1817</v>
      </c>
      <c r="D1438" s="117" t="s">
        <v>279</v>
      </c>
      <c r="E1438" s="117">
        <v>0.01</v>
      </c>
      <c r="F1438" s="117">
        <v>8</v>
      </c>
      <c r="G1438" s="117">
        <v>0.08</v>
      </c>
      <c r="H1438" s="117" t="e">
        <f>G1438*'3-9-2原材料-报废'!#REF!</f>
        <v>#REF!</v>
      </c>
    </row>
    <row r="1439" ht="16" customHeight="1" spans="1:8">
      <c r="A1439" s="117">
        <v>1438</v>
      </c>
      <c r="B1439" s="117" t="s">
        <v>1818</v>
      </c>
      <c r="C1439" s="117" t="s">
        <v>1819</v>
      </c>
      <c r="D1439" s="117" t="s">
        <v>279</v>
      </c>
      <c r="E1439" s="117">
        <v>0.01</v>
      </c>
      <c r="F1439" s="117">
        <v>8</v>
      </c>
      <c r="G1439" s="117">
        <v>0.08</v>
      </c>
      <c r="H1439" s="117" t="e">
        <f>G1439*'3-9-2原材料-报废'!#REF!</f>
        <v>#REF!</v>
      </c>
    </row>
    <row r="1440" ht="16" customHeight="1" spans="1:8">
      <c r="A1440" s="117">
        <v>1439</v>
      </c>
      <c r="B1440" s="117" t="s">
        <v>1818</v>
      </c>
      <c r="C1440" s="117" t="s">
        <v>1819</v>
      </c>
      <c r="D1440" s="117" t="s">
        <v>279</v>
      </c>
      <c r="E1440" s="117">
        <v>0.01</v>
      </c>
      <c r="F1440" s="117">
        <v>8</v>
      </c>
      <c r="G1440" s="117">
        <v>0.08</v>
      </c>
      <c r="H1440" s="117" t="e">
        <f>G1440*'3-9-2原材料-报废'!#REF!</f>
        <v>#REF!</v>
      </c>
    </row>
    <row r="1441" ht="16" customHeight="1" spans="1:8">
      <c r="A1441" s="117">
        <v>1440</v>
      </c>
      <c r="B1441" s="117" t="s">
        <v>1820</v>
      </c>
      <c r="C1441" s="117" t="s">
        <v>1821</v>
      </c>
      <c r="D1441" s="117" t="s">
        <v>279</v>
      </c>
      <c r="E1441" s="117">
        <v>0.02</v>
      </c>
      <c r="F1441" s="117">
        <v>8</v>
      </c>
      <c r="G1441" s="117">
        <v>0.16</v>
      </c>
      <c r="H1441" s="117" t="e">
        <f>G1441*'3-9-2原材料-报废'!#REF!</f>
        <v>#REF!</v>
      </c>
    </row>
    <row r="1442" ht="16" customHeight="1" spans="1:8">
      <c r="A1442" s="117">
        <v>1441</v>
      </c>
      <c r="B1442" s="117" t="s">
        <v>1822</v>
      </c>
      <c r="C1442" s="117" t="s">
        <v>1823</v>
      </c>
      <c r="D1442" s="117" t="s">
        <v>279</v>
      </c>
      <c r="E1442" s="117">
        <v>0.02</v>
      </c>
      <c r="F1442" s="117">
        <v>8</v>
      </c>
      <c r="G1442" s="117">
        <v>0.16</v>
      </c>
      <c r="H1442" s="117" t="e">
        <f>G1442*'3-9-2原材料-报废'!#REF!</f>
        <v>#REF!</v>
      </c>
    </row>
    <row r="1443" ht="16" customHeight="1" spans="1:8">
      <c r="A1443" s="117">
        <v>1442</v>
      </c>
      <c r="B1443" s="117" t="s">
        <v>1824</v>
      </c>
      <c r="C1443" s="117" t="s">
        <v>1825</v>
      </c>
      <c r="D1443" s="117" t="s">
        <v>279</v>
      </c>
      <c r="E1443" s="117">
        <v>0.01</v>
      </c>
      <c r="F1443" s="117">
        <v>8</v>
      </c>
      <c r="G1443" s="117">
        <v>0.08</v>
      </c>
      <c r="H1443" s="117" t="e">
        <f>G1443*'3-9-2原材料-报废'!#REF!</f>
        <v>#REF!</v>
      </c>
    </row>
    <row r="1444" ht="16" customHeight="1" spans="1:8">
      <c r="A1444" s="117">
        <v>1443</v>
      </c>
      <c r="B1444" s="117" t="s">
        <v>1826</v>
      </c>
      <c r="C1444" s="117" t="s">
        <v>1827</v>
      </c>
      <c r="D1444" s="117" t="s">
        <v>279</v>
      </c>
      <c r="E1444" s="117">
        <v>0.01</v>
      </c>
      <c r="F1444" s="117">
        <v>8</v>
      </c>
      <c r="G1444" s="117">
        <v>0.08</v>
      </c>
      <c r="H1444" s="117" t="e">
        <f>G1444*'3-9-2原材料-报废'!#REF!</f>
        <v>#REF!</v>
      </c>
    </row>
    <row r="1445" ht="16" customHeight="1" spans="1:8">
      <c r="A1445" s="117">
        <v>1444</v>
      </c>
      <c r="B1445" s="117" t="s">
        <v>1828</v>
      </c>
      <c r="C1445" s="117" t="s">
        <v>1829</v>
      </c>
      <c r="D1445" s="117" t="s">
        <v>124</v>
      </c>
      <c r="E1445" s="117">
        <v>0.02</v>
      </c>
      <c r="F1445" s="117">
        <v>8</v>
      </c>
      <c r="G1445" s="117">
        <v>0.16</v>
      </c>
      <c r="H1445" s="117" t="e">
        <f>G1445*'3-9-2原材料-报废'!#REF!</f>
        <v>#REF!</v>
      </c>
    </row>
    <row r="1446" ht="16" customHeight="1" spans="1:8">
      <c r="A1446" s="117">
        <v>1445</v>
      </c>
      <c r="B1446" s="117" t="s">
        <v>1828</v>
      </c>
      <c r="C1446" s="117" t="s">
        <v>1829</v>
      </c>
      <c r="D1446" s="117" t="s">
        <v>124</v>
      </c>
      <c r="E1446" s="117">
        <v>0.02</v>
      </c>
      <c r="F1446" s="117">
        <v>8</v>
      </c>
      <c r="G1446" s="117">
        <v>0.16</v>
      </c>
      <c r="H1446" s="117" t="e">
        <f>G1446*'3-9-2原材料-报废'!#REF!</f>
        <v>#REF!</v>
      </c>
    </row>
    <row r="1447" ht="16" customHeight="1" spans="1:8">
      <c r="A1447" s="117">
        <v>1446</v>
      </c>
      <c r="B1447" s="117" t="s">
        <v>1828</v>
      </c>
      <c r="C1447" s="117" t="s">
        <v>1829</v>
      </c>
      <c r="D1447" s="117" t="s">
        <v>124</v>
      </c>
      <c r="E1447" s="117">
        <v>0.02</v>
      </c>
      <c r="F1447" s="117">
        <v>8</v>
      </c>
      <c r="G1447" s="117">
        <v>0.16</v>
      </c>
      <c r="H1447" s="117" t="e">
        <f>G1447*'3-9-2原材料-报废'!#REF!</f>
        <v>#REF!</v>
      </c>
    </row>
    <row r="1448" ht="16" customHeight="1" spans="1:8">
      <c r="A1448" s="117">
        <v>1447</v>
      </c>
      <c r="B1448" s="117" t="s">
        <v>1830</v>
      </c>
      <c r="C1448" s="117" t="s">
        <v>1831</v>
      </c>
      <c r="D1448" s="117" t="s">
        <v>124</v>
      </c>
      <c r="E1448" s="117">
        <v>0.05</v>
      </c>
      <c r="F1448" s="117">
        <v>8</v>
      </c>
      <c r="G1448" s="117">
        <v>0.4</v>
      </c>
      <c r="H1448" s="117" t="e">
        <f>G1448*'3-9-2原材料-报废'!#REF!</f>
        <v>#REF!</v>
      </c>
    </row>
    <row r="1449" ht="16" customHeight="1" spans="1:8">
      <c r="A1449" s="117">
        <v>1448</v>
      </c>
      <c r="B1449" s="117" t="s">
        <v>1832</v>
      </c>
      <c r="C1449" s="117" t="s">
        <v>1833</v>
      </c>
      <c r="D1449" s="117" t="s">
        <v>279</v>
      </c>
      <c r="E1449" s="117">
        <v>0.01</v>
      </c>
      <c r="F1449" s="117">
        <v>8</v>
      </c>
      <c r="G1449" s="117">
        <v>0.08</v>
      </c>
      <c r="H1449" s="117" t="e">
        <f>G1449*'3-9-2原材料-报废'!#REF!</f>
        <v>#REF!</v>
      </c>
    </row>
    <row r="1450" ht="16" customHeight="1" spans="1:8">
      <c r="A1450" s="117">
        <v>1449</v>
      </c>
      <c r="B1450" s="117" t="s">
        <v>1834</v>
      </c>
      <c r="C1450" s="117" t="s">
        <v>1835</v>
      </c>
      <c r="D1450" s="117" t="s">
        <v>279</v>
      </c>
      <c r="E1450" s="117">
        <v>0.01</v>
      </c>
      <c r="F1450" s="117">
        <v>8</v>
      </c>
      <c r="G1450" s="117">
        <v>0.08</v>
      </c>
      <c r="H1450" s="117" t="e">
        <f>G1450*'3-9-2原材料-报废'!#REF!</f>
        <v>#REF!</v>
      </c>
    </row>
    <row r="1451" ht="16" customHeight="1" spans="1:8">
      <c r="A1451" s="117">
        <v>1450</v>
      </c>
      <c r="B1451" s="117" t="s">
        <v>1834</v>
      </c>
      <c r="C1451" s="117" t="s">
        <v>1835</v>
      </c>
      <c r="D1451" s="117" t="s">
        <v>279</v>
      </c>
      <c r="E1451" s="117">
        <v>0.01</v>
      </c>
      <c r="F1451" s="117">
        <v>8</v>
      </c>
      <c r="G1451" s="117">
        <v>0.08</v>
      </c>
      <c r="H1451" s="117" t="e">
        <f>G1451*'3-9-2原材料-报废'!#REF!</f>
        <v>#REF!</v>
      </c>
    </row>
    <row r="1452" ht="16" customHeight="1" spans="1:8">
      <c r="A1452" s="117">
        <v>1451</v>
      </c>
      <c r="B1452" s="117" t="s">
        <v>1836</v>
      </c>
      <c r="C1452" s="117" t="s">
        <v>1837</v>
      </c>
      <c r="D1452" s="117" t="s">
        <v>124</v>
      </c>
      <c r="E1452" s="117">
        <v>0.05</v>
      </c>
      <c r="F1452" s="117">
        <v>8</v>
      </c>
      <c r="G1452" s="117">
        <v>0.4</v>
      </c>
      <c r="H1452" s="117" t="e">
        <f>G1452*'3-9-2原材料-报废'!#REF!</f>
        <v>#REF!</v>
      </c>
    </row>
    <row r="1453" ht="16" customHeight="1" spans="1:8">
      <c r="A1453" s="117">
        <v>1452</v>
      </c>
      <c r="B1453" s="117" t="s">
        <v>1838</v>
      </c>
      <c r="C1453" s="117" t="s">
        <v>1839</v>
      </c>
      <c r="D1453" s="117" t="s">
        <v>73</v>
      </c>
      <c r="E1453" s="117">
        <v>0.2</v>
      </c>
      <c r="F1453" s="117">
        <v>8</v>
      </c>
      <c r="G1453" s="117">
        <v>1.6</v>
      </c>
      <c r="H1453" s="117" t="e">
        <f>G1453*'3-9-2原材料-报废'!#REF!</f>
        <v>#REF!</v>
      </c>
    </row>
    <row r="1454" ht="16" customHeight="1" spans="1:8">
      <c r="A1454" s="117">
        <v>1453</v>
      </c>
      <c r="B1454" s="117" t="s">
        <v>1838</v>
      </c>
      <c r="C1454" s="117" t="s">
        <v>1839</v>
      </c>
      <c r="D1454" s="117" t="s">
        <v>73</v>
      </c>
      <c r="E1454" s="117">
        <v>0.2</v>
      </c>
      <c r="F1454" s="117">
        <v>8</v>
      </c>
      <c r="G1454" s="117">
        <v>1.6</v>
      </c>
      <c r="H1454" s="117" t="e">
        <f>G1454*'3-9-2原材料-报废'!#REF!</f>
        <v>#REF!</v>
      </c>
    </row>
    <row r="1455" ht="16" customHeight="1" spans="1:8">
      <c r="A1455" s="117">
        <v>1454</v>
      </c>
      <c r="B1455" s="117" t="s">
        <v>1840</v>
      </c>
      <c r="C1455" s="117" t="s">
        <v>1841</v>
      </c>
      <c r="D1455" s="117" t="s">
        <v>279</v>
      </c>
      <c r="E1455" s="117">
        <v>0.05</v>
      </c>
      <c r="F1455" s="117">
        <v>8</v>
      </c>
      <c r="G1455" s="117">
        <v>0.4</v>
      </c>
      <c r="H1455" s="117" t="e">
        <f>G1455*'3-9-2原材料-报废'!#REF!</f>
        <v>#REF!</v>
      </c>
    </row>
    <row r="1456" ht="16" customHeight="1" spans="1:8">
      <c r="A1456" s="117">
        <v>1455</v>
      </c>
      <c r="B1456" s="117" t="s">
        <v>1840</v>
      </c>
      <c r="C1456" s="117" t="s">
        <v>1841</v>
      </c>
      <c r="D1456" s="117" t="s">
        <v>279</v>
      </c>
      <c r="E1456" s="117">
        <v>0.05</v>
      </c>
      <c r="F1456" s="117">
        <v>8</v>
      </c>
      <c r="G1456" s="117">
        <v>0.4</v>
      </c>
      <c r="H1456" s="117" t="e">
        <f>G1456*'3-9-2原材料-报废'!#REF!</f>
        <v>#REF!</v>
      </c>
    </row>
    <row r="1457" ht="16" customHeight="1" spans="1:8">
      <c r="A1457" s="117">
        <v>1456</v>
      </c>
      <c r="B1457" s="117" t="s">
        <v>1842</v>
      </c>
      <c r="C1457" s="117" t="s">
        <v>1843</v>
      </c>
      <c r="D1457" s="117" t="s">
        <v>124</v>
      </c>
      <c r="E1457" s="117">
        <v>0.05</v>
      </c>
      <c r="F1457" s="117">
        <v>8</v>
      </c>
      <c r="G1457" s="117">
        <v>0.4</v>
      </c>
      <c r="H1457" s="117" t="e">
        <f>G1457*'3-9-2原材料-报废'!#REF!</f>
        <v>#REF!</v>
      </c>
    </row>
    <row r="1458" ht="16" customHeight="1" spans="1:8">
      <c r="A1458" s="117">
        <v>1457</v>
      </c>
      <c r="B1458" s="117" t="s">
        <v>1844</v>
      </c>
      <c r="C1458" s="117" t="s">
        <v>1845</v>
      </c>
      <c r="D1458" s="117" t="s">
        <v>233</v>
      </c>
      <c r="E1458" s="117">
        <v>0.02</v>
      </c>
      <c r="F1458" s="117">
        <v>8</v>
      </c>
      <c r="G1458" s="117">
        <v>0.16</v>
      </c>
      <c r="H1458" s="117" t="e">
        <f>G1458*'3-9-2原材料-报废'!#REF!</f>
        <v>#REF!</v>
      </c>
    </row>
    <row r="1459" ht="16" customHeight="1" spans="1:8">
      <c r="A1459" s="117">
        <v>1458</v>
      </c>
      <c r="B1459" s="117" t="s">
        <v>1844</v>
      </c>
      <c r="C1459" s="117" t="s">
        <v>1845</v>
      </c>
      <c r="D1459" s="117" t="s">
        <v>233</v>
      </c>
      <c r="E1459" s="117">
        <v>0.02</v>
      </c>
      <c r="F1459" s="117">
        <v>8</v>
      </c>
      <c r="G1459" s="117">
        <v>0.16</v>
      </c>
      <c r="H1459" s="117" t="e">
        <f>G1459*'3-9-2原材料-报废'!#REF!</f>
        <v>#REF!</v>
      </c>
    </row>
    <row r="1460" ht="16" customHeight="1" spans="1:8">
      <c r="A1460" s="117">
        <v>1459</v>
      </c>
      <c r="B1460" s="117" t="s">
        <v>1846</v>
      </c>
      <c r="C1460" s="117" t="s">
        <v>1847</v>
      </c>
      <c r="D1460" s="117" t="s">
        <v>92</v>
      </c>
      <c r="E1460" s="117">
        <v>0.05</v>
      </c>
      <c r="F1460" s="117">
        <v>55</v>
      </c>
      <c r="G1460" s="117">
        <v>2.75</v>
      </c>
      <c r="H1460" s="117" t="e">
        <f>G1460*'3-9-2原材料-报废'!#REF!</f>
        <v>#REF!</v>
      </c>
    </row>
    <row r="1461" ht="16" customHeight="1" spans="1:8">
      <c r="A1461" s="117">
        <v>1460</v>
      </c>
      <c r="B1461" s="117" t="s">
        <v>1848</v>
      </c>
      <c r="C1461" s="117" t="s">
        <v>1849</v>
      </c>
      <c r="D1461" s="117" t="s">
        <v>124</v>
      </c>
      <c r="E1461" s="117">
        <v>0.05</v>
      </c>
      <c r="F1461" s="117">
        <v>8</v>
      </c>
      <c r="G1461" s="117">
        <v>0.4</v>
      </c>
      <c r="H1461" s="117" t="e">
        <f>G1461*'3-9-2原材料-报废'!#REF!</f>
        <v>#REF!</v>
      </c>
    </row>
    <row r="1462" ht="16" customHeight="1" spans="1:8">
      <c r="A1462" s="117">
        <v>1461</v>
      </c>
      <c r="B1462" s="117" t="s">
        <v>1850</v>
      </c>
      <c r="C1462" s="117" t="s">
        <v>1851</v>
      </c>
      <c r="D1462" s="117" t="s">
        <v>73</v>
      </c>
      <c r="E1462" s="117">
        <v>0.05</v>
      </c>
      <c r="F1462" s="117">
        <v>8</v>
      </c>
      <c r="G1462" s="117">
        <v>0.4</v>
      </c>
      <c r="H1462" s="117" t="e">
        <f>G1462*'3-9-2原材料-报废'!#REF!</f>
        <v>#REF!</v>
      </c>
    </row>
    <row r="1463" ht="16" customHeight="1" spans="1:8">
      <c r="A1463" s="117">
        <v>1462</v>
      </c>
      <c r="B1463" s="117" t="s">
        <v>1850</v>
      </c>
      <c r="C1463" s="117" t="s">
        <v>1851</v>
      </c>
      <c r="D1463" s="117" t="s">
        <v>73</v>
      </c>
      <c r="E1463" s="117">
        <v>0.05</v>
      </c>
      <c r="F1463" s="117">
        <v>8</v>
      </c>
      <c r="G1463" s="117">
        <v>0.4</v>
      </c>
      <c r="H1463" s="117" t="e">
        <f>G1463*'3-9-2原材料-报废'!#REF!</f>
        <v>#REF!</v>
      </c>
    </row>
    <row r="1464" ht="16" customHeight="1" spans="1:8">
      <c r="A1464" s="117">
        <v>1463</v>
      </c>
      <c r="B1464" s="117" t="s">
        <v>1852</v>
      </c>
      <c r="C1464" s="117" t="s">
        <v>1853</v>
      </c>
      <c r="D1464" s="117" t="s">
        <v>233</v>
      </c>
      <c r="E1464" s="117">
        <v>0.05</v>
      </c>
      <c r="F1464" s="117">
        <v>8</v>
      </c>
      <c r="G1464" s="117">
        <v>0.4</v>
      </c>
      <c r="H1464" s="117" t="e">
        <f>G1464*'3-9-2原材料-报废'!#REF!</f>
        <v>#REF!</v>
      </c>
    </row>
    <row r="1465" ht="16" customHeight="1" spans="1:8">
      <c r="A1465" s="117">
        <v>1464</v>
      </c>
      <c r="B1465" s="117" t="s">
        <v>1854</v>
      </c>
      <c r="C1465" s="117" t="s">
        <v>1855</v>
      </c>
      <c r="D1465" s="117" t="s">
        <v>279</v>
      </c>
      <c r="E1465" s="117">
        <v>0.05</v>
      </c>
      <c r="F1465" s="117">
        <v>8</v>
      </c>
      <c r="G1465" s="117">
        <v>0.4</v>
      </c>
      <c r="H1465" s="117" t="e">
        <f>G1465*'3-9-2原材料-报废'!#REF!</f>
        <v>#REF!</v>
      </c>
    </row>
    <row r="1466" ht="16" customHeight="1" spans="1:8">
      <c r="A1466" s="117">
        <v>1465</v>
      </c>
      <c r="B1466" s="117" t="s">
        <v>1854</v>
      </c>
      <c r="C1466" s="117" t="s">
        <v>1855</v>
      </c>
      <c r="D1466" s="117" t="s">
        <v>279</v>
      </c>
      <c r="E1466" s="117">
        <v>0.05</v>
      </c>
      <c r="F1466" s="117">
        <v>8</v>
      </c>
      <c r="G1466" s="117">
        <v>0.4</v>
      </c>
      <c r="H1466" s="117" t="e">
        <f>G1466*'3-9-2原材料-报废'!#REF!</f>
        <v>#REF!</v>
      </c>
    </row>
    <row r="1467" ht="16" customHeight="1" spans="1:8">
      <c r="A1467" s="117">
        <v>1466</v>
      </c>
      <c r="B1467" s="117" t="s">
        <v>1854</v>
      </c>
      <c r="C1467" s="117" t="s">
        <v>1855</v>
      </c>
      <c r="D1467" s="117" t="s">
        <v>279</v>
      </c>
      <c r="E1467" s="117">
        <v>0.05</v>
      </c>
      <c r="F1467" s="117">
        <v>8</v>
      </c>
      <c r="G1467" s="117">
        <v>0.4</v>
      </c>
      <c r="H1467" s="117" t="e">
        <f>G1467*'3-9-2原材料-报废'!#REF!</f>
        <v>#REF!</v>
      </c>
    </row>
    <row r="1468" ht="16" customHeight="1" spans="1:8">
      <c r="A1468" s="117">
        <v>1467</v>
      </c>
      <c r="B1468" s="117" t="s">
        <v>1856</v>
      </c>
      <c r="C1468" s="117" t="s">
        <v>1857</v>
      </c>
      <c r="D1468" s="117" t="s">
        <v>233</v>
      </c>
      <c r="E1468" s="117">
        <v>0.05</v>
      </c>
      <c r="F1468" s="117">
        <v>8</v>
      </c>
      <c r="G1468" s="117">
        <v>0.4</v>
      </c>
      <c r="H1468" s="117" t="e">
        <f>G1468*'3-9-2原材料-报废'!#REF!</f>
        <v>#REF!</v>
      </c>
    </row>
    <row r="1469" ht="16" customHeight="1" spans="1:8">
      <c r="A1469" s="117">
        <v>1468</v>
      </c>
      <c r="B1469" s="117" t="s">
        <v>1858</v>
      </c>
      <c r="C1469" s="117" t="s">
        <v>1859</v>
      </c>
      <c r="D1469" s="117" t="s">
        <v>233</v>
      </c>
      <c r="E1469" s="117">
        <v>0.02</v>
      </c>
      <c r="F1469" s="117">
        <v>8</v>
      </c>
      <c r="G1469" s="117">
        <v>0.16</v>
      </c>
      <c r="H1469" s="117" t="e">
        <f>G1469*'3-9-2原材料-报废'!#REF!</f>
        <v>#REF!</v>
      </c>
    </row>
    <row r="1470" ht="16" customHeight="1" spans="1:8">
      <c r="A1470" s="117">
        <v>1469</v>
      </c>
      <c r="B1470" s="117" t="s">
        <v>1860</v>
      </c>
      <c r="C1470" s="117" t="s">
        <v>1861</v>
      </c>
      <c r="D1470" s="117" t="s">
        <v>124</v>
      </c>
      <c r="E1470" s="117">
        <v>0.05</v>
      </c>
      <c r="F1470" s="117">
        <v>8</v>
      </c>
      <c r="G1470" s="117">
        <v>0.4</v>
      </c>
      <c r="H1470" s="117" t="e">
        <f>G1470*'3-9-2原材料-报废'!#REF!</f>
        <v>#REF!</v>
      </c>
    </row>
    <row r="1471" ht="16" customHeight="1" spans="1:8">
      <c r="A1471" s="117">
        <v>1470</v>
      </c>
      <c r="B1471" s="117" t="s">
        <v>1862</v>
      </c>
      <c r="C1471" s="117" t="s">
        <v>1863</v>
      </c>
      <c r="D1471" s="117" t="s">
        <v>124</v>
      </c>
      <c r="E1471" s="117">
        <v>0.05</v>
      </c>
      <c r="F1471" s="117">
        <v>8</v>
      </c>
      <c r="G1471" s="117">
        <v>0.4</v>
      </c>
      <c r="H1471" s="117" t="e">
        <f>G1471*'3-9-2原材料-报废'!#REF!</f>
        <v>#REF!</v>
      </c>
    </row>
    <row r="1472" ht="16" customHeight="1" spans="1:8">
      <c r="A1472" s="117">
        <v>1471</v>
      </c>
      <c r="B1472" s="117" t="s">
        <v>1864</v>
      </c>
      <c r="C1472" s="117" t="s">
        <v>1865</v>
      </c>
      <c r="D1472" s="117" t="s">
        <v>73</v>
      </c>
      <c r="E1472" s="117">
        <v>0.2</v>
      </c>
      <c r="F1472" s="117">
        <v>8</v>
      </c>
      <c r="G1472" s="117">
        <v>1.6</v>
      </c>
      <c r="H1472" s="117" t="e">
        <f>G1472*'3-9-2原材料-报废'!#REF!</f>
        <v>#REF!</v>
      </c>
    </row>
    <row r="1473" ht="16" customHeight="1" spans="1:8">
      <c r="A1473" s="117">
        <v>1472</v>
      </c>
      <c r="B1473" s="117" t="s">
        <v>1866</v>
      </c>
      <c r="C1473" s="117" t="s">
        <v>1867</v>
      </c>
      <c r="D1473" s="117" t="s">
        <v>73</v>
      </c>
      <c r="E1473" s="117">
        <v>0.02</v>
      </c>
      <c r="F1473" s="117">
        <v>8</v>
      </c>
      <c r="G1473" s="117">
        <v>0.16</v>
      </c>
      <c r="H1473" s="117" t="e">
        <f>G1473*'3-9-2原材料-报废'!#REF!</f>
        <v>#REF!</v>
      </c>
    </row>
    <row r="1474" ht="16" customHeight="1" spans="1:8">
      <c r="A1474" s="117">
        <v>1473</v>
      </c>
      <c r="B1474" s="117" t="s">
        <v>1866</v>
      </c>
      <c r="C1474" s="117" t="s">
        <v>1867</v>
      </c>
      <c r="D1474" s="117" t="s">
        <v>73</v>
      </c>
      <c r="E1474" s="117">
        <v>0.02</v>
      </c>
      <c r="F1474" s="117">
        <v>8</v>
      </c>
      <c r="G1474" s="117">
        <v>0.16</v>
      </c>
      <c r="H1474" s="117" t="e">
        <f>G1474*'3-9-2原材料-报废'!#REF!</f>
        <v>#REF!</v>
      </c>
    </row>
    <row r="1475" ht="16" customHeight="1" spans="1:8">
      <c r="A1475" s="117">
        <v>1474</v>
      </c>
      <c r="B1475" s="117" t="s">
        <v>1866</v>
      </c>
      <c r="C1475" s="117" t="s">
        <v>1867</v>
      </c>
      <c r="D1475" s="117" t="s">
        <v>73</v>
      </c>
      <c r="E1475" s="117">
        <v>0.02</v>
      </c>
      <c r="F1475" s="117">
        <v>8</v>
      </c>
      <c r="G1475" s="117">
        <v>0.16</v>
      </c>
      <c r="H1475" s="117" t="e">
        <f>G1475*'3-9-2原材料-报废'!#REF!</f>
        <v>#REF!</v>
      </c>
    </row>
    <row r="1476" ht="16" customHeight="1" spans="1:8">
      <c r="A1476" s="117">
        <v>1475</v>
      </c>
      <c r="B1476" s="117" t="s">
        <v>1868</v>
      </c>
      <c r="C1476" s="117" t="s">
        <v>1869</v>
      </c>
      <c r="D1476" s="117" t="s">
        <v>73</v>
      </c>
      <c r="E1476" s="117">
        <v>0.02</v>
      </c>
      <c r="F1476" s="117">
        <v>8</v>
      </c>
      <c r="G1476" s="117">
        <v>0.16</v>
      </c>
      <c r="H1476" s="117" t="e">
        <f>G1476*'3-9-2原材料-报废'!#REF!</f>
        <v>#REF!</v>
      </c>
    </row>
    <row r="1477" ht="16" customHeight="1" spans="1:8">
      <c r="A1477" s="117">
        <v>1476</v>
      </c>
      <c r="B1477" s="117" t="s">
        <v>1868</v>
      </c>
      <c r="C1477" s="117" t="s">
        <v>1869</v>
      </c>
      <c r="D1477" s="117" t="s">
        <v>73</v>
      </c>
      <c r="E1477" s="117">
        <v>0.02</v>
      </c>
      <c r="F1477" s="117">
        <v>8</v>
      </c>
      <c r="G1477" s="117">
        <v>0.16</v>
      </c>
      <c r="H1477" s="117" t="e">
        <f>G1477*'3-9-2原材料-报废'!#REF!</f>
        <v>#REF!</v>
      </c>
    </row>
    <row r="1478" ht="16" customHeight="1" spans="1:8">
      <c r="A1478" s="117">
        <v>1477</v>
      </c>
      <c r="B1478" s="117" t="s">
        <v>1868</v>
      </c>
      <c r="C1478" s="117" t="s">
        <v>1869</v>
      </c>
      <c r="D1478" s="117" t="s">
        <v>73</v>
      </c>
      <c r="E1478" s="117">
        <v>0.02</v>
      </c>
      <c r="F1478" s="117">
        <v>8</v>
      </c>
      <c r="G1478" s="117">
        <v>0.16</v>
      </c>
      <c r="H1478" s="117" t="e">
        <f>G1478*'3-9-2原材料-报废'!#REF!</f>
        <v>#REF!</v>
      </c>
    </row>
    <row r="1479" ht="16" customHeight="1" spans="1:8">
      <c r="A1479" s="117">
        <v>1478</v>
      </c>
      <c r="B1479" s="117" t="s">
        <v>1870</v>
      </c>
      <c r="C1479" s="117" t="s">
        <v>1871</v>
      </c>
      <c r="D1479" s="117" t="s">
        <v>73</v>
      </c>
      <c r="E1479" s="117">
        <v>0.02</v>
      </c>
      <c r="F1479" s="117">
        <v>8</v>
      </c>
      <c r="G1479" s="117">
        <v>0.16</v>
      </c>
      <c r="H1479" s="117" t="e">
        <f>G1479*'3-9-2原材料-报废'!#REF!</f>
        <v>#REF!</v>
      </c>
    </row>
    <row r="1480" ht="16" customHeight="1" spans="1:8">
      <c r="A1480" s="117">
        <v>1479</v>
      </c>
      <c r="B1480" s="117" t="s">
        <v>1870</v>
      </c>
      <c r="C1480" s="117" t="s">
        <v>1871</v>
      </c>
      <c r="D1480" s="117" t="s">
        <v>73</v>
      </c>
      <c r="E1480" s="117">
        <v>0.02</v>
      </c>
      <c r="F1480" s="117">
        <v>8</v>
      </c>
      <c r="G1480" s="117">
        <v>0.16</v>
      </c>
      <c r="H1480" s="117" t="e">
        <f>G1480*'3-9-2原材料-报废'!#REF!</f>
        <v>#REF!</v>
      </c>
    </row>
    <row r="1481" ht="16" customHeight="1" spans="1:8">
      <c r="A1481" s="117">
        <v>1480</v>
      </c>
      <c r="B1481" s="117" t="s">
        <v>1870</v>
      </c>
      <c r="C1481" s="117" t="s">
        <v>1871</v>
      </c>
      <c r="D1481" s="117" t="s">
        <v>73</v>
      </c>
      <c r="E1481" s="117">
        <v>0.02</v>
      </c>
      <c r="F1481" s="117">
        <v>8</v>
      </c>
      <c r="G1481" s="117">
        <v>0.16</v>
      </c>
      <c r="H1481" s="117" t="e">
        <f>G1481*'3-9-2原材料-报废'!#REF!</f>
        <v>#REF!</v>
      </c>
    </row>
    <row r="1482" ht="16" customHeight="1" spans="1:8">
      <c r="A1482" s="117">
        <v>1481</v>
      </c>
      <c r="B1482" s="117" t="s">
        <v>1872</v>
      </c>
      <c r="C1482" s="117" t="s">
        <v>1873</v>
      </c>
      <c r="D1482" s="117" t="s">
        <v>73</v>
      </c>
      <c r="E1482" s="117">
        <v>0.02</v>
      </c>
      <c r="F1482" s="117">
        <v>8</v>
      </c>
      <c r="G1482" s="117">
        <v>0.16</v>
      </c>
      <c r="H1482" s="117" t="e">
        <f>G1482*'3-9-2原材料-报废'!#REF!</f>
        <v>#REF!</v>
      </c>
    </row>
    <row r="1483" ht="16" customHeight="1" spans="1:8">
      <c r="A1483" s="117">
        <v>1482</v>
      </c>
      <c r="B1483" s="117" t="s">
        <v>1872</v>
      </c>
      <c r="C1483" s="117" t="s">
        <v>1873</v>
      </c>
      <c r="D1483" s="117" t="s">
        <v>73</v>
      </c>
      <c r="E1483" s="117">
        <v>0.02</v>
      </c>
      <c r="F1483" s="117">
        <v>8</v>
      </c>
      <c r="G1483" s="117">
        <v>0.16</v>
      </c>
      <c r="H1483" s="117" t="e">
        <f>G1483*'3-9-2原材料-报废'!#REF!</f>
        <v>#REF!</v>
      </c>
    </row>
    <row r="1484" ht="16" customHeight="1" spans="1:8">
      <c r="A1484" s="117">
        <v>1483</v>
      </c>
      <c r="B1484" s="117" t="s">
        <v>1872</v>
      </c>
      <c r="C1484" s="117" t="s">
        <v>1873</v>
      </c>
      <c r="D1484" s="117" t="s">
        <v>73</v>
      </c>
      <c r="E1484" s="117">
        <v>0.02</v>
      </c>
      <c r="F1484" s="117">
        <v>8</v>
      </c>
      <c r="G1484" s="117">
        <v>0.16</v>
      </c>
      <c r="H1484" s="117" t="e">
        <f>G1484*'3-9-2原材料-报废'!#REF!</f>
        <v>#REF!</v>
      </c>
    </row>
    <row r="1485" ht="16" customHeight="1" spans="1:8">
      <c r="A1485" s="117">
        <v>1484</v>
      </c>
      <c r="B1485" s="117" t="s">
        <v>1874</v>
      </c>
      <c r="C1485" s="117" t="s">
        <v>1875</v>
      </c>
      <c r="D1485" s="117" t="s">
        <v>121</v>
      </c>
      <c r="E1485" s="117">
        <v>0.02</v>
      </c>
      <c r="F1485" s="117">
        <v>3</v>
      </c>
      <c r="G1485" s="117">
        <v>0.06</v>
      </c>
      <c r="H1485" s="117" t="e">
        <f>G1485*'3-9-2原材料-报废'!#REF!</f>
        <v>#REF!</v>
      </c>
    </row>
    <row r="1486" ht="16" customHeight="1" spans="1:8">
      <c r="A1486" s="117">
        <v>1485</v>
      </c>
      <c r="B1486" s="117" t="s">
        <v>1874</v>
      </c>
      <c r="C1486" s="117" t="s">
        <v>1875</v>
      </c>
      <c r="D1486" s="117" t="s">
        <v>121</v>
      </c>
      <c r="E1486" s="117">
        <v>0.02</v>
      </c>
      <c r="F1486" s="117">
        <v>3</v>
      </c>
      <c r="G1486" s="117">
        <v>0.06</v>
      </c>
      <c r="H1486" s="117" t="e">
        <f>G1486*'3-9-2原材料-报废'!#REF!</f>
        <v>#REF!</v>
      </c>
    </row>
    <row r="1487" ht="16" customHeight="1" spans="1:8">
      <c r="A1487" s="117">
        <v>1486</v>
      </c>
      <c r="B1487" s="117" t="s">
        <v>1874</v>
      </c>
      <c r="C1487" s="117" t="s">
        <v>1875</v>
      </c>
      <c r="D1487" s="117" t="s">
        <v>121</v>
      </c>
      <c r="E1487" s="117">
        <v>0.02</v>
      </c>
      <c r="F1487" s="117">
        <v>3</v>
      </c>
      <c r="G1487" s="117">
        <v>0.06</v>
      </c>
      <c r="H1487" s="117" t="e">
        <f>G1487*'3-9-2原材料-报废'!#REF!</f>
        <v>#REF!</v>
      </c>
    </row>
    <row r="1488" ht="16" customHeight="1" spans="1:8">
      <c r="A1488" s="117">
        <v>1487</v>
      </c>
      <c r="B1488" s="117" t="s">
        <v>1876</v>
      </c>
      <c r="C1488" s="117" t="s">
        <v>1877</v>
      </c>
      <c r="D1488" s="117" t="s">
        <v>279</v>
      </c>
      <c r="E1488" s="117">
        <v>0.05</v>
      </c>
      <c r="F1488" s="117">
        <v>8</v>
      </c>
      <c r="G1488" s="117">
        <v>0.4</v>
      </c>
      <c r="H1488" s="117" t="e">
        <f>G1488*'3-9-2原材料-报废'!#REF!</f>
        <v>#REF!</v>
      </c>
    </row>
    <row r="1489" ht="16" customHeight="1" spans="1:8">
      <c r="A1489" s="117">
        <v>1488</v>
      </c>
      <c r="B1489" s="117" t="s">
        <v>1878</v>
      </c>
      <c r="C1489" s="117" t="s">
        <v>1879</v>
      </c>
      <c r="D1489" s="117" t="s">
        <v>124</v>
      </c>
      <c r="E1489" s="117">
        <v>0.01</v>
      </c>
      <c r="F1489" s="117">
        <v>8</v>
      </c>
      <c r="G1489" s="117">
        <v>0.08</v>
      </c>
      <c r="H1489" s="117" t="e">
        <f>G1489*'3-9-2原材料-报废'!#REF!</f>
        <v>#REF!</v>
      </c>
    </row>
    <row r="1490" ht="16" customHeight="1" spans="1:8">
      <c r="A1490" s="117">
        <v>1489</v>
      </c>
      <c r="B1490" s="117" t="s">
        <v>1878</v>
      </c>
      <c r="C1490" s="117" t="s">
        <v>1879</v>
      </c>
      <c r="D1490" s="117" t="s">
        <v>124</v>
      </c>
      <c r="E1490" s="117">
        <v>0.01</v>
      </c>
      <c r="F1490" s="117">
        <v>8</v>
      </c>
      <c r="G1490" s="117">
        <v>0.08</v>
      </c>
      <c r="H1490" s="117" t="e">
        <f>G1490*'3-9-2原材料-报废'!#REF!</f>
        <v>#REF!</v>
      </c>
    </row>
    <row r="1491" ht="16" customHeight="1" spans="1:8">
      <c r="A1491" s="117">
        <v>1490</v>
      </c>
      <c r="B1491" s="117" t="s">
        <v>1880</v>
      </c>
      <c r="C1491" s="117" t="s">
        <v>1881</v>
      </c>
      <c r="D1491" s="117" t="s">
        <v>279</v>
      </c>
      <c r="E1491" s="117">
        <v>0.02</v>
      </c>
      <c r="F1491" s="117">
        <v>8</v>
      </c>
      <c r="G1491" s="117">
        <v>0.16</v>
      </c>
      <c r="H1491" s="117" t="e">
        <f>G1491*'3-9-2原材料-报废'!#REF!</f>
        <v>#REF!</v>
      </c>
    </row>
    <row r="1492" ht="16" customHeight="1" spans="1:8">
      <c r="A1492" s="117">
        <v>1491</v>
      </c>
      <c r="B1492" s="117" t="s">
        <v>1882</v>
      </c>
      <c r="C1492" s="117" t="s">
        <v>1883</v>
      </c>
      <c r="D1492" s="117" t="s">
        <v>279</v>
      </c>
      <c r="E1492" s="117">
        <v>0.02</v>
      </c>
      <c r="F1492" s="117">
        <v>8</v>
      </c>
      <c r="G1492" s="117">
        <v>0.16</v>
      </c>
      <c r="H1492" s="117" t="e">
        <f>G1492*'3-9-2原材料-报废'!#REF!</f>
        <v>#REF!</v>
      </c>
    </row>
    <row r="1493" ht="16" customHeight="1" spans="1:8">
      <c r="A1493" s="117">
        <v>1492</v>
      </c>
      <c r="B1493" s="117" t="s">
        <v>1882</v>
      </c>
      <c r="C1493" s="117" t="s">
        <v>1883</v>
      </c>
      <c r="D1493" s="117" t="s">
        <v>279</v>
      </c>
      <c r="E1493" s="117">
        <v>0.02</v>
      </c>
      <c r="F1493" s="117">
        <v>8</v>
      </c>
      <c r="G1493" s="117">
        <v>0.16</v>
      </c>
      <c r="H1493" s="117" t="e">
        <f>G1493*'3-9-2原材料-报废'!#REF!</f>
        <v>#REF!</v>
      </c>
    </row>
    <row r="1494" ht="16" customHeight="1" spans="1:8">
      <c r="A1494" s="117">
        <v>1493</v>
      </c>
      <c r="B1494" s="117" t="s">
        <v>1882</v>
      </c>
      <c r="C1494" s="117" t="s">
        <v>1883</v>
      </c>
      <c r="D1494" s="117" t="s">
        <v>279</v>
      </c>
      <c r="E1494" s="117">
        <v>0.02</v>
      </c>
      <c r="F1494" s="117">
        <v>8</v>
      </c>
      <c r="G1494" s="117">
        <v>0.16</v>
      </c>
      <c r="H1494" s="117" t="e">
        <f>G1494*'3-9-2原材料-报废'!#REF!</f>
        <v>#REF!</v>
      </c>
    </row>
    <row r="1495" ht="16" customHeight="1" spans="1:8">
      <c r="A1495" s="117">
        <v>1494</v>
      </c>
      <c r="B1495" s="117" t="s">
        <v>1884</v>
      </c>
      <c r="C1495" s="117" t="s">
        <v>1885</v>
      </c>
      <c r="D1495" s="117" t="s">
        <v>124</v>
      </c>
      <c r="E1495" s="117">
        <v>0.02</v>
      </c>
      <c r="F1495" s="117">
        <v>8</v>
      </c>
      <c r="G1495" s="117">
        <v>0.16</v>
      </c>
      <c r="H1495" s="117" t="e">
        <f>G1495*'3-9-2原材料-报废'!#REF!</f>
        <v>#REF!</v>
      </c>
    </row>
    <row r="1496" ht="16" customHeight="1" spans="1:8">
      <c r="A1496" s="117">
        <v>1495</v>
      </c>
      <c r="B1496" s="117" t="s">
        <v>1886</v>
      </c>
      <c r="C1496" s="117" t="s">
        <v>1887</v>
      </c>
      <c r="D1496" s="117" t="s">
        <v>124</v>
      </c>
      <c r="E1496" s="117">
        <v>0.02</v>
      </c>
      <c r="F1496" s="117">
        <v>8</v>
      </c>
      <c r="G1496" s="117">
        <v>0.16</v>
      </c>
      <c r="H1496" s="117" t="e">
        <f>G1496*'3-9-2原材料-报废'!#REF!</f>
        <v>#REF!</v>
      </c>
    </row>
    <row r="1497" ht="16" customHeight="1" spans="1:8">
      <c r="A1497" s="117">
        <v>1496</v>
      </c>
      <c r="B1497" s="117" t="s">
        <v>1886</v>
      </c>
      <c r="C1497" s="117" t="s">
        <v>1887</v>
      </c>
      <c r="D1497" s="117" t="s">
        <v>124</v>
      </c>
      <c r="E1497" s="117">
        <v>0.02</v>
      </c>
      <c r="F1497" s="117">
        <v>8</v>
      </c>
      <c r="G1497" s="117">
        <v>0.16</v>
      </c>
      <c r="H1497" s="117" t="e">
        <f>G1497*'3-9-2原材料-报废'!#REF!</f>
        <v>#REF!</v>
      </c>
    </row>
    <row r="1498" ht="16" customHeight="1" spans="1:8">
      <c r="A1498" s="117">
        <v>1497</v>
      </c>
      <c r="B1498" s="117" t="s">
        <v>1886</v>
      </c>
      <c r="C1498" s="117" t="s">
        <v>1887</v>
      </c>
      <c r="D1498" s="117" t="s">
        <v>124</v>
      </c>
      <c r="E1498" s="117">
        <v>0.02</v>
      </c>
      <c r="F1498" s="117">
        <v>8</v>
      </c>
      <c r="G1498" s="117">
        <v>0.16</v>
      </c>
      <c r="H1498" s="117" t="e">
        <f>G1498*'3-9-2原材料-报废'!#REF!</f>
        <v>#REF!</v>
      </c>
    </row>
    <row r="1499" ht="16" customHeight="1" spans="1:8">
      <c r="A1499" s="117">
        <v>1498</v>
      </c>
      <c r="B1499" s="117" t="s">
        <v>1888</v>
      </c>
      <c r="C1499" s="117" t="s">
        <v>1889</v>
      </c>
      <c r="D1499" s="117" t="s">
        <v>124</v>
      </c>
      <c r="E1499" s="117">
        <v>0.02</v>
      </c>
      <c r="F1499" s="117">
        <v>8</v>
      </c>
      <c r="G1499" s="117">
        <v>0.16</v>
      </c>
      <c r="H1499" s="117" t="e">
        <f>G1499*'3-9-2原材料-报废'!#REF!</f>
        <v>#REF!</v>
      </c>
    </row>
    <row r="1500" ht="16" customHeight="1" spans="1:8">
      <c r="A1500" s="117">
        <v>1499</v>
      </c>
      <c r="B1500" s="117" t="s">
        <v>1888</v>
      </c>
      <c r="C1500" s="117" t="s">
        <v>1889</v>
      </c>
      <c r="D1500" s="117" t="s">
        <v>124</v>
      </c>
      <c r="E1500" s="117">
        <v>0.02</v>
      </c>
      <c r="F1500" s="117">
        <v>8</v>
      </c>
      <c r="G1500" s="117">
        <v>0.16</v>
      </c>
      <c r="H1500" s="117" t="e">
        <f>G1500*'3-9-2原材料-报废'!#REF!</f>
        <v>#REF!</v>
      </c>
    </row>
    <row r="1501" ht="16" customHeight="1" spans="1:8">
      <c r="A1501" s="117">
        <v>1500</v>
      </c>
      <c r="B1501" s="117" t="s">
        <v>1890</v>
      </c>
      <c r="C1501" s="117" t="s">
        <v>1891</v>
      </c>
      <c r="D1501" s="117" t="s">
        <v>73</v>
      </c>
      <c r="E1501" s="117">
        <v>0.05</v>
      </c>
      <c r="F1501" s="117">
        <v>8</v>
      </c>
      <c r="G1501" s="117">
        <v>0.4</v>
      </c>
      <c r="H1501" s="117" t="e">
        <f>G1501*'3-9-2原材料-报废'!#REF!</f>
        <v>#REF!</v>
      </c>
    </row>
    <row r="1502" ht="16" customHeight="1" spans="1:8">
      <c r="A1502" s="117">
        <v>1501</v>
      </c>
      <c r="B1502" s="117" t="s">
        <v>1892</v>
      </c>
      <c r="C1502" s="117" t="s">
        <v>1893</v>
      </c>
      <c r="D1502" s="117" t="s">
        <v>73</v>
      </c>
      <c r="E1502" s="117">
        <v>0.05</v>
      </c>
      <c r="F1502" s="117">
        <v>8</v>
      </c>
      <c r="G1502" s="117">
        <v>0.4</v>
      </c>
      <c r="H1502" s="117" t="e">
        <f>G1502*'3-9-2原材料-报废'!#REF!</f>
        <v>#REF!</v>
      </c>
    </row>
    <row r="1503" ht="16" customHeight="1" spans="1:8">
      <c r="A1503" s="117">
        <v>1502</v>
      </c>
      <c r="B1503" s="117" t="s">
        <v>1894</v>
      </c>
      <c r="C1503" s="117" t="s">
        <v>1895</v>
      </c>
      <c r="D1503" s="117" t="s">
        <v>73</v>
      </c>
      <c r="E1503" s="117">
        <v>0.01</v>
      </c>
      <c r="F1503" s="117">
        <v>8</v>
      </c>
      <c r="G1503" s="117">
        <v>0.08</v>
      </c>
      <c r="H1503" s="117" t="e">
        <f>G1503*'3-9-2原材料-报废'!#REF!</f>
        <v>#REF!</v>
      </c>
    </row>
    <row r="1504" ht="16" customHeight="1" spans="1:8">
      <c r="A1504" s="117">
        <v>1503</v>
      </c>
      <c r="B1504" s="117" t="s">
        <v>1894</v>
      </c>
      <c r="C1504" s="117" t="s">
        <v>1895</v>
      </c>
      <c r="D1504" s="117" t="s">
        <v>73</v>
      </c>
      <c r="E1504" s="117">
        <v>0.01</v>
      </c>
      <c r="F1504" s="117">
        <v>8</v>
      </c>
      <c r="G1504" s="117">
        <v>0.08</v>
      </c>
      <c r="H1504" s="117" t="e">
        <f>G1504*'3-9-2原材料-报废'!#REF!</f>
        <v>#REF!</v>
      </c>
    </row>
    <row r="1505" ht="16" customHeight="1" spans="1:8">
      <c r="A1505" s="117">
        <v>1504</v>
      </c>
      <c r="B1505" s="117" t="s">
        <v>1894</v>
      </c>
      <c r="C1505" s="117" t="s">
        <v>1895</v>
      </c>
      <c r="D1505" s="117" t="s">
        <v>73</v>
      </c>
      <c r="E1505" s="117">
        <v>0.01</v>
      </c>
      <c r="F1505" s="117">
        <v>8</v>
      </c>
      <c r="G1505" s="117">
        <v>0.08</v>
      </c>
      <c r="H1505" s="117" t="e">
        <f>G1505*'3-9-2原材料-报废'!#REF!</f>
        <v>#REF!</v>
      </c>
    </row>
    <row r="1506" ht="16" customHeight="1" spans="1:8">
      <c r="A1506" s="117">
        <v>1505</v>
      </c>
      <c r="B1506" s="117" t="s">
        <v>1896</v>
      </c>
      <c r="C1506" s="117" t="s">
        <v>1897</v>
      </c>
      <c r="D1506" s="117" t="s">
        <v>279</v>
      </c>
      <c r="E1506" s="117">
        <v>0.02</v>
      </c>
      <c r="F1506" s="117">
        <v>8</v>
      </c>
      <c r="G1506" s="117">
        <v>0.16</v>
      </c>
      <c r="H1506" s="117" t="e">
        <f>G1506*'3-9-2原材料-报废'!#REF!</f>
        <v>#REF!</v>
      </c>
    </row>
    <row r="1507" ht="16" customHeight="1" spans="1:8">
      <c r="A1507" s="117">
        <v>1506</v>
      </c>
      <c r="B1507" s="117" t="s">
        <v>1898</v>
      </c>
      <c r="C1507" s="117" t="s">
        <v>1899</v>
      </c>
      <c r="D1507" s="117" t="s">
        <v>279</v>
      </c>
      <c r="E1507" s="117">
        <v>0.01</v>
      </c>
      <c r="F1507" s="117">
        <v>8</v>
      </c>
      <c r="G1507" s="117">
        <v>0.08</v>
      </c>
      <c r="H1507" s="117" t="e">
        <f>G1507*'3-9-2原材料-报废'!#REF!</f>
        <v>#REF!</v>
      </c>
    </row>
    <row r="1508" ht="16" customHeight="1" spans="1:8">
      <c r="A1508" s="117">
        <v>1507</v>
      </c>
      <c r="B1508" s="117" t="s">
        <v>1898</v>
      </c>
      <c r="C1508" s="117" t="s">
        <v>1899</v>
      </c>
      <c r="D1508" s="117" t="s">
        <v>279</v>
      </c>
      <c r="E1508" s="117">
        <v>0.01</v>
      </c>
      <c r="F1508" s="117">
        <v>8</v>
      </c>
      <c r="G1508" s="117">
        <v>0.08</v>
      </c>
      <c r="H1508" s="117" t="e">
        <f>G1508*'3-9-2原材料-报废'!#REF!</f>
        <v>#REF!</v>
      </c>
    </row>
    <row r="1509" ht="16" customHeight="1" spans="1:8">
      <c r="A1509" s="117">
        <v>1508</v>
      </c>
      <c r="B1509" s="117" t="s">
        <v>1900</v>
      </c>
      <c r="C1509" s="117" t="s">
        <v>1901</v>
      </c>
      <c r="D1509" s="117" t="s">
        <v>124</v>
      </c>
      <c r="E1509" s="117">
        <v>0.05</v>
      </c>
      <c r="F1509" s="117">
        <v>8</v>
      </c>
      <c r="G1509" s="117">
        <v>0.4</v>
      </c>
      <c r="H1509" s="117" t="e">
        <f>G1509*'3-9-2原材料-报废'!#REF!</f>
        <v>#REF!</v>
      </c>
    </row>
    <row r="1510" ht="16" customHeight="1" spans="1:8">
      <c r="A1510" s="117">
        <v>1509</v>
      </c>
      <c r="B1510" s="117" t="s">
        <v>1902</v>
      </c>
      <c r="C1510" s="117" t="s">
        <v>1903</v>
      </c>
      <c r="D1510" s="117" t="s">
        <v>73</v>
      </c>
      <c r="E1510" s="117">
        <v>0.05</v>
      </c>
      <c r="F1510" s="117">
        <v>8</v>
      </c>
      <c r="G1510" s="117">
        <v>0.4</v>
      </c>
      <c r="H1510" s="117" t="e">
        <f>G1510*'3-9-2原材料-报废'!#REF!</f>
        <v>#REF!</v>
      </c>
    </row>
    <row r="1511" ht="16" customHeight="1" spans="1:8">
      <c r="A1511" s="117">
        <v>1510</v>
      </c>
      <c r="B1511" s="117" t="s">
        <v>1902</v>
      </c>
      <c r="C1511" s="117" t="s">
        <v>1903</v>
      </c>
      <c r="D1511" s="117" t="s">
        <v>73</v>
      </c>
      <c r="E1511" s="117">
        <v>0.05</v>
      </c>
      <c r="F1511" s="117">
        <v>8</v>
      </c>
      <c r="G1511" s="117">
        <v>0.4</v>
      </c>
      <c r="H1511" s="117" t="e">
        <f>G1511*'3-9-2原材料-报废'!#REF!</f>
        <v>#REF!</v>
      </c>
    </row>
    <row r="1512" ht="16" customHeight="1" spans="1:8">
      <c r="A1512" s="117">
        <v>1511</v>
      </c>
      <c r="B1512" s="117" t="s">
        <v>1904</v>
      </c>
      <c r="C1512" s="117" t="s">
        <v>1905</v>
      </c>
      <c r="D1512" s="117" t="s">
        <v>73</v>
      </c>
      <c r="E1512" s="117">
        <v>0.05</v>
      </c>
      <c r="F1512" s="117">
        <v>8</v>
      </c>
      <c r="G1512" s="117">
        <v>0.4</v>
      </c>
      <c r="H1512" s="117" t="e">
        <f>G1512*'3-9-2原材料-报废'!#REF!</f>
        <v>#REF!</v>
      </c>
    </row>
    <row r="1513" ht="16" customHeight="1" spans="1:8">
      <c r="A1513" s="117">
        <v>1512</v>
      </c>
      <c r="B1513" s="117" t="s">
        <v>1904</v>
      </c>
      <c r="C1513" s="117" t="s">
        <v>1905</v>
      </c>
      <c r="D1513" s="117" t="s">
        <v>73</v>
      </c>
      <c r="E1513" s="117">
        <v>0.05</v>
      </c>
      <c r="F1513" s="117">
        <v>8</v>
      </c>
      <c r="G1513" s="117">
        <v>0.4</v>
      </c>
      <c r="H1513" s="117" t="e">
        <f>G1513*'3-9-2原材料-报废'!#REF!</f>
        <v>#REF!</v>
      </c>
    </row>
    <row r="1514" ht="16" customHeight="1" spans="1:8">
      <c r="A1514" s="117">
        <v>1513</v>
      </c>
      <c r="B1514" s="117" t="s">
        <v>1904</v>
      </c>
      <c r="C1514" s="117" t="s">
        <v>1905</v>
      </c>
      <c r="D1514" s="117" t="s">
        <v>73</v>
      </c>
      <c r="E1514" s="117">
        <v>0.05</v>
      </c>
      <c r="F1514" s="117">
        <v>8</v>
      </c>
      <c r="G1514" s="117">
        <v>0.4</v>
      </c>
      <c r="H1514" s="117" t="e">
        <f>G1514*'3-9-2原材料-报废'!#REF!</f>
        <v>#REF!</v>
      </c>
    </row>
    <row r="1515" ht="16" customHeight="1" spans="1:8">
      <c r="A1515" s="117">
        <v>1514</v>
      </c>
      <c r="B1515" s="117" t="s">
        <v>1906</v>
      </c>
      <c r="C1515" s="117" t="s">
        <v>1907</v>
      </c>
      <c r="D1515" s="117" t="s">
        <v>233</v>
      </c>
      <c r="E1515" s="117">
        <v>0.05</v>
      </c>
      <c r="F1515" s="117">
        <v>8</v>
      </c>
      <c r="G1515" s="117">
        <v>0.4</v>
      </c>
      <c r="H1515" s="117" t="e">
        <f>G1515*'3-9-2原材料-报废'!#REF!</f>
        <v>#REF!</v>
      </c>
    </row>
    <row r="1516" ht="16" customHeight="1" spans="1:8">
      <c r="A1516" s="117">
        <v>1515</v>
      </c>
      <c r="B1516" s="117" t="s">
        <v>1908</v>
      </c>
      <c r="C1516" s="117" t="s">
        <v>1909</v>
      </c>
      <c r="D1516" s="117" t="s">
        <v>279</v>
      </c>
      <c r="E1516" s="117">
        <v>0.02</v>
      </c>
      <c r="F1516" s="117">
        <v>8</v>
      </c>
      <c r="G1516" s="117">
        <v>0.16</v>
      </c>
      <c r="H1516" s="117" t="e">
        <f>G1516*'3-9-2原材料-报废'!#REF!</f>
        <v>#REF!</v>
      </c>
    </row>
    <row r="1517" ht="16" customHeight="1" spans="1:8">
      <c r="A1517" s="117">
        <v>1516</v>
      </c>
      <c r="B1517" s="117" t="s">
        <v>1910</v>
      </c>
      <c r="C1517" s="117" t="s">
        <v>1911</v>
      </c>
      <c r="D1517" s="117" t="s">
        <v>73</v>
      </c>
      <c r="E1517" s="117">
        <v>0.05</v>
      </c>
      <c r="F1517" s="117">
        <v>8</v>
      </c>
      <c r="G1517" s="117">
        <v>0.4</v>
      </c>
      <c r="H1517" s="117" t="e">
        <f>G1517*'3-9-2原材料-报废'!#REF!</f>
        <v>#REF!</v>
      </c>
    </row>
    <row r="1518" ht="16" customHeight="1" spans="1:8">
      <c r="A1518" s="117">
        <v>1517</v>
      </c>
      <c r="B1518" s="117" t="s">
        <v>1910</v>
      </c>
      <c r="C1518" s="117" t="s">
        <v>1911</v>
      </c>
      <c r="D1518" s="117" t="s">
        <v>73</v>
      </c>
      <c r="E1518" s="117">
        <v>0.05</v>
      </c>
      <c r="F1518" s="117">
        <v>8</v>
      </c>
      <c r="G1518" s="117">
        <v>0.4</v>
      </c>
      <c r="H1518" s="117" t="e">
        <f>G1518*'3-9-2原材料-报废'!#REF!</f>
        <v>#REF!</v>
      </c>
    </row>
    <row r="1519" ht="16" customHeight="1" spans="1:8">
      <c r="A1519" s="117">
        <v>1518</v>
      </c>
      <c r="B1519" s="117" t="s">
        <v>1910</v>
      </c>
      <c r="C1519" s="117" t="s">
        <v>1911</v>
      </c>
      <c r="D1519" s="117" t="s">
        <v>73</v>
      </c>
      <c r="E1519" s="117">
        <v>0.05</v>
      </c>
      <c r="F1519" s="117">
        <v>8</v>
      </c>
      <c r="G1519" s="117">
        <v>0.4</v>
      </c>
      <c r="H1519" s="117" t="e">
        <f>G1519*'3-9-2原材料-报废'!#REF!</f>
        <v>#REF!</v>
      </c>
    </row>
    <row r="1520" ht="16" customHeight="1" spans="1:8">
      <c r="A1520" s="117">
        <v>1519</v>
      </c>
      <c r="B1520" s="117" t="s">
        <v>1912</v>
      </c>
      <c r="C1520" s="117" t="s">
        <v>1913</v>
      </c>
      <c r="D1520" s="117" t="s">
        <v>73</v>
      </c>
      <c r="E1520" s="117">
        <v>0.05</v>
      </c>
      <c r="F1520" s="117">
        <v>8</v>
      </c>
      <c r="G1520" s="117">
        <v>0.4</v>
      </c>
      <c r="H1520" s="117" t="e">
        <f>G1520*'3-9-2原材料-报废'!#REF!</f>
        <v>#REF!</v>
      </c>
    </row>
    <row r="1521" ht="16" customHeight="1" spans="1:8">
      <c r="A1521" s="117">
        <v>1520</v>
      </c>
      <c r="B1521" s="117" t="s">
        <v>1912</v>
      </c>
      <c r="C1521" s="117" t="s">
        <v>1913</v>
      </c>
      <c r="D1521" s="117" t="s">
        <v>73</v>
      </c>
      <c r="E1521" s="117">
        <v>0.05</v>
      </c>
      <c r="F1521" s="117">
        <v>8</v>
      </c>
      <c r="G1521" s="117">
        <v>0.4</v>
      </c>
      <c r="H1521" s="117" t="e">
        <f>G1521*'3-9-2原材料-报废'!#REF!</f>
        <v>#REF!</v>
      </c>
    </row>
    <row r="1522" ht="16" customHeight="1" spans="1:8">
      <c r="A1522" s="117">
        <v>1521</v>
      </c>
      <c r="B1522" s="117" t="s">
        <v>1912</v>
      </c>
      <c r="C1522" s="117" t="s">
        <v>1913</v>
      </c>
      <c r="D1522" s="117" t="s">
        <v>73</v>
      </c>
      <c r="E1522" s="117">
        <v>0.05</v>
      </c>
      <c r="F1522" s="117">
        <v>8</v>
      </c>
      <c r="G1522" s="117">
        <v>0.4</v>
      </c>
      <c r="H1522" s="117" t="e">
        <f>G1522*'3-9-2原材料-报废'!#REF!</f>
        <v>#REF!</v>
      </c>
    </row>
    <row r="1523" ht="16" customHeight="1" spans="1:8">
      <c r="A1523" s="117">
        <v>1522</v>
      </c>
      <c r="B1523" s="117" t="s">
        <v>1914</v>
      </c>
      <c r="C1523" s="117" t="s">
        <v>1915</v>
      </c>
      <c r="D1523" s="117" t="s">
        <v>73</v>
      </c>
      <c r="E1523" s="117">
        <v>0.1</v>
      </c>
      <c r="F1523" s="117">
        <v>8</v>
      </c>
      <c r="G1523" s="117">
        <v>0.8</v>
      </c>
      <c r="H1523" s="117" t="e">
        <f>G1523*'3-9-2原材料-报废'!#REF!</f>
        <v>#REF!</v>
      </c>
    </row>
    <row r="1524" ht="16" customHeight="1" spans="1:8">
      <c r="A1524" s="117">
        <v>1523</v>
      </c>
      <c r="B1524" s="117" t="s">
        <v>1916</v>
      </c>
      <c r="C1524" s="117" t="s">
        <v>1917</v>
      </c>
      <c r="D1524" s="117" t="s">
        <v>279</v>
      </c>
      <c r="E1524" s="117">
        <v>0.05</v>
      </c>
      <c r="F1524" s="117">
        <v>8</v>
      </c>
      <c r="G1524" s="117">
        <v>0.4</v>
      </c>
      <c r="H1524" s="117" t="e">
        <f>G1524*'3-9-2原材料-报废'!#REF!</f>
        <v>#REF!</v>
      </c>
    </row>
    <row r="1525" ht="16" customHeight="1" spans="1:8">
      <c r="A1525" s="117">
        <v>1524</v>
      </c>
      <c r="B1525" s="117" t="s">
        <v>1918</v>
      </c>
      <c r="C1525" s="117" t="s">
        <v>1919</v>
      </c>
      <c r="D1525" s="117" t="s">
        <v>279</v>
      </c>
      <c r="E1525" s="117">
        <v>0.02</v>
      </c>
      <c r="F1525" s="117">
        <v>8</v>
      </c>
      <c r="G1525" s="117">
        <v>0.16</v>
      </c>
      <c r="H1525" s="117" t="e">
        <f>G1525*'3-9-2原材料-报废'!#REF!</f>
        <v>#REF!</v>
      </c>
    </row>
    <row r="1526" ht="16" customHeight="1" spans="1:8">
      <c r="A1526" s="117">
        <v>1525</v>
      </c>
      <c r="B1526" s="117" t="s">
        <v>1918</v>
      </c>
      <c r="C1526" s="117" t="s">
        <v>1919</v>
      </c>
      <c r="D1526" s="117" t="s">
        <v>279</v>
      </c>
      <c r="E1526" s="117">
        <v>0.02</v>
      </c>
      <c r="F1526" s="117">
        <v>8</v>
      </c>
      <c r="G1526" s="117">
        <v>0.16</v>
      </c>
      <c r="H1526" s="117" t="e">
        <f>G1526*'3-9-2原材料-报废'!#REF!</f>
        <v>#REF!</v>
      </c>
    </row>
    <row r="1527" ht="16" customHeight="1" spans="1:8">
      <c r="A1527" s="117">
        <v>1526</v>
      </c>
      <c r="B1527" s="117" t="s">
        <v>1920</v>
      </c>
      <c r="C1527" s="117" t="s">
        <v>1921</v>
      </c>
      <c r="D1527" s="117" t="s">
        <v>279</v>
      </c>
      <c r="E1527" s="117">
        <v>0.02</v>
      </c>
      <c r="F1527" s="117">
        <v>8</v>
      </c>
      <c r="G1527" s="117">
        <v>0.16</v>
      </c>
      <c r="H1527" s="117" t="e">
        <f>G1527*'3-9-2原材料-报废'!#REF!</f>
        <v>#REF!</v>
      </c>
    </row>
    <row r="1528" ht="16" customHeight="1" spans="1:8">
      <c r="A1528" s="117">
        <v>1527</v>
      </c>
      <c r="B1528" s="117" t="s">
        <v>1922</v>
      </c>
      <c r="C1528" s="117" t="s">
        <v>1923</v>
      </c>
      <c r="D1528" s="117" t="s">
        <v>279</v>
      </c>
      <c r="E1528" s="117">
        <v>0.02</v>
      </c>
      <c r="F1528" s="117">
        <v>8</v>
      </c>
      <c r="G1528" s="117">
        <v>0.16</v>
      </c>
      <c r="H1528" s="117" t="e">
        <f>G1528*'3-9-2原材料-报废'!#REF!</f>
        <v>#REF!</v>
      </c>
    </row>
    <row r="1529" ht="16" customHeight="1" spans="1:8">
      <c r="A1529" s="117">
        <v>1528</v>
      </c>
      <c r="B1529" s="117" t="s">
        <v>1922</v>
      </c>
      <c r="C1529" s="117" t="s">
        <v>1923</v>
      </c>
      <c r="D1529" s="117" t="s">
        <v>279</v>
      </c>
      <c r="E1529" s="117">
        <v>0.02</v>
      </c>
      <c r="F1529" s="117">
        <v>8</v>
      </c>
      <c r="G1529" s="117">
        <v>0.16</v>
      </c>
      <c r="H1529" s="117" t="e">
        <f>G1529*'3-9-2原材料-报废'!#REF!</f>
        <v>#REF!</v>
      </c>
    </row>
    <row r="1530" ht="16" customHeight="1" spans="1:8">
      <c r="A1530" s="117">
        <v>1529</v>
      </c>
      <c r="B1530" s="117" t="s">
        <v>1924</v>
      </c>
      <c r="C1530" s="117" t="s">
        <v>1925</v>
      </c>
      <c r="D1530" s="117" t="s">
        <v>73</v>
      </c>
      <c r="E1530" s="117">
        <v>0.05</v>
      </c>
      <c r="F1530" s="117">
        <v>8</v>
      </c>
      <c r="G1530" s="117">
        <v>0.4</v>
      </c>
      <c r="H1530" s="117" t="e">
        <f>G1530*'3-9-2原材料-报废'!#REF!</f>
        <v>#REF!</v>
      </c>
    </row>
    <row r="1531" ht="16" customHeight="1" spans="1:8">
      <c r="A1531" s="117">
        <v>1530</v>
      </c>
      <c r="B1531" s="117" t="s">
        <v>1926</v>
      </c>
      <c r="C1531" s="117" t="s">
        <v>1927</v>
      </c>
      <c r="D1531" s="117" t="s">
        <v>124</v>
      </c>
      <c r="E1531" s="117">
        <v>0.1</v>
      </c>
      <c r="F1531" s="117">
        <v>8</v>
      </c>
      <c r="G1531" s="117">
        <v>0.8</v>
      </c>
      <c r="H1531" s="117" t="e">
        <f>G1531*'3-9-2原材料-报废'!#REF!</f>
        <v>#REF!</v>
      </c>
    </row>
    <row r="1532" ht="16" customHeight="1" spans="1:8">
      <c r="A1532" s="117">
        <v>1531</v>
      </c>
      <c r="B1532" s="117" t="s">
        <v>1928</v>
      </c>
      <c r="C1532" s="117" t="s">
        <v>1929</v>
      </c>
      <c r="D1532" s="117" t="s">
        <v>279</v>
      </c>
      <c r="E1532" s="117">
        <v>0.01</v>
      </c>
      <c r="F1532" s="117">
        <v>8</v>
      </c>
      <c r="G1532" s="117">
        <v>0.08</v>
      </c>
      <c r="H1532" s="117" t="e">
        <f>G1532*'3-9-2原材料-报废'!#REF!</f>
        <v>#REF!</v>
      </c>
    </row>
    <row r="1533" ht="16" customHeight="1" spans="1:8">
      <c r="A1533" s="117">
        <v>1532</v>
      </c>
      <c r="B1533" s="117" t="s">
        <v>1930</v>
      </c>
      <c r="C1533" s="117" t="s">
        <v>1931</v>
      </c>
      <c r="D1533" s="117" t="s">
        <v>111</v>
      </c>
      <c r="E1533" s="117">
        <v>0.01</v>
      </c>
      <c r="F1533" s="117">
        <v>2</v>
      </c>
      <c r="G1533" s="117">
        <v>0.02</v>
      </c>
      <c r="H1533" s="117" t="e">
        <f>G1533*'3-9-2原材料-报废'!#REF!</f>
        <v>#REF!</v>
      </c>
    </row>
    <row r="1534" ht="16" customHeight="1" spans="1:8">
      <c r="A1534" s="117">
        <v>1533</v>
      </c>
      <c r="B1534" s="117" t="s">
        <v>1932</v>
      </c>
      <c r="C1534" s="117" t="s">
        <v>1933</v>
      </c>
      <c r="D1534" s="117" t="s">
        <v>279</v>
      </c>
      <c r="E1534" s="117">
        <v>0.01</v>
      </c>
      <c r="F1534" s="117">
        <v>8</v>
      </c>
      <c r="G1534" s="117">
        <v>0.08</v>
      </c>
      <c r="H1534" s="117" t="e">
        <f>G1534*'3-9-2原材料-报废'!#REF!</f>
        <v>#REF!</v>
      </c>
    </row>
    <row r="1535" ht="16" customHeight="1" spans="1:8">
      <c r="A1535" s="117">
        <v>1534</v>
      </c>
      <c r="B1535" s="117" t="s">
        <v>1932</v>
      </c>
      <c r="C1535" s="117" t="s">
        <v>1933</v>
      </c>
      <c r="D1535" s="117" t="s">
        <v>279</v>
      </c>
      <c r="E1535" s="117">
        <v>0.01</v>
      </c>
      <c r="F1535" s="117">
        <v>8</v>
      </c>
      <c r="G1535" s="117">
        <v>0.08</v>
      </c>
      <c r="H1535" s="117" t="e">
        <f>G1535*'3-9-2原材料-报废'!#REF!</f>
        <v>#REF!</v>
      </c>
    </row>
    <row r="1536" ht="16" customHeight="1" spans="1:8">
      <c r="A1536" s="117">
        <v>1535</v>
      </c>
      <c r="B1536" s="117" t="s">
        <v>1932</v>
      </c>
      <c r="C1536" s="117" t="s">
        <v>1933</v>
      </c>
      <c r="D1536" s="117" t="s">
        <v>279</v>
      </c>
      <c r="E1536" s="117">
        <v>0.01</v>
      </c>
      <c r="F1536" s="117">
        <v>8</v>
      </c>
      <c r="G1536" s="117">
        <v>0.08</v>
      </c>
      <c r="H1536" s="117" t="e">
        <f>G1536*'3-9-2原材料-报废'!#REF!</f>
        <v>#REF!</v>
      </c>
    </row>
    <row r="1537" ht="16" customHeight="1" spans="1:8">
      <c r="A1537" s="117">
        <v>1536</v>
      </c>
      <c r="B1537" s="117" t="s">
        <v>1934</v>
      </c>
      <c r="C1537" s="117" t="s">
        <v>1935</v>
      </c>
      <c r="D1537" s="117" t="s">
        <v>279</v>
      </c>
      <c r="E1537" s="117">
        <v>0.01</v>
      </c>
      <c r="F1537" s="117">
        <v>8</v>
      </c>
      <c r="G1537" s="117">
        <v>0.08</v>
      </c>
      <c r="H1537" s="117" t="e">
        <f>G1537*'3-9-2原材料-报废'!#REF!</f>
        <v>#REF!</v>
      </c>
    </row>
    <row r="1538" ht="16" customHeight="1" spans="1:8">
      <c r="A1538" s="117">
        <v>1537</v>
      </c>
      <c r="B1538" s="117" t="s">
        <v>1936</v>
      </c>
      <c r="C1538" s="117" t="s">
        <v>1937</v>
      </c>
      <c r="D1538" s="117" t="s">
        <v>279</v>
      </c>
      <c r="E1538" s="117">
        <v>0.02</v>
      </c>
      <c r="F1538" s="117">
        <v>8</v>
      </c>
      <c r="G1538" s="117">
        <v>0.16</v>
      </c>
      <c r="H1538" s="117" t="e">
        <f>G1538*'3-9-2原材料-报废'!#REF!</f>
        <v>#REF!</v>
      </c>
    </row>
    <row r="1539" ht="16" customHeight="1" spans="1:8">
      <c r="A1539" s="117">
        <v>1538</v>
      </c>
      <c r="B1539" s="117" t="s">
        <v>1938</v>
      </c>
      <c r="C1539" s="117" t="s">
        <v>1939</v>
      </c>
      <c r="D1539" s="117" t="s">
        <v>279</v>
      </c>
      <c r="E1539" s="117">
        <v>0.01</v>
      </c>
      <c r="F1539" s="117">
        <v>8</v>
      </c>
      <c r="G1539" s="117">
        <v>0.08</v>
      </c>
      <c r="H1539" s="117" t="e">
        <f>G1539*'3-9-2原材料-报废'!#REF!</f>
        <v>#REF!</v>
      </c>
    </row>
    <row r="1540" ht="16" customHeight="1" spans="1:8">
      <c r="A1540" s="117">
        <v>1539</v>
      </c>
      <c r="B1540" s="117" t="s">
        <v>1940</v>
      </c>
      <c r="C1540" s="117" t="s">
        <v>1941</v>
      </c>
      <c r="D1540" s="117" t="s">
        <v>279</v>
      </c>
      <c r="E1540" s="117">
        <v>0.01</v>
      </c>
      <c r="F1540" s="117">
        <v>8</v>
      </c>
      <c r="G1540" s="117">
        <v>0.08</v>
      </c>
      <c r="H1540" s="117" t="e">
        <f>G1540*'3-9-2原材料-报废'!#REF!</f>
        <v>#REF!</v>
      </c>
    </row>
    <row r="1541" ht="16" customHeight="1" spans="1:8">
      <c r="A1541" s="117">
        <v>1540</v>
      </c>
      <c r="B1541" s="117" t="s">
        <v>1942</v>
      </c>
      <c r="C1541" s="117" t="s">
        <v>1943</v>
      </c>
      <c r="D1541" s="117" t="s">
        <v>73</v>
      </c>
      <c r="E1541" s="117">
        <v>0.05</v>
      </c>
      <c r="F1541" s="117">
        <v>8</v>
      </c>
      <c r="G1541" s="117">
        <v>0.4</v>
      </c>
      <c r="H1541" s="117" t="e">
        <f>G1541*'3-9-2原材料-报废'!#REF!</f>
        <v>#REF!</v>
      </c>
    </row>
    <row r="1542" ht="16" customHeight="1" spans="1:8">
      <c r="A1542" s="117">
        <v>1541</v>
      </c>
      <c r="B1542" s="117" t="s">
        <v>1944</v>
      </c>
      <c r="C1542" s="117" t="s">
        <v>1945</v>
      </c>
      <c r="D1542" s="117" t="s">
        <v>233</v>
      </c>
      <c r="E1542" s="117">
        <v>0.05</v>
      </c>
      <c r="F1542" s="117">
        <v>8</v>
      </c>
      <c r="G1542" s="117">
        <v>0.4</v>
      </c>
      <c r="H1542" s="117" t="e">
        <f>G1542*'3-9-2原材料-报废'!#REF!</f>
        <v>#REF!</v>
      </c>
    </row>
    <row r="1543" ht="16" customHeight="1" spans="1:8">
      <c r="A1543" s="117">
        <v>1542</v>
      </c>
      <c r="B1543" s="117" t="s">
        <v>1946</v>
      </c>
      <c r="C1543" s="117" t="s">
        <v>1947</v>
      </c>
      <c r="D1543" s="117" t="s">
        <v>233</v>
      </c>
      <c r="E1543" s="117">
        <v>0.05</v>
      </c>
      <c r="F1543" s="117">
        <v>8</v>
      </c>
      <c r="G1543" s="117">
        <v>0.4</v>
      </c>
      <c r="H1543" s="117" t="e">
        <f>G1543*'3-9-2原材料-报废'!#REF!</f>
        <v>#REF!</v>
      </c>
    </row>
    <row r="1544" ht="16" customHeight="1" spans="1:8">
      <c r="A1544" s="117">
        <v>1543</v>
      </c>
      <c r="B1544" s="117" t="s">
        <v>1946</v>
      </c>
      <c r="C1544" s="117" t="s">
        <v>1947</v>
      </c>
      <c r="D1544" s="117" t="s">
        <v>233</v>
      </c>
      <c r="E1544" s="117">
        <v>0.05</v>
      </c>
      <c r="F1544" s="117">
        <v>8</v>
      </c>
      <c r="G1544" s="117">
        <v>0.4</v>
      </c>
      <c r="H1544" s="117" t="e">
        <f>G1544*'3-9-2原材料-报废'!#REF!</f>
        <v>#REF!</v>
      </c>
    </row>
    <row r="1545" ht="16" customHeight="1" spans="1:8">
      <c r="A1545" s="117">
        <v>1544</v>
      </c>
      <c r="B1545" s="117" t="s">
        <v>1948</v>
      </c>
      <c r="C1545" s="117" t="s">
        <v>1949</v>
      </c>
      <c r="D1545" s="117" t="s">
        <v>279</v>
      </c>
      <c r="E1545" s="117">
        <v>0.01</v>
      </c>
      <c r="F1545" s="117">
        <v>8</v>
      </c>
      <c r="G1545" s="117">
        <v>0.08</v>
      </c>
      <c r="H1545" s="117" t="e">
        <f>G1545*'3-9-2原材料-报废'!#REF!</f>
        <v>#REF!</v>
      </c>
    </row>
    <row r="1546" ht="16" customHeight="1" spans="1:8">
      <c r="A1546" s="117">
        <v>1545</v>
      </c>
      <c r="B1546" s="117" t="s">
        <v>1948</v>
      </c>
      <c r="C1546" s="117" t="s">
        <v>1949</v>
      </c>
      <c r="D1546" s="117" t="s">
        <v>279</v>
      </c>
      <c r="E1546" s="117">
        <v>0.01</v>
      </c>
      <c r="F1546" s="117">
        <v>8</v>
      </c>
      <c r="G1546" s="117">
        <v>0.08</v>
      </c>
      <c r="H1546" s="117" t="e">
        <f>G1546*'3-9-2原材料-报废'!#REF!</f>
        <v>#REF!</v>
      </c>
    </row>
    <row r="1547" ht="16" customHeight="1" spans="1:8">
      <c r="A1547" s="117">
        <v>1546</v>
      </c>
      <c r="B1547" s="117" t="s">
        <v>1950</v>
      </c>
      <c r="C1547" s="117" t="s">
        <v>1951</v>
      </c>
      <c r="D1547" s="117" t="s">
        <v>279</v>
      </c>
      <c r="E1547" s="117">
        <v>0.02</v>
      </c>
      <c r="F1547" s="117">
        <v>8</v>
      </c>
      <c r="G1547" s="117">
        <v>0.16</v>
      </c>
      <c r="H1547" s="117" t="e">
        <f>G1547*'3-9-2原材料-报废'!#REF!</f>
        <v>#REF!</v>
      </c>
    </row>
    <row r="1548" ht="16" customHeight="1" spans="1:8">
      <c r="A1548" s="117">
        <v>1547</v>
      </c>
      <c r="B1548" s="117" t="s">
        <v>1950</v>
      </c>
      <c r="C1548" s="117" t="s">
        <v>1951</v>
      </c>
      <c r="D1548" s="117" t="s">
        <v>279</v>
      </c>
      <c r="E1548" s="117">
        <v>0.02</v>
      </c>
      <c r="F1548" s="117">
        <v>8</v>
      </c>
      <c r="G1548" s="117">
        <v>0.16</v>
      </c>
      <c r="H1548" s="117" t="e">
        <f>G1548*'3-9-2原材料-报废'!#REF!</f>
        <v>#REF!</v>
      </c>
    </row>
    <row r="1549" ht="16" customHeight="1" spans="1:8">
      <c r="A1549" s="117">
        <v>1548</v>
      </c>
      <c r="B1549" s="117" t="s">
        <v>1950</v>
      </c>
      <c r="C1549" s="117" t="s">
        <v>1951</v>
      </c>
      <c r="D1549" s="117" t="s">
        <v>279</v>
      </c>
      <c r="E1549" s="117">
        <v>0.02</v>
      </c>
      <c r="F1549" s="117">
        <v>8</v>
      </c>
      <c r="G1549" s="117">
        <v>0.16</v>
      </c>
      <c r="H1549" s="117" t="e">
        <f>G1549*'3-9-2原材料-报废'!#REF!</f>
        <v>#REF!</v>
      </c>
    </row>
    <row r="1550" ht="16" customHeight="1" spans="1:8">
      <c r="A1550" s="117">
        <v>1549</v>
      </c>
      <c r="B1550" s="117" t="s">
        <v>1952</v>
      </c>
      <c r="C1550" s="117" t="s">
        <v>1953</v>
      </c>
      <c r="D1550" s="117" t="s">
        <v>279</v>
      </c>
      <c r="E1550" s="117">
        <v>0.02</v>
      </c>
      <c r="F1550" s="117">
        <v>8</v>
      </c>
      <c r="G1550" s="117">
        <v>0.16</v>
      </c>
      <c r="H1550" s="117" t="e">
        <f>G1550*'3-9-2原材料-报废'!#REF!</f>
        <v>#REF!</v>
      </c>
    </row>
    <row r="1551" ht="16" customHeight="1" spans="1:8">
      <c r="A1551" s="117">
        <v>1550</v>
      </c>
      <c r="B1551" s="117" t="s">
        <v>1952</v>
      </c>
      <c r="C1551" s="117" t="s">
        <v>1953</v>
      </c>
      <c r="D1551" s="117" t="s">
        <v>279</v>
      </c>
      <c r="E1551" s="117">
        <v>0.02</v>
      </c>
      <c r="F1551" s="117">
        <v>8</v>
      </c>
      <c r="G1551" s="117">
        <v>0.16</v>
      </c>
      <c r="H1551" s="117" t="e">
        <f>G1551*'3-9-2原材料-报废'!#REF!</f>
        <v>#REF!</v>
      </c>
    </row>
    <row r="1552" ht="16" customHeight="1" spans="1:8">
      <c r="A1552" s="117">
        <v>1551</v>
      </c>
      <c r="B1552" s="117" t="s">
        <v>1952</v>
      </c>
      <c r="C1552" s="117" t="s">
        <v>1953</v>
      </c>
      <c r="D1552" s="117" t="s">
        <v>279</v>
      </c>
      <c r="E1552" s="117">
        <v>0.02</v>
      </c>
      <c r="F1552" s="117">
        <v>8</v>
      </c>
      <c r="G1552" s="117">
        <v>0.16</v>
      </c>
      <c r="H1552" s="117" t="e">
        <f>G1552*'3-9-2原材料-报废'!#REF!</f>
        <v>#REF!</v>
      </c>
    </row>
    <row r="1553" ht="16" customHeight="1" spans="1:8">
      <c r="A1553" s="117">
        <v>1552</v>
      </c>
      <c r="B1553" s="117" t="s">
        <v>1954</v>
      </c>
      <c r="C1553" s="117" t="s">
        <v>1955</v>
      </c>
      <c r="D1553" s="117" t="s">
        <v>279</v>
      </c>
      <c r="E1553" s="117">
        <v>0.1</v>
      </c>
      <c r="F1553" s="117">
        <v>8</v>
      </c>
      <c r="G1553" s="117">
        <v>0.8</v>
      </c>
      <c r="H1553" s="117" t="e">
        <f>G1553*'3-9-2原材料-报废'!#REF!</f>
        <v>#REF!</v>
      </c>
    </row>
    <row r="1554" ht="16" customHeight="1" spans="1:8">
      <c r="A1554" s="117">
        <v>1553</v>
      </c>
      <c r="B1554" s="117" t="s">
        <v>1956</v>
      </c>
      <c r="C1554" s="117" t="s">
        <v>1957</v>
      </c>
      <c r="D1554" s="117" t="s">
        <v>9</v>
      </c>
      <c r="E1554" s="117">
        <v>0.01</v>
      </c>
      <c r="F1554" s="117">
        <v>0.5</v>
      </c>
      <c r="G1554" s="117">
        <v>0.01</v>
      </c>
      <c r="H1554" s="117" t="e">
        <f>G1554*'3-9-2原材料-报废'!#REF!</f>
        <v>#REF!</v>
      </c>
    </row>
    <row r="1555" ht="16" customHeight="1" spans="1:8">
      <c r="A1555" s="117">
        <v>1554</v>
      </c>
      <c r="B1555" s="117" t="s">
        <v>1956</v>
      </c>
      <c r="C1555" s="117" t="s">
        <v>1957</v>
      </c>
      <c r="D1555" s="117" t="s">
        <v>9</v>
      </c>
      <c r="E1555" s="117">
        <v>0.01</v>
      </c>
      <c r="F1555" s="117">
        <v>0.5</v>
      </c>
      <c r="G1555" s="117">
        <v>0.01</v>
      </c>
      <c r="H1555" s="117" t="e">
        <f>G1555*'3-9-2原材料-报废'!#REF!</f>
        <v>#REF!</v>
      </c>
    </row>
    <row r="1556" ht="16" customHeight="1" spans="1:8">
      <c r="A1556" s="117">
        <v>1555</v>
      </c>
      <c r="B1556" s="117" t="s">
        <v>1958</v>
      </c>
      <c r="C1556" s="117" t="s">
        <v>1959</v>
      </c>
      <c r="D1556" s="117" t="s">
        <v>9</v>
      </c>
      <c r="E1556" s="117">
        <v>0.01</v>
      </c>
      <c r="F1556" s="117">
        <v>0.5</v>
      </c>
      <c r="G1556" s="117">
        <v>0.01</v>
      </c>
      <c r="H1556" s="117" t="e">
        <f>G1556*'3-9-2原材料-报废'!#REF!</f>
        <v>#REF!</v>
      </c>
    </row>
    <row r="1557" ht="16" customHeight="1" spans="1:8">
      <c r="A1557" s="117">
        <v>1556</v>
      </c>
      <c r="B1557" s="117" t="s">
        <v>1958</v>
      </c>
      <c r="C1557" s="117" t="s">
        <v>1959</v>
      </c>
      <c r="D1557" s="117" t="s">
        <v>9</v>
      </c>
      <c r="E1557" s="117">
        <v>0.01</v>
      </c>
      <c r="F1557" s="117">
        <v>0.5</v>
      </c>
      <c r="G1557" s="117">
        <v>0.01</v>
      </c>
      <c r="H1557" s="117" t="e">
        <f>G1557*'3-9-2原材料-报废'!#REF!</f>
        <v>#REF!</v>
      </c>
    </row>
    <row r="1558" ht="16" customHeight="1" spans="1:8">
      <c r="A1558" s="117">
        <v>1557</v>
      </c>
      <c r="B1558" s="117" t="s">
        <v>1958</v>
      </c>
      <c r="C1558" s="117" t="s">
        <v>1959</v>
      </c>
      <c r="D1558" s="117" t="s">
        <v>9</v>
      </c>
      <c r="E1558" s="117">
        <v>0.01</v>
      </c>
      <c r="F1558" s="117">
        <v>0.5</v>
      </c>
      <c r="G1558" s="117">
        <v>0.01</v>
      </c>
      <c r="H1558" s="117" t="e">
        <f>G1558*'3-9-2原材料-报废'!#REF!</f>
        <v>#REF!</v>
      </c>
    </row>
    <row r="1559" ht="16" customHeight="1" spans="1:8">
      <c r="A1559" s="117">
        <v>1558</v>
      </c>
      <c r="B1559" s="117" t="s">
        <v>1960</v>
      </c>
      <c r="C1559" s="117" t="s">
        <v>1961</v>
      </c>
      <c r="D1559" s="117" t="s">
        <v>9</v>
      </c>
      <c r="E1559" s="117">
        <v>0.01</v>
      </c>
      <c r="F1559" s="117">
        <v>0.5</v>
      </c>
      <c r="G1559" s="117">
        <v>0.01</v>
      </c>
      <c r="H1559" s="117" t="e">
        <f>G1559*'3-9-2原材料-报废'!#REF!</f>
        <v>#REF!</v>
      </c>
    </row>
    <row r="1560" ht="16" customHeight="1" spans="1:8">
      <c r="A1560" s="117">
        <v>1559</v>
      </c>
      <c r="B1560" s="117" t="s">
        <v>1960</v>
      </c>
      <c r="C1560" s="117" t="s">
        <v>1961</v>
      </c>
      <c r="D1560" s="117" t="s">
        <v>9</v>
      </c>
      <c r="E1560" s="117">
        <v>0.01</v>
      </c>
      <c r="F1560" s="117">
        <v>0.5</v>
      </c>
      <c r="G1560" s="117">
        <v>0.01</v>
      </c>
      <c r="H1560" s="117" t="e">
        <f>G1560*'3-9-2原材料-报废'!#REF!</f>
        <v>#REF!</v>
      </c>
    </row>
    <row r="1561" ht="16" customHeight="1" spans="1:8">
      <c r="A1561" s="117">
        <v>1560</v>
      </c>
      <c r="B1561" s="117" t="s">
        <v>1960</v>
      </c>
      <c r="C1561" s="117" t="s">
        <v>1961</v>
      </c>
      <c r="D1561" s="117" t="s">
        <v>9</v>
      </c>
      <c r="E1561" s="117">
        <v>0.01</v>
      </c>
      <c r="F1561" s="117">
        <v>0.5</v>
      </c>
      <c r="G1561" s="117">
        <v>0.01</v>
      </c>
      <c r="H1561" s="117" t="e">
        <f>G1561*'3-9-2原材料-报废'!#REF!</f>
        <v>#REF!</v>
      </c>
    </row>
    <row r="1562" ht="16" customHeight="1" spans="1:8">
      <c r="A1562" s="117">
        <v>1561</v>
      </c>
      <c r="B1562" s="117" t="s">
        <v>1962</v>
      </c>
      <c r="C1562" s="117" t="s">
        <v>1963</v>
      </c>
      <c r="D1562" s="117" t="s">
        <v>9</v>
      </c>
      <c r="E1562" s="117">
        <v>0.01</v>
      </c>
      <c r="F1562" s="117">
        <v>0.5</v>
      </c>
      <c r="G1562" s="117">
        <v>0.01</v>
      </c>
      <c r="H1562" s="117" t="e">
        <f>G1562*'3-9-2原材料-报废'!#REF!</f>
        <v>#REF!</v>
      </c>
    </row>
    <row r="1563" ht="16" customHeight="1" spans="1:8">
      <c r="A1563" s="117">
        <v>1562</v>
      </c>
      <c r="B1563" s="117" t="s">
        <v>1962</v>
      </c>
      <c r="C1563" s="117" t="s">
        <v>1963</v>
      </c>
      <c r="D1563" s="117" t="s">
        <v>9</v>
      </c>
      <c r="E1563" s="117">
        <v>0.01</v>
      </c>
      <c r="F1563" s="117">
        <v>0.5</v>
      </c>
      <c r="G1563" s="117">
        <v>0.01</v>
      </c>
      <c r="H1563" s="117" t="e">
        <f>G1563*'3-9-2原材料-报废'!#REF!</f>
        <v>#REF!</v>
      </c>
    </row>
    <row r="1564" ht="16" customHeight="1" spans="1:8">
      <c r="A1564" s="117">
        <v>1563</v>
      </c>
      <c r="B1564" s="117" t="s">
        <v>1962</v>
      </c>
      <c r="C1564" s="117" t="s">
        <v>1963</v>
      </c>
      <c r="D1564" s="117" t="s">
        <v>9</v>
      </c>
      <c r="E1564" s="117">
        <v>0.01</v>
      </c>
      <c r="F1564" s="117">
        <v>0.5</v>
      </c>
      <c r="G1564" s="117">
        <v>0.01</v>
      </c>
      <c r="H1564" s="117" t="e">
        <f>G1564*'3-9-2原材料-报废'!#REF!</f>
        <v>#REF!</v>
      </c>
    </row>
    <row r="1565" ht="16" customHeight="1" spans="1:8">
      <c r="A1565" s="117">
        <v>1564</v>
      </c>
      <c r="B1565" s="117" t="s">
        <v>1964</v>
      </c>
      <c r="C1565" s="117" t="s">
        <v>1965</v>
      </c>
      <c r="D1565" s="117" t="s">
        <v>9</v>
      </c>
      <c r="E1565" s="117">
        <v>0.01</v>
      </c>
      <c r="F1565" s="117">
        <v>0.5</v>
      </c>
      <c r="G1565" s="117">
        <v>0.01</v>
      </c>
      <c r="H1565" s="117" t="e">
        <f>G1565*'3-9-2原材料-报废'!#REF!</f>
        <v>#REF!</v>
      </c>
    </row>
    <row r="1566" ht="16" customHeight="1" spans="1:8">
      <c r="A1566" s="117">
        <v>1565</v>
      </c>
      <c r="B1566" s="117" t="s">
        <v>1964</v>
      </c>
      <c r="C1566" s="117" t="s">
        <v>1965</v>
      </c>
      <c r="D1566" s="117" t="s">
        <v>9</v>
      </c>
      <c r="E1566" s="117">
        <v>0.01</v>
      </c>
      <c r="F1566" s="117">
        <v>0.5</v>
      </c>
      <c r="G1566" s="117">
        <v>0.01</v>
      </c>
      <c r="H1566" s="117" t="e">
        <f>G1566*'3-9-2原材料-报废'!#REF!</f>
        <v>#REF!</v>
      </c>
    </row>
    <row r="1567" ht="16" customHeight="1" spans="1:8">
      <c r="A1567" s="117">
        <v>1566</v>
      </c>
      <c r="B1567" s="117" t="s">
        <v>1966</v>
      </c>
      <c r="C1567" s="117" t="s">
        <v>1967</v>
      </c>
      <c r="D1567" s="117" t="s">
        <v>9</v>
      </c>
      <c r="E1567" s="117">
        <v>0.01</v>
      </c>
      <c r="F1567" s="117">
        <v>0.5</v>
      </c>
      <c r="G1567" s="117">
        <v>0.01</v>
      </c>
      <c r="H1567" s="117" t="e">
        <f>G1567*'3-9-2原材料-报废'!#REF!</f>
        <v>#REF!</v>
      </c>
    </row>
    <row r="1568" ht="16" customHeight="1" spans="1:8">
      <c r="A1568" s="117">
        <v>1567</v>
      </c>
      <c r="B1568" s="117" t="s">
        <v>1966</v>
      </c>
      <c r="C1568" s="117" t="s">
        <v>1967</v>
      </c>
      <c r="D1568" s="117" t="s">
        <v>9</v>
      </c>
      <c r="E1568" s="117">
        <v>0.01</v>
      </c>
      <c r="F1568" s="117">
        <v>0.5</v>
      </c>
      <c r="G1568" s="117">
        <v>0.01</v>
      </c>
      <c r="H1568" s="117" t="e">
        <f>G1568*'3-9-2原材料-报废'!#REF!</f>
        <v>#REF!</v>
      </c>
    </row>
    <row r="1569" ht="16" customHeight="1" spans="1:8">
      <c r="A1569" s="117">
        <v>1568</v>
      </c>
      <c r="B1569" s="117" t="s">
        <v>1966</v>
      </c>
      <c r="C1569" s="117" t="s">
        <v>1967</v>
      </c>
      <c r="D1569" s="117" t="s">
        <v>9</v>
      </c>
      <c r="E1569" s="117">
        <v>0.01</v>
      </c>
      <c r="F1569" s="117">
        <v>0.5</v>
      </c>
      <c r="G1569" s="117">
        <v>0.01</v>
      </c>
      <c r="H1569" s="117" t="e">
        <f>G1569*'3-9-2原材料-报废'!#REF!</f>
        <v>#REF!</v>
      </c>
    </row>
    <row r="1570" ht="16" customHeight="1" spans="1:8">
      <c r="A1570" s="117">
        <v>1569</v>
      </c>
      <c r="B1570" s="117" t="s">
        <v>1968</v>
      </c>
      <c r="C1570" s="117" t="s">
        <v>1969</v>
      </c>
      <c r="D1570" s="117" t="s">
        <v>9</v>
      </c>
      <c r="E1570" s="117">
        <v>0.01</v>
      </c>
      <c r="F1570" s="117">
        <v>0.5</v>
      </c>
      <c r="G1570" s="117">
        <v>0.01</v>
      </c>
      <c r="H1570" s="117" t="e">
        <f>G1570*'3-9-2原材料-报废'!#REF!</f>
        <v>#REF!</v>
      </c>
    </row>
    <row r="1571" ht="16" customHeight="1" spans="1:8">
      <c r="A1571" s="117">
        <v>1570</v>
      </c>
      <c r="B1571" s="117" t="s">
        <v>1968</v>
      </c>
      <c r="C1571" s="117" t="s">
        <v>1969</v>
      </c>
      <c r="D1571" s="117" t="s">
        <v>9</v>
      </c>
      <c r="E1571" s="117">
        <v>0.01</v>
      </c>
      <c r="F1571" s="117">
        <v>0.5</v>
      </c>
      <c r="G1571" s="117">
        <v>0.01</v>
      </c>
      <c r="H1571" s="117" t="e">
        <f>G1571*'3-9-2原材料-报废'!#REF!</f>
        <v>#REF!</v>
      </c>
    </row>
    <row r="1572" ht="16" customHeight="1" spans="1:8">
      <c r="A1572" s="117">
        <v>1571</v>
      </c>
      <c r="B1572" s="117" t="s">
        <v>1968</v>
      </c>
      <c r="C1572" s="117" t="s">
        <v>1969</v>
      </c>
      <c r="D1572" s="117" t="s">
        <v>9</v>
      </c>
      <c r="E1572" s="117">
        <v>0.01</v>
      </c>
      <c r="F1572" s="117">
        <v>0.5</v>
      </c>
      <c r="G1572" s="117">
        <v>0.01</v>
      </c>
      <c r="H1572" s="117" t="e">
        <f>G1572*'3-9-2原材料-报废'!#REF!</f>
        <v>#REF!</v>
      </c>
    </row>
    <row r="1573" ht="16" customHeight="1" spans="1:8">
      <c r="A1573" s="117">
        <v>1572</v>
      </c>
      <c r="B1573" s="117" t="s">
        <v>1970</v>
      </c>
      <c r="C1573" s="117" t="s">
        <v>1971</v>
      </c>
      <c r="D1573" s="117" t="s">
        <v>9</v>
      </c>
      <c r="E1573" s="117">
        <v>0.01</v>
      </c>
      <c r="F1573" s="117">
        <v>0.5</v>
      </c>
      <c r="G1573" s="117">
        <v>0.01</v>
      </c>
      <c r="H1573" s="117" t="e">
        <f>G1573*'3-9-2原材料-报废'!#REF!</f>
        <v>#REF!</v>
      </c>
    </row>
    <row r="1574" ht="16" customHeight="1" spans="1:8">
      <c r="A1574" s="117">
        <v>1573</v>
      </c>
      <c r="B1574" s="117" t="s">
        <v>1970</v>
      </c>
      <c r="C1574" s="117" t="s">
        <v>1971</v>
      </c>
      <c r="D1574" s="117" t="s">
        <v>9</v>
      </c>
      <c r="E1574" s="117">
        <v>0.01</v>
      </c>
      <c r="F1574" s="117">
        <v>0.5</v>
      </c>
      <c r="G1574" s="117">
        <v>0.01</v>
      </c>
      <c r="H1574" s="117" t="e">
        <f>G1574*'3-9-2原材料-报废'!#REF!</f>
        <v>#REF!</v>
      </c>
    </row>
    <row r="1575" ht="16" customHeight="1" spans="1:8">
      <c r="A1575" s="117">
        <v>1574</v>
      </c>
      <c r="B1575" s="117" t="s">
        <v>1970</v>
      </c>
      <c r="C1575" s="117" t="s">
        <v>1971</v>
      </c>
      <c r="D1575" s="117" t="s">
        <v>9</v>
      </c>
      <c r="E1575" s="117">
        <v>0.01</v>
      </c>
      <c r="F1575" s="117">
        <v>0.5</v>
      </c>
      <c r="G1575" s="117">
        <v>0.01</v>
      </c>
      <c r="H1575" s="117" t="e">
        <f>G1575*'3-9-2原材料-报废'!#REF!</f>
        <v>#REF!</v>
      </c>
    </row>
    <row r="1576" ht="16" customHeight="1" spans="1:8">
      <c r="A1576" s="117">
        <v>1575</v>
      </c>
      <c r="B1576" s="117" t="s">
        <v>1972</v>
      </c>
      <c r="C1576" s="117" t="s">
        <v>1973</v>
      </c>
      <c r="D1576" s="117" t="s">
        <v>9</v>
      </c>
      <c r="E1576" s="117">
        <v>0.01</v>
      </c>
      <c r="F1576" s="117">
        <v>0.5</v>
      </c>
      <c r="G1576" s="117">
        <v>0.01</v>
      </c>
      <c r="H1576" s="117" t="e">
        <f>G1576*'3-9-2原材料-报废'!#REF!</f>
        <v>#REF!</v>
      </c>
    </row>
    <row r="1577" ht="16" customHeight="1" spans="1:8">
      <c r="A1577" s="117">
        <v>1576</v>
      </c>
      <c r="B1577" s="117" t="s">
        <v>1972</v>
      </c>
      <c r="C1577" s="117" t="s">
        <v>1973</v>
      </c>
      <c r="D1577" s="117" t="s">
        <v>9</v>
      </c>
      <c r="E1577" s="117">
        <v>0.01</v>
      </c>
      <c r="F1577" s="117">
        <v>0.5</v>
      </c>
      <c r="G1577" s="117">
        <v>0.01</v>
      </c>
      <c r="H1577" s="117" t="e">
        <f>G1577*'3-9-2原材料-报废'!#REF!</f>
        <v>#REF!</v>
      </c>
    </row>
    <row r="1578" ht="16" customHeight="1" spans="1:8">
      <c r="A1578" s="117">
        <v>1577</v>
      </c>
      <c r="B1578" s="117" t="s">
        <v>1974</v>
      </c>
      <c r="C1578" s="117" t="s">
        <v>1975</v>
      </c>
      <c r="D1578" s="117" t="s">
        <v>9</v>
      </c>
      <c r="E1578" s="117">
        <v>0.01</v>
      </c>
      <c r="F1578" s="117">
        <v>0.5</v>
      </c>
      <c r="G1578" s="117">
        <v>0.01</v>
      </c>
      <c r="H1578" s="117" t="e">
        <f>G1578*'3-9-2原材料-报废'!#REF!</f>
        <v>#REF!</v>
      </c>
    </row>
    <row r="1579" ht="16" customHeight="1" spans="1:8">
      <c r="A1579" s="117">
        <v>1578</v>
      </c>
      <c r="B1579" s="117" t="s">
        <v>1974</v>
      </c>
      <c r="C1579" s="117" t="s">
        <v>1975</v>
      </c>
      <c r="D1579" s="117" t="s">
        <v>9</v>
      </c>
      <c r="E1579" s="117">
        <v>0.01</v>
      </c>
      <c r="F1579" s="117">
        <v>0.5</v>
      </c>
      <c r="G1579" s="117">
        <v>0.01</v>
      </c>
      <c r="H1579" s="117" t="e">
        <f>G1579*'3-9-2原材料-报废'!#REF!</f>
        <v>#REF!</v>
      </c>
    </row>
    <row r="1580" ht="16" customHeight="1" spans="1:8">
      <c r="A1580" s="117">
        <v>1579</v>
      </c>
      <c r="B1580" s="117" t="s">
        <v>1974</v>
      </c>
      <c r="C1580" s="117" t="s">
        <v>1975</v>
      </c>
      <c r="D1580" s="117" t="s">
        <v>9</v>
      </c>
      <c r="E1580" s="117">
        <v>0.01</v>
      </c>
      <c r="F1580" s="117">
        <v>0.5</v>
      </c>
      <c r="G1580" s="117">
        <v>0.01</v>
      </c>
      <c r="H1580" s="117" t="e">
        <f>G1580*'3-9-2原材料-报废'!#REF!</f>
        <v>#REF!</v>
      </c>
    </row>
    <row r="1581" ht="16" customHeight="1" spans="1:8">
      <c r="A1581" s="117">
        <v>1580</v>
      </c>
      <c r="B1581" s="117" t="s">
        <v>1976</v>
      </c>
      <c r="C1581" s="117" t="s">
        <v>1977</v>
      </c>
      <c r="D1581" s="117" t="s">
        <v>9</v>
      </c>
      <c r="E1581" s="117">
        <v>0.01</v>
      </c>
      <c r="F1581" s="117">
        <v>0.5</v>
      </c>
      <c r="G1581" s="117">
        <v>0.01</v>
      </c>
      <c r="H1581" s="117" t="e">
        <f>G1581*'3-9-2原材料-报废'!#REF!</f>
        <v>#REF!</v>
      </c>
    </row>
    <row r="1582" ht="16" customHeight="1" spans="1:8">
      <c r="A1582" s="117">
        <v>1581</v>
      </c>
      <c r="B1582" s="117" t="s">
        <v>1976</v>
      </c>
      <c r="C1582" s="117" t="s">
        <v>1977</v>
      </c>
      <c r="D1582" s="117" t="s">
        <v>9</v>
      </c>
      <c r="E1582" s="117">
        <v>0.01</v>
      </c>
      <c r="F1582" s="117">
        <v>0.5</v>
      </c>
      <c r="G1582" s="117">
        <v>0.01</v>
      </c>
      <c r="H1582" s="117" t="e">
        <f>G1582*'3-9-2原材料-报废'!#REF!</f>
        <v>#REF!</v>
      </c>
    </row>
    <row r="1583" ht="16" customHeight="1" spans="1:8">
      <c r="A1583" s="117">
        <v>1582</v>
      </c>
      <c r="B1583" s="117" t="s">
        <v>1978</v>
      </c>
      <c r="C1583" s="117" t="s">
        <v>1979</v>
      </c>
      <c r="D1583" s="117" t="s">
        <v>9</v>
      </c>
      <c r="E1583" s="117">
        <v>0.01</v>
      </c>
      <c r="F1583" s="117">
        <v>0.5</v>
      </c>
      <c r="G1583" s="117">
        <v>0.01</v>
      </c>
      <c r="H1583" s="117" t="e">
        <f>G1583*'3-9-2原材料-报废'!#REF!</f>
        <v>#REF!</v>
      </c>
    </row>
    <row r="1584" ht="16" customHeight="1" spans="1:8">
      <c r="A1584" s="117">
        <v>1583</v>
      </c>
      <c r="B1584" s="117" t="s">
        <v>1978</v>
      </c>
      <c r="C1584" s="117" t="s">
        <v>1979</v>
      </c>
      <c r="D1584" s="117" t="s">
        <v>9</v>
      </c>
      <c r="E1584" s="117">
        <v>0.01</v>
      </c>
      <c r="F1584" s="117">
        <v>0.5</v>
      </c>
      <c r="G1584" s="117">
        <v>0.01</v>
      </c>
      <c r="H1584" s="117" t="e">
        <f>G1584*'3-9-2原材料-报废'!#REF!</f>
        <v>#REF!</v>
      </c>
    </row>
    <row r="1585" ht="16" customHeight="1" spans="1:8">
      <c r="A1585" s="117">
        <v>1584</v>
      </c>
      <c r="B1585" s="117" t="s">
        <v>1978</v>
      </c>
      <c r="C1585" s="117" t="s">
        <v>1979</v>
      </c>
      <c r="D1585" s="117" t="s">
        <v>9</v>
      </c>
      <c r="E1585" s="117">
        <v>0.01</v>
      </c>
      <c r="F1585" s="117">
        <v>0.5</v>
      </c>
      <c r="G1585" s="117">
        <v>0.01</v>
      </c>
      <c r="H1585" s="117" t="e">
        <f>G1585*'3-9-2原材料-报废'!#REF!</f>
        <v>#REF!</v>
      </c>
    </row>
    <row r="1586" ht="16" customHeight="1" spans="1:8">
      <c r="A1586" s="117">
        <v>1585</v>
      </c>
      <c r="B1586" s="117" t="s">
        <v>1980</v>
      </c>
      <c r="C1586" s="117" t="s">
        <v>1981</v>
      </c>
      <c r="D1586" s="117" t="s">
        <v>9</v>
      </c>
      <c r="E1586" s="117">
        <v>0.01</v>
      </c>
      <c r="F1586" s="117">
        <v>0.5</v>
      </c>
      <c r="G1586" s="117">
        <v>0.01</v>
      </c>
      <c r="H1586" s="117" t="e">
        <f>G1586*'3-9-2原材料-报废'!#REF!</f>
        <v>#REF!</v>
      </c>
    </row>
    <row r="1587" ht="16" customHeight="1" spans="1:8">
      <c r="A1587" s="117">
        <v>1586</v>
      </c>
      <c r="B1587" s="117" t="s">
        <v>1980</v>
      </c>
      <c r="C1587" s="117" t="s">
        <v>1981</v>
      </c>
      <c r="D1587" s="117" t="s">
        <v>9</v>
      </c>
      <c r="E1587" s="117">
        <v>0.01</v>
      </c>
      <c r="F1587" s="117">
        <v>0.5</v>
      </c>
      <c r="G1587" s="117">
        <v>0.01</v>
      </c>
      <c r="H1587" s="117" t="e">
        <f>G1587*'3-9-2原材料-报废'!#REF!</f>
        <v>#REF!</v>
      </c>
    </row>
    <row r="1588" ht="16" customHeight="1" spans="1:8">
      <c r="A1588" s="117">
        <v>1587</v>
      </c>
      <c r="B1588" s="117" t="s">
        <v>1980</v>
      </c>
      <c r="C1588" s="117" t="s">
        <v>1981</v>
      </c>
      <c r="D1588" s="117" t="s">
        <v>9</v>
      </c>
      <c r="E1588" s="117">
        <v>0.01</v>
      </c>
      <c r="F1588" s="117">
        <v>0.5</v>
      </c>
      <c r="G1588" s="117">
        <v>0.01</v>
      </c>
      <c r="H1588" s="117" t="e">
        <f>G1588*'3-9-2原材料-报废'!#REF!</f>
        <v>#REF!</v>
      </c>
    </row>
    <row r="1589" ht="16" customHeight="1" spans="1:8">
      <c r="A1589" s="117">
        <v>1588</v>
      </c>
      <c r="B1589" s="117" t="s">
        <v>1982</v>
      </c>
      <c r="C1589" s="117" t="s">
        <v>1983</v>
      </c>
      <c r="D1589" s="117" t="s">
        <v>9</v>
      </c>
      <c r="E1589" s="117">
        <v>0.01</v>
      </c>
      <c r="F1589" s="117">
        <v>0.5</v>
      </c>
      <c r="G1589" s="117">
        <v>0.01</v>
      </c>
      <c r="H1589" s="117" t="e">
        <f>G1589*'3-9-2原材料-报废'!#REF!</f>
        <v>#REF!</v>
      </c>
    </row>
    <row r="1590" ht="16" customHeight="1" spans="1:8">
      <c r="A1590" s="117">
        <v>1589</v>
      </c>
      <c r="B1590" s="117" t="s">
        <v>1982</v>
      </c>
      <c r="C1590" s="117" t="s">
        <v>1983</v>
      </c>
      <c r="D1590" s="117" t="s">
        <v>9</v>
      </c>
      <c r="E1590" s="117">
        <v>0.01</v>
      </c>
      <c r="F1590" s="117">
        <v>0.5</v>
      </c>
      <c r="G1590" s="117">
        <v>0.01</v>
      </c>
      <c r="H1590" s="117" t="e">
        <f>G1590*'3-9-2原材料-报废'!#REF!</f>
        <v>#REF!</v>
      </c>
    </row>
    <row r="1591" ht="16" customHeight="1" spans="1:8">
      <c r="A1591" s="117">
        <v>1590</v>
      </c>
      <c r="B1591" s="117" t="s">
        <v>1984</v>
      </c>
      <c r="C1591" s="117" t="s">
        <v>1985</v>
      </c>
      <c r="D1591" s="117" t="s">
        <v>9</v>
      </c>
      <c r="E1591" s="117">
        <v>0.01</v>
      </c>
      <c r="F1591" s="117">
        <v>0.5</v>
      </c>
      <c r="G1591" s="117">
        <v>0.01</v>
      </c>
      <c r="H1591" s="117" t="e">
        <f>G1591*'3-9-2原材料-报废'!#REF!</f>
        <v>#REF!</v>
      </c>
    </row>
    <row r="1592" ht="16" customHeight="1" spans="1:8">
      <c r="A1592" s="117">
        <v>1591</v>
      </c>
      <c r="B1592" s="117" t="s">
        <v>1984</v>
      </c>
      <c r="C1592" s="117" t="s">
        <v>1985</v>
      </c>
      <c r="D1592" s="117" t="s">
        <v>9</v>
      </c>
      <c r="E1592" s="117">
        <v>0.01</v>
      </c>
      <c r="F1592" s="117">
        <v>0.5</v>
      </c>
      <c r="G1592" s="117">
        <v>0.01</v>
      </c>
      <c r="H1592" s="117" t="e">
        <f>G1592*'3-9-2原材料-报废'!#REF!</f>
        <v>#REF!</v>
      </c>
    </row>
    <row r="1593" ht="16" customHeight="1" spans="1:8">
      <c r="A1593" s="117">
        <v>1592</v>
      </c>
      <c r="B1593" s="117" t="s">
        <v>1986</v>
      </c>
      <c r="C1593" s="117" t="s">
        <v>1987</v>
      </c>
      <c r="D1593" s="117" t="s">
        <v>279</v>
      </c>
      <c r="E1593" s="117">
        <v>0.01</v>
      </c>
      <c r="F1593" s="117">
        <v>8</v>
      </c>
      <c r="G1593" s="117">
        <v>0.08</v>
      </c>
      <c r="H1593" s="117" t="e">
        <f>G1593*'3-9-2原材料-报废'!#REF!</f>
        <v>#REF!</v>
      </c>
    </row>
    <row r="1594" ht="16" customHeight="1" spans="1:8">
      <c r="A1594" s="117">
        <v>1593</v>
      </c>
      <c r="B1594" s="117" t="s">
        <v>1986</v>
      </c>
      <c r="C1594" s="117" t="s">
        <v>1987</v>
      </c>
      <c r="D1594" s="117" t="s">
        <v>279</v>
      </c>
      <c r="E1594" s="117">
        <v>0.01</v>
      </c>
      <c r="F1594" s="117">
        <v>8</v>
      </c>
      <c r="G1594" s="117">
        <v>0.08</v>
      </c>
      <c r="H1594" s="117" t="e">
        <f>G1594*'3-9-2原材料-报废'!#REF!</f>
        <v>#REF!</v>
      </c>
    </row>
    <row r="1595" ht="16" customHeight="1" spans="1:8">
      <c r="A1595" s="117">
        <v>1594</v>
      </c>
      <c r="B1595" s="117" t="s">
        <v>1986</v>
      </c>
      <c r="C1595" s="117" t="s">
        <v>1987</v>
      </c>
      <c r="D1595" s="117" t="s">
        <v>279</v>
      </c>
      <c r="E1595" s="117">
        <v>0.01</v>
      </c>
      <c r="F1595" s="117">
        <v>8</v>
      </c>
      <c r="G1595" s="117">
        <v>0.08</v>
      </c>
      <c r="H1595" s="117" t="e">
        <f>G1595*'3-9-2原材料-报废'!#REF!</f>
        <v>#REF!</v>
      </c>
    </row>
    <row r="1596" ht="16" customHeight="1" spans="1:8">
      <c r="A1596" s="117">
        <v>1595</v>
      </c>
      <c r="B1596" s="117" t="s">
        <v>1988</v>
      </c>
      <c r="C1596" s="117" t="s">
        <v>1989</v>
      </c>
      <c r="D1596" s="117" t="s">
        <v>92</v>
      </c>
      <c r="E1596" s="117">
        <v>0.05</v>
      </c>
      <c r="F1596" s="117">
        <v>55</v>
      </c>
      <c r="G1596" s="117">
        <v>2.75</v>
      </c>
      <c r="H1596" s="117" t="e">
        <f>G1596*'3-9-2原材料-报废'!#REF!</f>
        <v>#REF!</v>
      </c>
    </row>
    <row r="1597" ht="16" customHeight="1" spans="1:8">
      <c r="A1597" s="117">
        <v>1596</v>
      </c>
      <c r="B1597" s="117" t="s">
        <v>1988</v>
      </c>
      <c r="C1597" s="117" t="s">
        <v>1989</v>
      </c>
      <c r="D1597" s="117" t="s">
        <v>92</v>
      </c>
      <c r="E1597" s="117">
        <v>0.05</v>
      </c>
      <c r="F1597" s="117">
        <v>55</v>
      </c>
      <c r="G1597" s="117">
        <v>2.75</v>
      </c>
      <c r="H1597" s="117" t="e">
        <f>G1597*'3-9-2原材料-报废'!#REF!</f>
        <v>#REF!</v>
      </c>
    </row>
    <row r="1598" ht="16" customHeight="1" spans="1:8">
      <c r="A1598" s="117">
        <v>1597</v>
      </c>
      <c r="B1598" s="117" t="s">
        <v>1990</v>
      </c>
      <c r="C1598" s="117" t="s">
        <v>1991</v>
      </c>
      <c r="D1598" s="117" t="s">
        <v>92</v>
      </c>
      <c r="E1598" s="117">
        <v>0.05</v>
      </c>
      <c r="F1598" s="117">
        <v>55</v>
      </c>
      <c r="G1598" s="117">
        <v>2.75</v>
      </c>
      <c r="H1598" s="117" t="e">
        <f>G1598*'3-9-2原材料-报废'!#REF!</f>
        <v>#REF!</v>
      </c>
    </row>
    <row r="1599" ht="16" customHeight="1" spans="1:8">
      <c r="A1599" s="117">
        <v>1598</v>
      </c>
      <c r="B1599" s="117" t="s">
        <v>1992</v>
      </c>
      <c r="C1599" s="117" t="s">
        <v>1993</v>
      </c>
      <c r="D1599" s="117" t="s">
        <v>124</v>
      </c>
      <c r="E1599" s="117">
        <v>0.05</v>
      </c>
      <c r="F1599" s="117">
        <v>8</v>
      </c>
      <c r="G1599" s="117">
        <v>0.4</v>
      </c>
      <c r="H1599" s="117" t="e">
        <f>G1599*'3-9-2原材料-报废'!#REF!</f>
        <v>#REF!</v>
      </c>
    </row>
    <row r="1600" ht="16" customHeight="1" spans="1:8">
      <c r="A1600" s="117">
        <v>1599</v>
      </c>
      <c r="B1600" s="117" t="s">
        <v>1994</v>
      </c>
      <c r="C1600" s="117" t="s">
        <v>1995</v>
      </c>
      <c r="D1600" s="117" t="s">
        <v>279</v>
      </c>
      <c r="E1600" s="117">
        <v>0.02</v>
      </c>
      <c r="F1600" s="117">
        <v>8</v>
      </c>
      <c r="G1600" s="117">
        <v>0.16</v>
      </c>
      <c r="H1600" s="117" t="e">
        <f>G1600*'3-9-2原材料-报废'!#REF!</f>
        <v>#REF!</v>
      </c>
    </row>
    <row r="1601" ht="16" customHeight="1" spans="1:8">
      <c r="A1601" s="117">
        <v>1600</v>
      </c>
      <c r="B1601" s="117" t="s">
        <v>1994</v>
      </c>
      <c r="C1601" s="117" t="s">
        <v>1995</v>
      </c>
      <c r="D1601" s="117" t="s">
        <v>279</v>
      </c>
      <c r="E1601" s="117">
        <v>0.02</v>
      </c>
      <c r="F1601" s="117">
        <v>8</v>
      </c>
      <c r="G1601" s="117">
        <v>0.16</v>
      </c>
      <c r="H1601" s="117" t="e">
        <f>G1601*'3-9-2原材料-报废'!#REF!</f>
        <v>#REF!</v>
      </c>
    </row>
    <row r="1602" ht="16" customHeight="1" spans="1:8">
      <c r="A1602" s="117">
        <v>1601</v>
      </c>
      <c r="B1602" s="117" t="s">
        <v>1996</v>
      </c>
      <c r="C1602" s="117" t="s">
        <v>1997</v>
      </c>
      <c r="D1602" s="117" t="s">
        <v>279</v>
      </c>
      <c r="E1602" s="117">
        <v>0.02</v>
      </c>
      <c r="F1602" s="117">
        <v>8</v>
      </c>
      <c r="G1602" s="117">
        <v>0.16</v>
      </c>
      <c r="H1602" s="117" t="e">
        <f>G1602*'3-9-2原材料-报废'!#REF!</f>
        <v>#REF!</v>
      </c>
    </row>
    <row r="1603" ht="16" customHeight="1" spans="1:8">
      <c r="A1603" s="117">
        <v>1602</v>
      </c>
      <c r="B1603" s="117" t="s">
        <v>1996</v>
      </c>
      <c r="C1603" s="117" t="s">
        <v>1997</v>
      </c>
      <c r="D1603" s="117" t="s">
        <v>279</v>
      </c>
      <c r="E1603" s="117">
        <v>0.02</v>
      </c>
      <c r="F1603" s="117">
        <v>8</v>
      </c>
      <c r="G1603" s="117">
        <v>0.16</v>
      </c>
      <c r="H1603" s="117" t="e">
        <f>G1603*'3-9-2原材料-报废'!#REF!</f>
        <v>#REF!</v>
      </c>
    </row>
    <row r="1604" ht="16" customHeight="1" spans="1:8">
      <c r="A1604" s="117">
        <v>1603</v>
      </c>
      <c r="B1604" s="117" t="s">
        <v>1998</v>
      </c>
      <c r="C1604" s="117" t="s">
        <v>1999</v>
      </c>
      <c r="D1604" s="117" t="s">
        <v>73</v>
      </c>
      <c r="E1604" s="117">
        <v>0.1</v>
      </c>
      <c r="F1604" s="117">
        <v>8</v>
      </c>
      <c r="G1604" s="117">
        <v>0.8</v>
      </c>
      <c r="H1604" s="117" t="e">
        <f>G1604*'3-9-2原材料-报废'!#REF!</f>
        <v>#REF!</v>
      </c>
    </row>
    <row r="1605" ht="16" customHeight="1" spans="1:8">
      <c r="A1605" s="117">
        <v>1604</v>
      </c>
      <c r="B1605" s="117" t="s">
        <v>2000</v>
      </c>
      <c r="C1605" s="117" t="s">
        <v>2001</v>
      </c>
      <c r="D1605" s="117" t="s">
        <v>124</v>
      </c>
      <c r="E1605" s="117">
        <v>0.1</v>
      </c>
      <c r="F1605" s="117">
        <v>8</v>
      </c>
      <c r="G1605" s="117">
        <v>0.8</v>
      </c>
      <c r="H1605" s="117" t="e">
        <f>G1605*'3-9-2原材料-报废'!#REF!</f>
        <v>#REF!</v>
      </c>
    </row>
    <row r="1606" ht="16" customHeight="1" spans="1:8">
      <c r="A1606" s="117">
        <v>1605</v>
      </c>
      <c r="B1606" s="117" t="s">
        <v>2002</v>
      </c>
      <c r="C1606" s="117" t="s">
        <v>2003</v>
      </c>
      <c r="D1606" s="117" t="s">
        <v>124</v>
      </c>
      <c r="E1606" s="117">
        <v>0.1</v>
      </c>
      <c r="F1606" s="117">
        <v>8</v>
      </c>
      <c r="G1606" s="117">
        <v>0.8</v>
      </c>
      <c r="H1606" s="117" t="e">
        <f>G1606*'3-9-2原材料-报废'!#REF!</f>
        <v>#REF!</v>
      </c>
    </row>
    <row r="1607" ht="16" customHeight="1" spans="1:8">
      <c r="A1607" s="117">
        <v>1606</v>
      </c>
      <c r="B1607" s="117" t="s">
        <v>2004</v>
      </c>
      <c r="C1607" s="117" t="s">
        <v>2005</v>
      </c>
      <c r="D1607" s="117" t="s">
        <v>92</v>
      </c>
      <c r="E1607" s="117">
        <v>0.05</v>
      </c>
      <c r="F1607" s="117">
        <v>55</v>
      </c>
      <c r="G1607" s="117">
        <v>2.75</v>
      </c>
      <c r="H1607" s="117" t="e">
        <f>G1607*'3-9-2原材料-报废'!#REF!</f>
        <v>#REF!</v>
      </c>
    </row>
    <row r="1608" ht="16" customHeight="1" spans="1:8">
      <c r="A1608" s="117">
        <v>1607</v>
      </c>
      <c r="B1608" s="117" t="s">
        <v>2004</v>
      </c>
      <c r="C1608" s="117" t="s">
        <v>2005</v>
      </c>
      <c r="D1608" s="117" t="s">
        <v>92</v>
      </c>
      <c r="E1608" s="117">
        <v>0.05</v>
      </c>
      <c r="F1608" s="117">
        <v>55</v>
      </c>
      <c r="G1608" s="117">
        <v>2.75</v>
      </c>
      <c r="H1608" s="117" t="e">
        <f>G1608*'3-9-2原材料-报废'!#REF!</f>
        <v>#REF!</v>
      </c>
    </row>
    <row r="1609" ht="16" customHeight="1" spans="1:8">
      <c r="A1609" s="117">
        <v>1608</v>
      </c>
      <c r="B1609" s="117" t="s">
        <v>2006</v>
      </c>
      <c r="C1609" s="117" t="s">
        <v>2007</v>
      </c>
      <c r="D1609" s="117" t="s">
        <v>124</v>
      </c>
      <c r="E1609" s="117">
        <v>0.02</v>
      </c>
      <c r="F1609" s="117">
        <v>8</v>
      </c>
      <c r="G1609" s="117">
        <v>0.16</v>
      </c>
      <c r="H1609" s="117" t="e">
        <f>G1609*'3-9-2原材料-报废'!#REF!</f>
        <v>#REF!</v>
      </c>
    </row>
    <row r="1610" ht="16" customHeight="1" spans="1:8">
      <c r="A1610" s="117">
        <v>1609</v>
      </c>
      <c r="B1610" s="117" t="s">
        <v>2006</v>
      </c>
      <c r="C1610" s="117" t="s">
        <v>2007</v>
      </c>
      <c r="D1610" s="117" t="s">
        <v>124</v>
      </c>
      <c r="E1610" s="117">
        <v>0.02</v>
      </c>
      <c r="F1610" s="117">
        <v>8</v>
      </c>
      <c r="G1610" s="117">
        <v>0.16</v>
      </c>
      <c r="H1610" s="117" t="e">
        <f>G1610*'3-9-2原材料-报废'!#REF!</f>
        <v>#REF!</v>
      </c>
    </row>
    <row r="1611" ht="16" customHeight="1" spans="1:8">
      <c r="A1611" s="117">
        <v>1610</v>
      </c>
      <c r="B1611" s="117" t="s">
        <v>2006</v>
      </c>
      <c r="C1611" s="117" t="s">
        <v>2007</v>
      </c>
      <c r="D1611" s="117" t="s">
        <v>124</v>
      </c>
      <c r="E1611" s="117">
        <v>0.02</v>
      </c>
      <c r="F1611" s="117">
        <v>8</v>
      </c>
      <c r="G1611" s="117">
        <v>0.16</v>
      </c>
      <c r="H1611" s="117" t="e">
        <f>G1611*'3-9-2原材料-报废'!#REF!</f>
        <v>#REF!</v>
      </c>
    </row>
    <row r="1612" ht="16" customHeight="1" spans="1:8">
      <c r="A1612" s="117">
        <v>1611</v>
      </c>
      <c r="B1612" s="117" t="s">
        <v>2008</v>
      </c>
      <c r="C1612" s="117" t="s">
        <v>2009</v>
      </c>
      <c r="D1612" s="117" t="s">
        <v>233</v>
      </c>
      <c r="E1612" s="117">
        <v>0.05</v>
      </c>
      <c r="F1612" s="117">
        <v>8</v>
      </c>
      <c r="G1612" s="117">
        <v>0.4</v>
      </c>
      <c r="H1612" s="117" t="e">
        <f>G1612*'3-9-2原材料-报废'!#REF!</f>
        <v>#REF!</v>
      </c>
    </row>
    <row r="1613" ht="16" customHeight="1" spans="1:8">
      <c r="A1613" s="117">
        <v>1612</v>
      </c>
      <c r="B1613" s="117" t="s">
        <v>2010</v>
      </c>
      <c r="C1613" s="117" t="s">
        <v>2011</v>
      </c>
      <c r="D1613" s="117" t="s">
        <v>233</v>
      </c>
      <c r="E1613" s="117">
        <v>0.1</v>
      </c>
      <c r="F1613" s="117">
        <v>8</v>
      </c>
      <c r="G1613" s="117">
        <v>0.8</v>
      </c>
      <c r="H1613" s="117" t="e">
        <f>G1613*'3-9-2原材料-报废'!#REF!</f>
        <v>#REF!</v>
      </c>
    </row>
    <row r="1614" ht="16" customHeight="1" spans="1:8">
      <c r="A1614" s="117">
        <v>1613</v>
      </c>
      <c r="B1614" s="117" t="s">
        <v>2012</v>
      </c>
      <c r="C1614" s="117" t="s">
        <v>2013</v>
      </c>
      <c r="D1614" s="117" t="s">
        <v>233</v>
      </c>
      <c r="E1614" s="117">
        <v>0.1</v>
      </c>
      <c r="F1614" s="117">
        <v>8</v>
      </c>
      <c r="G1614" s="117">
        <v>0.8</v>
      </c>
      <c r="H1614" s="117" t="e">
        <f>G1614*'3-9-2原材料-报废'!#REF!</f>
        <v>#REF!</v>
      </c>
    </row>
    <row r="1615" ht="16" customHeight="1" spans="1:8">
      <c r="A1615" s="117">
        <v>1614</v>
      </c>
      <c r="B1615" s="117" t="s">
        <v>2014</v>
      </c>
      <c r="C1615" s="117" t="s">
        <v>2015</v>
      </c>
      <c r="D1615" s="117" t="s">
        <v>73</v>
      </c>
      <c r="E1615" s="117">
        <v>0.1</v>
      </c>
      <c r="F1615" s="117">
        <v>8</v>
      </c>
      <c r="G1615" s="117">
        <v>0.8</v>
      </c>
      <c r="H1615" s="117" t="e">
        <f>G1615*'3-9-2原材料-报废'!#REF!</f>
        <v>#REF!</v>
      </c>
    </row>
    <row r="1616" ht="16" customHeight="1" spans="1:8">
      <c r="A1616" s="117">
        <v>1615</v>
      </c>
      <c r="B1616" s="117" t="s">
        <v>2016</v>
      </c>
      <c r="C1616" s="117" t="s">
        <v>2017</v>
      </c>
      <c r="D1616" s="117" t="s">
        <v>73</v>
      </c>
      <c r="E1616" s="117">
        <v>0.1</v>
      </c>
      <c r="F1616" s="117">
        <v>8</v>
      </c>
      <c r="G1616" s="117">
        <v>0.8</v>
      </c>
      <c r="H1616" s="117" t="e">
        <f>G1616*'3-9-2原材料-报废'!#REF!</f>
        <v>#REF!</v>
      </c>
    </row>
    <row r="1617" ht="16" customHeight="1" spans="1:8">
      <c r="A1617" s="117">
        <v>1616</v>
      </c>
      <c r="B1617" s="117" t="s">
        <v>2016</v>
      </c>
      <c r="C1617" s="117" t="s">
        <v>2017</v>
      </c>
      <c r="D1617" s="117" t="s">
        <v>73</v>
      </c>
      <c r="E1617" s="117">
        <v>0.1</v>
      </c>
      <c r="F1617" s="117">
        <v>8</v>
      </c>
      <c r="G1617" s="117">
        <v>0.8</v>
      </c>
      <c r="H1617" s="117" t="e">
        <f>G1617*'3-9-2原材料-报废'!#REF!</f>
        <v>#REF!</v>
      </c>
    </row>
    <row r="1618" ht="16" customHeight="1" spans="1:8">
      <c r="A1618" s="117">
        <v>1617</v>
      </c>
      <c r="B1618" s="117" t="s">
        <v>2018</v>
      </c>
      <c r="C1618" s="117" t="s">
        <v>2019</v>
      </c>
      <c r="D1618" s="117" t="s">
        <v>73</v>
      </c>
      <c r="E1618" s="117">
        <v>0.1</v>
      </c>
      <c r="F1618" s="117">
        <v>8</v>
      </c>
      <c r="G1618" s="117">
        <v>0.8</v>
      </c>
      <c r="H1618" s="117" t="e">
        <f>G1618*'3-9-2原材料-报废'!#REF!</f>
        <v>#REF!</v>
      </c>
    </row>
    <row r="1619" ht="16" customHeight="1" spans="1:8">
      <c r="A1619" s="117">
        <v>1618</v>
      </c>
      <c r="B1619" s="117" t="s">
        <v>2018</v>
      </c>
      <c r="C1619" s="117" t="s">
        <v>2019</v>
      </c>
      <c r="D1619" s="117" t="s">
        <v>73</v>
      </c>
      <c r="E1619" s="117">
        <v>0.1</v>
      </c>
      <c r="F1619" s="117">
        <v>8</v>
      </c>
      <c r="G1619" s="117">
        <v>0.8</v>
      </c>
      <c r="H1619" s="117" t="e">
        <f>G1619*'3-9-2原材料-报废'!#REF!</f>
        <v>#REF!</v>
      </c>
    </row>
    <row r="1620" ht="16" customHeight="1" spans="1:8">
      <c r="A1620" s="117">
        <v>1619</v>
      </c>
      <c r="B1620" s="117" t="s">
        <v>2020</v>
      </c>
      <c r="C1620" s="117" t="s">
        <v>2021</v>
      </c>
      <c r="D1620" s="117" t="s">
        <v>124</v>
      </c>
      <c r="E1620" s="117">
        <v>0.05</v>
      </c>
      <c r="F1620" s="117">
        <v>8</v>
      </c>
      <c r="G1620" s="117">
        <v>0.4</v>
      </c>
      <c r="H1620" s="117" t="e">
        <f>G1620*'3-9-2原材料-报废'!#REF!</f>
        <v>#REF!</v>
      </c>
    </row>
    <row r="1621" ht="16" customHeight="1" spans="1:8">
      <c r="A1621" s="117">
        <v>1620</v>
      </c>
      <c r="B1621" s="117" t="s">
        <v>2022</v>
      </c>
      <c r="C1621" s="117" t="s">
        <v>2023</v>
      </c>
      <c r="D1621" s="117" t="s">
        <v>73</v>
      </c>
      <c r="E1621" s="117">
        <v>0.05</v>
      </c>
      <c r="F1621" s="117">
        <v>8</v>
      </c>
      <c r="G1621" s="117">
        <v>0.4</v>
      </c>
      <c r="H1621" s="117" t="e">
        <f>G1621*'3-9-2原材料-报废'!#REF!</f>
        <v>#REF!</v>
      </c>
    </row>
    <row r="1622" ht="16" customHeight="1" spans="1:8">
      <c r="A1622" s="117">
        <v>1621</v>
      </c>
      <c r="B1622" s="117" t="s">
        <v>2024</v>
      </c>
      <c r="C1622" s="117" t="s">
        <v>2025</v>
      </c>
      <c r="D1622" s="117" t="s">
        <v>73</v>
      </c>
      <c r="E1622" s="117">
        <v>0.05</v>
      </c>
      <c r="F1622" s="117">
        <v>8</v>
      </c>
      <c r="G1622" s="117">
        <v>0.4</v>
      </c>
      <c r="H1622" s="117" t="e">
        <f>G1622*'3-9-2原材料-报废'!#REF!</f>
        <v>#REF!</v>
      </c>
    </row>
    <row r="1623" ht="16" customHeight="1" spans="1:8">
      <c r="A1623" s="117">
        <v>1622</v>
      </c>
      <c r="B1623" s="117" t="s">
        <v>2026</v>
      </c>
      <c r="C1623" s="117" t="s">
        <v>2027</v>
      </c>
      <c r="D1623" s="117" t="s">
        <v>73</v>
      </c>
      <c r="E1623" s="117">
        <v>0.05</v>
      </c>
      <c r="F1623" s="117">
        <v>8</v>
      </c>
      <c r="G1623" s="117">
        <v>0.4</v>
      </c>
      <c r="H1623" s="117" t="e">
        <f>G1623*'3-9-2原材料-报废'!#REF!</f>
        <v>#REF!</v>
      </c>
    </row>
    <row r="1624" ht="16" customHeight="1" spans="1:8">
      <c r="A1624" s="117">
        <v>1623</v>
      </c>
      <c r="B1624" s="117" t="s">
        <v>2026</v>
      </c>
      <c r="C1624" s="117" t="s">
        <v>2027</v>
      </c>
      <c r="D1624" s="117" t="s">
        <v>73</v>
      </c>
      <c r="E1624" s="117">
        <v>0.05</v>
      </c>
      <c r="F1624" s="117">
        <v>8</v>
      </c>
      <c r="G1624" s="117">
        <v>0.4</v>
      </c>
      <c r="H1624" s="117" t="e">
        <f>G1624*'3-9-2原材料-报废'!#REF!</f>
        <v>#REF!</v>
      </c>
    </row>
    <row r="1625" ht="16" customHeight="1" spans="1:8">
      <c r="A1625" s="117">
        <v>1624</v>
      </c>
      <c r="B1625" s="117" t="s">
        <v>2028</v>
      </c>
      <c r="C1625" s="117" t="s">
        <v>2029</v>
      </c>
      <c r="D1625" s="117" t="s">
        <v>124</v>
      </c>
      <c r="E1625" s="117">
        <v>0.05</v>
      </c>
      <c r="F1625" s="117">
        <v>8</v>
      </c>
      <c r="G1625" s="117">
        <v>0.4</v>
      </c>
      <c r="H1625" s="117" t="e">
        <f>G1625*'3-9-2原材料-报废'!#REF!</f>
        <v>#REF!</v>
      </c>
    </row>
    <row r="1626" ht="16" customHeight="1" spans="1:8">
      <c r="A1626" s="117">
        <v>1625</v>
      </c>
      <c r="B1626" s="117" t="s">
        <v>2028</v>
      </c>
      <c r="C1626" s="117" t="s">
        <v>2029</v>
      </c>
      <c r="D1626" s="117" t="s">
        <v>124</v>
      </c>
      <c r="E1626" s="117">
        <v>0.05</v>
      </c>
      <c r="F1626" s="117">
        <v>8</v>
      </c>
      <c r="G1626" s="117">
        <v>0.4</v>
      </c>
      <c r="H1626" s="117" t="e">
        <f>G1626*'3-9-2原材料-报废'!#REF!</f>
        <v>#REF!</v>
      </c>
    </row>
    <row r="1627" ht="16" customHeight="1" spans="1:8">
      <c r="A1627" s="117">
        <v>1626</v>
      </c>
      <c r="B1627" s="117" t="s">
        <v>2030</v>
      </c>
      <c r="C1627" s="117" t="s">
        <v>2031</v>
      </c>
      <c r="D1627" s="117" t="s">
        <v>124</v>
      </c>
      <c r="E1627" s="117">
        <v>0.05</v>
      </c>
      <c r="F1627" s="117">
        <v>8</v>
      </c>
      <c r="G1627" s="117">
        <v>0.4</v>
      </c>
      <c r="H1627" s="117" t="e">
        <f>G1627*'3-9-2原材料-报废'!#REF!</f>
        <v>#REF!</v>
      </c>
    </row>
    <row r="1628" ht="16" customHeight="1" spans="1:8">
      <c r="A1628" s="117">
        <v>1627</v>
      </c>
      <c r="B1628" s="117" t="s">
        <v>2032</v>
      </c>
      <c r="C1628" s="117" t="s">
        <v>2033</v>
      </c>
      <c r="D1628" s="117" t="s">
        <v>124</v>
      </c>
      <c r="E1628" s="117">
        <v>0.05</v>
      </c>
      <c r="F1628" s="117">
        <v>8</v>
      </c>
      <c r="G1628" s="117">
        <v>0.4</v>
      </c>
      <c r="H1628" s="117" t="e">
        <f>G1628*'3-9-2原材料-报废'!#REF!</f>
        <v>#REF!</v>
      </c>
    </row>
    <row r="1629" ht="16" customHeight="1" spans="1:8">
      <c r="A1629" s="117">
        <v>1628</v>
      </c>
      <c r="B1629" s="117" t="s">
        <v>2034</v>
      </c>
      <c r="C1629" s="117" t="s">
        <v>2035</v>
      </c>
      <c r="D1629" s="117" t="s">
        <v>233</v>
      </c>
      <c r="E1629" s="117">
        <v>0.05</v>
      </c>
      <c r="F1629" s="117">
        <v>8</v>
      </c>
      <c r="G1629" s="117">
        <v>0.4</v>
      </c>
      <c r="H1629" s="117" t="e">
        <f>G1629*'3-9-2原材料-报废'!#REF!</f>
        <v>#REF!</v>
      </c>
    </row>
    <row r="1630" ht="16" customHeight="1" spans="1:8">
      <c r="A1630" s="117">
        <v>1629</v>
      </c>
      <c r="B1630" s="117" t="s">
        <v>2036</v>
      </c>
      <c r="C1630" s="117" t="s">
        <v>2037</v>
      </c>
      <c r="D1630" s="117" t="s">
        <v>233</v>
      </c>
      <c r="E1630" s="117">
        <v>0.05</v>
      </c>
      <c r="F1630" s="117">
        <v>8</v>
      </c>
      <c r="G1630" s="117">
        <v>0.4</v>
      </c>
      <c r="H1630" s="117" t="e">
        <f>G1630*'3-9-2原材料-报废'!#REF!</f>
        <v>#REF!</v>
      </c>
    </row>
    <row r="1631" ht="16" customHeight="1" spans="1:8">
      <c r="A1631" s="117">
        <v>1630</v>
      </c>
      <c r="B1631" s="117" t="s">
        <v>2038</v>
      </c>
      <c r="C1631" s="117" t="s">
        <v>2039</v>
      </c>
      <c r="D1631" s="117" t="s">
        <v>233</v>
      </c>
      <c r="E1631" s="117">
        <v>0.05</v>
      </c>
      <c r="F1631" s="117">
        <v>8</v>
      </c>
      <c r="G1631" s="117">
        <v>0.4</v>
      </c>
      <c r="H1631" s="117" t="e">
        <f>G1631*'3-9-2原材料-报废'!#REF!</f>
        <v>#REF!</v>
      </c>
    </row>
    <row r="1632" ht="16" customHeight="1" spans="1:8">
      <c r="A1632" s="117">
        <v>1631</v>
      </c>
      <c r="B1632" s="117" t="s">
        <v>2040</v>
      </c>
      <c r="C1632" s="117" t="s">
        <v>2041</v>
      </c>
      <c r="D1632" s="117" t="s">
        <v>233</v>
      </c>
      <c r="E1632" s="117">
        <v>0.05</v>
      </c>
      <c r="F1632" s="117">
        <v>8</v>
      </c>
      <c r="G1632" s="117">
        <v>0.4</v>
      </c>
      <c r="H1632" s="117" t="e">
        <f>G1632*'3-9-2原材料-报废'!#REF!</f>
        <v>#REF!</v>
      </c>
    </row>
    <row r="1633" ht="16" customHeight="1" spans="1:8">
      <c r="A1633" s="117">
        <v>1632</v>
      </c>
      <c r="B1633" s="117" t="s">
        <v>2042</v>
      </c>
      <c r="C1633" s="117" t="s">
        <v>2043</v>
      </c>
      <c r="D1633" s="117" t="s">
        <v>233</v>
      </c>
      <c r="E1633" s="117">
        <v>0.05</v>
      </c>
      <c r="F1633" s="117">
        <v>8</v>
      </c>
      <c r="G1633" s="117">
        <v>0.4</v>
      </c>
      <c r="H1633" s="117" t="e">
        <f>G1633*'3-9-2原材料-报废'!#REF!</f>
        <v>#REF!</v>
      </c>
    </row>
    <row r="1634" ht="16" customHeight="1" spans="1:8">
      <c r="A1634" s="117">
        <v>1633</v>
      </c>
      <c r="B1634" s="117" t="s">
        <v>2042</v>
      </c>
      <c r="C1634" s="117" t="s">
        <v>2043</v>
      </c>
      <c r="D1634" s="117" t="s">
        <v>233</v>
      </c>
      <c r="E1634" s="117">
        <v>0.05</v>
      </c>
      <c r="F1634" s="117">
        <v>8</v>
      </c>
      <c r="G1634" s="117">
        <v>0.4</v>
      </c>
      <c r="H1634" s="117" t="e">
        <f>G1634*'3-9-2原材料-报废'!#REF!</f>
        <v>#REF!</v>
      </c>
    </row>
    <row r="1635" ht="16" customHeight="1" spans="1:8">
      <c r="A1635" s="117">
        <v>1634</v>
      </c>
      <c r="B1635" s="117" t="s">
        <v>2044</v>
      </c>
      <c r="C1635" s="117" t="s">
        <v>2045</v>
      </c>
      <c r="D1635" s="117" t="s">
        <v>233</v>
      </c>
      <c r="E1635" s="117">
        <v>0.05</v>
      </c>
      <c r="F1635" s="117">
        <v>8</v>
      </c>
      <c r="G1635" s="117">
        <v>0.4</v>
      </c>
      <c r="H1635" s="117" t="e">
        <f>G1635*'3-9-2原材料-报废'!#REF!</f>
        <v>#REF!</v>
      </c>
    </row>
    <row r="1636" ht="16" customHeight="1" spans="1:8">
      <c r="A1636" s="117">
        <v>1635</v>
      </c>
      <c r="B1636" s="117" t="s">
        <v>2046</v>
      </c>
      <c r="C1636" s="117" t="s">
        <v>2047</v>
      </c>
      <c r="D1636" s="117" t="s">
        <v>233</v>
      </c>
      <c r="E1636" s="117">
        <v>0.05</v>
      </c>
      <c r="F1636" s="117">
        <v>8</v>
      </c>
      <c r="G1636" s="117">
        <v>0.4</v>
      </c>
      <c r="H1636" s="117" t="e">
        <f>G1636*'3-9-2原材料-报废'!#REF!</f>
        <v>#REF!</v>
      </c>
    </row>
    <row r="1637" ht="16" customHeight="1" spans="1:8">
      <c r="A1637" s="117">
        <v>1636</v>
      </c>
      <c r="B1637" s="117" t="s">
        <v>2046</v>
      </c>
      <c r="C1637" s="117" t="s">
        <v>2047</v>
      </c>
      <c r="D1637" s="117" t="s">
        <v>233</v>
      </c>
      <c r="E1637" s="117">
        <v>0.05</v>
      </c>
      <c r="F1637" s="117">
        <v>8</v>
      </c>
      <c r="G1637" s="117">
        <v>0.4</v>
      </c>
      <c r="H1637" s="117" t="e">
        <f>G1637*'3-9-2原材料-报废'!#REF!</f>
        <v>#REF!</v>
      </c>
    </row>
    <row r="1638" ht="16" customHeight="1" spans="1:8">
      <c r="A1638" s="117">
        <v>1637</v>
      </c>
      <c r="B1638" s="117" t="s">
        <v>2046</v>
      </c>
      <c r="C1638" s="117" t="s">
        <v>2047</v>
      </c>
      <c r="D1638" s="117" t="s">
        <v>233</v>
      </c>
      <c r="E1638" s="117">
        <v>0.05</v>
      </c>
      <c r="F1638" s="117">
        <v>8</v>
      </c>
      <c r="G1638" s="117">
        <v>0.4</v>
      </c>
      <c r="H1638" s="117" t="e">
        <f>G1638*'3-9-2原材料-报废'!#REF!</f>
        <v>#REF!</v>
      </c>
    </row>
    <row r="1639" ht="16" customHeight="1" spans="1:8">
      <c r="A1639" s="117">
        <v>1638</v>
      </c>
      <c r="B1639" s="117" t="s">
        <v>2048</v>
      </c>
      <c r="C1639" s="117" t="s">
        <v>2049</v>
      </c>
      <c r="D1639" s="117" t="s">
        <v>233</v>
      </c>
      <c r="E1639" s="117">
        <v>0.05</v>
      </c>
      <c r="F1639" s="117">
        <v>8</v>
      </c>
      <c r="G1639" s="117">
        <v>0.4</v>
      </c>
      <c r="H1639" s="117" t="e">
        <f>G1639*'3-9-2原材料-报废'!#REF!</f>
        <v>#REF!</v>
      </c>
    </row>
    <row r="1640" ht="16" customHeight="1" spans="1:8">
      <c r="A1640" s="117">
        <v>1639</v>
      </c>
      <c r="B1640" s="117" t="s">
        <v>2050</v>
      </c>
      <c r="C1640" s="117" t="s">
        <v>2051</v>
      </c>
      <c r="D1640" s="117" t="s">
        <v>233</v>
      </c>
      <c r="E1640" s="117">
        <v>0.05</v>
      </c>
      <c r="F1640" s="117">
        <v>8</v>
      </c>
      <c r="G1640" s="117">
        <v>0.4</v>
      </c>
      <c r="H1640" s="117" t="e">
        <f>G1640*'3-9-2原材料-报废'!#REF!</f>
        <v>#REF!</v>
      </c>
    </row>
    <row r="1641" ht="16" customHeight="1" spans="1:8">
      <c r="A1641" s="117">
        <v>1640</v>
      </c>
      <c r="B1641" s="117" t="s">
        <v>2050</v>
      </c>
      <c r="C1641" s="117" t="s">
        <v>2051</v>
      </c>
      <c r="D1641" s="117" t="s">
        <v>233</v>
      </c>
      <c r="E1641" s="117">
        <v>0.05</v>
      </c>
      <c r="F1641" s="117">
        <v>8</v>
      </c>
      <c r="G1641" s="117">
        <v>0.4</v>
      </c>
      <c r="H1641" s="117" t="e">
        <f>G1641*'3-9-2原材料-报废'!#REF!</f>
        <v>#REF!</v>
      </c>
    </row>
    <row r="1642" ht="16" customHeight="1" spans="1:8">
      <c r="A1642" s="117">
        <v>1641</v>
      </c>
      <c r="B1642" s="117" t="s">
        <v>2052</v>
      </c>
      <c r="C1642" s="117" t="s">
        <v>2053</v>
      </c>
      <c r="D1642" s="117" t="s">
        <v>124</v>
      </c>
      <c r="E1642" s="117">
        <v>0.05</v>
      </c>
      <c r="F1642" s="117">
        <v>8</v>
      </c>
      <c r="G1642" s="117">
        <v>0.4</v>
      </c>
      <c r="H1642" s="117" t="e">
        <f>G1642*'3-9-2原材料-报废'!#REF!</f>
        <v>#REF!</v>
      </c>
    </row>
    <row r="1643" ht="16" customHeight="1" spans="1:8">
      <c r="A1643" s="117">
        <v>1642</v>
      </c>
      <c r="B1643" s="117" t="s">
        <v>2054</v>
      </c>
      <c r="C1643" s="117" t="s">
        <v>2055</v>
      </c>
      <c r="D1643" s="117" t="s">
        <v>124</v>
      </c>
      <c r="E1643" s="117">
        <v>0.05</v>
      </c>
      <c r="F1643" s="117">
        <v>8</v>
      </c>
      <c r="G1643" s="117">
        <v>0.4</v>
      </c>
      <c r="H1643" s="117" t="e">
        <f>G1643*'3-9-2原材料-报废'!#REF!</f>
        <v>#REF!</v>
      </c>
    </row>
    <row r="1644" ht="16" customHeight="1" spans="1:8">
      <c r="A1644" s="117">
        <v>1643</v>
      </c>
      <c r="B1644" s="117" t="s">
        <v>2054</v>
      </c>
      <c r="C1644" s="117" t="s">
        <v>2055</v>
      </c>
      <c r="D1644" s="117" t="s">
        <v>124</v>
      </c>
      <c r="E1644" s="117">
        <v>0.05</v>
      </c>
      <c r="F1644" s="117">
        <v>8</v>
      </c>
      <c r="G1644" s="117">
        <v>0.4</v>
      </c>
      <c r="H1644" s="117" t="e">
        <f>G1644*'3-9-2原材料-报废'!#REF!</f>
        <v>#REF!</v>
      </c>
    </row>
    <row r="1645" ht="16" customHeight="1" spans="1:8">
      <c r="A1645" s="117">
        <v>1644</v>
      </c>
      <c r="B1645" s="117" t="s">
        <v>2056</v>
      </c>
      <c r="C1645" s="117" t="s">
        <v>2057</v>
      </c>
      <c r="D1645" s="117" t="s">
        <v>73</v>
      </c>
      <c r="E1645" s="117">
        <v>0.05</v>
      </c>
      <c r="F1645" s="117">
        <v>8</v>
      </c>
      <c r="G1645" s="117">
        <v>0.4</v>
      </c>
      <c r="H1645" s="117" t="e">
        <f>G1645*'3-9-2原材料-报废'!#REF!</f>
        <v>#REF!</v>
      </c>
    </row>
    <row r="1646" ht="16" customHeight="1" spans="1:8">
      <c r="A1646" s="117">
        <v>1645</v>
      </c>
      <c r="B1646" s="117" t="s">
        <v>2058</v>
      </c>
      <c r="C1646" s="117" t="s">
        <v>2059</v>
      </c>
      <c r="D1646" s="117" t="s">
        <v>124</v>
      </c>
      <c r="E1646" s="117">
        <v>0.05</v>
      </c>
      <c r="F1646" s="117">
        <v>8</v>
      </c>
      <c r="G1646" s="117">
        <v>0.4</v>
      </c>
      <c r="H1646" s="117" t="e">
        <f>G1646*'3-9-2原材料-报废'!#REF!</f>
        <v>#REF!</v>
      </c>
    </row>
    <row r="1647" ht="16" customHeight="1" spans="1:8">
      <c r="A1647" s="117">
        <v>1646</v>
      </c>
      <c r="B1647" s="117" t="s">
        <v>2060</v>
      </c>
      <c r="C1647" s="117" t="s">
        <v>2061</v>
      </c>
      <c r="D1647" s="117" t="s">
        <v>124</v>
      </c>
      <c r="E1647" s="117">
        <v>0.02</v>
      </c>
      <c r="F1647" s="117">
        <v>8</v>
      </c>
      <c r="G1647" s="117">
        <v>0.16</v>
      </c>
      <c r="H1647" s="117" t="e">
        <f>G1647*'3-9-2原材料-报废'!#REF!</f>
        <v>#REF!</v>
      </c>
    </row>
    <row r="1648" ht="16" customHeight="1" spans="1:8">
      <c r="A1648" s="117">
        <v>1647</v>
      </c>
      <c r="B1648" s="117" t="s">
        <v>2060</v>
      </c>
      <c r="C1648" s="117" t="s">
        <v>2061</v>
      </c>
      <c r="D1648" s="117" t="s">
        <v>124</v>
      </c>
      <c r="E1648" s="117">
        <v>0.02</v>
      </c>
      <c r="F1648" s="117">
        <v>8</v>
      </c>
      <c r="G1648" s="117">
        <v>0.16</v>
      </c>
      <c r="H1648" s="117" t="e">
        <f>G1648*'3-9-2原材料-报废'!#REF!</f>
        <v>#REF!</v>
      </c>
    </row>
    <row r="1649" ht="16" customHeight="1" spans="1:8">
      <c r="A1649" s="117">
        <v>1648</v>
      </c>
      <c r="B1649" s="117" t="s">
        <v>2060</v>
      </c>
      <c r="C1649" s="117" t="s">
        <v>2061</v>
      </c>
      <c r="D1649" s="117" t="s">
        <v>124</v>
      </c>
      <c r="E1649" s="117">
        <v>0.02</v>
      </c>
      <c r="F1649" s="117">
        <v>8</v>
      </c>
      <c r="G1649" s="117">
        <v>0.16</v>
      </c>
      <c r="H1649" s="117" t="e">
        <f>G1649*'3-9-2原材料-报废'!#REF!</f>
        <v>#REF!</v>
      </c>
    </row>
    <row r="1650" ht="16" customHeight="1" spans="1:8">
      <c r="A1650" s="117">
        <v>1649</v>
      </c>
      <c r="B1650" s="117" t="s">
        <v>2062</v>
      </c>
      <c r="C1650" s="117" t="s">
        <v>2063</v>
      </c>
      <c r="D1650" s="117" t="s">
        <v>124</v>
      </c>
      <c r="E1650" s="117">
        <v>0.05</v>
      </c>
      <c r="F1650" s="117">
        <v>8</v>
      </c>
      <c r="G1650" s="117">
        <v>0.4</v>
      </c>
      <c r="H1650" s="117" t="e">
        <f>G1650*'3-9-2原材料-报废'!#REF!</f>
        <v>#REF!</v>
      </c>
    </row>
    <row r="1651" ht="16" customHeight="1" spans="1:8">
      <c r="A1651" s="117">
        <v>1650</v>
      </c>
      <c r="B1651" s="117" t="s">
        <v>2064</v>
      </c>
      <c r="C1651" s="117" t="s">
        <v>2065</v>
      </c>
      <c r="D1651" s="117" t="s">
        <v>124</v>
      </c>
      <c r="E1651" s="117">
        <v>0.05</v>
      </c>
      <c r="F1651" s="117">
        <v>8</v>
      </c>
      <c r="G1651" s="117">
        <v>0.4</v>
      </c>
      <c r="H1651" s="117" t="e">
        <f>G1651*'3-9-2原材料-报废'!#REF!</f>
        <v>#REF!</v>
      </c>
    </row>
    <row r="1652" ht="16" customHeight="1" spans="1:8">
      <c r="A1652" s="117">
        <v>1651</v>
      </c>
      <c r="B1652" s="117" t="s">
        <v>2064</v>
      </c>
      <c r="C1652" s="117" t="s">
        <v>2065</v>
      </c>
      <c r="D1652" s="117" t="s">
        <v>124</v>
      </c>
      <c r="E1652" s="117">
        <v>0.05</v>
      </c>
      <c r="F1652" s="117">
        <v>8</v>
      </c>
      <c r="G1652" s="117">
        <v>0.4</v>
      </c>
      <c r="H1652" s="117" t="e">
        <f>G1652*'3-9-2原材料-报废'!#REF!</f>
        <v>#REF!</v>
      </c>
    </row>
    <row r="1653" ht="16" customHeight="1" spans="1:8">
      <c r="A1653" s="117">
        <v>1652</v>
      </c>
      <c r="B1653" s="117" t="s">
        <v>2064</v>
      </c>
      <c r="C1653" s="117" t="s">
        <v>2065</v>
      </c>
      <c r="D1653" s="117" t="s">
        <v>124</v>
      </c>
      <c r="E1653" s="117">
        <v>0.05</v>
      </c>
      <c r="F1653" s="117">
        <v>8</v>
      </c>
      <c r="G1653" s="117">
        <v>0.4</v>
      </c>
      <c r="H1653" s="117" t="e">
        <f>G1653*'3-9-2原材料-报废'!#REF!</f>
        <v>#REF!</v>
      </c>
    </row>
    <row r="1654" ht="16" customHeight="1" spans="1:8">
      <c r="A1654" s="117">
        <v>1653</v>
      </c>
      <c r="B1654" s="117" t="s">
        <v>2066</v>
      </c>
      <c r="C1654" s="117" t="s">
        <v>2067</v>
      </c>
      <c r="D1654" s="117" t="s">
        <v>124</v>
      </c>
      <c r="E1654" s="117">
        <v>0.02</v>
      </c>
      <c r="F1654" s="117">
        <v>8</v>
      </c>
      <c r="G1654" s="117">
        <v>0.16</v>
      </c>
      <c r="H1654" s="117" t="e">
        <f>G1654*'3-9-2原材料-报废'!#REF!</f>
        <v>#REF!</v>
      </c>
    </row>
    <row r="1655" ht="16" customHeight="1" spans="1:8">
      <c r="A1655" s="117">
        <v>1654</v>
      </c>
      <c r="B1655" s="117" t="s">
        <v>2066</v>
      </c>
      <c r="C1655" s="117" t="s">
        <v>2067</v>
      </c>
      <c r="D1655" s="117" t="s">
        <v>124</v>
      </c>
      <c r="E1655" s="117">
        <v>0.02</v>
      </c>
      <c r="F1655" s="117">
        <v>8</v>
      </c>
      <c r="G1655" s="117">
        <v>0.16</v>
      </c>
      <c r="H1655" s="117" t="e">
        <f>G1655*'3-9-2原材料-报废'!#REF!</f>
        <v>#REF!</v>
      </c>
    </row>
    <row r="1656" ht="16" customHeight="1" spans="1:8">
      <c r="A1656" s="117">
        <v>1655</v>
      </c>
      <c r="B1656" s="117" t="s">
        <v>2068</v>
      </c>
      <c r="C1656" s="117" t="s">
        <v>2069</v>
      </c>
      <c r="D1656" s="117" t="s">
        <v>124</v>
      </c>
      <c r="E1656" s="117">
        <v>0.05</v>
      </c>
      <c r="F1656" s="117">
        <v>8</v>
      </c>
      <c r="G1656" s="117">
        <v>0.4</v>
      </c>
      <c r="H1656" s="117" t="e">
        <f>G1656*'3-9-2原材料-报废'!#REF!</f>
        <v>#REF!</v>
      </c>
    </row>
    <row r="1657" ht="16" customHeight="1" spans="1:8">
      <c r="A1657" s="117">
        <v>1656</v>
      </c>
      <c r="B1657" s="117" t="s">
        <v>2068</v>
      </c>
      <c r="C1657" s="117" t="s">
        <v>2069</v>
      </c>
      <c r="D1657" s="117" t="s">
        <v>124</v>
      </c>
      <c r="E1657" s="117">
        <v>0.05</v>
      </c>
      <c r="F1657" s="117">
        <v>8</v>
      </c>
      <c r="G1657" s="117">
        <v>0.4</v>
      </c>
      <c r="H1657" s="117" t="e">
        <f>G1657*'3-9-2原材料-报废'!#REF!</f>
        <v>#REF!</v>
      </c>
    </row>
    <row r="1658" ht="16" customHeight="1" spans="1:8">
      <c r="A1658" s="117">
        <v>1657</v>
      </c>
      <c r="B1658" s="117" t="s">
        <v>2070</v>
      </c>
      <c r="C1658" s="117" t="s">
        <v>2071</v>
      </c>
      <c r="D1658" s="117" t="s">
        <v>124</v>
      </c>
      <c r="E1658" s="117">
        <v>0.05</v>
      </c>
      <c r="F1658" s="117">
        <v>8</v>
      </c>
      <c r="G1658" s="117">
        <v>0.4</v>
      </c>
      <c r="H1658" s="117" t="e">
        <f>G1658*'3-9-2原材料-报废'!#REF!</f>
        <v>#REF!</v>
      </c>
    </row>
    <row r="1659" ht="16" customHeight="1" spans="1:8">
      <c r="A1659" s="117">
        <v>1658</v>
      </c>
      <c r="B1659" s="117" t="s">
        <v>2072</v>
      </c>
      <c r="C1659" s="117" t="s">
        <v>2073</v>
      </c>
      <c r="D1659" s="117" t="s">
        <v>124</v>
      </c>
      <c r="E1659" s="117">
        <v>0.05</v>
      </c>
      <c r="F1659" s="117">
        <v>8</v>
      </c>
      <c r="G1659" s="117">
        <v>0.4</v>
      </c>
      <c r="H1659" s="117" t="e">
        <f>G1659*'3-9-2原材料-报废'!#REF!</f>
        <v>#REF!</v>
      </c>
    </row>
    <row r="1660" ht="16" customHeight="1" spans="1:8">
      <c r="A1660" s="117">
        <v>1659</v>
      </c>
      <c r="B1660" s="117" t="s">
        <v>2074</v>
      </c>
      <c r="C1660" s="117" t="s">
        <v>2075</v>
      </c>
      <c r="D1660" s="117" t="s">
        <v>124</v>
      </c>
      <c r="E1660" s="117">
        <v>0.05</v>
      </c>
      <c r="F1660" s="117">
        <v>8</v>
      </c>
      <c r="G1660" s="117">
        <v>0.4</v>
      </c>
      <c r="H1660" s="117" t="e">
        <f>G1660*'3-9-2原材料-报废'!#REF!</f>
        <v>#REF!</v>
      </c>
    </row>
    <row r="1661" ht="16" customHeight="1" spans="1:8">
      <c r="A1661" s="117">
        <v>1660</v>
      </c>
      <c r="B1661" s="117" t="s">
        <v>2076</v>
      </c>
      <c r="C1661" s="117" t="s">
        <v>2077</v>
      </c>
      <c r="D1661" s="117" t="s">
        <v>279</v>
      </c>
      <c r="E1661" s="117">
        <v>0.05</v>
      </c>
      <c r="F1661" s="117">
        <v>8</v>
      </c>
      <c r="G1661" s="117">
        <v>0.4</v>
      </c>
      <c r="H1661" s="117" t="e">
        <f>G1661*'3-9-2原材料-报废'!#REF!</f>
        <v>#REF!</v>
      </c>
    </row>
    <row r="1662" ht="16" customHeight="1" spans="1:8">
      <c r="A1662" s="117">
        <v>1661</v>
      </c>
      <c r="B1662" s="117" t="s">
        <v>2078</v>
      </c>
      <c r="C1662" s="117" t="s">
        <v>2079</v>
      </c>
      <c r="D1662" s="117" t="s">
        <v>92</v>
      </c>
      <c r="E1662" s="117">
        <v>0.1</v>
      </c>
      <c r="F1662" s="117">
        <v>55</v>
      </c>
      <c r="G1662" s="117">
        <v>5.5</v>
      </c>
      <c r="H1662" s="117" t="e">
        <f>G1662*'3-9-2原材料-报废'!#REF!</f>
        <v>#REF!</v>
      </c>
    </row>
    <row r="1663" ht="16" customHeight="1" spans="1:8">
      <c r="A1663" s="117">
        <v>1662</v>
      </c>
      <c r="B1663" s="117" t="s">
        <v>2080</v>
      </c>
      <c r="C1663" s="117" t="s">
        <v>2081</v>
      </c>
      <c r="D1663" s="117" t="s">
        <v>124</v>
      </c>
      <c r="E1663" s="117">
        <v>0.05</v>
      </c>
      <c r="F1663" s="117">
        <v>8</v>
      </c>
      <c r="G1663" s="117">
        <v>0.4</v>
      </c>
      <c r="H1663" s="117" t="e">
        <f>G1663*'3-9-2原材料-报废'!#REF!</f>
        <v>#REF!</v>
      </c>
    </row>
    <row r="1664" ht="16" customHeight="1" spans="1:8">
      <c r="A1664" s="117">
        <v>1663</v>
      </c>
      <c r="B1664" s="117" t="s">
        <v>2080</v>
      </c>
      <c r="C1664" s="117" t="s">
        <v>2081</v>
      </c>
      <c r="D1664" s="117" t="s">
        <v>124</v>
      </c>
      <c r="E1664" s="117">
        <v>0.05</v>
      </c>
      <c r="F1664" s="117">
        <v>8</v>
      </c>
      <c r="G1664" s="117">
        <v>0.4</v>
      </c>
      <c r="H1664" s="117" t="e">
        <f>G1664*'3-9-2原材料-报废'!#REF!</f>
        <v>#REF!</v>
      </c>
    </row>
    <row r="1665" ht="16" customHeight="1" spans="1:8">
      <c r="A1665" s="117">
        <v>1664</v>
      </c>
      <c r="B1665" s="117" t="s">
        <v>2082</v>
      </c>
      <c r="C1665" s="117" t="s">
        <v>2083</v>
      </c>
      <c r="D1665" s="117" t="s">
        <v>124</v>
      </c>
      <c r="E1665" s="117">
        <v>0.05</v>
      </c>
      <c r="F1665" s="117">
        <v>8</v>
      </c>
      <c r="G1665" s="117">
        <v>0.4</v>
      </c>
      <c r="H1665" s="117" t="e">
        <f>G1665*'3-9-2原材料-报废'!#REF!</f>
        <v>#REF!</v>
      </c>
    </row>
    <row r="1666" ht="16" customHeight="1" spans="1:8">
      <c r="A1666" s="117">
        <v>1665</v>
      </c>
      <c r="B1666" s="117" t="s">
        <v>2082</v>
      </c>
      <c r="C1666" s="117" t="s">
        <v>2083</v>
      </c>
      <c r="D1666" s="117" t="s">
        <v>124</v>
      </c>
      <c r="E1666" s="117">
        <v>0.05</v>
      </c>
      <c r="F1666" s="117">
        <v>8</v>
      </c>
      <c r="G1666" s="117">
        <v>0.4</v>
      </c>
      <c r="H1666" s="117" t="e">
        <f>G1666*'3-9-2原材料-报废'!#REF!</f>
        <v>#REF!</v>
      </c>
    </row>
    <row r="1667" ht="16" customHeight="1" spans="1:8">
      <c r="A1667" s="117">
        <v>1666</v>
      </c>
      <c r="B1667" s="117" t="s">
        <v>2082</v>
      </c>
      <c r="C1667" s="117" t="s">
        <v>2083</v>
      </c>
      <c r="D1667" s="117" t="s">
        <v>124</v>
      </c>
      <c r="E1667" s="117">
        <v>0.05</v>
      </c>
      <c r="F1667" s="117">
        <v>8</v>
      </c>
      <c r="G1667" s="117">
        <v>0.4</v>
      </c>
      <c r="H1667" s="117" t="e">
        <f>G1667*'3-9-2原材料-报废'!#REF!</f>
        <v>#REF!</v>
      </c>
    </row>
    <row r="1668" ht="16" customHeight="1" spans="1:8">
      <c r="A1668" s="117">
        <v>1667</v>
      </c>
      <c r="B1668" s="117" t="s">
        <v>2084</v>
      </c>
      <c r="C1668" s="117" t="s">
        <v>2085</v>
      </c>
      <c r="D1668" s="117" t="s">
        <v>124</v>
      </c>
      <c r="E1668" s="117">
        <v>0.05</v>
      </c>
      <c r="F1668" s="117">
        <v>8</v>
      </c>
      <c r="G1668" s="117">
        <v>0.4</v>
      </c>
      <c r="H1668" s="117" t="e">
        <f>G1668*'3-9-2原材料-报废'!#REF!</f>
        <v>#REF!</v>
      </c>
    </row>
    <row r="1669" ht="16" customHeight="1" spans="1:8">
      <c r="A1669" s="117">
        <v>1668</v>
      </c>
      <c r="B1669" s="117" t="s">
        <v>2084</v>
      </c>
      <c r="C1669" s="117" t="s">
        <v>2085</v>
      </c>
      <c r="D1669" s="117" t="s">
        <v>124</v>
      </c>
      <c r="E1669" s="117">
        <v>0.05</v>
      </c>
      <c r="F1669" s="117">
        <v>8</v>
      </c>
      <c r="G1669" s="117">
        <v>0.4</v>
      </c>
      <c r="H1669" s="117" t="e">
        <f>G1669*'3-9-2原材料-报废'!#REF!</f>
        <v>#REF!</v>
      </c>
    </row>
    <row r="1670" ht="16" customHeight="1" spans="1:8">
      <c r="A1670" s="117">
        <v>1669</v>
      </c>
      <c r="B1670" s="117" t="s">
        <v>2084</v>
      </c>
      <c r="C1670" s="117" t="s">
        <v>2085</v>
      </c>
      <c r="D1670" s="117" t="s">
        <v>124</v>
      </c>
      <c r="E1670" s="117">
        <v>0.05</v>
      </c>
      <c r="F1670" s="117">
        <v>8</v>
      </c>
      <c r="G1670" s="117">
        <v>0.4</v>
      </c>
      <c r="H1670" s="117" t="e">
        <f>G1670*'3-9-2原材料-报废'!#REF!</f>
        <v>#REF!</v>
      </c>
    </row>
    <row r="1671" ht="16" customHeight="1" spans="1:8">
      <c r="A1671" s="117">
        <v>1670</v>
      </c>
      <c r="B1671" s="117" t="s">
        <v>2086</v>
      </c>
      <c r="C1671" s="117" t="s">
        <v>2087</v>
      </c>
      <c r="D1671" s="117" t="s">
        <v>233</v>
      </c>
      <c r="E1671" s="117">
        <v>0.05</v>
      </c>
      <c r="F1671" s="117">
        <v>8</v>
      </c>
      <c r="G1671" s="117">
        <v>0.4</v>
      </c>
      <c r="H1671" s="117" t="e">
        <f>G1671*'3-9-2原材料-报废'!#REF!</f>
        <v>#REF!</v>
      </c>
    </row>
    <row r="1672" ht="16" customHeight="1" spans="1:8">
      <c r="A1672" s="117">
        <v>1671</v>
      </c>
      <c r="B1672" s="117" t="s">
        <v>2086</v>
      </c>
      <c r="C1672" s="117" t="s">
        <v>2087</v>
      </c>
      <c r="D1672" s="117" t="s">
        <v>233</v>
      </c>
      <c r="E1672" s="117">
        <v>0.05</v>
      </c>
      <c r="F1672" s="117">
        <v>8</v>
      </c>
      <c r="G1672" s="117">
        <v>0.4</v>
      </c>
      <c r="H1672" s="117" t="e">
        <f>G1672*'3-9-2原材料-报废'!#REF!</f>
        <v>#REF!</v>
      </c>
    </row>
    <row r="1673" ht="16" customHeight="1" spans="1:8">
      <c r="A1673" s="117">
        <v>1672</v>
      </c>
      <c r="B1673" s="117" t="s">
        <v>2088</v>
      </c>
      <c r="C1673" s="117" t="s">
        <v>2089</v>
      </c>
      <c r="D1673" s="117" t="s">
        <v>279</v>
      </c>
      <c r="E1673" s="117">
        <v>0.01</v>
      </c>
      <c r="F1673" s="117">
        <v>8</v>
      </c>
      <c r="G1673" s="117">
        <v>0.08</v>
      </c>
      <c r="H1673" s="117" t="e">
        <f>G1673*'3-9-2原材料-报废'!#REF!</f>
        <v>#REF!</v>
      </c>
    </row>
    <row r="1674" ht="16" customHeight="1" spans="1:8">
      <c r="A1674" s="117">
        <v>1673</v>
      </c>
      <c r="B1674" s="117" t="s">
        <v>2090</v>
      </c>
      <c r="C1674" s="117" t="s">
        <v>2091</v>
      </c>
      <c r="D1674" s="117" t="s">
        <v>279</v>
      </c>
      <c r="E1674" s="117">
        <v>0.01</v>
      </c>
      <c r="F1674" s="117">
        <v>8</v>
      </c>
      <c r="G1674" s="117">
        <v>0.08</v>
      </c>
      <c r="H1674" s="117" t="e">
        <f>G1674*'3-9-2原材料-报废'!#REF!</f>
        <v>#REF!</v>
      </c>
    </row>
    <row r="1675" ht="16" customHeight="1" spans="1:8">
      <c r="A1675" s="117">
        <v>1674</v>
      </c>
      <c r="B1675" s="117" t="s">
        <v>2090</v>
      </c>
      <c r="C1675" s="117" t="s">
        <v>2091</v>
      </c>
      <c r="D1675" s="117" t="s">
        <v>279</v>
      </c>
      <c r="E1675" s="117">
        <v>0.01</v>
      </c>
      <c r="F1675" s="117">
        <v>8</v>
      </c>
      <c r="G1675" s="117">
        <v>0.08</v>
      </c>
      <c r="H1675" s="117" t="e">
        <f>G1675*'3-9-2原材料-报废'!#REF!</f>
        <v>#REF!</v>
      </c>
    </row>
    <row r="1676" ht="16" customHeight="1" spans="1:8">
      <c r="A1676" s="117">
        <v>1675</v>
      </c>
      <c r="B1676" s="117" t="s">
        <v>2092</v>
      </c>
      <c r="C1676" s="117" t="s">
        <v>2093</v>
      </c>
      <c r="D1676" s="117" t="s">
        <v>124</v>
      </c>
      <c r="E1676" s="117">
        <v>0.05</v>
      </c>
      <c r="F1676" s="117">
        <v>8</v>
      </c>
      <c r="G1676" s="117">
        <v>0.4</v>
      </c>
      <c r="H1676" s="117" t="e">
        <f>G1676*'3-9-2原材料-报废'!#REF!</f>
        <v>#REF!</v>
      </c>
    </row>
    <row r="1677" ht="16" customHeight="1" spans="1:8">
      <c r="A1677" s="117">
        <v>1676</v>
      </c>
      <c r="B1677" s="117" t="s">
        <v>2094</v>
      </c>
      <c r="C1677" s="117" t="s">
        <v>2095</v>
      </c>
      <c r="D1677" s="117" t="s">
        <v>124</v>
      </c>
      <c r="E1677" s="117">
        <v>0.05</v>
      </c>
      <c r="F1677" s="117">
        <v>8</v>
      </c>
      <c r="G1677" s="117">
        <v>0.4</v>
      </c>
      <c r="H1677" s="117" t="e">
        <f>G1677*'3-9-2原材料-报废'!#REF!</f>
        <v>#REF!</v>
      </c>
    </row>
    <row r="1678" ht="16" customHeight="1" spans="1:8">
      <c r="A1678" s="117">
        <v>1677</v>
      </c>
      <c r="B1678" s="117" t="s">
        <v>2094</v>
      </c>
      <c r="C1678" s="117" t="s">
        <v>2095</v>
      </c>
      <c r="D1678" s="117" t="s">
        <v>124</v>
      </c>
      <c r="E1678" s="117">
        <v>0.05</v>
      </c>
      <c r="F1678" s="117">
        <v>8</v>
      </c>
      <c r="G1678" s="117">
        <v>0.4</v>
      </c>
      <c r="H1678" s="117" t="e">
        <f>G1678*'3-9-2原材料-报废'!#REF!</f>
        <v>#REF!</v>
      </c>
    </row>
    <row r="1679" ht="16" customHeight="1" spans="1:8">
      <c r="A1679" s="117">
        <v>1678</v>
      </c>
      <c r="B1679" s="117" t="s">
        <v>2094</v>
      </c>
      <c r="C1679" s="117" t="s">
        <v>2095</v>
      </c>
      <c r="D1679" s="117" t="s">
        <v>124</v>
      </c>
      <c r="E1679" s="117">
        <v>0.05</v>
      </c>
      <c r="F1679" s="117">
        <v>8</v>
      </c>
      <c r="G1679" s="117">
        <v>0.4</v>
      </c>
      <c r="H1679" s="117" t="e">
        <f>G1679*'3-9-2原材料-报废'!#REF!</f>
        <v>#REF!</v>
      </c>
    </row>
    <row r="1680" ht="16" customHeight="1" spans="1:8">
      <c r="A1680" s="117">
        <v>1679</v>
      </c>
      <c r="B1680" s="117" t="s">
        <v>2096</v>
      </c>
      <c r="C1680" s="117" t="s">
        <v>2097</v>
      </c>
      <c r="D1680" s="117" t="s">
        <v>279</v>
      </c>
      <c r="E1680" s="117">
        <v>0.1</v>
      </c>
      <c r="F1680" s="117">
        <v>8</v>
      </c>
      <c r="G1680" s="117">
        <v>0.8</v>
      </c>
      <c r="H1680" s="117" t="e">
        <f>G1680*'3-9-2原材料-报废'!#REF!</f>
        <v>#REF!</v>
      </c>
    </row>
    <row r="1681" ht="16" customHeight="1" spans="1:8">
      <c r="A1681" s="117">
        <v>1680</v>
      </c>
      <c r="B1681" s="117" t="s">
        <v>2098</v>
      </c>
      <c r="C1681" s="117" t="s">
        <v>2099</v>
      </c>
      <c r="D1681" s="117" t="s">
        <v>124</v>
      </c>
      <c r="E1681" s="117">
        <v>0.05</v>
      </c>
      <c r="F1681" s="117">
        <v>8</v>
      </c>
      <c r="G1681" s="117">
        <v>0.4</v>
      </c>
      <c r="H1681" s="117" t="e">
        <f>G1681*'3-9-2原材料-报废'!#REF!</f>
        <v>#REF!</v>
      </c>
    </row>
    <row r="1682" ht="16" customHeight="1" spans="1:8">
      <c r="A1682" s="117">
        <v>1681</v>
      </c>
      <c r="B1682" s="117" t="s">
        <v>2098</v>
      </c>
      <c r="C1682" s="117" t="s">
        <v>2099</v>
      </c>
      <c r="D1682" s="117" t="s">
        <v>124</v>
      </c>
      <c r="E1682" s="117">
        <v>0.05</v>
      </c>
      <c r="F1682" s="117">
        <v>8</v>
      </c>
      <c r="G1682" s="117">
        <v>0.4</v>
      </c>
      <c r="H1682" s="117" t="e">
        <f>G1682*'3-9-2原材料-报废'!#REF!</f>
        <v>#REF!</v>
      </c>
    </row>
    <row r="1683" ht="16" customHeight="1" spans="1:8">
      <c r="A1683" s="117">
        <v>1682</v>
      </c>
      <c r="B1683" s="117" t="s">
        <v>2100</v>
      </c>
      <c r="C1683" s="117" t="s">
        <v>2101</v>
      </c>
      <c r="D1683" s="117" t="s">
        <v>124</v>
      </c>
      <c r="E1683" s="117">
        <v>0.05</v>
      </c>
      <c r="F1683" s="117">
        <v>8</v>
      </c>
      <c r="G1683" s="117">
        <v>0.4</v>
      </c>
      <c r="H1683" s="117" t="e">
        <f>G1683*'3-9-2原材料-报废'!#REF!</f>
        <v>#REF!</v>
      </c>
    </row>
    <row r="1684" ht="16" customHeight="1" spans="1:8">
      <c r="A1684" s="117">
        <v>1683</v>
      </c>
      <c r="B1684" s="117" t="s">
        <v>2100</v>
      </c>
      <c r="C1684" s="117" t="s">
        <v>2101</v>
      </c>
      <c r="D1684" s="117" t="s">
        <v>124</v>
      </c>
      <c r="E1684" s="117">
        <v>0.05</v>
      </c>
      <c r="F1684" s="117">
        <v>8</v>
      </c>
      <c r="G1684" s="117">
        <v>0.4</v>
      </c>
      <c r="H1684" s="117" t="e">
        <f>G1684*'3-9-2原材料-报废'!#REF!</f>
        <v>#REF!</v>
      </c>
    </row>
    <row r="1685" ht="16" customHeight="1" spans="1:8">
      <c r="A1685" s="117">
        <v>1684</v>
      </c>
      <c r="B1685" s="117" t="s">
        <v>2100</v>
      </c>
      <c r="C1685" s="117" t="s">
        <v>2101</v>
      </c>
      <c r="D1685" s="117" t="s">
        <v>124</v>
      </c>
      <c r="E1685" s="117">
        <v>0.05</v>
      </c>
      <c r="F1685" s="117">
        <v>8</v>
      </c>
      <c r="G1685" s="117">
        <v>0.4</v>
      </c>
      <c r="H1685" s="117" t="e">
        <f>G1685*'3-9-2原材料-报废'!#REF!</f>
        <v>#REF!</v>
      </c>
    </row>
    <row r="1686" ht="16" customHeight="1" spans="1:8">
      <c r="A1686" s="117">
        <v>1685</v>
      </c>
      <c r="B1686" s="117" t="s">
        <v>2102</v>
      </c>
      <c r="C1686" s="117" t="s">
        <v>2103</v>
      </c>
      <c r="D1686" s="117" t="s">
        <v>124</v>
      </c>
      <c r="E1686" s="117">
        <v>0.05</v>
      </c>
      <c r="F1686" s="117">
        <v>8</v>
      </c>
      <c r="G1686" s="117">
        <v>0.4</v>
      </c>
      <c r="H1686" s="117" t="e">
        <f>G1686*'3-9-2原材料-报废'!#REF!</f>
        <v>#REF!</v>
      </c>
    </row>
    <row r="1687" ht="16" customHeight="1" spans="1:8">
      <c r="A1687" s="117">
        <v>1686</v>
      </c>
      <c r="B1687" s="117" t="s">
        <v>2102</v>
      </c>
      <c r="C1687" s="117" t="s">
        <v>2103</v>
      </c>
      <c r="D1687" s="117" t="s">
        <v>124</v>
      </c>
      <c r="E1687" s="117">
        <v>0.05</v>
      </c>
      <c r="F1687" s="117">
        <v>8</v>
      </c>
      <c r="G1687" s="117">
        <v>0.4</v>
      </c>
      <c r="H1687" s="117" t="e">
        <f>G1687*'3-9-2原材料-报废'!#REF!</f>
        <v>#REF!</v>
      </c>
    </row>
    <row r="1688" ht="16" customHeight="1" spans="1:8">
      <c r="A1688" s="117">
        <v>1687</v>
      </c>
      <c r="B1688" s="117" t="s">
        <v>2104</v>
      </c>
      <c r="C1688" s="117" t="s">
        <v>2105</v>
      </c>
      <c r="D1688" s="117" t="s">
        <v>124</v>
      </c>
      <c r="E1688" s="117">
        <v>0.05</v>
      </c>
      <c r="F1688" s="117">
        <v>8</v>
      </c>
      <c r="G1688" s="117">
        <v>0.4</v>
      </c>
      <c r="H1688" s="117" t="e">
        <f>G1688*'3-9-2原材料-报废'!#REF!</f>
        <v>#REF!</v>
      </c>
    </row>
    <row r="1689" ht="16" customHeight="1" spans="1:8">
      <c r="A1689" s="117">
        <v>1688</v>
      </c>
      <c r="B1689" s="117" t="s">
        <v>2104</v>
      </c>
      <c r="C1689" s="117" t="s">
        <v>2105</v>
      </c>
      <c r="D1689" s="117" t="s">
        <v>124</v>
      </c>
      <c r="E1689" s="117">
        <v>0.05</v>
      </c>
      <c r="F1689" s="117">
        <v>8</v>
      </c>
      <c r="G1689" s="117">
        <v>0.4</v>
      </c>
      <c r="H1689" s="117" t="e">
        <f>G1689*'3-9-2原材料-报废'!#REF!</f>
        <v>#REF!</v>
      </c>
    </row>
    <row r="1690" ht="16" customHeight="1" spans="1:8">
      <c r="A1690" s="117">
        <v>1689</v>
      </c>
      <c r="B1690" s="117" t="s">
        <v>2106</v>
      </c>
      <c r="C1690" s="117" t="s">
        <v>2107</v>
      </c>
      <c r="D1690" s="117" t="s">
        <v>124</v>
      </c>
      <c r="E1690" s="117">
        <v>0.05</v>
      </c>
      <c r="F1690" s="117">
        <v>8</v>
      </c>
      <c r="G1690" s="117">
        <v>0.4</v>
      </c>
      <c r="H1690" s="117" t="e">
        <f>G1690*'3-9-2原材料-报废'!#REF!</f>
        <v>#REF!</v>
      </c>
    </row>
    <row r="1691" ht="16" customHeight="1" spans="1:8">
      <c r="A1691" s="117">
        <v>1690</v>
      </c>
      <c r="B1691" s="117" t="s">
        <v>2106</v>
      </c>
      <c r="C1691" s="117" t="s">
        <v>2107</v>
      </c>
      <c r="D1691" s="117" t="s">
        <v>124</v>
      </c>
      <c r="E1691" s="117">
        <v>0.05</v>
      </c>
      <c r="F1691" s="117">
        <v>8</v>
      </c>
      <c r="G1691" s="117">
        <v>0.4</v>
      </c>
      <c r="H1691" s="117" t="e">
        <f>G1691*'3-9-2原材料-报废'!#REF!</f>
        <v>#REF!</v>
      </c>
    </row>
    <row r="1692" ht="16" customHeight="1" spans="1:8">
      <c r="A1692" s="117">
        <v>1691</v>
      </c>
      <c r="B1692" s="117" t="s">
        <v>2108</v>
      </c>
      <c r="C1692" s="117" t="s">
        <v>2109</v>
      </c>
      <c r="D1692" s="117" t="s">
        <v>124</v>
      </c>
      <c r="E1692" s="117">
        <v>0.05</v>
      </c>
      <c r="F1692" s="117">
        <v>8</v>
      </c>
      <c r="G1692" s="117">
        <v>0.4</v>
      </c>
      <c r="H1692" s="117" t="e">
        <f>G1692*'3-9-2原材料-报废'!#REF!</f>
        <v>#REF!</v>
      </c>
    </row>
    <row r="1693" ht="16" customHeight="1" spans="1:8">
      <c r="A1693" s="117">
        <v>1692</v>
      </c>
      <c r="B1693" s="117" t="s">
        <v>2108</v>
      </c>
      <c r="C1693" s="117" t="s">
        <v>2109</v>
      </c>
      <c r="D1693" s="117" t="s">
        <v>124</v>
      </c>
      <c r="E1693" s="117">
        <v>0.05</v>
      </c>
      <c r="F1693" s="117">
        <v>8</v>
      </c>
      <c r="G1693" s="117">
        <v>0.4</v>
      </c>
      <c r="H1693" s="117" t="e">
        <f>G1693*'3-9-2原材料-报废'!#REF!</f>
        <v>#REF!</v>
      </c>
    </row>
    <row r="1694" ht="16" customHeight="1" spans="1:8">
      <c r="A1694" s="117">
        <v>1693</v>
      </c>
      <c r="B1694" s="117" t="s">
        <v>2110</v>
      </c>
      <c r="C1694" s="117" t="s">
        <v>2111</v>
      </c>
      <c r="D1694" s="117" t="s">
        <v>124</v>
      </c>
      <c r="E1694" s="117">
        <v>0.05</v>
      </c>
      <c r="F1694" s="117">
        <v>8</v>
      </c>
      <c r="G1694" s="117">
        <v>0.4</v>
      </c>
      <c r="H1694" s="117" t="e">
        <f>G1694*'3-9-2原材料-报废'!#REF!</f>
        <v>#REF!</v>
      </c>
    </row>
    <row r="1695" ht="16" customHeight="1" spans="1:8">
      <c r="A1695" s="117">
        <v>1694</v>
      </c>
      <c r="B1695" s="117" t="s">
        <v>2110</v>
      </c>
      <c r="C1695" s="117" t="s">
        <v>2111</v>
      </c>
      <c r="D1695" s="117" t="s">
        <v>124</v>
      </c>
      <c r="E1695" s="117">
        <v>0.05</v>
      </c>
      <c r="F1695" s="117">
        <v>8</v>
      </c>
      <c r="G1695" s="117">
        <v>0.4</v>
      </c>
      <c r="H1695" s="117" t="e">
        <f>G1695*'3-9-2原材料-报废'!#REF!</f>
        <v>#REF!</v>
      </c>
    </row>
    <row r="1696" ht="16" customHeight="1" spans="1:8">
      <c r="A1696" s="117">
        <v>1695</v>
      </c>
      <c r="B1696" s="117" t="s">
        <v>2110</v>
      </c>
      <c r="C1696" s="117" t="s">
        <v>2111</v>
      </c>
      <c r="D1696" s="117" t="s">
        <v>124</v>
      </c>
      <c r="E1696" s="117">
        <v>0.05</v>
      </c>
      <c r="F1696" s="117">
        <v>8</v>
      </c>
      <c r="G1696" s="117">
        <v>0.4</v>
      </c>
      <c r="H1696" s="117" t="e">
        <f>G1696*'3-9-2原材料-报废'!#REF!</f>
        <v>#REF!</v>
      </c>
    </row>
    <row r="1697" ht="16" customHeight="1" spans="1:8">
      <c r="A1697" s="117">
        <v>1696</v>
      </c>
      <c r="B1697" s="117" t="s">
        <v>2112</v>
      </c>
      <c r="C1697" s="117" t="s">
        <v>2113</v>
      </c>
      <c r="D1697" s="117" t="s">
        <v>233</v>
      </c>
      <c r="E1697" s="117">
        <v>0.1</v>
      </c>
      <c r="F1697" s="117">
        <v>8</v>
      </c>
      <c r="G1697" s="117">
        <v>0.8</v>
      </c>
      <c r="H1697" s="117" t="e">
        <f>G1697*'3-9-2原材料-报废'!#REF!</f>
        <v>#REF!</v>
      </c>
    </row>
    <row r="1698" ht="16" customHeight="1" spans="1:8">
      <c r="A1698" s="117">
        <v>1697</v>
      </c>
      <c r="B1698" s="117" t="s">
        <v>2114</v>
      </c>
      <c r="C1698" s="117" t="s">
        <v>2115</v>
      </c>
      <c r="D1698" s="117" t="s">
        <v>73</v>
      </c>
      <c r="E1698" s="117">
        <v>0.05</v>
      </c>
      <c r="F1698" s="117">
        <v>8</v>
      </c>
      <c r="G1698" s="117">
        <v>0.4</v>
      </c>
      <c r="H1698" s="117" t="e">
        <f>G1698*'3-9-2原材料-报废'!#REF!</f>
        <v>#REF!</v>
      </c>
    </row>
    <row r="1699" ht="16" customHeight="1" spans="1:8">
      <c r="A1699" s="117">
        <v>1698</v>
      </c>
      <c r="B1699" s="117" t="s">
        <v>2114</v>
      </c>
      <c r="C1699" s="117" t="s">
        <v>2115</v>
      </c>
      <c r="D1699" s="117" t="s">
        <v>73</v>
      </c>
      <c r="E1699" s="117">
        <v>0.05</v>
      </c>
      <c r="F1699" s="117">
        <v>8</v>
      </c>
      <c r="G1699" s="117">
        <v>0.4</v>
      </c>
      <c r="H1699" s="117" t="e">
        <f>G1699*'3-9-2原材料-报废'!#REF!</f>
        <v>#REF!</v>
      </c>
    </row>
    <row r="1700" ht="16" customHeight="1" spans="1:8">
      <c r="A1700" s="117">
        <v>1699</v>
      </c>
      <c r="B1700" s="117" t="s">
        <v>2116</v>
      </c>
      <c r="C1700" s="117" t="s">
        <v>2117</v>
      </c>
      <c r="D1700" s="117" t="s">
        <v>73</v>
      </c>
      <c r="E1700" s="117">
        <v>0.05</v>
      </c>
      <c r="F1700" s="117">
        <v>8</v>
      </c>
      <c r="G1700" s="117">
        <v>0.4</v>
      </c>
      <c r="H1700" s="117" t="e">
        <f>G1700*'3-9-2原材料-报废'!#REF!</f>
        <v>#REF!</v>
      </c>
    </row>
    <row r="1701" ht="16" customHeight="1" spans="1:8">
      <c r="A1701" s="117">
        <v>1700</v>
      </c>
      <c r="B1701" s="117" t="s">
        <v>2116</v>
      </c>
      <c r="C1701" s="117" t="s">
        <v>2117</v>
      </c>
      <c r="D1701" s="117" t="s">
        <v>73</v>
      </c>
      <c r="E1701" s="117">
        <v>0.05</v>
      </c>
      <c r="F1701" s="117">
        <v>8</v>
      </c>
      <c r="G1701" s="117">
        <v>0.4</v>
      </c>
      <c r="H1701" s="117" t="e">
        <f>G1701*'3-9-2原材料-报废'!#REF!</f>
        <v>#REF!</v>
      </c>
    </row>
    <row r="1702" ht="16" customHeight="1" spans="1:8">
      <c r="A1702" s="117">
        <v>1701</v>
      </c>
      <c r="B1702" s="117" t="s">
        <v>2118</v>
      </c>
      <c r="C1702" s="117" t="s">
        <v>2119</v>
      </c>
      <c r="D1702" s="117" t="s">
        <v>73</v>
      </c>
      <c r="E1702" s="117">
        <v>0.05</v>
      </c>
      <c r="F1702" s="117">
        <v>8</v>
      </c>
      <c r="G1702" s="117">
        <v>0.4</v>
      </c>
      <c r="H1702" s="117" t="e">
        <f>G1702*'3-9-2原材料-报废'!#REF!</f>
        <v>#REF!</v>
      </c>
    </row>
    <row r="1703" ht="16" customHeight="1" spans="1:8">
      <c r="A1703" s="117">
        <v>1702</v>
      </c>
      <c r="B1703" s="117" t="s">
        <v>2118</v>
      </c>
      <c r="C1703" s="117" t="s">
        <v>2119</v>
      </c>
      <c r="D1703" s="117" t="s">
        <v>73</v>
      </c>
      <c r="E1703" s="117">
        <v>0.05</v>
      </c>
      <c r="F1703" s="117">
        <v>8</v>
      </c>
      <c r="G1703" s="117">
        <v>0.4</v>
      </c>
      <c r="H1703" s="117" t="e">
        <f>G1703*'3-9-2原材料-报废'!#REF!</f>
        <v>#REF!</v>
      </c>
    </row>
    <row r="1704" ht="16" customHeight="1" spans="1:8">
      <c r="A1704" s="117">
        <v>1703</v>
      </c>
      <c r="B1704" s="117" t="s">
        <v>2120</v>
      </c>
      <c r="C1704" s="117" t="s">
        <v>2121</v>
      </c>
      <c r="D1704" s="117" t="s">
        <v>73</v>
      </c>
      <c r="E1704" s="117">
        <v>0.05</v>
      </c>
      <c r="F1704" s="117">
        <v>8</v>
      </c>
      <c r="G1704" s="117">
        <v>0.4</v>
      </c>
      <c r="H1704" s="117" t="e">
        <f>G1704*'3-9-2原材料-报废'!#REF!</f>
        <v>#REF!</v>
      </c>
    </row>
    <row r="1705" ht="16" customHeight="1" spans="1:8">
      <c r="A1705" s="117">
        <v>1704</v>
      </c>
      <c r="B1705" s="117" t="s">
        <v>2122</v>
      </c>
      <c r="C1705" s="117" t="s">
        <v>2123</v>
      </c>
      <c r="D1705" s="117" t="s">
        <v>73</v>
      </c>
      <c r="E1705" s="117">
        <v>0.1</v>
      </c>
      <c r="F1705" s="117">
        <v>8</v>
      </c>
      <c r="G1705" s="117">
        <v>0.8</v>
      </c>
      <c r="H1705" s="117" t="e">
        <f>G1705*'3-9-2原材料-报废'!#REF!</f>
        <v>#REF!</v>
      </c>
    </row>
    <row r="1706" ht="16" customHeight="1" spans="1:8">
      <c r="A1706" s="117">
        <v>1705</v>
      </c>
      <c r="B1706" s="117" t="s">
        <v>2124</v>
      </c>
      <c r="C1706" s="117" t="s">
        <v>2125</v>
      </c>
      <c r="D1706" s="117" t="s">
        <v>73</v>
      </c>
      <c r="E1706" s="117">
        <v>0.05</v>
      </c>
      <c r="F1706" s="117">
        <v>8</v>
      </c>
      <c r="G1706" s="117">
        <v>0.4</v>
      </c>
      <c r="H1706" s="117" t="e">
        <f>G1706*'3-9-2原材料-报废'!#REF!</f>
        <v>#REF!</v>
      </c>
    </row>
    <row r="1707" ht="16" customHeight="1" spans="1:8">
      <c r="A1707" s="117">
        <v>1706</v>
      </c>
      <c r="B1707" s="117" t="s">
        <v>2126</v>
      </c>
      <c r="C1707" s="117" t="s">
        <v>2127</v>
      </c>
      <c r="D1707" s="117" t="s">
        <v>73</v>
      </c>
      <c r="E1707" s="117">
        <v>0.05</v>
      </c>
      <c r="F1707" s="117">
        <v>8</v>
      </c>
      <c r="G1707" s="117">
        <v>0.4</v>
      </c>
      <c r="H1707" s="117" t="e">
        <f>G1707*'3-9-2原材料-报废'!#REF!</f>
        <v>#REF!</v>
      </c>
    </row>
    <row r="1708" ht="16" customHeight="1" spans="1:8">
      <c r="A1708" s="117">
        <v>1707</v>
      </c>
      <c r="B1708" s="117" t="s">
        <v>2128</v>
      </c>
      <c r="C1708" s="117" t="s">
        <v>2129</v>
      </c>
      <c r="D1708" s="117" t="s">
        <v>73</v>
      </c>
      <c r="E1708" s="117">
        <v>0.05</v>
      </c>
      <c r="F1708" s="117">
        <v>8</v>
      </c>
      <c r="G1708" s="117">
        <v>0.4</v>
      </c>
      <c r="H1708" s="117" t="e">
        <f>G1708*'3-9-2原材料-报废'!#REF!</f>
        <v>#REF!</v>
      </c>
    </row>
    <row r="1709" ht="16" customHeight="1" spans="1:8">
      <c r="A1709" s="117">
        <v>1708</v>
      </c>
      <c r="B1709" s="117" t="s">
        <v>2130</v>
      </c>
      <c r="C1709" s="117" t="s">
        <v>2131</v>
      </c>
      <c r="D1709" s="117" t="s">
        <v>73</v>
      </c>
      <c r="E1709" s="117">
        <v>0.05</v>
      </c>
      <c r="F1709" s="117">
        <v>8</v>
      </c>
      <c r="G1709" s="117">
        <v>0.4</v>
      </c>
      <c r="H1709" s="117" t="e">
        <f>G1709*'3-9-2原材料-报废'!#REF!</f>
        <v>#REF!</v>
      </c>
    </row>
    <row r="1710" ht="16" customHeight="1" spans="1:8">
      <c r="A1710" s="117">
        <v>1709</v>
      </c>
      <c r="B1710" s="117" t="s">
        <v>2132</v>
      </c>
      <c r="C1710" s="117" t="s">
        <v>2133</v>
      </c>
      <c r="D1710" s="117" t="s">
        <v>73</v>
      </c>
      <c r="E1710" s="117">
        <v>0.05</v>
      </c>
      <c r="F1710" s="117">
        <v>8</v>
      </c>
      <c r="G1710" s="117">
        <v>0.4</v>
      </c>
      <c r="H1710" s="117" t="e">
        <f>G1710*'3-9-2原材料-报废'!#REF!</f>
        <v>#REF!</v>
      </c>
    </row>
    <row r="1711" ht="16" customHeight="1" spans="1:8">
      <c r="A1711" s="117">
        <v>1710</v>
      </c>
      <c r="B1711" s="117" t="s">
        <v>2132</v>
      </c>
      <c r="C1711" s="117" t="s">
        <v>2133</v>
      </c>
      <c r="D1711" s="117" t="s">
        <v>73</v>
      </c>
      <c r="E1711" s="117">
        <v>0.05</v>
      </c>
      <c r="F1711" s="117">
        <v>8</v>
      </c>
      <c r="G1711" s="117">
        <v>0.4</v>
      </c>
      <c r="H1711" s="117" t="e">
        <f>G1711*'3-9-2原材料-报废'!#REF!</f>
        <v>#REF!</v>
      </c>
    </row>
    <row r="1712" ht="16" customHeight="1" spans="1:8">
      <c r="A1712" s="117">
        <v>1711</v>
      </c>
      <c r="B1712" s="117" t="s">
        <v>2134</v>
      </c>
      <c r="C1712" s="117" t="s">
        <v>2135</v>
      </c>
      <c r="D1712" s="117" t="s">
        <v>73</v>
      </c>
      <c r="E1712" s="117">
        <v>0.05</v>
      </c>
      <c r="F1712" s="117">
        <v>8</v>
      </c>
      <c r="G1712" s="117">
        <v>0.4</v>
      </c>
      <c r="H1712" s="117" t="e">
        <f>G1712*'3-9-2原材料-报废'!#REF!</f>
        <v>#REF!</v>
      </c>
    </row>
    <row r="1713" ht="16" customHeight="1" spans="1:8">
      <c r="A1713" s="117">
        <v>1712</v>
      </c>
      <c r="B1713" s="117" t="s">
        <v>2136</v>
      </c>
      <c r="C1713" s="117" t="s">
        <v>2137</v>
      </c>
      <c r="D1713" s="117" t="s">
        <v>73</v>
      </c>
      <c r="E1713" s="117">
        <v>0.05</v>
      </c>
      <c r="F1713" s="117">
        <v>8</v>
      </c>
      <c r="G1713" s="117">
        <v>0.4</v>
      </c>
      <c r="H1713" s="117" t="e">
        <f>G1713*'3-9-2原材料-报废'!#REF!</f>
        <v>#REF!</v>
      </c>
    </row>
    <row r="1714" ht="16" customHeight="1" spans="1:8">
      <c r="A1714" s="117">
        <v>1713</v>
      </c>
      <c r="B1714" s="117" t="s">
        <v>2136</v>
      </c>
      <c r="C1714" s="117" t="s">
        <v>2137</v>
      </c>
      <c r="D1714" s="117" t="s">
        <v>73</v>
      </c>
      <c r="E1714" s="117">
        <v>0.05</v>
      </c>
      <c r="F1714" s="117">
        <v>8</v>
      </c>
      <c r="G1714" s="117">
        <v>0.4</v>
      </c>
      <c r="H1714" s="117" t="e">
        <f>G1714*'3-9-2原材料-报废'!#REF!</f>
        <v>#REF!</v>
      </c>
    </row>
    <row r="1715" ht="16" customHeight="1" spans="1:8">
      <c r="A1715" s="117">
        <v>1714</v>
      </c>
      <c r="B1715" s="117" t="s">
        <v>2138</v>
      </c>
      <c r="C1715" s="117" t="s">
        <v>2139</v>
      </c>
      <c r="D1715" s="117" t="s">
        <v>73</v>
      </c>
      <c r="E1715" s="117">
        <v>0.05</v>
      </c>
      <c r="F1715" s="117">
        <v>8</v>
      </c>
      <c r="G1715" s="117">
        <v>0.4</v>
      </c>
      <c r="H1715" s="117" t="e">
        <f>G1715*'3-9-2原材料-报废'!#REF!</f>
        <v>#REF!</v>
      </c>
    </row>
    <row r="1716" ht="16" customHeight="1" spans="1:8">
      <c r="A1716" s="117">
        <v>1715</v>
      </c>
      <c r="B1716" s="117" t="s">
        <v>2138</v>
      </c>
      <c r="C1716" s="117" t="s">
        <v>2139</v>
      </c>
      <c r="D1716" s="117" t="s">
        <v>73</v>
      </c>
      <c r="E1716" s="117">
        <v>0.05</v>
      </c>
      <c r="F1716" s="117">
        <v>8</v>
      </c>
      <c r="G1716" s="117">
        <v>0.4</v>
      </c>
      <c r="H1716" s="117" t="e">
        <f>G1716*'3-9-2原材料-报废'!#REF!</f>
        <v>#REF!</v>
      </c>
    </row>
    <row r="1717" ht="16" customHeight="1" spans="1:8">
      <c r="A1717" s="117">
        <v>1716</v>
      </c>
      <c r="B1717" s="117" t="s">
        <v>2140</v>
      </c>
      <c r="C1717" s="117" t="s">
        <v>2141</v>
      </c>
      <c r="D1717" s="117" t="s">
        <v>73</v>
      </c>
      <c r="E1717" s="117">
        <v>0.05</v>
      </c>
      <c r="F1717" s="117">
        <v>8</v>
      </c>
      <c r="G1717" s="117">
        <v>0.4</v>
      </c>
      <c r="H1717" s="117" t="e">
        <f>G1717*'3-9-2原材料-报废'!#REF!</f>
        <v>#REF!</v>
      </c>
    </row>
    <row r="1718" ht="16" customHeight="1" spans="1:8">
      <c r="A1718" s="117">
        <v>1717</v>
      </c>
      <c r="B1718" s="117" t="s">
        <v>2140</v>
      </c>
      <c r="C1718" s="117" t="s">
        <v>2141</v>
      </c>
      <c r="D1718" s="117" t="s">
        <v>73</v>
      </c>
      <c r="E1718" s="117">
        <v>0.05</v>
      </c>
      <c r="F1718" s="117">
        <v>8</v>
      </c>
      <c r="G1718" s="117">
        <v>0.4</v>
      </c>
      <c r="H1718" s="117" t="e">
        <f>G1718*'3-9-2原材料-报废'!#REF!</f>
        <v>#REF!</v>
      </c>
    </row>
    <row r="1719" ht="16" customHeight="1" spans="1:8">
      <c r="A1719" s="117">
        <v>1718</v>
      </c>
      <c r="B1719" s="117" t="s">
        <v>2142</v>
      </c>
      <c r="C1719" s="117" t="s">
        <v>2143</v>
      </c>
      <c r="D1719" s="117" t="s">
        <v>73</v>
      </c>
      <c r="E1719" s="117">
        <v>0.05</v>
      </c>
      <c r="F1719" s="117">
        <v>8</v>
      </c>
      <c r="G1719" s="117">
        <v>0.4</v>
      </c>
      <c r="H1719" s="117" t="e">
        <f>G1719*'3-9-2原材料-报废'!#REF!</f>
        <v>#REF!</v>
      </c>
    </row>
    <row r="1720" ht="16" customHeight="1" spans="1:8">
      <c r="A1720" s="117">
        <v>1719</v>
      </c>
      <c r="B1720" s="117" t="s">
        <v>2142</v>
      </c>
      <c r="C1720" s="117" t="s">
        <v>2143</v>
      </c>
      <c r="D1720" s="117" t="s">
        <v>73</v>
      </c>
      <c r="E1720" s="117">
        <v>0.05</v>
      </c>
      <c r="F1720" s="117">
        <v>8</v>
      </c>
      <c r="G1720" s="117">
        <v>0.4</v>
      </c>
      <c r="H1720" s="117" t="e">
        <f>G1720*'3-9-2原材料-报废'!#REF!</f>
        <v>#REF!</v>
      </c>
    </row>
    <row r="1721" ht="16" customHeight="1" spans="1:8">
      <c r="A1721" s="117">
        <v>1720</v>
      </c>
      <c r="B1721" s="117" t="s">
        <v>2142</v>
      </c>
      <c r="C1721" s="117" t="s">
        <v>2143</v>
      </c>
      <c r="D1721" s="117" t="s">
        <v>73</v>
      </c>
      <c r="E1721" s="117">
        <v>0.05</v>
      </c>
      <c r="F1721" s="117">
        <v>8</v>
      </c>
      <c r="G1721" s="117">
        <v>0.4</v>
      </c>
      <c r="H1721" s="117" t="e">
        <f>G1721*'3-9-2原材料-报废'!#REF!</f>
        <v>#REF!</v>
      </c>
    </row>
    <row r="1722" ht="16" customHeight="1" spans="1:8">
      <c r="A1722" s="117">
        <v>1721</v>
      </c>
      <c r="B1722" s="117" t="s">
        <v>2144</v>
      </c>
      <c r="C1722" s="117" t="s">
        <v>2145</v>
      </c>
      <c r="D1722" s="117" t="s">
        <v>73</v>
      </c>
      <c r="E1722" s="117">
        <v>0.05</v>
      </c>
      <c r="F1722" s="117">
        <v>8</v>
      </c>
      <c r="G1722" s="117">
        <v>0.4</v>
      </c>
      <c r="H1722" s="117" t="e">
        <f>G1722*'3-9-2原材料-报废'!#REF!</f>
        <v>#REF!</v>
      </c>
    </row>
    <row r="1723" ht="16" customHeight="1" spans="1:8">
      <c r="A1723" s="117">
        <v>1722</v>
      </c>
      <c r="B1723" s="117" t="s">
        <v>2144</v>
      </c>
      <c r="C1723" s="117" t="s">
        <v>2145</v>
      </c>
      <c r="D1723" s="117" t="s">
        <v>73</v>
      </c>
      <c r="E1723" s="117">
        <v>0.05</v>
      </c>
      <c r="F1723" s="117">
        <v>8</v>
      </c>
      <c r="G1723" s="117">
        <v>0.4</v>
      </c>
      <c r="H1723" s="117" t="e">
        <f>G1723*'3-9-2原材料-报废'!#REF!</f>
        <v>#REF!</v>
      </c>
    </row>
    <row r="1724" ht="16" customHeight="1" spans="1:8">
      <c r="A1724" s="117">
        <v>1723</v>
      </c>
      <c r="B1724" s="117" t="s">
        <v>2146</v>
      </c>
      <c r="C1724" s="117" t="s">
        <v>2147</v>
      </c>
      <c r="D1724" s="117" t="s">
        <v>73</v>
      </c>
      <c r="E1724" s="117">
        <v>0.05</v>
      </c>
      <c r="F1724" s="117">
        <v>8</v>
      </c>
      <c r="G1724" s="117">
        <v>0.4</v>
      </c>
      <c r="H1724" s="117" t="e">
        <f>G1724*'3-9-2原材料-报废'!#REF!</f>
        <v>#REF!</v>
      </c>
    </row>
    <row r="1725" ht="16" customHeight="1" spans="1:8">
      <c r="A1725" s="117">
        <v>1724</v>
      </c>
      <c r="B1725" s="117" t="s">
        <v>2146</v>
      </c>
      <c r="C1725" s="117" t="s">
        <v>2147</v>
      </c>
      <c r="D1725" s="117" t="s">
        <v>73</v>
      </c>
      <c r="E1725" s="117">
        <v>0.05</v>
      </c>
      <c r="F1725" s="117">
        <v>8</v>
      </c>
      <c r="G1725" s="117">
        <v>0.4</v>
      </c>
      <c r="H1725" s="117" t="e">
        <f>G1725*'3-9-2原材料-报废'!#REF!</f>
        <v>#REF!</v>
      </c>
    </row>
    <row r="1726" ht="16" customHeight="1" spans="1:8">
      <c r="A1726" s="117">
        <v>1725</v>
      </c>
      <c r="B1726" s="117" t="s">
        <v>2148</v>
      </c>
      <c r="C1726" s="117" t="s">
        <v>2149</v>
      </c>
      <c r="D1726" s="117" t="s">
        <v>73</v>
      </c>
      <c r="E1726" s="117">
        <v>0.1</v>
      </c>
      <c r="F1726" s="117">
        <v>8</v>
      </c>
      <c r="G1726" s="117">
        <v>0.8</v>
      </c>
      <c r="H1726" s="117" t="e">
        <f>G1726*'3-9-2原材料-报废'!#REF!</f>
        <v>#REF!</v>
      </c>
    </row>
    <row r="1727" ht="16" customHeight="1" spans="1:8">
      <c r="A1727" s="117">
        <v>1726</v>
      </c>
      <c r="B1727" s="117" t="s">
        <v>2150</v>
      </c>
      <c r="C1727" s="117" t="s">
        <v>2151</v>
      </c>
      <c r="D1727" s="117" t="s">
        <v>73</v>
      </c>
      <c r="E1727" s="117">
        <v>0.05</v>
      </c>
      <c r="F1727" s="117">
        <v>8</v>
      </c>
      <c r="G1727" s="117">
        <v>0.4</v>
      </c>
      <c r="H1727" s="117" t="e">
        <f>G1727*'3-9-2原材料-报废'!#REF!</f>
        <v>#REF!</v>
      </c>
    </row>
    <row r="1728" ht="16" customHeight="1" spans="1:8">
      <c r="A1728" s="117">
        <v>1727</v>
      </c>
      <c r="B1728" s="117" t="s">
        <v>2152</v>
      </c>
      <c r="C1728" s="117" t="s">
        <v>2153</v>
      </c>
      <c r="D1728" s="117" t="s">
        <v>124</v>
      </c>
      <c r="E1728" s="117">
        <v>0.02</v>
      </c>
      <c r="F1728" s="117">
        <v>8</v>
      </c>
      <c r="G1728" s="117">
        <v>0.16</v>
      </c>
      <c r="H1728" s="117" t="e">
        <f>G1728*'3-9-2原材料-报废'!#REF!</f>
        <v>#REF!</v>
      </c>
    </row>
    <row r="1729" ht="16" customHeight="1" spans="1:8">
      <c r="A1729" s="117">
        <v>1728</v>
      </c>
      <c r="B1729" s="117" t="s">
        <v>2154</v>
      </c>
      <c r="C1729" s="117" t="s">
        <v>2155</v>
      </c>
      <c r="D1729" s="117" t="s">
        <v>92</v>
      </c>
      <c r="E1729" s="117">
        <v>0.05</v>
      </c>
      <c r="F1729" s="117">
        <v>55</v>
      </c>
      <c r="G1729" s="117">
        <v>2.75</v>
      </c>
      <c r="H1729" s="117" t="e">
        <f>G1729*'3-9-2原材料-报废'!#REF!</f>
        <v>#REF!</v>
      </c>
    </row>
    <row r="1730" ht="16" customHeight="1" spans="1:8">
      <c r="A1730" s="117">
        <v>1729</v>
      </c>
      <c r="B1730" s="117" t="s">
        <v>2156</v>
      </c>
      <c r="C1730" s="117" t="s">
        <v>2157</v>
      </c>
      <c r="D1730" s="117" t="s">
        <v>92</v>
      </c>
      <c r="E1730" s="117">
        <v>0.05</v>
      </c>
      <c r="F1730" s="117">
        <v>55</v>
      </c>
      <c r="G1730" s="117">
        <v>2.75</v>
      </c>
      <c r="H1730" s="117" t="e">
        <f>G1730*'3-9-2原材料-报废'!#REF!</f>
        <v>#REF!</v>
      </c>
    </row>
    <row r="1731" ht="16" customHeight="1" spans="1:8">
      <c r="A1731" s="117">
        <v>1730</v>
      </c>
      <c r="B1731" s="117" t="s">
        <v>2158</v>
      </c>
      <c r="C1731" s="117" t="s">
        <v>2159</v>
      </c>
      <c r="D1731" s="117" t="s">
        <v>92</v>
      </c>
      <c r="E1731" s="117">
        <v>0.05</v>
      </c>
      <c r="F1731" s="117">
        <v>55</v>
      </c>
      <c r="G1731" s="117">
        <v>2.75</v>
      </c>
      <c r="H1731" s="117" t="e">
        <f>G1731*'3-9-2原材料-报废'!#REF!</f>
        <v>#REF!</v>
      </c>
    </row>
    <row r="1732" ht="16" customHeight="1" spans="1:8">
      <c r="A1732" s="117">
        <v>1731</v>
      </c>
      <c r="B1732" s="117" t="s">
        <v>2160</v>
      </c>
      <c r="C1732" s="117" t="s">
        <v>2161</v>
      </c>
      <c r="D1732" s="117" t="s">
        <v>233</v>
      </c>
      <c r="E1732" s="117">
        <v>0.1</v>
      </c>
      <c r="F1732" s="117">
        <v>8</v>
      </c>
      <c r="G1732" s="117">
        <v>0.8</v>
      </c>
      <c r="H1732" s="117" t="e">
        <f>G1732*'3-9-2原材料-报废'!#REF!</f>
        <v>#REF!</v>
      </c>
    </row>
    <row r="1733" ht="16" customHeight="1" spans="1:8">
      <c r="A1733" s="117">
        <v>1732</v>
      </c>
      <c r="B1733" s="117" t="s">
        <v>2162</v>
      </c>
      <c r="C1733" s="117" t="s">
        <v>2163</v>
      </c>
      <c r="D1733" s="117" t="s">
        <v>279</v>
      </c>
      <c r="E1733" s="117">
        <v>0.1</v>
      </c>
      <c r="F1733" s="117">
        <v>8</v>
      </c>
      <c r="G1733" s="117">
        <v>0.8</v>
      </c>
      <c r="H1733" s="117" t="e">
        <f>G1733*'3-9-2原材料-报废'!#REF!</f>
        <v>#REF!</v>
      </c>
    </row>
    <row r="1734" ht="16" customHeight="1" spans="1:8">
      <c r="A1734" s="117">
        <v>1733</v>
      </c>
      <c r="B1734" s="117" t="s">
        <v>2164</v>
      </c>
      <c r="C1734" s="117" t="s">
        <v>2165</v>
      </c>
      <c r="D1734" s="117" t="s">
        <v>233</v>
      </c>
      <c r="E1734" s="117">
        <v>0.05</v>
      </c>
      <c r="F1734" s="117">
        <v>8</v>
      </c>
      <c r="G1734" s="117">
        <v>0.4</v>
      </c>
      <c r="H1734" s="117" t="e">
        <f>G1734*'3-9-2原材料-报废'!#REF!</f>
        <v>#REF!</v>
      </c>
    </row>
    <row r="1735" ht="16" customHeight="1" spans="1:8">
      <c r="A1735" s="117">
        <v>1734</v>
      </c>
      <c r="B1735" s="117" t="s">
        <v>2166</v>
      </c>
      <c r="C1735" s="117" t="s">
        <v>2167</v>
      </c>
      <c r="D1735" s="117" t="s">
        <v>73</v>
      </c>
      <c r="E1735" s="117">
        <v>0.2</v>
      </c>
      <c r="F1735" s="117">
        <v>8</v>
      </c>
      <c r="G1735" s="117">
        <v>1.6</v>
      </c>
      <c r="H1735" s="117" t="e">
        <f>G1735*'3-9-2原材料-报废'!#REF!</f>
        <v>#REF!</v>
      </c>
    </row>
    <row r="1736" ht="16" customHeight="1" spans="1:8">
      <c r="A1736" s="117">
        <v>1735</v>
      </c>
      <c r="B1736" s="117" t="s">
        <v>2168</v>
      </c>
      <c r="C1736" s="117" t="s">
        <v>2169</v>
      </c>
      <c r="D1736" s="117" t="s">
        <v>73</v>
      </c>
      <c r="E1736" s="117">
        <v>0.2</v>
      </c>
      <c r="F1736" s="117">
        <v>8</v>
      </c>
      <c r="G1736" s="117">
        <v>1.6</v>
      </c>
      <c r="H1736" s="117" t="e">
        <f>G1736*'3-9-2原材料-报废'!#REF!</f>
        <v>#REF!</v>
      </c>
    </row>
    <row r="1737" ht="16" customHeight="1" spans="1:8">
      <c r="A1737" s="117">
        <v>1736</v>
      </c>
      <c r="B1737" s="117" t="s">
        <v>2170</v>
      </c>
      <c r="C1737" s="117" t="s">
        <v>2171</v>
      </c>
      <c r="D1737" s="117" t="s">
        <v>73</v>
      </c>
      <c r="E1737" s="117">
        <v>0.2</v>
      </c>
      <c r="F1737" s="117">
        <v>8</v>
      </c>
      <c r="G1737" s="117">
        <v>1.6</v>
      </c>
      <c r="H1737" s="117" t="e">
        <f>G1737*'3-9-2原材料-报废'!#REF!</f>
        <v>#REF!</v>
      </c>
    </row>
    <row r="1738" ht="16" customHeight="1" spans="1:8">
      <c r="A1738" s="117">
        <v>1737</v>
      </c>
      <c r="B1738" s="117" t="s">
        <v>2172</v>
      </c>
      <c r="C1738" s="117" t="s">
        <v>2173</v>
      </c>
      <c r="D1738" s="117" t="s">
        <v>279</v>
      </c>
      <c r="E1738" s="117">
        <v>0.1</v>
      </c>
      <c r="F1738" s="117">
        <v>8</v>
      </c>
      <c r="G1738" s="117">
        <v>0.8</v>
      </c>
      <c r="H1738" s="117" t="e">
        <f>G1738*'3-9-2原材料-报废'!#REF!</f>
        <v>#REF!</v>
      </c>
    </row>
    <row r="1739" ht="16" customHeight="1" spans="1:8">
      <c r="A1739" s="117">
        <v>1738</v>
      </c>
      <c r="B1739" s="117" t="s">
        <v>2174</v>
      </c>
      <c r="C1739" s="117" t="s">
        <v>2175</v>
      </c>
      <c r="D1739" s="117" t="s">
        <v>9</v>
      </c>
      <c r="E1739" s="117">
        <v>0.02</v>
      </c>
      <c r="F1739" s="117">
        <v>0.5</v>
      </c>
      <c r="G1739" s="117">
        <v>0.01</v>
      </c>
      <c r="H1739" s="117" t="e">
        <f>G1739*'3-9-2原材料-报废'!#REF!</f>
        <v>#REF!</v>
      </c>
    </row>
    <row r="1740" ht="16" customHeight="1" spans="1:8">
      <c r="A1740" s="117">
        <v>1739</v>
      </c>
      <c r="B1740" s="117" t="s">
        <v>2174</v>
      </c>
      <c r="C1740" s="117" t="s">
        <v>2175</v>
      </c>
      <c r="D1740" s="117" t="s">
        <v>9</v>
      </c>
      <c r="E1740" s="117">
        <v>0.02</v>
      </c>
      <c r="F1740" s="117">
        <v>0.5</v>
      </c>
      <c r="G1740" s="117">
        <v>0.01</v>
      </c>
      <c r="H1740" s="117" t="e">
        <f>G1740*'3-9-2原材料-报废'!#REF!</f>
        <v>#REF!</v>
      </c>
    </row>
    <row r="1741" ht="16" customHeight="1" spans="1:8">
      <c r="A1741" s="117">
        <v>1740</v>
      </c>
      <c r="B1741" s="117" t="s">
        <v>2176</v>
      </c>
      <c r="C1741" s="117" t="s">
        <v>2177</v>
      </c>
      <c r="D1741" s="117" t="s">
        <v>279</v>
      </c>
      <c r="E1741" s="117">
        <v>0.01</v>
      </c>
      <c r="F1741" s="117">
        <v>8</v>
      </c>
      <c r="G1741" s="117">
        <v>0.08</v>
      </c>
      <c r="H1741" s="117" t="e">
        <f>G1741*'3-9-2原材料-报废'!#REF!</f>
        <v>#REF!</v>
      </c>
    </row>
    <row r="1742" ht="16" customHeight="1" spans="1:8">
      <c r="A1742" s="117">
        <v>1741</v>
      </c>
      <c r="B1742" s="117" t="s">
        <v>2178</v>
      </c>
      <c r="C1742" s="117" t="s">
        <v>2179</v>
      </c>
      <c r="D1742" s="117" t="s">
        <v>279</v>
      </c>
      <c r="E1742" s="117">
        <v>0.01</v>
      </c>
      <c r="F1742" s="117">
        <v>8</v>
      </c>
      <c r="G1742" s="117">
        <v>0.08</v>
      </c>
      <c r="H1742" s="117" t="e">
        <f>G1742*'3-9-2原材料-报废'!#REF!</f>
        <v>#REF!</v>
      </c>
    </row>
    <row r="1743" ht="16" customHeight="1" spans="1:8">
      <c r="A1743" s="117">
        <v>1742</v>
      </c>
      <c r="B1743" s="117" t="s">
        <v>2178</v>
      </c>
      <c r="C1743" s="117" t="s">
        <v>2179</v>
      </c>
      <c r="D1743" s="117" t="s">
        <v>279</v>
      </c>
      <c r="E1743" s="117">
        <v>0.01</v>
      </c>
      <c r="F1743" s="117">
        <v>8</v>
      </c>
      <c r="G1743" s="117">
        <v>0.08</v>
      </c>
      <c r="H1743" s="117" t="e">
        <f>G1743*'3-9-2原材料-报废'!#REF!</f>
        <v>#REF!</v>
      </c>
    </row>
    <row r="1744" ht="16" customHeight="1" spans="1:8">
      <c r="A1744" s="117">
        <v>1743</v>
      </c>
      <c r="B1744" s="117" t="s">
        <v>2180</v>
      </c>
      <c r="C1744" s="117" t="s">
        <v>2181</v>
      </c>
      <c r="D1744" s="117" t="s">
        <v>279</v>
      </c>
      <c r="E1744" s="117">
        <v>0.01</v>
      </c>
      <c r="F1744" s="117">
        <v>8</v>
      </c>
      <c r="G1744" s="117">
        <v>0.08</v>
      </c>
      <c r="H1744" s="117" t="e">
        <f>G1744*'3-9-2原材料-报废'!#REF!</f>
        <v>#REF!</v>
      </c>
    </row>
    <row r="1745" ht="16" customHeight="1" spans="1:8">
      <c r="A1745" s="117">
        <v>1744</v>
      </c>
      <c r="B1745" s="117" t="s">
        <v>2180</v>
      </c>
      <c r="C1745" s="117" t="s">
        <v>2181</v>
      </c>
      <c r="D1745" s="117" t="s">
        <v>279</v>
      </c>
      <c r="E1745" s="117">
        <v>0.01</v>
      </c>
      <c r="F1745" s="117">
        <v>8</v>
      </c>
      <c r="G1745" s="117">
        <v>0.08</v>
      </c>
      <c r="H1745" s="117" t="e">
        <f>G1745*'3-9-2原材料-报废'!#REF!</f>
        <v>#REF!</v>
      </c>
    </row>
    <row r="1746" ht="16" customHeight="1" spans="1:8">
      <c r="A1746" s="117">
        <v>1745</v>
      </c>
      <c r="B1746" s="117" t="s">
        <v>2182</v>
      </c>
      <c r="C1746" s="117" t="s">
        <v>2183</v>
      </c>
      <c r="D1746" s="117" t="s">
        <v>279</v>
      </c>
      <c r="E1746" s="117">
        <v>0.01</v>
      </c>
      <c r="F1746" s="117">
        <v>8</v>
      </c>
      <c r="G1746" s="117">
        <v>0.08</v>
      </c>
      <c r="H1746" s="117" t="e">
        <f>G1746*'3-9-2原材料-报废'!#REF!</f>
        <v>#REF!</v>
      </c>
    </row>
    <row r="1747" ht="16" customHeight="1" spans="1:8">
      <c r="A1747" s="117">
        <v>1746</v>
      </c>
      <c r="B1747" s="117" t="s">
        <v>2184</v>
      </c>
      <c r="C1747" s="117" t="s">
        <v>2185</v>
      </c>
      <c r="D1747" s="117" t="s">
        <v>279</v>
      </c>
      <c r="E1747" s="117">
        <v>0.02</v>
      </c>
      <c r="F1747" s="117">
        <v>8</v>
      </c>
      <c r="G1747" s="117">
        <v>0.16</v>
      </c>
      <c r="H1747" s="117" t="e">
        <f>G1747*'3-9-2原材料-报废'!#REF!</f>
        <v>#REF!</v>
      </c>
    </row>
    <row r="1748" ht="16" customHeight="1" spans="1:8">
      <c r="A1748" s="117">
        <v>1747</v>
      </c>
      <c r="B1748" s="117" t="s">
        <v>2184</v>
      </c>
      <c r="C1748" s="117" t="s">
        <v>2185</v>
      </c>
      <c r="D1748" s="117" t="s">
        <v>279</v>
      </c>
      <c r="E1748" s="117">
        <v>0.02</v>
      </c>
      <c r="F1748" s="117">
        <v>8</v>
      </c>
      <c r="G1748" s="117">
        <v>0.16</v>
      </c>
      <c r="H1748" s="117" t="e">
        <f>G1748*'3-9-2原材料-报废'!#REF!</f>
        <v>#REF!</v>
      </c>
    </row>
    <row r="1749" ht="16" customHeight="1" spans="1:8">
      <c r="A1749" s="117">
        <v>1748</v>
      </c>
      <c r="B1749" s="117" t="s">
        <v>2186</v>
      </c>
      <c r="C1749" s="117" t="s">
        <v>2187</v>
      </c>
      <c r="D1749" s="117" t="s">
        <v>9</v>
      </c>
      <c r="E1749" s="117">
        <v>0.01</v>
      </c>
      <c r="F1749" s="117">
        <v>0.5</v>
      </c>
      <c r="G1749" s="117">
        <v>0.01</v>
      </c>
      <c r="H1749" s="117" t="e">
        <f>G1749*'3-9-2原材料-报废'!#REF!</f>
        <v>#REF!</v>
      </c>
    </row>
    <row r="1750" ht="16" customHeight="1" spans="1:8">
      <c r="A1750" s="117">
        <v>1749</v>
      </c>
      <c r="B1750" s="117" t="s">
        <v>2186</v>
      </c>
      <c r="C1750" s="117" t="s">
        <v>2187</v>
      </c>
      <c r="D1750" s="117" t="s">
        <v>9</v>
      </c>
      <c r="E1750" s="117">
        <v>0.01</v>
      </c>
      <c r="F1750" s="117">
        <v>0.5</v>
      </c>
      <c r="G1750" s="117">
        <v>0.01</v>
      </c>
      <c r="H1750" s="117" t="e">
        <f>G1750*'3-9-2原材料-报废'!#REF!</f>
        <v>#REF!</v>
      </c>
    </row>
    <row r="1751" ht="16" customHeight="1" spans="1:8">
      <c r="A1751" s="117">
        <v>1750</v>
      </c>
      <c r="B1751" s="117" t="s">
        <v>2188</v>
      </c>
      <c r="C1751" s="117" t="s">
        <v>2189</v>
      </c>
      <c r="D1751" s="117" t="s">
        <v>9</v>
      </c>
      <c r="E1751" s="117">
        <v>0.01</v>
      </c>
      <c r="F1751" s="117">
        <v>0.5</v>
      </c>
      <c r="G1751" s="117">
        <v>0.01</v>
      </c>
      <c r="H1751" s="117" t="e">
        <f>G1751*'3-9-2原材料-报废'!#REF!</f>
        <v>#REF!</v>
      </c>
    </row>
    <row r="1752" ht="16" customHeight="1" spans="1:8">
      <c r="A1752" s="117">
        <v>1751</v>
      </c>
      <c r="B1752" s="117" t="s">
        <v>2190</v>
      </c>
      <c r="C1752" s="117" t="s">
        <v>2191</v>
      </c>
      <c r="D1752" s="117" t="s">
        <v>124</v>
      </c>
      <c r="E1752" s="117">
        <v>0.02</v>
      </c>
      <c r="F1752" s="117">
        <v>8</v>
      </c>
      <c r="G1752" s="117">
        <v>0.16</v>
      </c>
      <c r="H1752" s="117" t="e">
        <f>G1752*'3-9-2原材料-报废'!#REF!</f>
        <v>#REF!</v>
      </c>
    </row>
    <row r="1753" ht="16" customHeight="1" spans="1:8">
      <c r="A1753" s="117">
        <v>1752</v>
      </c>
      <c r="B1753" s="117" t="s">
        <v>2192</v>
      </c>
      <c r="C1753" s="117" t="s">
        <v>2193</v>
      </c>
      <c r="D1753" s="117" t="s">
        <v>124</v>
      </c>
      <c r="E1753" s="117">
        <v>0.05</v>
      </c>
      <c r="F1753" s="117">
        <v>8</v>
      </c>
      <c r="G1753" s="117">
        <v>0.4</v>
      </c>
      <c r="H1753" s="117" t="e">
        <f>G1753*'3-9-2原材料-报废'!#REF!</f>
        <v>#REF!</v>
      </c>
    </row>
    <row r="1754" ht="16" customHeight="1" spans="1:8">
      <c r="A1754" s="117">
        <v>1753</v>
      </c>
      <c r="B1754" s="117" t="s">
        <v>2192</v>
      </c>
      <c r="C1754" s="117" t="s">
        <v>2193</v>
      </c>
      <c r="D1754" s="117" t="s">
        <v>124</v>
      </c>
      <c r="E1754" s="117">
        <v>0.05</v>
      </c>
      <c r="F1754" s="117">
        <v>8</v>
      </c>
      <c r="G1754" s="117">
        <v>0.4</v>
      </c>
      <c r="H1754" s="117" t="e">
        <f>G1754*'3-9-2原材料-报废'!#REF!</f>
        <v>#REF!</v>
      </c>
    </row>
    <row r="1755" ht="16" customHeight="1" spans="1:8">
      <c r="A1755" s="117">
        <v>1754</v>
      </c>
      <c r="B1755" s="117" t="s">
        <v>2194</v>
      </c>
      <c r="C1755" s="117" t="s">
        <v>2195</v>
      </c>
      <c r="D1755" s="117" t="s">
        <v>73</v>
      </c>
      <c r="E1755" s="117">
        <v>0.05</v>
      </c>
      <c r="F1755" s="117">
        <v>8</v>
      </c>
      <c r="G1755" s="117">
        <v>0.4</v>
      </c>
      <c r="H1755" s="117" t="e">
        <f>G1755*'3-9-2原材料-报废'!#REF!</f>
        <v>#REF!</v>
      </c>
    </row>
    <row r="1756" ht="16" customHeight="1" spans="1:8">
      <c r="A1756" s="117">
        <v>1755</v>
      </c>
      <c r="B1756" s="117" t="s">
        <v>2194</v>
      </c>
      <c r="C1756" s="117" t="s">
        <v>2195</v>
      </c>
      <c r="D1756" s="117" t="s">
        <v>73</v>
      </c>
      <c r="E1756" s="117">
        <v>0.05</v>
      </c>
      <c r="F1756" s="117">
        <v>8</v>
      </c>
      <c r="G1756" s="117">
        <v>0.4</v>
      </c>
      <c r="H1756" s="117" t="e">
        <f>G1756*'3-9-2原材料-报废'!#REF!</f>
        <v>#REF!</v>
      </c>
    </row>
    <row r="1757" ht="16" customHeight="1" spans="1:8">
      <c r="A1757" s="117">
        <v>1756</v>
      </c>
      <c r="B1757" s="117" t="s">
        <v>2196</v>
      </c>
      <c r="C1757" s="117" t="s">
        <v>2197</v>
      </c>
      <c r="D1757" s="117" t="s">
        <v>73</v>
      </c>
      <c r="E1757" s="117">
        <v>0.05</v>
      </c>
      <c r="F1757" s="117">
        <v>8</v>
      </c>
      <c r="G1757" s="117">
        <v>0.4</v>
      </c>
      <c r="H1757" s="117" t="e">
        <f>G1757*'3-9-2原材料-报废'!#REF!</f>
        <v>#REF!</v>
      </c>
    </row>
    <row r="1758" ht="16" customHeight="1" spans="1:8">
      <c r="A1758" s="117">
        <v>1757</v>
      </c>
      <c r="B1758" s="117" t="s">
        <v>2198</v>
      </c>
      <c r="C1758" s="117" t="s">
        <v>2199</v>
      </c>
      <c r="D1758" s="117" t="s">
        <v>233</v>
      </c>
      <c r="E1758" s="117">
        <v>0.05</v>
      </c>
      <c r="F1758" s="117">
        <v>8</v>
      </c>
      <c r="G1758" s="117">
        <v>0.4</v>
      </c>
      <c r="H1758" s="117" t="e">
        <f>G1758*'3-9-2原材料-报废'!#REF!</f>
        <v>#REF!</v>
      </c>
    </row>
    <row r="1759" ht="16" customHeight="1" spans="1:8">
      <c r="A1759" s="117">
        <v>1758</v>
      </c>
      <c r="B1759" s="117" t="s">
        <v>2200</v>
      </c>
      <c r="C1759" s="117" t="s">
        <v>2201</v>
      </c>
      <c r="D1759" s="117" t="s">
        <v>124</v>
      </c>
      <c r="E1759" s="117">
        <v>0.05</v>
      </c>
      <c r="F1759" s="117">
        <v>8</v>
      </c>
      <c r="G1759" s="117">
        <v>0.4</v>
      </c>
      <c r="H1759" s="117" t="e">
        <f>G1759*'3-9-2原材料-报废'!#REF!</f>
        <v>#REF!</v>
      </c>
    </row>
    <row r="1760" ht="16" customHeight="1" spans="1:8">
      <c r="A1760" s="117">
        <v>1759</v>
      </c>
      <c r="B1760" s="117" t="s">
        <v>2200</v>
      </c>
      <c r="C1760" s="117" t="s">
        <v>2201</v>
      </c>
      <c r="D1760" s="117" t="s">
        <v>124</v>
      </c>
      <c r="E1760" s="117">
        <v>0.05</v>
      </c>
      <c r="F1760" s="117">
        <v>8</v>
      </c>
      <c r="G1760" s="117">
        <v>0.4</v>
      </c>
      <c r="H1760" s="117" t="e">
        <f>G1760*'3-9-2原材料-报废'!#REF!</f>
        <v>#REF!</v>
      </c>
    </row>
    <row r="1761" ht="16" customHeight="1" spans="1:8">
      <c r="A1761" s="117">
        <v>1760</v>
      </c>
      <c r="B1761" s="117" t="s">
        <v>2200</v>
      </c>
      <c r="C1761" s="117" t="s">
        <v>2201</v>
      </c>
      <c r="D1761" s="117" t="s">
        <v>124</v>
      </c>
      <c r="E1761" s="117">
        <v>0.05</v>
      </c>
      <c r="F1761" s="117">
        <v>8</v>
      </c>
      <c r="G1761" s="117">
        <v>0.4</v>
      </c>
      <c r="H1761" s="117" t="e">
        <f>G1761*'3-9-2原材料-报废'!#REF!</f>
        <v>#REF!</v>
      </c>
    </row>
    <row r="1762" ht="16" customHeight="1" spans="1:8">
      <c r="A1762" s="117">
        <v>1761</v>
      </c>
      <c r="B1762" s="117" t="s">
        <v>2202</v>
      </c>
      <c r="C1762" s="117" t="s">
        <v>2203</v>
      </c>
      <c r="D1762" s="117" t="s">
        <v>124</v>
      </c>
      <c r="E1762" s="117">
        <v>0.1</v>
      </c>
      <c r="F1762" s="117">
        <v>8</v>
      </c>
      <c r="G1762" s="117">
        <v>0.8</v>
      </c>
      <c r="H1762" s="117" t="e">
        <f>G1762*'3-9-2原材料-报废'!#REF!</f>
        <v>#REF!</v>
      </c>
    </row>
    <row r="1763" ht="16" customHeight="1" spans="1:8">
      <c r="A1763" s="117">
        <v>1762</v>
      </c>
      <c r="B1763" s="117" t="s">
        <v>2204</v>
      </c>
      <c r="C1763" s="117" t="s">
        <v>2205</v>
      </c>
      <c r="D1763" s="117" t="s">
        <v>279</v>
      </c>
      <c r="E1763" s="117">
        <v>0.05</v>
      </c>
      <c r="F1763" s="117">
        <v>8</v>
      </c>
      <c r="G1763" s="117">
        <v>0.4</v>
      </c>
      <c r="H1763" s="117" t="e">
        <f>G1763*'3-9-2原材料-报废'!#REF!</f>
        <v>#REF!</v>
      </c>
    </row>
    <row r="1764" ht="16" customHeight="1" spans="1:8">
      <c r="A1764" s="117">
        <v>1763</v>
      </c>
      <c r="B1764" s="117" t="s">
        <v>2206</v>
      </c>
      <c r="C1764" s="117" t="s">
        <v>2207</v>
      </c>
      <c r="D1764" s="117" t="s">
        <v>279</v>
      </c>
      <c r="E1764" s="117">
        <v>0.05</v>
      </c>
      <c r="F1764" s="117">
        <v>8</v>
      </c>
      <c r="G1764" s="117">
        <v>0.4</v>
      </c>
      <c r="H1764" s="117" t="e">
        <f>G1764*'3-9-2原材料-报废'!#REF!</f>
        <v>#REF!</v>
      </c>
    </row>
    <row r="1765" ht="16" customHeight="1" spans="1:8">
      <c r="A1765" s="117">
        <v>1764</v>
      </c>
      <c r="B1765" s="117" t="s">
        <v>2206</v>
      </c>
      <c r="C1765" s="117" t="s">
        <v>2207</v>
      </c>
      <c r="D1765" s="117" t="s">
        <v>279</v>
      </c>
      <c r="E1765" s="117">
        <v>0.05</v>
      </c>
      <c r="F1765" s="117">
        <v>8</v>
      </c>
      <c r="G1765" s="117">
        <v>0.4</v>
      </c>
      <c r="H1765" s="117" t="e">
        <f>G1765*'3-9-2原材料-报废'!#REF!</f>
        <v>#REF!</v>
      </c>
    </row>
    <row r="1766" ht="16" customHeight="1" spans="1:8">
      <c r="A1766" s="117">
        <v>1765</v>
      </c>
      <c r="B1766" s="117" t="s">
        <v>2206</v>
      </c>
      <c r="C1766" s="117" t="s">
        <v>2207</v>
      </c>
      <c r="D1766" s="117" t="s">
        <v>279</v>
      </c>
      <c r="E1766" s="117">
        <v>0.05</v>
      </c>
      <c r="F1766" s="117">
        <v>8</v>
      </c>
      <c r="G1766" s="117">
        <v>0.4</v>
      </c>
      <c r="H1766" s="117" t="e">
        <f>G1766*'3-9-2原材料-报废'!#REF!</f>
        <v>#REF!</v>
      </c>
    </row>
    <row r="1767" ht="16" customHeight="1" spans="1:8">
      <c r="A1767" s="117">
        <v>1766</v>
      </c>
      <c r="B1767" s="117" t="s">
        <v>2208</v>
      </c>
      <c r="C1767" s="117" t="s">
        <v>2209</v>
      </c>
      <c r="D1767" s="117" t="s">
        <v>2210</v>
      </c>
      <c r="E1767" s="117">
        <v>0.05</v>
      </c>
      <c r="F1767" s="117">
        <v>1.5</v>
      </c>
      <c r="G1767" s="117">
        <v>0.08</v>
      </c>
      <c r="H1767" s="117" t="e">
        <f>G1767*'3-9-2原材料-报废'!#REF!</f>
        <v>#REF!</v>
      </c>
    </row>
    <row r="1768" ht="16" customHeight="1" spans="1:8">
      <c r="A1768" s="117">
        <v>1767</v>
      </c>
      <c r="B1768" s="117" t="s">
        <v>2211</v>
      </c>
      <c r="C1768" s="117" t="s">
        <v>2212</v>
      </c>
      <c r="D1768" s="117" t="s">
        <v>70</v>
      </c>
      <c r="E1768" s="117">
        <v>0.05</v>
      </c>
      <c r="F1768" s="117">
        <v>3</v>
      </c>
      <c r="G1768" s="117">
        <v>0.15</v>
      </c>
      <c r="H1768" s="117" t="e">
        <f>G1768*'3-9-2原材料-报废'!#REF!</f>
        <v>#REF!</v>
      </c>
    </row>
    <row r="1769" ht="16" customHeight="1" spans="1:8">
      <c r="A1769" s="117">
        <v>1768</v>
      </c>
      <c r="B1769" s="117" t="s">
        <v>2211</v>
      </c>
      <c r="C1769" s="117" t="s">
        <v>2212</v>
      </c>
      <c r="D1769" s="117" t="s">
        <v>70</v>
      </c>
      <c r="E1769" s="117">
        <v>0.05</v>
      </c>
      <c r="F1769" s="117">
        <v>3</v>
      </c>
      <c r="G1769" s="117">
        <v>0.15</v>
      </c>
      <c r="H1769" s="117" t="e">
        <f>G1769*'3-9-2原材料-报废'!#REF!</f>
        <v>#REF!</v>
      </c>
    </row>
    <row r="1770" ht="16" customHeight="1" spans="1:8">
      <c r="A1770" s="117">
        <v>1769</v>
      </c>
      <c r="B1770" s="117" t="s">
        <v>2211</v>
      </c>
      <c r="C1770" s="117" t="s">
        <v>2212</v>
      </c>
      <c r="D1770" s="117" t="s">
        <v>70</v>
      </c>
      <c r="E1770" s="117">
        <v>0.05</v>
      </c>
      <c r="F1770" s="117">
        <v>3</v>
      </c>
      <c r="G1770" s="117">
        <v>0.15</v>
      </c>
      <c r="H1770" s="117" t="e">
        <f>G1770*'3-9-2原材料-报废'!#REF!</f>
        <v>#REF!</v>
      </c>
    </row>
    <row r="1771" ht="16" customHeight="1" spans="1:8">
      <c r="A1771" s="117">
        <v>1770</v>
      </c>
      <c r="B1771" s="117" t="s">
        <v>2213</v>
      </c>
      <c r="C1771" s="117" t="s">
        <v>2214</v>
      </c>
      <c r="D1771" s="117" t="s">
        <v>124</v>
      </c>
      <c r="E1771" s="117">
        <v>0.2</v>
      </c>
      <c r="F1771" s="117">
        <v>8</v>
      </c>
      <c r="G1771" s="117">
        <v>1.6</v>
      </c>
      <c r="H1771" s="117" t="e">
        <f>G1771*'3-9-2原材料-报废'!#REF!</f>
        <v>#REF!</v>
      </c>
    </row>
    <row r="1772" ht="16" customHeight="1" spans="1:8">
      <c r="A1772" s="117">
        <v>1771</v>
      </c>
      <c r="B1772" s="117" t="s">
        <v>2213</v>
      </c>
      <c r="C1772" s="117" t="s">
        <v>2214</v>
      </c>
      <c r="D1772" s="117" t="s">
        <v>124</v>
      </c>
      <c r="E1772" s="117">
        <v>0.2</v>
      </c>
      <c r="F1772" s="117">
        <v>8</v>
      </c>
      <c r="G1772" s="117">
        <v>1.6</v>
      </c>
      <c r="H1772" s="117" t="e">
        <f>G1772*'3-9-2原材料-报废'!#REF!</f>
        <v>#REF!</v>
      </c>
    </row>
    <row r="1773" ht="16" customHeight="1" spans="1:8">
      <c r="A1773" s="117">
        <v>1772</v>
      </c>
      <c r="B1773" s="117" t="s">
        <v>2213</v>
      </c>
      <c r="C1773" s="117" t="s">
        <v>2214</v>
      </c>
      <c r="D1773" s="117" t="s">
        <v>124</v>
      </c>
      <c r="E1773" s="117">
        <v>0.2</v>
      </c>
      <c r="F1773" s="117">
        <v>8</v>
      </c>
      <c r="G1773" s="117">
        <v>1.6</v>
      </c>
      <c r="H1773" s="117" t="e">
        <f>G1773*'3-9-2原材料-报废'!#REF!</f>
        <v>#REF!</v>
      </c>
    </row>
    <row r="1774" ht="16" customHeight="1" spans="1:8">
      <c r="A1774" s="117">
        <v>1773</v>
      </c>
      <c r="B1774" s="117" t="s">
        <v>2215</v>
      </c>
      <c r="C1774" s="117" t="s">
        <v>2216</v>
      </c>
      <c r="D1774" s="117" t="s">
        <v>124</v>
      </c>
      <c r="E1774" s="117">
        <v>0.2</v>
      </c>
      <c r="F1774" s="117">
        <v>8</v>
      </c>
      <c r="G1774" s="117">
        <v>1.6</v>
      </c>
      <c r="H1774" s="117" t="e">
        <f>G1774*'3-9-2原材料-报废'!#REF!</f>
        <v>#REF!</v>
      </c>
    </row>
    <row r="1775" ht="16" customHeight="1" spans="1:8">
      <c r="A1775" s="117">
        <v>1774</v>
      </c>
      <c r="B1775" s="117" t="s">
        <v>2217</v>
      </c>
      <c r="C1775" s="117" t="s">
        <v>2218</v>
      </c>
      <c r="D1775" s="117" t="s">
        <v>279</v>
      </c>
      <c r="E1775" s="117">
        <v>0.01</v>
      </c>
      <c r="F1775" s="117">
        <v>8</v>
      </c>
      <c r="G1775" s="117">
        <v>0.08</v>
      </c>
      <c r="H1775" s="117" t="e">
        <f>G1775*'3-9-2原材料-报废'!#REF!</f>
        <v>#REF!</v>
      </c>
    </row>
    <row r="1776" ht="16" customHeight="1" spans="1:8">
      <c r="A1776" s="117">
        <v>1775</v>
      </c>
      <c r="B1776" s="117" t="s">
        <v>2219</v>
      </c>
      <c r="C1776" s="117" t="s">
        <v>2220</v>
      </c>
      <c r="D1776" s="117" t="s">
        <v>279</v>
      </c>
      <c r="E1776" s="117">
        <v>0.02</v>
      </c>
      <c r="F1776" s="117">
        <v>8</v>
      </c>
      <c r="G1776" s="117">
        <v>0.16</v>
      </c>
      <c r="H1776" s="117" t="e">
        <f>G1776*'3-9-2原材料-报废'!#REF!</f>
        <v>#REF!</v>
      </c>
    </row>
    <row r="1777" ht="16" customHeight="1" spans="1:8">
      <c r="A1777" s="117">
        <v>1776</v>
      </c>
      <c r="B1777" s="117" t="s">
        <v>2221</v>
      </c>
      <c r="C1777" s="117" t="s">
        <v>2222</v>
      </c>
      <c r="D1777" s="117" t="s">
        <v>279</v>
      </c>
      <c r="E1777" s="117">
        <v>0.02</v>
      </c>
      <c r="F1777" s="117">
        <v>8</v>
      </c>
      <c r="G1777" s="117">
        <v>0.16</v>
      </c>
      <c r="H1777" s="117" t="e">
        <f>G1777*'3-9-2原材料-报废'!#REF!</f>
        <v>#REF!</v>
      </c>
    </row>
    <row r="1778" ht="16" customHeight="1" spans="1:8">
      <c r="A1778" s="117">
        <v>1777</v>
      </c>
      <c r="B1778" s="117" t="s">
        <v>2223</v>
      </c>
      <c r="C1778" s="117" t="s">
        <v>2224</v>
      </c>
      <c r="D1778" s="117" t="s">
        <v>124</v>
      </c>
      <c r="E1778" s="117">
        <v>0.02</v>
      </c>
      <c r="F1778" s="117">
        <v>8</v>
      </c>
      <c r="G1778" s="117">
        <v>0.16</v>
      </c>
      <c r="H1778" s="117" t="e">
        <f>G1778*'3-9-2原材料-报废'!#REF!</f>
        <v>#REF!</v>
      </c>
    </row>
    <row r="1779" ht="16" customHeight="1" spans="1:8">
      <c r="A1779" s="117">
        <v>1778</v>
      </c>
      <c r="B1779" s="117" t="s">
        <v>2223</v>
      </c>
      <c r="C1779" s="117" t="s">
        <v>2224</v>
      </c>
      <c r="D1779" s="117" t="s">
        <v>124</v>
      </c>
      <c r="E1779" s="117">
        <v>0.02</v>
      </c>
      <c r="F1779" s="117">
        <v>8</v>
      </c>
      <c r="G1779" s="117">
        <v>0.16</v>
      </c>
      <c r="H1779" s="117" t="e">
        <f>G1779*'3-9-2原材料-报废'!#REF!</f>
        <v>#REF!</v>
      </c>
    </row>
    <row r="1780" ht="16" customHeight="1" spans="1:8">
      <c r="A1780" s="117">
        <v>1779</v>
      </c>
      <c r="B1780" s="117" t="s">
        <v>2225</v>
      </c>
      <c r="C1780" s="117" t="s">
        <v>2226</v>
      </c>
      <c r="D1780" s="117" t="s">
        <v>124</v>
      </c>
      <c r="E1780" s="117">
        <v>0.02</v>
      </c>
      <c r="F1780" s="117">
        <v>8</v>
      </c>
      <c r="G1780" s="117">
        <v>0.16</v>
      </c>
      <c r="H1780" s="117" t="e">
        <f>G1780*'3-9-2原材料-报废'!#REF!</f>
        <v>#REF!</v>
      </c>
    </row>
    <row r="1781" ht="16" customHeight="1" spans="1:8">
      <c r="A1781" s="117">
        <v>1780</v>
      </c>
      <c r="B1781" s="117" t="s">
        <v>2225</v>
      </c>
      <c r="C1781" s="117" t="s">
        <v>2226</v>
      </c>
      <c r="D1781" s="117" t="s">
        <v>124</v>
      </c>
      <c r="E1781" s="117">
        <v>0.02</v>
      </c>
      <c r="F1781" s="117">
        <v>8</v>
      </c>
      <c r="G1781" s="117">
        <v>0.16</v>
      </c>
      <c r="H1781" s="117" t="e">
        <f>G1781*'3-9-2原材料-报废'!#REF!</f>
        <v>#REF!</v>
      </c>
    </row>
    <row r="1782" ht="16" customHeight="1" spans="1:8">
      <c r="A1782" s="117">
        <v>1781</v>
      </c>
      <c r="B1782" s="117" t="s">
        <v>2227</v>
      </c>
      <c r="C1782" s="117" t="s">
        <v>2228</v>
      </c>
      <c r="D1782" s="117" t="s">
        <v>124</v>
      </c>
      <c r="E1782" s="117">
        <v>0.02</v>
      </c>
      <c r="F1782" s="117">
        <v>8</v>
      </c>
      <c r="G1782" s="117">
        <v>0.16</v>
      </c>
      <c r="H1782" s="117" t="e">
        <f>G1782*'3-9-2原材料-报废'!#REF!</f>
        <v>#REF!</v>
      </c>
    </row>
    <row r="1783" ht="16" customHeight="1" spans="1:8">
      <c r="A1783" s="117">
        <v>1782</v>
      </c>
      <c r="B1783" s="117" t="s">
        <v>2229</v>
      </c>
      <c r="C1783" s="117" t="s">
        <v>2230</v>
      </c>
      <c r="D1783" s="117" t="s">
        <v>124</v>
      </c>
      <c r="E1783" s="117">
        <v>0.02</v>
      </c>
      <c r="F1783" s="117">
        <v>8</v>
      </c>
      <c r="G1783" s="117">
        <v>0.16</v>
      </c>
      <c r="H1783" s="117" t="e">
        <f>G1783*'3-9-2原材料-报废'!#REF!</f>
        <v>#REF!</v>
      </c>
    </row>
    <row r="1784" ht="16" customHeight="1" spans="1:8">
      <c r="A1784" s="117">
        <v>1783</v>
      </c>
      <c r="B1784" s="117" t="s">
        <v>2229</v>
      </c>
      <c r="C1784" s="117" t="s">
        <v>2230</v>
      </c>
      <c r="D1784" s="117" t="s">
        <v>124</v>
      </c>
      <c r="E1784" s="117">
        <v>0.02</v>
      </c>
      <c r="F1784" s="117">
        <v>8</v>
      </c>
      <c r="G1784" s="117">
        <v>0.16</v>
      </c>
      <c r="H1784" s="117" t="e">
        <f>G1784*'3-9-2原材料-报废'!#REF!</f>
        <v>#REF!</v>
      </c>
    </row>
    <row r="1785" ht="16" customHeight="1" spans="1:8">
      <c r="A1785" s="117">
        <v>1784</v>
      </c>
      <c r="B1785" s="117" t="s">
        <v>2231</v>
      </c>
      <c r="C1785" s="117" t="s">
        <v>2232</v>
      </c>
      <c r="D1785" s="117" t="s">
        <v>124</v>
      </c>
      <c r="E1785" s="117">
        <v>0.02</v>
      </c>
      <c r="F1785" s="117">
        <v>8</v>
      </c>
      <c r="G1785" s="117">
        <v>0.16</v>
      </c>
      <c r="H1785" s="117" t="e">
        <f>G1785*'3-9-2原材料-报废'!#REF!</f>
        <v>#REF!</v>
      </c>
    </row>
    <row r="1786" ht="16" customHeight="1" spans="1:8">
      <c r="A1786" s="117">
        <v>1785</v>
      </c>
      <c r="B1786" s="117" t="s">
        <v>2231</v>
      </c>
      <c r="C1786" s="117" t="s">
        <v>2232</v>
      </c>
      <c r="D1786" s="117" t="s">
        <v>124</v>
      </c>
      <c r="E1786" s="117">
        <v>0.02</v>
      </c>
      <c r="F1786" s="117">
        <v>8</v>
      </c>
      <c r="G1786" s="117">
        <v>0.16</v>
      </c>
      <c r="H1786" s="117" t="e">
        <f>G1786*'3-9-2原材料-报废'!#REF!</f>
        <v>#REF!</v>
      </c>
    </row>
    <row r="1787" ht="16" customHeight="1" spans="1:8">
      <c r="A1787" s="117">
        <v>1786</v>
      </c>
      <c r="B1787" s="117" t="s">
        <v>2233</v>
      </c>
      <c r="C1787" s="117" t="s">
        <v>2234</v>
      </c>
      <c r="D1787" s="117" t="s">
        <v>124</v>
      </c>
      <c r="E1787" s="117">
        <v>0.02</v>
      </c>
      <c r="F1787" s="117">
        <v>8</v>
      </c>
      <c r="G1787" s="117">
        <v>0.16</v>
      </c>
      <c r="H1787" s="117" t="e">
        <f>G1787*'3-9-2原材料-报废'!#REF!</f>
        <v>#REF!</v>
      </c>
    </row>
    <row r="1788" ht="16" customHeight="1" spans="1:8">
      <c r="A1788" s="117">
        <v>1787</v>
      </c>
      <c r="B1788" s="117" t="s">
        <v>2233</v>
      </c>
      <c r="C1788" s="117" t="s">
        <v>2234</v>
      </c>
      <c r="D1788" s="117" t="s">
        <v>124</v>
      </c>
      <c r="E1788" s="117">
        <v>0.02</v>
      </c>
      <c r="F1788" s="117">
        <v>8</v>
      </c>
      <c r="G1788" s="117">
        <v>0.16</v>
      </c>
      <c r="H1788" s="117" t="e">
        <f>G1788*'3-9-2原材料-报废'!#REF!</f>
        <v>#REF!</v>
      </c>
    </row>
    <row r="1789" ht="16" customHeight="1" spans="1:8">
      <c r="A1789" s="117">
        <v>1788</v>
      </c>
      <c r="B1789" s="117" t="s">
        <v>2235</v>
      </c>
      <c r="C1789" s="117" t="s">
        <v>2236</v>
      </c>
      <c r="D1789" s="117" t="s">
        <v>124</v>
      </c>
      <c r="E1789" s="117">
        <v>0.02</v>
      </c>
      <c r="F1789" s="117">
        <v>8</v>
      </c>
      <c r="G1789" s="117">
        <v>0.16</v>
      </c>
      <c r="H1789" s="117" t="e">
        <f>G1789*'3-9-2原材料-报废'!#REF!</f>
        <v>#REF!</v>
      </c>
    </row>
    <row r="1790" ht="16" customHeight="1" spans="1:8">
      <c r="A1790" s="117">
        <v>1789</v>
      </c>
      <c r="B1790" s="117" t="s">
        <v>2235</v>
      </c>
      <c r="C1790" s="117" t="s">
        <v>2236</v>
      </c>
      <c r="D1790" s="117" t="s">
        <v>124</v>
      </c>
      <c r="E1790" s="117">
        <v>0.02</v>
      </c>
      <c r="F1790" s="117">
        <v>8</v>
      </c>
      <c r="G1790" s="117">
        <v>0.16</v>
      </c>
      <c r="H1790" s="117" t="e">
        <f>G1790*'3-9-2原材料-报废'!#REF!</f>
        <v>#REF!</v>
      </c>
    </row>
    <row r="1791" ht="16" customHeight="1" spans="1:8">
      <c r="A1791" s="117">
        <v>1790</v>
      </c>
      <c r="B1791" s="117" t="s">
        <v>2235</v>
      </c>
      <c r="C1791" s="117" t="s">
        <v>2236</v>
      </c>
      <c r="D1791" s="117" t="s">
        <v>124</v>
      </c>
      <c r="E1791" s="117">
        <v>0.02</v>
      </c>
      <c r="F1791" s="117">
        <v>8</v>
      </c>
      <c r="G1791" s="117">
        <v>0.16</v>
      </c>
      <c r="H1791" s="117" t="e">
        <f>G1791*'3-9-2原材料-报废'!#REF!</f>
        <v>#REF!</v>
      </c>
    </row>
    <row r="1792" ht="16" customHeight="1" spans="1:8">
      <c r="A1792" s="117">
        <v>1791</v>
      </c>
      <c r="B1792" s="117" t="s">
        <v>2237</v>
      </c>
      <c r="C1792" s="117" t="s">
        <v>2238</v>
      </c>
      <c r="D1792" s="117" t="s">
        <v>124</v>
      </c>
      <c r="E1792" s="117">
        <v>0.05</v>
      </c>
      <c r="F1792" s="117">
        <v>8</v>
      </c>
      <c r="G1792" s="117">
        <v>0.4</v>
      </c>
      <c r="H1792" s="117" t="e">
        <f>G1792*'3-9-2原材料-报废'!#REF!</f>
        <v>#REF!</v>
      </c>
    </row>
    <row r="1793" ht="16" customHeight="1" spans="1:8">
      <c r="A1793" s="117">
        <v>1792</v>
      </c>
      <c r="B1793" s="117" t="s">
        <v>2237</v>
      </c>
      <c r="C1793" s="117" t="s">
        <v>2238</v>
      </c>
      <c r="D1793" s="117" t="s">
        <v>124</v>
      </c>
      <c r="E1793" s="117">
        <v>0.05</v>
      </c>
      <c r="F1793" s="117">
        <v>8</v>
      </c>
      <c r="G1793" s="117">
        <v>0.4</v>
      </c>
      <c r="H1793" s="117" t="e">
        <f>G1793*'3-9-2原材料-报废'!#REF!</f>
        <v>#REF!</v>
      </c>
    </row>
    <row r="1794" ht="16" customHeight="1" spans="1:8">
      <c r="A1794" s="117">
        <v>1793</v>
      </c>
      <c r="B1794" s="117" t="s">
        <v>2239</v>
      </c>
      <c r="C1794" s="117" t="s">
        <v>2240</v>
      </c>
      <c r="D1794" s="117" t="s">
        <v>124</v>
      </c>
      <c r="E1794" s="117">
        <v>0.05</v>
      </c>
      <c r="F1794" s="117">
        <v>8</v>
      </c>
      <c r="G1794" s="117">
        <v>0.4</v>
      </c>
      <c r="H1794" s="117" t="e">
        <f>G1794*'3-9-2原材料-报废'!#REF!</f>
        <v>#REF!</v>
      </c>
    </row>
    <row r="1795" ht="16" customHeight="1" spans="1:8">
      <c r="A1795" s="117">
        <v>1794</v>
      </c>
      <c r="B1795" s="117" t="s">
        <v>2239</v>
      </c>
      <c r="C1795" s="117" t="s">
        <v>2240</v>
      </c>
      <c r="D1795" s="117" t="s">
        <v>124</v>
      </c>
      <c r="E1795" s="117">
        <v>0.05</v>
      </c>
      <c r="F1795" s="117">
        <v>8</v>
      </c>
      <c r="G1795" s="117">
        <v>0.4</v>
      </c>
      <c r="H1795" s="117" t="e">
        <f>G1795*'3-9-2原材料-报废'!#REF!</f>
        <v>#REF!</v>
      </c>
    </row>
    <row r="1796" ht="16" customHeight="1" spans="1:8">
      <c r="A1796" s="117">
        <v>1795</v>
      </c>
      <c r="B1796" s="117" t="s">
        <v>2241</v>
      </c>
      <c r="C1796" s="117" t="s">
        <v>2242</v>
      </c>
      <c r="D1796" s="117" t="s">
        <v>124</v>
      </c>
      <c r="E1796" s="117">
        <v>0.05</v>
      </c>
      <c r="F1796" s="117">
        <v>8</v>
      </c>
      <c r="G1796" s="117">
        <v>0.4</v>
      </c>
      <c r="H1796" s="117" t="e">
        <f>G1796*'3-9-2原材料-报废'!#REF!</f>
        <v>#REF!</v>
      </c>
    </row>
    <row r="1797" ht="16" customHeight="1" spans="1:8">
      <c r="A1797" s="117">
        <v>1796</v>
      </c>
      <c r="B1797" s="117" t="s">
        <v>2243</v>
      </c>
      <c r="C1797" s="117" t="s">
        <v>2244</v>
      </c>
      <c r="D1797" s="117" t="s">
        <v>124</v>
      </c>
      <c r="E1797" s="117">
        <v>0.05</v>
      </c>
      <c r="F1797" s="117">
        <v>8</v>
      </c>
      <c r="G1797" s="117">
        <v>0.4</v>
      </c>
      <c r="H1797" s="117" t="e">
        <f>G1797*'3-9-2原材料-报废'!#REF!</f>
        <v>#REF!</v>
      </c>
    </row>
    <row r="1798" ht="16" customHeight="1" spans="1:8">
      <c r="A1798" s="117">
        <v>1797</v>
      </c>
      <c r="B1798" s="117" t="s">
        <v>2243</v>
      </c>
      <c r="C1798" s="117" t="s">
        <v>2244</v>
      </c>
      <c r="D1798" s="117" t="s">
        <v>124</v>
      </c>
      <c r="E1798" s="117">
        <v>0.05</v>
      </c>
      <c r="F1798" s="117">
        <v>8</v>
      </c>
      <c r="G1798" s="117">
        <v>0.4</v>
      </c>
      <c r="H1798" s="117" t="e">
        <f>G1798*'3-9-2原材料-报废'!#REF!</f>
        <v>#REF!</v>
      </c>
    </row>
    <row r="1799" ht="16" customHeight="1" spans="1:8">
      <c r="A1799" s="117">
        <v>1798</v>
      </c>
      <c r="B1799" s="117" t="s">
        <v>2245</v>
      </c>
      <c r="C1799" s="117" t="s">
        <v>2246</v>
      </c>
      <c r="D1799" s="117" t="s">
        <v>73</v>
      </c>
      <c r="E1799" s="117">
        <v>0.01</v>
      </c>
      <c r="F1799" s="117">
        <v>8</v>
      </c>
      <c r="G1799" s="117">
        <v>0.08</v>
      </c>
      <c r="H1799" s="117" t="e">
        <f>G1799*'3-9-2原材料-报废'!#REF!</f>
        <v>#REF!</v>
      </c>
    </row>
    <row r="1800" ht="16" customHeight="1" spans="1:8">
      <c r="A1800" s="117">
        <v>1799</v>
      </c>
      <c r="B1800" s="117" t="s">
        <v>2245</v>
      </c>
      <c r="C1800" s="117" t="s">
        <v>2246</v>
      </c>
      <c r="D1800" s="117" t="s">
        <v>73</v>
      </c>
      <c r="E1800" s="117">
        <v>0.01</v>
      </c>
      <c r="F1800" s="117">
        <v>8</v>
      </c>
      <c r="G1800" s="117">
        <v>0.08</v>
      </c>
      <c r="H1800" s="117" t="e">
        <f>G1800*'3-9-2原材料-报废'!#REF!</f>
        <v>#REF!</v>
      </c>
    </row>
    <row r="1801" ht="16" customHeight="1" spans="1:8">
      <c r="A1801" s="117">
        <v>1800</v>
      </c>
      <c r="B1801" s="117" t="s">
        <v>2245</v>
      </c>
      <c r="C1801" s="117" t="s">
        <v>2246</v>
      </c>
      <c r="D1801" s="117" t="s">
        <v>73</v>
      </c>
      <c r="E1801" s="117">
        <v>0.01</v>
      </c>
      <c r="F1801" s="117">
        <v>8</v>
      </c>
      <c r="G1801" s="117">
        <v>0.08</v>
      </c>
      <c r="H1801" s="117" t="e">
        <f>G1801*'3-9-2原材料-报废'!#REF!</f>
        <v>#REF!</v>
      </c>
    </row>
    <row r="1802" ht="16" customHeight="1" spans="1:8">
      <c r="A1802" s="117">
        <v>1801</v>
      </c>
      <c r="B1802" s="117" t="s">
        <v>2247</v>
      </c>
      <c r="C1802" s="117" t="s">
        <v>2248</v>
      </c>
      <c r="D1802" s="117" t="s">
        <v>73</v>
      </c>
      <c r="E1802" s="117">
        <v>0.01</v>
      </c>
      <c r="F1802" s="117">
        <v>8</v>
      </c>
      <c r="G1802" s="117">
        <v>0.08</v>
      </c>
      <c r="H1802" s="117" t="e">
        <f>G1802*'3-9-2原材料-报废'!#REF!</f>
        <v>#REF!</v>
      </c>
    </row>
    <row r="1803" ht="16" customHeight="1" spans="1:8">
      <c r="A1803" s="117">
        <v>1802</v>
      </c>
      <c r="B1803" s="117" t="s">
        <v>2247</v>
      </c>
      <c r="C1803" s="117" t="s">
        <v>2248</v>
      </c>
      <c r="D1803" s="117" t="s">
        <v>73</v>
      </c>
      <c r="E1803" s="117">
        <v>0.01</v>
      </c>
      <c r="F1803" s="117">
        <v>8</v>
      </c>
      <c r="G1803" s="117">
        <v>0.08</v>
      </c>
      <c r="H1803" s="117" t="e">
        <f>G1803*'3-9-2原材料-报废'!#REF!</f>
        <v>#REF!</v>
      </c>
    </row>
    <row r="1804" ht="16" customHeight="1" spans="1:8">
      <c r="A1804" s="117">
        <v>1803</v>
      </c>
      <c r="B1804" s="117" t="s">
        <v>2247</v>
      </c>
      <c r="C1804" s="117" t="s">
        <v>2248</v>
      </c>
      <c r="D1804" s="117" t="s">
        <v>73</v>
      </c>
      <c r="E1804" s="117">
        <v>0.01</v>
      </c>
      <c r="F1804" s="117">
        <v>8</v>
      </c>
      <c r="G1804" s="117">
        <v>0.08</v>
      </c>
      <c r="H1804" s="117" t="e">
        <f>G1804*'3-9-2原材料-报废'!#REF!</f>
        <v>#REF!</v>
      </c>
    </row>
    <row r="1805" ht="16" customHeight="1" spans="1:8">
      <c r="A1805" s="117">
        <v>1804</v>
      </c>
      <c r="B1805" s="117" t="s">
        <v>2249</v>
      </c>
      <c r="C1805" s="117" t="s">
        <v>2250</v>
      </c>
      <c r="D1805" s="117" t="s">
        <v>279</v>
      </c>
      <c r="E1805" s="117">
        <v>0.05</v>
      </c>
      <c r="F1805" s="117">
        <v>8</v>
      </c>
      <c r="G1805" s="117">
        <v>0.4</v>
      </c>
      <c r="H1805" s="117" t="e">
        <f>G1805*'3-9-2原材料-报废'!#REF!</f>
        <v>#REF!</v>
      </c>
    </row>
    <row r="1806" ht="16" customHeight="1" spans="1:8">
      <c r="A1806" s="117">
        <v>1805</v>
      </c>
      <c r="B1806" s="117" t="s">
        <v>2251</v>
      </c>
      <c r="C1806" s="117" t="s">
        <v>2252</v>
      </c>
      <c r="D1806" s="117" t="s">
        <v>279</v>
      </c>
      <c r="E1806" s="117">
        <v>0.05</v>
      </c>
      <c r="F1806" s="117">
        <v>8</v>
      </c>
      <c r="G1806" s="117">
        <v>0.4</v>
      </c>
      <c r="H1806" s="117" t="e">
        <f>G1806*'3-9-2原材料-报废'!#REF!</f>
        <v>#REF!</v>
      </c>
    </row>
    <row r="1807" ht="16" customHeight="1" spans="1:8">
      <c r="A1807" s="117">
        <v>1806</v>
      </c>
      <c r="B1807" s="117" t="s">
        <v>2251</v>
      </c>
      <c r="C1807" s="117" t="s">
        <v>2252</v>
      </c>
      <c r="D1807" s="117" t="s">
        <v>279</v>
      </c>
      <c r="E1807" s="117">
        <v>0.05</v>
      </c>
      <c r="F1807" s="117">
        <v>8</v>
      </c>
      <c r="G1807" s="117">
        <v>0.4</v>
      </c>
      <c r="H1807" s="117" t="e">
        <f>G1807*'3-9-2原材料-报废'!#REF!</f>
        <v>#REF!</v>
      </c>
    </row>
    <row r="1808" ht="16" customHeight="1" spans="1:8">
      <c r="A1808" s="117">
        <v>1807</v>
      </c>
      <c r="B1808" s="117" t="s">
        <v>2253</v>
      </c>
      <c r="C1808" s="117" t="s">
        <v>2254</v>
      </c>
      <c r="D1808" s="117" t="s">
        <v>279</v>
      </c>
      <c r="E1808" s="117">
        <v>0.05</v>
      </c>
      <c r="F1808" s="117">
        <v>8</v>
      </c>
      <c r="G1808" s="117">
        <v>0.4</v>
      </c>
      <c r="H1808" s="117" t="e">
        <f>G1808*'3-9-2原材料-报废'!#REF!</f>
        <v>#REF!</v>
      </c>
    </row>
    <row r="1809" ht="16" customHeight="1" spans="1:8">
      <c r="A1809" s="117">
        <v>1808</v>
      </c>
      <c r="B1809" s="117" t="s">
        <v>2255</v>
      </c>
      <c r="C1809" s="117" t="s">
        <v>2256</v>
      </c>
      <c r="D1809" s="117" t="s">
        <v>279</v>
      </c>
      <c r="E1809" s="117">
        <v>0.05</v>
      </c>
      <c r="F1809" s="117">
        <v>8</v>
      </c>
      <c r="G1809" s="117">
        <v>0.4</v>
      </c>
      <c r="H1809" s="117" t="e">
        <f>G1809*'3-9-2原材料-报废'!#REF!</f>
        <v>#REF!</v>
      </c>
    </row>
    <row r="1810" ht="16" customHeight="1" spans="1:8">
      <c r="A1810" s="117">
        <v>1809</v>
      </c>
      <c r="B1810" s="117" t="s">
        <v>2257</v>
      </c>
      <c r="C1810" s="117" t="s">
        <v>2258</v>
      </c>
      <c r="D1810" s="117" t="s">
        <v>124</v>
      </c>
      <c r="E1810" s="117">
        <v>0.05</v>
      </c>
      <c r="F1810" s="117">
        <v>8</v>
      </c>
      <c r="G1810" s="117">
        <v>0.4</v>
      </c>
      <c r="H1810" s="117" t="e">
        <f>G1810*'3-9-2原材料-报废'!#REF!</f>
        <v>#REF!</v>
      </c>
    </row>
    <row r="1811" ht="16" customHeight="1" spans="1:8">
      <c r="A1811" s="117">
        <v>1810</v>
      </c>
      <c r="B1811" s="117" t="s">
        <v>2257</v>
      </c>
      <c r="C1811" s="117" t="s">
        <v>2258</v>
      </c>
      <c r="D1811" s="117" t="s">
        <v>124</v>
      </c>
      <c r="E1811" s="117">
        <v>0.05</v>
      </c>
      <c r="F1811" s="117">
        <v>8</v>
      </c>
      <c r="G1811" s="117">
        <v>0.4</v>
      </c>
      <c r="H1811" s="117" t="e">
        <f>G1811*'3-9-2原材料-报废'!#REF!</f>
        <v>#REF!</v>
      </c>
    </row>
    <row r="1812" ht="16" customHeight="1" spans="1:8">
      <c r="A1812" s="117">
        <v>1811</v>
      </c>
      <c r="B1812" s="117" t="s">
        <v>2257</v>
      </c>
      <c r="C1812" s="117" t="s">
        <v>2258</v>
      </c>
      <c r="D1812" s="117" t="s">
        <v>124</v>
      </c>
      <c r="E1812" s="117">
        <v>0.05</v>
      </c>
      <c r="F1812" s="117">
        <v>8</v>
      </c>
      <c r="G1812" s="117">
        <v>0.4</v>
      </c>
      <c r="H1812" s="117" t="e">
        <f>G1812*'3-9-2原材料-报废'!#REF!</f>
        <v>#REF!</v>
      </c>
    </row>
    <row r="1813" ht="16" customHeight="1" spans="1:8">
      <c r="A1813" s="117">
        <v>1812</v>
      </c>
      <c r="B1813" s="117" t="s">
        <v>2259</v>
      </c>
      <c r="C1813" s="117" t="s">
        <v>2260</v>
      </c>
      <c r="D1813" s="117" t="s">
        <v>124</v>
      </c>
      <c r="E1813" s="117">
        <v>0.05</v>
      </c>
      <c r="F1813" s="117">
        <v>8</v>
      </c>
      <c r="G1813" s="117">
        <v>0.4</v>
      </c>
      <c r="H1813" s="117" t="e">
        <f>G1813*'3-9-2原材料-报废'!#REF!</f>
        <v>#REF!</v>
      </c>
    </row>
    <row r="1814" ht="16" customHeight="1" spans="1:8">
      <c r="A1814" s="117">
        <v>1813</v>
      </c>
      <c r="B1814" s="117" t="s">
        <v>2259</v>
      </c>
      <c r="C1814" s="117" t="s">
        <v>2260</v>
      </c>
      <c r="D1814" s="117" t="s">
        <v>124</v>
      </c>
      <c r="E1814" s="117">
        <v>0.05</v>
      </c>
      <c r="F1814" s="117">
        <v>8</v>
      </c>
      <c r="G1814" s="117">
        <v>0.4</v>
      </c>
      <c r="H1814" s="117" t="e">
        <f>G1814*'3-9-2原材料-报废'!#REF!</f>
        <v>#REF!</v>
      </c>
    </row>
    <row r="1815" ht="16" customHeight="1" spans="1:8">
      <c r="A1815" s="117">
        <v>1814</v>
      </c>
      <c r="B1815" s="117" t="s">
        <v>2259</v>
      </c>
      <c r="C1815" s="117" t="s">
        <v>2260</v>
      </c>
      <c r="D1815" s="117" t="s">
        <v>124</v>
      </c>
      <c r="E1815" s="117">
        <v>0.05</v>
      </c>
      <c r="F1815" s="117">
        <v>8</v>
      </c>
      <c r="G1815" s="117">
        <v>0.4</v>
      </c>
      <c r="H1815" s="117" t="e">
        <f>G1815*'3-9-2原材料-报废'!#REF!</f>
        <v>#REF!</v>
      </c>
    </row>
    <row r="1816" ht="16" customHeight="1" spans="1:8">
      <c r="A1816" s="117">
        <v>1815</v>
      </c>
      <c r="B1816" s="117" t="s">
        <v>2261</v>
      </c>
      <c r="C1816" s="117" t="s">
        <v>2262</v>
      </c>
      <c r="D1816" s="117" t="s">
        <v>124</v>
      </c>
      <c r="E1816" s="117">
        <v>0.05</v>
      </c>
      <c r="F1816" s="117">
        <v>8</v>
      </c>
      <c r="G1816" s="117">
        <v>0.4</v>
      </c>
      <c r="H1816" s="117" t="e">
        <f>G1816*'3-9-2原材料-报废'!#REF!</f>
        <v>#REF!</v>
      </c>
    </row>
    <row r="1817" ht="16" customHeight="1" spans="1:8">
      <c r="A1817" s="117">
        <v>1816</v>
      </c>
      <c r="B1817" s="117" t="s">
        <v>2263</v>
      </c>
      <c r="C1817" s="117" t="s">
        <v>2264</v>
      </c>
      <c r="D1817" s="117" t="s">
        <v>279</v>
      </c>
      <c r="E1817" s="117">
        <v>0.02</v>
      </c>
      <c r="F1817" s="117">
        <v>8</v>
      </c>
      <c r="G1817" s="117">
        <v>0.16</v>
      </c>
      <c r="H1817" s="117" t="e">
        <f>G1817*'3-9-2原材料-报废'!#REF!</f>
        <v>#REF!</v>
      </c>
    </row>
    <row r="1818" ht="16" customHeight="1" spans="1:8">
      <c r="A1818" s="117">
        <v>1817</v>
      </c>
      <c r="B1818" s="117" t="s">
        <v>2265</v>
      </c>
      <c r="C1818" s="117" t="s">
        <v>2266</v>
      </c>
      <c r="D1818" s="117" t="s">
        <v>114</v>
      </c>
      <c r="E1818" s="117">
        <v>0.01</v>
      </c>
      <c r="F1818" s="117">
        <v>1.5</v>
      </c>
      <c r="G1818" s="117">
        <v>0.02</v>
      </c>
      <c r="H1818" s="117" t="e">
        <f>G1818*'3-9-2原材料-报废'!#REF!</f>
        <v>#REF!</v>
      </c>
    </row>
    <row r="1819" ht="16" customHeight="1" spans="1:8">
      <c r="A1819" s="117">
        <v>1818</v>
      </c>
      <c r="B1819" s="117" t="s">
        <v>2265</v>
      </c>
      <c r="C1819" s="117" t="s">
        <v>2266</v>
      </c>
      <c r="D1819" s="117" t="s">
        <v>114</v>
      </c>
      <c r="E1819" s="117">
        <v>0.01</v>
      </c>
      <c r="F1819" s="117">
        <v>1.5</v>
      </c>
      <c r="G1819" s="117">
        <v>0.02</v>
      </c>
      <c r="H1819" s="117" t="e">
        <f>G1819*'3-9-2原材料-报废'!#REF!</f>
        <v>#REF!</v>
      </c>
    </row>
    <row r="1820" ht="16" customHeight="1" spans="1:8">
      <c r="A1820" s="117">
        <v>1819</v>
      </c>
      <c r="B1820" s="117" t="s">
        <v>2265</v>
      </c>
      <c r="C1820" s="117" t="s">
        <v>2266</v>
      </c>
      <c r="D1820" s="117" t="s">
        <v>114</v>
      </c>
      <c r="E1820" s="117">
        <v>0.01</v>
      </c>
      <c r="F1820" s="117">
        <v>1.5</v>
      </c>
      <c r="G1820" s="117">
        <v>0.02</v>
      </c>
      <c r="H1820" s="117" t="e">
        <f>G1820*'3-9-2原材料-报废'!#REF!</f>
        <v>#REF!</v>
      </c>
    </row>
    <row r="1821" ht="16" customHeight="1" spans="1:8">
      <c r="A1821" s="117">
        <v>1820</v>
      </c>
      <c r="B1821" s="117" t="s">
        <v>2267</v>
      </c>
      <c r="C1821" s="117" t="s">
        <v>2268</v>
      </c>
      <c r="D1821" s="117" t="s">
        <v>114</v>
      </c>
      <c r="E1821" s="117">
        <v>0.01</v>
      </c>
      <c r="F1821" s="117">
        <v>1.5</v>
      </c>
      <c r="G1821" s="117">
        <v>0.02</v>
      </c>
      <c r="H1821" s="117" t="e">
        <f>G1821*'3-9-2原材料-报废'!#REF!</f>
        <v>#REF!</v>
      </c>
    </row>
    <row r="1822" ht="16" customHeight="1" spans="1:8">
      <c r="A1822" s="117">
        <v>1821</v>
      </c>
      <c r="B1822" s="117" t="s">
        <v>2267</v>
      </c>
      <c r="C1822" s="117" t="s">
        <v>2268</v>
      </c>
      <c r="D1822" s="117" t="s">
        <v>114</v>
      </c>
      <c r="E1822" s="117">
        <v>0.01</v>
      </c>
      <c r="F1822" s="117">
        <v>1.5</v>
      </c>
      <c r="G1822" s="117">
        <v>0.02</v>
      </c>
      <c r="H1822" s="117" t="e">
        <f>G1822*'3-9-2原材料-报废'!#REF!</f>
        <v>#REF!</v>
      </c>
    </row>
    <row r="1823" ht="16" customHeight="1" spans="1:8">
      <c r="A1823" s="117">
        <v>1822</v>
      </c>
      <c r="B1823" s="117" t="s">
        <v>2267</v>
      </c>
      <c r="C1823" s="117" t="s">
        <v>2268</v>
      </c>
      <c r="D1823" s="117" t="s">
        <v>114</v>
      </c>
      <c r="E1823" s="117">
        <v>0.01</v>
      </c>
      <c r="F1823" s="117">
        <v>1.5</v>
      </c>
      <c r="G1823" s="117">
        <v>0.02</v>
      </c>
      <c r="H1823" s="117" t="e">
        <f>G1823*'3-9-2原材料-报废'!#REF!</f>
        <v>#REF!</v>
      </c>
    </row>
    <row r="1824" ht="16" customHeight="1" spans="1:8">
      <c r="A1824" s="117">
        <v>1823</v>
      </c>
      <c r="B1824" s="117" t="s">
        <v>2269</v>
      </c>
      <c r="C1824" s="117" t="s">
        <v>2270</v>
      </c>
      <c r="D1824" s="117" t="s">
        <v>114</v>
      </c>
      <c r="E1824" s="117">
        <v>0.01</v>
      </c>
      <c r="F1824" s="117">
        <v>1.5</v>
      </c>
      <c r="G1824" s="117">
        <v>0.02</v>
      </c>
      <c r="H1824" s="117" t="e">
        <f>G1824*'3-9-2原材料-报废'!#REF!</f>
        <v>#REF!</v>
      </c>
    </row>
    <row r="1825" ht="16" customHeight="1" spans="1:8">
      <c r="A1825" s="117">
        <v>1824</v>
      </c>
      <c r="B1825" s="117" t="s">
        <v>2269</v>
      </c>
      <c r="C1825" s="117" t="s">
        <v>2270</v>
      </c>
      <c r="D1825" s="117" t="s">
        <v>114</v>
      </c>
      <c r="E1825" s="117">
        <v>0.01</v>
      </c>
      <c r="F1825" s="117">
        <v>1.5</v>
      </c>
      <c r="G1825" s="117">
        <v>0.02</v>
      </c>
      <c r="H1825" s="117" t="e">
        <f>G1825*'3-9-2原材料-报废'!#REF!</f>
        <v>#REF!</v>
      </c>
    </row>
    <row r="1826" ht="16" customHeight="1" spans="1:8">
      <c r="A1826" s="117">
        <v>1825</v>
      </c>
      <c r="B1826" s="117" t="s">
        <v>2269</v>
      </c>
      <c r="C1826" s="117" t="s">
        <v>2270</v>
      </c>
      <c r="D1826" s="117" t="s">
        <v>114</v>
      </c>
      <c r="E1826" s="117">
        <v>0.01</v>
      </c>
      <c r="F1826" s="117">
        <v>1.5</v>
      </c>
      <c r="G1826" s="117">
        <v>0.02</v>
      </c>
      <c r="H1826" s="117" t="e">
        <f>G1826*'3-9-2原材料-报废'!#REF!</f>
        <v>#REF!</v>
      </c>
    </row>
    <row r="1827" ht="16" customHeight="1" spans="1:8">
      <c r="A1827" s="117">
        <v>1826</v>
      </c>
      <c r="B1827" s="117" t="s">
        <v>2271</v>
      </c>
      <c r="C1827" s="117" t="s">
        <v>2272</v>
      </c>
      <c r="D1827" s="117" t="s">
        <v>279</v>
      </c>
      <c r="E1827" s="117">
        <v>0.01</v>
      </c>
      <c r="F1827" s="117">
        <v>8</v>
      </c>
      <c r="G1827" s="117">
        <v>0.08</v>
      </c>
      <c r="H1827" s="117" t="e">
        <f>G1827*'3-9-2原材料-报废'!#REF!</f>
        <v>#REF!</v>
      </c>
    </row>
    <row r="1828" ht="16" customHeight="1" spans="1:8">
      <c r="A1828" s="117">
        <v>1827</v>
      </c>
      <c r="B1828" s="117" t="s">
        <v>2271</v>
      </c>
      <c r="C1828" s="117" t="s">
        <v>2272</v>
      </c>
      <c r="D1828" s="117" t="s">
        <v>279</v>
      </c>
      <c r="E1828" s="117">
        <v>0.01</v>
      </c>
      <c r="F1828" s="117">
        <v>8</v>
      </c>
      <c r="G1828" s="117">
        <v>0.08</v>
      </c>
      <c r="H1828" s="117" t="e">
        <f>G1828*'3-9-2原材料-报废'!#REF!</f>
        <v>#REF!</v>
      </c>
    </row>
    <row r="1829" ht="16" customHeight="1" spans="1:8">
      <c r="A1829" s="117">
        <v>1828</v>
      </c>
      <c r="B1829" s="117" t="s">
        <v>2273</v>
      </c>
      <c r="C1829" s="117" t="s">
        <v>2274</v>
      </c>
      <c r="D1829" s="117" t="s">
        <v>279</v>
      </c>
      <c r="E1829" s="117">
        <v>0.01</v>
      </c>
      <c r="F1829" s="117">
        <v>8</v>
      </c>
      <c r="G1829" s="117">
        <v>0.08</v>
      </c>
      <c r="H1829" s="117" t="e">
        <f>G1829*'3-9-2原材料-报废'!#REF!</f>
        <v>#REF!</v>
      </c>
    </row>
    <row r="1830" ht="16" customHeight="1" spans="1:8">
      <c r="A1830" s="117">
        <v>1829</v>
      </c>
      <c r="B1830" s="117" t="s">
        <v>2275</v>
      </c>
      <c r="C1830" s="117" t="s">
        <v>2276</v>
      </c>
      <c r="D1830" s="117" t="s">
        <v>124</v>
      </c>
      <c r="E1830" s="117">
        <v>0.05</v>
      </c>
      <c r="F1830" s="117">
        <v>8</v>
      </c>
      <c r="G1830" s="117">
        <v>0.4</v>
      </c>
      <c r="H1830" s="117" t="e">
        <f>G1830*'3-9-2原材料-报废'!#REF!</f>
        <v>#REF!</v>
      </c>
    </row>
    <row r="1831" ht="16" customHeight="1" spans="1:8">
      <c r="A1831" s="117">
        <v>1830</v>
      </c>
      <c r="B1831" s="117" t="s">
        <v>2277</v>
      </c>
      <c r="C1831" s="117" t="s">
        <v>2278</v>
      </c>
      <c r="D1831" s="117" t="s">
        <v>9</v>
      </c>
      <c r="E1831" s="117">
        <v>0.02</v>
      </c>
      <c r="F1831" s="117">
        <v>0.5</v>
      </c>
      <c r="G1831" s="117">
        <v>0.01</v>
      </c>
      <c r="H1831" s="117" t="e">
        <f>G1831*'3-9-2原材料-报废'!#REF!</f>
        <v>#REF!</v>
      </c>
    </row>
    <row r="1832" ht="16" customHeight="1" spans="1:8">
      <c r="A1832" s="117">
        <v>1831</v>
      </c>
      <c r="B1832" s="117" t="s">
        <v>2279</v>
      </c>
      <c r="C1832" s="117" t="s">
        <v>2280</v>
      </c>
      <c r="D1832" s="117" t="s">
        <v>279</v>
      </c>
      <c r="E1832" s="117">
        <v>0.05</v>
      </c>
      <c r="F1832" s="117">
        <v>8</v>
      </c>
      <c r="G1832" s="117">
        <v>0.4</v>
      </c>
      <c r="H1832" s="117" t="e">
        <f>G1832*'3-9-2原材料-报废'!#REF!</f>
        <v>#REF!</v>
      </c>
    </row>
    <row r="1833" ht="16" customHeight="1" spans="1:8">
      <c r="A1833" s="117">
        <v>1832</v>
      </c>
      <c r="B1833" s="117" t="s">
        <v>2279</v>
      </c>
      <c r="C1833" s="117" t="s">
        <v>2280</v>
      </c>
      <c r="D1833" s="117" t="s">
        <v>279</v>
      </c>
      <c r="E1833" s="117">
        <v>0.05</v>
      </c>
      <c r="F1833" s="117">
        <v>8</v>
      </c>
      <c r="G1833" s="117">
        <v>0.4</v>
      </c>
      <c r="H1833" s="117" t="e">
        <f>G1833*'3-9-2原材料-报废'!#REF!</f>
        <v>#REF!</v>
      </c>
    </row>
    <row r="1834" ht="16" customHeight="1" spans="1:8">
      <c r="A1834" s="117">
        <v>1833</v>
      </c>
      <c r="B1834" s="117" t="s">
        <v>2279</v>
      </c>
      <c r="C1834" s="117" t="s">
        <v>2280</v>
      </c>
      <c r="D1834" s="117" t="s">
        <v>279</v>
      </c>
      <c r="E1834" s="117">
        <v>0.05</v>
      </c>
      <c r="F1834" s="117">
        <v>8</v>
      </c>
      <c r="G1834" s="117">
        <v>0.4</v>
      </c>
      <c r="H1834" s="117" t="e">
        <f>G1834*'3-9-2原材料-报废'!#REF!</f>
        <v>#REF!</v>
      </c>
    </row>
    <row r="1835" ht="16" customHeight="1" spans="1:8">
      <c r="A1835" s="117">
        <v>1834</v>
      </c>
      <c r="B1835" s="117" t="s">
        <v>2281</v>
      </c>
      <c r="C1835" s="117" t="s">
        <v>2282</v>
      </c>
      <c r="D1835" s="117" t="s">
        <v>279</v>
      </c>
      <c r="E1835" s="117">
        <v>0.1</v>
      </c>
      <c r="F1835" s="117">
        <v>8</v>
      </c>
      <c r="G1835" s="117">
        <v>0.8</v>
      </c>
      <c r="H1835" s="117" t="e">
        <f>G1835*'3-9-2原材料-报废'!#REF!</f>
        <v>#REF!</v>
      </c>
    </row>
    <row r="1836" ht="16" customHeight="1" spans="1:8">
      <c r="A1836" s="117">
        <v>1835</v>
      </c>
      <c r="B1836" s="117" t="s">
        <v>2281</v>
      </c>
      <c r="C1836" s="117" t="s">
        <v>2282</v>
      </c>
      <c r="D1836" s="117" t="s">
        <v>279</v>
      </c>
      <c r="E1836" s="117">
        <v>0.1</v>
      </c>
      <c r="F1836" s="117">
        <v>8</v>
      </c>
      <c r="G1836" s="117">
        <v>0.8</v>
      </c>
      <c r="H1836" s="117" t="e">
        <f>G1836*'3-9-2原材料-报废'!#REF!</f>
        <v>#REF!</v>
      </c>
    </row>
    <row r="1837" ht="16" customHeight="1" spans="1:8">
      <c r="A1837" s="117">
        <v>1836</v>
      </c>
      <c r="B1837" s="117" t="s">
        <v>2283</v>
      </c>
      <c r="C1837" s="117" t="s">
        <v>2284</v>
      </c>
      <c r="D1837" s="117" t="s">
        <v>279</v>
      </c>
      <c r="E1837" s="117">
        <v>0.01</v>
      </c>
      <c r="F1837" s="117">
        <v>8</v>
      </c>
      <c r="G1837" s="117">
        <v>0.08</v>
      </c>
      <c r="H1837" s="117" t="e">
        <f>G1837*'3-9-2原材料-报废'!#REF!</f>
        <v>#REF!</v>
      </c>
    </row>
    <row r="1838" ht="16" customHeight="1" spans="1:8">
      <c r="A1838" s="117">
        <v>1837</v>
      </c>
      <c r="B1838" s="117" t="s">
        <v>2283</v>
      </c>
      <c r="C1838" s="117" t="s">
        <v>2284</v>
      </c>
      <c r="D1838" s="117" t="s">
        <v>279</v>
      </c>
      <c r="E1838" s="117">
        <v>0.01</v>
      </c>
      <c r="F1838" s="117">
        <v>8</v>
      </c>
      <c r="G1838" s="117">
        <v>0.08</v>
      </c>
      <c r="H1838" s="117" t="e">
        <f>G1838*'3-9-2原材料-报废'!#REF!</f>
        <v>#REF!</v>
      </c>
    </row>
    <row r="1839" ht="16" customHeight="1" spans="1:8">
      <c r="A1839" s="117">
        <v>1838</v>
      </c>
      <c r="B1839" s="117" t="s">
        <v>2283</v>
      </c>
      <c r="C1839" s="117" t="s">
        <v>2284</v>
      </c>
      <c r="D1839" s="117" t="s">
        <v>279</v>
      </c>
      <c r="E1839" s="117">
        <v>0.01</v>
      </c>
      <c r="F1839" s="117">
        <v>8</v>
      </c>
      <c r="G1839" s="117">
        <v>0.08</v>
      </c>
      <c r="H1839" s="117" t="e">
        <f>G1839*'3-9-2原材料-报废'!#REF!</f>
        <v>#REF!</v>
      </c>
    </row>
    <row r="1840" ht="16" customHeight="1" spans="1:8">
      <c r="A1840" s="117">
        <v>1839</v>
      </c>
      <c r="B1840" s="117" t="s">
        <v>2285</v>
      </c>
      <c r="C1840" s="117" t="s">
        <v>2286</v>
      </c>
      <c r="D1840" s="117" t="s">
        <v>279</v>
      </c>
      <c r="E1840" s="117">
        <v>0.01</v>
      </c>
      <c r="F1840" s="117">
        <v>8</v>
      </c>
      <c r="G1840" s="117">
        <v>0.08</v>
      </c>
      <c r="H1840" s="117" t="e">
        <f>G1840*'3-9-2原材料-报废'!#REF!</f>
        <v>#REF!</v>
      </c>
    </row>
    <row r="1841" ht="16" customHeight="1" spans="1:8">
      <c r="A1841" s="117">
        <v>1840</v>
      </c>
      <c r="B1841" s="117" t="s">
        <v>2287</v>
      </c>
      <c r="C1841" s="117" t="s">
        <v>2288</v>
      </c>
      <c r="D1841" s="117" t="s">
        <v>70</v>
      </c>
      <c r="E1841" s="117">
        <v>0.05</v>
      </c>
      <c r="F1841" s="117">
        <v>3</v>
      </c>
      <c r="G1841" s="117">
        <v>0.15</v>
      </c>
      <c r="H1841" s="117" t="e">
        <f>G1841*'3-9-2原材料-报废'!#REF!</f>
        <v>#REF!</v>
      </c>
    </row>
    <row r="1842" ht="16" customHeight="1" spans="1:8">
      <c r="A1842" s="117">
        <v>1841</v>
      </c>
      <c r="B1842" s="117" t="s">
        <v>2287</v>
      </c>
      <c r="C1842" s="117" t="s">
        <v>2288</v>
      </c>
      <c r="D1842" s="117" t="s">
        <v>70</v>
      </c>
      <c r="E1842" s="117">
        <v>0.05</v>
      </c>
      <c r="F1842" s="117">
        <v>3</v>
      </c>
      <c r="G1842" s="117">
        <v>0.15</v>
      </c>
      <c r="H1842" s="117" t="e">
        <f>G1842*'3-9-2原材料-报废'!#REF!</f>
        <v>#REF!</v>
      </c>
    </row>
    <row r="1843" ht="16" customHeight="1" spans="1:8">
      <c r="A1843" s="117">
        <v>1842</v>
      </c>
      <c r="B1843" s="117" t="s">
        <v>2289</v>
      </c>
      <c r="C1843" s="117" t="s">
        <v>2290</v>
      </c>
      <c r="D1843" s="117" t="s">
        <v>279</v>
      </c>
      <c r="E1843" s="117">
        <v>0.02</v>
      </c>
      <c r="F1843" s="117">
        <v>8</v>
      </c>
      <c r="G1843" s="117">
        <v>0.16</v>
      </c>
      <c r="H1843" s="117" t="e">
        <f>G1843*'3-9-2原材料-报废'!#REF!</f>
        <v>#REF!</v>
      </c>
    </row>
    <row r="1844" ht="16" customHeight="1" spans="1:8">
      <c r="A1844" s="117">
        <v>1843</v>
      </c>
      <c r="B1844" s="117" t="s">
        <v>2291</v>
      </c>
      <c r="C1844" s="117" t="s">
        <v>2292</v>
      </c>
      <c r="D1844" s="117" t="s">
        <v>279</v>
      </c>
      <c r="E1844" s="117">
        <v>0.05</v>
      </c>
      <c r="F1844" s="117">
        <v>8</v>
      </c>
      <c r="G1844" s="117">
        <v>0.4</v>
      </c>
      <c r="H1844" s="117" t="e">
        <f>G1844*'3-9-2原材料-报废'!#REF!</f>
        <v>#REF!</v>
      </c>
    </row>
    <row r="1845" ht="16" customHeight="1" spans="1:8">
      <c r="A1845" s="117">
        <v>1844</v>
      </c>
      <c r="B1845" s="117" t="s">
        <v>2291</v>
      </c>
      <c r="C1845" s="117" t="s">
        <v>2292</v>
      </c>
      <c r="D1845" s="117" t="s">
        <v>279</v>
      </c>
      <c r="E1845" s="117">
        <v>0.05</v>
      </c>
      <c r="F1845" s="117">
        <v>8</v>
      </c>
      <c r="G1845" s="117">
        <v>0.4</v>
      </c>
      <c r="H1845" s="117" t="e">
        <f>G1845*'3-9-2原材料-报废'!#REF!</f>
        <v>#REF!</v>
      </c>
    </row>
    <row r="1846" ht="16" customHeight="1" spans="1:8">
      <c r="A1846" s="117">
        <v>1845</v>
      </c>
      <c r="B1846" s="117" t="s">
        <v>2293</v>
      </c>
      <c r="C1846" s="117" t="s">
        <v>2294</v>
      </c>
      <c r="D1846" s="117" t="s">
        <v>73</v>
      </c>
      <c r="E1846" s="117">
        <v>0.05</v>
      </c>
      <c r="F1846" s="117">
        <v>8</v>
      </c>
      <c r="G1846" s="117">
        <v>0.4</v>
      </c>
      <c r="H1846" s="117" t="e">
        <f>G1846*'3-9-2原材料-报废'!#REF!</f>
        <v>#REF!</v>
      </c>
    </row>
    <row r="1847" ht="16" customHeight="1" spans="1:8">
      <c r="A1847" s="117">
        <v>1846</v>
      </c>
      <c r="B1847" s="117" t="s">
        <v>2295</v>
      </c>
      <c r="C1847" s="117" t="s">
        <v>2296</v>
      </c>
      <c r="D1847" s="117" t="s">
        <v>279</v>
      </c>
      <c r="E1847" s="117">
        <v>0.05</v>
      </c>
      <c r="F1847" s="117">
        <v>8</v>
      </c>
      <c r="G1847" s="117">
        <v>0.4</v>
      </c>
      <c r="H1847" s="117" t="e">
        <f>G1847*'3-9-2原材料-报废'!#REF!</f>
        <v>#REF!</v>
      </c>
    </row>
    <row r="1848" ht="16" customHeight="1" spans="1:8">
      <c r="A1848" s="117">
        <v>1847</v>
      </c>
      <c r="B1848" s="117" t="s">
        <v>2295</v>
      </c>
      <c r="C1848" s="117" t="s">
        <v>2296</v>
      </c>
      <c r="D1848" s="117" t="s">
        <v>279</v>
      </c>
      <c r="E1848" s="117">
        <v>0.05</v>
      </c>
      <c r="F1848" s="117">
        <v>8</v>
      </c>
      <c r="G1848" s="117">
        <v>0.4</v>
      </c>
      <c r="H1848" s="117" t="e">
        <f>G1848*'3-9-2原材料-报废'!#REF!</f>
        <v>#REF!</v>
      </c>
    </row>
    <row r="1849" ht="16" customHeight="1" spans="1:8">
      <c r="A1849" s="117">
        <v>1848</v>
      </c>
      <c r="B1849" s="117" t="s">
        <v>2297</v>
      </c>
      <c r="C1849" s="117" t="s">
        <v>2298</v>
      </c>
      <c r="D1849" s="117" t="s">
        <v>124</v>
      </c>
      <c r="E1849" s="117">
        <v>0.02</v>
      </c>
      <c r="F1849" s="117">
        <v>8</v>
      </c>
      <c r="G1849" s="117">
        <v>0.16</v>
      </c>
      <c r="H1849" s="117" t="e">
        <f>G1849*'3-9-2原材料-报废'!#REF!</f>
        <v>#REF!</v>
      </c>
    </row>
    <row r="1850" ht="16" customHeight="1" spans="1:8">
      <c r="A1850" s="117">
        <v>1849</v>
      </c>
      <c r="B1850" s="117" t="s">
        <v>2297</v>
      </c>
      <c r="C1850" s="117" t="s">
        <v>2298</v>
      </c>
      <c r="D1850" s="117" t="s">
        <v>124</v>
      </c>
      <c r="E1850" s="117">
        <v>0.02</v>
      </c>
      <c r="F1850" s="117">
        <v>8</v>
      </c>
      <c r="G1850" s="117">
        <v>0.16</v>
      </c>
      <c r="H1850" s="117" t="e">
        <f>G1850*'3-9-2原材料-报废'!#REF!</f>
        <v>#REF!</v>
      </c>
    </row>
    <row r="1851" ht="16" customHeight="1" spans="1:8">
      <c r="A1851" s="117">
        <v>1850</v>
      </c>
      <c r="B1851" s="117" t="s">
        <v>2297</v>
      </c>
      <c r="C1851" s="117" t="s">
        <v>2298</v>
      </c>
      <c r="D1851" s="117" t="s">
        <v>124</v>
      </c>
      <c r="E1851" s="117">
        <v>0.02</v>
      </c>
      <c r="F1851" s="117">
        <v>8</v>
      </c>
      <c r="G1851" s="117">
        <v>0.16</v>
      </c>
      <c r="H1851" s="117" t="e">
        <f>G1851*'3-9-2原材料-报废'!#REF!</f>
        <v>#REF!</v>
      </c>
    </row>
    <row r="1852" ht="16" customHeight="1" spans="1:8">
      <c r="A1852" s="117">
        <v>1851</v>
      </c>
      <c r="B1852" s="117" t="s">
        <v>2297</v>
      </c>
      <c r="C1852" s="117" t="s">
        <v>2298</v>
      </c>
      <c r="D1852" s="117" t="s">
        <v>124</v>
      </c>
      <c r="E1852" s="117">
        <v>0.02</v>
      </c>
      <c r="F1852" s="117">
        <v>8</v>
      </c>
      <c r="G1852" s="117">
        <v>0.16</v>
      </c>
      <c r="H1852" s="117" t="e">
        <f>G1852*'3-9-2原材料-报废'!#REF!</f>
        <v>#REF!</v>
      </c>
    </row>
    <row r="1853" ht="16" customHeight="1" spans="1:8">
      <c r="A1853" s="117">
        <v>1852</v>
      </c>
      <c r="B1853" s="117" t="s">
        <v>2297</v>
      </c>
      <c r="C1853" s="117" t="s">
        <v>2298</v>
      </c>
      <c r="D1853" s="117" t="s">
        <v>124</v>
      </c>
      <c r="E1853" s="117">
        <v>0.02</v>
      </c>
      <c r="F1853" s="117">
        <v>8</v>
      </c>
      <c r="G1853" s="117">
        <v>0.16</v>
      </c>
      <c r="H1853" s="117" t="e">
        <f>G1853*'3-9-2原材料-报废'!#REF!</f>
        <v>#REF!</v>
      </c>
    </row>
    <row r="1854" ht="16" customHeight="1" spans="1:8">
      <c r="A1854" s="117">
        <v>1853</v>
      </c>
      <c r="B1854" s="117" t="s">
        <v>2297</v>
      </c>
      <c r="C1854" s="117" t="s">
        <v>2298</v>
      </c>
      <c r="D1854" s="117" t="s">
        <v>124</v>
      </c>
      <c r="E1854" s="117">
        <v>0.02</v>
      </c>
      <c r="F1854" s="117">
        <v>8</v>
      </c>
      <c r="G1854" s="117">
        <v>0.16</v>
      </c>
      <c r="H1854" s="117" t="e">
        <f>G1854*'3-9-2原材料-报废'!#REF!</f>
        <v>#REF!</v>
      </c>
    </row>
    <row r="1855" ht="16" customHeight="1" spans="1:8">
      <c r="A1855" s="117">
        <v>1854</v>
      </c>
      <c r="B1855" s="117" t="s">
        <v>2297</v>
      </c>
      <c r="C1855" s="117" t="s">
        <v>2298</v>
      </c>
      <c r="D1855" s="117" t="s">
        <v>124</v>
      </c>
      <c r="E1855" s="117">
        <v>0.02</v>
      </c>
      <c r="F1855" s="117">
        <v>8</v>
      </c>
      <c r="G1855" s="117">
        <v>0.16</v>
      </c>
      <c r="H1855" s="117" t="e">
        <f>G1855*'3-9-2原材料-报废'!#REF!</f>
        <v>#REF!</v>
      </c>
    </row>
    <row r="1856" ht="16" customHeight="1" spans="1:8">
      <c r="A1856" s="117">
        <v>1855</v>
      </c>
      <c r="B1856" s="117" t="s">
        <v>2297</v>
      </c>
      <c r="C1856" s="117" t="s">
        <v>2298</v>
      </c>
      <c r="D1856" s="117" t="s">
        <v>124</v>
      </c>
      <c r="E1856" s="117">
        <v>0.02</v>
      </c>
      <c r="F1856" s="117">
        <v>8</v>
      </c>
      <c r="G1856" s="117">
        <v>0.16</v>
      </c>
      <c r="H1856" s="117" t="e">
        <f>G1856*'3-9-2原材料-报废'!#REF!</f>
        <v>#REF!</v>
      </c>
    </row>
    <row r="1857" ht="16" customHeight="1" spans="1:8">
      <c r="A1857" s="117">
        <v>1856</v>
      </c>
      <c r="B1857" s="117" t="s">
        <v>2297</v>
      </c>
      <c r="C1857" s="117" t="s">
        <v>2298</v>
      </c>
      <c r="D1857" s="117" t="s">
        <v>124</v>
      </c>
      <c r="E1857" s="117">
        <v>0.02</v>
      </c>
      <c r="F1857" s="117">
        <v>8</v>
      </c>
      <c r="G1857" s="117">
        <v>0.16</v>
      </c>
      <c r="H1857" s="117" t="e">
        <f>G1857*'3-9-2原材料-报废'!#REF!</f>
        <v>#REF!</v>
      </c>
    </row>
    <row r="1858" ht="16" customHeight="1" spans="1:8">
      <c r="A1858" s="117">
        <v>1857</v>
      </c>
      <c r="B1858" s="117" t="s">
        <v>2299</v>
      </c>
      <c r="C1858" s="117" t="s">
        <v>2300</v>
      </c>
      <c r="D1858" s="117" t="s">
        <v>124</v>
      </c>
      <c r="E1858" s="117">
        <v>0.1</v>
      </c>
      <c r="F1858" s="117">
        <v>8</v>
      </c>
      <c r="G1858" s="117">
        <v>0.8</v>
      </c>
      <c r="H1858" s="117" t="e">
        <f>G1858*'3-9-2原材料-报废'!#REF!</f>
        <v>#REF!</v>
      </c>
    </row>
    <row r="1859" ht="16" customHeight="1" spans="1:8">
      <c r="A1859" s="117">
        <v>1858</v>
      </c>
      <c r="B1859" s="117" t="s">
        <v>2299</v>
      </c>
      <c r="C1859" s="117" t="s">
        <v>2300</v>
      </c>
      <c r="D1859" s="117" t="s">
        <v>124</v>
      </c>
      <c r="E1859" s="117">
        <v>0.1</v>
      </c>
      <c r="F1859" s="117">
        <v>8</v>
      </c>
      <c r="G1859" s="117">
        <v>0.8</v>
      </c>
      <c r="H1859" s="117" t="e">
        <f>G1859*'3-9-2原材料-报废'!#REF!</f>
        <v>#REF!</v>
      </c>
    </row>
    <row r="1860" ht="16" customHeight="1" spans="1:8">
      <c r="A1860" s="117">
        <v>1859</v>
      </c>
      <c r="B1860" s="117" t="s">
        <v>2301</v>
      </c>
      <c r="C1860" s="117" t="s">
        <v>2302</v>
      </c>
      <c r="D1860" s="117" t="s">
        <v>124</v>
      </c>
      <c r="E1860" s="117">
        <v>0.1</v>
      </c>
      <c r="F1860" s="117">
        <v>8</v>
      </c>
      <c r="G1860" s="117">
        <v>0.8</v>
      </c>
      <c r="H1860" s="117" t="e">
        <f>G1860*'3-9-2原材料-报废'!#REF!</f>
        <v>#REF!</v>
      </c>
    </row>
    <row r="1861" ht="16" customHeight="1" spans="1:8">
      <c r="A1861" s="117">
        <v>1860</v>
      </c>
      <c r="B1861" s="117" t="s">
        <v>2301</v>
      </c>
      <c r="C1861" s="117" t="s">
        <v>2302</v>
      </c>
      <c r="D1861" s="117" t="s">
        <v>124</v>
      </c>
      <c r="E1861" s="117">
        <v>0.1</v>
      </c>
      <c r="F1861" s="117">
        <v>8</v>
      </c>
      <c r="G1861" s="117">
        <v>0.8</v>
      </c>
      <c r="H1861" s="117" t="e">
        <f>G1861*'3-9-2原材料-报废'!#REF!</f>
        <v>#REF!</v>
      </c>
    </row>
    <row r="1862" ht="16" customHeight="1" spans="1:8">
      <c r="A1862" s="117">
        <v>1861</v>
      </c>
      <c r="B1862" s="117" t="s">
        <v>2301</v>
      </c>
      <c r="C1862" s="117" t="s">
        <v>2302</v>
      </c>
      <c r="D1862" s="117" t="s">
        <v>124</v>
      </c>
      <c r="E1862" s="117">
        <v>0.1</v>
      </c>
      <c r="F1862" s="117">
        <v>8</v>
      </c>
      <c r="G1862" s="117">
        <v>0.8</v>
      </c>
      <c r="H1862" s="117" t="e">
        <f>G1862*'3-9-2原材料-报废'!#REF!</f>
        <v>#REF!</v>
      </c>
    </row>
    <row r="1863" ht="16" customHeight="1" spans="1:8">
      <c r="A1863" s="117">
        <v>1862</v>
      </c>
      <c r="B1863" s="117" t="s">
        <v>2303</v>
      </c>
      <c r="C1863" s="117" t="s">
        <v>2304</v>
      </c>
      <c r="D1863" s="117" t="s">
        <v>124</v>
      </c>
      <c r="E1863" s="117">
        <v>0.05</v>
      </c>
      <c r="F1863" s="117">
        <v>8</v>
      </c>
      <c r="G1863" s="117">
        <v>0.4</v>
      </c>
      <c r="H1863" s="117" t="e">
        <f>G1863*'3-9-2原材料-报废'!#REF!</f>
        <v>#REF!</v>
      </c>
    </row>
    <row r="1864" ht="16" customHeight="1" spans="1:8">
      <c r="A1864" s="117">
        <v>1863</v>
      </c>
      <c r="B1864" s="117" t="s">
        <v>2305</v>
      </c>
      <c r="C1864" s="117" t="s">
        <v>2306</v>
      </c>
      <c r="D1864" s="117" t="s">
        <v>124</v>
      </c>
      <c r="E1864" s="117">
        <v>0.05</v>
      </c>
      <c r="F1864" s="117">
        <v>8</v>
      </c>
      <c r="G1864" s="117">
        <v>0.4</v>
      </c>
      <c r="H1864" s="117" t="e">
        <f>G1864*'3-9-2原材料-报废'!#REF!</f>
        <v>#REF!</v>
      </c>
    </row>
    <row r="1865" ht="16" customHeight="1" spans="1:8">
      <c r="A1865" s="117">
        <v>1864</v>
      </c>
      <c r="B1865" s="117" t="s">
        <v>2307</v>
      </c>
      <c r="C1865" s="117" t="s">
        <v>2308</v>
      </c>
      <c r="D1865" s="117" t="s">
        <v>73</v>
      </c>
      <c r="E1865" s="117">
        <v>0.01</v>
      </c>
      <c r="F1865" s="117">
        <v>8</v>
      </c>
      <c r="G1865" s="117">
        <v>0.08</v>
      </c>
      <c r="H1865" s="117" t="e">
        <f>G1865*'3-9-2原材料-报废'!#REF!</f>
        <v>#REF!</v>
      </c>
    </row>
    <row r="1866" ht="16" customHeight="1" spans="1:8">
      <c r="A1866" s="117">
        <v>1865</v>
      </c>
      <c r="B1866" s="117" t="s">
        <v>2307</v>
      </c>
      <c r="C1866" s="117" t="s">
        <v>2308</v>
      </c>
      <c r="D1866" s="117" t="s">
        <v>73</v>
      </c>
      <c r="E1866" s="117">
        <v>0.01</v>
      </c>
      <c r="F1866" s="117">
        <v>8</v>
      </c>
      <c r="G1866" s="117">
        <v>0.08</v>
      </c>
      <c r="H1866" s="117" t="e">
        <f>G1866*'3-9-2原材料-报废'!#REF!</f>
        <v>#REF!</v>
      </c>
    </row>
    <row r="1867" ht="16" customHeight="1" spans="1:8">
      <c r="A1867" s="117">
        <v>1866</v>
      </c>
      <c r="B1867" s="117" t="s">
        <v>2307</v>
      </c>
      <c r="C1867" s="117" t="s">
        <v>2308</v>
      </c>
      <c r="D1867" s="117" t="s">
        <v>73</v>
      </c>
      <c r="E1867" s="117">
        <v>0.01</v>
      </c>
      <c r="F1867" s="117">
        <v>8</v>
      </c>
      <c r="G1867" s="117">
        <v>0.08</v>
      </c>
      <c r="H1867" s="117" t="e">
        <f>G1867*'3-9-2原材料-报废'!#REF!</f>
        <v>#REF!</v>
      </c>
    </row>
    <row r="1868" ht="16" customHeight="1" spans="1:8">
      <c r="A1868" s="117">
        <v>1867</v>
      </c>
      <c r="B1868" s="117" t="s">
        <v>2309</v>
      </c>
      <c r="C1868" s="117" t="s">
        <v>2310</v>
      </c>
      <c r="D1868" s="117" t="s">
        <v>73</v>
      </c>
      <c r="E1868" s="117">
        <v>0.01</v>
      </c>
      <c r="F1868" s="117">
        <v>8</v>
      </c>
      <c r="G1868" s="117">
        <v>0.08</v>
      </c>
      <c r="H1868" s="117" t="e">
        <f>G1868*'3-9-2原材料-报废'!#REF!</f>
        <v>#REF!</v>
      </c>
    </row>
    <row r="1869" ht="16" customHeight="1" spans="1:8">
      <c r="A1869" s="117">
        <v>1868</v>
      </c>
      <c r="B1869" s="117" t="s">
        <v>2309</v>
      </c>
      <c r="C1869" s="117" t="s">
        <v>2310</v>
      </c>
      <c r="D1869" s="117" t="s">
        <v>73</v>
      </c>
      <c r="E1869" s="117">
        <v>0.01</v>
      </c>
      <c r="F1869" s="117">
        <v>8</v>
      </c>
      <c r="G1869" s="117">
        <v>0.08</v>
      </c>
      <c r="H1869" s="117" t="e">
        <f>G1869*'3-9-2原材料-报废'!#REF!</f>
        <v>#REF!</v>
      </c>
    </row>
    <row r="1870" ht="16" customHeight="1" spans="1:8">
      <c r="A1870" s="117">
        <v>1869</v>
      </c>
      <c r="B1870" s="117" t="s">
        <v>2309</v>
      </c>
      <c r="C1870" s="117" t="s">
        <v>2310</v>
      </c>
      <c r="D1870" s="117" t="s">
        <v>73</v>
      </c>
      <c r="E1870" s="117">
        <v>0.01</v>
      </c>
      <c r="F1870" s="117">
        <v>8</v>
      </c>
      <c r="G1870" s="117">
        <v>0.08</v>
      </c>
      <c r="H1870" s="117" t="e">
        <f>G1870*'3-9-2原材料-报废'!#REF!</f>
        <v>#REF!</v>
      </c>
    </row>
    <row r="1871" ht="16" customHeight="1" spans="1:8">
      <c r="A1871" s="117">
        <v>1870</v>
      </c>
      <c r="B1871" s="117" t="s">
        <v>2311</v>
      </c>
      <c r="C1871" s="117" t="s">
        <v>2312</v>
      </c>
      <c r="D1871" s="117" t="s">
        <v>73</v>
      </c>
      <c r="E1871" s="117">
        <v>0.05</v>
      </c>
      <c r="F1871" s="117">
        <v>8</v>
      </c>
      <c r="G1871" s="117">
        <v>0.4</v>
      </c>
      <c r="H1871" s="117" t="e">
        <f>G1871*'3-9-2原材料-报废'!#REF!</f>
        <v>#REF!</v>
      </c>
    </row>
    <row r="1872" ht="16" customHeight="1" spans="1:8">
      <c r="A1872" s="117">
        <v>1871</v>
      </c>
      <c r="B1872" s="117" t="s">
        <v>2313</v>
      </c>
      <c r="C1872" s="117" t="s">
        <v>2314</v>
      </c>
      <c r="D1872" s="117" t="s">
        <v>279</v>
      </c>
      <c r="E1872" s="117">
        <v>0.1</v>
      </c>
      <c r="F1872" s="117">
        <v>8</v>
      </c>
      <c r="G1872" s="117">
        <v>0.8</v>
      </c>
      <c r="H1872" s="117" t="e">
        <f>G1872*'3-9-2原材料-报废'!#REF!</f>
        <v>#REF!</v>
      </c>
    </row>
    <row r="1873" ht="16" customHeight="1" spans="1:8">
      <c r="A1873" s="117">
        <v>1872</v>
      </c>
      <c r="B1873" s="117" t="s">
        <v>2313</v>
      </c>
      <c r="C1873" s="117" t="s">
        <v>2314</v>
      </c>
      <c r="D1873" s="117" t="s">
        <v>279</v>
      </c>
      <c r="E1873" s="117">
        <v>0.1</v>
      </c>
      <c r="F1873" s="117">
        <v>8</v>
      </c>
      <c r="G1873" s="117">
        <v>0.8</v>
      </c>
      <c r="H1873" s="117" t="e">
        <f>G1873*'3-9-2原材料-报废'!#REF!</f>
        <v>#REF!</v>
      </c>
    </row>
    <row r="1874" ht="16" customHeight="1" spans="1:8">
      <c r="A1874" s="117">
        <v>1873</v>
      </c>
      <c r="B1874" s="117" t="s">
        <v>2313</v>
      </c>
      <c r="C1874" s="117" t="s">
        <v>2314</v>
      </c>
      <c r="D1874" s="117" t="s">
        <v>279</v>
      </c>
      <c r="E1874" s="117">
        <v>0.1</v>
      </c>
      <c r="F1874" s="117">
        <v>8</v>
      </c>
      <c r="G1874" s="117">
        <v>0.8</v>
      </c>
      <c r="H1874" s="117" t="e">
        <f>G1874*'3-9-2原材料-报废'!#REF!</f>
        <v>#REF!</v>
      </c>
    </row>
    <row r="1875" ht="16" customHeight="1" spans="1:8">
      <c r="A1875" s="117">
        <v>1874</v>
      </c>
      <c r="B1875" s="117" t="s">
        <v>2315</v>
      </c>
      <c r="C1875" s="117" t="s">
        <v>2316</v>
      </c>
      <c r="D1875" s="117" t="s">
        <v>279</v>
      </c>
      <c r="E1875" s="117">
        <v>0.01</v>
      </c>
      <c r="F1875" s="117">
        <v>8</v>
      </c>
      <c r="G1875" s="117">
        <v>0.08</v>
      </c>
      <c r="H1875" s="117" t="e">
        <f>G1875*'3-9-2原材料-报废'!#REF!</f>
        <v>#REF!</v>
      </c>
    </row>
    <row r="1876" ht="16" customHeight="1" spans="1:8">
      <c r="A1876" s="117">
        <v>1875</v>
      </c>
      <c r="B1876" s="117" t="s">
        <v>2315</v>
      </c>
      <c r="C1876" s="117" t="s">
        <v>2316</v>
      </c>
      <c r="D1876" s="117" t="s">
        <v>279</v>
      </c>
      <c r="E1876" s="117">
        <v>0.01</v>
      </c>
      <c r="F1876" s="117">
        <v>8</v>
      </c>
      <c r="G1876" s="117">
        <v>0.08</v>
      </c>
      <c r="H1876" s="117" t="e">
        <f>G1876*'3-9-2原材料-报废'!#REF!</f>
        <v>#REF!</v>
      </c>
    </row>
    <row r="1877" ht="16" customHeight="1" spans="1:8">
      <c r="A1877" s="117">
        <v>1876</v>
      </c>
      <c r="B1877" s="117" t="s">
        <v>2315</v>
      </c>
      <c r="C1877" s="117" t="s">
        <v>2316</v>
      </c>
      <c r="D1877" s="117" t="s">
        <v>279</v>
      </c>
      <c r="E1877" s="117">
        <v>0.01</v>
      </c>
      <c r="F1877" s="117">
        <v>8</v>
      </c>
      <c r="G1877" s="117">
        <v>0.08</v>
      </c>
      <c r="H1877" s="117" t="e">
        <f>G1877*'3-9-2原材料-报废'!#REF!</f>
        <v>#REF!</v>
      </c>
    </row>
    <row r="1878" ht="16" customHeight="1" spans="1:8">
      <c r="A1878" s="117">
        <v>1877</v>
      </c>
      <c r="B1878" s="117" t="s">
        <v>2317</v>
      </c>
      <c r="C1878" s="117" t="s">
        <v>2318</v>
      </c>
      <c r="D1878" s="117" t="s">
        <v>124</v>
      </c>
      <c r="E1878" s="117">
        <v>0.05</v>
      </c>
      <c r="F1878" s="117">
        <v>8</v>
      </c>
      <c r="G1878" s="117">
        <v>0.4</v>
      </c>
      <c r="H1878" s="117" t="e">
        <f>G1878*'3-9-2原材料-报废'!#REF!</f>
        <v>#REF!</v>
      </c>
    </row>
    <row r="1879" ht="16" customHeight="1" spans="1:8">
      <c r="A1879" s="117">
        <v>1878</v>
      </c>
      <c r="B1879" s="117" t="s">
        <v>2319</v>
      </c>
      <c r="C1879" s="117" t="s">
        <v>2320</v>
      </c>
      <c r="D1879" s="117" t="s">
        <v>73</v>
      </c>
      <c r="E1879" s="117">
        <v>0.05</v>
      </c>
      <c r="F1879" s="117">
        <v>8</v>
      </c>
      <c r="G1879" s="117">
        <v>0.4</v>
      </c>
      <c r="H1879" s="117" t="e">
        <f>G1879*'3-9-2原材料-报废'!#REF!</f>
        <v>#REF!</v>
      </c>
    </row>
    <row r="1880" ht="16" customHeight="1" spans="1:8">
      <c r="A1880" s="117">
        <v>1879</v>
      </c>
      <c r="B1880" s="117" t="s">
        <v>2319</v>
      </c>
      <c r="C1880" s="117" t="s">
        <v>2320</v>
      </c>
      <c r="D1880" s="117" t="s">
        <v>73</v>
      </c>
      <c r="E1880" s="117">
        <v>0.05</v>
      </c>
      <c r="F1880" s="117">
        <v>8</v>
      </c>
      <c r="G1880" s="117">
        <v>0.4</v>
      </c>
      <c r="H1880" s="117" t="e">
        <f>G1880*'3-9-2原材料-报废'!#REF!</f>
        <v>#REF!</v>
      </c>
    </row>
    <row r="1881" ht="16" customHeight="1" spans="1:8">
      <c r="A1881" s="117">
        <v>1880</v>
      </c>
      <c r="B1881" s="117" t="s">
        <v>2319</v>
      </c>
      <c r="C1881" s="117" t="s">
        <v>2320</v>
      </c>
      <c r="D1881" s="117" t="s">
        <v>73</v>
      </c>
      <c r="E1881" s="117">
        <v>0.05</v>
      </c>
      <c r="F1881" s="117">
        <v>8</v>
      </c>
      <c r="G1881" s="117">
        <v>0.4</v>
      </c>
      <c r="H1881" s="117" t="e">
        <f>G1881*'3-9-2原材料-报废'!#REF!</f>
        <v>#REF!</v>
      </c>
    </row>
    <row r="1882" ht="16" customHeight="1" spans="1:8">
      <c r="A1882" s="117">
        <v>1881</v>
      </c>
      <c r="B1882" s="117" t="s">
        <v>2321</v>
      </c>
      <c r="C1882" s="117" t="s">
        <v>2322</v>
      </c>
      <c r="D1882" s="117" t="s">
        <v>73</v>
      </c>
      <c r="E1882" s="117">
        <v>0.1</v>
      </c>
      <c r="F1882" s="117">
        <v>8</v>
      </c>
      <c r="G1882" s="117">
        <v>0.8</v>
      </c>
      <c r="H1882" s="117" t="e">
        <f>G1882*'3-9-2原材料-报废'!#REF!</f>
        <v>#REF!</v>
      </c>
    </row>
    <row r="1883" ht="16" customHeight="1" spans="1:8">
      <c r="A1883" s="117">
        <v>1882</v>
      </c>
      <c r="B1883" s="117" t="s">
        <v>2323</v>
      </c>
      <c r="C1883" s="117" t="s">
        <v>2324</v>
      </c>
      <c r="D1883" s="117" t="s">
        <v>569</v>
      </c>
      <c r="E1883" s="117">
        <v>0.1</v>
      </c>
      <c r="F1883" s="117">
        <v>3</v>
      </c>
      <c r="G1883" s="117">
        <v>0.3</v>
      </c>
      <c r="H1883" s="117" t="e">
        <f>G1883*'3-9-2原材料-报废'!#REF!</f>
        <v>#REF!</v>
      </c>
    </row>
    <row r="1884" ht="16" customHeight="1" spans="1:8">
      <c r="A1884" s="117">
        <v>1883</v>
      </c>
      <c r="B1884" s="117" t="s">
        <v>2323</v>
      </c>
      <c r="C1884" s="117" t="s">
        <v>2324</v>
      </c>
      <c r="D1884" s="117" t="s">
        <v>569</v>
      </c>
      <c r="E1884" s="117">
        <v>0.1</v>
      </c>
      <c r="F1884" s="117">
        <v>3</v>
      </c>
      <c r="G1884" s="117">
        <v>0.3</v>
      </c>
      <c r="H1884" s="117" t="e">
        <f>G1884*'3-9-2原材料-报废'!#REF!</f>
        <v>#REF!</v>
      </c>
    </row>
    <row r="1885" ht="16" customHeight="1" spans="1:8">
      <c r="A1885" s="117">
        <v>1884</v>
      </c>
      <c r="B1885" s="117" t="s">
        <v>2325</v>
      </c>
      <c r="C1885" s="117" t="s">
        <v>2324</v>
      </c>
      <c r="D1885" s="117" t="s">
        <v>569</v>
      </c>
      <c r="E1885" s="117">
        <v>0.2</v>
      </c>
      <c r="F1885" s="117">
        <v>3</v>
      </c>
      <c r="G1885" s="117">
        <v>0.6</v>
      </c>
      <c r="H1885" s="117" t="e">
        <f>G1885*'3-9-2原材料-报废'!#REF!</f>
        <v>#REF!</v>
      </c>
    </row>
    <row r="1886" ht="16" customHeight="1" spans="1:8">
      <c r="A1886" s="117">
        <v>1885</v>
      </c>
      <c r="B1886" s="117" t="s">
        <v>512</v>
      </c>
      <c r="C1886" s="117" t="s">
        <v>2326</v>
      </c>
      <c r="D1886" s="117" t="s">
        <v>9</v>
      </c>
      <c r="E1886" s="117">
        <v>0.02</v>
      </c>
      <c r="F1886" s="117">
        <v>0.5</v>
      </c>
      <c r="G1886" s="117">
        <v>0.01</v>
      </c>
      <c r="H1886" s="117" t="e">
        <f>G1886*'3-9-2原材料-报废'!#REF!</f>
        <v>#REF!</v>
      </c>
    </row>
    <row r="1887" ht="16" customHeight="1" spans="1:8">
      <c r="A1887" s="117">
        <v>1886</v>
      </c>
      <c r="B1887" s="117" t="s">
        <v>2327</v>
      </c>
      <c r="C1887" s="117" t="s">
        <v>2326</v>
      </c>
      <c r="D1887" s="117" t="s">
        <v>9</v>
      </c>
      <c r="E1887" s="117">
        <v>0.01</v>
      </c>
      <c r="F1887" s="117">
        <v>0.5</v>
      </c>
      <c r="G1887" s="117">
        <v>0.01</v>
      </c>
      <c r="H1887" s="117" t="e">
        <f>G1887*'3-9-2原材料-报废'!#REF!</f>
        <v>#REF!</v>
      </c>
    </row>
    <row r="1888" ht="16" customHeight="1" spans="1:8">
      <c r="A1888" s="117">
        <v>1887</v>
      </c>
      <c r="B1888" s="117" t="s">
        <v>2328</v>
      </c>
      <c r="C1888" s="117" t="s">
        <v>2326</v>
      </c>
      <c r="D1888" s="117" t="s">
        <v>9</v>
      </c>
      <c r="E1888" s="117">
        <v>0.01</v>
      </c>
      <c r="F1888" s="117">
        <v>0.5</v>
      </c>
      <c r="G1888" s="117">
        <v>0.01</v>
      </c>
      <c r="H1888" s="117" t="e">
        <f>G1888*'3-9-2原材料-报废'!#REF!</f>
        <v>#REF!</v>
      </c>
    </row>
    <row r="1889" ht="16" customHeight="1" spans="1:8">
      <c r="A1889" s="117">
        <v>1888</v>
      </c>
      <c r="B1889" s="117" t="s">
        <v>2329</v>
      </c>
      <c r="C1889" s="117" t="s">
        <v>2326</v>
      </c>
      <c r="D1889" s="117" t="s">
        <v>9</v>
      </c>
      <c r="E1889" s="117">
        <v>0.01</v>
      </c>
      <c r="F1889" s="117">
        <v>0.5</v>
      </c>
      <c r="G1889" s="117">
        <v>0.01</v>
      </c>
      <c r="H1889" s="117" t="e">
        <f>G1889*'3-9-2原材料-报废'!#REF!</f>
        <v>#REF!</v>
      </c>
    </row>
    <row r="1890" ht="16" customHeight="1" spans="1:8">
      <c r="A1890" s="117">
        <v>1889</v>
      </c>
      <c r="B1890" s="117" t="s">
        <v>2330</v>
      </c>
      <c r="C1890" s="117" t="s">
        <v>2326</v>
      </c>
      <c r="D1890" s="117" t="s">
        <v>9</v>
      </c>
      <c r="E1890" s="117">
        <v>0.01</v>
      </c>
      <c r="F1890" s="117">
        <v>0.5</v>
      </c>
      <c r="G1890" s="117">
        <v>0.01</v>
      </c>
      <c r="H1890" s="117" t="e">
        <f>G1890*'3-9-2原材料-报废'!#REF!</f>
        <v>#REF!</v>
      </c>
    </row>
    <row r="1891" ht="16" customHeight="1" spans="1:8">
      <c r="A1891" s="117">
        <v>1890</v>
      </c>
      <c r="B1891" s="117" t="s">
        <v>2331</v>
      </c>
      <c r="C1891" s="117" t="s">
        <v>2326</v>
      </c>
      <c r="D1891" s="117" t="s">
        <v>9</v>
      </c>
      <c r="E1891" s="117">
        <v>0.01</v>
      </c>
      <c r="F1891" s="117">
        <v>0.5</v>
      </c>
      <c r="G1891" s="117">
        <v>0.01</v>
      </c>
      <c r="H1891" s="117" t="e">
        <f>G1891*'3-9-2原材料-报废'!#REF!</f>
        <v>#REF!</v>
      </c>
    </row>
    <row r="1892" ht="16" customHeight="1" spans="1:8">
      <c r="A1892" s="117">
        <v>1891</v>
      </c>
      <c r="B1892" s="117" t="s">
        <v>2332</v>
      </c>
      <c r="C1892" s="117" t="s">
        <v>2326</v>
      </c>
      <c r="D1892" s="117" t="s">
        <v>9</v>
      </c>
      <c r="E1892" s="117">
        <v>0.01</v>
      </c>
      <c r="F1892" s="117">
        <v>0.5</v>
      </c>
      <c r="G1892" s="117">
        <v>0.01</v>
      </c>
      <c r="H1892" s="117" t="e">
        <f>G1892*'3-9-2原材料-报废'!#REF!</f>
        <v>#REF!</v>
      </c>
    </row>
    <row r="1893" ht="16" customHeight="1" spans="1:8">
      <c r="A1893" s="117">
        <v>1892</v>
      </c>
      <c r="B1893" s="117" t="s">
        <v>2333</v>
      </c>
      <c r="C1893" s="117" t="s">
        <v>2326</v>
      </c>
      <c r="D1893" s="117" t="s">
        <v>9</v>
      </c>
      <c r="E1893" s="117">
        <v>0.01</v>
      </c>
      <c r="F1893" s="117">
        <v>0.5</v>
      </c>
      <c r="G1893" s="117">
        <v>0.01</v>
      </c>
      <c r="H1893" s="117" t="e">
        <f>G1893*'3-9-2原材料-报废'!#REF!</f>
        <v>#REF!</v>
      </c>
    </row>
    <row r="1894" ht="16" customHeight="1" spans="1:8">
      <c r="A1894" s="117">
        <v>1893</v>
      </c>
      <c r="B1894" s="117" t="s">
        <v>2334</v>
      </c>
      <c r="C1894" s="117" t="s">
        <v>2326</v>
      </c>
      <c r="D1894" s="117" t="s">
        <v>9</v>
      </c>
      <c r="E1894" s="117">
        <v>0.01</v>
      </c>
      <c r="F1894" s="117">
        <v>0.5</v>
      </c>
      <c r="G1894" s="117">
        <v>0.01</v>
      </c>
      <c r="H1894" s="117" t="e">
        <f>G1894*'3-9-2原材料-报废'!#REF!</f>
        <v>#REF!</v>
      </c>
    </row>
    <row r="1895" ht="16" customHeight="1" spans="1:8">
      <c r="A1895" s="117">
        <v>1894</v>
      </c>
      <c r="B1895" s="117" t="s">
        <v>2335</v>
      </c>
      <c r="C1895" s="117" t="s">
        <v>2326</v>
      </c>
      <c r="D1895" s="117" t="s">
        <v>9</v>
      </c>
      <c r="E1895" s="117">
        <v>0.01</v>
      </c>
      <c r="F1895" s="117">
        <v>0.5</v>
      </c>
      <c r="G1895" s="117">
        <v>0.01</v>
      </c>
      <c r="H1895" s="117" t="e">
        <f>G1895*'3-9-2原材料-报废'!#REF!</f>
        <v>#REF!</v>
      </c>
    </row>
    <row r="1896" ht="16" customHeight="1" spans="1:8">
      <c r="A1896" s="117">
        <v>1895</v>
      </c>
      <c r="B1896" s="117" t="s">
        <v>2336</v>
      </c>
      <c r="C1896" s="117" t="s">
        <v>2326</v>
      </c>
      <c r="D1896" s="117" t="s">
        <v>9</v>
      </c>
      <c r="E1896" s="117">
        <v>0.01</v>
      </c>
      <c r="F1896" s="117">
        <v>0.5</v>
      </c>
      <c r="G1896" s="117">
        <v>0.01</v>
      </c>
      <c r="H1896" s="117" t="e">
        <f>G1896*'3-9-2原材料-报废'!#REF!</f>
        <v>#REF!</v>
      </c>
    </row>
    <row r="1897" ht="16" customHeight="1" spans="1:8">
      <c r="A1897" s="117">
        <v>1896</v>
      </c>
      <c r="B1897" s="117" t="s">
        <v>2337</v>
      </c>
      <c r="C1897" s="117" t="s">
        <v>2326</v>
      </c>
      <c r="D1897" s="117" t="s">
        <v>9</v>
      </c>
      <c r="E1897" s="117">
        <v>0.01</v>
      </c>
      <c r="F1897" s="117">
        <v>0.5</v>
      </c>
      <c r="G1897" s="117">
        <v>0.01</v>
      </c>
      <c r="H1897" s="117" t="e">
        <f>G1897*'3-9-2原材料-报废'!#REF!</f>
        <v>#REF!</v>
      </c>
    </row>
    <row r="1898" ht="16" customHeight="1" spans="1:8">
      <c r="A1898" s="117">
        <v>1897</v>
      </c>
      <c r="B1898" s="117" t="s">
        <v>2338</v>
      </c>
      <c r="C1898" s="117" t="s">
        <v>2326</v>
      </c>
      <c r="D1898" s="117" t="s">
        <v>9</v>
      </c>
      <c r="E1898" s="117">
        <v>0.01</v>
      </c>
      <c r="F1898" s="117">
        <v>0.5</v>
      </c>
      <c r="G1898" s="117">
        <v>0.01</v>
      </c>
      <c r="H1898" s="117" t="e">
        <f>G1898*'3-9-2原材料-报废'!#REF!</f>
        <v>#REF!</v>
      </c>
    </row>
    <row r="1899" ht="16" customHeight="1" spans="1:8">
      <c r="A1899" s="117">
        <v>1898</v>
      </c>
      <c r="B1899" s="117" t="s">
        <v>2339</v>
      </c>
      <c r="C1899" s="117" t="s">
        <v>2326</v>
      </c>
      <c r="D1899" s="117" t="s">
        <v>9</v>
      </c>
      <c r="E1899" s="117">
        <v>0.01</v>
      </c>
      <c r="F1899" s="117">
        <v>0.5</v>
      </c>
      <c r="G1899" s="117">
        <v>0.01</v>
      </c>
      <c r="H1899" s="117" t="e">
        <f>G1899*'3-9-2原材料-报废'!#REF!</f>
        <v>#REF!</v>
      </c>
    </row>
    <row r="1900" ht="16" customHeight="1" spans="1:8">
      <c r="A1900" s="117">
        <v>1899</v>
      </c>
      <c r="B1900" s="117" t="s">
        <v>2340</v>
      </c>
      <c r="C1900" s="117" t="s">
        <v>2326</v>
      </c>
      <c r="D1900" s="117" t="s">
        <v>9</v>
      </c>
      <c r="E1900" s="117">
        <v>0.01</v>
      </c>
      <c r="F1900" s="117">
        <v>0.5</v>
      </c>
      <c r="G1900" s="117">
        <v>0.01</v>
      </c>
      <c r="H1900" s="117" t="e">
        <f>G1900*'3-9-2原材料-报废'!#REF!</f>
        <v>#REF!</v>
      </c>
    </row>
    <row r="1901" ht="16" customHeight="1" spans="1:8">
      <c r="A1901" s="117">
        <v>1900</v>
      </c>
      <c r="B1901" s="117" t="s">
        <v>2341</v>
      </c>
      <c r="C1901" s="117" t="s">
        <v>2326</v>
      </c>
      <c r="D1901" s="117" t="s">
        <v>9</v>
      </c>
      <c r="E1901" s="117">
        <v>0.01</v>
      </c>
      <c r="F1901" s="117">
        <v>0.5</v>
      </c>
      <c r="G1901" s="117">
        <v>0.01</v>
      </c>
      <c r="H1901" s="117" t="e">
        <f>G1901*'3-9-2原材料-报废'!#REF!</f>
        <v>#REF!</v>
      </c>
    </row>
    <row r="1902" ht="16" customHeight="1" spans="1:8">
      <c r="A1902" s="117">
        <v>1901</v>
      </c>
      <c r="B1902" s="117" t="s">
        <v>2342</v>
      </c>
      <c r="C1902" s="117" t="s">
        <v>2326</v>
      </c>
      <c r="D1902" s="117" t="s">
        <v>9</v>
      </c>
      <c r="E1902" s="117">
        <v>0.01</v>
      </c>
      <c r="F1902" s="117">
        <v>0.5</v>
      </c>
      <c r="G1902" s="117">
        <v>0.01</v>
      </c>
      <c r="H1902" s="117" t="e">
        <f>G1902*'3-9-2原材料-报废'!#REF!</f>
        <v>#REF!</v>
      </c>
    </row>
    <row r="1903" ht="16" customHeight="1" spans="1:8">
      <c r="A1903" s="117">
        <v>1902</v>
      </c>
      <c r="B1903" s="117" t="s">
        <v>2343</v>
      </c>
      <c r="C1903" s="117" t="s">
        <v>2344</v>
      </c>
      <c r="D1903" s="117" t="s">
        <v>9</v>
      </c>
      <c r="E1903" s="117">
        <v>0.01</v>
      </c>
      <c r="F1903" s="117">
        <v>0.5</v>
      </c>
      <c r="G1903" s="117">
        <v>0.01</v>
      </c>
      <c r="H1903" s="117" t="e">
        <f>G1903*'3-9-2原材料-报废'!#REF!</f>
        <v>#REF!</v>
      </c>
    </row>
    <row r="1904" ht="16" customHeight="1" spans="1:8">
      <c r="A1904" s="117">
        <v>1903</v>
      </c>
      <c r="B1904" s="117" t="s">
        <v>2345</v>
      </c>
      <c r="C1904" s="117" t="s">
        <v>2346</v>
      </c>
      <c r="D1904" s="117" t="s">
        <v>253</v>
      </c>
      <c r="E1904" s="117">
        <v>0.15</v>
      </c>
      <c r="F1904" s="117">
        <v>12</v>
      </c>
      <c r="G1904" s="117">
        <v>1.8</v>
      </c>
      <c r="H1904" s="117" t="e">
        <f>G1904*'3-9-2原材料-报废'!#REF!</f>
        <v>#REF!</v>
      </c>
    </row>
    <row r="1905" ht="16" customHeight="1" spans="1:8">
      <c r="A1905" s="117">
        <v>1904</v>
      </c>
      <c r="B1905" s="117" t="s">
        <v>2347</v>
      </c>
      <c r="C1905" s="117" t="s">
        <v>2348</v>
      </c>
      <c r="D1905" s="117" t="s">
        <v>9</v>
      </c>
      <c r="E1905" s="117">
        <v>0.02</v>
      </c>
      <c r="F1905" s="117">
        <v>0.5</v>
      </c>
      <c r="G1905" s="117">
        <v>0.01</v>
      </c>
      <c r="H1905" s="117" t="e">
        <f>G1905*'3-9-2原材料-报废'!#REF!</f>
        <v>#REF!</v>
      </c>
    </row>
    <row r="1906" ht="16" customHeight="1" spans="1:8">
      <c r="A1906" s="117">
        <v>1905</v>
      </c>
      <c r="B1906" s="117" t="s">
        <v>2349</v>
      </c>
      <c r="C1906" s="117" t="s">
        <v>2348</v>
      </c>
      <c r="D1906" s="117" t="s">
        <v>9</v>
      </c>
      <c r="E1906" s="117">
        <v>0.02</v>
      </c>
      <c r="F1906" s="117">
        <v>0.5</v>
      </c>
      <c r="G1906" s="117">
        <v>0.01</v>
      </c>
      <c r="H1906" s="117" t="e">
        <f>G1906*'3-9-2原材料-报废'!#REF!</f>
        <v>#REF!</v>
      </c>
    </row>
    <row r="1907" ht="16" customHeight="1" spans="1:8">
      <c r="A1907" s="117">
        <v>1906</v>
      </c>
      <c r="B1907" s="117" t="s">
        <v>2350</v>
      </c>
      <c r="C1907" s="117" t="s">
        <v>2351</v>
      </c>
      <c r="D1907" s="117" t="s">
        <v>124</v>
      </c>
      <c r="E1907" s="117">
        <v>0.05</v>
      </c>
      <c r="F1907" s="117">
        <v>8</v>
      </c>
      <c r="G1907" s="117">
        <v>0.4</v>
      </c>
      <c r="H1907" s="117" t="e">
        <f>G1907*'3-9-2原材料-报废'!#REF!</f>
        <v>#REF!</v>
      </c>
    </row>
    <row r="1908" ht="16" customHeight="1" spans="1:8">
      <c r="A1908" s="117">
        <v>1907</v>
      </c>
      <c r="B1908" s="117" t="s">
        <v>2352</v>
      </c>
      <c r="C1908" s="117" t="s">
        <v>2353</v>
      </c>
      <c r="D1908" s="117" t="s">
        <v>124</v>
      </c>
      <c r="E1908" s="117">
        <v>0.05</v>
      </c>
      <c r="F1908" s="117">
        <v>8</v>
      </c>
      <c r="G1908" s="117">
        <v>0.4</v>
      </c>
      <c r="H1908" s="117" t="e">
        <f>G1908*'3-9-2原材料-报废'!#REF!</f>
        <v>#REF!</v>
      </c>
    </row>
    <row r="1909" ht="16" customHeight="1" spans="1:8">
      <c r="A1909" s="117">
        <v>1908</v>
      </c>
      <c r="B1909" s="117" t="s">
        <v>2352</v>
      </c>
      <c r="C1909" s="117" t="s">
        <v>2353</v>
      </c>
      <c r="D1909" s="117" t="s">
        <v>124</v>
      </c>
      <c r="E1909" s="117">
        <v>0.05</v>
      </c>
      <c r="F1909" s="117">
        <v>8</v>
      </c>
      <c r="G1909" s="117">
        <v>0.4</v>
      </c>
      <c r="H1909" s="117" t="e">
        <f>G1909*'3-9-2原材料-报废'!#REF!</f>
        <v>#REF!</v>
      </c>
    </row>
    <row r="1910" ht="16" customHeight="1" spans="1:8">
      <c r="A1910" s="117">
        <v>1909</v>
      </c>
      <c r="B1910" s="117" t="s">
        <v>2354</v>
      </c>
      <c r="C1910" s="117" t="s">
        <v>2355</v>
      </c>
      <c r="D1910" s="117" t="s">
        <v>124</v>
      </c>
      <c r="E1910" s="117">
        <v>0.05</v>
      </c>
      <c r="F1910" s="117">
        <v>8</v>
      </c>
      <c r="G1910" s="117">
        <v>0.4</v>
      </c>
      <c r="H1910" s="117" t="e">
        <f>G1910*'3-9-2原材料-报废'!#REF!</f>
        <v>#REF!</v>
      </c>
    </row>
    <row r="1911" ht="16" customHeight="1" spans="1:8">
      <c r="A1911" s="117">
        <v>1910</v>
      </c>
      <c r="B1911" s="117" t="s">
        <v>2354</v>
      </c>
      <c r="C1911" s="117" t="s">
        <v>2355</v>
      </c>
      <c r="D1911" s="117" t="s">
        <v>124</v>
      </c>
      <c r="E1911" s="117">
        <v>0.05</v>
      </c>
      <c r="F1911" s="117">
        <v>8</v>
      </c>
      <c r="G1911" s="117">
        <v>0.4</v>
      </c>
      <c r="H1911" s="117" t="e">
        <f>G1911*'3-9-2原材料-报废'!#REF!</f>
        <v>#REF!</v>
      </c>
    </row>
    <row r="1912" ht="16" customHeight="1" spans="1:8">
      <c r="A1912" s="117">
        <v>1911</v>
      </c>
      <c r="B1912" s="117" t="s">
        <v>2356</v>
      </c>
      <c r="C1912" s="117" t="s">
        <v>2357</v>
      </c>
      <c r="D1912" s="117" t="s">
        <v>73</v>
      </c>
      <c r="E1912" s="117">
        <v>0.05</v>
      </c>
      <c r="F1912" s="117">
        <v>8</v>
      </c>
      <c r="G1912" s="117">
        <v>0.4</v>
      </c>
      <c r="H1912" s="117" t="e">
        <f>G1912*'3-9-2原材料-报废'!#REF!</f>
        <v>#REF!</v>
      </c>
    </row>
    <row r="1913" ht="16" customHeight="1" spans="1:8">
      <c r="A1913" s="117">
        <v>1912</v>
      </c>
      <c r="B1913" s="117" t="s">
        <v>2358</v>
      </c>
      <c r="C1913" s="117" t="s">
        <v>2359</v>
      </c>
      <c r="D1913" s="117" t="s">
        <v>73</v>
      </c>
      <c r="E1913" s="117">
        <v>0.3</v>
      </c>
      <c r="F1913" s="117">
        <v>8</v>
      </c>
      <c r="G1913" s="117">
        <v>2.4</v>
      </c>
      <c r="H1913" s="117" t="e">
        <f>G1913*'3-9-2原材料-报废'!#REF!</f>
        <v>#REF!</v>
      </c>
    </row>
    <row r="1914" ht="16" customHeight="1" spans="1:8">
      <c r="A1914" s="117">
        <v>1913</v>
      </c>
      <c r="B1914" s="117" t="s">
        <v>2360</v>
      </c>
      <c r="C1914" s="117" t="s">
        <v>2361</v>
      </c>
      <c r="D1914" s="117" t="s">
        <v>73</v>
      </c>
      <c r="E1914" s="117">
        <v>0.3</v>
      </c>
      <c r="F1914" s="117">
        <v>8</v>
      </c>
      <c r="G1914" s="117">
        <v>2.4</v>
      </c>
      <c r="H1914" s="117" t="e">
        <f>G1914*'3-9-2原材料-报废'!#REF!</f>
        <v>#REF!</v>
      </c>
    </row>
    <row r="1915" ht="16" customHeight="1" spans="1:8">
      <c r="A1915" s="117">
        <v>1914</v>
      </c>
      <c r="B1915" s="117" t="s">
        <v>2360</v>
      </c>
      <c r="C1915" s="117" t="s">
        <v>2361</v>
      </c>
      <c r="D1915" s="117" t="s">
        <v>73</v>
      </c>
      <c r="E1915" s="117">
        <v>0.3</v>
      </c>
      <c r="F1915" s="117">
        <v>8</v>
      </c>
      <c r="G1915" s="117">
        <v>2.4</v>
      </c>
      <c r="H1915" s="117" t="e">
        <f>G1915*'3-9-2原材料-报废'!#REF!</f>
        <v>#REF!</v>
      </c>
    </row>
    <row r="1916" ht="16" customHeight="1" spans="1:8">
      <c r="A1916" s="117">
        <v>1915</v>
      </c>
      <c r="B1916" s="117" t="s">
        <v>2360</v>
      </c>
      <c r="C1916" s="117" t="s">
        <v>2361</v>
      </c>
      <c r="D1916" s="117" t="s">
        <v>73</v>
      </c>
      <c r="E1916" s="117">
        <v>0.3</v>
      </c>
      <c r="F1916" s="117">
        <v>8</v>
      </c>
      <c r="G1916" s="117">
        <v>2.4</v>
      </c>
      <c r="H1916" s="117" t="e">
        <f>G1916*'3-9-2原材料-报废'!#REF!</f>
        <v>#REF!</v>
      </c>
    </row>
    <row r="1917" ht="16" customHeight="1" spans="1:8">
      <c r="A1917" s="117">
        <v>1916</v>
      </c>
      <c r="B1917" s="117" t="s">
        <v>2360</v>
      </c>
      <c r="C1917" s="117" t="s">
        <v>2361</v>
      </c>
      <c r="D1917" s="117" t="s">
        <v>73</v>
      </c>
      <c r="E1917" s="117">
        <v>0.3</v>
      </c>
      <c r="F1917" s="117">
        <v>8</v>
      </c>
      <c r="G1917" s="117">
        <v>2.4</v>
      </c>
      <c r="H1917" s="117" t="e">
        <f>G1917*'3-9-2原材料-报废'!#REF!</f>
        <v>#REF!</v>
      </c>
    </row>
    <row r="1918" ht="16" customHeight="1" spans="1:8">
      <c r="A1918" s="117">
        <v>1917</v>
      </c>
      <c r="B1918" s="117" t="s">
        <v>2362</v>
      </c>
      <c r="C1918" s="117" t="s">
        <v>2363</v>
      </c>
      <c r="D1918" s="117" t="s">
        <v>73</v>
      </c>
      <c r="E1918" s="117">
        <v>0.2</v>
      </c>
      <c r="F1918" s="117">
        <v>8</v>
      </c>
      <c r="G1918" s="117">
        <v>1.6</v>
      </c>
      <c r="H1918" s="117" t="e">
        <f>G1918*'3-9-2原材料-报废'!#REF!</f>
        <v>#REF!</v>
      </c>
    </row>
    <row r="1919" ht="16" customHeight="1" spans="1:8">
      <c r="A1919" s="117">
        <v>1918</v>
      </c>
      <c r="B1919" s="117" t="s">
        <v>2362</v>
      </c>
      <c r="C1919" s="117" t="s">
        <v>2363</v>
      </c>
      <c r="D1919" s="117" t="s">
        <v>73</v>
      </c>
      <c r="E1919" s="117">
        <v>0.2</v>
      </c>
      <c r="F1919" s="117">
        <v>8</v>
      </c>
      <c r="G1919" s="117">
        <v>1.6</v>
      </c>
      <c r="H1919" s="117" t="e">
        <f>G1919*'3-9-2原材料-报废'!#REF!</f>
        <v>#REF!</v>
      </c>
    </row>
    <row r="1920" ht="16" customHeight="1" spans="1:8">
      <c r="A1920" s="117">
        <v>1919</v>
      </c>
      <c r="B1920" s="117" t="s">
        <v>2364</v>
      </c>
      <c r="C1920" s="117" t="s">
        <v>2365</v>
      </c>
      <c r="D1920" s="117" t="s">
        <v>124</v>
      </c>
      <c r="E1920" s="117">
        <v>0.05</v>
      </c>
      <c r="F1920" s="117">
        <v>8</v>
      </c>
      <c r="G1920" s="117">
        <v>0.4</v>
      </c>
      <c r="H1920" s="117" t="e">
        <f>G1920*'3-9-2原材料-报废'!#REF!</f>
        <v>#REF!</v>
      </c>
    </row>
    <row r="1921" ht="16" customHeight="1" spans="1:8">
      <c r="A1921" s="117">
        <v>1920</v>
      </c>
      <c r="B1921" s="117" t="s">
        <v>2364</v>
      </c>
      <c r="C1921" s="117" t="s">
        <v>2365</v>
      </c>
      <c r="D1921" s="117" t="s">
        <v>124</v>
      </c>
      <c r="E1921" s="117">
        <v>0.05</v>
      </c>
      <c r="F1921" s="117">
        <v>8</v>
      </c>
      <c r="G1921" s="117">
        <v>0.4</v>
      </c>
      <c r="H1921" s="117" t="e">
        <f>G1921*'3-9-2原材料-报废'!#REF!</f>
        <v>#REF!</v>
      </c>
    </row>
    <row r="1922" ht="16" customHeight="1" spans="1:8">
      <c r="A1922" s="117">
        <v>1921</v>
      </c>
      <c r="B1922" s="117" t="s">
        <v>2366</v>
      </c>
      <c r="C1922" s="117" t="s">
        <v>2367</v>
      </c>
      <c r="D1922" s="117" t="s">
        <v>621</v>
      </c>
      <c r="E1922" s="117">
        <v>0.03</v>
      </c>
      <c r="F1922" s="117">
        <v>3</v>
      </c>
      <c r="G1922" s="117">
        <v>0.09</v>
      </c>
      <c r="H1922" s="117" t="e">
        <f>G1922*'3-9-2原材料-报废'!#REF!</f>
        <v>#REF!</v>
      </c>
    </row>
    <row r="1923" ht="16" customHeight="1" spans="1:8">
      <c r="A1923" s="117">
        <v>1922</v>
      </c>
      <c r="B1923" s="117" t="s">
        <v>2368</v>
      </c>
      <c r="C1923" s="117" t="s">
        <v>2369</v>
      </c>
      <c r="D1923" s="117" t="s">
        <v>279</v>
      </c>
      <c r="E1923" s="117">
        <v>0.01</v>
      </c>
      <c r="F1923" s="117">
        <v>8</v>
      </c>
      <c r="G1923" s="117">
        <v>0.08</v>
      </c>
      <c r="H1923" s="117" t="e">
        <f>G1923*'3-9-2原材料-报废'!#REF!</f>
        <v>#REF!</v>
      </c>
    </row>
    <row r="1924" ht="16" customHeight="1" spans="1:8">
      <c r="A1924" s="117">
        <v>1923</v>
      </c>
      <c r="B1924" s="117" t="s">
        <v>2368</v>
      </c>
      <c r="C1924" s="117" t="s">
        <v>2369</v>
      </c>
      <c r="D1924" s="117" t="s">
        <v>279</v>
      </c>
      <c r="E1924" s="117">
        <v>0.01</v>
      </c>
      <c r="F1924" s="117">
        <v>8</v>
      </c>
      <c r="G1924" s="117">
        <v>0.08</v>
      </c>
      <c r="H1924" s="117" t="e">
        <f>G1924*'3-9-2原材料-报废'!#REF!</f>
        <v>#REF!</v>
      </c>
    </row>
    <row r="1925" ht="16" customHeight="1" spans="1:8">
      <c r="A1925" s="117">
        <v>1924</v>
      </c>
      <c r="B1925" s="117" t="s">
        <v>2370</v>
      </c>
      <c r="C1925" s="117" t="s">
        <v>2371</v>
      </c>
      <c r="D1925" s="117" t="s">
        <v>9</v>
      </c>
      <c r="E1925" s="117">
        <v>0.01</v>
      </c>
      <c r="F1925" s="117">
        <v>0.5</v>
      </c>
      <c r="G1925" s="117">
        <v>0.01</v>
      </c>
      <c r="H1925" s="117" t="e">
        <f>G1925*'3-9-2原材料-报废'!#REF!</f>
        <v>#REF!</v>
      </c>
    </row>
    <row r="1926" ht="16" customHeight="1" spans="1:8">
      <c r="A1926" s="117">
        <v>1925</v>
      </c>
      <c r="B1926" s="117" t="s">
        <v>2370</v>
      </c>
      <c r="C1926" s="117" t="s">
        <v>2371</v>
      </c>
      <c r="D1926" s="117" t="s">
        <v>9</v>
      </c>
      <c r="E1926" s="117">
        <v>0.01</v>
      </c>
      <c r="F1926" s="117">
        <v>0.5</v>
      </c>
      <c r="G1926" s="117">
        <v>0.01</v>
      </c>
      <c r="H1926" s="117" t="e">
        <f>G1926*'3-9-2原材料-报废'!#REF!</f>
        <v>#REF!</v>
      </c>
    </row>
    <row r="1927" ht="16" customHeight="1" spans="1:8">
      <c r="A1927" s="117">
        <v>1926</v>
      </c>
      <c r="B1927" s="117" t="s">
        <v>2372</v>
      </c>
      <c r="C1927" s="117" t="s">
        <v>2373</v>
      </c>
      <c r="D1927" s="117" t="s">
        <v>9</v>
      </c>
      <c r="E1927" s="117">
        <v>0.01</v>
      </c>
      <c r="F1927" s="117">
        <v>0.5</v>
      </c>
      <c r="G1927" s="117">
        <v>0.01</v>
      </c>
      <c r="H1927" s="117" t="e">
        <f>G1927*'3-9-2原材料-报废'!#REF!</f>
        <v>#REF!</v>
      </c>
    </row>
    <row r="1928" ht="16" customHeight="1" spans="1:8">
      <c r="A1928" s="117">
        <v>1927</v>
      </c>
      <c r="B1928" s="117" t="s">
        <v>2374</v>
      </c>
      <c r="C1928" s="117" t="s">
        <v>2375</v>
      </c>
      <c r="D1928" s="117" t="s">
        <v>279</v>
      </c>
      <c r="E1928" s="117">
        <v>0.1</v>
      </c>
      <c r="F1928" s="117">
        <v>8</v>
      </c>
      <c r="G1928" s="117">
        <v>0.8</v>
      </c>
      <c r="H1928" s="117" t="e">
        <f>G1928*'3-9-2原材料-报废'!#REF!</f>
        <v>#REF!</v>
      </c>
    </row>
    <row r="1929" ht="16" customHeight="1" spans="1:8">
      <c r="A1929" s="117">
        <v>1928</v>
      </c>
      <c r="B1929" s="117" t="s">
        <v>2376</v>
      </c>
      <c r="C1929" s="117" t="s">
        <v>2377</v>
      </c>
      <c r="D1929" s="117" t="s">
        <v>73</v>
      </c>
      <c r="E1929" s="117">
        <v>0.2</v>
      </c>
      <c r="F1929" s="117">
        <v>8</v>
      </c>
      <c r="G1929" s="117">
        <v>1.6</v>
      </c>
      <c r="H1929" s="117" t="e">
        <f>G1929*'3-9-2原材料-报废'!#REF!</f>
        <v>#REF!</v>
      </c>
    </row>
    <row r="1930" ht="16" customHeight="1" spans="1:8">
      <c r="A1930" s="117">
        <v>1929</v>
      </c>
      <c r="B1930" s="117" t="s">
        <v>2378</v>
      </c>
      <c r="C1930" s="117" t="s">
        <v>2379</v>
      </c>
      <c r="D1930" s="117" t="s">
        <v>70</v>
      </c>
      <c r="E1930" s="117">
        <v>0.05</v>
      </c>
      <c r="F1930" s="117">
        <v>3</v>
      </c>
      <c r="G1930" s="117">
        <v>0.15</v>
      </c>
      <c r="H1930" s="117" t="e">
        <f>G1930*'3-9-2原材料-报废'!#REF!</f>
        <v>#REF!</v>
      </c>
    </row>
    <row r="1931" ht="16" customHeight="1" spans="1:8">
      <c r="A1931" s="117">
        <v>1930</v>
      </c>
      <c r="B1931" s="117" t="s">
        <v>2380</v>
      </c>
      <c r="C1931" s="117" t="s">
        <v>2381</v>
      </c>
      <c r="D1931" s="117" t="s">
        <v>9</v>
      </c>
      <c r="E1931" s="117">
        <v>0.01</v>
      </c>
      <c r="F1931" s="117">
        <v>0.5</v>
      </c>
      <c r="G1931" s="117">
        <v>0.01</v>
      </c>
      <c r="H1931" s="117" t="e">
        <f>G1931*'3-9-2原材料-报废'!#REF!</f>
        <v>#REF!</v>
      </c>
    </row>
    <row r="1932" ht="16" customHeight="1" spans="1:8">
      <c r="A1932" s="117">
        <v>1931</v>
      </c>
      <c r="B1932" s="117" t="s">
        <v>2380</v>
      </c>
      <c r="C1932" s="117" t="s">
        <v>2381</v>
      </c>
      <c r="D1932" s="117" t="s">
        <v>9</v>
      </c>
      <c r="E1932" s="117">
        <v>0.01</v>
      </c>
      <c r="F1932" s="117">
        <v>0.5</v>
      </c>
      <c r="G1932" s="117">
        <v>0.01</v>
      </c>
      <c r="H1932" s="117" t="e">
        <f>G1932*'3-9-2原材料-报废'!#REF!</f>
        <v>#REF!</v>
      </c>
    </row>
    <row r="1933" ht="16" customHeight="1" spans="1:8">
      <c r="A1933" s="117">
        <v>1932</v>
      </c>
      <c r="B1933" s="117" t="s">
        <v>2382</v>
      </c>
      <c r="C1933" s="117" t="s">
        <v>2383</v>
      </c>
      <c r="D1933" s="117" t="s">
        <v>9</v>
      </c>
      <c r="E1933" s="117">
        <v>0.02</v>
      </c>
      <c r="F1933" s="117">
        <v>0.5</v>
      </c>
      <c r="G1933" s="117">
        <v>0.01</v>
      </c>
      <c r="H1933" s="117" t="e">
        <f>G1933*'3-9-2原材料-报废'!#REF!</f>
        <v>#REF!</v>
      </c>
    </row>
    <row r="1934" ht="16" customHeight="1" spans="1:8">
      <c r="A1934" s="117">
        <v>1933</v>
      </c>
      <c r="B1934" s="117" t="s">
        <v>2384</v>
      </c>
      <c r="C1934" s="117" t="s">
        <v>2385</v>
      </c>
      <c r="D1934" s="117" t="s">
        <v>279</v>
      </c>
      <c r="E1934" s="117">
        <v>0.01</v>
      </c>
      <c r="F1934" s="117">
        <v>8</v>
      </c>
      <c r="G1934" s="117">
        <v>0.08</v>
      </c>
      <c r="H1934" s="117" t="e">
        <f>G1934*'3-9-2原材料-报废'!#REF!</f>
        <v>#REF!</v>
      </c>
    </row>
    <row r="1935" ht="16" customHeight="1" spans="1:8">
      <c r="A1935" s="117">
        <v>1934</v>
      </c>
      <c r="B1935" s="117" t="s">
        <v>2384</v>
      </c>
      <c r="C1935" s="117" t="s">
        <v>2385</v>
      </c>
      <c r="D1935" s="117" t="s">
        <v>279</v>
      </c>
      <c r="E1935" s="117">
        <v>0.01</v>
      </c>
      <c r="F1935" s="117">
        <v>8</v>
      </c>
      <c r="G1935" s="117">
        <v>0.08</v>
      </c>
      <c r="H1935" s="117" t="e">
        <f>G1935*'3-9-2原材料-报废'!#REF!</f>
        <v>#REF!</v>
      </c>
    </row>
    <row r="1936" ht="16" customHeight="1" spans="1:8">
      <c r="A1936" s="117">
        <v>1935</v>
      </c>
      <c r="B1936" s="117" t="s">
        <v>2386</v>
      </c>
      <c r="C1936" s="117" t="s">
        <v>2387</v>
      </c>
      <c r="D1936" s="117" t="s">
        <v>124</v>
      </c>
      <c r="E1936" s="117">
        <v>0.02</v>
      </c>
      <c r="F1936" s="117">
        <v>8</v>
      </c>
      <c r="G1936" s="117">
        <v>0.16</v>
      </c>
      <c r="H1936" s="117" t="e">
        <f>G1936*'3-9-2原材料-报废'!#REF!</f>
        <v>#REF!</v>
      </c>
    </row>
    <row r="1937" ht="16" customHeight="1" spans="1:8">
      <c r="A1937" s="117">
        <v>1936</v>
      </c>
      <c r="B1937" s="117" t="s">
        <v>2388</v>
      </c>
      <c r="C1937" s="117" t="s">
        <v>2389</v>
      </c>
      <c r="D1937" s="117" t="s">
        <v>124</v>
      </c>
      <c r="E1937" s="117">
        <v>0.02</v>
      </c>
      <c r="F1937" s="117">
        <v>8</v>
      </c>
      <c r="G1937" s="117">
        <v>0.16</v>
      </c>
      <c r="H1937" s="117" t="e">
        <f>G1937*'3-9-2原材料-报废'!#REF!</f>
        <v>#REF!</v>
      </c>
    </row>
    <row r="1938" ht="16" customHeight="1" spans="1:8">
      <c r="A1938" s="117">
        <v>1937</v>
      </c>
      <c r="B1938" s="117" t="s">
        <v>2388</v>
      </c>
      <c r="C1938" s="117" t="s">
        <v>2389</v>
      </c>
      <c r="D1938" s="117" t="s">
        <v>124</v>
      </c>
      <c r="E1938" s="117">
        <v>0.02</v>
      </c>
      <c r="F1938" s="117">
        <v>8</v>
      </c>
      <c r="G1938" s="117">
        <v>0.16</v>
      </c>
      <c r="H1938" s="117" t="e">
        <f>G1938*'3-9-2原材料-报废'!#REF!</f>
        <v>#REF!</v>
      </c>
    </row>
    <row r="1939" ht="16" customHeight="1" spans="1:8">
      <c r="A1939" s="117">
        <v>1938</v>
      </c>
      <c r="B1939" s="117" t="s">
        <v>2388</v>
      </c>
      <c r="C1939" s="117" t="s">
        <v>2389</v>
      </c>
      <c r="D1939" s="117" t="s">
        <v>124</v>
      </c>
      <c r="E1939" s="117">
        <v>0.02</v>
      </c>
      <c r="F1939" s="117">
        <v>8</v>
      </c>
      <c r="G1939" s="117">
        <v>0.16</v>
      </c>
      <c r="H1939" s="117" t="e">
        <f>G1939*'3-9-2原材料-报废'!#REF!</f>
        <v>#REF!</v>
      </c>
    </row>
    <row r="1940" ht="16" customHeight="1" spans="1:8">
      <c r="A1940" s="117">
        <v>1939</v>
      </c>
      <c r="B1940" s="117" t="s">
        <v>2388</v>
      </c>
      <c r="C1940" s="117" t="s">
        <v>2389</v>
      </c>
      <c r="D1940" s="117" t="s">
        <v>124</v>
      </c>
      <c r="E1940" s="117">
        <v>0.02</v>
      </c>
      <c r="F1940" s="117">
        <v>8</v>
      </c>
      <c r="G1940" s="117">
        <v>0.16</v>
      </c>
      <c r="H1940" s="117" t="e">
        <f>G1940*'3-9-2原材料-报废'!#REF!</f>
        <v>#REF!</v>
      </c>
    </row>
    <row r="1941" ht="16" customHeight="1" spans="1:8">
      <c r="A1941" s="117">
        <v>1940</v>
      </c>
      <c r="B1941" s="117" t="s">
        <v>2390</v>
      </c>
      <c r="C1941" s="117" t="s">
        <v>2391</v>
      </c>
      <c r="D1941" s="117" t="s">
        <v>73</v>
      </c>
      <c r="E1941" s="117">
        <v>0.2</v>
      </c>
      <c r="F1941" s="117">
        <v>8</v>
      </c>
      <c r="G1941" s="117">
        <v>1.6</v>
      </c>
      <c r="H1941" s="117" t="e">
        <f>G1941*'3-9-2原材料-报废'!#REF!</f>
        <v>#REF!</v>
      </c>
    </row>
    <row r="1942" ht="16" customHeight="1" spans="1:8">
      <c r="A1942" s="117">
        <v>1941</v>
      </c>
      <c r="B1942" s="117" t="s">
        <v>2390</v>
      </c>
      <c r="C1942" s="117" t="s">
        <v>2391</v>
      </c>
      <c r="D1942" s="117" t="s">
        <v>73</v>
      </c>
      <c r="E1942" s="117">
        <v>0.2</v>
      </c>
      <c r="F1942" s="117">
        <v>8</v>
      </c>
      <c r="G1942" s="117">
        <v>1.6</v>
      </c>
      <c r="H1942" s="117" t="e">
        <f>G1942*'3-9-2原材料-报废'!#REF!</f>
        <v>#REF!</v>
      </c>
    </row>
    <row r="1943" ht="16" customHeight="1" spans="1:8">
      <c r="A1943" s="117">
        <v>1942</v>
      </c>
      <c r="B1943" s="117" t="s">
        <v>2392</v>
      </c>
      <c r="C1943" s="117" t="s">
        <v>2393</v>
      </c>
      <c r="D1943" s="117" t="s">
        <v>73</v>
      </c>
      <c r="E1943" s="117">
        <v>0.2</v>
      </c>
      <c r="F1943" s="117">
        <v>8</v>
      </c>
      <c r="G1943" s="117">
        <v>1.6</v>
      </c>
      <c r="H1943" s="117" t="e">
        <f>G1943*'3-9-2原材料-报废'!#REF!</f>
        <v>#REF!</v>
      </c>
    </row>
    <row r="1944" ht="16" customHeight="1" spans="1:8">
      <c r="A1944" s="117">
        <v>1943</v>
      </c>
      <c r="B1944" s="117" t="s">
        <v>2392</v>
      </c>
      <c r="C1944" s="117" t="s">
        <v>2393</v>
      </c>
      <c r="D1944" s="117" t="s">
        <v>73</v>
      </c>
      <c r="E1944" s="117">
        <v>0.2</v>
      </c>
      <c r="F1944" s="117">
        <v>8</v>
      </c>
      <c r="G1944" s="117">
        <v>1.6</v>
      </c>
      <c r="H1944" s="117" t="e">
        <f>G1944*'3-9-2原材料-报废'!#REF!</f>
        <v>#REF!</v>
      </c>
    </row>
    <row r="1945" ht="16" customHeight="1" spans="1:8">
      <c r="A1945" s="117">
        <v>1944</v>
      </c>
      <c r="B1945" s="117" t="s">
        <v>2394</v>
      </c>
      <c r="C1945" s="117" t="s">
        <v>2395</v>
      </c>
      <c r="D1945" s="117" t="s">
        <v>9</v>
      </c>
      <c r="E1945" s="117">
        <v>0.02</v>
      </c>
      <c r="F1945" s="117">
        <v>0.5</v>
      </c>
      <c r="G1945" s="117">
        <v>0.01</v>
      </c>
      <c r="H1945" s="117" t="e">
        <f>G1945*'3-9-2原材料-报废'!#REF!</f>
        <v>#REF!</v>
      </c>
    </row>
    <row r="1946" ht="16" customHeight="1" spans="1:8">
      <c r="A1946" s="117">
        <v>1945</v>
      </c>
      <c r="B1946" s="117" t="s">
        <v>2394</v>
      </c>
      <c r="C1946" s="117" t="s">
        <v>2395</v>
      </c>
      <c r="D1946" s="117" t="s">
        <v>9</v>
      </c>
      <c r="E1946" s="117">
        <v>0.02</v>
      </c>
      <c r="F1946" s="117">
        <v>0.5</v>
      </c>
      <c r="G1946" s="117">
        <v>0.01</v>
      </c>
      <c r="H1946" s="117" t="e">
        <f>G1946*'3-9-2原材料-报废'!#REF!</f>
        <v>#REF!</v>
      </c>
    </row>
    <row r="1947" ht="16" customHeight="1" spans="1:8">
      <c r="A1947" s="117">
        <v>1946</v>
      </c>
      <c r="B1947" s="117" t="s">
        <v>2396</v>
      </c>
      <c r="C1947" s="117" t="s">
        <v>2397</v>
      </c>
      <c r="D1947" s="117" t="s">
        <v>124</v>
      </c>
      <c r="E1947" s="117">
        <v>0.05</v>
      </c>
      <c r="F1947" s="117">
        <v>8</v>
      </c>
      <c r="G1947" s="117">
        <v>0.4</v>
      </c>
      <c r="H1947" s="117" t="e">
        <f>G1947*'3-9-2原材料-报废'!#REF!</f>
        <v>#REF!</v>
      </c>
    </row>
    <row r="1948" ht="16" customHeight="1" spans="1:8">
      <c r="A1948" s="117">
        <v>1947</v>
      </c>
      <c r="B1948" s="117" t="s">
        <v>2398</v>
      </c>
      <c r="C1948" s="117" t="s">
        <v>2399</v>
      </c>
      <c r="D1948" s="117" t="s">
        <v>279</v>
      </c>
      <c r="E1948" s="117">
        <v>0.01</v>
      </c>
      <c r="F1948" s="117">
        <v>8</v>
      </c>
      <c r="G1948" s="117">
        <v>0.08</v>
      </c>
      <c r="H1948" s="117" t="e">
        <f>G1948*'3-9-2原材料-报废'!#REF!</f>
        <v>#REF!</v>
      </c>
    </row>
    <row r="1949" ht="16" customHeight="1" spans="1:8">
      <c r="A1949" s="117">
        <v>1948</v>
      </c>
      <c r="B1949" s="117" t="s">
        <v>2398</v>
      </c>
      <c r="C1949" s="117" t="s">
        <v>2399</v>
      </c>
      <c r="D1949" s="117" t="s">
        <v>279</v>
      </c>
      <c r="E1949" s="117">
        <v>0.01</v>
      </c>
      <c r="F1949" s="117">
        <v>8</v>
      </c>
      <c r="G1949" s="117">
        <v>0.08</v>
      </c>
      <c r="H1949" s="117" t="e">
        <f>G1949*'3-9-2原材料-报废'!#REF!</f>
        <v>#REF!</v>
      </c>
    </row>
    <row r="1950" ht="16" customHeight="1" spans="1:8">
      <c r="A1950" s="117">
        <v>1949</v>
      </c>
      <c r="B1950" s="117" t="s">
        <v>2400</v>
      </c>
      <c r="C1950" s="117" t="s">
        <v>2401</v>
      </c>
      <c r="D1950" s="117" t="s">
        <v>279</v>
      </c>
      <c r="E1950" s="117">
        <v>0.02</v>
      </c>
      <c r="F1950" s="117">
        <v>8</v>
      </c>
      <c r="G1950" s="117">
        <v>0.16</v>
      </c>
      <c r="H1950" s="117" t="e">
        <f>G1950*'3-9-2原材料-报废'!#REF!</f>
        <v>#REF!</v>
      </c>
    </row>
    <row r="1951" ht="16" customHeight="1" spans="1:8">
      <c r="A1951" s="117">
        <v>1950</v>
      </c>
      <c r="B1951" s="117" t="s">
        <v>2400</v>
      </c>
      <c r="C1951" s="117" t="s">
        <v>2401</v>
      </c>
      <c r="D1951" s="117" t="s">
        <v>279</v>
      </c>
      <c r="E1951" s="117">
        <v>0.02</v>
      </c>
      <c r="F1951" s="117">
        <v>8</v>
      </c>
      <c r="G1951" s="117">
        <v>0.16</v>
      </c>
      <c r="H1951" s="117" t="e">
        <f>G1951*'3-9-2原材料-报废'!#REF!</f>
        <v>#REF!</v>
      </c>
    </row>
    <row r="1952" ht="16" customHeight="1" spans="1:8">
      <c r="A1952" s="117">
        <v>1951</v>
      </c>
      <c r="B1952" s="117" t="s">
        <v>2402</v>
      </c>
      <c r="C1952" s="117" t="s">
        <v>2403</v>
      </c>
      <c r="D1952" s="117" t="s">
        <v>121</v>
      </c>
      <c r="E1952" s="117">
        <v>0.05</v>
      </c>
      <c r="F1952" s="117">
        <v>3</v>
      </c>
      <c r="G1952" s="117">
        <v>0.15</v>
      </c>
      <c r="H1952" s="117" t="e">
        <f>G1952*'3-9-2原材料-报废'!#REF!</f>
        <v>#REF!</v>
      </c>
    </row>
    <row r="1953" ht="16" customHeight="1" spans="1:8">
      <c r="A1953" s="117">
        <v>1952</v>
      </c>
      <c r="B1953" s="117" t="s">
        <v>2404</v>
      </c>
      <c r="C1953" s="117" t="s">
        <v>2405</v>
      </c>
      <c r="D1953" s="117" t="s">
        <v>124</v>
      </c>
      <c r="E1953" s="117">
        <v>0.1</v>
      </c>
      <c r="F1953" s="117">
        <v>8</v>
      </c>
      <c r="G1953" s="117">
        <v>0.8</v>
      </c>
      <c r="H1953" s="117" t="e">
        <f>G1953*'3-9-2原材料-报废'!#REF!</f>
        <v>#REF!</v>
      </c>
    </row>
    <row r="1954" ht="16" customHeight="1" spans="1:8">
      <c r="A1954" s="117">
        <v>1953</v>
      </c>
      <c r="B1954" s="117" t="s">
        <v>2406</v>
      </c>
      <c r="C1954" s="117" t="s">
        <v>2407</v>
      </c>
      <c r="D1954" s="117" t="s">
        <v>73</v>
      </c>
      <c r="E1954" s="117">
        <v>0.2</v>
      </c>
      <c r="F1954" s="117">
        <v>8</v>
      </c>
      <c r="G1954" s="117">
        <v>1.6</v>
      </c>
      <c r="H1954" s="117" t="e">
        <f>G1954*'3-9-2原材料-报废'!#REF!</f>
        <v>#REF!</v>
      </c>
    </row>
    <row r="1955" ht="16" customHeight="1" spans="1:8">
      <c r="A1955" s="117">
        <v>1954</v>
      </c>
      <c r="B1955" s="117" t="s">
        <v>2408</v>
      </c>
      <c r="C1955" s="117" t="s">
        <v>2409</v>
      </c>
      <c r="D1955" s="117" t="s">
        <v>124</v>
      </c>
      <c r="E1955" s="117">
        <v>0.1</v>
      </c>
      <c r="F1955" s="117">
        <v>8</v>
      </c>
      <c r="G1955" s="117">
        <v>0.8</v>
      </c>
      <c r="H1955" s="117" t="e">
        <f>G1955*'3-9-2原材料-报废'!#REF!</f>
        <v>#REF!</v>
      </c>
    </row>
    <row r="1956" ht="16" customHeight="1" spans="1:8">
      <c r="A1956" s="117">
        <v>1955</v>
      </c>
      <c r="B1956" s="117" t="s">
        <v>2408</v>
      </c>
      <c r="C1956" s="117" t="s">
        <v>2409</v>
      </c>
      <c r="D1956" s="117" t="s">
        <v>124</v>
      </c>
      <c r="E1956" s="117">
        <v>0.1</v>
      </c>
      <c r="F1956" s="117">
        <v>8</v>
      </c>
      <c r="G1956" s="117">
        <v>0.8</v>
      </c>
      <c r="H1956" s="117" t="e">
        <f>G1956*'3-9-2原材料-报废'!#REF!</f>
        <v>#REF!</v>
      </c>
    </row>
    <row r="1957" ht="16" customHeight="1" spans="1:8">
      <c r="A1957" s="117">
        <v>1956</v>
      </c>
      <c r="B1957" s="117" t="s">
        <v>2410</v>
      </c>
      <c r="C1957" s="117" t="s">
        <v>2411</v>
      </c>
      <c r="D1957" s="117" t="s">
        <v>124</v>
      </c>
      <c r="E1957" s="117">
        <v>0.02</v>
      </c>
      <c r="F1957" s="117">
        <v>8</v>
      </c>
      <c r="G1957" s="117">
        <v>0.16</v>
      </c>
      <c r="H1957" s="117" t="e">
        <f>G1957*'3-9-2原材料-报废'!#REF!</f>
        <v>#REF!</v>
      </c>
    </row>
    <row r="1958" ht="16" customHeight="1" spans="1:8">
      <c r="A1958" s="117">
        <v>1957</v>
      </c>
      <c r="B1958" s="117" t="s">
        <v>2412</v>
      </c>
      <c r="C1958" s="117" t="s">
        <v>2413</v>
      </c>
      <c r="D1958" s="117" t="s">
        <v>124</v>
      </c>
      <c r="E1958" s="117">
        <v>0.05</v>
      </c>
      <c r="F1958" s="117">
        <v>8</v>
      </c>
      <c r="G1958" s="117">
        <v>0.4</v>
      </c>
      <c r="H1958" s="117" t="e">
        <f>G1958*'3-9-2原材料-报废'!#REF!</f>
        <v>#REF!</v>
      </c>
    </row>
    <row r="1959" ht="16" customHeight="1" spans="1:8">
      <c r="A1959" s="117">
        <v>1958</v>
      </c>
      <c r="B1959" s="117" t="s">
        <v>2412</v>
      </c>
      <c r="C1959" s="117" t="s">
        <v>2413</v>
      </c>
      <c r="D1959" s="117" t="s">
        <v>124</v>
      </c>
      <c r="E1959" s="117">
        <v>0.05</v>
      </c>
      <c r="F1959" s="117">
        <v>8</v>
      </c>
      <c r="G1959" s="117">
        <v>0.4</v>
      </c>
      <c r="H1959" s="117" t="e">
        <f>G1959*'3-9-2原材料-报废'!#REF!</f>
        <v>#REF!</v>
      </c>
    </row>
    <row r="1960" ht="16" customHeight="1" spans="1:8">
      <c r="A1960" s="117">
        <v>1959</v>
      </c>
      <c r="B1960" s="117" t="s">
        <v>2414</v>
      </c>
      <c r="C1960" s="117" t="s">
        <v>2415</v>
      </c>
      <c r="D1960" s="117" t="s">
        <v>124</v>
      </c>
      <c r="E1960" s="117">
        <v>0.05</v>
      </c>
      <c r="F1960" s="117">
        <v>8</v>
      </c>
      <c r="G1960" s="117">
        <v>0.4</v>
      </c>
      <c r="H1960" s="117" t="e">
        <f>G1960*'3-9-2原材料-报废'!#REF!</f>
        <v>#REF!</v>
      </c>
    </row>
    <row r="1961" ht="16" customHeight="1" spans="1:8">
      <c r="A1961" s="117">
        <v>1960</v>
      </c>
      <c r="B1961" s="117" t="s">
        <v>2414</v>
      </c>
      <c r="C1961" s="117" t="s">
        <v>2415</v>
      </c>
      <c r="D1961" s="117" t="s">
        <v>124</v>
      </c>
      <c r="E1961" s="117">
        <v>0.05</v>
      </c>
      <c r="F1961" s="117">
        <v>8</v>
      </c>
      <c r="G1961" s="117">
        <v>0.4</v>
      </c>
      <c r="H1961" s="117" t="e">
        <f>G1961*'3-9-2原材料-报废'!#REF!</f>
        <v>#REF!</v>
      </c>
    </row>
    <row r="1962" ht="16" customHeight="1" spans="1:8">
      <c r="A1962" s="117">
        <v>1961</v>
      </c>
      <c r="B1962" s="117" t="s">
        <v>2416</v>
      </c>
      <c r="C1962" s="117" t="s">
        <v>2417</v>
      </c>
      <c r="D1962" s="117" t="s">
        <v>124</v>
      </c>
      <c r="E1962" s="117">
        <v>0.05</v>
      </c>
      <c r="F1962" s="117">
        <v>8</v>
      </c>
      <c r="G1962" s="117">
        <v>0.4</v>
      </c>
      <c r="H1962" s="117" t="e">
        <f>G1962*'3-9-2原材料-报废'!#REF!</f>
        <v>#REF!</v>
      </c>
    </row>
    <row r="1963" ht="16" customHeight="1" spans="1:8">
      <c r="A1963" s="117">
        <v>1962</v>
      </c>
      <c r="B1963" s="117" t="s">
        <v>2418</v>
      </c>
      <c r="C1963" s="117" t="s">
        <v>2419</v>
      </c>
      <c r="D1963" s="117" t="s">
        <v>124</v>
      </c>
      <c r="E1963" s="117">
        <v>0.05</v>
      </c>
      <c r="F1963" s="117">
        <v>8</v>
      </c>
      <c r="G1963" s="117">
        <v>0.4</v>
      </c>
      <c r="H1963" s="117" t="e">
        <f>G1963*'3-9-2原材料-报废'!#REF!</f>
        <v>#REF!</v>
      </c>
    </row>
    <row r="1964" ht="16" customHeight="1" spans="1:8">
      <c r="A1964" s="117">
        <v>1963</v>
      </c>
      <c r="B1964" s="117" t="s">
        <v>2420</v>
      </c>
      <c r="C1964" s="117" t="s">
        <v>2421</v>
      </c>
      <c r="D1964" s="117" t="s">
        <v>124</v>
      </c>
      <c r="E1964" s="117">
        <v>0.05</v>
      </c>
      <c r="F1964" s="117">
        <v>8</v>
      </c>
      <c r="G1964" s="117">
        <v>0.4</v>
      </c>
      <c r="H1964" s="117" t="e">
        <f>G1964*'3-9-2原材料-报废'!#REF!</f>
        <v>#REF!</v>
      </c>
    </row>
    <row r="1965" ht="16" customHeight="1" spans="1:8">
      <c r="A1965" s="117">
        <v>1964</v>
      </c>
      <c r="B1965" s="117" t="s">
        <v>2422</v>
      </c>
      <c r="C1965" s="117" t="s">
        <v>2423</v>
      </c>
      <c r="D1965" s="117" t="s">
        <v>9</v>
      </c>
      <c r="E1965" s="117">
        <v>0.05</v>
      </c>
      <c r="F1965" s="117">
        <v>0.5</v>
      </c>
      <c r="G1965" s="117">
        <v>0.03</v>
      </c>
      <c r="H1965" s="117" t="e">
        <f>G1965*'3-9-2原材料-报废'!#REF!</f>
        <v>#REF!</v>
      </c>
    </row>
    <row r="1966" ht="16" customHeight="1" spans="1:8">
      <c r="A1966" s="117">
        <v>1965</v>
      </c>
      <c r="B1966" s="117" t="s">
        <v>68</v>
      </c>
      <c r="C1966" s="117" t="s">
        <v>2424</v>
      </c>
      <c r="D1966" s="117" t="s">
        <v>9</v>
      </c>
      <c r="E1966" s="117">
        <v>0.05</v>
      </c>
      <c r="F1966" s="117">
        <v>0.5</v>
      </c>
      <c r="G1966" s="117">
        <v>0.03</v>
      </c>
      <c r="H1966" s="117" t="e">
        <f>G1966*'3-9-2原材料-报废'!#REF!</f>
        <v>#REF!</v>
      </c>
    </row>
    <row r="1967" ht="16" customHeight="1" spans="1:8">
      <c r="A1967" s="117">
        <v>1966</v>
      </c>
      <c r="B1967" s="117" t="s">
        <v>2425</v>
      </c>
      <c r="C1967" s="117" t="s">
        <v>2426</v>
      </c>
      <c r="D1967" s="117" t="s">
        <v>73</v>
      </c>
      <c r="E1967" s="117">
        <v>0.2</v>
      </c>
      <c r="F1967" s="117">
        <v>8</v>
      </c>
      <c r="G1967" s="117">
        <v>1.6</v>
      </c>
      <c r="H1967" s="117" t="e">
        <f>G1967*'3-9-2原材料-报废'!#REF!</f>
        <v>#REF!</v>
      </c>
    </row>
    <row r="1968" ht="16" customHeight="1" spans="1:8">
      <c r="A1968" s="117">
        <v>1967</v>
      </c>
      <c r="B1968" s="117" t="s">
        <v>2425</v>
      </c>
      <c r="C1968" s="117" t="s">
        <v>2426</v>
      </c>
      <c r="D1968" s="117" t="s">
        <v>73</v>
      </c>
      <c r="E1968" s="117">
        <v>0.2</v>
      </c>
      <c r="F1968" s="117">
        <v>8</v>
      </c>
      <c r="G1968" s="117">
        <v>1.6</v>
      </c>
      <c r="H1968" s="117" t="e">
        <f>G1968*'3-9-2原材料-报废'!#REF!</f>
        <v>#REF!</v>
      </c>
    </row>
    <row r="1969" ht="16" customHeight="1" spans="1:8">
      <c r="A1969" s="117">
        <v>1968</v>
      </c>
      <c r="B1969" s="117" t="s">
        <v>2427</v>
      </c>
      <c r="C1969" s="117" t="s">
        <v>2428</v>
      </c>
      <c r="D1969" s="117" t="s">
        <v>9</v>
      </c>
      <c r="E1969" s="117">
        <v>0.02</v>
      </c>
      <c r="F1969" s="117">
        <v>0.5</v>
      </c>
      <c r="G1969" s="117">
        <v>0.01</v>
      </c>
      <c r="H1969" s="117" t="e">
        <f>G1969*'3-9-2原材料-报废'!#REF!</f>
        <v>#REF!</v>
      </c>
    </row>
    <row r="1970" ht="16" customHeight="1" spans="1:8">
      <c r="A1970" s="117">
        <v>1969</v>
      </c>
      <c r="B1970" s="117" t="s">
        <v>2429</v>
      </c>
      <c r="C1970" s="117" t="s">
        <v>2430</v>
      </c>
      <c r="D1970" s="117" t="s">
        <v>569</v>
      </c>
      <c r="E1970" s="117">
        <v>0.1</v>
      </c>
      <c r="F1970" s="117">
        <v>3</v>
      </c>
      <c r="G1970" s="117">
        <v>0.3</v>
      </c>
      <c r="H1970" s="117" t="e">
        <f>G1970*'3-9-2原材料-报废'!#REF!</f>
        <v>#REF!</v>
      </c>
    </row>
    <row r="1971" ht="16" customHeight="1" spans="1:8">
      <c r="A1971" s="117">
        <v>1970</v>
      </c>
      <c r="B1971" s="117" t="s">
        <v>2431</v>
      </c>
      <c r="C1971" s="117" t="s">
        <v>2432</v>
      </c>
      <c r="D1971" s="117" t="s">
        <v>279</v>
      </c>
      <c r="E1971" s="117">
        <v>0.01</v>
      </c>
      <c r="F1971" s="117">
        <v>8</v>
      </c>
      <c r="G1971" s="117">
        <v>0.08</v>
      </c>
      <c r="H1971" s="117" t="e">
        <f>G1971*'3-9-2原材料-报废'!#REF!</f>
        <v>#REF!</v>
      </c>
    </row>
    <row r="1972" ht="16" customHeight="1" spans="1:8">
      <c r="A1972" s="117">
        <v>1971</v>
      </c>
      <c r="B1972" s="117" t="s">
        <v>2431</v>
      </c>
      <c r="C1972" s="117" t="s">
        <v>2432</v>
      </c>
      <c r="D1972" s="117" t="s">
        <v>279</v>
      </c>
      <c r="E1972" s="117">
        <v>0.01</v>
      </c>
      <c r="F1972" s="117">
        <v>8</v>
      </c>
      <c r="G1972" s="117">
        <v>0.08</v>
      </c>
      <c r="H1972" s="117" t="e">
        <f>G1972*'3-9-2原材料-报废'!#REF!</f>
        <v>#REF!</v>
      </c>
    </row>
    <row r="1973" ht="16" customHeight="1" spans="1:8">
      <c r="A1973" s="117">
        <v>1972</v>
      </c>
      <c r="B1973" s="117" t="s">
        <v>2433</v>
      </c>
      <c r="C1973" s="117" t="s">
        <v>2434</v>
      </c>
      <c r="D1973" s="117" t="s">
        <v>279</v>
      </c>
      <c r="E1973" s="117">
        <v>0.01</v>
      </c>
      <c r="F1973" s="117">
        <v>8</v>
      </c>
      <c r="G1973" s="117">
        <v>0.08</v>
      </c>
      <c r="H1973" s="117" t="e">
        <f>G1973*'3-9-2原材料-报废'!#REF!</f>
        <v>#REF!</v>
      </c>
    </row>
    <row r="1974" ht="16" customHeight="1" spans="1:8">
      <c r="A1974" s="117">
        <v>1973</v>
      </c>
      <c r="B1974" s="117" t="s">
        <v>2433</v>
      </c>
      <c r="C1974" s="117" t="s">
        <v>2434</v>
      </c>
      <c r="D1974" s="117" t="s">
        <v>279</v>
      </c>
      <c r="E1974" s="117">
        <v>0.01</v>
      </c>
      <c r="F1974" s="117">
        <v>8</v>
      </c>
      <c r="G1974" s="117">
        <v>0.08</v>
      </c>
      <c r="H1974" s="117" t="e">
        <f>G1974*'3-9-2原材料-报废'!#REF!</f>
        <v>#REF!</v>
      </c>
    </row>
    <row r="1975" ht="16" customHeight="1" spans="1:8">
      <c r="A1975" s="117">
        <v>1974</v>
      </c>
      <c r="B1975" s="117" t="s">
        <v>2435</v>
      </c>
      <c r="C1975" s="117" t="s">
        <v>2436</v>
      </c>
      <c r="D1975" s="117" t="s">
        <v>9</v>
      </c>
      <c r="E1975" s="117">
        <v>0.05</v>
      </c>
      <c r="F1975" s="117">
        <v>0.5</v>
      </c>
      <c r="G1975" s="117">
        <v>0.03</v>
      </c>
      <c r="H1975" s="117" t="e">
        <f>G1975*'3-9-2原材料-报废'!#REF!</f>
        <v>#REF!</v>
      </c>
    </row>
    <row r="1976" ht="16" customHeight="1" spans="1:8">
      <c r="A1976" s="117">
        <v>1975</v>
      </c>
      <c r="B1976" s="117" t="s">
        <v>2437</v>
      </c>
      <c r="C1976" s="117" t="s">
        <v>2438</v>
      </c>
      <c r="D1976" s="117" t="s">
        <v>9</v>
      </c>
      <c r="E1976" s="117">
        <v>0.05</v>
      </c>
      <c r="F1976" s="117">
        <v>0.5</v>
      </c>
      <c r="G1976" s="117">
        <v>0.03</v>
      </c>
      <c r="H1976" s="117" t="e">
        <f>G1976*'3-9-2原材料-报废'!#REF!</f>
        <v>#REF!</v>
      </c>
    </row>
    <row r="1977" ht="16" customHeight="1" spans="1:8">
      <c r="A1977" s="117">
        <v>1976</v>
      </c>
      <c r="B1977" s="117" t="s">
        <v>2439</v>
      </c>
      <c r="C1977" s="117" t="s">
        <v>2440</v>
      </c>
      <c r="D1977" s="117" t="s">
        <v>9</v>
      </c>
      <c r="E1977" s="117">
        <v>0.05</v>
      </c>
      <c r="F1977" s="117">
        <v>0.5</v>
      </c>
      <c r="G1977" s="117">
        <v>0.03</v>
      </c>
      <c r="H1977" s="117" t="e">
        <f>G1977*'3-9-2原材料-报废'!#REF!</f>
        <v>#REF!</v>
      </c>
    </row>
    <row r="1978" ht="16" customHeight="1" spans="1:8">
      <c r="A1978" s="117">
        <v>1977</v>
      </c>
      <c r="B1978" s="117" t="s">
        <v>2441</v>
      </c>
      <c r="C1978" s="117" t="s">
        <v>2442</v>
      </c>
      <c r="D1978" s="117" t="s">
        <v>73</v>
      </c>
      <c r="E1978" s="117">
        <v>5</v>
      </c>
      <c r="F1978" s="117">
        <v>8</v>
      </c>
      <c r="G1978" s="117">
        <v>40</v>
      </c>
      <c r="H1978" s="117" t="e">
        <f>G1978*'3-9-2原材料-报废'!#REF!</f>
        <v>#REF!</v>
      </c>
    </row>
    <row r="1979" ht="16" customHeight="1" spans="1:8">
      <c r="A1979" s="117">
        <v>1978</v>
      </c>
      <c r="B1979" s="117" t="s">
        <v>2443</v>
      </c>
      <c r="C1979" s="117" t="s">
        <v>2444</v>
      </c>
      <c r="D1979" s="117" t="s">
        <v>111</v>
      </c>
      <c r="E1979" s="117">
        <v>0.5</v>
      </c>
      <c r="F1979" s="117">
        <v>2</v>
      </c>
      <c r="G1979" s="117">
        <v>1</v>
      </c>
      <c r="H1979" s="117" t="e">
        <f>G1979*'3-9-2原材料-报废'!#REF!</f>
        <v>#REF!</v>
      </c>
    </row>
    <row r="1980" ht="16" customHeight="1" spans="1:8">
      <c r="A1980" s="117">
        <v>1979</v>
      </c>
      <c r="B1980" s="117" t="s">
        <v>2445</v>
      </c>
      <c r="C1980" s="117" t="s">
        <v>2446</v>
      </c>
      <c r="D1980" s="117" t="s">
        <v>233</v>
      </c>
      <c r="E1980" s="117">
        <v>0.1</v>
      </c>
      <c r="F1980" s="117">
        <v>8</v>
      </c>
      <c r="G1980" s="117">
        <v>0.8</v>
      </c>
      <c r="H1980" s="117" t="e">
        <f>G1980*'3-9-2原材料-报废'!#REF!</f>
        <v>#REF!</v>
      </c>
    </row>
    <row r="1981" ht="16" customHeight="1" spans="1:8">
      <c r="A1981" s="117">
        <v>1980</v>
      </c>
      <c r="B1981" s="117" t="s">
        <v>2447</v>
      </c>
      <c r="C1981" s="117" t="s">
        <v>2448</v>
      </c>
      <c r="D1981" s="117" t="s">
        <v>519</v>
      </c>
      <c r="E1981" s="117">
        <v>0.05</v>
      </c>
      <c r="F1981" s="117">
        <v>3</v>
      </c>
      <c r="G1981" s="117">
        <v>0.15</v>
      </c>
      <c r="H1981" s="117" t="e">
        <f>G1981*'3-9-2原材料-报废'!#REF!</f>
        <v>#REF!</v>
      </c>
    </row>
    <row r="1982" ht="16" customHeight="1" spans="1:8">
      <c r="A1982" s="117">
        <v>1981</v>
      </c>
      <c r="B1982" s="117" t="s">
        <v>2449</v>
      </c>
      <c r="C1982" s="117" t="s">
        <v>2450</v>
      </c>
      <c r="D1982" s="117" t="s">
        <v>233</v>
      </c>
      <c r="E1982" s="117">
        <v>0.05</v>
      </c>
      <c r="F1982" s="117">
        <v>8</v>
      </c>
      <c r="G1982" s="117">
        <v>0.4</v>
      </c>
      <c r="H1982" s="117" t="e">
        <f>G1982*'3-9-2原材料-报废'!#REF!</f>
        <v>#REF!</v>
      </c>
    </row>
    <row r="1983" ht="16" customHeight="1" spans="1:8">
      <c r="A1983" s="117">
        <v>1982</v>
      </c>
      <c r="B1983" s="117" t="s">
        <v>2451</v>
      </c>
      <c r="C1983" s="117" t="s">
        <v>2452</v>
      </c>
      <c r="D1983" s="117" t="s">
        <v>124</v>
      </c>
      <c r="E1983" s="117">
        <v>0.05</v>
      </c>
      <c r="F1983" s="117">
        <v>8</v>
      </c>
      <c r="G1983" s="117">
        <v>0.4</v>
      </c>
      <c r="H1983" s="117" t="e">
        <f>G1983*'3-9-2原材料-报废'!#REF!</f>
        <v>#REF!</v>
      </c>
    </row>
    <row r="1984" ht="16" customHeight="1" spans="1:8">
      <c r="A1984" s="117">
        <v>1983</v>
      </c>
      <c r="B1984" s="117" t="s">
        <v>2453</v>
      </c>
      <c r="C1984" s="117" t="s">
        <v>2454</v>
      </c>
      <c r="D1984" s="117" t="s">
        <v>233</v>
      </c>
      <c r="E1984" s="117">
        <v>0.05</v>
      </c>
      <c r="F1984" s="117">
        <v>8</v>
      </c>
      <c r="G1984" s="117">
        <v>0.4</v>
      </c>
      <c r="H1984" s="117" t="e">
        <f>G1984*'3-9-2原材料-报废'!#REF!</f>
        <v>#REF!</v>
      </c>
    </row>
    <row r="1985" ht="16" customHeight="1" spans="1:8">
      <c r="A1985" s="117">
        <v>1984</v>
      </c>
      <c r="B1985" s="117" t="s">
        <v>2455</v>
      </c>
      <c r="C1985" s="117" t="s">
        <v>2456</v>
      </c>
      <c r="D1985" s="117" t="s">
        <v>233</v>
      </c>
      <c r="E1985" s="117">
        <v>0.05</v>
      </c>
      <c r="F1985" s="117">
        <v>8</v>
      </c>
      <c r="G1985" s="117">
        <v>0.4</v>
      </c>
      <c r="H1985" s="117" t="e">
        <f>G1985*'3-9-2原材料-报废'!#REF!</f>
        <v>#REF!</v>
      </c>
    </row>
    <row r="1986" ht="16" customHeight="1" spans="1:8">
      <c r="A1986" s="117">
        <v>1985</v>
      </c>
      <c r="B1986" s="117" t="s">
        <v>2457</v>
      </c>
      <c r="C1986" s="117" t="s">
        <v>2458</v>
      </c>
      <c r="D1986" s="117" t="s">
        <v>233</v>
      </c>
      <c r="E1986" s="117">
        <v>0.05</v>
      </c>
      <c r="F1986" s="117">
        <v>8</v>
      </c>
      <c r="G1986" s="117">
        <v>0.4</v>
      </c>
      <c r="H1986" s="117" t="e">
        <f>G1986*'3-9-2原材料-报废'!#REF!</f>
        <v>#REF!</v>
      </c>
    </row>
    <row r="1987" ht="16" customHeight="1" spans="1:8">
      <c r="A1987" s="117">
        <v>1986</v>
      </c>
      <c r="B1987" s="117" t="s">
        <v>2459</v>
      </c>
      <c r="C1987" s="117" t="s">
        <v>2460</v>
      </c>
      <c r="D1987" s="117" t="s">
        <v>2461</v>
      </c>
      <c r="E1987" s="117">
        <v>0.2</v>
      </c>
      <c r="F1987" s="117">
        <v>25</v>
      </c>
      <c r="G1987" s="117">
        <v>5</v>
      </c>
      <c r="H1987" s="117" t="e">
        <f>G1987*'3-9-2原材料-报废'!#REF!</f>
        <v>#REF!</v>
      </c>
    </row>
    <row r="1988" ht="16" customHeight="1" spans="1:8">
      <c r="A1988" s="117">
        <v>1987</v>
      </c>
      <c r="B1988" s="117" t="s">
        <v>2462</v>
      </c>
      <c r="C1988" s="117" t="s">
        <v>2463</v>
      </c>
      <c r="D1988" s="117" t="s">
        <v>114</v>
      </c>
      <c r="E1988" s="117">
        <v>0.05</v>
      </c>
      <c r="F1988" s="117">
        <v>1.5</v>
      </c>
      <c r="G1988" s="117">
        <v>0.08</v>
      </c>
      <c r="H1988" s="117" t="e">
        <f>G1988*'3-9-2原材料-报废'!#REF!</f>
        <v>#REF!</v>
      </c>
    </row>
    <row r="1989" ht="16" customHeight="1" spans="1:8">
      <c r="A1989" s="117">
        <v>1988</v>
      </c>
      <c r="B1989" s="117" t="s">
        <v>2464</v>
      </c>
      <c r="C1989" s="117" t="s">
        <v>2465</v>
      </c>
      <c r="D1989" s="117" t="s">
        <v>569</v>
      </c>
      <c r="E1989" s="117">
        <v>0.2</v>
      </c>
      <c r="F1989" s="117">
        <v>3</v>
      </c>
      <c r="G1989" s="117">
        <v>0.6</v>
      </c>
      <c r="H1989" s="117" t="e">
        <f>G1989*'3-9-2原材料-报废'!#REF!</f>
        <v>#REF!</v>
      </c>
    </row>
    <row r="1990" ht="16" customHeight="1" spans="1:8">
      <c r="A1990" s="117">
        <v>1989</v>
      </c>
      <c r="B1990" s="117" t="s">
        <v>2464</v>
      </c>
      <c r="C1990" s="117" t="s">
        <v>2465</v>
      </c>
      <c r="D1990" s="117" t="s">
        <v>569</v>
      </c>
      <c r="E1990" s="117">
        <v>0.2</v>
      </c>
      <c r="F1990" s="117">
        <v>3</v>
      </c>
      <c r="G1990" s="117">
        <v>0.6</v>
      </c>
      <c r="H1990" s="117" t="e">
        <f>G1990*'3-9-2原材料-报废'!#REF!</f>
        <v>#REF!</v>
      </c>
    </row>
    <row r="1991" ht="16" customHeight="1" spans="1:8">
      <c r="A1991" s="117">
        <v>1990</v>
      </c>
      <c r="B1991" s="117" t="s">
        <v>2466</v>
      </c>
      <c r="C1991" s="117" t="s">
        <v>2467</v>
      </c>
      <c r="D1991" s="117" t="s">
        <v>9</v>
      </c>
      <c r="E1991" s="117">
        <v>0.05</v>
      </c>
      <c r="F1991" s="117">
        <v>0.5</v>
      </c>
      <c r="G1991" s="117">
        <v>0.03</v>
      </c>
      <c r="H1991" s="117" t="e">
        <f>G1991*'3-9-2原材料-报废'!#REF!</f>
        <v>#REF!</v>
      </c>
    </row>
    <row r="1992" ht="16" customHeight="1" spans="1:8">
      <c r="A1992" s="117">
        <v>1991</v>
      </c>
      <c r="B1992" s="117" t="s">
        <v>2466</v>
      </c>
      <c r="C1992" s="117" t="s">
        <v>2467</v>
      </c>
      <c r="D1992" s="117" t="s">
        <v>9</v>
      </c>
      <c r="E1992" s="117">
        <v>0.05</v>
      </c>
      <c r="F1992" s="117">
        <v>0.5</v>
      </c>
      <c r="G1992" s="117">
        <v>0.03</v>
      </c>
      <c r="H1992" s="117" t="e">
        <f>G1992*'3-9-2原材料-报废'!#REF!</f>
        <v>#REF!</v>
      </c>
    </row>
    <row r="1993" ht="16" customHeight="1" spans="1:8">
      <c r="A1993" s="117">
        <v>1992</v>
      </c>
      <c r="B1993" s="117" t="s">
        <v>2468</v>
      </c>
      <c r="C1993" s="117" t="s">
        <v>2469</v>
      </c>
      <c r="D1993" s="117" t="s">
        <v>124</v>
      </c>
      <c r="E1993" s="117">
        <v>2</v>
      </c>
      <c r="F1993" s="117">
        <v>8</v>
      </c>
      <c r="G1993" s="117">
        <v>16</v>
      </c>
      <c r="H1993" s="117" t="e">
        <f>G1993*'3-9-2原材料-报废'!#REF!</f>
        <v>#REF!</v>
      </c>
    </row>
    <row r="1994" ht="16" customHeight="1" spans="1:8">
      <c r="A1994" s="117">
        <v>1993</v>
      </c>
      <c r="B1994" s="117" t="s">
        <v>2468</v>
      </c>
      <c r="C1994" s="117" t="s">
        <v>2469</v>
      </c>
      <c r="D1994" s="117" t="s">
        <v>124</v>
      </c>
      <c r="E1994" s="117">
        <v>2</v>
      </c>
      <c r="F1994" s="117">
        <v>8</v>
      </c>
      <c r="G1994" s="117">
        <v>16</v>
      </c>
      <c r="H1994" s="117" t="e">
        <f>G1994*'3-9-2原材料-报废'!#REF!</f>
        <v>#REF!</v>
      </c>
    </row>
    <row r="1995" ht="16" customHeight="1" spans="1:8">
      <c r="A1995" s="117">
        <v>1994</v>
      </c>
      <c r="B1995" s="117" t="s">
        <v>2470</v>
      </c>
      <c r="C1995" s="117" t="s">
        <v>2471</v>
      </c>
      <c r="D1995" s="117" t="s">
        <v>124</v>
      </c>
      <c r="E1995" s="117">
        <v>2</v>
      </c>
      <c r="F1995" s="117">
        <v>8</v>
      </c>
      <c r="G1995" s="117">
        <v>16</v>
      </c>
      <c r="H1995" s="117" t="e">
        <f>G1995*'3-9-2原材料-报废'!#REF!</f>
        <v>#REF!</v>
      </c>
    </row>
    <row r="1996" ht="16" customHeight="1" spans="1:8">
      <c r="A1996" s="117">
        <v>1995</v>
      </c>
      <c r="B1996" s="117" t="s">
        <v>2472</v>
      </c>
      <c r="C1996" s="117" t="s">
        <v>2473</v>
      </c>
      <c r="D1996" s="117" t="s">
        <v>124</v>
      </c>
      <c r="E1996" s="117">
        <v>0.1</v>
      </c>
      <c r="F1996" s="117">
        <v>8</v>
      </c>
      <c r="G1996" s="117">
        <v>0.8</v>
      </c>
      <c r="H1996" s="117" t="e">
        <f>G1996*'3-9-2原材料-报废'!#REF!</f>
        <v>#REF!</v>
      </c>
    </row>
    <row r="1997" ht="16" customHeight="1" spans="1:8">
      <c r="A1997" s="117">
        <v>1996</v>
      </c>
      <c r="B1997" s="117" t="s">
        <v>2474</v>
      </c>
      <c r="C1997" s="117" t="s">
        <v>2473</v>
      </c>
      <c r="D1997" s="117" t="s">
        <v>124</v>
      </c>
      <c r="E1997" s="117">
        <v>0.05</v>
      </c>
      <c r="F1997" s="117">
        <v>8</v>
      </c>
      <c r="G1997" s="117">
        <v>0.4</v>
      </c>
      <c r="H1997" s="117" t="e">
        <f>G1997*'3-9-2原材料-报废'!#REF!</f>
        <v>#REF!</v>
      </c>
    </row>
    <row r="1998" ht="16" customHeight="1" spans="1:8">
      <c r="A1998" s="117">
        <v>1997</v>
      </c>
      <c r="B1998" s="117" t="s">
        <v>2475</v>
      </c>
      <c r="C1998" s="117" t="s">
        <v>2476</v>
      </c>
      <c r="D1998" s="117" t="s">
        <v>124</v>
      </c>
      <c r="E1998" s="117">
        <v>0.1</v>
      </c>
      <c r="F1998" s="117">
        <v>8</v>
      </c>
      <c r="G1998" s="117">
        <v>0.8</v>
      </c>
      <c r="H1998" s="117" t="e">
        <f>G1998*'3-9-2原材料-报废'!#REF!</f>
        <v>#REF!</v>
      </c>
    </row>
    <row r="1999" ht="16" customHeight="1" spans="1:8">
      <c r="A1999" s="117">
        <v>1998</v>
      </c>
      <c r="B1999" s="117" t="s">
        <v>2475</v>
      </c>
      <c r="C1999" s="117" t="s">
        <v>2476</v>
      </c>
      <c r="D1999" s="117" t="s">
        <v>124</v>
      </c>
      <c r="E1999" s="117">
        <v>0.1</v>
      </c>
      <c r="F1999" s="117">
        <v>8</v>
      </c>
      <c r="G1999" s="117">
        <v>0.8</v>
      </c>
      <c r="H1999" s="117" t="e">
        <f>G1999*'3-9-2原材料-报废'!#REF!</f>
        <v>#REF!</v>
      </c>
    </row>
    <row r="2000" ht="16" customHeight="1" spans="1:8">
      <c r="A2000" s="117">
        <v>1999</v>
      </c>
      <c r="B2000" s="117" t="s">
        <v>2477</v>
      </c>
      <c r="C2000" s="117" t="s">
        <v>2478</v>
      </c>
      <c r="D2000" s="117" t="s">
        <v>124</v>
      </c>
      <c r="E2000" s="117">
        <v>0.1</v>
      </c>
      <c r="F2000" s="117">
        <v>8</v>
      </c>
      <c r="G2000" s="117">
        <v>0.8</v>
      </c>
      <c r="H2000" s="117" t="e">
        <f>G2000*'3-9-2原材料-报废'!#REF!</f>
        <v>#REF!</v>
      </c>
    </row>
    <row r="2001" ht="16" customHeight="1" spans="1:8">
      <c r="A2001" s="117">
        <v>2000</v>
      </c>
      <c r="B2001" s="117" t="s">
        <v>2479</v>
      </c>
      <c r="C2001" s="117" t="s">
        <v>2480</v>
      </c>
      <c r="D2001" s="117" t="s">
        <v>124</v>
      </c>
      <c r="E2001" s="117">
        <v>0.05</v>
      </c>
      <c r="F2001" s="117">
        <v>8</v>
      </c>
      <c r="G2001" s="117">
        <v>0.4</v>
      </c>
      <c r="H2001" s="117" t="e">
        <f>G2001*'3-9-2原材料-报废'!#REF!</f>
        <v>#REF!</v>
      </c>
    </row>
    <row r="2002" ht="16" customHeight="1" spans="1:8">
      <c r="A2002" s="117">
        <v>2001</v>
      </c>
      <c r="B2002" s="117" t="s">
        <v>2481</v>
      </c>
      <c r="C2002" s="117" t="s">
        <v>2482</v>
      </c>
      <c r="D2002" s="117" t="s">
        <v>124</v>
      </c>
      <c r="E2002" s="117">
        <v>0.05</v>
      </c>
      <c r="F2002" s="117">
        <v>8</v>
      </c>
      <c r="G2002" s="117">
        <v>0.4</v>
      </c>
      <c r="H2002" s="117" t="e">
        <f>G2002*'3-9-2原材料-报废'!#REF!</f>
        <v>#REF!</v>
      </c>
    </row>
    <row r="2003" ht="16" customHeight="1" spans="1:8">
      <c r="A2003" s="117">
        <v>2002</v>
      </c>
      <c r="B2003" s="117" t="s">
        <v>2483</v>
      </c>
      <c r="C2003" s="117" t="s">
        <v>2484</v>
      </c>
      <c r="D2003" s="117" t="s">
        <v>279</v>
      </c>
      <c r="E2003" s="117">
        <v>3</v>
      </c>
      <c r="F2003" s="117">
        <v>8</v>
      </c>
      <c r="G2003" s="117">
        <v>24</v>
      </c>
      <c r="H2003" s="117" t="e">
        <f>G2003*'3-9-2原材料-报废'!#REF!</f>
        <v>#REF!</v>
      </c>
    </row>
    <row r="2004" ht="16" customHeight="1" spans="1:8">
      <c r="A2004" s="117">
        <v>2003</v>
      </c>
      <c r="B2004" s="117" t="s">
        <v>2485</v>
      </c>
      <c r="C2004" s="117" t="s">
        <v>2486</v>
      </c>
      <c r="D2004" s="117" t="s">
        <v>124</v>
      </c>
      <c r="E2004" s="117">
        <v>0.1</v>
      </c>
      <c r="F2004" s="117">
        <v>8</v>
      </c>
      <c r="G2004" s="117">
        <v>0.8</v>
      </c>
      <c r="H2004" s="117" t="e">
        <f>G2004*'3-9-2原材料-报废'!#REF!</f>
        <v>#REF!</v>
      </c>
    </row>
    <row r="2005" ht="16" customHeight="1" spans="1:8">
      <c r="A2005" s="117">
        <v>2004</v>
      </c>
      <c r="B2005" s="117" t="s">
        <v>2485</v>
      </c>
      <c r="C2005" s="117" t="s">
        <v>2486</v>
      </c>
      <c r="D2005" s="117" t="s">
        <v>124</v>
      </c>
      <c r="E2005" s="117">
        <v>0.1</v>
      </c>
      <c r="F2005" s="117">
        <v>8</v>
      </c>
      <c r="G2005" s="117">
        <v>0.8</v>
      </c>
      <c r="H2005" s="117" t="e">
        <f>G2005*'3-9-2原材料-报废'!#REF!</f>
        <v>#REF!</v>
      </c>
    </row>
    <row r="2006" ht="16" customHeight="1" spans="1:8">
      <c r="A2006" s="117">
        <v>2005</v>
      </c>
      <c r="B2006" s="117" t="s">
        <v>2487</v>
      </c>
      <c r="C2006" s="117" t="s">
        <v>2488</v>
      </c>
      <c r="D2006" s="117" t="s">
        <v>124</v>
      </c>
      <c r="E2006" s="117">
        <v>0.1</v>
      </c>
      <c r="F2006" s="117">
        <v>8</v>
      </c>
      <c r="G2006" s="117">
        <v>0.8</v>
      </c>
      <c r="H2006" s="117" t="e">
        <f>G2006*'3-9-2原材料-报废'!#REF!</f>
        <v>#REF!</v>
      </c>
    </row>
    <row r="2007" ht="16" customHeight="1" spans="1:8">
      <c r="A2007" s="117">
        <v>2006</v>
      </c>
      <c r="B2007" s="117" t="s">
        <v>2489</v>
      </c>
      <c r="C2007" s="117" t="s">
        <v>2490</v>
      </c>
      <c r="D2007" s="117" t="s">
        <v>124</v>
      </c>
      <c r="E2007" s="117">
        <v>0.05</v>
      </c>
      <c r="F2007" s="117">
        <v>8</v>
      </c>
      <c r="G2007" s="117">
        <v>0.4</v>
      </c>
      <c r="H2007" s="117" t="e">
        <f>G2007*'3-9-2原材料-报废'!#REF!</f>
        <v>#REF!</v>
      </c>
    </row>
    <row r="2008" ht="16" customHeight="1" spans="1:8">
      <c r="A2008" s="117">
        <v>2007</v>
      </c>
      <c r="B2008" s="117" t="s">
        <v>2491</v>
      </c>
      <c r="C2008" s="117" t="s">
        <v>2492</v>
      </c>
      <c r="D2008" s="117" t="s">
        <v>96</v>
      </c>
      <c r="E2008" s="117">
        <v>0.1</v>
      </c>
      <c r="F2008" s="117">
        <v>8</v>
      </c>
      <c r="G2008" s="117">
        <v>0.8</v>
      </c>
      <c r="H2008" s="117" t="e">
        <f>G2008*'3-9-2原材料-报废'!#REF!</f>
        <v>#REF!</v>
      </c>
    </row>
    <row r="2009" ht="16" customHeight="1" spans="1:8">
      <c r="A2009" s="117">
        <v>2008</v>
      </c>
      <c r="B2009" s="117" t="s">
        <v>2493</v>
      </c>
      <c r="C2009" s="117" t="s">
        <v>2494</v>
      </c>
      <c r="D2009" s="117" t="s">
        <v>96</v>
      </c>
      <c r="E2009" s="117">
        <v>0.1</v>
      </c>
      <c r="F2009" s="117">
        <v>8</v>
      </c>
      <c r="G2009" s="117">
        <v>0.8</v>
      </c>
      <c r="H2009" s="117" t="e">
        <f>G2009*'3-9-2原材料-报废'!#REF!</f>
        <v>#REF!</v>
      </c>
    </row>
    <row r="2010" ht="16" customHeight="1" spans="1:8">
      <c r="A2010" s="117">
        <v>2009</v>
      </c>
      <c r="B2010" s="117" t="s">
        <v>2493</v>
      </c>
      <c r="C2010" s="117" t="s">
        <v>2494</v>
      </c>
      <c r="D2010" s="117" t="s">
        <v>96</v>
      </c>
      <c r="E2010" s="117">
        <v>0.1</v>
      </c>
      <c r="F2010" s="117">
        <v>8</v>
      </c>
      <c r="G2010" s="117">
        <v>0.8</v>
      </c>
      <c r="H2010" s="117" t="e">
        <f>G2010*'3-9-2原材料-报废'!#REF!</f>
        <v>#REF!</v>
      </c>
    </row>
    <row r="2011" ht="16" customHeight="1" spans="1:8">
      <c r="A2011" s="117">
        <v>2010</v>
      </c>
      <c r="B2011" s="117" t="s">
        <v>2495</v>
      </c>
      <c r="C2011" s="117" t="s">
        <v>2496</v>
      </c>
      <c r="D2011" s="117" t="s">
        <v>124</v>
      </c>
      <c r="E2011" s="117">
        <v>0.2</v>
      </c>
      <c r="F2011" s="117">
        <v>8</v>
      </c>
      <c r="G2011" s="117">
        <v>1.6</v>
      </c>
      <c r="H2011" s="117" t="e">
        <f>G2011*'3-9-2原材料-报废'!#REF!</f>
        <v>#REF!</v>
      </c>
    </row>
    <row r="2012" ht="16" customHeight="1" spans="1:8">
      <c r="A2012" s="117">
        <v>2011</v>
      </c>
      <c r="B2012" s="117" t="s">
        <v>2497</v>
      </c>
      <c r="C2012" s="117" t="s">
        <v>2498</v>
      </c>
      <c r="D2012" s="117" t="s">
        <v>73</v>
      </c>
      <c r="E2012" s="117">
        <v>0.05</v>
      </c>
      <c r="F2012" s="117">
        <v>8</v>
      </c>
      <c r="G2012" s="117">
        <v>0.4</v>
      </c>
      <c r="H2012" s="117" t="e">
        <f>G2012*'3-9-2原材料-报废'!#REF!</f>
        <v>#REF!</v>
      </c>
    </row>
    <row r="2013" ht="16" customHeight="1" spans="1:8">
      <c r="A2013" s="117">
        <v>2012</v>
      </c>
      <c r="B2013" s="117" t="s">
        <v>2497</v>
      </c>
      <c r="C2013" s="117" t="s">
        <v>2498</v>
      </c>
      <c r="D2013" s="117" t="s">
        <v>73</v>
      </c>
      <c r="E2013" s="117">
        <v>0.05</v>
      </c>
      <c r="F2013" s="117">
        <v>8</v>
      </c>
      <c r="G2013" s="117">
        <v>0.4</v>
      </c>
      <c r="H2013" s="117" t="e">
        <f>G2013*'3-9-2原材料-报废'!#REF!</f>
        <v>#REF!</v>
      </c>
    </row>
    <row r="2014" ht="16" customHeight="1" spans="1:8">
      <c r="A2014" s="117">
        <v>2013</v>
      </c>
      <c r="B2014" s="117" t="s">
        <v>2499</v>
      </c>
      <c r="C2014" s="117" t="s">
        <v>2500</v>
      </c>
      <c r="D2014" s="117" t="s">
        <v>73</v>
      </c>
      <c r="E2014" s="117">
        <v>0.05</v>
      </c>
      <c r="F2014" s="117">
        <v>8</v>
      </c>
      <c r="G2014" s="117">
        <v>0.4</v>
      </c>
      <c r="H2014" s="117" t="e">
        <f>G2014*'3-9-2原材料-报废'!#REF!</f>
        <v>#REF!</v>
      </c>
    </row>
    <row r="2015" ht="16" customHeight="1" spans="1:8">
      <c r="A2015" s="117">
        <v>2014</v>
      </c>
      <c r="B2015" s="117" t="s">
        <v>2501</v>
      </c>
      <c r="C2015" s="117" t="s">
        <v>2502</v>
      </c>
      <c r="D2015" s="117" t="s">
        <v>73</v>
      </c>
      <c r="E2015" s="117">
        <v>0.05</v>
      </c>
      <c r="F2015" s="117">
        <v>8</v>
      </c>
      <c r="G2015" s="117">
        <v>0.4</v>
      </c>
      <c r="H2015" s="117" t="e">
        <f>G2015*'3-9-2原材料-报废'!#REF!</f>
        <v>#REF!</v>
      </c>
    </row>
    <row r="2016" ht="16" customHeight="1" spans="1:8">
      <c r="A2016" s="117">
        <v>2015</v>
      </c>
      <c r="B2016" s="117" t="s">
        <v>2501</v>
      </c>
      <c r="C2016" s="117" t="s">
        <v>2502</v>
      </c>
      <c r="D2016" s="117" t="s">
        <v>73</v>
      </c>
      <c r="E2016" s="117">
        <v>0.05</v>
      </c>
      <c r="F2016" s="117">
        <v>8</v>
      </c>
      <c r="G2016" s="117">
        <v>0.4</v>
      </c>
      <c r="H2016" s="117" t="e">
        <f>G2016*'3-9-2原材料-报废'!#REF!</f>
        <v>#REF!</v>
      </c>
    </row>
    <row r="2017" ht="16" customHeight="1" spans="1:8">
      <c r="A2017" s="117">
        <v>2016</v>
      </c>
      <c r="B2017" s="117" t="s">
        <v>2503</v>
      </c>
      <c r="C2017" s="117" t="s">
        <v>2504</v>
      </c>
      <c r="D2017" s="117" t="s">
        <v>9</v>
      </c>
      <c r="E2017" s="117">
        <v>0.01</v>
      </c>
      <c r="F2017" s="117">
        <v>0.5</v>
      </c>
      <c r="G2017" s="117">
        <v>0.01</v>
      </c>
      <c r="H2017" s="117" t="e">
        <f>G2017*'3-9-2原材料-报废'!#REF!</f>
        <v>#REF!</v>
      </c>
    </row>
    <row r="2018" ht="16" customHeight="1" spans="1:8">
      <c r="A2018" s="117">
        <v>2017</v>
      </c>
      <c r="B2018" s="117" t="s">
        <v>1972</v>
      </c>
      <c r="C2018" s="117" t="s">
        <v>2505</v>
      </c>
      <c r="D2018" s="117" t="s">
        <v>9</v>
      </c>
      <c r="E2018" s="117">
        <v>0.01</v>
      </c>
      <c r="F2018" s="117">
        <v>0.5</v>
      </c>
      <c r="G2018" s="117">
        <v>0.01</v>
      </c>
      <c r="H2018" s="117" t="e">
        <f>G2018*'3-9-2原材料-报废'!#REF!</f>
        <v>#REF!</v>
      </c>
    </row>
    <row r="2019" ht="16" customHeight="1" spans="1:8">
      <c r="A2019" s="117">
        <v>2018</v>
      </c>
      <c r="B2019" s="117" t="s">
        <v>1984</v>
      </c>
      <c r="C2019" s="117" t="s">
        <v>2505</v>
      </c>
      <c r="D2019" s="117" t="s">
        <v>9</v>
      </c>
      <c r="E2019" s="117">
        <v>0.01</v>
      </c>
      <c r="F2019" s="117">
        <v>0.5</v>
      </c>
      <c r="G2019" s="117">
        <v>0.01</v>
      </c>
      <c r="H2019" s="117" t="e">
        <f>G2019*'3-9-2原材料-报废'!#REF!</f>
        <v>#REF!</v>
      </c>
    </row>
    <row r="2020" ht="16" customHeight="1" spans="1:8">
      <c r="A2020" s="117">
        <v>2019</v>
      </c>
      <c r="B2020" s="117" t="s">
        <v>2506</v>
      </c>
      <c r="C2020" s="117" t="s">
        <v>2505</v>
      </c>
      <c r="D2020" s="117" t="s">
        <v>9</v>
      </c>
      <c r="E2020" s="117">
        <v>0.01</v>
      </c>
      <c r="F2020" s="117">
        <v>0.5</v>
      </c>
      <c r="G2020" s="117">
        <v>0.01</v>
      </c>
      <c r="H2020" s="117" t="e">
        <f>G2020*'3-9-2原材料-报废'!#REF!</f>
        <v>#REF!</v>
      </c>
    </row>
    <row r="2021" ht="16" customHeight="1" spans="1:8">
      <c r="A2021" s="117">
        <v>2020</v>
      </c>
      <c r="B2021" s="117" t="s">
        <v>2507</v>
      </c>
      <c r="C2021" s="117" t="s">
        <v>2508</v>
      </c>
      <c r="D2021" s="117" t="s">
        <v>2509</v>
      </c>
      <c r="E2021" s="117">
        <v>0.01</v>
      </c>
      <c r="F2021" s="117">
        <v>1.5</v>
      </c>
      <c r="G2021" s="117">
        <v>0.02</v>
      </c>
      <c r="H2021" s="117" t="e">
        <f>G2021*'3-9-2原材料-报废'!#REF!</f>
        <v>#REF!</v>
      </c>
    </row>
    <row r="2022" ht="16" customHeight="1" spans="1:8">
      <c r="A2022" s="117">
        <v>2021</v>
      </c>
      <c r="B2022" s="117" t="s">
        <v>2507</v>
      </c>
      <c r="C2022" s="117" t="s">
        <v>2508</v>
      </c>
      <c r="D2022" s="117" t="s">
        <v>2509</v>
      </c>
      <c r="E2022" s="117">
        <v>0.01</v>
      </c>
      <c r="F2022" s="117">
        <v>1.5</v>
      </c>
      <c r="G2022" s="117">
        <v>0.02</v>
      </c>
      <c r="H2022" s="117" t="e">
        <f>G2022*'3-9-2原材料-报废'!#REF!</f>
        <v>#REF!</v>
      </c>
    </row>
    <row r="2023" ht="16" customHeight="1" spans="1:8">
      <c r="A2023" s="117">
        <v>2022</v>
      </c>
      <c r="B2023" s="117" t="s">
        <v>2507</v>
      </c>
      <c r="C2023" s="117" t="s">
        <v>2508</v>
      </c>
      <c r="D2023" s="117" t="s">
        <v>2509</v>
      </c>
      <c r="E2023" s="117">
        <v>0.01</v>
      </c>
      <c r="F2023" s="117">
        <v>1.5</v>
      </c>
      <c r="G2023" s="117">
        <v>0.02</v>
      </c>
      <c r="H2023" s="117" t="e">
        <f>G2023*'3-9-2原材料-报废'!#REF!</f>
        <v>#REF!</v>
      </c>
    </row>
    <row r="2024" ht="16" customHeight="1" spans="1:8">
      <c r="A2024" s="117">
        <v>2023</v>
      </c>
      <c r="B2024" s="117" t="s">
        <v>2510</v>
      </c>
      <c r="C2024" s="117" t="s">
        <v>2511</v>
      </c>
      <c r="D2024" s="117" t="s">
        <v>51</v>
      </c>
      <c r="E2024" s="117">
        <v>0.05</v>
      </c>
      <c r="F2024" s="117">
        <v>25</v>
      </c>
      <c r="G2024" s="117">
        <v>1.25</v>
      </c>
      <c r="H2024" s="117" t="e">
        <f>G2024*'3-9-2原材料-报废'!#REF!</f>
        <v>#REF!</v>
      </c>
    </row>
    <row r="2025" ht="16" customHeight="1" spans="1:8">
      <c r="A2025" s="117">
        <v>2024</v>
      </c>
      <c r="B2025" s="117" t="s">
        <v>2512</v>
      </c>
      <c r="C2025" s="117" t="s">
        <v>2513</v>
      </c>
      <c r="D2025" s="117" t="s">
        <v>124</v>
      </c>
      <c r="E2025" s="117">
        <v>0.05</v>
      </c>
      <c r="F2025" s="117">
        <v>8</v>
      </c>
      <c r="G2025" s="117">
        <v>0.4</v>
      </c>
      <c r="H2025" s="117" t="e">
        <f>G2025*'3-9-2原材料-报废'!#REF!</f>
        <v>#REF!</v>
      </c>
    </row>
    <row r="2026" ht="16" customHeight="1" spans="1:8">
      <c r="A2026" s="117">
        <v>2025</v>
      </c>
      <c r="B2026" s="117" t="s">
        <v>2514</v>
      </c>
      <c r="C2026" s="117" t="s">
        <v>2515</v>
      </c>
      <c r="D2026" s="117" t="s">
        <v>73</v>
      </c>
      <c r="E2026" s="117">
        <v>0.1</v>
      </c>
      <c r="F2026" s="117">
        <v>8</v>
      </c>
      <c r="G2026" s="117">
        <v>0.8</v>
      </c>
      <c r="H2026" s="117" t="e">
        <f>G2026*'3-9-2原材料-报废'!#REF!</f>
        <v>#REF!</v>
      </c>
    </row>
    <row r="2027" ht="16" customHeight="1" spans="1:8">
      <c r="A2027" s="117">
        <v>2026</v>
      </c>
      <c r="B2027" s="117" t="s">
        <v>2514</v>
      </c>
      <c r="C2027" s="117" t="s">
        <v>2515</v>
      </c>
      <c r="D2027" s="117" t="s">
        <v>73</v>
      </c>
      <c r="E2027" s="117">
        <v>0.1</v>
      </c>
      <c r="F2027" s="117">
        <v>8</v>
      </c>
      <c r="G2027" s="117">
        <v>0.8</v>
      </c>
      <c r="H2027" s="117" t="e">
        <f>G2027*'3-9-2原材料-报废'!#REF!</f>
        <v>#REF!</v>
      </c>
    </row>
    <row r="2028" ht="16" customHeight="1" spans="1:8">
      <c r="A2028" s="117">
        <v>2027</v>
      </c>
      <c r="B2028" s="117" t="s">
        <v>2516</v>
      </c>
      <c r="C2028" s="117" t="s">
        <v>2517</v>
      </c>
      <c r="D2028" s="117" t="s">
        <v>233</v>
      </c>
      <c r="E2028" s="117">
        <v>0.05</v>
      </c>
      <c r="F2028" s="117">
        <v>8</v>
      </c>
      <c r="G2028" s="117">
        <v>0.4</v>
      </c>
      <c r="H2028" s="117" t="e">
        <f>G2028*'3-9-2原材料-报废'!#REF!</f>
        <v>#REF!</v>
      </c>
    </row>
    <row r="2029" ht="16" customHeight="1" spans="1:8">
      <c r="A2029" s="117">
        <v>2028</v>
      </c>
      <c r="B2029" s="117" t="s">
        <v>2516</v>
      </c>
      <c r="C2029" s="117" t="s">
        <v>2517</v>
      </c>
      <c r="D2029" s="117" t="s">
        <v>233</v>
      </c>
      <c r="E2029" s="117">
        <v>0.05</v>
      </c>
      <c r="F2029" s="117">
        <v>8</v>
      </c>
      <c r="G2029" s="117">
        <v>0.4</v>
      </c>
      <c r="H2029" s="117" t="e">
        <f>G2029*'3-9-2原材料-报废'!#REF!</f>
        <v>#REF!</v>
      </c>
    </row>
    <row r="2030" ht="16" customHeight="1" spans="1:8">
      <c r="A2030" s="117">
        <v>2029</v>
      </c>
      <c r="B2030" s="117" t="s">
        <v>2518</v>
      </c>
      <c r="C2030" s="117" t="s">
        <v>2519</v>
      </c>
      <c r="D2030" s="117" t="s">
        <v>279</v>
      </c>
      <c r="E2030" s="117">
        <v>0.01</v>
      </c>
      <c r="F2030" s="117">
        <v>8</v>
      </c>
      <c r="G2030" s="117">
        <v>0.08</v>
      </c>
      <c r="H2030" s="117" t="e">
        <f>G2030*'3-9-2原材料-报废'!#REF!</f>
        <v>#REF!</v>
      </c>
    </row>
    <row r="2031" ht="16" customHeight="1" spans="1:8">
      <c r="A2031" s="117">
        <v>2030</v>
      </c>
      <c r="B2031" s="117" t="s">
        <v>2520</v>
      </c>
      <c r="C2031" s="117" t="s">
        <v>2521</v>
      </c>
      <c r="D2031" s="117" t="s">
        <v>253</v>
      </c>
      <c r="E2031" s="117">
        <v>2</v>
      </c>
      <c r="F2031" s="117">
        <v>12</v>
      </c>
      <c r="G2031" s="117">
        <v>24</v>
      </c>
      <c r="H2031" s="117" t="e">
        <f>G2031*'3-9-2原材料-报废'!#REF!</f>
        <v>#REF!</v>
      </c>
    </row>
    <row r="2032" ht="16" customHeight="1" spans="1:8">
      <c r="A2032" s="117">
        <v>2031</v>
      </c>
      <c r="B2032" s="117" t="s">
        <v>2522</v>
      </c>
      <c r="C2032" s="117" t="s">
        <v>2523</v>
      </c>
      <c r="D2032" s="117" t="s">
        <v>9</v>
      </c>
      <c r="E2032" s="117">
        <v>0.02</v>
      </c>
      <c r="F2032" s="117">
        <v>0.5</v>
      </c>
      <c r="G2032" s="117">
        <v>0.01</v>
      </c>
      <c r="H2032" s="117" t="e">
        <f>G2032*'3-9-2原材料-报废'!#REF!</f>
        <v>#REF!</v>
      </c>
    </row>
    <row r="2033" ht="16" customHeight="1" spans="1:8">
      <c r="A2033" s="117">
        <v>2032</v>
      </c>
      <c r="B2033" s="117" t="s">
        <v>2524</v>
      </c>
      <c r="C2033" s="117" t="s">
        <v>2525</v>
      </c>
      <c r="D2033" s="117" t="s">
        <v>124</v>
      </c>
      <c r="E2033" s="117">
        <v>0.05</v>
      </c>
      <c r="F2033" s="117">
        <v>8</v>
      </c>
      <c r="G2033" s="117">
        <v>0.4</v>
      </c>
      <c r="H2033" s="117" t="e">
        <f>G2033*'3-9-2原材料-报废'!#REF!</f>
        <v>#REF!</v>
      </c>
    </row>
    <row r="2034" ht="16" customHeight="1" spans="1:8">
      <c r="A2034" s="117">
        <v>2033</v>
      </c>
      <c r="B2034" s="117" t="s">
        <v>2524</v>
      </c>
      <c r="C2034" s="117" t="s">
        <v>2525</v>
      </c>
      <c r="D2034" s="117" t="s">
        <v>124</v>
      </c>
      <c r="E2034" s="117">
        <v>0.05</v>
      </c>
      <c r="F2034" s="117">
        <v>8</v>
      </c>
      <c r="G2034" s="117">
        <v>0.4</v>
      </c>
      <c r="H2034" s="117" t="e">
        <f>G2034*'3-9-2原材料-报废'!#REF!</f>
        <v>#REF!</v>
      </c>
    </row>
    <row r="2035" ht="16" customHeight="1" spans="1:8">
      <c r="A2035" s="117">
        <v>2034</v>
      </c>
      <c r="B2035" s="117" t="s">
        <v>2526</v>
      </c>
      <c r="C2035" s="117" t="s">
        <v>2527</v>
      </c>
      <c r="D2035" s="117" t="s">
        <v>73</v>
      </c>
      <c r="E2035" s="117">
        <v>0.05</v>
      </c>
      <c r="F2035" s="117">
        <v>8</v>
      </c>
      <c r="G2035" s="117">
        <v>0.4</v>
      </c>
      <c r="H2035" s="117" t="e">
        <f>G2035*'3-9-2原材料-报废'!#REF!</f>
        <v>#REF!</v>
      </c>
    </row>
    <row r="2036" ht="16" customHeight="1" spans="1:8">
      <c r="A2036" s="117">
        <v>2035</v>
      </c>
      <c r="B2036" s="117" t="s">
        <v>2528</v>
      </c>
      <c r="C2036" s="117" t="s">
        <v>2529</v>
      </c>
      <c r="D2036" s="117" t="s">
        <v>233</v>
      </c>
      <c r="E2036" s="117">
        <v>0.05</v>
      </c>
      <c r="F2036" s="117">
        <v>8</v>
      </c>
      <c r="G2036" s="117">
        <v>0.4</v>
      </c>
      <c r="H2036" s="117" t="e">
        <f>G2036*'3-9-2原材料-报废'!#REF!</f>
        <v>#REF!</v>
      </c>
    </row>
    <row r="2037" ht="16" customHeight="1" spans="1:8">
      <c r="A2037" s="117">
        <v>2036</v>
      </c>
      <c r="B2037" s="117" t="s">
        <v>2530</v>
      </c>
      <c r="C2037" s="117" t="s">
        <v>2531</v>
      </c>
      <c r="D2037" s="117" t="s">
        <v>92</v>
      </c>
      <c r="E2037" s="117">
        <v>0.005</v>
      </c>
      <c r="F2037" s="117">
        <v>55</v>
      </c>
      <c r="G2037" s="117">
        <v>0.28</v>
      </c>
      <c r="H2037" s="117" t="e">
        <f>G2037*'3-9-2原材料-报废'!#REF!</f>
        <v>#REF!</v>
      </c>
    </row>
    <row r="2038" ht="16" customHeight="1" spans="1:8">
      <c r="A2038" s="117">
        <v>2037</v>
      </c>
      <c r="B2038" s="117" t="s">
        <v>2530</v>
      </c>
      <c r="C2038" s="117" t="s">
        <v>2531</v>
      </c>
      <c r="D2038" s="117" t="s">
        <v>92</v>
      </c>
      <c r="E2038" s="117">
        <v>0.005</v>
      </c>
      <c r="F2038" s="117">
        <v>55</v>
      </c>
      <c r="G2038" s="117">
        <v>0.28</v>
      </c>
      <c r="H2038" s="117" t="e">
        <f>G2038*'3-9-2原材料-报废'!#REF!</f>
        <v>#REF!</v>
      </c>
    </row>
    <row r="2039" ht="16" customHeight="1" spans="1:8">
      <c r="A2039" s="117">
        <v>2038</v>
      </c>
      <c r="B2039" s="117" t="s">
        <v>2530</v>
      </c>
      <c r="C2039" s="117" t="s">
        <v>2531</v>
      </c>
      <c r="D2039" s="117" t="s">
        <v>92</v>
      </c>
      <c r="E2039" s="117">
        <v>0.005</v>
      </c>
      <c r="F2039" s="117">
        <v>55</v>
      </c>
      <c r="G2039" s="117">
        <v>0.28</v>
      </c>
      <c r="H2039" s="117" t="e">
        <f>G2039*'3-9-2原材料-报废'!#REF!</f>
        <v>#REF!</v>
      </c>
    </row>
    <row r="2040" ht="16" customHeight="1" spans="1:8">
      <c r="A2040" s="117">
        <v>2039</v>
      </c>
      <c r="B2040" s="117" t="s">
        <v>2532</v>
      </c>
      <c r="C2040" s="117" t="s">
        <v>2533</v>
      </c>
      <c r="D2040" s="117" t="s">
        <v>244</v>
      </c>
      <c r="E2040" s="117">
        <v>200</v>
      </c>
      <c r="F2040" s="117">
        <v>0</v>
      </c>
      <c r="G2040" s="117">
        <v>0</v>
      </c>
      <c r="H2040" s="117" t="e">
        <f>G2040*'3-9-2原材料-报废'!#REF!</f>
        <v>#REF!</v>
      </c>
    </row>
    <row r="2041" ht="16" customHeight="1" spans="1:8">
      <c r="A2041" s="117">
        <v>2040</v>
      </c>
      <c r="B2041" s="117" t="s">
        <v>2534</v>
      </c>
      <c r="C2041" s="117" t="s">
        <v>2535</v>
      </c>
      <c r="D2041" s="117" t="s">
        <v>233</v>
      </c>
      <c r="E2041" s="117">
        <v>0.2</v>
      </c>
      <c r="F2041" s="117">
        <v>8</v>
      </c>
      <c r="G2041" s="117">
        <v>1.6</v>
      </c>
      <c r="H2041" s="117" t="e">
        <f>G2041*'3-9-2原材料-报废'!#REF!</f>
        <v>#REF!</v>
      </c>
    </row>
    <row r="2042" ht="16" customHeight="1" spans="1:8">
      <c r="A2042" s="117">
        <v>2041</v>
      </c>
      <c r="B2042" s="117" t="s">
        <v>2536</v>
      </c>
      <c r="C2042" s="117" t="s">
        <v>2537</v>
      </c>
      <c r="D2042" s="117" t="s">
        <v>233</v>
      </c>
      <c r="E2042" s="117">
        <v>0.1</v>
      </c>
      <c r="F2042" s="117">
        <v>8</v>
      </c>
      <c r="G2042" s="117">
        <v>0.8</v>
      </c>
      <c r="H2042" s="117" t="e">
        <f>G2042*'3-9-2原材料-报废'!#REF!</f>
        <v>#REF!</v>
      </c>
    </row>
    <row r="2043" ht="16" customHeight="1" spans="1:8">
      <c r="A2043" s="117">
        <v>2042</v>
      </c>
      <c r="B2043" s="117" t="s">
        <v>2538</v>
      </c>
      <c r="C2043" s="117" t="s">
        <v>2539</v>
      </c>
      <c r="D2043" s="117" t="s">
        <v>233</v>
      </c>
      <c r="E2043" s="117">
        <v>0.1</v>
      </c>
      <c r="F2043" s="117">
        <v>8</v>
      </c>
      <c r="G2043" s="117">
        <v>0.8</v>
      </c>
      <c r="H2043" s="117" t="e">
        <f>G2043*'3-9-2原材料-报废'!#REF!</f>
        <v>#REF!</v>
      </c>
    </row>
    <row r="2044" ht="16" customHeight="1" spans="1:8">
      <c r="A2044" s="117">
        <v>2043</v>
      </c>
      <c r="B2044" s="117" t="s">
        <v>2540</v>
      </c>
      <c r="C2044" s="117" t="s">
        <v>2541</v>
      </c>
      <c r="D2044" s="117" t="s">
        <v>253</v>
      </c>
      <c r="E2044" s="117">
        <v>0.2</v>
      </c>
      <c r="F2044" s="117">
        <v>12</v>
      </c>
      <c r="G2044" s="117">
        <v>2.4</v>
      </c>
      <c r="H2044" s="117" t="e">
        <f>G2044*'3-9-2原材料-报废'!#REF!</f>
        <v>#REF!</v>
      </c>
    </row>
    <row r="2045" ht="16" customHeight="1" spans="1:8">
      <c r="A2045" s="117">
        <v>2044</v>
      </c>
      <c r="B2045" s="117" t="s">
        <v>2542</v>
      </c>
      <c r="C2045" s="117" t="s">
        <v>2543</v>
      </c>
      <c r="D2045" s="117" t="s">
        <v>253</v>
      </c>
      <c r="E2045" s="117">
        <v>0.2</v>
      </c>
      <c r="F2045" s="117">
        <v>12</v>
      </c>
      <c r="G2045" s="117">
        <v>2.4</v>
      </c>
      <c r="H2045" s="117" t="e">
        <f>G2045*'3-9-2原材料-报废'!#REF!</f>
        <v>#REF!</v>
      </c>
    </row>
    <row r="2046" ht="16" customHeight="1" spans="1:8">
      <c r="A2046" s="117">
        <v>2045</v>
      </c>
      <c r="B2046" s="117" t="s">
        <v>2544</v>
      </c>
      <c r="C2046" s="117" t="s">
        <v>2545</v>
      </c>
      <c r="D2046" s="117" t="s">
        <v>253</v>
      </c>
      <c r="E2046" s="117">
        <v>0.2</v>
      </c>
      <c r="F2046" s="117">
        <v>12</v>
      </c>
      <c r="G2046" s="117">
        <v>2.4</v>
      </c>
      <c r="H2046" s="117" t="e">
        <f>G2046*'3-9-2原材料-报废'!#REF!</f>
        <v>#REF!</v>
      </c>
    </row>
    <row r="2047" ht="16" customHeight="1" spans="1:8">
      <c r="A2047" s="117">
        <v>2046</v>
      </c>
      <c r="B2047" s="117" t="s">
        <v>2546</v>
      </c>
      <c r="C2047" s="117" t="s">
        <v>2547</v>
      </c>
      <c r="D2047" s="117" t="s">
        <v>253</v>
      </c>
      <c r="E2047" s="117">
        <v>0.2</v>
      </c>
      <c r="F2047" s="117">
        <v>12</v>
      </c>
      <c r="G2047" s="117">
        <v>2.4</v>
      </c>
      <c r="H2047" s="117" t="e">
        <f>G2047*'3-9-2原材料-报废'!#REF!</f>
        <v>#REF!</v>
      </c>
    </row>
    <row r="2048" ht="16" customHeight="1" spans="1:8">
      <c r="A2048" s="117">
        <v>2047</v>
      </c>
      <c r="B2048" s="117" t="s">
        <v>2548</v>
      </c>
      <c r="C2048" s="117" t="s">
        <v>2549</v>
      </c>
      <c r="D2048" s="117" t="s">
        <v>253</v>
      </c>
      <c r="E2048" s="117">
        <v>0.3</v>
      </c>
      <c r="F2048" s="117">
        <v>12</v>
      </c>
      <c r="G2048" s="117">
        <v>3.6</v>
      </c>
      <c r="H2048" s="117" t="e">
        <f>G2048*'3-9-2原材料-报废'!#REF!</f>
        <v>#REF!</v>
      </c>
    </row>
    <row r="2049" ht="16" customHeight="1" spans="1:8">
      <c r="A2049" s="117">
        <v>2048</v>
      </c>
      <c r="B2049" s="117" t="s">
        <v>2548</v>
      </c>
      <c r="C2049" s="117" t="s">
        <v>2549</v>
      </c>
      <c r="D2049" s="117" t="s">
        <v>253</v>
      </c>
      <c r="E2049" s="117">
        <v>0.3</v>
      </c>
      <c r="F2049" s="117">
        <v>12</v>
      </c>
      <c r="G2049" s="117">
        <v>3.6</v>
      </c>
      <c r="H2049" s="117" t="e">
        <f>G2049*'3-9-2原材料-报废'!#REF!</f>
        <v>#REF!</v>
      </c>
    </row>
    <row r="2050" ht="16" customHeight="1" spans="1:8">
      <c r="A2050" s="117">
        <v>2049</v>
      </c>
      <c r="B2050" s="117" t="s">
        <v>2550</v>
      </c>
      <c r="C2050" s="117" t="s">
        <v>2551</v>
      </c>
      <c r="D2050" s="117" t="s">
        <v>124</v>
      </c>
      <c r="E2050" s="117">
        <v>0.5</v>
      </c>
      <c r="F2050" s="117">
        <v>8</v>
      </c>
      <c r="G2050" s="117">
        <v>4</v>
      </c>
      <c r="H2050" s="117" t="e">
        <f>G2050*'3-9-2原材料-报废'!#REF!</f>
        <v>#REF!</v>
      </c>
    </row>
    <row r="2051" ht="16" customHeight="1" spans="1:8">
      <c r="A2051" s="117">
        <v>2050</v>
      </c>
      <c r="B2051" s="117" t="s">
        <v>2552</v>
      </c>
      <c r="C2051" s="117" t="s">
        <v>2553</v>
      </c>
      <c r="D2051" s="117" t="s">
        <v>73</v>
      </c>
      <c r="E2051" s="117">
        <v>50</v>
      </c>
      <c r="F2051" s="117">
        <v>8</v>
      </c>
      <c r="G2051" s="117">
        <v>400</v>
      </c>
      <c r="H2051" s="117" t="e">
        <f>G2051*'3-9-2原材料-报废'!#REF!</f>
        <v>#REF!</v>
      </c>
    </row>
    <row r="2052" ht="16" customHeight="1" spans="1:8">
      <c r="A2052" s="117">
        <v>2051</v>
      </c>
      <c r="B2052" s="117" t="s">
        <v>2554</v>
      </c>
      <c r="C2052" s="117" t="s">
        <v>2555</v>
      </c>
      <c r="D2052" s="117" t="s">
        <v>279</v>
      </c>
      <c r="E2052" s="117">
        <v>0.05</v>
      </c>
      <c r="F2052" s="117">
        <v>8</v>
      </c>
      <c r="G2052" s="117">
        <v>0.4</v>
      </c>
      <c r="H2052" s="117" t="e">
        <f>G2052*'3-9-2原材料-报废'!#REF!</f>
        <v>#REF!</v>
      </c>
    </row>
    <row r="2053" ht="16" customHeight="1" spans="1:8">
      <c r="A2053" s="117">
        <v>2052</v>
      </c>
      <c r="B2053" s="117" t="s">
        <v>2556</v>
      </c>
      <c r="C2053" s="117" t="s">
        <v>2557</v>
      </c>
      <c r="D2053" s="117" t="s">
        <v>279</v>
      </c>
      <c r="E2053" s="117">
        <v>0.05</v>
      </c>
      <c r="F2053" s="117">
        <v>8</v>
      </c>
      <c r="G2053" s="117">
        <v>0.4</v>
      </c>
      <c r="H2053" s="117" t="e">
        <f>G2053*'3-9-2原材料-报废'!#REF!</f>
        <v>#REF!</v>
      </c>
    </row>
    <row r="2054" ht="16" customHeight="1" spans="1:8">
      <c r="A2054" s="117">
        <v>2053</v>
      </c>
      <c r="B2054" s="117" t="s">
        <v>2558</v>
      </c>
      <c r="C2054" s="117" t="s">
        <v>2559</v>
      </c>
      <c r="D2054" s="117" t="s">
        <v>73</v>
      </c>
      <c r="E2054" s="117">
        <v>0.1</v>
      </c>
      <c r="F2054" s="117">
        <v>8</v>
      </c>
      <c r="G2054" s="117">
        <v>0.8</v>
      </c>
      <c r="H2054" s="117" t="e">
        <f>G2054*'3-9-2原材料-报废'!#REF!</f>
        <v>#REF!</v>
      </c>
    </row>
    <row r="2055" ht="16" customHeight="1" spans="1:8">
      <c r="A2055" s="117">
        <v>2054</v>
      </c>
      <c r="B2055" s="117" t="s">
        <v>2558</v>
      </c>
      <c r="C2055" s="117" t="s">
        <v>2559</v>
      </c>
      <c r="D2055" s="117" t="s">
        <v>73</v>
      </c>
      <c r="E2055" s="117">
        <v>0.1</v>
      </c>
      <c r="F2055" s="117">
        <v>8</v>
      </c>
      <c r="G2055" s="117">
        <v>0.8</v>
      </c>
      <c r="H2055" s="117" t="e">
        <f>G2055*'3-9-2原材料-报废'!#REF!</f>
        <v>#REF!</v>
      </c>
    </row>
    <row r="2056" ht="16" customHeight="1" spans="1:8">
      <c r="A2056" s="117">
        <v>2055</v>
      </c>
      <c r="B2056" s="117" t="s">
        <v>2558</v>
      </c>
      <c r="C2056" s="117" t="s">
        <v>2559</v>
      </c>
      <c r="D2056" s="117" t="s">
        <v>73</v>
      </c>
      <c r="E2056" s="117">
        <v>0.1</v>
      </c>
      <c r="F2056" s="117">
        <v>8</v>
      </c>
      <c r="G2056" s="117">
        <v>0.8</v>
      </c>
      <c r="H2056" s="117" t="e">
        <f>G2056*'3-9-2原材料-报废'!#REF!</f>
        <v>#REF!</v>
      </c>
    </row>
    <row r="2057" ht="16" customHeight="1" spans="1:8">
      <c r="A2057" s="117">
        <v>2056</v>
      </c>
      <c r="B2057" s="117" t="s">
        <v>2560</v>
      </c>
      <c r="C2057" s="117" t="s">
        <v>2561</v>
      </c>
      <c r="D2057" s="117" t="s">
        <v>279</v>
      </c>
      <c r="E2057" s="117">
        <v>0.01</v>
      </c>
      <c r="F2057" s="117">
        <v>8</v>
      </c>
      <c r="G2057" s="117">
        <v>0.08</v>
      </c>
      <c r="H2057" s="117" t="e">
        <f>G2057*'3-9-2原材料-报废'!#REF!</f>
        <v>#REF!</v>
      </c>
    </row>
    <row r="2058" ht="16" customHeight="1" spans="1:8">
      <c r="A2058" s="117">
        <v>2057</v>
      </c>
      <c r="B2058" s="117" t="s">
        <v>2562</v>
      </c>
      <c r="C2058" s="117" t="s">
        <v>2563</v>
      </c>
      <c r="D2058" s="117" t="s">
        <v>279</v>
      </c>
      <c r="E2058" s="117">
        <v>0.01</v>
      </c>
      <c r="F2058" s="117">
        <v>8</v>
      </c>
      <c r="G2058" s="117">
        <v>0.08</v>
      </c>
      <c r="H2058" s="117" t="e">
        <f>G2058*'3-9-2原材料-报废'!#REF!</f>
        <v>#REF!</v>
      </c>
    </row>
    <row r="2059" ht="16" customHeight="1" spans="1:8">
      <c r="A2059" s="117">
        <v>2058</v>
      </c>
      <c r="B2059" s="117" t="s">
        <v>2564</v>
      </c>
      <c r="C2059" s="117" t="s">
        <v>2565</v>
      </c>
      <c r="D2059" s="117" t="s">
        <v>279</v>
      </c>
      <c r="E2059" s="117">
        <v>0.01</v>
      </c>
      <c r="F2059" s="117">
        <v>8</v>
      </c>
      <c r="G2059" s="117">
        <v>0.08</v>
      </c>
      <c r="H2059" s="117" t="e">
        <f>G2059*'3-9-2原材料-报废'!#REF!</f>
        <v>#REF!</v>
      </c>
    </row>
    <row r="2060" ht="16" customHeight="1" spans="1:8">
      <c r="A2060" s="117">
        <v>2059</v>
      </c>
      <c r="B2060" s="117" t="s">
        <v>2566</v>
      </c>
      <c r="C2060" s="117" t="s">
        <v>2567</v>
      </c>
      <c r="D2060" s="117" t="s">
        <v>92</v>
      </c>
      <c r="E2060" s="117">
        <v>0.05</v>
      </c>
      <c r="F2060" s="117">
        <v>55</v>
      </c>
      <c r="G2060" s="117">
        <v>2.75</v>
      </c>
      <c r="H2060" s="117" t="e">
        <f>G2060*'3-9-2原材料-报废'!#REF!</f>
        <v>#REF!</v>
      </c>
    </row>
    <row r="2061" ht="16" customHeight="1" spans="1:8">
      <c r="A2061" s="117">
        <v>2060</v>
      </c>
      <c r="B2061" s="117" t="s">
        <v>2568</v>
      </c>
      <c r="C2061" s="117" t="s">
        <v>2569</v>
      </c>
      <c r="D2061" s="117" t="s">
        <v>279</v>
      </c>
      <c r="E2061" s="117">
        <v>0.02</v>
      </c>
      <c r="F2061" s="117">
        <v>8</v>
      </c>
      <c r="G2061" s="117">
        <v>0.16</v>
      </c>
      <c r="H2061" s="117" t="e">
        <f>G2061*'3-9-2原材料-报废'!#REF!</f>
        <v>#REF!</v>
      </c>
    </row>
    <row r="2062" ht="16" customHeight="1" spans="1:8">
      <c r="A2062" s="117">
        <v>2061</v>
      </c>
      <c r="B2062" s="117" t="s">
        <v>2570</v>
      </c>
      <c r="C2062" s="117" t="s">
        <v>2571</v>
      </c>
      <c r="D2062" s="117" t="s">
        <v>279</v>
      </c>
      <c r="E2062" s="117">
        <v>0.02</v>
      </c>
      <c r="F2062" s="117">
        <v>8</v>
      </c>
      <c r="G2062" s="117">
        <v>0.16</v>
      </c>
      <c r="H2062" s="117" t="e">
        <f>G2062*'3-9-2原材料-报废'!#REF!</f>
        <v>#REF!</v>
      </c>
    </row>
    <row r="2063" ht="16" customHeight="1" spans="1:8">
      <c r="A2063" s="117">
        <v>2062</v>
      </c>
      <c r="B2063" s="117" t="s">
        <v>2572</v>
      </c>
      <c r="C2063" s="117" t="s">
        <v>2573</v>
      </c>
      <c r="D2063" s="117" t="s">
        <v>279</v>
      </c>
      <c r="E2063" s="117">
        <v>0.02</v>
      </c>
      <c r="F2063" s="117">
        <v>8</v>
      </c>
      <c r="G2063" s="117">
        <v>0.16</v>
      </c>
      <c r="H2063" s="117" t="e">
        <f>G2063*'3-9-2原材料-报废'!#REF!</f>
        <v>#REF!</v>
      </c>
    </row>
    <row r="2064" ht="16" customHeight="1" spans="1:8">
      <c r="A2064" s="117">
        <v>2063</v>
      </c>
      <c r="B2064" s="117" t="s">
        <v>2574</v>
      </c>
      <c r="C2064" s="117" t="s">
        <v>2575</v>
      </c>
      <c r="D2064" s="117" t="s">
        <v>569</v>
      </c>
      <c r="E2064" s="117">
        <v>0.2</v>
      </c>
      <c r="F2064" s="117">
        <v>3</v>
      </c>
      <c r="G2064" s="117">
        <v>0.6</v>
      </c>
      <c r="H2064" s="117" t="e">
        <f>G2064*'3-9-2原材料-报废'!#REF!</f>
        <v>#REF!</v>
      </c>
    </row>
    <row r="2065" ht="16" customHeight="1" spans="1:8">
      <c r="A2065" s="117">
        <v>2064</v>
      </c>
      <c r="B2065" s="117" t="s">
        <v>2576</v>
      </c>
      <c r="C2065" s="117" t="s">
        <v>2577</v>
      </c>
      <c r="D2065" s="117" t="s">
        <v>279</v>
      </c>
      <c r="E2065" s="117">
        <v>0.01</v>
      </c>
      <c r="F2065" s="117">
        <v>8</v>
      </c>
      <c r="G2065" s="117">
        <v>0.08</v>
      </c>
      <c r="H2065" s="117" t="e">
        <f>G2065*'3-9-2原材料-报废'!#REF!</f>
        <v>#REF!</v>
      </c>
    </row>
    <row r="2066" ht="16" customHeight="1" spans="1:8">
      <c r="A2066" s="117">
        <v>2065</v>
      </c>
      <c r="B2066" s="117" t="s">
        <v>2578</v>
      </c>
      <c r="C2066" s="117" t="s">
        <v>2579</v>
      </c>
      <c r="D2066" s="117" t="s">
        <v>279</v>
      </c>
      <c r="E2066" s="117">
        <v>0.01</v>
      </c>
      <c r="F2066" s="117">
        <v>8</v>
      </c>
      <c r="G2066" s="117">
        <v>0.08</v>
      </c>
      <c r="H2066" s="117" t="e">
        <f>G2066*'3-9-2原材料-报废'!#REF!</f>
        <v>#REF!</v>
      </c>
    </row>
    <row r="2067" ht="16" customHeight="1" spans="1:8">
      <c r="A2067" s="117">
        <v>2066</v>
      </c>
      <c r="B2067" s="117" t="s">
        <v>2580</v>
      </c>
      <c r="C2067" s="117" t="s">
        <v>2581</v>
      </c>
      <c r="D2067" s="117" t="s">
        <v>279</v>
      </c>
      <c r="E2067" s="117">
        <v>0.02</v>
      </c>
      <c r="F2067" s="117">
        <v>8</v>
      </c>
      <c r="G2067" s="117">
        <v>0.16</v>
      </c>
      <c r="H2067" s="117" t="e">
        <f>G2067*'3-9-2原材料-报废'!#REF!</f>
        <v>#REF!</v>
      </c>
    </row>
    <row r="2068" ht="16" customHeight="1" spans="1:8">
      <c r="A2068" s="117">
        <v>2067</v>
      </c>
      <c r="B2068" s="117" t="s">
        <v>2582</v>
      </c>
      <c r="C2068" s="117" t="s">
        <v>2583</v>
      </c>
      <c r="D2068" s="117" t="s">
        <v>9</v>
      </c>
      <c r="E2068" s="117">
        <v>0.01</v>
      </c>
      <c r="F2068" s="117">
        <v>0.5</v>
      </c>
      <c r="G2068" s="117">
        <v>0.01</v>
      </c>
      <c r="H2068" s="117" t="e">
        <f>G2068*'3-9-2原材料-报废'!#REF!</f>
        <v>#REF!</v>
      </c>
    </row>
    <row r="2069" ht="16" customHeight="1" spans="1:8">
      <c r="A2069" s="117">
        <v>2068</v>
      </c>
      <c r="B2069" s="117" t="s">
        <v>2584</v>
      </c>
      <c r="C2069" s="117" t="s">
        <v>2585</v>
      </c>
      <c r="D2069" s="117" t="s">
        <v>279</v>
      </c>
      <c r="E2069" s="117">
        <v>0.05</v>
      </c>
      <c r="F2069" s="117">
        <v>8</v>
      </c>
      <c r="G2069" s="117">
        <v>0.4</v>
      </c>
      <c r="H2069" s="117" t="e">
        <f>G2069*'3-9-2原材料-报废'!#REF!</f>
        <v>#REF!</v>
      </c>
    </row>
    <row r="2070" ht="16" customHeight="1" spans="1:8">
      <c r="A2070" s="117">
        <v>2069</v>
      </c>
      <c r="B2070" s="117" t="s">
        <v>2586</v>
      </c>
      <c r="C2070" s="117" t="s">
        <v>2587</v>
      </c>
      <c r="D2070" s="117" t="s">
        <v>73</v>
      </c>
      <c r="E2070" s="117">
        <v>0.05</v>
      </c>
      <c r="F2070" s="117">
        <v>8</v>
      </c>
      <c r="G2070" s="117">
        <v>0.4</v>
      </c>
      <c r="H2070" s="117" t="e">
        <f>G2070*'3-9-2原材料-报废'!#REF!</f>
        <v>#REF!</v>
      </c>
    </row>
    <row r="2071" ht="16" customHeight="1" spans="1:8">
      <c r="A2071" s="117">
        <v>2070</v>
      </c>
      <c r="B2071" s="117" t="s">
        <v>2588</v>
      </c>
      <c r="C2071" s="117" t="s">
        <v>2589</v>
      </c>
      <c r="D2071" s="117" t="s">
        <v>279</v>
      </c>
      <c r="E2071" s="117">
        <v>0.01</v>
      </c>
      <c r="F2071" s="117">
        <v>8</v>
      </c>
      <c r="G2071" s="117">
        <v>0.08</v>
      </c>
      <c r="H2071" s="117" t="e">
        <f>G2071*'3-9-2原材料-报废'!#REF!</f>
        <v>#REF!</v>
      </c>
    </row>
    <row r="2072" ht="16" customHeight="1" spans="1:8">
      <c r="A2072" s="117">
        <v>2071</v>
      </c>
      <c r="B2072" s="117" t="s">
        <v>2588</v>
      </c>
      <c r="C2072" s="117" t="s">
        <v>2589</v>
      </c>
      <c r="D2072" s="117" t="s">
        <v>279</v>
      </c>
      <c r="E2072" s="117">
        <v>0.01</v>
      </c>
      <c r="F2072" s="117">
        <v>8</v>
      </c>
      <c r="G2072" s="117">
        <v>0.08</v>
      </c>
      <c r="H2072" s="117" t="e">
        <f>G2072*'3-9-2原材料-报废'!#REF!</f>
        <v>#REF!</v>
      </c>
    </row>
    <row r="2073" ht="16" customHeight="1" spans="1:8">
      <c r="A2073" s="117">
        <v>2072</v>
      </c>
      <c r="B2073" s="117" t="s">
        <v>2590</v>
      </c>
      <c r="C2073" s="117" t="s">
        <v>2591</v>
      </c>
      <c r="D2073" s="117" t="s">
        <v>9</v>
      </c>
      <c r="E2073" s="117">
        <v>0.1</v>
      </c>
      <c r="F2073" s="117">
        <v>0.5</v>
      </c>
      <c r="G2073" s="117">
        <v>0.05</v>
      </c>
      <c r="H2073" s="117" t="e">
        <f>G2073*'3-9-2原材料-报废'!#REF!</f>
        <v>#REF!</v>
      </c>
    </row>
    <row r="2074" ht="16" customHeight="1" spans="1:8">
      <c r="A2074" s="117">
        <v>2073</v>
      </c>
      <c r="B2074" s="117" t="s">
        <v>2592</v>
      </c>
      <c r="C2074" s="117" t="s">
        <v>2593</v>
      </c>
      <c r="D2074" s="117" t="s">
        <v>279</v>
      </c>
      <c r="E2074" s="117">
        <v>0.02</v>
      </c>
      <c r="F2074" s="117">
        <v>8</v>
      </c>
      <c r="G2074" s="117">
        <v>0.16</v>
      </c>
      <c r="H2074" s="117" t="e">
        <f>G2074*'3-9-2原材料-报废'!#REF!</f>
        <v>#REF!</v>
      </c>
    </row>
    <row r="2075" ht="16" customHeight="1" spans="1:8">
      <c r="A2075" s="117">
        <v>2074</v>
      </c>
      <c r="B2075" s="117" t="s">
        <v>2594</v>
      </c>
      <c r="C2075" s="117" t="s">
        <v>2595</v>
      </c>
      <c r="D2075" s="117" t="s">
        <v>279</v>
      </c>
      <c r="E2075" s="117">
        <v>0.01</v>
      </c>
      <c r="F2075" s="117">
        <v>8</v>
      </c>
      <c r="G2075" s="117">
        <v>0.08</v>
      </c>
      <c r="H2075" s="117" t="e">
        <f>G2075*'3-9-2原材料-报废'!#REF!</f>
        <v>#REF!</v>
      </c>
    </row>
    <row r="2076" ht="16" customHeight="1" spans="1:8">
      <c r="A2076" s="117">
        <v>2075</v>
      </c>
      <c r="B2076" s="117" t="s">
        <v>2596</v>
      </c>
      <c r="C2076" s="117" t="s">
        <v>2597</v>
      </c>
      <c r="D2076" s="117" t="s">
        <v>92</v>
      </c>
      <c r="E2076" s="117">
        <v>0.01</v>
      </c>
      <c r="F2076" s="117">
        <v>55</v>
      </c>
      <c r="G2076" s="117">
        <v>0.55</v>
      </c>
      <c r="H2076" s="117" t="e">
        <f>G2076*'3-9-2原材料-报废'!#REF!</f>
        <v>#REF!</v>
      </c>
    </row>
    <row r="2077" ht="16" customHeight="1" spans="1:8">
      <c r="A2077" s="117">
        <v>2076</v>
      </c>
      <c r="B2077" s="117" t="s">
        <v>2598</v>
      </c>
      <c r="C2077" s="117" t="s">
        <v>2599</v>
      </c>
      <c r="D2077" s="117" t="s">
        <v>279</v>
      </c>
      <c r="E2077" s="117">
        <v>0.05</v>
      </c>
      <c r="F2077" s="117">
        <v>8</v>
      </c>
      <c r="G2077" s="117">
        <v>0.4</v>
      </c>
      <c r="H2077" s="117" t="e">
        <f>G2077*'3-9-2原材料-报废'!#REF!</f>
        <v>#REF!</v>
      </c>
    </row>
    <row r="2078" ht="16" customHeight="1" spans="1:8">
      <c r="A2078" s="117">
        <v>2077</v>
      </c>
      <c r="B2078" s="117" t="s">
        <v>2600</v>
      </c>
      <c r="C2078" s="117" t="s">
        <v>2601</v>
      </c>
      <c r="D2078" s="117" t="s">
        <v>2602</v>
      </c>
      <c r="E2078" s="117">
        <v>0</v>
      </c>
      <c r="F2078" s="117">
        <v>0</v>
      </c>
      <c r="G2078" s="117">
        <v>0</v>
      </c>
      <c r="H2078" s="117" t="e">
        <f>G2078*'3-9-2原材料-报废'!#REF!</f>
        <v>#REF!</v>
      </c>
    </row>
    <row r="2079" ht="16" customHeight="1" spans="1:8">
      <c r="A2079" s="117">
        <v>2078</v>
      </c>
      <c r="B2079" s="117" t="s">
        <v>2603</v>
      </c>
      <c r="C2079" s="117" t="s">
        <v>2604</v>
      </c>
      <c r="D2079" s="117" t="s">
        <v>2605</v>
      </c>
      <c r="E2079" s="117">
        <v>0.5</v>
      </c>
      <c r="F2079" s="117">
        <v>3</v>
      </c>
      <c r="G2079" s="117">
        <v>1.5</v>
      </c>
      <c r="H2079" s="117" t="e">
        <f>G2079*'3-9-2原材料-报废'!#REF!</f>
        <v>#REF!</v>
      </c>
    </row>
    <row r="2080" ht="16" customHeight="1" spans="1:8">
      <c r="A2080" s="117">
        <v>2079</v>
      </c>
      <c r="B2080" s="117" t="s">
        <v>2606</v>
      </c>
      <c r="C2080" s="117" t="s">
        <v>2607</v>
      </c>
      <c r="D2080" s="117" t="s">
        <v>73</v>
      </c>
      <c r="E2080" s="117">
        <v>0.01</v>
      </c>
      <c r="F2080" s="117">
        <v>8</v>
      </c>
      <c r="G2080" s="117">
        <v>0.08</v>
      </c>
      <c r="H2080" s="117" t="e">
        <f>G2080*'3-9-2原材料-报废'!#REF!</f>
        <v>#REF!</v>
      </c>
    </row>
    <row r="2081" ht="16" customHeight="1" spans="1:8">
      <c r="A2081" s="117">
        <v>2080</v>
      </c>
      <c r="B2081" s="117" t="s">
        <v>2606</v>
      </c>
      <c r="C2081" s="117" t="s">
        <v>2607</v>
      </c>
      <c r="D2081" s="117" t="s">
        <v>73</v>
      </c>
      <c r="E2081" s="117">
        <v>0.01</v>
      </c>
      <c r="F2081" s="117">
        <v>8</v>
      </c>
      <c r="G2081" s="117">
        <v>0.08</v>
      </c>
      <c r="H2081" s="117" t="e">
        <f>G2081*'3-9-2原材料-报废'!#REF!</f>
        <v>#REF!</v>
      </c>
    </row>
    <row r="2082" ht="16" customHeight="1" spans="1:8">
      <c r="A2082" s="117">
        <v>2081</v>
      </c>
      <c r="B2082" s="117" t="s">
        <v>2606</v>
      </c>
      <c r="C2082" s="117" t="s">
        <v>2607</v>
      </c>
      <c r="D2082" s="117" t="s">
        <v>73</v>
      </c>
      <c r="E2082" s="117">
        <v>0.01</v>
      </c>
      <c r="F2082" s="117">
        <v>8</v>
      </c>
      <c r="G2082" s="117">
        <v>0.08</v>
      </c>
      <c r="H2082" s="117" t="e">
        <f>G2082*'3-9-2原材料-报废'!#REF!</f>
        <v>#REF!</v>
      </c>
    </row>
    <row r="2083" ht="16" customHeight="1" spans="1:8">
      <c r="A2083" s="117">
        <v>2082</v>
      </c>
      <c r="B2083" s="117" t="s">
        <v>2608</v>
      </c>
      <c r="C2083" s="117" t="s">
        <v>2609</v>
      </c>
      <c r="D2083" s="117" t="s">
        <v>73</v>
      </c>
      <c r="E2083" s="117">
        <v>0.01</v>
      </c>
      <c r="F2083" s="117">
        <v>8</v>
      </c>
      <c r="G2083" s="117">
        <v>0.08</v>
      </c>
      <c r="H2083" s="117" t="e">
        <f>G2083*'3-9-2原材料-报废'!#REF!</f>
        <v>#REF!</v>
      </c>
    </row>
    <row r="2084" ht="16" customHeight="1" spans="1:8">
      <c r="A2084" s="117">
        <v>2083</v>
      </c>
      <c r="B2084" s="117" t="s">
        <v>2610</v>
      </c>
      <c r="C2084" s="117" t="s">
        <v>2611</v>
      </c>
      <c r="D2084" s="117" t="s">
        <v>124</v>
      </c>
      <c r="E2084" s="117">
        <v>0.05</v>
      </c>
      <c r="F2084" s="117">
        <v>8</v>
      </c>
      <c r="G2084" s="117">
        <v>0.4</v>
      </c>
      <c r="H2084" s="117" t="e">
        <f>G2084*'3-9-2原材料-报废'!#REF!</f>
        <v>#REF!</v>
      </c>
    </row>
    <row r="2085" ht="16" customHeight="1" spans="1:8">
      <c r="A2085" s="117">
        <v>2084</v>
      </c>
      <c r="B2085" s="117" t="s">
        <v>2612</v>
      </c>
      <c r="C2085" s="117" t="s">
        <v>2613</v>
      </c>
      <c r="D2085" s="117" t="s">
        <v>73</v>
      </c>
      <c r="E2085" s="117">
        <v>0.1</v>
      </c>
      <c r="F2085" s="117">
        <v>8</v>
      </c>
      <c r="G2085" s="117">
        <v>0.8</v>
      </c>
      <c r="H2085" s="117" t="e">
        <f>G2085*'3-9-2原材料-报废'!#REF!</f>
        <v>#REF!</v>
      </c>
    </row>
    <row r="2086" ht="16" customHeight="1" spans="1:8">
      <c r="A2086" s="117">
        <v>2085</v>
      </c>
      <c r="B2086" s="117" t="s">
        <v>2614</v>
      </c>
      <c r="C2086" s="117" t="s">
        <v>2615</v>
      </c>
      <c r="D2086" s="117" t="s">
        <v>73</v>
      </c>
      <c r="E2086" s="117">
        <v>0.1</v>
      </c>
      <c r="F2086" s="117">
        <v>8</v>
      </c>
      <c r="G2086" s="117">
        <v>0.8</v>
      </c>
      <c r="H2086" s="117" t="e">
        <f>G2086*'3-9-2原材料-报废'!#REF!</f>
        <v>#REF!</v>
      </c>
    </row>
    <row r="2087" ht="16" customHeight="1" spans="1:8">
      <c r="A2087" s="117">
        <v>2086</v>
      </c>
      <c r="B2087" s="117" t="s">
        <v>2614</v>
      </c>
      <c r="C2087" s="117" t="s">
        <v>2615</v>
      </c>
      <c r="D2087" s="117" t="s">
        <v>73</v>
      </c>
      <c r="E2087" s="117">
        <v>0.1</v>
      </c>
      <c r="F2087" s="117">
        <v>8</v>
      </c>
      <c r="G2087" s="117">
        <v>0.8</v>
      </c>
      <c r="H2087" s="117" t="e">
        <f>G2087*'3-9-2原材料-报废'!#REF!</f>
        <v>#REF!</v>
      </c>
    </row>
    <row r="2088" ht="16" customHeight="1" spans="1:8">
      <c r="A2088" s="117">
        <v>2087</v>
      </c>
      <c r="B2088" s="117" t="s">
        <v>2614</v>
      </c>
      <c r="C2088" s="117" t="s">
        <v>2615</v>
      </c>
      <c r="D2088" s="117" t="s">
        <v>73</v>
      </c>
      <c r="E2088" s="117">
        <v>0.1</v>
      </c>
      <c r="F2088" s="117">
        <v>8</v>
      </c>
      <c r="G2088" s="117">
        <v>0.8</v>
      </c>
      <c r="H2088" s="117" t="e">
        <f>G2088*'3-9-2原材料-报废'!#REF!</f>
        <v>#REF!</v>
      </c>
    </row>
    <row r="2089" ht="16" customHeight="1" spans="1:8">
      <c r="A2089" s="117">
        <v>2088</v>
      </c>
      <c r="B2089" s="117" t="s">
        <v>2616</v>
      </c>
      <c r="C2089" s="117" t="s">
        <v>2617</v>
      </c>
      <c r="D2089" s="117" t="s">
        <v>124</v>
      </c>
      <c r="E2089" s="117">
        <v>0.05</v>
      </c>
      <c r="F2089" s="117">
        <v>8</v>
      </c>
      <c r="G2089" s="117">
        <v>0.4</v>
      </c>
      <c r="H2089" s="117" t="e">
        <f>G2089*'3-9-2原材料-报废'!#REF!</f>
        <v>#REF!</v>
      </c>
    </row>
    <row r="2090" ht="16" customHeight="1" spans="1:8">
      <c r="A2090" s="117">
        <v>2089</v>
      </c>
      <c r="B2090" s="117" t="s">
        <v>2618</v>
      </c>
      <c r="C2090" s="117" t="s">
        <v>2619</v>
      </c>
      <c r="D2090" s="117" t="s">
        <v>124</v>
      </c>
      <c r="E2090" s="117">
        <v>0.05</v>
      </c>
      <c r="F2090" s="117">
        <v>8</v>
      </c>
      <c r="G2090" s="117">
        <v>0.4</v>
      </c>
      <c r="H2090" s="117" t="e">
        <f>G2090*'3-9-2原材料-报废'!#REF!</f>
        <v>#REF!</v>
      </c>
    </row>
    <row r="2091" ht="16" customHeight="1" spans="1:8">
      <c r="A2091" s="117">
        <v>2090</v>
      </c>
      <c r="B2091" s="117" t="s">
        <v>2620</v>
      </c>
      <c r="C2091" s="117" t="s">
        <v>2621</v>
      </c>
      <c r="D2091" s="117" t="s">
        <v>73</v>
      </c>
      <c r="E2091" s="117">
        <v>0.01</v>
      </c>
      <c r="F2091" s="117">
        <v>8</v>
      </c>
      <c r="G2091" s="117">
        <v>0.08</v>
      </c>
      <c r="H2091" s="117" t="e">
        <f>G2091*'3-9-2原材料-报废'!#REF!</f>
        <v>#REF!</v>
      </c>
    </row>
    <row r="2092" ht="16" customHeight="1" spans="1:8">
      <c r="A2092" s="117">
        <v>2091</v>
      </c>
      <c r="B2092" s="117" t="s">
        <v>2620</v>
      </c>
      <c r="C2092" s="117" t="s">
        <v>2621</v>
      </c>
      <c r="D2092" s="117" t="s">
        <v>73</v>
      </c>
      <c r="E2092" s="117">
        <v>0.01</v>
      </c>
      <c r="F2092" s="117">
        <v>8</v>
      </c>
      <c r="G2092" s="117">
        <v>0.08</v>
      </c>
      <c r="H2092" s="117" t="e">
        <f>G2092*'3-9-2原材料-报废'!#REF!</f>
        <v>#REF!</v>
      </c>
    </row>
    <row r="2093" ht="16" customHeight="1" spans="1:8">
      <c r="A2093" s="117">
        <v>2092</v>
      </c>
      <c r="B2093" s="117" t="s">
        <v>2622</v>
      </c>
      <c r="C2093" s="117" t="s">
        <v>2623</v>
      </c>
      <c r="D2093" s="117" t="s">
        <v>73</v>
      </c>
      <c r="E2093" s="117">
        <v>0.01</v>
      </c>
      <c r="F2093" s="117">
        <v>8</v>
      </c>
      <c r="G2093" s="117">
        <v>0.08</v>
      </c>
      <c r="H2093" s="117" t="e">
        <f>G2093*'3-9-2原材料-报废'!#REF!</f>
        <v>#REF!</v>
      </c>
    </row>
    <row r="2094" ht="16" customHeight="1" spans="1:8">
      <c r="A2094" s="117">
        <v>2093</v>
      </c>
      <c r="B2094" s="117" t="s">
        <v>2622</v>
      </c>
      <c r="C2094" s="117" t="s">
        <v>2623</v>
      </c>
      <c r="D2094" s="117" t="s">
        <v>73</v>
      </c>
      <c r="E2094" s="117">
        <v>0.01</v>
      </c>
      <c r="F2094" s="117">
        <v>8</v>
      </c>
      <c r="G2094" s="117">
        <v>0.08</v>
      </c>
      <c r="H2094" s="117" t="e">
        <f>G2094*'3-9-2原材料-报废'!#REF!</f>
        <v>#REF!</v>
      </c>
    </row>
    <row r="2095" ht="16" customHeight="1" spans="1:8">
      <c r="A2095" s="117">
        <v>2094</v>
      </c>
      <c r="B2095" s="117" t="s">
        <v>2624</v>
      </c>
      <c r="C2095" s="117" t="s">
        <v>2625</v>
      </c>
      <c r="D2095" s="117" t="s">
        <v>73</v>
      </c>
      <c r="E2095" s="117">
        <v>0.01</v>
      </c>
      <c r="F2095" s="117">
        <v>8</v>
      </c>
      <c r="G2095" s="117">
        <v>0.08</v>
      </c>
      <c r="H2095" s="117" t="e">
        <f>G2095*'3-9-2原材料-报废'!#REF!</f>
        <v>#REF!</v>
      </c>
    </row>
    <row r="2096" ht="16" customHeight="1" spans="1:8">
      <c r="A2096" s="117">
        <v>2095</v>
      </c>
      <c r="B2096" s="117" t="s">
        <v>2624</v>
      </c>
      <c r="C2096" s="117" t="s">
        <v>2625</v>
      </c>
      <c r="D2096" s="117" t="s">
        <v>73</v>
      </c>
      <c r="E2096" s="117">
        <v>0.01</v>
      </c>
      <c r="F2096" s="117">
        <v>8</v>
      </c>
      <c r="G2096" s="117">
        <v>0.08</v>
      </c>
      <c r="H2096" s="117" t="e">
        <f>G2096*'3-9-2原材料-报废'!#REF!</f>
        <v>#REF!</v>
      </c>
    </row>
    <row r="2097" ht="16" customHeight="1" spans="1:8">
      <c r="A2097" s="117">
        <v>2096</v>
      </c>
      <c r="B2097" s="117" t="s">
        <v>2626</v>
      </c>
      <c r="C2097" s="117" t="s">
        <v>2627</v>
      </c>
      <c r="D2097" s="117" t="s">
        <v>569</v>
      </c>
      <c r="E2097" s="117">
        <v>0.05</v>
      </c>
      <c r="F2097" s="117">
        <v>3</v>
      </c>
      <c r="G2097" s="117">
        <v>0.15</v>
      </c>
      <c r="H2097" s="117" t="e">
        <f>G2097*'3-9-2原材料-报废'!#REF!</f>
        <v>#REF!</v>
      </c>
    </row>
    <row r="2098" ht="16" customHeight="1" spans="1:8">
      <c r="A2098" s="117">
        <v>2097</v>
      </c>
      <c r="B2098" s="117" t="s">
        <v>2628</v>
      </c>
      <c r="C2098" s="117" t="s">
        <v>2629</v>
      </c>
      <c r="D2098" s="117" t="s">
        <v>124</v>
      </c>
      <c r="E2098" s="117">
        <v>0.05</v>
      </c>
      <c r="F2098" s="117">
        <v>8</v>
      </c>
      <c r="G2098" s="117">
        <v>0.4</v>
      </c>
      <c r="H2098" s="117" t="e">
        <f>G2098*'3-9-2原材料-报废'!#REF!</f>
        <v>#REF!</v>
      </c>
    </row>
    <row r="2099" ht="16" customHeight="1" spans="1:8">
      <c r="A2099" s="117">
        <v>2098</v>
      </c>
      <c r="B2099" s="117" t="s">
        <v>2628</v>
      </c>
      <c r="C2099" s="117" t="s">
        <v>2629</v>
      </c>
      <c r="D2099" s="117" t="s">
        <v>124</v>
      </c>
      <c r="E2099" s="117">
        <v>0.05</v>
      </c>
      <c r="F2099" s="117">
        <v>8</v>
      </c>
      <c r="G2099" s="117">
        <v>0.4</v>
      </c>
      <c r="H2099" s="117" t="e">
        <f>G2099*'3-9-2原材料-报废'!#REF!</f>
        <v>#REF!</v>
      </c>
    </row>
    <row r="2100" ht="16" customHeight="1" spans="1:8">
      <c r="A2100" s="117">
        <v>2099</v>
      </c>
      <c r="B2100" s="117" t="s">
        <v>2630</v>
      </c>
      <c r="C2100" s="117" t="s">
        <v>2631</v>
      </c>
      <c r="D2100" s="117" t="s">
        <v>533</v>
      </c>
      <c r="E2100" s="117">
        <v>0.01</v>
      </c>
      <c r="F2100" s="117">
        <v>1.5</v>
      </c>
      <c r="G2100" s="117">
        <v>0.02</v>
      </c>
      <c r="H2100" s="117" t="e">
        <f>G2100*'3-9-2原材料-报废'!#REF!</f>
        <v>#REF!</v>
      </c>
    </row>
    <row r="2101" ht="16" customHeight="1" spans="1:8">
      <c r="A2101" s="117">
        <v>2100</v>
      </c>
      <c r="B2101" s="117" t="s">
        <v>2632</v>
      </c>
      <c r="C2101" s="117" t="s">
        <v>2633</v>
      </c>
      <c r="D2101" s="117" t="s">
        <v>73</v>
      </c>
      <c r="E2101" s="117">
        <v>0.02</v>
      </c>
      <c r="F2101" s="117">
        <v>8</v>
      </c>
      <c r="G2101" s="117">
        <v>0.16</v>
      </c>
      <c r="H2101" s="117" t="e">
        <f>G2101*'3-9-2原材料-报废'!#REF!</f>
        <v>#REF!</v>
      </c>
    </row>
    <row r="2102" ht="16" customHeight="1" spans="1:8">
      <c r="A2102" s="117">
        <v>2101</v>
      </c>
      <c r="B2102" s="117" t="s">
        <v>2634</v>
      </c>
      <c r="C2102" s="117" t="s">
        <v>2635</v>
      </c>
      <c r="D2102" s="117" t="s">
        <v>73</v>
      </c>
      <c r="E2102" s="117">
        <v>0.02</v>
      </c>
      <c r="F2102" s="117">
        <v>8</v>
      </c>
      <c r="G2102" s="117">
        <v>0.16</v>
      </c>
      <c r="H2102" s="117" t="e">
        <f>G2102*'3-9-2原材料-报废'!#REF!</f>
        <v>#REF!</v>
      </c>
    </row>
    <row r="2103" ht="16" customHeight="1" spans="1:8">
      <c r="A2103" s="117">
        <v>2102</v>
      </c>
      <c r="B2103" s="117" t="s">
        <v>2636</v>
      </c>
      <c r="C2103" s="117" t="s">
        <v>2637</v>
      </c>
      <c r="D2103" s="117" t="s">
        <v>124</v>
      </c>
      <c r="E2103" s="117">
        <v>0.05</v>
      </c>
      <c r="F2103" s="117">
        <v>8</v>
      </c>
      <c r="G2103" s="117">
        <v>0.4</v>
      </c>
      <c r="H2103" s="117" t="e">
        <f>G2103*'3-9-2原材料-报废'!#REF!</f>
        <v>#REF!</v>
      </c>
    </row>
    <row r="2104" ht="16" customHeight="1" spans="1:8">
      <c r="A2104" s="117">
        <v>2103</v>
      </c>
      <c r="B2104" s="117" t="s">
        <v>2638</v>
      </c>
      <c r="C2104" s="117" t="s">
        <v>2639</v>
      </c>
      <c r="D2104" s="117" t="s">
        <v>73</v>
      </c>
      <c r="E2104" s="117">
        <v>0.01</v>
      </c>
      <c r="F2104" s="117">
        <v>8</v>
      </c>
      <c r="G2104" s="117">
        <v>0.08</v>
      </c>
      <c r="H2104" s="117" t="e">
        <f>G2104*'3-9-2原材料-报废'!#REF!</f>
        <v>#REF!</v>
      </c>
    </row>
    <row r="2105" ht="16" customHeight="1" spans="1:8">
      <c r="A2105" s="117">
        <v>2104</v>
      </c>
      <c r="B2105" s="117" t="s">
        <v>2640</v>
      </c>
      <c r="C2105" s="117" t="s">
        <v>2641</v>
      </c>
      <c r="D2105" s="117" t="s">
        <v>73</v>
      </c>
      <c r="E2105" s="117">
        <v>0.01</v>
      </c>
      <c r="F2105" s="117">
        <v>8</v>
      </c>
      <c r="G2105" s="117">
        <v>0.08</v>
      </c>
      <c r="H2105" s="117" t="e">
        <f>G2105*'3-9-2原材料-报废'!#REF!</f>
        <v>#REF!</v>
      </c>
    </row>
    <row r="2106" ht="16" customHeight="1" spans="1:8">
      <c r="A2106" s="117">
        <v>2105</v>
      </c>
      <c r="B2106" s="117" t="s">
        <v>2642</v>
      </c>
      <c r="C2106" s="117" t="s">
        <v>2643</v>
      </c>
      <c r="D2106" s="117" t="s">
        <v>70</v>
      </c>
      <c r="E2106" s="117">
        <v>0.05</v>
      </c>
      <c r="F2106" s="117">
        <v>3</v>
      </c>
      <c r="G2106" s="117">
        <v>0.15</v>
      </c>
      <c r="H2106" s="117" t="e">
        <f>G2106*'3-9-2原材料-报废'!#REF!</f>
        <v>#REF!</v>
      </c>
    </row>
    <row r="2107" ht="16" customHeight="1" spans="1:8">
      <c r="A2107" s="117">
        <v>2106</v>
      </c>
      <c r="B2107" s="117" t="s">
        <v>2644</v>
      </c>
      <c r="C2107" s="117" t="s">
        <v>2645</v>
      </c>
      <c r="D2107" s="117" t="s">
        <v>569</v>
      </c>
      <c r="E2107" s="117">
        <v>0.05</v>
      </c>
      <c r="F2107" s="117">
        <v>3</v>
      </c>
      <c r="G2107" s="117">
        <v>0.15</v>
      </c>
      <c r="H2107" s="117" t="e">
        <f>G2107*'3-9-2原材料-报废'!#REF!</f>
        <v>#REF!</v>
      </c>
    </row>
    <row r="2108" ht="16" customHeight="1" spans="1:8">
      <c r="A2108" s="117">
        <v>2107</v>
      </c>
      <c r="B2108" s="117" t="s">
        <v>2644</v>
      </c>
      <c r="C2108" s="117" t="s">
        <v>2645</v>
      </c>
      <c r="D2108" s="117" t="s">
        <v>569</v>
      </c>
      <c r="E2108" s="117">
        <v>0.05</v>
      </c>
      <c r="F2108" s="117">
        <v>3</v>
      </c>
      <c r="G2108" s="117">
        <v>0.15</v>
      </c>
      <c r="H2108" s="117" t="e">
        <f>G2108*'3-9-2原材料-报废'!#REF!</f>
        <v>#REF!</v>
      </c>
    </row>
    <row r="2109" ht="16" customHeight="1" spans="1:8">
      <c r="A2109" s="117">
        <v>2108</v>
      </c>
      <c r="B2109" s="117" t="s">
        <v>2646</v>
      </c>
      <c r="C2109" s="117" t="s">
        <v>2647</v>
      </c>
      <c r="D2109" s="117" t="s">
        <v>279</v>
      </c>
      <c r="E2109" s="117">
        <v>0.1</v>
      </c>
      <c r="F2109" s="117">
        <v>8</v>
      </c>
      <c r="G2109" s="117">
        <v>0.8</v>
      </c>
      <c r="H2109" s="117" t="e">
        <f>G2109*'3-9-2原材料-报废'!#REF!</f>
        <v>#REF!</v>
      </c>
    </row>
    <row r="2110" ht="16" customHeight="1" spans="1:8">
      <c r="A2110" s="117">
        <v>2109</v>
      </c>
      <c r="B2110" s="117" t="s">
        <v>2648</v>
      </c>
      <c r="C2110" s="117" t="s">
        <v>2649</v>
      </c>
      <c r="D2110" s="117" t="s">
        <v>124</v>
      </c>
      <c r="E2110" s="117">
        <v>0.05</v>
      </c>
      <c r="F2110" s="117">
        <v>8</v>
      </c>
      <c r="G2110" s="117">
        <v>0.4</v>
      </c>
      <c r="H2110" s="117" t="e">
        <f>G2110*'3-9-2原材料-报废'!#REF!</f>
        <v>#REF!</v>
      </c>
    </row>
    <row r="2111" ht="16" customHeight="1" spans="1:8">
      <c r="A2111" s="117">
        <v>2110</v>
      </c>
      <c r="B2111" s="117" t="s">
        <v>2650</v>
      </c>
      <c r="C2111" s="117" t="s">
        <v>2651</v>
      </c>
      <c r="D2111" s="117" t="s">
        <v>253</v>
      </c>
      <c r="E2111" s="117">
        <v>0.05</v>
      </c>
      <c r="F2111" s="117">
        <v>12</v>
      </c>
      <c r="G2111" s="117">
        <v>0.6</v>
      </c>
      <c r="H2111" s="117" t="e">
        <f>G2111*'3-9-2原材料-报废'!#REF!</f>
        <v>#REF!</v>
      </c>
    </row>
    <row r="2112" ht="16" customHeight="1" spans="1:8">
      <c r="A2112" s="117">
        <v>2111</v>
      </c>
      <c r="B2112" s="117" t="s">
        <v>2650</v>
      </c>
      <c r="C2112" s="117" t="s">
        <v>2651</v>
      </c>
      <c r="D2112" s="117" t="s">
        <v>253</v>
      </c>
      <c r="E2112" s="117">
        <v>0.05</v>
      </c>
      <c r="F2112" s="117">
        <v>12</v>
      </c>
      <c r="G2112" s="117">
        <v>0.6</v>
      </c>
      <c r="H2112" s="117" t="e">
        <f>G2112*'3-9-2原材料-报废'!#REF!</f>
        <v>#REF!</v>
      </c>
    </row>
    <row r="2113" ht="16" customHeight="1" spans="1:8">
      <c r="A2113" s="117">
        <v>2112</v>
      </c>
      <c r="B2113" s="117" t="s">
        <v>2650</v>
      </c>
      <c r="C2113" s="117" t="s">
        <v>2651</v>
      </c>
      <c r="D2113" s="117" t="s">
        <v>253</v>
      </c>
      <c r="E2113" s="117">
        <v>0.05</v>
      </c>
      <c r="F2113" s="117">
        <v>12</v>
      </c>
      <c r="G2113" s="117">
        <v>0.6</v>
      </c>
      <c r="H2113" s="117" t="e">
        <f>G2113*'3-9-2原材料-报废'!#REF!</f>
        <v>#REF!</v>
      </c>
    </row>
    <row r="2114" ht="16" customHeight="1" spans="1:8">
      <c r="A2114" s="117">
        <v>2113</v>
      </c>
      <c r="B2114" s="117" t="s">
        <v>2652</v>
      </c>
      <c r="C2114" s="117" t="s">
        <v>2653</v>
      </c>
      <c r="D2114" s="117" t="s">
        <v>220</v>
      </c>
      <c r="E2114" s="117">
        <v>0.5</v>
      </c>
      <c r="F2114" s="117">
        <v>25</v>
      </c>
      <c r="G2114" s="117">
        <v>12.5</v>
      </c>
      <c r="H2114" s="117" t="e">
        <f>G2114*'3-9-2原材料-报废'!#REF!</f>
        <v>#REF!</v>
      </c>
    </row>
    <row r="2115" ht="16" customHeight="1" spans="1:8">
      <c r="A2115" s="117">
        <v>2114</v>
      </c>
      <c r="B2115" s="117" t="s">
        <v>2652</v>
      </c>
      <c r="C2115" s="117" t="s">
        <v>2653</v>
      </c>
      <c r="D2115" s="117" t="s">
        <v>220</v>
      </c>
      <c r="E2115" s="117">
        <v>0.5</v>
      </c>
      <c r="F2115" s="117">
        <v>25</v>
      </c>
      <c r="G2115" s="117">
        <v>12.5</v>
      </c>
      <c r="H2115" s="117" t="e">
        <f>G2115*'3-9-2原材料-报废'!#REF!</f>
        <v>#REF!</v>
      </c>
    </row>
    <row r="2116" ht="16" customHeight="1" spans="1:8">
      <c r="A2116" s="117">
        <v>2115</v>
      </c>
      <c r="B2116" s="117" t="s">
        <v>2654</v>
      </c>
      <c r="C2116" s="117" t="s">
        <v>2655</v>
      </c>
      <c r="D2116" s="117" t="s">
        <v>124</v>
      </c>
      <c r="E2116" s="117">
        <v>0.05</v>
      </c>
      <c r="F2116" s="117">
        <v>8</v>
      </c>
      <c r="G2116" s="117">
        <v>0.4</v>
      </c>
      <c r="H2116" s="117" t="e">
        <f>G2116*'3-9-2原材料-报废'!#REF!</f>
        <v>#REF!</v>
      </c>
    </row>
    <row r="2117" ht="16" customHeight="1" spans="1:8">
      <c r="A2117" s="117">
        <v>2116</v>
      </c>
      <c r="B2117" s="117" t="s">
        <v>2656</v>
      </c>
      <c r="C2117" s="117" t="s">
        <v>2657</v>
      </c>
      <c r="D2117" s="117" t="s">
        <v>124</v>
      </c>
      <c r="E2117" s="117">
        <v>0.05</v>
      </c>
      <c r="F2117" s="117">
        <v>8</v>
      </c>
      <c r="G2117" s="117">
        <v>0.4</v>
      </c>
      <c r="H2117" s="117" t="e">
        <f>G2117*'3-9-2原材料-报废'!#REF!</f>
        <v>#REF!</v>
      </c>
    </row>
    <row r="2118" ht="16" customHeight="1" spans="1:8">
      <c r="A2118" s="117">
        <v>2117</v>
      </c>
      <c r="B2118" s="117" t="s">
        <v>2658</v>
      </c>
      <c r="C2118" s="117" t="s">
        <v>2659</v>
      </c>
      <c r="D2118" s="117" t="s">
        <v>569</v>
      </c>
      <c r="E2118" s="117">
        <v>0.02</v>
      </c>
      <c r="F2118" s="117">
        <v>3</v>
      </c>
      <c r="G2118" s="117">
        <v>0.06</v>
      </c>
      <c r="H2118" s="117" t="e">
        <f>G2118*'3-9-2原材料-报废'!#REF!</f>
        <v>#REF!</v>
      </c>
    </row>
    <row r="2119" ht="16" customHeight="1" spans="1:8">
      <c r="A2119" s="117">
        <v>2118</v>
      </c>
      <c r="B2119" s="117" t="s">
        <v>2660</v>
      </c>
      <c r="C2119" s="117" t="s">
        <v>2661</v>
      </c>
      <c r="D2119" s="117" t="s">
        <v>253</v>
      </c>
      <c r="E2119" s="117">
        <v>0.2</v>
      </c>
      <c r="F2119" s="117">
        <v>12</v>
      </c>
      <c r="G2119" s="117">
        <v>2.4</v>
      </c>
      <c r="H2119" s="117" t="e">
        <f>G2119*'3-9-2原材料-报废'!#REF!</f>
        <v>#REF!</v>
      </c>
    </row>
    <row r="2120" ht="16" customHeight="1" spans="1:8">
      <c r="A2120" s="117">
        <v>2119</v>
      </c>
      <c r="B2120" s="117" t="s">
        <v>2662</v>
      </c>
      <c r="C2120" s="117" t="s">
        <v>2663</v>
      </c>
      <c r="D2120" s="117" t="s">
        <v>124</v>
      </c>
      <c r="E2120" s="117">
        <v>0.02</v>
      </c>
      <c r="F2120" s="117">
        <v>8</v>
      </c>
      <c r="G2120" s="117">
        <v>0.16</v>
      </c>
      <c r="H2120" s="117" t="e">
        <f>G2120*'3-9-2原材料-报废'!#REF!</f>
        <v>#REF!</v>
      </c>
    </row>
    <row r="2121" ht="16" customHeight="1" spans="1:8">
      <c r="A2121" s="117">
        <v>2120</v>
      </c>
      <c r="B2121" s="117" t="s">
        <v>2662</v>
      </c>
      <c r="C2121" s="117" t="s">
        <v>2663</v>
      </c>
      <c r="D2121" s="117" t="s">
        <v>124</v>
      </c>
      <c r="E2121" s="117">
        <v>0.02</v>
      </c>
      <c r="F2121" s="117">
        <v>8</v>
      </c>
      <c r="G2121" s="117">
        <v>0.16</v>
      </c>
      <c r="H2121" s="117" t="e">
        <f>G2121*'3-9-2原材料-报废'!#REF!</f>
        <v>#REF!</v>
      </c>
    </row>
    <row r="2122" ht="16" customHeight="1" spans="1:8">
      <c r="A2122" s="117">
        <v>2121</v>
      </c>
      <c r="B2122" s="117" t="s">
        <v>2664</v>
      </c>
      <c r="C2122" s="117" t="s">
        <v>2665</v>
      </c>
      <c r="D2122" s="117" t="s">
        <v>124</v>
      </c>
      <c r="E2122" s="117">
        <v>0.02</v>
      </c>
      <c r="F2122" s="117">
        <v>8</v>
      </c>
      <c r="G2122" s="117">
        <v>0.16</v>
      </c>
      <c r="H2122" s="117" t="e">
        <f>G2122*'3-9-2原材料-报废'!#REF!</f>
        <v>#REF!</v>
      </c>
    </row>
    <row r="2123" ht="16" customHeight="1" spans="1:8">
      <c r="A2123" s="117">
        <v>2122</v>
      </c>
      <c r="B2123" s="117" t="s">
        <v>2664</v>
      </c>
      <c r="C2123" s="117" t="s">
        <v>2665</v>
      </c>
      <c r="D2123" s="117" t="s">
        <v>124</v>
      </c>
      <c r="E2123" s="117">
        <v>0.02</v>
      </c>
      <c r="F2123" s="117">
        <v>8</v>
      </c>
      <c r="G2123" s="117">
        <v>0.16</v>
      </c>
      <c r="H2123" s="117" t="e">
        <f>G2123*'3-9-2原材料-报废'!#REF!</f>
        <v>#REF!</v>
      </c>
    </row>
    <row r="2124" ht="16" customHeight="1" spans="1:8">
      <c r="A2124" s="117">
        <v>2123</v>
      </c>
      <c r="B2124" s="117" t="s">
        <v>2666</v>
      </c>
      <c r="C2124" s="117" t="s">
        <v>2667</v>
      </c>
      <c r="D2124" s="117" t="s">
        <v>70</v>
      </c>
      <c r="E2124" s="117">
        <v>0.02</v>
      </c>
      <c r="F2124" s="117">
        <v>3</v>
      </c>
      <c r="G2124" s="117">
        <v>0.06</v>
      </c>
      <c r="H2124" s="117" t="e">
        <f>G2124*'3-9-2原材料-报废'!#REF!</f>
        <v>#REF!</v>
      </c>
    </row>
    <row r="2125" ht="16" customHeight="1" spans="1:8">
      <c r="A2125" s="117">
        <v>2124</v>
      </c>
      <c r="B2125" s="117" t="s">
        <v>2666</v>
      </c>
      <c r="C2125" s="117" t="s">
        <v>2667</v>
      </c>
      <c r="D2125" s="117" t="s">
        <v>70</v>
      </c>
      <c r="E2125" s="117">
        <v>0.02</v>
      </c>
      <c r="F2125" s="117">
        <v>3</v>
      </c>
      <c r="G2125" s="117">
        <v>0.06</v>
      </c>
      <c r="H2125" s="117" t="e">
        <f>G2125*'3-9-2原材料-报废'!#REF!</f>
        <v>#REF!</v>
      </c>
    </row>
    <row r="2126" ht="16" customHeight="1" spans="1:8">
      <c r="A2126" s="117">
        <v>2125</v>
      </c>
      <c r="B2126" s="117" t="s">
        <v>2668</v>
      </c>
      <c r="C2126" s="117" t="s">
        <v>2669</v>
      </c>
      <c r="D2126" s="117" t="s">
        <v>253</v>
      </c>
      <c r="E2126" s="117">
        <v>0.2</v>
      </c>
      <c r="F2126" s="117">
        <v>12</v>
      </c>
      <c r="G2126" s="117">
        <v>2.4</v>
      </c>
      <c r="H2126" s="117" t="e">
        <f>G2126*'3-9-2原材料-报废'!#REF!</f>
        <v>#REF!</v>
      </c>
    </row>
    <row r="2127" ht="16" customHeight="1" spans="1:8">
      <c r="A2127" s="117">
        <v>2126</v>
      </c>
      <c r="B2127" s="117" t="s">
        <v>2670</v>
      </c>
      <c r="C2127" s="117" t="s">
        <v>2671</v>
      </c>
      <c r="D2127" s="117" t="s">
        <v>73</v>
      </c>
      <c r="E2127" s="117">
        <v>1</v>
      </c>
      <c r="F2127" s="117">
        <v>8</v>
      </c>
      <c r="G2127" s="117">
        <v>8</v>
      </c>
      <c r="H2127" s="117" t="e">
        <f>G2127*'3-9-2原材料-报废'!#REF!</f>
        <v>#REF!</v>
      </c>
    </row>
    <row r="2128" ht="16" customHeight="1" spans="1:8">
      <c r="A2128" s="117">
        <v>2127</v>
      </c>
      <c r="B2128" s="117" t="s">
        <v>2670</v>
      </c>
      <c r="C2128" s="117" t="s">
        <v>2671</v>
      </c>
      <c r="D2128" s="117" t="s">
        <v>73</v>
      </c>
      <c r="E2128" s="117">
        <v>1</v>
      </c>
      <c r="F2128" s="117">
        <v>8</v>
      </c>
      <c r="G2128" s="117">
        <v>8</v>
      </c>
      <c r="H2128" s="117" t="e">
        <f>G2128*'3-9-2原材料-报废'!#REF!</f>
        <v>#REF!</v>
      </c>
    </row>
    <row r="2129" ht="16" customHeight="1" spans="1:8">
      <c r="A2129" s="117">
        <v>2128</v>
      </c>
      <c r="B2129" s="117" t="s">
        <v>2670</v>
      </c>
      <c r="C2129" s="117" t="s">
        <v>2671</v>
      </c>
      <c r="D2129" s="117" t="s">
        <v>73</v>
      </c>
      <c r="E2129" s="117">
        <v>1</v>
      </c>
      <c r="F2129" s="117">
        <v>8</v>
      </c>
      <c r="G2129" s="117">
        <v>8</v>
      </c>
      <c r="H2129" s="117" t="e">
        <f>G2129*'3-9-2原材料-报废'!#REF!</f>
        <v>#REF!</v>
      </c>
    </row>
    <row r="2130" ht="16" customHeight="1" spans="1:8">
      <c r="A2130" s="117">
        <v>2129</v>
      </c>
      <c r="B2130" s="117" t="s">
        <v>2672</v>
      </c>
      <c r="C2130" s="117" t="s">
        <v>2673</v>
      </c>
      <c r="D2130" s="117" t="s">
        <v>73</v>
      </c>
      <c r="E2130" s="117">
        <v>5</v>
      </c>
      <c r="F2130" s="117">
        <v>8</v>
      </c>
      <c r="G2130" s="117">
        <v>40</v>
      </c>
      <c r="H2130" s="117" t="e">
        <f>G2130*'3-9-2原材料-报废'!#REF!</f>
        <v>#REF!</v>
      </c>
    </row>
    <row r="2131" ht="16" customHeight="1" spans="1:8">
      <c r="A2131" s="117">
        <v>2130</v>
      </c>
      <c r="B2131" s="117" t="s">
        <v>2674</v>
      </c>
      <c r="C2131" s="117" t="s">
        <v>2675</v>
      </c>
      <c r="D2131" s="117" t="s">
        <v>253</v>
      </c>
      <c r="E2131" s="117">
        <v>0.5</v>
      </c>
      <c r="F2131" s="117">
        <v>12</v>
      </c>
      <c r="G2131" s="117">
        <v>6</v>
      </c>
      <c r="H2131" s="117" t="e">
        <f>G2131*'3-9-2原材料-报废'!#REF!</f>
        <v>#REF!</v>
      </c>
    </row>
    <row r="2132" ht="16" customHeight="1" spans="1:8">
      <c r="A2132" s="117">
        <v>2131</v>
      </c>
      <c r="B2132" s="117" t="s">
        <v>2676</v>
      </c>
      <c r="C2132" s="117" t="s">
        <v>2677</v>
      </c>
      <c r="D2132" s="117" t="s">
        <v>73</v>
      </c>
      <c r="E2132" s="117">
        <v>2</v>
      </c>
      <c r="F2132" s="117">
        <v>8</v>
      </c>
      <c r="G2132" s="117">
        <v>16</v>
      </c>
      <c r="H2132" s="117" t="e">
        <f>G2132*'3-9-2原材料-报废'!#REF!</f>
        <v>#REF!</v>
      </c>
    </row>
    <row r="2133" ht="16" customHeight="1" spans="1:8">
      <c r="A2133" s="117">
        <v>2132</v>
      </c>
      <c r="B2133" s="117" t="s">
        <v>2678</v>
      </c>
      <c r="C2133" s="117" t="s">
        <v>2679</v>
      </c>
      <c r="D2133" s="117" t="s">
        <v>73</v>
      </c>
      <c r="E2133" s="117">
        <v>1.5</v>
      </c>
      <c r="F2133" s="117">
        <v>8</v>
      </c>
      <c r="G2133" s="117">
        <v>12</v>
      </c>
      <c r="H2133" s="117" t="e">
        <f>G2133*'3-9-2原材料-报废'!#REF!</f>
        <v>#REF!</v>
      </c>
    </row>
    <row r="2134" ht="16" customHeight="1" spans="1:8">
      <c r="A2134" s="117">
        <v>2133</v>
      </c>
      <c r="B2134" s="117" t="s">
        <v>2680</v>
      </c>
      <c r="C2134" s="117" t="s">
        <v>2681</v>
      </c>
      <c r="D2134" s="117" t="s">
        <v>124</v>
      </c>
      <c r="E2134" s="117">
        <v>0.02</v>
      </c>
      <c r="F2134" s="117">
        <v>8</v>
      </c>
      <c r="G2134" s="117">
        <v>0.16</v>
      </c>
      <c r="H2134" s="117" t="e">
        <f>G2134*'3-9-2原材料-报废'!#REF!</f>
        <v>#REF!</v>
      </c>
    </row>
    <row r="2135" ht="16" customHeight="1" spans="1:8">
      <c r="A2135" s="117">
        <v>2134</v>
      </c>
      <c r="B2135" s="117" t="s">
        <v>2680</v>
      </c>
      <c r="C2135" s="117" t="s">
        <v>2681</v>
      </c>
      <c r="D2135" s="117" t="s">
        <v>124</v>
      </c>
      <c r="E2135" s="117">
        <v>0.02</v>
      </c>
      <c r="F2135" s="117">
        <v>8</v>
      </c>
      <c r="G2135" s="117">
        <v>0.16</v>
      </c>
      <c r="H2135" s="117" t="e">
        <f>G2135*'3-9-2原材料-报废'!#REF!</f>
        <v>#REF!</v>
      </c>
    </row>
    <row r="2136" ht="16" customHeight="1" spans="1:8">
      <c r="A2136" s="117">
        <v>2135</v>
      </c>
      <c r="B2136" s="117" t="s">
        <v>2680</v>
      </c>
      <c r="C2136" s="117" t="s">
        <v>2681</v>
      </c>
      <c r="D2136" s="117" t="s">
        <v>124</v>
      </c>
      <c r="E2136" s="117">
        <v>0.02</v>
      </c>
      <c r="F2136" s="117">
        <v>8</v>
      </c>
      <c r="G2136" s="117">
        <v>0.16</v>
      </c>
      <c r="H2136" s="117" t="e">
        <f>G2136*'3-9-2原材料-报废'!#REF!</f>
        <v>#REF!</v>
      </c>
    </row>
    <row r="2137" ht="16" customHeight="1" spans="1:8">
      <c r="A2137" s="117">
        <v>2136</v>
      </c>
      <c r="B2137" s="117" t="s">
        <v>2680</v>
      </c>
      <c r="C2137" s="117" t="s">
        <v>2681</v>
      </c>
      <c r="D2137" s="117" t="s">
        <v>124</v>
      </c>
      <c r="E2137" s="117">
        <v>0.02</v>
      </c>
      <c r="F2137" s="117">
        <v>8</v>
      </c>
      <c r="G2137" s="117">
        <v>0.16</v>
      </c>
      <c r="H2137" s="117" t="e">
        <f>G2137*'3-9-2原材料-报废'!#REF!</f>
        <v>#REF!</v>
      </c>
    </row>
    <row r="2138" ht="16" customHeight="1" spans="1:8">
      <c r="A2138" s="117">
        <v>2137</v>
      </c>
      <c r="B2138" s="117" t="s">
        <v>2680</v>
      </c>
      <c r="C2138" s="117" t="s">
        <v>2681</v>
      </c>
      <c r="D2138" s="117" t="s">
        <v>124</v>
      </c>
      <c r="E2138" s="117">
        <v>0.02</v>
      </c>
      <c r="F2138" s="117">
        <v>8</v>
      </c>
      <c r="G2138" s="117">
        <v>0.16</v>
      </c>
      <c r="H2138" s="117" t="e">
        <f>G2138*'3-9-2原材料-报废'!#REF!</f>
        <v>#REF!</v>
      </c>
    </row>
    <row r="2139" ht="16" customHeight="1" spans="1:8">
      <c r="A2139" s="117">
        <v>2138</v>
      </c>
      <c r="B2139" s="117" t="s">
        <v>2682</v>
      </c>
      <c r="C2139" s="117" t="s">
        <v>2683</v>
      </c>
      <c r="D2139" s="117" t="s">
        <v>124</v>
      </c>
      <c r="E2139" s="117">
        <v>0.02</v>
      </c>
      <c r="F2139" s="117">
        <v>8</v>
      </c>
      <c r="G2139" s="117">
        <v>0.16</v>
      </c>
      <c r="H2139" s="117" t="e">
        <f>G2139*'3-9-2原材料-报废'!#REF!</f>
        <v>#REF!</v>
      </c>
    </row>
    <row r="2140" ht="16" customHeight="1" spans="1:8">
      <c r="A2140" s="117">
        <v>2139</v>
      </c>
      <c r="B2140" s="117" t="s">
        <v>2682</v>
      </c>
      <c r="C2140" s="117" t="s">
        <v>2683</v>
      </c>
      <c r="D2140" s="117" t="s">
        <v>124</v>
      </c>
      <c r="E2140" s="117">
        <v>0.02</v>
      </c>
      <c r="F2140" s="117">
        <v>8</v>
      </c>
      <c r="G2140" s="117">
        <v>0.16</v>
      </c>
      <c r="H2140" s="117" t="e">
        <f>G2140*'3-9-2原材料-报废'!#REF!</f>
        <v>#REF!</v>
      </c>
    </row>
    <row r="2141" ht="16" customHeight="1" spans="1:8">
      <c r="A2141" s="117">
        <v>2140</v>
      </c>
      <c r="B2141" s="117" t="s">
        <v>2684</v>
      </c>
      <c r="C2141" s="117" t="s">
        <v>2685</v>
      </c>
      <c r="D2141" s="117" t="s">
        <v>124</v>
      </c>
      <c r="E2141" s="117">
        <v>0.02</v>
      </c>
      <c r="F2141" s="117">
        <v>8</v>
      </c>
      <c r="G2141" s="117">
        <v>0.16</v>
      </c>
      <c r="H2141" s="117" t="e">
        <f>G2141*'3-9-2原材料-报废'!#REF!</f>
        <v>#REF!</v>
      </c>
    </row>
    <row r="2142" ht="16" customHeight="1" spans="1:8">
      <c r="A2142" s="117">
        <v>2141</v>
      </c>
      <c r="B2142" s="117" t="s">
        <v>2686</v>
      </c>
      <c r="C2142" s="117" t="s">
        <v>2687</v>
      </c>
      <c r="D2142" s="117" t="s">
        <v>73</v>
      </c>
      <c r="E2142" s="117">
        <v>1.5</v>
      </c>
      <c r="F2142" s="117">
        <v>8</v>
      </c>
      <c r="G2142" s="117">
        <v>12</v>
      </c>
      <c r="H2142" s="117" t="e">
        <f>G2142*'3-9-2原材料-报废'!#REF!</f>
        <v>#REF!</v>
      </c>
    </row>
    <row r="2143" ht="16" customHeight="1" spans="1:8">
      <c r="A2143" s="117">
        <v>2142</v>
      </c>
      <c r="B2143" s="117" t="s">
        <v>2688</v>
      </c>
      <c r="C2143" s="117" t="s">
        <v>2689</v>
      </c>
      <c r="D2143" s="117" t="s">
        <v>73</v>
      </c>
      <c r="E2143" s="117">
        <v>5</v>
      </c>
      <c r="F2143" s="117">
        <v>8</v>
      </c>
      <c r="G2143" s="117">
        <v>40</v>
      </c>
      <c r="H2143" s="117" t="e">
        <f>G2143*'3-9-2原材料-报废'!#REF!</f>
        <v>#REF!</v>
      </c>
    </row>
    <row r="2144" ht="16" customHeight="1" spans="1:8">
      <c r="A2144" s="117">
        <v>2143</v>
      </c>
      <c r="B2144" s="117" t="s">
        <v>2690</v>
      </c>
      <c r="C2144" s="117" t="s">
        <v>2691</v>
      </c>
      <c r="D2144" s="117" t="s">
        <v>73</v>
      </c>
      <c r="E2144" s="117">
        <v>5</v>
      </c>
      <c r="F2144" s="117">
        <v>8</v>
      </c>
      <c r="G2144" s="117">
        <v>40</v>
      </c>
      <c r="H2144" s="117" t="e">
        <f>G2144*'3-9-2原材料-报废'!#REF!</f>
        <v>#REF!</v>
      </c>
    </row>
    <row r="2145" ht="16" customHeight="1" spans="1:8">
      <c r="A2145" s="117">
        <v>2144</v>
      </c>
      <c r="B2145" s="117" t="s">
        <v>2692</v>
      </c>
      <c r="C2145" s="117" t="s">
        <v>2693</v>
      </c>
      <c r="D2145" s="117" t="s">
        <v>73</v>
      </c>
      <c r="E2145" s="117">
        <v>0.05</v>
      </c>
      <c r="F2145" s="117">
        <v>8</v>
      </c>
      <c r="G2145" s="117">
        <v>0.4</v>
      </c>
      <c r="H2145" s="117" t="e">
        <f>G2145*'3-9-2原材料-报废'!#REF!</f>
        <v>#REF!</v>
      </c>
    </row>
    <row r="2146" ht="16" customHeight="1" spans="1:8">
      <c r="A2146" s="117">
        <v>2145</v>
      </c>
      <c r="B2146" s="117" t="s">
        <v>2692</v>
      </c>
      <c r="C2146" s="117" t="s">
        <v>2693</v>
      </c>
      <c r="D2146" s="117" t="s">
        <v>73</v>
      </c>
      <c r="E2146" s="117">
        <v>0.05</v>
      </c>
      <c r="F2146" s="117">
        <v>8</v>
      </c>
      <c r="G2146" s="117">
        <v>0.4</v>
      </c>
      <c r="H2146" s="117" t="e">
        <f>G2146*'3-9-2原材料-报废'!#REF!</f>
        <v>#REF!</v>
      </c>
    </row>
    <row r="2147" ht="16" customHeight="1" spans="1:8">
      <c r="A2147" s="117">
        <v>2146</v>
      </c>
      <c r="B2147" s="117" t="s">
        <v>2694</v>
      </c>
      <c r="C2147" s="117" t="s">
        <v>2695</v>
      </c>
      <c r="D2147" s="117" t="s">
        <v>73</v>
      </c>
      <c r="E2147" s="117">
        <v>0.05</v>
      </c>
      <c r="F2147" s="117">
        <v>8</v>
      </c>
      <c r="G2147" s="117">
        <v>0.4</v>
      </c>
      <c r="H2147" s="117" t="e">
        <f>G2147*'3-9-2原材料-报废'!#REF!</f>
        <v>#REF!</v>
      </c>
    </row>
    <row r="2148" ht="16" customHeight="1" spans="1:8">
      <c r="A2148" s="117">
        <v>2147</v>
      </c>
      <c r="B2148" s="117" t="s">
        <v>2694</v>
      </c>
      <c r="C2148" s="117" t="s">
        <v>2695</v>
      </c>
      <c r="D2148" s="117" t="s">
        <v>73</v>
      </c>
      <c r="E2148" s="117">
        <v>0.05</v>
      </c>
      <c r="F2148" s="117">
        <v>8</v>
      </c>
      <c r="G2148" s="117">
        <v>0.4</v>
      </c>
      <c r="H2148" s="117" t="e">
        <f>G2148*'3-9-2原材料-报废'!#REF!</f>
        <v>#REF!</v>
      </c>
    </row>
  </sheetData>
  <pageMargins left="0.7" right="0.7" top="0.75" bottom="0.75" header="0.3" footer="0.3"/>
  <headerFooter/>
  <drawing r:id="rId1"/>
  <picture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FFFF"/>
    <outlinePr summaryBelow="0" summaryRight="0"/>
  </sheetPr>
  <dimension ref="A1:S21"/>
  <sheetViews>
    <sheetView workbookViewId="0">
      <selection activeCell="A1" sqref="A1"/>
    </sheetView>
  </sheetViews>
  <sheetFormatPr defaultColWidth="14" defaultRowHeight="15.2"/>
  <cols>
    <col min="1" max="1" width="117" customWidth="1"/>
    <col min="2" max="20" width="9" customWidth="1"/>
  </cols>
  <sheetData>
    <row r="1" ht="17" customHeight="1" spans="1:19">
      <c r="A1" s="374" t="s">
        <v>2696</v>
      </c>
      <c r="B1" s="375"/>
      <c r="C1" s="375"/>
      <c r="D1" s="375"/>
      <c r="E1" s="375"/>
      <c r="F1" s="375"/>
      <c r="G1" s="375"/>
      <c r="H1" s="375"/>
      <c r="I1" s="375"/>
      <c r="J1" s="375"/>
      <c r="K1" s="375"/>
      <c r="L1" s="375"/>
      <c r="M1" s="375"/>
      <c r="N1" s="375"/>
      <c r="O1" s="375"/>
      <c r="P1" s="375"/>
      <c r="Q1" s="375"/>
      <c r="R1" s="375"/>
      <c r="S1" s="375"/>
    </row>
    <row r="2" ht="16" customHeight="1" spans="1:19">
      <c r="A2" s="376"/>
      <c r="B2" s="375"/>
      <c r="C2" s="375"/>
      <c r="D2" s="375"/>
      <c r="E2" s="375"/>
      <c r="F2" s="375"/>
      <c r="G2" s="375"/>
      <c r="H2" s="375"/>
      <c r="I2" s="375"/>
      <c r="J2" s="375"/>
      <c r="K2" s="375"/>
      <c r="L2" s="375"/>
      <c r="M2" s="375"/>
      <c r="N2" s="375"/>
      <c r="O2" s="375"/>
      <c r="P2" s="375"/>
      <c r="Q2" s="375"/>
      <c r="R2" s="375"/>
      <c r="S2" s="375"/>
    </row>
    <row r="3" ht="16" customHeight="1" spans="1:19">
      <c r="A3" s="377" t="s">
        <v>2697</v>
      </c>
      <c r="B3" s="375"/>
      <c r="C3" s="375"/>
      <c r="D3" s="375"/>
      <c r="E3" s="375"/>
      <c r="F3" s="375"/>
      <c r="G3" s="375"/>
      <c r="H3" s="375"/>
      <c r="I3" s="375"/>
      <c r="J3" s="375"/>
      <c r="K3" s="375"/>
      <c r="L3" s="375"/>
      <c r="M3" s="375"/>
      <c r="N3" s="375"/>
      <c r="O3" s="375"/>
      <c r="P3" s="375"/>
      <c r="Q3" s="375"/>
      <c r="R3" s="375"/>
      <c r="S3" s="375"/>
    </row>
    <row r="4" ht="16" customHeight="1" spans="1:19">
      <c r="A4" s="378" t="s">
        <v>2698</v>
      </c>
      <c r="B4" s="375"/>
      <c r="C4" s="375"/>
      <c r="D4" s="375"/>
      <c r="E4" s="375"/>
      <c r="F4" s="375"/>
      <c r="G4" s="375"/>
      <c r="H4" s="375"/>
      <c r="I4" s="375"/>
      <c r="J4" s="375"/>
      <c r="K4" s="375"/>
      <c r="L4" s="375"/>
      <c r="M4" s="375"/>
      <c r="N4" s="375"/>
      <c r="O4" s="375"/>
      <c r="P4" s="375"/>
      <c r="Q4" s="375"/>
      <c r="R4" s="375"/>
      <c r="S4" s="375"/>
    </row>
    <row r="5" ht="30" customHeight="1" spans="1:19">
      <c r="A5" s="377" t="s">
        <v>2699</v>
      </c>
      <c r="B5" s="375"/>
      <c r="C5" s="375"/>
      <c r="D5" s="375"/>
      <c r="E5" s="375"/>
      <c r="F5" s="375"/>
      <c r="G5" s="375"/>
      <c r="H5" s="375"/>
      <c r="I5" s="375"/>
      <c r="J5" s="375"/>
      <c r="K5" s="375"/>
      <c r="L5" s="375"/>
      <c r="M5" s="375"/>
      <c r="N5" s="375"/>
      <c r="O5" s="375"/>
      <c r="P5" s="375"/>
      <c r="Q5" s="375"/>
      <c r="R5" s="375"/>
      <c r="S5" s="375"/>
    </row>
    <row r="6" ht="30" customHeight="1" spans="1:19">
      <c r="A6" s="378" t="s">
        <v>2700</v>
      </c>
      <c r="B6" s="375"/>
      <c r="C6" s="375"/>
      <c r="D6" s="375"/>
      <c r="E6" s="375"/>
      <c r="F6" s="375"/>
      <c r="G6" s="375"/>
      <c r="H6" s="375"/>
      <c r="I6" s="375"/>
      <c r="J6" s="375"/>
      <c r="K6" s="375"/>
      <c r="L6" s="375"/>
      <c r="M6" s="375"/>
      <c r="N6" s="375"/>
      <c r="O6" s="375"/>
      <c r="P6" s="375"/>
      <c r="Q6" s="375"/>
      <c r="R6" s="375"/>
      <c r="S6" s="375"/>
    </row>
    <row r="7" ht="16" customHeight="1" spans="1:19">
      <c r="A7" s="378" t="s">
        <v>2701</v>
      </c>
      <c r="B7" s="375"/>
      <c r="C7" s="375"/>
      <c r="D7" s="375"/>
      <c r="E7" s="375"/>
      <c r="F7" s="375"/>
      <c r="G7" s="375"/>
      <c r="H7" s="375"/>
      <c r="I7" s="375"/>
      <c r="J7" s="375"/>
      <c r="K7" s="375"/>
      <c r="L7" s="375"/>
      <c r="M7" s="375"/>
      <c r="N7" s="375"/>
      <c r="O7" s="375"/>
      <c r="P7" s="375"/>
      <c r="Q7" s="375"/>
      <c r="R7" s="375"/>
      <c r="S7" s="375"/>
    </row>
    <row r="8" ht="29" customHeight="1" spans="1:19">
      <c r="A8" s="378" t="s">
        <v>2702</v>
      </c>
      <c r="B8" s="375"/>
      <c r="C8" s="375"/>
      <c r="D8" s="375"/>
      <c r="E8" s="375"/>
      <c r="F8" s="375"/>
      <c r="G8" s="375"/>
      <c r="H8" s="375"/>
      <c r="I8" s="375"/>
      <c r="J8" s="375"/>
      <c r="K8" s="375"/>
      <c r="L8" s="375"/>
      <c r="M8" s="375"/>
      <c r="N8" s="375"/>
      <c r="O8" s="375"/>
      <c r="P8" s="375"/>
      <c r="Q8" s="375"/>
      <c r="R8" s="375"/>
      <c r="S8" s="375"/>
    </row>
    <row r="9" ht="16" customHeight="1" spans="1:19">
      <c r="A9" s="378" t="s">
        <v>2703</v>
      </c>
      <c r="B9" s="375"/>
      <c r="C9" s="375"/>
      <c r="D9" s="375"/>
      <c r="E9" s="375"/>
      <c r="F9" s="375"/>
      <c r="G9" s="375"/>
      <c r="H9" s="375"/>
      <c r="I9" s="375"/>
      <c r="J9" s="375"/>
      <c r="K9" s="375"/>
      <c r="L9" s="375"/>
      <c r="M9" s="375"/>
      <c r="N9" s="375"/>
      <c r="O9" s="375"/>
      <c r="P9" s="375"/>
      <c r="Q9" s="375"/>
      <c r="R9" s="375"/>
      <c r="S9" s="375"/>
    </row>
    <row r="10" ht="30" customHeight="1" spans="1:19">
      <c r="A10" s="378" t="s">
        <v>2704</v>
      </c>
      <c r="B10" s="375"/>
      <c r="C10" s="375"/>
      <c r="D10" s="375"/>
      <c r="E10" s="375"/>
      <c r="F10" s="375"/>
      <c r="G10" s="375"/>
      <c r="H10" s="375"/>
      <c r="I10" s="375"/>
      <c r="J10" s="375"/>
      <c r="K10" s="375"/>
      <c r="L10" s="375"/>
      <c r="M10" s="375"/>
      <c r="N10" s="375"/>
      <c r="O10" s="375"/>
      <c r="P10" s="375"/>
      <c r="Q10" s="375"/>
      <c r="R10" s="375"/>
      <c r="S10" s="375"/>
    </row>
    <row r="11" ht="16" customHeight="1" spans="1:19">
      <c r="A11" s="378" t="s">
        <v>2705</v>
      </c>
      <c r="B11" s="375"/>
      <c r="C11" s="375"/>
      <c r="D11" s="375"/>
      <c r="E11" s="375"/>
      <c r="F11" s="375"/>
      <c r="G11" s="375"/>
      <c r="H11" s="375"/>
      <c r="I11" s="375"/>
      <c r="J11" s="375"/>
      <c r="K11" s="375"/>
      <c r="L11" s="375"/>
      <c r="M11" s="375"/>
      <c r="N11" s="375"/>
      <c r="O11" s="375"/>
      <c r="P11" s="375"/>
      <c r="Q11" s="375"/>
      <c r="R11" s="375"/>
      <c r="S11" s="375"/>
    </row>
    <row r="12" ht="29" customHeight="1" spans="1:19">
      <c r="A12" s="378" t="s">
        <v>2706</v>
      </c>
      <c r="B12" s="375"/>
      <c r="C12" s="375"/>
      <c r="D12" s="375"/>
      <c r="E12" s="375"/>
      <c r="F12" s="375"/>
      <c r="G12" s="375"/>
      <c r="H12" s="375"/>
      <c r="I12" s="375"/>
      <c r="J12" s="375"/>
      <c r="K12" s="375"/>
      <c r="L12" s="375"/>
      <c r="M12" s="375"/>
      <c r="N12" s="375"/>
      <c r="O12" s="375"/>
      <c r="P12" s="375"/>
      <c r="Q12" s="375"/>
      <c r="R12" s="375"/>
      <c r="S12" s="375"/>
    </row>
    <row r="13" ht="16" customHeight="1" spans="1:19">
      <c r="A13" s="378" t="s">
        <v>2707</v>
      </c>
      <c r="B13" s="375"/>
      <c r="C13" s="375"/>
      <c r="D13" s="375"/>
      <c r="E13" s="375"/>
      <c r="F13" s="375"/>
      <c r="G13" s="375"/>
      <c r="H13" s="375"/>
      <c r="I13" s="375"/>
      <c r="J13" s="375"/>
      <c r="K13" s="375"/>
      <c r="L13" s="375"/>
      <c r="M13" s="375"/>
      <c r="N13" s="375"/>
      <c r="O13" s="375"/>
      <c r="P13" s="375"/>
      <c r="Q13" s="375"/>
      <c r="R13" s="375"/>
      <c r="S13" s="375"/>
    </row>
    <row r="14" ht="29" customHeight="1" spans="1:19">
      <c r="A14" s="378" t="s">
        <v>2708</v>
      </c>
      <c r="B14" s="375"/>
      <c r="C14" s="375"/>
      <c r="D14" s="375"/>
      <c r="E14" s="375"/>
      <c r="F14" s="375"/>
      <c r="G14" s="375"/>
      <c r="H14" s="375"/>
      <c r="I14" s="375"/>
      <c r="J14" s="375"/>
      <c r="K14" s="375"/>
      <c r="L14" s="375"/>
      <c r="M14" s="375"/>
      <c r="N14" s="375"/>
      <c r="O14" s="375"/>
      <c r="P14" s="375"/>
      <c r="Q14" s="375"/>
      <c r="R14" s="375"/>
      <c r="S14" s="375"/>
    </row>
    <row r="15" ht="16" customHeight="1" spans="1:19">
      <c r="A15" s="378" t="s">
        <v>2709</v>
      </c>
      <c r="B15" s="375"/>
      <c r="C15" s="375"/>
      <c r="D15" s="375"/>
      <c r="E15" s="375"/>
      <c r="F15" s="375"/>
      <c r="G15" s="375"/>
      <c r="H15" s="375"/>
      <c r="I15" s="375"/>
      <c r="J15" s="375"/>
      <c r="K15" s="375"/>
      <c r="L15" s="375"/>
      <c r="M15" s="375"/>
      <c r="N15" s="375"/>
      <c r="O15" s="375"/>
      <c r="P15" s="375"/>
      <c r="Q15" s="375"/>
      <c r="R15" s="375"/>
      <c r="S15" s="375"/>
    </row>
    <row r="16" ht="16" customHeight="1" spans="1:19">
      <c r="A16" s="378" t="s">
        <v>2710</v>
      </c>
      <c r="B16" s="375"/>
      <c r="C16" s="375"/>
      <c r="D16" s="375"/>
      <c r="E16" s="375"/>
      <c r="F16" s="375"/>
      <c r="G16" s="375"/>
      <c r="H16" s="375"/>
      <c r="I16" s="375"/>
      <c r="J16" s="375"/>
      <c r="K16" s="375"/>
      <c r="L16" s="375"/>
      <c r="M16" s="375"/>
      <c r="N16" s="375"/>
      <c r="O16" s="375"/>
      <c r="P16" s="375"/>
      <c r="Q16" s="375"/>
      <c r="R16" s="375"/>
      <c r="S16" s="375"/>
    </row>
    <row r="17" ht="17" customHeight="1" spans="1:19">
      <c r="A17" s="375"/>
      <c r="B17" s="375"/>
      <c r="C17" s="375"/>
      <c r="D17" s="375"/>
      <c r="E17" s="375"/>
      <c r="F17" s="375"/>
      <c r="G17" s="375"/>
      <c r="H17" s="375"/>
      <c r="I17" s="375"/>
      <c r="J17" s="375"/>
      <c r="K17" s="375"/>
      <c r="L17" s="375"/>
      <c r="M17" s="375"/>
      <c r="N17" s="375"/>
      <c r="O17" s="375"/>
      <c r="P17" s="375"/>
      <c r="Q17" s="375"/>
      <c r="R17" s="375"/>
      <c r="S17" s="375"/>
    </row>
    <row r="18" ht="17" customHeight="1" spans="1:19">
      <c r="A18" s="375"/>
      <c r="B18" s="375"/>
      <c r="C18" s="375"/>
      <c r="D18" s="375"/>
      <c r="E18" s="375"/>
      <c r="F18" s="375"/>
      <c r="G18" s="375"/>
      <c r="H18" s="375"/>
      <c r="I18" s="375"/>
      <c r="J18" s="375"/>
      <c r="K18" s="375"/>
      <c r="L18" s="375"/>
      <c r="M18" s="375"/>
      <c r="N18" s="375"/>
      <c r="O18" s="375"/>
      <c r="P18" s="375"/>
      <c r="Q18" s="375"/>
      <c r="R18" s="375"/>
      <c r="S18" s="375"/>
    </row>
    <row r="19" ht="16" customHeight="1" spans="1:19">
      <c r="A19" s="379" t="s">
        <v>2711</v>
      </c>
      <c r="B19" s="375"/>
      <c r="C19" s="375"/>
      <c r="D19" s="375"/>
      <c r="E19" s="375"/>
      <c r="F19" s="375"/>
      <c r="G19" s="375"/>
      <c r="H19" s="375"/>
      <c r="I19" s="375"/>
      <c r="J19" s="375"/>
      <c r="K19" s="375"/>
      <c r="L19" s="375"/>
      <c r="M19" s="375"/>
      <c r="N19" s="375"/>
      <c r="O19" s="375"/>
      <c r="P19" s="375"/>
      <c r="Q19" s="375"/>
      <c r="R19" s="375"/>
      <c r="S19" s="375"/>
    </row>
    <row r="20" ht="16" customHeight="1" spans="1:19">
      <c r="A20" s="379" t="s">
        <v>2712</v>
      </c>
      <c r="B20" s="375"/>
      <c r="C20" s="375"/>
      <c r="D20" s="375"/>
      <c r="E20" s="375"/>
      <c r="F20" s="375"/>
      <c r="G20" s="375"/>
      <c r="H20" s="375"/>
      <c r="I20" s="375"/>
      <c r="J20" s="375"/>
      <c r="K20" s="375"/>
      <c r="L20" s="375"/>
      <c r="M20" s="375"/>
      <c r="N20" s="375"/>
      <c r="O20" s="375"/>
      <c r="P20" s="375"/>
      <c r="Q20" s="375"/>
      <c r="R20" s="375"/>
      <c r="S20" s="375"/>
    </row>
    <row r="21" ht="16" customHeight="1" spans="1:19">
      <c r="A21" s="379" t="s">
        <v>2713</v>
      </c>
      <c r="B21" s="375"/>
      <c r="C21" s="375"/>
      <c r="D21" s="375"/>
      <c r="E21" s="375"/>
      <c r="F21" s="375"/>
      <c r="G21" s="375"/>
      <c r="H21" s="375"/>
      <c r="I21" s="375"/>
      <c r="J21" s="375"/>
      <c r="K21" s="375"/>
      <c r="L21" s="375"/>
      <c r="M21" s="375"/>
      <c r="N21" s="375"/>
      <c r="O21" s="375"/>
      <c r="P21" s="375"/>
      <c r="Q21" s="375"/>
      <c r="R21" s="375"/>
      <c r="S21" s="375"/>
    </row>
  </sheetData>
  <pageMargins left="0.75" right="0.75" top="1" bottom="1" header="0.5" footer="0.5"/>
  <headerFooter/>
  <drawing r:id="rId1"/>
  <picture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S118"/>
  <sheetViews>
    <sheetView workbookViewId="0">
      <pane xSplit="1" ySplit="6" topLeftCell="B7" activePane="bottomRight" state="frozen"/>
      <selection/>
      <selection pane="topRight"/>
      <selection pane="bottomLeft"/>
      <selection pane="bottomRight" activeCell="A1" sqref="A1:E1"/>
    </sheetView>
  </sheetViews>
  <sheetFormatPr defaultColWidth="14" defaultRowHeight="15.2"/>
  <cols>
    <col min="1" max="1" width="11" customWidth="1"/>
    <col min="2" max="2" width="39" customWidth="1"/>
    <col min="3" max="5" width="11" customWidth="1"/>
    <col min="6" max="20" width="9" customWidth="1"/>
  </cols>
  <sheetData>
    <row r="1" ht="26" customHeight="1" spans="1:19">
      <c r="A1" s="370" t="s">
        <v>2714</v>
      </c>
      <c r="B1" s="370"/>
      <c r="C1" s="370"/>
      <c r="D1" s="370"/>
      <c r="E1" s="370"/>
      <c r="F1" s="8"/>
      <c r="G1" s="8"/>
      <c r="H1" s="8"/>
      <c r="I1" s="8"/>
      <c r="J1" s="8"/>
      <c r="K1" s="8"/>
      <c r="L1" s="8"/>
      <c r="M1" s="8"/>
      <c r="N1" s="8"/>
      <c r="O1" s="8"/>
      <c r="P1" s="8"/>
      <c r="Q1" s="8"/>
      <c r="R1" s="8"/>
      <c r="S1" s="8"/>
    </row>
    <row r="2" ht="17" customHeight="1" spans="1:19">
      <c r="A2" s="8" t="s">
        <v>2715</v>
      </c>
      <c r="B2" s="8" t="s">
        <v>2716</v>
      </c>
      <c r="C2" s="8"/>
      <c r="D2" s="8"/>
      <c r="E2" s="8"/>
      <c r="F2" s="8"/>
      <c r="G2" s="8"/>
      <c r="H2" s="8"/>
      <c r="I2" s="8"/>
      <c r="J2" s="8"/>
      <c r="K2" s="8"/>
      <c r="L2" s="8"/>
      <c r="M2" s="8"/>
      <c r="N2" s="8"/>
      <c r="O2" s="8"/>
      <c r="P2" s="8"/>
      <c r="Q2" s="8"/>
      <c r="R2" s="8"/>
      <c r="S2" s="8"/>
    </row>
    <row r="3" ht="17" customHeight="1" spans="1:19">
      <c r="A3" s="8" t="s">
        <v>2717</v>
      </c>
      <c r="B3" s="371" t="s">
        <v>2718</v>
      </c>
      <c r="C3" s="8"/>
      <c r="D3" s="8"/>
      <c r="E3" s="8"/>
      <c r="F3" s="8"/>
      <c r="G3" s="8"/>
      <c r="H3" s="8"/>
      <c r="I3" s="8"/>
      <c r="J3" s="8"/>
      <c r="K3" s="8"/>
      <c r="L3" s="8"/>
      <c r="M3" s="8"/>
      <c r="N3" s="8"/>
      <c r="O3" s="8"/>
      <c r="P3" s="8"/>
      <c r="Q3" s="8"/>
      <c r="R3" s="8"/>
      <c r="S3" s="8"/>
    </row>
    <row r="4" ht="17" customHeight="1" spans="1:19">
      <c r="A4" s="8" t="s">
        <v>2719</v>
      </c>
      <c r="B4" s="371" t="s">
        <v>2720</v>
      </c>
      <c r="C4" s="8" t="s">
        <v>2721</v>
      </c>
      <c r="D4" s="371" t="s">
        <v>2722</v>
      </c>
      <c r="E4" s="8"/>
      <c r="F4" s="8"/>
      <c r="G4" s="8"/>
      <c r="H4" s="8"/>
      <c r="I4" s="8"/>
      <c r="J4" s="8"/>
      <c r="K4" s="8"/>
      <c r="L4" s="8"/>
      <c r="M4" s="8"/>
      <c r="N4" s="8"/>
      <c r="O4" s="8"/>
      <c r="P4" s="8"/>
      <c r="Q4" s="8"/>
      <c r="R4" s="8"/>
      <c r="S4" s="8"/>
    </row>
    <row r="5" ht="17" customHeight="1" spans="1:19">
      <c r="A5" s="8" t="s">
        <v>2723</v>
      </c>
      <c r="B5" s="371" t="s">
        <v>2724</v>
      </c>
      <c r="C5" s="8" t="s">
        <v>2725</v>
      </c>
      <c r="D5" s="371" t="s">
        <v>2726</v>
      </c>
      <c r="E5" s="8"/>
      <c r="F5" s="8"/>
      <c r="G5" s="8"/>
      <c r="H5" s="8"/>
      <c r="I5" s="8"/>
      <c r="J5" s="8"/>
      <c r="K5" s="8"/>
      <c r="L5" s="8"/>
      <c r="M5" s="8"/>
      <c r="N5" s="8"/>
      <c r="O5" s="8"/>
      <c r="P5" s="8"/>
      <c r="Q5" s="8"/>
      <c r="R5" s="8"/>
      <c r="S5" s="8"/>
    </row>
    <row r="6" ht="17" customHeight="1" spans="1:19">
      <c r="A6" s="22" t="s">
        <v>2727</v>
      </c>
      <c r="B6" s="22" t="s">
        <v>2728</v>
      </c>
      <c r="C6" s="22" t="s">
        <v>2729</v>
      </c>
      <c r="D6" s="22" t="s">
        <v>2730</v>
      </c>
      <c r="E6" s="22" t="s">
        <v>2730</v>
      </c>
      <c r="F6" s="8"/>
      <c r="G6" s="8"/>
      <c r="H6" s="8"/>
      <c r="I6" s="8"/>
      <c r="J6" s="8"/>
      <c r="K6" s="8"/>
      <c r="L6" s="8"/>
      <c r="M6" s="8"/>
      <c r="N6" s="8"/>
      <c r="O6" s="8"/>
      <c r="P6" s="8"/>
      <c r="Q6" s="8"/>
      <c r="R6" s="8"/>
      <c r="S6" s="8"/>
    </row>
    <row r="7" ht="17" customHeight="1" spans="1:19">
      <c r="A7" s="68">
        <v>1</v>
      </c>
      <c r="B7" t="s">
        <v>2731</v>
      </c>
      <c r="C7" s="48" t="str">
        <f t="shared" ref="C7:C70" si="0">IF(D7=0,"×","√")</f>
        <v>√</v>
      </c>
      <c r="D7" s="39" t="s">
        <v>2732</v>
      </c>
      <c r="E7" s="39" t="s">
        <v>2733</v>
      </c>
      <c r="F7" s="8"/>
      <c r="G7" s="8"/>
      <c r="H7" s="8"/>
      <c r="I7" s="8"/>
      <c r="J7" s="8"/>
      <c r="K7" s="8"/>
      <c r="L7" s="8"/>
      <c r="M7" s="8"/>
      <c r="N7" s="8"/>
      <c r="O7" s="8"/>
      <c r="P7" s="8"/>
      <c r="Q7" s="8"/>
      <c r="R7" s="8"/>
      <c r="S7" s="8"/>
    </row>
    <row r="8" ht="17" customHeight="1" spans="1:19">
      <c r="A8" s="68">
        <v>2</v>
      </c>
      <c r="B8" t="s">
        <v>2734</v>
      </c>
      <c r="C8" s="48" t="str">
        <f t="shared" si="0"/>
        <v>√</v>
      </c>
      <c r="D8" s="39" t="s">
        <v>2732</v>
      </c>
      <c r="E8" s="39" t="s">
        <v>2733</v>
      </c>
      <c r="F8" s="8"/>
      <c r="G8" s="8"/>
      <c r="H8" s="8"/>
      <c r="I8" s="8"/>
      <c r="J8" s="8"/>
      <c r="K8" s="8"/>
      <c r="L8" s="8"/>
      <c r="M8" s="8"/>
      <c r="N8" s="8"/>
      <c r="O8" s="8"/>
      <c r="P8" s="8"/>
      <c r="Q8" s="8"/>
      <c r="R8" s="8"/>
      <c r="S8" s="8"/>
    </row>
    <row r="9" ht="17" customHeight="1" spans="1:19">
      <c r="A9" s="68">
        <v>3</v>
      </c>
      <c r="B9" s="372" t="s">
        <v>2735</v>
      </c>
      <c r="C9" s="48" t="str">
        <f t="shared" si="0"/>
        <v>√</v>
      </c>
      <c r="D9" s="39" t="s">
        <v>2732</v>
      </c>
      <c r="E9" s="39" t="s">
        <v>2733</v>
      </c>
      <c r="F9" s="8"/>
      <c r="G9" s="8"/>
      <c r="H9" s="8"/>
      <c r="I9" s="8"/>
      <c r="J9" s="8"/>
      <c r="K9" s="8"/>
      <c r="L9" s="8"/>
      <c r="M9" s="8"/>
      <c r="N9" s="8"/>
      <c r="O9" s="8"/>
      <c r="P9" s="8"/>
      <c r="Q9" s="8"/>
      <c r="R9" s="8"/>
      <c r="S9" s="8"/>
    </row>
    <row r="10" ht="17" customHeight="1" spans="1:19">
      <c r="A10" s="68" t="s">
        <v>2736</v>
      </c>
      <c r="B10" s="372" t="s">
        <v>2737</v>
      </c>
      <c r="C10" s="48" t="str">
        <f t="shared" si="0"/>
        <v>√</v>
      </c>
      <c r="D10" s="39" t="s">
        <v>2732</v>
      </c>
      <c r="E10" s="39" t="s">
        <v>2733</v>
      </c>
      <c r="F10" s="8"/>
      <c r="G10" s="8"/>
      <c r="H10" s="8"/>
      <c r="I10" s="8"/>
      <c r="J10" s="8"/>
      <c r="K10" s="8"/>
      <c r="L10" s="8"/>
      <c r="M10" s="8"/>
      <c r="N10" s="8"/>
      <c r="O10" s="8"/>
      <c r="P10" s="8"/>
      <c r="Q10" s="8"/>
      <c r="R10" s="8"/>
      <c r="S10" s="8"/>
    </row>
    <row r="11" ht="17" customHeight="1" spans="1:19">
      <c r="A11" s="68" t="s">
        <v>2738</v>
      </c>
      <c r="B11" s="372" t="s">
        <v>2739</v>
      </c>
      <c r="C11" s="48" t="str">
        <f t="shared" si="0"/>
        <v>√</v>
      </c>
      <c r="D11" s="39" t="s">
        <v>2732</v>
      </c>
      <c r="E11" s="39" t="s">
        <v>2733</v>
      </c>
      <c r="F11" s="8"/>
      <c r="G11" s="8"/>
      <c r="H11" s="8"/>
      <c r="I11" s="8"/>
      <c r="J11" s="8"/>
      <c r="K11" s="8"/>
      <c r="L11" s="8"/>
      <c r="M11" s="8"/>
      <c r="N11" s="8"/>
      <c r="O11" s="8"/>
      <c r="P11" s="8"/>
      <c r="Q11" s="8"/>
      <c r="R11" s="8"/>
      <c r="S11" s="8"/>
    </row>
    <row r="12" ht="17" customHeight="1" spans="1:19">
      <c r="A12" s="68" t="s">
        <v>2740</v>
      </c>
      <c r="B12" s="372" t="s">
        <v>2741</v>
      </c>
      <c r="C12" s="48" t="str">
        <f t="shared" si="0"/>
        <v>√</v>
      </c>
      <c r="D12" s="39" t="s">
        <v>2732</v>
      </c>
      <c r="E12" s="39" t="s">
        <v>2733</v>
      </c>
      <c r="F12" s="8"/>
      <c r="G12" s="8"/>
      <c r="H12" s="8"/>
      <c r="I12" s="8"/>
      <c r="J12" s="8"/>
      <c r="K12" s="8"/>
      <c r="L12" s="8"/>
      <c r="M12" s="8"/>
      <c r="N12" s="8"/>
      <c r="O12" s="8"/>
      <c r="P12" s="8"/>
      <c r="Q12" s="8"/>
      <c r="R12" s="8"/>
      <c r="S12" s="8"/>
    </row>
    <row r="13" ht="17" customHeight="1" spans="1:19">
      <c r="A13" s="68" t="s">
        <v>2742</v>
      </c>
      <c r="B13" s="372" t="s">
        <v>2743</v>
      </c>
      <c r="C13" s="48" t="str">
        <f t="shared" si="0"/>
        <v>√</v>
      </c>
      <c r="D13" s="39" t="s">
        <v>2732</v>
      </c>
      <c r="E13" s="39" t="s">
        <v>2733</v>
      </c>
      <c r="F13" s="8"/>
      <c r="G13" s="8"/>
      <c r="H13" s="8"/>
      <c r="I13" s="8"/>
      <c r="J13" s="8"/>
      <c r="K13" s="8"/>
      <c r="L13" s="8"/>
      <c r="M13" s="8"/>
      <c r="N13" s="8"/>
      <c r="O13" s="8"/>
      <c r="P13" s="8"/>
      <c r="Q13" s="8"/>
      <c r="R13" s="8"/>
      <c r="S13" s="8"/>
    </row>
    <row r="14" ht="17" customHeight="1" spans="1:19">
      <c r="A14" s="68" t="s">
        <v>2744</v>
      </c>
      <c r="B14" s="372" t="s">
        <v>2745</v>
      </c>
      <c r="C14" s="48" t="str">
        <f t="shared" si="0"/>
        <v>√</v>
      </c>
      <c r="D14" s="39" t="s">
        <v>2732</v>
      </c>
      <c r="E14" s="39" t="s">
        <v>2733</v>
      </c>
      <c r="F14" s="8"/>
      <c r="G14" s="8"/>
      <c r="H14" s="8"/>
      <c r="I14" s="8"/>
      <c r="J14" s="8"/>
      <c r="K14" s="8"/>
      <c r="L14" s="8"/>
      <c r="M14" s="8"/>
      <c r="N14" s="8"/>
      <c r="O14" s="8"/>
      <c r="P14" s="8"/>
      <c r="Q14" s="8"/>
      <c r="R14" s="8"/>
      <c r="S14" s="8"/>
    </row>
    <row r="15" ht="17" customHeight="1" spans="1:19">
      <c r="A15" s="68" t="s">
        <v>2746</v>
      </c>
      <c r="B15" s="372" t="s">
        <v>2747</v>
      </c>
      <c r="C15" s="48" t="str">
        <f t="shared" si="0"/>
        <v>√</v>
      </c>
      <c r="D15" s="39" t="s">
        <v>2732</v>
      </c>
      <c r="E15" s="39" t="s">
        <v>2733</v>
      </c>
      <c r="F15" s="8"/>
      <c r="G15" s="8"/>
      <c r="H15" s="8"/>
      <c r="I15" s="8"/>
      <c r="J15" s="8"/>
      <c r="K15" s="8"/>
      <c r="L15" s="8"/>
      <c r="M15" s="8"/>
      <c r="N15" s="8"/>
      <c r="O15" s="8"/>
      <c r="P15" s="8"/>
      <c r="Q15" s="8"/>
      <c r="R15" s="8"/>
      <c r="S15" s="8"/>
    </row>
    <row r="16" ht="17" customHeight="1" spans="1:19">
      <c r="A16" s="68" t="s">
        <v>2748</v>
      </c>
      <c r="B16" s="372" t="s">
        <v>2749</v>
      </c>
      <c r="C16" s="48" t="str">
        <f t="shared" si="0"/>
        <v>√</v>
      </c>
      <c r="D16" s="39" t="s">
        <v>2732</v>
      </c>
      <c r="E16" s="39" t="s">
        <v>2733</v>
      </c>
      <c r="F16" s="8"/>
      <c r="G16" s="8"/>
      <c r="H16" s="8"/>
      <c r="I16" s="8"/>
      <c r="J16" s="8"/>
      <c r="K16" s="8"/>
      <c r="L16" s="8"/>
      <c r="M16" s="8"/>
      <c r="N16" s="8"/>
      <c r="O16" s="8"/>
      <c r="P16" s="8"/>
      <c r="Q16" s="8"/>
      <c r="R16" s="8"/>
      <c r="S16" s="8"/>
    </row>
    <row r="17" ht="17" customHeight="1" spans="1:19">
      <c r="A17" s="68" t="s">
        <v>2750</v>
      </c>
      <c r="B17" s="372" t="s">
        <v>2751</v>
      </c>
      <c r="C17" s="48" t="str">
        <f t="shared" si="0"/>
        <v>√</v>
      </c>
      <c r="D17" s="39" t="s">
        <v>2732</v>
      </c>
      <c r="E17" s="39" t="s">
        <v>2733</v>
      </c>
      <c r="F17" s="8"/>
      <c r="G17" s="8"/>
      <c r="H17" s="8"/>
      <c r="I17" s="8"/>
      <c r="J17" s="8"/>
      <c r="K17" s="8"/>
      <c r="L17" s="8"/>
      <c r="M17" s="8"/>
      <c r="N17" s="8"/>
      <c r="O17" s="8"/>
      <c r="P17" s="8"/>
      <c r="Q17" s="8"/>
      <c r="R17" s="8"/>
      <c r="S17" s="8"/>
    </row>
    <row r="18" ht="17" customHeight="1" spans="1:19">
      <c r="A18" s="68" t="s">
        <v>2752</v>
      </c>
      <c r="B18" s="372" t="s">
        <v>2753</v>
      </c>
      <c r="C18" s="48" t="str">
        <f t="shared" si="0"/>
        <v>√</v>
      </c>
      <c r="D18" s="39" t="s">
        <v>2732</v>
      </c>
      <c r="E18" s="39" t="s">
        <v>2733</v>
      </c>
      <c r="F18" s="8"/>
      <c r="G18" s="8"/>
      <c r="H18" s="8"/>
      <c r="I18" s="8"/>
      <c r="J18" s="8"/>
      <c r="K18" s="8"/>
      <c r="L18" s="8"/>
      <c r="M18" s="8"/>
      <c r="N18" s="8"/>
      <c r="O18" s="8"/>
      <c r="P18" s="8"/>
      <c r="Q18" s="8"/>
      <c r="R18" s="8"/>
      <c r="S18" s="8"/>
    </row>
    <row r="19" ht="17" customHeight="1" spans="1:19">
      <c r="A19" s="68" t="s">
        <v>2754</v>
      </c>
      <c r="B19" s="372" t="s">
        <v>2755</v>
      </c>
      <c r="C19" s="48" t="str">
        <f t="shared" si="0"/>
        <v>√</v>
      </c>
      <c r="D19" s="39" t="s">
        <v>2732</v>
      </c>
      <c r="E19" s="39" t="s">
        <v>2733</v>
      </c>
      <c r="F19" s="8"/>
      <c r="G19" s="8"/>
      <c r="H19" s="8"/>
      <c r="I19" s="8"/>
      <c r="J19" s="8"/>
      <c r="K19" s="8"/>
      <c r="L19" s="8"/>
      <c r="M19" s="8"/>
      <c r="N19" s="8"/>
      <c r="O19" s="8"/>
      <c r="P19" s="8"/>
      <c r="Q19" s="8"/>
      <c r="R19" s="8"/>
      <c r="S19" s="8"/>
    </row>
    <row r="20" ht="17" customHeight="1" spans="1:19">
      <c r="A20" s="68" t="s">
        <v>2756</v>
      </c>
      <c r="B20" s="372" t="s">
        <v>2757</v>
      </c>
      <c r="C20" s="48" t="str">
        <f t="shared" si="0"/>
        <v>√</v>
      </c>
      <c r="D20" s="39" t="s">
        <v>2732</v>
      </c>
      <c r="E20" s="39" t="s">
        <v>2733</v>
      </c>
      <c r="F20" s="8"/>
      <c r="G20" s="8"/>
      <c r="H20" s="8"/>
      <c r="I20" s="8"/>
      <c r="J20" s="8"/>
      <c r="K20" s="8"/>
      <c r="L20" s="8"/>
      <c r="M20" s="8"/>
      <c r="N20" s="8"/>
      <c r="O20" s="8"/>
      <c r="P20" s="8"/>
      <c r="Q20" s="8"/>
      <c r="R20" s="8"/>
      <c r="S20" s="8"/>
    </row>
    <row r="21" ht="17" customHeight="1" spans="1:19">
      <c r="A21" s="68" t="s">
        <v>2758</v>
      </c>
      <c r="B21" s="372" t="s">
        <v>2759</v>
      </c>
      <c r="C21" s="48" t="str">
        <f t="shared" si="0"/>
        <v>√</v>
      </c>
      <c r="D21" s="39" t="s">
        <v>2732</v>
      </c>
      <c r="E21" s="39" t="s">
        <v>2733</v>
      </c>
      <c r="F21" s="8"/>
      <c r="G21" s="8"/>
      <c r="H21" s="8"/>
      <c r="I21" s="8"/>
      <c r="J21" s="8"/>
      <c r="K21" s="8"/>
      <c r="L21" s="8"/>
      <c r="M21" s="8"/>
      <c r="N21" s="8"/>
      <c r="O21" s="8"/>
      <c r="P21" s="8"/>
      <c r="Q21" s="8"/>
      <c r="R21" s="8"/>
      <c r="S21" s="8"/>
    </row>
    <row r="22" ht="17" customHeight="1" spans="1:19">
      <c r="A22" s="68" t="s">
        <v>2760</v>
      </c>
      <c r="B22" s="372" t="s">
        <v>2761</v>
      </c>
      <c r="C22" s="48" t="str">
        <f t="shared" si="0"/>
        <v>√</v>
      </c>
      <c r="D22" s="39" t="s">
        <v>2732</v>
      </c>
      <c r="E22" s="39" t="s">
        <v>2733</v>
      </c>
      <c r="F22" s="8"/>
      <c r="G22" s="8"/>
      <c r="H22" s="8"/>
      <c r="I22" s="8"/>
      <c r="J22" s="8"/>
      <c r="K22" s="8"/>
      <c r="L22" s="8"/>
      <c r="M22" s="8"/>
      <c r="N22" s="8"/>
      <c r="O22" s="8"/>
      <c r="P22" s="8"/>
      <c r="Q22" s="8"/>
      <c r="R22" s="8"/>
      <c r="S22" s="8"/>
    </row>
    <row r="23" ht="17" customHeight="1" spans="1:19">
      <c r="A23" s="68" t="s">
        <v>2762</v>
      </c>
      <c r="B23" s="372" t="s">
        <v>2763</v>
      </c>
      <c r="C23" s="48" t="str">
        <f t="shared" si="0"/>
        <v>√</v>
      </c>
      <c r="D23" s="39" t="s">
        <v>2732</v>
      </c>
      <c r="E23" s="39" t="s">
        <v>2733</v>
      </c>
      <c r="F23" s="8"/>
      <c r="G23" s="8"/>
      <c r="H23" s="8"/>
      <c r="I23" s="8"/>
      <c r="J23" s="8"/>
      <c r="K23" s="8"/>
      <c r="L23" s="8"/>
      <c r="M23" s="8"/>
      <c r="N23" s="8"/>
      <c r="O23" s="8"/>
      <c r="P23" s="8"/>
      <c r="Q23" s="8"/>
      <c r="R23" s="8"/>
      <c r="S23" s="8"/>
    </row>
    <row r="24" ht="17" customHeight="1" spans="1:19">
      <c r="A24" s="68" t="s">
        <v>2764</v>
      </c>
      <c r="B24" s="372" t="s">
        <v>2765</v>
      </c>
      <c r="C24" s="48" t="str">
        <f t="shared" si="0"/>
        <v>√</v>
      </c>
      <c r="D24" s="39" t="s">
        <v>2732</v>
      </c>
      <c r="E24" s="39" t="s">
        <v>2733</v>
      </c>
      <c r="F24" s="8"/>
      <c r="G24" s="8"/>
      <c r="H24" s="8"/>
      <c r="I24" s="8"/>
      <c r="J24" s="8"/>
      <c r="K24" s="8"/>
      <c r="L24" s="8"/>
      <c r="M24" s="8"/>
      <c r="N24" s="8"/>
      <c r="O24" s="8"/>
      <c r="P24" s="8"/>
      <c r="Q24" s="8"/>
      <c r="R24" s="8"/>
      <c r="S24" s="8"/>
    </row>
    <row r="25" ht="17" customHeight="1" spans="1:19">
      <c r="A25" s="68" t="s">
        <v>2766</v>
      </c>
      <c r="B25" s="372" t="s">
        <v>2767</v>
      </c>
      <c r="C25" s="48" t="str">
        <f t="shared" si="0"/>
        <v>√</v>
      </c>
      <c r="D25" s="39" t="s">
        <v>2732</v>
      </c>
      <c r="E25" s="39" t="s">
        <v>2733</v>
      </c>
      <c r="F25" s="8"/>
      <c r="G25" s="8"/>
      <c r="H25" s="8"/>
      <c r="I25" s="8"/>
      <c r="J25" s="8"/>
      <c r="K25" s="8"/>
      <c r="L25" s="8"/>
      <c r="M25" s="8"/>
      <c r="N25" s="8"/>
      <c r="O25" s="8"/>
      <c r="P25" s="8"/>
      <c r="Q25" s="8"/>
      <c r="R25" s="8"/>
      <c r="S25" s="8"/>
    </row>
    <row r="26" ht="17" customHeight="1" spans="1:19">
      <c r="A26" s="68" t="s">
        <v>2768</v>
      </c>
      <c r="B26" s="372" t="s">
        <v>2769</v>
      </c>
      <c r="C26" s="48" t="str">
        <f t="shared" si="0"/>
        <v>√</v>
      </c>
      <c r="D26" s="39" t="s">
        <v>2732</v>
      </c>
      <c r="E26" s="39" t="s">
        <v>2733</v>
      </c>
      <c r="F26" s="8"/>
      <c r="G26" s="8"/>
      <c r="H26" s="8"/>
      <c r="I26" s="8"/>
      <c r="J26" s="8"/>
      <c r="K26" s="8"/>
      <c r="L26" s="8"/>
      <c r="M26" s="8"/>
      <c r="N26" s="8"/>
      <c r="O26" s="8"/>
      <c r="P26" s="8"/>
      <c r="Q26" s="8"/>
      <c r="R26" s="8"/>
      <c r="S26" s="8"/>
    </row>
    <row r="27" ht="17" customHeight="1" spans="1:19">
      <c r="A27" s="68" t="s">
        <v>2770</v>
      </c>
      <c r="B27" t="s">
        <v>2771</v>
      </c>
      <c r="C27" s="48" t="str">
        <f t="shared" si="0"/>
        <v>√</v>
      </c>
      <c r="D27" s="39" t="s">
        <v>2732</v>
      </c>
      <c r="E27" s="39" t="s">
        <v>2733</v>
      </c>
      <c r="F27" s="8"/>
      <c r="G27" s="8"/>
      <c r="H27" s="8"/>
      <c r="I27" s="8"/>
      <c r="J27" s="8"/>
      <c r="K27" s="8"/>
      <c r="L27" s="8"/>
      <c r="M27" s="8"/>
      <c r="N27" s="8"/>
      <c r="O27" s="8"/>
      <c r="P27" s="8"/>
      <c r="Q27" s="8"/>
      <c r="R27" s="8"/>
      <c r="S27" s="8"/>
    </row>
    <row r="28" ht="17" customHeight="1" spans="1:19">
      <c r="A28" s="68" t="s">
        <v>2772</v>
      </c>
      <c r="B28" s="372" t="s">
        <v>2773</v>
      </c>
      <c r="C28" s="48" t="str">
        <f t="shared" si="0"/>
        <v>√</v>
      </c>
      <c r="D28" s="39" t="s">
        <v>2732</v>
      </c>
      <c r="E28" s="39" t="s">
        <v>2733</v>
      </c>
      <c r="F28" s="8"/>
      <c r="G28" s="8"/>
      <c r="H28" s="8"/>
      <c r="I28" s="8"/>
      <c r="J28" s="8"/>
      <c r="K28" s="8"/>
      <c r="L28" s="8"/>
      <c r="M28" s="8"/>
      <c r="N28" s="8"/>
      <c r="O28" s="8"/>
      <c r="P28" s="8"/>
      <c r="Q28" s="8"/>
      <c r="R28" s="8"/>
      <c r="S28" s="8"/>
    </row>
    <row r="29" ht="17" customHeight="1" spans="1:19">
      <c r="A29" s="68" t="s">
        <v>2774</v>
      </c>
      <c r="B29" s="372" t="s">
        <v>2775</v>
      </c>
      <c r="C29" s="48" t="str">
        <f t="shared" si="0"/>
        <v>√</v>
      </c>
      <c r="D29" s="39" t="s">
        <v>2732</v>
      </c>
      <c r="E29" s="39" t="s">
        <v>2733</v>
      </c>
      <c r="F29" s="8"/>
      <c r="G29" s="8"/>
      <c r="H29" s="8"/>
      <c r="I29" s="8"/>
      <c r="J29" s="8"/>
      <c r="K29" s="8"/>
      <c r="L29" s="8"/>
      <c r="M29" s="8"/>
      <c r="N29" s="8"/>
      <c r="O29" s="8"/>
      <c r="P29" s="8"/>
      <c r="Q29" s="8"/>
      <c r="R29" s="8"/>
      <c r="S29" s="8"/>
    </row>
    <row r="30" ht="17" customHeight="1" spans="1:19">
      <c r="A30" s="68" t="s">
        <v>2776</v>
      </c>
      <c r="B30" s="372" t="s">
        <v>2777</v>
      </c>
      <c r="C30" s="48" t="str">
        <f t="shared" si="0"/>
        <v>√</v>
      </c>
      <c r="D30" s="39" t="s">
        <v>2732</v>
      </c>
      <c r="E30" s="39" t="s">
        <v>2733</v>
      </c>
      <c r="F30" s="8"/>
      <c r="G30" s="8"/>
      <c r="H30" s="8"/>
      <c r="I30" s="8"/>
      <c r="J30" s="8"/>
      <c r="K30" s="8"/>
      <c r="L30" s="8"/>
      <c r="M30" s="8"/>
      <c r="N30" s="8"/>
      <c r="O30" s="8"/>
      <c r="P30" s="8"/>
      <c r="Q30" s="8"/>
      <c r="R30" s="8"/>
      <c r="S30" s="8"/>
    </row>
    <row r="31" ht="17" customHeight="1" spans="1:19">
      <c r="A31" s="68" t="s">
        <v>2778</v>
      </c>
      <c r="B31" s="372" t="s">
        <v>2779</v>
      </c>
      <c r="C31" s="48" t="str">
        <f t="shared" si="0"/>
        <v>√</v>
      </c>
      <c r="D31" s="39" t="s">
        <v>2732</v>
      </c>
      <c r="E31" s="39" t="s">
        <v>2733</v>
      </c>
      <c r="F31" s="8"/>
      <c r="G31" s="8"/>
      <c r="H31" s="8"/>
      <c r="I31" s="8"/>
      <c r="J31" s="8"/>
      <c r="K31" s="8"/>
      <c r="L31" s="8"/>
      <c r="M31" s="8"/>
      <c r="N31" s="8"/>
      <c r="O31" s="8"/>
      <c r="P31" s="8"/>
      <c r="Q31" s="8"/>
      <c r="R31" s="8"/>
      <c r="S31" s="8"/>
    </row>
    <row r="32" ht="17" customHeight="1" spans="1:19">
      <c r="A32" s="68" t="s">
        <v>2780</v>
      </c>
      <c r="B32" s="372" t="s">
        <v>2781</v>
      </c>
      <c r="C32" s="48" t="str">
        <f t="shared" si="0"/>
        <v>√</v>
      </c>
      <c r="D32" s="39" t="s">
        <v>2732</v>
      </c>
      <c r="E32" s="39" t="s">
        <v>2733</v>
      </c>
      <c r="F32" s="8"/>
      <c r="G32" s="8"/>
      <c r="H32" s="8"/>
      <c r="I32" s="8"/>
      <c r="J32" s="8"/>
      <c r="K32" s="8"/>
      <c r="L32" s="8"/>
      <c r="M32" s="8"/>
      <c r="N32" s="8"/>
      <c r="O32" s="8"/>
      <c r="P32" s="8"/>
      <c r="Q32" s="8"/>
      <c r="R32" s="8"/>
      <c r="S32" s="8"/>
    </row>
    <row r="33" ht="17" customHeight="1" spans="1:19">
      <c r="A33" s="68" t="s">
        <v>2782</v>
      </c>
      <c r="B33" s="372" t="s">
        <v>2783</v>
      </c>
      <c r="C33" s="48" t="str">
        <f t="shared" si="0"/>
        <v>√</v>
      </c>
      <c r="D33" s="39" t="s">
        <v>2732</v>
      </c>
      <c r="E33" s="39" t="s">
        <v>2733</v>
      </c>
      <c r="F33" s="8"/>
      <c r="G33" s="8"/>
      <c r="H33" s="8"/>
      <c r="I33" s="8"/>
      <c r="J33" s="8"/>
      <c r="K33" s="8"/>
      <c r="L33" s="8"/>
      <c r="M33" s="8"/>
      <c r="N33" s="8"/>
      <c r="O33" s="8"/>
      <c r="P33" s="8"/>
      <c r="Q33" s="8"/>
      <c r="R33" s="8"/>
      <c r="S33" s="8"/>
    </row>
    <row r="34" ht="17" customHeight="1" spans="1:19">
      <c r="A34" s="68" t="s">
        <v>2784</v>
      </c>
      <c r="B34" s="372" t="s">
        <v>2785</v>
      </c>
      <c r="C34" s="48" t="str">
        <f t="shared" si="0"/>
        <v>√</v>
      </c>
      <c r="D34" s="39" t="s">
        <v>2732</v>
      </c>
      <c r="E34" s="39" t="s">
        <v>2733</v>
      </c>
      <c r="F34" s="8"/>
      <c r="G34" s="8"/>
      <c r="H34" s="8"/>
      <c r="I34" s="8"/>
      <c r="J34" s="8"/>
      <c r="K34" s="8"/>
      <c r="L34" s="8"/>
      <c r="M34" s="8"/>
      <c r="N34" s="8"/>
      <c r="O34" s="8"/>
      <c r="P34" s="8"/>
      <c r="Q34" s="8"/>
      <c r="R34" s="8"/>
      <c r="S34" s="8"/>
    </row>
    <row r="35" ht="17" customHeight="1" spans="1:19">
      <c r="A35" s="68" t="s">
        <v>2786</v>
      </c>
      <c r="B35" s="372" t="s">
        <v>2787</v>
      </c>
      <c r="C35" s="48" t="str">
        <f t="shared" si="0"/>
        <v>√</v>
      </c>
      <c r="D35" s="39" t="s">
        <v>2732</v>
      </c>
      <c r="E35" s="39" t="s">
        <v>2733</v>
      </c>
      <c r="F35" s="8"/>
      <c r="G35" s="8"/>
      <c r="H35" s="8"/>
      <c r="I35" s="8"/>
      <c r="J35" s="8"/>
      <c r="K35" s="8"/>
      <c r="L35" s="8"/>
      <c r="M35" s="8"/>
      <c r="N35" s="8"/>
      <c r="O35" s="8"/>
      <c r="P35" s="8"/>
      <c r="Q35" s="8"/>
      <c r="R35" s="8"/>
      <c r="S35" s="8"/>
    </row>
    <row r="36" ht="17" customHeight="1" spans="1:19">
      <c r="A36" s="68" t="s">
        <v>2788</v>
      </c>
      <c r="B36" s="372" t="s">
        <v>2789</v>
      </c>
      <c r="C36" s="48" t="str">
        <f t="shared" si="0"/>
        <v>√</v>
      </c>
      <c r="D36" s="39" t="s">
        <v>2732</v>
      </c>
      <c r="E36" s="39" t="s">
        <v>2733</v>
      </c>
      <c r="F36" s="8"/>
      <c r="G36" s="8"/>
      <c r="H36" s="8"/>
      <c r="I36" s="8"/>
      <c r="J36" s="8"/>
      <c r="K36" s="8"/>
      <c r="L36" s="8"/>
      <c r="M36" s="8"/>
      <c r="N36" s="8"/>
      <c r="O36" s="8"/>
      <c r="P36" s="8"/>
      <c r="Q36" s="8"/>
      <c r="R36" s="8"/>
      <c r="S36" s="8"/>
    </row>
    <row r="37" ht="17" customHeight="1" spans="1:19">
      <c r="A37" s="68" t="s">
        <v>2790</v>
      </c>
      <c r="B37" s="372" t="s">
        <v>2791</v>
      </c>
      <c r="C37" s="48" t="str">
        <f t="shared" si="0"/>
        <v>√</v>
      </c>
      <c r="D37" s="39" t="s">
        <v>2732</v>
      </c>
      <c r="E37" s="39" t="s">
        <v>2733</v>
      </c>
      <c r="F37" s="8"/>
      <c r="G37" s="8"/>
      <c r="H37" s="8"/>
      <c r="I37" s="8"/>
      <c r="J37" s="8"/>
      <c r="K37" s="8"/>
      <c r="L37" s="8"/>
      <c r="M37" s="8"/>
      <c r="N37" s="8"/>
      <c r="O37" s="8"/>
      <c r="P37" s="8"/>
      <c r="Q37" s="8"/>
      <c r="R37" s="8"/>
      <c r="S37" s="8"/>
    </row>
    <row r="38" ht="17" customHeight="1" spans="1:19">
      <c r="A38" s="68" t="s">
        <v>2792</v>
      </c>
      <c r="B38" s="372" t="s">
        <v>2793</v>
      </c>
      <c r="C38" s="48" t="str">
        <f t="shared" si="0"/>
        <v>√</v>
      </c>
      <c r="D38" s="39" t="s">
        <v>2732</v>
      </c>
      <c r="E38" s="39" t="s">
        <v>2733</v>
      </c>
      <c r="F38" s="8"/>
      <c r="G38" s="8"/>
      <c r="H38" s="8"/>
      <c r="I38" s="8"/>
      <c r="J38" s="8"/>
      <c r="K38" s="8"/>
      <c r="L38" s="8"/>
      <c r="M38" s="8"/>
      <c r="N38" s="8"/>
      <c r="O38" s="8"/>
      <c r="P38" s="8"/>
      <c r="Q38" s="8"/>
      <c r="R38" s="8"/>
      <c r="S38" s="8"/>
    </row>
    <row r="39" ht="17" customHeight="1" spans="1:19">
      <c r="A39" s="68" t="s">
        <v>2794</v>
      </c>
      <c r="B39" s="372" t="s">
        <v>2795</v>
      </c>
      <c r="C39" s="48" t="str">
        <f t="shared" si="0"/>
        <v>√</v>
      </c>
      <c r="D39" s="39" t="s">
        <v>2732</v>
      </c>
      <c r="E39" s="39" t="s">
        <v>2733</v>
      </c>
      <c r="F39" s="8"/>
      <c r="G39" s="8"/>
      <c r="H39" s="8"/>
      <c r="I39" s="8"/>
      <c r="J39" s="8"/>
      <c r="K39" s="8"/>
      <c r="L39" s="8"/>
      <c r="M39" s="8"/>
      <c r="N39" s="8"/>
      <c r="O39" s="8"/>
      <c r="P39" s="8"/>
      <c r="Q39" s="8"/>
      <c r="R39" s="8"/>
      <c r="S39" s="8"/>
    </row>
    <row r="40" ht="17" customHeight="1" spans="1:19">
      <c r="A40" s="68" t="s">
        <v>2796</v>
      </c>
      <c r="B40" s="372" t="s">
        <v>2797</v>
      </c>
      <c r="C40" s="48" t="str">
        <f t="shared" si="0"/>
        <v>√</v>
      </c>
      <c r="D40" s="39" t="s">
        <v>2732</v>
      </c>
      <c r="E40" s="39" t="s">
        <v>2733</v>
      </c>
      <c r="F40" s="8"/>
      <c r="G40" s="8"/>
      <c r="H40" s="8"/>
      <c r="I40" s="8"/>
      <c r="J40" s="8"/>
      <c r="K40" s="8"/>
      <c r="L40" s="8"/>
      <c r="M40" s="8"/>
      <c r="N40" s="8"/>
      <c r="O40" s="8"/>
      <c r="P40" s="8"/>
      <c r="Q40" s="8"/>
      <c r="R40" s="8"/>
      <c r="S40" s="8"/>
    </row>
    <row r="41" ht="17" customHeight="1" spans="1:19">
      <c r="A41" s="68" t="s">
        <v>2798</v>
      </c>
      <c r="B41" s="372" t="s">
        <v>2799</v>
      </c>
      <c r="C41" s="48" t="str">
        <f t="shared" si="0"/>
        <v>√</v>
      </c>
      <c r="D41" s="39" t="s">
        <v>2732</v>
      </c>
      <c r="E41" s="39" t="s">
        <v>2733</v>
      </c>
      <c r="F41" s="8"/>
      <c r="G41" s="8"/>
      <c r="H41" s="8"/>
      <c r="I41" s="8"/>
      <c r="J41" s="8"/>
      <c r="K41" s="8"/>
      <c r="L41" s="8"/>
      <c r="M41" s="8"/>
      <c r="N41" s="8"/>
      <c r="O41" s="8"/>
      <c r="P41" s="8"/>
      <c r="Q41" s="8"/>
      <c r="R41" s="8"/>
      <c r="S41" s="8"/>
    </row>
    <row r="42" ht="17" customHeight="1" spans="1:19">
      <c r="A42" s="68" t="s">
        <v>2800</v>
      </c>
      <c r="B42" s="372" t="s">
        <v>2801</v>
      </c>
      <c r="C42" s="48" t="str">
        <f t="shared" si="0"/>
        <v>√</v>
      </c>
      <c r="D42" s="39" t="s">
        <v>2732</v>
      </c>
      <c r="E42" s="39" t="s">
        <v>2733</v>
      </c>
      <c r="F42" s="8"/>
      <c r="G42" s="8"/>
      <c r="H42" s="8"/>
      <c r="I42" s="8"/>
      <c r="J42" s="8"/>
      <c r="K42" s="8"/>
      <c r="L42" s="8"/>
      <c r="M42" s="8"/>
      <c r="N42" s="8"/>
      <c r="O42" s="8"/>
      <c r="P42" s="8"/>
      <c r="Q42" s="8"/>
      <c r="R42" s="8"/>
      <c r="S42" s="8"/>
    </row>
    <row r="43" ht="17" customHeight="1" spans="1:19">
      <c r="A43" s="68" t="s">
        <v>2802</v>
      </c>
      <c r="B43" s="372" t="s">
        <v>2803</v>
      </c>
      <c r="C43" s="48" t="str">
        <f t="shared" si="0"/>
        <v>√</v>
      </c>
      <c r="D43" s="39" t="s">
        <v>2732</v>
      </c>
      <c r="E43" s="39" t="s">
        <v>2733</v>
      </c>
      <c r="F43" s="8"/>
      <c r="G43" s="8"/>
      <c r="H43" s="8"/>
      <c r="I43" s="8"/>
      <c r="J43" s="8"/>
      <c r="K43" s="8"/>
      <c r="L43" s="8"/>
      <c r="M43" s="8"/>
      <c r="N43" s="8"/>
      <c r="O43" s="8"/>
      <c r="P43" s="8"/>
      <c r="Q43" s="8"/>
      <c r="R43" s="8"/>
      <c r="S43" s="8"/>
    </row>
    <row r="44" ht="17" customHeight="1" spans="1:19">
      <c r="A44" s="68" t="s">
        <v>2804</v>
      </c>
      <c r="B44" s="372" t="s">
        <v>2805</v>
      </c>
      <c r="C44" s="48" t="str">
        <f t="shared" si="0"/>
        <v>√</v>
      </c>
      <c r="D44" s="39" t="s">
        <v>2732</v>
      </c>
      <c r="E44" s="39" t="s">
        <v>2733</v>
      </c>
      <c r="F44" s="8"/>
      <c r="G44" s="8"/>
      <c r="H44" s="8"/>
      <c r="I44" s="8"/>
      <c r="J44" s="8"/>
      <c r="K44" s="8"/>
      <c r="L44" s="8"/>
      <c r="M44" s="8"/>
      <c r="N44" s="8"/>
      <c r="O44" s="8"/>
      <c r="P44" s="8"/>
      <c r="Q44" s="8"/>
      <c r="R44" s="8"/>
      <c r="S44" s="8"/>
    </row>
    <row r="45" ht="17" customHeight="1" spans="1:19">
      <c r="A45" s="68" t="s">
        <v>2806</v>
      </c>
      <c r="B45" s="372" t="s">
        <v>2807</v>
      </c>
      <c r="C45" s="48" t="str">
        <f t="shared" si="0"/>
        <v>√</v>
      </c>
      <c r="D45" s="39" t="s">
        <v>2732</v>
      </c>
      <c r="E45" s="39" t="s">
        <v>2733</v>
      </c>
      <c r="F45" s="8"/>
      <c r="G45" s="8"/>
      <c r="H45" s="8"/>
      <c r="I45" s="8"/>
      <c r="J45" s="8"/>
      <c r="K45" s="8"/>
      <c r="L45" s="8"/>
      <c r="M45" s="8"/>
      <c r="N45" s="8"/>
      <c r="O45" s="8"/>
      <c r="P45" s="8"/>
      <c r="Q45" s="8"/>
      <c r="R45" s="8"/>
      <c r="S45" s="8"/>
    </row>
    <row r="46" ht="17" customHeight="1" spans="1:19">
      <c r="A46" s="68" t="s">
        <v>2808</v>
      </c>
      <c r="B46" s="372" t="s">
        <v>2809</v>
      </c>
      <c r="C46" s="48" t="str">
        <f t="shared" si="0"/>
        <v>√</v>
      </c>
      <c r="D46" s="39" t="s">
        <v>2732</v>
      </c>
      <c r="E46" s="39" t="s">
        <v>2733</v>
      </c>
      <c r="F46" s="8"/>
      <c r="G46" s="8"/>
      <c r="H46" s="8"/>
      <c r="I46" s="8"/>
      <c r="J46" s="8"/>
      <c r="K46" s="8"/>
      <c r="L46" s="8"/>
      <c r="M46" s="8"/>
      <c r="N46" s="8"/>
      <c r="O46" s="8"/>
      <c r="P46" s="8"/>
      <c r="Q46" s="8"/>
      <c r="R46" s="8"/>
      <c r="S46" s="8"/>
    </row>
    <row r="47" ht="17" customHeight="1" spans="1:19">
      <c r="A47" s="68" t="s">
        <v>2810</v>
      </c>
      <c r="B47" s="372" t="s">
        <v>2811</v>
      </c>
      <c r="C47" s="48" t="str">
        <f t="shared" si="0"/>
        <v>√</v>
      </c>
      <c r="D47" s="39" t="s">
        <v>2732</v>
      </c>
      <c r="E47" s="39" t="s">
        <v>2733</v>
      </c>
      <c r="F47" s="8"/>
      <c r="G47" s="8"/>
      <c r="H47" s="8"/>
      <c r="I47" s="8"/>
      <c r="J47" s="8"/>
      <c r="K47" s="8"/>
      <c r="L47" s="8"/>
      <c r="M47" s="8"/>
      <c r="N47" s="8"/>
      <c r="O47" s="8"/>
      <c r="P47" s="8"/>
      <c r="Q47" s="8"/>
      <c r="R47" s="8"/>
      <c r="S47" s="8"/>
    </row>
    <row r="48" ht="17" customHeight="1" spans="1:19">
      <c r="A48" s="68" t="s">
        <v>2812</v>
      </c>
      <c r="B48" s="372" t="s">
        <v>2813</v>
      </c>
      <c r="C48" s="48" t="str">
        <f t="shared" si="0"/>
        <v>√</v>
      </c>
      <c r="D48" s="39" t="s">
        <v>2732</v>
      </c>
      <c r="E48" s="39" t="s">
        <v>2733</v>
      </c>
      <c r="F48" s="8"/>
      <c r="G48" s="8"/>
      <c r="H48" s="8"/>
      <c r="I48" s="8"/>
      <c r="J48" s="8"/>
      <c r="K48" s="8"/>
      <c r="L48" s="8"/>
      <c r="M48" s="8"/>
      <c r="N48" s="8"/>
      <c r="O48" s="8"/>
      <c r="P48" s="8"/>
      <c r="Q48" s="8"/>
      <c r="R48" s="8"/>
      <c r="S48" s="8"/>
    </row>
    <row r="49" ht="17" customHeight="1" spans="1:19">
      <c r="A49" s="68" t="s">
        <v>2814</v>
      </c>
      <c r="B49" s="372" t="s">
        <v>2815</v>
      </c>
      <c r="C49" s="48" t="str">
        <f t="shared" si="0"/>
        <v>√</v>
      </c>
      <c r="D49" s="39" t="s">
        <v>2732</v>
      </c>
      <c r="E49" s="39" t="s">
        <v>2733</v>
      </c>
      <c r="F49" s="8"/>
      <c r="G49" s="8"/>
      <c r="H49" s="8"/>
      <c r="I49" s="8"/>
      <c r="J49" s="8"/>
      <c r="K49" s="8"/>
      <c r="L49" s="8"/>
      <c r="M49" s="8"/>
      <c r="N49" s="8"/>
      <c r="O49" s="8"/>
      <c r="P49" s="8"/>
      <c r="Q49" s="8"/>
      <c r="R49" s="8"/>
      <c r="S49" s="8"/>
    </row>
    <row r="50" ht="17" customHeight="1" spans="1:19">
      <c r="A50" s="68" t="s">
        <v>2816</v>
      </c>
      <c r="B50" s="372" t="s">
        <v>2817</v>
      </c>
      <c r="C50" s="48" t="str">
        <f t="shared" si="0"/>
        <v>√</v>
      </c>
      <c r="D50" s="39" t="s">
        <v>2732</v>
      </c>
      <c r="E50" s="39" t="s">
        <v>2733</v>
      </c>
      <c r="F50" s="8"/>
      <c r="G50" s="8"/>
      <c r="H50" s="8"/>
      <c r="I50" s="8"/>
      <c r="J50" s="8"/>
      <c r="K50" s="8"/>
      <c r="L50" s="8"/>
      <c r="M50" s="8"/>
      <c r="N50" s="8"/>
      <c r="O50" s="8"/>
      <c r="P50" s="8"/>
      <c r="Q50" s="8"/>
      <c r="R50" s="8"/>
      <c r="S50" s="8"/>
    </row>
    <row r="51" ht="17" customHeight="1" spans="1:19">
      <c r="A51" s="68" t="s">
        <v>2818</v>
      </c>
      <c r="B51" s="372" t="s">
        <v>2819</v>
      </c>
      <c r="C51" s="48" t="str">
        <f t="shared" si="0"/>
        <v>√</v>
      </c>
      <c r="D51" s="39" t="s">
        <v>2732</v>
      </c>
      <c r="E51" s="39" t="s">
        <v>2733</v>
      </c>
      <c r="F51" s="8"/>
      <c r="G51" s="8"/>
      <c r="H51" s="8"/>
      <c r="I51" s="8"/>
      <c r="J51" s="8"/>
      <c r="K51" s="8"/>
      <c r="L51" s="8"/>
      <c r="M51" s="8"/>
      <c r="N51" s="8"/>
      <c r="O51" s="8"/>
      <c r="P51" s="8"/>
      <c r="Q51" s="8"/>
      <c r="R51" s="8"/>
      <c r="S51" s="8"/>
    </row>
    <row r="52" ht="17" customHeight="1" spans="1:19">
      <c r="A52" s="68" t="s">
        <v>2820</v>
      </c>
      <c r="B52" s="372" t="s">
        <v>2821</v>
      </c>
      <c r="C52" s="48" t="str">
        <f t="shared" si="0"/>
        <v>√</v>
      </c>
      <c r="D52" s="39" t="s">
        <v>2732</v>
      </c>
      <c r="E52" s="39" t="s">
        <v>2733</v>
      </c>
      <c r="F52" s="8"/>
      <c r="G52" s="8"/>
      <c r="H52" s="8"/>
      <c r="I52" s="8"/>
      <c r="J52" s="8"/>
      <c r="K52" s="8"/>
      <c r="L52" s="8"/>
      <c r="M52" s="8"/>
      <c r="N52" s="8"/>
      <c r="O52" s="8"/>
      <c r="P52" s="8"/>
      <c r="Q52" s="8"/>
      <c r="R52" s="8"/>
      <c r="S52" s="8"/>
    </row>
    <row r="53" ht="17" customHeight="1" spans="1:19">
      <c r="A53" s="68" t="s">
        <v>2822</v>
      </c>
      <c r="B53" s="372" t="s">
        <v>2823</v>
      </c>
      <c r="C53" s="48" t="str">
        <f t="shared" si="0"/>
        <v>√</v>
      </c>
      <c r="D53" s="39" t="s">
        <v>2732</v>
      </c>
      <c r="E53" s="39" t="s">
        <v>2733</v>
      </c>
      <c r="F53" s="8"/>
      <c r="G53" s="8"/>
      <c r="H53" s="8"/>
      <c r="I53" s="8"/>
      <c r="J53" s="8"/>
      <c r="K53" s="8"/>
      <c r="L53" s="8"/>
      <c r="M53" s="8"/>
      <c r="N53" s="8"/>
      <c r="O53" s="8"/>
      <c r="P53" s="8"/>
      <c r="Q53" s="8"/>
      <c r="R53" s="8"/>
      <c r="S53" s="8"/>
    </row>
    <row r="54" ht="17" customHeight="1" spans="1:19">
      <c r="A54" s="68" t="s">
        <v>2824</v>
      </c>
      <c r="B54" s="372" t="s">
        <v>2825</v>
      </c>
      <c r="C54" s="48" t="str">
        <f t="shared" si="0"/>
        <v>√</v>
      </c>
      <c r="D54" s="39" t="s">
        <v>2732</v>
      </c>
      <c r="E54" s="39" t="s">
        <v>2733</v>
      </c>
      <c r="F54" s="8"/>
      <c r="G54" s="8"/>
      <c r="H54" s="8"/>
      <c r="I54" s="8"/>
      <c r="J54" s="8"/>
      <c r="K54" s="8"/>
      <c r="L54" s="8"/>
      <c r="M54" s="8"/>
      <c r="N54" s="8"/>
      <c r="O54" s="8"/>
      <c r="P54" s="8"/>
      <c r="Q54" s="8"/>
      <c r="R54" s="8"/>
      <c r="S54" s="8"/>
    </row>
    <row r="55" ht="17" customHeight="1" spans="1:19">
      <c r="A55" s="68" t="s">
        <v>2826</v>
      </c>
      <c r="B55" s="372" t="s">
        <v>2827</v>
      </c>
      <c r="C55" s="48" t="str">
        <f t="shared" si="0"/>
        <v>√</v>
      </c>
      <c r="D55" s="39" t="s">
        <v>2732</v>
      </c>
      <c r="E55" s="39" t="s">
        <v>2733</v>
      </c>
      <c r="F55" s="8"/>
      <c r="G55" s="8"/>
      <c r="H55" s="8"/>
      <c r="I55" s="8"/>
      <c r="J55" s="8"/>
      <c r="K55" s="8"/>
      <c r="L55" s="8"/>
      <c r="M55" s="8"/>
      <c r="N55" s="8"/>
      <c r="O55" s="8"/>
      <c r="P55" s="8"/>
      <c r="Q55" s="8"/>
      <c r="R55" s="8"/>
      <c r="S55" s="8"/>
    </row>
    <row r="56" ht="17" customHeight="1" spans="1:19">
      <c r="A56" s="68" t="s">
        <v>2828</v>
      </c>
      <c r="B56" s="372" t="s">
        <v>2829</v>
      </c>
      <c r="C56" s="48" t="str">
        <f t="shared" si="0"/>
        <v>√</v>
      </c>
      <c r="D56" s="39" t="s">
        <v>2732</v>
      </c>
      <c r="E56" s="39" t="s">
        <v>2733</v>
      </c>
      <c r="F56" s="8"/>
      <c r="G56" s="8"/>
      <c r="H56" s="8"/>
      <c r="I56" s="8"/>
      <c r="J56" s="8"/>
      <c r="K56" s="8"/>
      <c r="L56" s="8"/>
      <c r="M56" s="8"/>
      <c r="N56" s="8"/>
      <c r="O56" s="8"/>
      <c r="P56" s="8"/>
      <c r="Q56" s="8"/>
      <c r="R56" s="8"/>
      <c r="S56" s="8"/>
    </row>
    <row r="57" ht="17" customHeight="1" spans="1:19">
      <c r="A57" s="68" t="s">
        <v>2830</v>
      </c>
      <c r="B57" s="372" t="s">
        <v>2831</v>
      </c>
      <c r="C57" s="48" t="str">
        <f t="shared" si="0"/>
        <v>√</v>
      </c>
      <c r="D57" s="39" t="s">
        <v>2732</v>
      </c>
      <c r="E57" s="39" t="s">
        <v>2733</v>
      </c>
      <c r="F57" s="8"/>
      <c r="G57" s="8"/>
      <c r="H57" s="8"/>
      <c r="I57" s="8"/>
      <c r="J57" s="8"/>
      <c r="K57" s="8"/>
      <c r="L57" s="8"/>
      <c r="M57" s="8"/>
      <c r="N57" s="8"/>
      <c r="O57" s="8"/>
      <c r="P57" s="8"/>
      <c r="Q57" s="8"/>
      <c r="R57" s="8"/>
      <c r="S57" s="8"/>
    </row>
    <row r="58" ht="17" customHeight="1" spans="1:19">
      <c r="A58" s="68" t="s">
        <v>2832</v>
      </c>
      <c r="B58" s="372" t="s">
        <v>2833</v>
      </c>
      <c r="C58" s="48" t="str">
        <f t="shared" si="0"/>
        <v>√</v>
      </c>
      <c r="D58" s="39" t="s">
        <v>2732</v>
      </c>
      <c r="E58" s="39" t="s">
        <v>2733</v>
      </c>
      <c r="F58" s="8"/>
      <c r="G58" s="8"/>
      <c r="H58" s="8"/>
      <c r="I58" s="8"/>
      <c r="J58" s="8"/>
      <c r="K58" s="8"/>
      <c r="L58" s="8"/>
      <c r="M58" s="8"/>
      <c r="N58" s="8"/>
      <c r="O58" s="8"/>
      <c r="P58" s="8"/>
      <c r="Q58" s="8"/>
      <c r="R58" s="8"/>
      <c r="S58" s="8"/>
    </row>
    <row r="59" ht="17" customHeight="1" spans="1:19">
      <c r="A59" s="68" t="s">
        <v>2834</v>
      </c>
      <c r="B59" s="372" t="s">
        <v>2835</v>
      </c>
      <c r="C59" s="48" t="str">
        <f t="shared" si="0"/>
        <v>√</v>
      </c>
      <c r="D59" s="39" t="s">
        <v>2732</v>
      </c>
      <c r="E59" s="39" t="s">
        <v>2733</v>
      </c>
      <c r="F59" s="8"/>
      <c r="G59" s="8"/>
      <c r="H59" s="8"/>
      <c r="I59" s="8"/>
      <c r="J59" s="8"/>
      <c r="K59" s="8"/>
      <c r="L59" s="8"/>
      <c r="M59" s="8"/>
      <c r="N59" s="8"/>
      <c r="O59" s="8"/>
      <c r="P59" s="8"/>
      <c r="Q59" s="8"/>
      <c r="R59" s="8"/>
      <c r="S59" s="8"/>
    </row>
    <row r="60" ht="17" customHeight="1" spans="1:19">
      <c r="A60" s="68" t="s">
        <v>2836</v>
      </c>
      <c r="B60" s="372" t="s">
        <v>2837</v>
      </c>
      <c r="C60" s="48" t="str">
        <f t="shared" si="0"/>
        <v>√</v>
      </c>
      <c r="D60" s="39" t="s">
        <v>2732</v>
      </c>
      <c r="E60" s="39" t="s">
        <v>2733</v>
      </c>
      <c r="F60" s="8"/>
      <c r="G60" s="8"/>
      <c r="H60" s="8"/>
      <c r="I60" s="8"/>
      <c r="J60" s="8"/>
      <c r="K60" s="8"/>
      <c r="L60" s="8"/>
      <c r="M60" s="8"/>
      <c r="N60" s="8"/>
      <c r="O60" s="8"/>
      <c r="P60" s="8"/>
      <c r="Q60" s="8"/>
      <c r="R60" s="8"/>
      <c r="S60" s="8"/>
    </row>
    <row r="61" ht="17" customHeight="1" spans="1:19">
      <c r="A61" s="68" t="s">
        <v>2838</v>
      </c>
      <c r="B61" s="372" t="s">
        <v>2839</v>
      </c>
      <c r="C61" s="48" t="str">
        <f t="shared" si="0"/>
        <v>√</v>
      </c>
      <c r="D61" s="39" t="s">
        <v>2732</v>
      </c>
      <c r="E61" s="39" t="s">
        <v>2733</v>
      </c>
      <c r="F61" s="8"/>
      <c r="G61" s="8"/>
      <c r="H61" s="8"/>
      <c r="I61" s="8"/>
      <c r="J61" s="8"/>
      <c r="K61" s="8"/>
      <c r="L61" s="8"/>
      <c r="M61" s="8"/>
      <c r="N61" s="8"/>
      <c r="O61" s="8"/>
      <c r="P61" s="8"/>
      <c r="Q61" s="8"/>
      <c r="R61" s="8"/>
      <c r="S61" s="8"/>
    </row>
    <row r="62" ht="17" customHeight="1" spans="1:19">
      <c r="A62" s="68" t="s">
        <v>2840</v>
      </c>
      <c r="B62" s="372" t="s">
        <v>2841</v>
      </c>
      <c r="C62" s="48" t="str">
        <f t="shared" si="0"/>
        <v>√</v>
      </c>
      <c r="D62" s="39" t="s">
        <v>2732</v>
      </c>
      <c r="E62" s="39" t="s">
        <v>2733</v>
      </c>
      <c r="F62" s="8"/>
      <c r="G62" s="8"/>
      <c r="H62" s="8"/>
      <c r="I62" s="8"/>
      <c r="J62" s="8"/>
      <c r="K62" s="8"/>
      <c r="L62" s="8"/>
      <c r="M62" s="8"/>
      <c r="N62" s="8"/>
      <c r="O62" s="8"/>
      <c r="P62" s="8"/>
      <c r="Q62" s="8"/>
      <c r="R62" s="8"/>
      <c r="S62" s="8"/>
    </row>
    <row r="63" ht="17" customHeight="1" spans="1:19">
      <c r="A63" s="68" t="s">
        <v>2842</v>
      </c>
      <c r="B63" s="372" t="s">
        <v>2843</v>
      </c>
      <c r="C63" s="48" t="str">
        <f t="shared" si="0"/>
        <v>√</v>
      </c>
      <c r="D63" s="39" t="s">
        <v>2732</v>
      </c>
      <c r="E63" s="39" t="s">
        <v>2733</v>
      </c>
      <c r="F63" s="8"/>
      <c r="G63" s="8"/>
      <c r="H63" s="8"/>
      <c r="I63" s="8"/>
      <c r="J63" s="8"/>
      <c r="K63" s="8"/>
      <c r="L63" s="8"/>
      <c r="M63" s="8"/>
      <c r="N63" s="8"/>
      <c r="O63" s="8"/>
      <c r="P63" s="8"/>
      <c r="Q63" s="8"/>
      <c r="R63" s="8"/>
      <c r="S63" s="8"/>
    </row>
    <row r="64" ht="17" customHeight="1" spans="1:19">
      <c r="A64" s="68" t="s">
        <v>2844</v>
      </c>
      <c r="B64" s="372" t="s">
        <v>2845</v>
      </c>
      <c r="C64" s="48" t="str">
        <f t="shared" si="0"/>
        <v>√</v>
      </c>
      <c r="D64" s="39" t="s">
        <v>2732</v>
      </c>
      <c r="E64" s="39" t="s">
        <v>2733</v>
      </c>
      <c r="F64" s="8"/>
      <c r="G64" s="8"/>
      <c r="H64" s="8"/>
      <c r="I64" s="8"/>
      <c r="J64" s="8"/>
      <c r="K64" s="8"/>
      <c r="L64" s="8"/>
      <c r="M64" s="8"/>
      <c r="N64" s="8"/>
      <c r="O64" s="8"/>
      <c r="P64" s="8"/>
      <c r="Q64" s="8"/>
      <c r="R64" s="8"/>
      <c r="S64" s="8"/>
    </row>
    <row r="65" ht="17" customHeight="1" spans="1:19">
      <c r="A65" s="68" t="s">
        <v>2846</v>
      </c>
      <c r="B65" s="372" t="s">
        <v>2847</v>
      </c>
      <c r="C65" s="48" t="str">
        <f t="shared" si="0"/>
        <v>√</v>
      </c>
      <c r="D65" s="39" t="s">
        <v>2732</v>
      </c>
      <c r="E65" s="39" t="s">
        <v>2733</v>
      </c>
      <c r="F65" s="8"/>
      <c r="G65" s="8"/>
      <c r="H65" s="8"/>
      <c r="I65" s="8"/>
      <c r="J65" s="8"/>
      <c r="K65" s="8"/>
      <c r="L65" s="8"/>
      <c r="M65" s="8"/>
      <c r="N65" s="8"/>
      <c r="O65" s="8"/>
      <c r="P65" s="8"/>
      <c r="Q65" s="8"/>
      <c r="R65" s="8"/>
      <c r="S65" s="8"/>
    </row>
    <row r="66" ht="17" customHeight="1" spans="1:19">
      <c r="A66" s="68" t="s">
        <v>2848</v>
      </c>
      <c r="B66" s="372" t="s">
        <v>2849</v>
      </c>
      <c r="C66" s="48" t="str">
        <f t="shared" si="0"/>
        <v>√</v>
      </c>
      <c r="D66" s="39" t="s">
        <v>2732</v>
      </c>
      <c r="E66" s="39" t="s">
        <v>2733</v>
      </c>
      <c r="F66" s="8"/>
      <c r="G66" s="8"/>
      <c r="H66" s="8"/>
      <c r="I66" s="8"/>
      <c r="J66" s="8"/>
      <c r="K66" s="8"/>
      <c r="L66" s="8"/>
      <c r="M66" s="8"/>
      <c r="N66" s="8"/>
      <c r="O66" s="8"/>
      <c r="P66" s="8"/>
      <c r="Q66" s="8"/>
      <c r="R66" s="8"/>
      <c r="S66" s="8"/>
    </row>
    <row r="67" ht="17" customHeight="1" spans="1:19">
      <c r="A67" s="68" t="s">
        <v>2850</v>
      </c>
      <c r="B67" s="372" t="s">
        <v>2851</v>
      </c>
      <c r="C67" s="48" t="str">
        <f t="shared" si="0"/>
        <v>√</v>
      </c>
      <c r="D67" s="39" t="s">
        <v>2732</v>
      </c>
      <c r="E67" s="39" t="s">
        <v>2733</v>
      </c>
      <c r="F67" s="8"/>
      <c r="G67" s="8"/>
      <c r="H67" s="8"/>
      <c r="I67" s="8"/>
      <c r="J67" s="8"/>
      <c r="K67" s="8"/>
      <c r="L67" s="8"/>
      <c r="M67" s="8"/>
      <c r="N67" s="8"/>
      <c r="O67" s="8"/>
      <c r="P67" s="8"/>
      <c r="Q67" s="8"/>
      <c r="R67" s="8"/>
      <c r="S67" s="8"/>
    </row>
    <row r="68" ht="17" customHeight="1" spans="1:19">
      <c r="A68" s="68" t="s">
        <v>2852</v>
      </c>
      <c r="B68" s="372" t="s">
        <v>2853</v>
      </c>
      <c r="C68" s="48" t="str">
        <f t="shared" si="0"/>
        <v>√</v>
      </c>
      <c r="D68" s="39" t="s">
        <v>2732</v>
      </c>
      <c r="E68" s="39" t="s">
        <v>2733</v>
      </c>
      <c r="F68" s="8"/>
      <c r="G68" s="8"/>
      <c r="H68" s="8"/>
      <c r="I68" s="8"/>
      <c r="J68" s="8"/>
      <c r="K68" s="8"/>
      <c r="L68" s="8"/>
      <c r="M68" s="8"/>
      <c r="N68" s="8"/>
      <c r="O68" s="8"/>
      <c r="P68" s="8"/>
      <c r="Q68" s="8"/>
      <c r="R68" s="8"/>
      <c r="S68" s="8"/>
    </row>
    <row r="69" ht="17" customHeight="1" spans="1:19">
      <c r="A69" s="68" t="s">
        <v>2854</v>
      </c>
      <c r="B69" s="372" t="s">
        <v>2855</v>
      </c>
      <c r="C69" s="48" t="str">
        <f t="shared" si="0"/>
        <v>√</v>
      </c>
      <c r="D69" s="39" t="s">
        <v>2732</v>
      </c>
      <c r="E69" s="39" t="s">
        <v>2733</v>
      </c>
      <c r="F69" s="8"/>
      <c r="G69" s="8"/>
      <c r="H69" s="8"/>
      <c r="I69" s="8"/>
      <c r="J69" s="8"/>
      <c r="K69" s="8"/>
      <c r="L69" s="8"/>
      <c r="M69" s="8"/>
      <c r="N69" s="8"/>
      <c r="O69" s="8"/>
      <c r="P69" s="8"/>
      <c r="Q69" s="8"/>
      <c r="R69" s="8"/>
      <c r="S69" s="8"/>
    </row>
    <row r="70" ht="17" customHeight="1" spans="1:19">
      <c r="A70" s="68" t="s">
        <v>2856</v>
      </c>
      <c r="B70" s="372" t="s">
        <v>2857</v>
      </c>
      <c r="C70" s="48" t="str">
        <f t="shared" si="0"/>
        <v>√</v>
      </c>
      <c r="D70" s="39" t="s">
        <v>2732</v>
      </c>
      <c r="E70" s="39" t="s">
        <v>2733</v>
      </c>
      <c r="F70" s="8"/>
      <c r="G70" s="8"/>
      <c r="H70" s="8"/>
      <c r="I70" s="8"/>
      <c r="J70" s="8"/>
      <c r="K70" s="8"/>
      <c r="L70" s="8"/>
      <c r="M70" s="8"/>
      <c r="N70" s="8"/>
      <c r="O70" s="8"/>
      <c r="P70" s="8"/>
      <c r="Q70" s="8"/>
      <c r="R70" s="8"/>
      <c r="S70" s="8"/>
    </row>
    <row r="71" ht="17" customHeight="1" spans="1:19">
      <c r="A71" s="68" t="s">
        <v>2858</v>
      </c>
      <c r="B71" s="372" t="s">
        <v>2859</v>
      </c>
      <c r="C71" s="48" t="str">
        <f t="shared" ref="C71:C116" si="1">IF(D71=0,"×","√")</f>
        <v>√</v>
      </c>
      <c r="D71" s="39" t="s">
        <v>2732</v>
      </c>
      <c r="E71" s="39" t="s">
        <v>2733</v>
      </c>
      <c r="F71" s="8"/>
      <c r="G71" s="8"/>
      <c r="H71" s="8"/>
      <c r="I71" s="8"/>
      <c r="J71" s="8"/>
      <c r="K71" s="8"/>
      <c r="L71" s="8"/>
      <c r="M71" s="8"/>
      <c r="N71" s="8"/>
      <c r="O71" s="8"/>
      <c r="P71" s="8"/>
      <c r="Q71" s="8"/>
      <c r="R71" s="8"/>
      <c r="S71" s="8"/>
    </row>
    <row r="72" ht="17" customHeight="1" spans="1:19">
      <c r="A72" s="68" t="s">
        <v>2860</v>
      </c>
      <c r="B72" s="372" t="s">
        <v>2861</v>
      </c>
      <c r="C72" s="48" t="str">
        <f t="shared" si="1"/>
        <v>√</v>
      </c>
      <c r="D72" s="39" t="s">
        <v>2732</v>
      </c>
      <c r="E72" s="39" t="s">
        <v>2733</v>
      </c>
      <c r="F72" s="8"/>
      <c r="G72" s="8"/>
      <c r="H72" s="8"/>
      <c r="I72" s="8"/>
      <c r="J72" s="8"/>
      <c r="K72" s="8"/>
      <c r="L72" s="8"/>
      <c r="M72" s="8"/>
      <c r="N72" s="8"/>
      <c r="O72" s="8"/>
      <c r="P72" s="8"/>
      <c r="Q72" s="8"/>
      <c r="R72" s="8"/>
      <c r="S72" s="8"/>
    </row>
    <row r="73" ht="17" customHeight="1" spans="1:19">
      <c r="A73" s="68" t="s">
        <v>2862</v>
      </c>
      <c r="B73" s="372" t="s">
        <v>2863</v>
      </c>
      <c r="C73" s="48" t="str">
        <f t="shared" si="1"/>
        <v>√</v>
      </c>
      <c r="D73" s="39" t="s">
        <v>2732</v>
      </c>
      <c r="E73" s="39" t="s">
        <v>2733</v>
      </c>
      <c r="F73" s="8"/>
      <c r="G73" s="8"/>
      <c r="H73" s="8"/>
      <c r="I73" s="8"/>
      <c r="J73" s="8"/>
      <c r="K73" s="8"/>
      <c r="L73" s="8"/>
      <c r="M73" s="8"/>
      <c r="N73" s="8"/>
      <c r="O73" s="8"/>
      <c r="P73" s="8"/>
      <c r="Q73" s="8"/>
      <c r="R73" s="8"/>
      <c r="S73" s="8"/>
    </row>
    <row r="74" ht="17" customHeight="1" spans="1:19">
      <c r="A74" s="68" t="s">
        <v>2864</v>
      </c>
      <c r="B74" s="372" t="s">
        <v>2865</v>
      </c>
      <c r="C74" s="48" t="str">
        <f t="shared" si="1"/>
        <v>√</v>
      </c>
      <c r="D74" s="39" t="s">
        <v>2732</v>
      </c>
      <c r="E74" s="39" t="s">
        <v>2733</v>
      </c>
      <c r="F74" s="8"/>
      <c r="G74" s="8"/>
      <c r="H74" s="8"/>
      <c r="I74" s="8"/>
      <c r="J74" s="8"/>
      <c r="K74" s="8"/>
      <c r="L74" s="8"/>
      <c r="M74" s="8"/>
      <c r="N74" s="8"/>
      <c r="O74" s="8"/>
      <c r="P74" s="8"/>
      <c r="Q74" s="8"/>
      <c r="R74" s="8"/>
      <c r="S74" s="8"/>
    </row>
    <row r="75" ht="17" customHeight="1" spans="1:19">
      <c r="A75" s="68" t="s">
        <v>2866</v>
      </c>
      <c r="B75" s="372" t="s">
        <v>2867</v>
      </c>
      <c r="C75" s="48" t="str">
        <f t="shared" si="1"/>
        <v>√</v>
      </c>
      <c r="D75" s="39" t="s">
        <v>2732</v>
      </c>
      <c r="E75" s="39" t="s">
        <v>2733</v>
      </c>
      <c r="F75" s="8"/>
      <c r="G75" s="8"/>
      <c r="H75" s="8"/>
      <c r="I75" s="8"/>
      <c r="J75" s="8"/>
      <c r="K75" s="8"/>
      <c r="L75" s="8"/>
      <c r="M75" s="8"/>
      <c r="N75" s="8"/>
      <c r="O75" s="8"/>
      <c r="P75" s="8"/>
      <c r="Q75" s="8"/>
      <c r="R75" s="8"/>
      <c r="S75" s="8"/>
    </row>
    <row r="76" ht="17" customHeight="1" spans="1:19">
      <c r="A76" s="68" t="s">
        <v>2868</v>
      </c>
      <c r="B76" s="372" t="s">
        <v>2869</v>
      </c>
      <c r="C76" s="48" t="str">
        <f t="shared" si="1"/>
        <v>√</v>
      </c>
      <c r="D76" s="39" t="s">
        <v>2732</v>
      </c>
      <c r="E76" s="39" t="s">
        <v>2733</v>
      </c>
      <c r="F76" s="8"/>
      <c r="G76" s="8"/>
      <c r="H76" s="8"/>
      <c r="I76" s="8"/>
      <c r="J76" s="8"/>
      <c r="K76" s="8"/>
      <c r="L76" s="8"/>
      <c r="M76" s="8"/>
      <c r="N76" s="8"/>
      <c r="O76" s="8"/>
      <c r="P76" s="8"/>
      <c r="Q76" s="8"/>
      <c r="R76" s="8"/>
      <c r="S76" s="8"/>
    </row>
    <row r="77" ht="17" customHeight="1" spans="1:19">
      <c r="A77" s="68" t="s">
        <v>2870</v>
      </c>
      <c r="B77" s="372" t="s">
        <v>2871</v>
      </c>
      <c r="C77" s="48" t="str">
        <f t="shared" si="1"/>
        <v>√</v>
      </c>
      <c r="D77" s="39" t="s">
        <v>2732</v>
      </c>
      <c r="E77" s="39" t="s">
        <v>2733</v>
      </c>
      <c r="F77" s="8"/>
      <c r="G77" s="8"/>
      <c r="H77" s="8"/>
      <c r="I77" s="8"/>
      <c r="J77" s="8"/>
      <c r="K77" s="8"/>
      <c r="L77" s="8"/>
      <c r="M77" s="8"/>
      <c r="N77" s="8"/>
      <c r="O77" s="8"/>
      <c r="P77" s="8"/>
      <c r="Q77" s="8"/>
      <c r="R77" s="8"/>
      <c r="S77" s="8"/>
    </row>
    <row r="78" ht="17" customHeight="1" spans="1:19">
      <c r="A78" s="68" t="s">
        <v>2872</v>
      </c>
      <c r="B78" s="372" t="s">
        <v>2873</v>
      </c>
      <c r="C78" s="48" t="str">
        <f t="shared" si="1"/>
        <v>√</v>
      </c>
      <c r="D78" s="39" t="s">
        <v>2732</v>
      </c>
      <c r="E78" s="39" t="s">
        <v>2733</v>
      </c>
      <c r="F78" s="8"/>
      <c r="G78" s="8"/>
      <c r="H78" s="8"/>
      <c r="I78" s="8"/>
      <c r="J78" s="8"/>
      <c r="K78" s="8"/>
      <c r="L78" s="8"/>
      <c r="M78" s="8"/>
      <c r="N78" s="8"/>
      <c r="O78" s="8"/>
      <c r="P78" s="8"/>
      <c r="Q78" s="8"/>
      <c r="R78" s="8"/>
      <c r="S78" s="8"/>
    </row>
    <row r="79" ht="17" customHeight="1" spans="1:19">
      <c r="A79" s="68" t="s">
        <v>2874</v>
      </c>
      <c r="B79" s="372" t="s">
        <v>2875</v>
      </c>
      <c r="C79" s="48" t="str">
        <f t="shared" si="1"/>
        <v>√</v>
      </c>
      <c r="D79" s="39" t="s">
        <v>2732</v>
      </c>
      <c r="E79" s="39" t="s">
        <v>2733</v>
      </c>
      <c r="F79" s="8"/>
      <c r="G79" s="8"/>
      <c r="H79" s="8"/>
      <c r="I79" s="8"/>
      <c r="J79" s="8"/>
      <c r="K79" s="8"/>
      <c r="L79" s="8"/>
      <c r="M79" s="8"/>
      <c r="N79" s="8"/>
      <c r="O79" s="8"/>
      <c r="P79" s="8"/>
      <c r="Q79" s="8"/>
      <c r="R79" s="8"/>
      <c r="S79" s="8"/>
    </row>
    <row r="80" ht="17" customHeight="1" spans="1:19">
      <c r="A80" s="68" t="s">
        <v>2876</v>
      </c>
      <c r="B80" s="372" t="s">
        <v>2877</v>
      </c>
      <c r="C80" s="48" t="str">
        <f t="shared" si="1"/>
        <v>√</v>
      </c>
      <c r="D80" s="39" t="s">
        <v>2732</v>
      </c>
      <c r="E80" s="39" t="s">
        <v>2733</v>
      </c>
      <c r="F80" s="8"/>
      <c r="G80" s="8"/>
      <c r="H80" s="8"/>
      <c r="I80" s="8"/>
      <c r="J80" s="8"/>
      <c r="K80" s="8"/>
      <c r="L80" s="8"/>
      <c r="M80" s="8"/>
      <c r="N80" s="8"/>
      <c r="O80" s="8"/>
      <c r="P80" s="8"/>
      <c r="Q80" s="8"/>
      <c r="R80" s="8"/>
      <c r="S80" s="8"/>
    </row>
    <row r="81" ht="17" customHeight="1" spans="1:19">
      <c r="A81" s="68" t="s">
        <v>2878</v>
      </c>
      <c r="B81" s="372" t="s">
        <v>2879</v>
      </c>
      <c r="C81" s="48" t="str">
        <f t="shared" si="1"/>
        <v>√</v>
      </c>
      <c r="D81" s="39" t="s">
        <v>2732</v>
      </c>
      <c r="E81" s="39" t="s">
        <v>2733</v>
      </c>
      <c r="F81" s="8"/>
      <c r="G81" s="8"/>
      <c r="H81" s="8"/>
      <c r="I81" s="8"/>
      <c r="J81" s="8"/>
      <c r="K81" s="8"/>
      <c r="L81" s="8"/>
      <c r="M81" s="8"/>
      <c r="N81" s="8"/>
      <c r="O81" s="8"/>
      <c r="P81" s="8"/>
      <c r="Q81" s="8"/>
      <c r="R81" s="8"/>
      <c r="S81" s="8"/>
    </row>
    <row r="82" ht="17" customHeight="1" spans="1:19">
      <c r="A82" s="68" t="s">
        <v>2880</v>
      </c>
      <c r="B82" s="372" t="s">
        <v>2881</v>
      </c>
      <c r="C82" s="48" t="str">
        <f t="shared" si="1"/>
        <v>√</v>
      </c>
      <c r="D82" s="39" t="s">
        <v>2732</v>
      </c>
      <c r="E82" s="39" t="s">
        <v>2733</v>
      </c>
      <c r="F82" s="8"/>
      <c r="G82" s="8"/>
      <c r="H82" s="8"/>
      <c r="I82" s="8"/>
      <c r="J82" s="8"/>
      <c r="K82" s="8"/>
      <c r="L82" s="8"/>
      <c r="M82" s="8"/>
      <c r="N82" s="8"/>
      <c r="O82" s="8"/>
      <c r="P82" s="8"/>
      <c r="Q82" s="8"/>
      <c r="R82" s="8"/>
      <c r="S82" s="8"/>
    </row>
    <row r="83" ht="17" customHeight="1" spans="1:19">
      <c r="A83" s="68" t="s">
        <v>2882</v>
      </c>
      <c r="B83" s="372" t="s">
        <v>2883</v>
      </c>
      <c r="C83" s="48" t="str">
        <f t="shared" si="1"/>
        <v>√</v>
      </c>
      <c r="D83" s="39" t="s">
        <v>2732</v>
      </c>
      <c r="E83" s="39" t="s">
        <v>2733</v>
      </c>
      <c r="F83" s="8"/>
      <c r="G83" s="8"/>
      <c r="H83" s="8"/>
      <c r="I83" s="8"/>
      <c r="J83" s="8"/>
      <c r="K83" s="8"/>
      <c r="L83" s="8"/>
      <c r="M83" s="8"/>
      <c r="N83" s="8"/>
      <c r="O83" s="8"/>
      <c r="P83" s="8"/>
      <c r="Q83" s="8"/>
      <c r="R83" s="8"/>
      <c r="S83" s="8"/>
    </row>
    <row r="84" ht="17" customHeight="1" spans="1:19">
      <c r="A84" s="68" t="s">
        <v>2884</v>
      </c>
      <c r="B84" s="372" t="s">
        <v>2885</v>
      </c>
      <c r="C84" s="48" t="str">
        <f t="shared" si="1"/>
        <v>√</v>
      </c>
      <c r="D84" s="39" t="s">
        <v>2732</v>
      </c>
      <c r="E84" s="39" t="s">
        <v>2733</v>
      </c>
      <c r="F84" s="8"/>
      <c r="G84" s="8"/>
      <c r="H84" s="8"/>
      <c r="I84" s="8"/>
      <c r="J84" s="8"/>
      <c r="K84" s="8"/>
      <c r="L84" s="8"/>
      <c r="M84" s="8"/>
      <c r="N84" s="8"/>
      <c r="O84" s="8"/>
      <c r="P84" s="8"/>
      <c r="Q84" s="8"/>
      <c r="R84" s="8"/>
      <c r="S84" s="8"/>
    </row>
    <row r="85" ht="17" customHeight="1" spans="1:19">
      <c r="A85" s="68" t="s">
        <v>2886</v>
      </c>
      <c r="B85" s="372" t="s">
        <v>2887</v>
      </c>
      <c r="C85" s="48" t="str">
        <f t="shared" si="1"/>
        <v>√</v>
      </c>
      <c r="D85" s="39" t="s">
        <v>2732</v>
      </c>
      <c r="E85" s="39" t="s">
        <v>2733</v>
      </c>
      <c r="F85" s="8"/>
      <c r="G85" s="8"/>
      <c r="H85" s="8"/>
      <c r="I85" s="8"/>
      <c r="J85" s="8"/>
      <c r="K85" s="8"/>
      <c r="L85" s="8"/>
      <c r="M85" s="8"/>
      <c r="N85" s="8"/>
      <c r="O85" s="8"/>
      <c r="P85" s="8"/>
      <c r="Q85" s="8"/>
      <c r="R85" s="8"/>
      <c r="S85" s="8"/>
    </row>
    <row r="86" ht="17" customHeight="1" spans="1:19">
      <c r="A86" s="68" t="s">
        <v>2888</v>
      </c>
      <c r="B86" s="372" t="s">
        <v>2889</v>
      </c>
      <c r="C86" s="48" t="str">
        <f t="shared" si="1"/>
        <v>√</v>
      </c>
      <c r="D86" s="39" t="s">
        <v>2732</v>
      </c>
      <c r="E86" s="39" t="s">
        <v>2733</v>
      </c>
      <c r="F86" s="8"/>
      <c r="G86" s="8"/>
      <c r="H86" s="8"/>
      <c r="I86" s="8"/>
      <c r="J86" s="8"/>
      <c r="K86" s="8"/>
      <c r="L86" s="8"/>
      <c r="M86" s="8"/>
      <c r="N86" s="8"/>
      <c r="O86" s="8"/>
      <c r="P86" s="8"/>
      <c r="Q86" s="8"/>
      <c r="R86" s="8"/>
      <c r="S86" s="8"/>
    </row>
    <row r="87" ht="17" customHeight="1" spans="1:19">
      <c r="A87" s="68" t="s">
        <v>2890</v>
      </c>
      <c r="B87" s="372" t="s">
        <v>2891</v>
      </c>
      <c r="C87" s="48" t="str">
        <f t="shared" si="1"/>
        <v>√</v>
      </c>
      <c r="D87" s="39" t="s">
        <v>2732</v>
      </c>
      <c r="E87" s="39" t="s">
        <v>2733</v>
      </c>
      <c r="F87" s="8"/>
      <c r="G87" s="8"/>
      <c r="H87" s="8"/>
      <c r="I87" s="8"/>
      <c r="J87" s="8"/>
      <c r="K87" s="8"/>
      <c r="L87" s="8"/>
      <c r="M87" s="8"/>
      <c r="N87" s="8"/>
      <c r="O87" s="8"/>
      <c r="P87" s="8"/>
      <c r="Q87" s="8"/>
      <c r="R87" s="8"/>
      <c r="S87" s="8"/>
    </row>
    <row r="88" ht="17" customHeight="1" spans="1:19">
      <c r="A88" s="68" t="s">
        <v>2892</v>
      </c>
      <c r="B88" s="372" t="s">
        <v>2893</v>
      </c>
      <c r="C88" s="48" t="str">
        <f t="shared" si="1"/>
        <v>√</v>
      </c>
      <c r="D88" s="39" t="s">
        <v>2732</v>
      </c>
      <c r="E88" s="39" t="s">
        <v>2733</v>
      </c>
      <c r="F88" s="8"/>
      <c r="G88" s="8"/>
      <c r="H88" s="8"/>
      <c r="I88" s="8"/>
      <c r="J88" s="8"/>
      <c r="K88" s="8"/>
      <c r="L88" s="8"/>
      <c r="M88" s="8"/>
      <c r="N88" s="8"/>
      <c r="O88" s="8"/>
      <c r="P88" s="8"/>
      <c r="Q88" s="8"/>
      <c r="R88" s="8"/>
      <c r="S88" s="8"/>
    </row>
    <row r="89" ht="17" customHeight="1" spans="1:19">
      <c r="A89" s="68" t="s">
        <v>2894</v>
      </c>
      <c r="B89" s="372" t="s">
        <v>2895</v>
      </c>
      <c r="C89" s="48" t="str">
        <f t="shared" si="1"/>
        <v>√</v>
      </c>
      <c r="D89" s="39" t="s">
        <v>2732</v>
      </c>
      <c r="E89" s="39" t="s">
        <v>2733</v>
      </c>
      <c r="F89" s="8"/>
      <c r="G89" s="8"/>
      <c r="H89" s="8"/>
      <c r="I89" s="8"/>
      <c r="J89" s="8"/>
      <c r="K89" s="8"/>
      <c r="L89" s="8"/>
      <c r="M89" s="8"/>
      <c r="N89" s="8"/>
      <c r="O89" s="8"/>
      <c r="P89" s="8"/>
      <c r="Q89" s="8"/>
      <c r="R89" s="8"/>
      <c r="S89" s="8"/>
    </row>
    <row r="90" ht="17" customHeight="1" spans="1:19">
      <c r="A90" s="68" t="s">
        <v>2896</v>
      </c>
      <c r="B90" s="372" t="s">
        <v>2897</v>
      </c>
      <c r="C90" s="48" t="str">
        <f t="shared" si="1"/>
        <v>√</v>
      </c>
      <c r="D90" s="39" t="s">
        <v>2732</v>
      </c>
      <c r="E90" s="39" t="s">
        <v>2733</v>
      </c>
      <c r="F90" s="8"/>
      <c r="G90" s="8"/>
      <c r="H90" s="8"/>
      <c r="I90" s="8"/>
      <c r="J90" s="8"/>
      <c r="K90" s="8"/>
      <c r="L90" s="8"/>
      <c r="M90" s="8"/>
      <c r="N90" s="8"/>
      <c r="O90" s="8"/>
      <c r="P90" s="8"/>
      <c r="Q90" s="8"/>
      <c r="R90" s="8"/>
      <c r="S90" s="8"/>
    </row>
    <row r="91" ht="17" customHeight="1" spans="1:19">
      <c r="A91" s="68" t="s">
        <v>2898</v>
      </c>
      <c r="B91" s="372" t="s">
        <v>2899</v>
      </c>
      <c r="C91" s="48" t="str">
        <f t="shared" si="1"/>
        <v>√</v>
      </c>
      <c r="D91" s="39" t="s">
        <v>2732</v>
      </c>
      <c r="E91" s="39" t="s">
        <v>2733</v>
      </c>
      <c r="F91" s="8"/>
      <c r="G91" s="8"/>
      <c r="H91" s="8"/>
      <c r="I91" s="8"/>
      <c r="J91" s="8"/>
      <c r="K91" s="8"/>
      <c r="L91" s="8"/>
      <c r="M91" s="8"/>
      <c r="N91" s="8"/>
      <c r="O91" s="8"/>
      <c r="P91" s="8"/>
      <c r="Q91" s="8"/>
      <c r="R91" s="8"/>
      <c r="S91" s="8"/>
    </row>
    <row r="92" ht="17" customHeight="1" spans="1:19">
      <c r="A92" s="68" t="s">
        <v>2900</v>
      </c>
      <c r="B92" s="372" t="s">
        <v>2901</v>
      </c>
      <c r="C92" s="48" t="str">
        <f t="shared" si="1"/>
        <v>√</v>
      </c>
      <c r="D92" s="39" t="s">
        <v>2732</v>
      </c>
      <c r="E92" s="39" t="s">
        <v>2733</v>
      </c>
      <c r="F92" s="8"/>
      <c r="G92" s="8"/>
      <c r="H92" s="8"/>
      <c r="I92" s="8"/>
      <c r="J92" s="8"/>
      <c r="K92" s="8"/>
      <c r="L92" s="8"/>
      <c r="M92" s="8"/>
      <c r="N92" s="8"/>
      <c r="O92" s="8"/>
      <c r="P92" s="8"/>
      <c r="Q92" s="8"/>
      <c r="R92" s="8"/>
      <c r="S92" s="8"/>
    </row>
    <row r="93" ht="17" customHeight="1" spans="1:19">
      <c r="A93" s="68" t="s">
        <v>2902</v>
      </c>
      <c r="B93" s="372" t="s">
        <v>2903</v>
      </c>
      <c r="C93" s="48" t="str">
        <f t="shared" si="1"/>
        <v>√</v>
      </c>
      <c r="D93" s="39" t="s">
        <v>2732</v>
      </c>
      <c r="E93" s="39" t="s">
        <v>2733</v>
      </c>
      <c r="F93" s="8"/>
      <c r="G93" s="8"/>
      <c r="H93" s="8"/>
      <c r="I93" s="8"/>
      <c r="J93" s="8"/>
      <c r="K93" s="8"/>
      <c r="L93" s="8"/>
      <c r="M93" s="8"/>
      <c r="N93" s="8"/>
      <c r="O93" s="8"/>
      <c r="P93" s="8"/>
      <c r="Q93" s="8"/>
      <c r="R93" s="8"/>
      <c r="S93" s="8"/>
    </row>
    <row r="94" ht="17" customHeight="1" spans="1:19">
      <c r="A94" s="68" t="s">
        <v>2904</v>
      </c>
      <c r="B94" s="372" t="s">
        <v>2905</v>
      </c>
      <c r="C94" s="48" t="str">
        <f t="shared" si="1"/>
        <v>√</v>
      </c>
      <c r="D94" s="39" t="s">
        <v>2732</v>
      </c>
      <c r="E94" s="39" t="s">
        <v>2733</v>
      </c>
      <c r="F94" s="8"/>
      <c r="G94" s="8"/>
      <c r="H94" s="8"/>
      <c r="I94" s="8"/>
      <c r="J94" s="8"/>
      <c r="K94" s="8"/>
      <c r="L94" s="8"/>
      <c r="M94" s="8"/>
      <c r="N94" s="8"/>
      <c r="O94" s="8"/>
      <c r="P94" s="8"/>
      <c r="Q94" s="8"/>
      <c r="R94" s="8"/>
      <c r="S94" s="8"/>
    </row>
    <row r="95" ht="17" customHeight="1" spans="1:19">
      <c r="A95" s="68" t="s">
        <v>2906</v>
      </c>
      <c r="B95" s="372" t="s">
        <v>2907</v>
      </c>
      <c r="C95" s="48" t="str">
        <f t="shared" si="1"/>
        <v>√</v>
      </c>
      <c r="D95" s="39" t="s">
        <v>2732</v>
      </c>
      <c r="E95" s="39" t="s">
        <v>2733</v>
      </c>
      <c r="F95" s="8"/>
      <c r="G95" s="8"/>
      <c r="H95" s="8"/>
      <c r="I95" s="8"/>
      <c r="J95" s="8"/>
      <c r="K95" s="8"/>
      <c r="L95" s="8"/>
      <c r="M95" s="8"/>
      <c r="N95" s="8"/>
      <c r="O95" s="8"/>
      <c r="P95" s="8"/>
      <c r="Q95" s="8"/>
      <c r="R95" s="8"/>
      <c r="S95" s="8"/>
    </row>
    <row r="96" ht="17" customHeight="1" spans="1:19">
      <c r="A96" s="68" t="s">
        <v>2908</v>
      </c>
      <c r="B96" s="372" t="s">
        <v>2909</v>
      </c>
      <c r="C96" s="48" t="str">
        <f t="shared" si="1"/>
        <v>√</v>
      </c>
      <c r="D96" s="39" t="s">
        <v>2732</v>
      </c>
      <c r="E96" s="39" t="s">
        <v>2733</v>
      </c>
      <c r="F96" s="8"/>
      <c r="G96" s="8"/>
      <c r="H96" s="8"/>
      <c r="I96" s="8"/>
      <c r="J96" s="8"/>
      <c r="K96" s="8"/>
      <c r="L96" s="8"/>
      <c r="M96" s="8"/>
      <c r="N96" s="8"/>
      <c r="O96" s="8"/>
      <c r="P96" s="8"/>
      <c r="Q96" s="8"/>
      <c r="R96" s="8"/>
      <c r="S96" s="8"/>
    </row>
    <row r="97" ht="17" customHeight="1" spans="1:19">
      <c r="A97" s="68" t="s">
        <v>2910</v>
      </c>
      <c r="B97" s="372" t="s">
        <v>2911</v>
      </c>
      <c r="C97" s="48" t="str">
        <f t="shared" si="1"/>
        <v>√</v>
      </c>
      <c r="D97" s="39" t="s">
        <v>2732</v>
      </c>
      <c r="E97" s="39" t="s">
        <v>2733</v>
      </c>
      <c r="F97" s="8"/>
      <c r="G97" s="8"/>
      <c r="H97" s="8"/>
      <c r="I97" s="8"/>
      <c r="J97" s="8"/>
      <c r="K97" s="8"/>
      <c r="L97" s="8"/>
      <c r="M97" s="8"/>
      <c r="N97" s="8"/>
      <c r="O97" s="8"/>
      <c r="P97" s="8"/>
      <c r="Q97" s="8"/>
      <c r="R97" s="8"/>
      <c r="S97" s="8"/>
    </row>
    <row r="98" ht="17" customHeight="1" spans="1:19">
      <c r="A98" s="68" t="s">
        <v>2912</v>
      </c>
      <c r="B98" s="372" t="s">
        <v>2913</v>
      </c>
      <c r="C98" s="48" t="str">
        <f t="shared" si="1"/>
        <v>√</v>
      </c>
      <c r="D98" s="39" t="s">
        <v>2732</v>
      </c>
      <c r="E98" s="39" t="s">
        <v>2733</v>
      </c>
      <c r="F98" s="8"/>
      <c r="G98" s="8"/>
      <c r="H98" s="8"/>
      <c r="I98" s="8"/>
      <c r="J98" s="8"/>
      <c r="K98" s="8"/>
      <c r="L98" s="8"/>
      <c r="M98" s="8"/>
      <c r="N98" s="8"/>
      <c r="O98" s="8"/>
      <c r="P98" s="8"/>
      <c r="Q98" s="8"/>
      <c r="R98" s="8"/>
      <c r="S98" s="8"/>
    </row>
    <row r="99" ht="17" customHeight="1" spans="1:19">
      <c r="A99" s="68" t="s">
        <v>2914</v>
      </c>
      <c r="B99" s="372" t="s">
        <v>2915</v>
      </c>
      <c r="C99" s="48" t="str">
        <f t="shared" si="1"/>
        <v>√</v>
      </c>
      <c r="D99" s="39" t="s">
        <v>2732</v>
      </c>
      <c r="E99" s="39" t="s">
        <v>2733</v>
      </c>
      <c r="F99" s="8"/>
      <c r="G99" s="8"/>
      <c r="H99" s="8"/>
      <c r="I99" s="8"/>
      <c r="J99" s="8"/>
      <c r="K99" s="8"/>
      <c r="L99" s="8"/>
      <c r="M99" s="8"/>
      <c r="N99" s="8"/>
      <c r="O99" s="8"/>
      <c r="P99" s="8"/>
      <c r="Q99" s="8"/>
      <c r="R99" s="8"/>
      <c r="S99" s="8"/>
    </row>
    <row r="100" ht="17" customHeight="1" spans="1:19">
      <c r="A100" s="68" t="s">
        <v>2916</v>
      </c>
      <c r="B100" s="372" t="s">
        <v>2917</v>
      </c>
      <c r="C100" s="48" t="str">
        <f t="shared" si="1"/>
        <v>√</v>
      </c>
      <c r="D100" s="39" t="s">
        <v>2732</v>
      </c>
      <c r="E100" s="39" t="s">
        <v>2733</v>
      </c>
      <c r="F100" s="8"/>
      <c r="G100" s="8"/>
      <c r="H100" s="8"/>
      <c r="I100" s="8"/>
      <c r="J100" s="8"/>
      <c r="K100" s="8"/>
      <c r="L100" s="8"/>
      <c r="M100" s="8"/>
      <c r="N100" s="8"/>
      <c r="O100" s="8"/>
      <c r="P100" s="8"/>
      <c r="Q100" s="8"/>
      <c r="R100" s="8"/>
      <c r="S100" s="8"/>
    </row>
    <row r="101" ht="17" customHeight="1" spans="1:19">
      <c r="A101" s="68" t="s">
        <v>2918</v>
      </c>
      <c r="B101" s="372" t="s">
        <v>2919</v>
      </c>
      <c r="C101" s="48" t="str">
        <f t="shared" si="1"/>
        <v>√</v>
      </c>
      <c r="D101" s="39" t="s">
        <v>2732</v>
      </c>
      <c r="E101" s="39" t="s">
        <v>2733</v>
      </c>
      <c r="F101" s="8"/>
      <c r="G101" s="8"/>
      <c r="H101" s="8"/>
      <c r="I101" s="8"/>
      <c r="J101" s="8"/>
      <c r="K101" s="8"/>
      <c r="L101" s="8"/>
      <c r="M101" s="8"/>
      <c r="N101" s="8"/>
      <c r="O101" s="8"/>
      <c r="P101" s="8"/>
      <c r="Q101" s="8"/>
      <c r="R101" s="8"/>
      <c r="S101" s="8"/>
    </row>
    <row r="102" ht="17" customHeight="1" spans="1:19">
      <c r="A102" s="68" t="s">
        <v>2920</v>
      </c>
      <c r="B102" s="372" t="s">
        <v>2921</v>
      </c>
      <c r="C102" s="48" t="str">
        <f t="shared" si="1"/>
        <v>√</v>
      </c>
      <c r="D102" s="39" t="s">
        <v>2732</v>
      </c>
      <c r="E102" s="39" t="s">
        <v>2733</v>
      </c>
      <c r="F102" s="8"/>
      <c r="G102" s="8"/>
      <c r="H102" s="8"/>
      <c r="I102" s="8"/>
      <c r="J102" s="8"/>
      <c r="K102" s="8"/>
      <c r="L102" s="8"/>
      <c r="M102" s="8"/>
      <c r="N102" s="8"/>
      <c r="O102" s="8"/>
      <c r="P102" s="8"/>
      <c r="Q102" s="8"/>
      <c r="R102" s="8"/>
      <c r="S102" s="8"/>
    </row>
    <row r="103" ht="17" customHeight="1" spans="1:19">
      <c r="A103" s="68" t="s">
        <v>2922</v>
      </c>
      <c r="B103" s="372" t="s">
        <v>2923</v>
      </c>
      <c r="C103" s="48" t="str">
        <f t="shared" si="1"/>
        <v>√</v>
      </c>
      <c r="D103" s="39" t="s">
        <v>2732</v>
      </c>
      <c r="E103" s="39" t="s">
        <v>2733</v>
      </c>
      <c r="F103" s="8"/>
      <c r="G103" s="8"/>
      <c r="H103" s="8"/>
      <c r="I103" s="8"/>
      <c r="J103" s="8"/>
      <c r="K103" s="8"/>
      <c r="L103" s="8"/>
      <c r="M103" s="8"/>
      <c r="N103" s="8"/>
      <c r="O103" s="8"/>
      <c r="P103" s="8"/>
      <c r="Q103" s="8"/>
      <c r="R103" s="8"/>
      <c r="S103" s="8"/>
    </row>
    <row r="104" ht="17" customHeight="1" spans="1:19">
      <c r="A104" s="68" t="s">
        <v>2924</v>
      </c>
      <c r="B104" s="372" t="s">
        <v>2925</v>
      </c>
      <c r="C104" s="48" t="str">
        <f t="shared" si="1"/>
        <v>√</v>
      </c>
      <c r="D104" s="39" t="s">
        <v>2732</v>
      </c>
      <c r="E104" s="39" t="s">
        <v>2733</v>
      </c>
      <c r="F104" s="8"/>
      <c r="G104" s="8"/>
      <c r="H104" s="8"/>
      <c r="I104" s="8"/>
      <c r="J104" s="8"/>
      <c r="K104" s="8"/>
      <c r="L104" s="8"/>
      <c r="M104" s="8"/>
      <c r="N104" s="8"/>
      <c r="O104" s="8"/>
      <c r="P104" s="8"/>
      <c r="Q104" s="8"/>
      <c r="R104" s="8"/>
      <c r="S104" s="8"/>
    </row>
    <row r="105" ht="17" customHeight="1" spans="1:19">
      <c r="A105" s="68" t="s">
        <v>2926</v>
      </c>
      <c r="B105" s="372" t="s">
        <v>2927</v>
      </c>
      <c r="C105" s="48" t="str">
        <f t="shared" si="1"/>
        <v>√</v>
      </c>
      <c r="D105" s="39" t="s">
        <v>2732</v>
      </c>
      <c r="E105" s="39" t="s">
        <v>2733</v>
      </c>
      <c r="F105" s="8"/>
      <c r="G105" s="8"/>
      <c r="H105" s="8"/>
      <c r="I105" s="8"/>
      <c r="J105" s="8"/>
      <c r="K105" s="8"/>
      <c r="L105" s="8"/>
      <c r="M105" s="8"/>
      <c r="N105" s="8"/>
      <c r="O105" s="8"/>
      <c r="P105" s="8"/>
      <c r="Q105" s="8"/>
      <c r="R105" s="8"/>
      <c r="S105" s="8"/>
    </row>
    <row r="106" ht="17" customHeight="1" spans="1:19">
      <c r="A106" s="68" t="s">
        <v>2928</v>
      </c>
      <c r="B106" s="372" t="s">
        <v>2929</v>
      </c>
      <c r="C106" s="48" t="str">
        <f t="shared" si="1"/>
        <v>√</v>
      </c>
      <c r="D106" s="39" t="s">
        <v>2732</v>
      </c>
      <c r="E106" s="39" t="s">
        <v>2733</v>
      </c>
      <c r="F106" s="8"/>
      <c r="G106" s="8"/>
      <c r="H106" s="8"/>
      <c r="I106" s="8"/>
      <c r="J106" s="8"/>
      <c r="K106" s="8"/>
      <c r="L106" s="8"/>
      <c r="M106" s="8"/>
      <c r="N106" s="8"/>
      <c r="O106" s="8"/>
      <c r="P106" s="8"/>
      <c r="Q106" s="8"/>
      <c r="R106" s="8"/>
      <c r="S106" s="8"/>
    </row>
    <row r="107" ht="17" customHeight="1" spans="1:19">
      <c r="A107" s="68" t="s">
        <v>2930</v>
      </c>
      <c r="B107" s="372" t="s">
        <v>2931</v>
      </c>
      <c r="C107" s="48" t="str">
        <f t="shared" si="1"/>
        <v>√</v>
      </c>
      <c r="D107" s="39" t="s">
        <v>2732</v>
      </c>
      <c r="E107" s="39" t="s">
        <v>2733</v>
      </c>
      <c r="F107" s="8"/>
      <c r="G107" s="8"/>
      <c r="H107" s="8"/>
      <c r="I107" s="8"/>
      <c r="J107" s="8"/>
      <c r="K107" s="8"/>
      <c r="L107" s="8"/>
      <c r="M107" s="8"/>
      <c r="N107" s="8"/>
      <c r="O107" s="8"/>
      <c r="P107" s="8"/>
      <c r="Q107" s="8"/>
      <c r="R107" s="8"/>
      <c r="S107" s="8"/>
    </row>
    <row r="108" ht="17" customHeight="1" spans="1:19">
      <c r="A108" s="68" t="s">
        <v>2932</v>
      </c>
      <c r="B108" s="372" t="s">
        <v>2933</v>
      </c>
      <c r="C108" s="48" t="str">
        <f t="shared" si="1"/>
        <v>√</v>
      </c>
      <c r="D108" s="39" t="s">
        <v>2732</v>
      </c>
      <c r="E108" s="39" t="s">
        <v>2733</v>
      </c>
      <c r="F108" s="8"/>
      <c r="G108" s="8"/>
      <c r="H108" s="8"/>
      <c r="I108" s="8"/>
      <c r="J108" s="8"/>
      <c r="K108" s="8"/>
      <c r="L108" s="8"/>
      <c r="M108" s="8"/>
      <c r="N108" s="8"/>
      <c r="O108" s="8"/>
      <c r="P108" s="8"/>
      <c r="Q108" s="8"/>
      <c r="R108" s="8"/>
      <c r="S108" s="8"/>
    </row>
    <row r="109" ht="17" customHeight="1" spans="1:19">
      <c r="A109" s="68" t="s">
        <v>2934</v>
      </c>
      <c r="B109" s="372" t="s">
        <v>2935</v>
      </c>
      <c r="C109" s="48" t="str">
        <f t="shared" si="1"/>
        <v>√</v>
      </c>
      <c r="D109" s="39" t="s">
        <v>2732</v>
      </c>
      <c r="E109" s="39" t="s">
        <v>2733</v>
      </c>
      <c r="F109" s="8"/>
      <c r="G109" s="8"/>
      <c r="H109" s="8"/>
      <c r="I109" s="8"/>
      <c r="J109" s="8"/>
      <c r="K109" s="8"/>
      <c r="L109" s="8"/>
      <c r="M109" s="8"/>
      <c r="N109" s="8"/>
      <c r="O109" s="8"/>
      <c r="P109" s="8"/>
      <c r="Q109" s="8"/>
      <c r="R109" s="8"/>
      <c r="S109" s="8"/>
    </row>
    <row r="110" ht="17" customHeight="1" spans="1:19">
      <c r="A110" s="68" t="s">
        <v>2936</v>
      </c>
      <c r="B110" s="372" t="s">
        <v>2937</v>
      </c>
      <c r="C110" s="48" t="str">
        <f t="shared" si="1"/>
        <v>√</v>
      </c>
      <c r="D110" s="39" t="s">
        <v>2732</v>
      </c>
      <c r="E110" s="39" t="s">
        <v>2733</v>
      </c>
      <c r="F110" s="8"/>
      <c r="G110" s="8"/>
      <c r="H110" s="8"/>
      <c r="I110" s="8"/>
      <c r="J110" s="8"/>
      <c r="K110" s="8"/>
      <c r="L110" s="8"/>
      <c r="M110" s="8"/>
      <c r="N110" s="8"/>
      <c r="O110" s="8"/>
      <c r="P110" s="8"/>
      <c r="Q110" s="8"/>
      <c r="R110" s="8"/>
      <c r="S110" s="8"/>
    </row>
    <row r="111" ht="17" customHeight="1" spans="1:19">
      <c r="A111" s="68" t="s">
        <v>2938</v>
      </c>
      <c r="B111" s="372" t="s">
        <v>2939</v>
      </c>
      <c r="C111" s="48" t="str">
        <f t="shared" si="1"/>
        <v>√</v>
      </c>
      <c r="D111" s="39" t="s">
        <v>2732</v>
      </c>
      <c r="E111" s="39" t="s">
        <v>2733</v>
      </c>
      <c r="F111" s="8"/>
      <c r="G111" s="8"/>
      <c r="H111" s="8"/>
      <c r="I111" s="8"/>
      <c r="J111" s="8"/>
      <c r="K111" s="8"/>
      <c r="L111" s="8"/>
      <c r="M111" s="8"/>
      <c r="N111" s="8"/>
      <c r="O111" s="8"/>
      <c r="P111" s="8"/>
      <c r="Q111" s="8"/>
      <c r="R111" s="8"/>
      <c r="S111" s="8"/>
    </row>
    <row r="112" ht="17" customHeight="1" spans="1:19">
      <c r="A112" s="68" t="s">
        <v>2940</v>
      </c>
      <c r="B112" s="372" t="s">
        <v>2941</v>
      </c>
      <c r="C112" s="48" t="str">
        <f t="shared" si="1"/>
        <v>√</v>
      </c>
      <c r="D112" s="39" t="s">
        <v>2732</v>
      </c>
      <c r="E112" s="39" t="s">
        <v>2733</v>
      </c>
      <c r="F112" s="8"/>
      <c r="G112" s="8"/>
      <c r="H112" s="8"/>
      <c r="I112" s="8"/>
      <c r="J112" s="8"/>
      <c r="K112" s="8"/>
      <c r="L112" s="8"/>
      <c r="M112" s="8"/>
      <c r="N112" s="8"/>
      <c r="O112" s="8"/>
      <c r="P112" s="8"/>
      <c r="Q112" s="8"/>
      <c r="R112" s="8"/>
      <c r="S112" s="8"/>
    </row>
    <row r="113" ht="17" customHeight="1" spans="1:19">
      <c r="A113" s="68" t="s">
        <v>2942</v>
      </c>
      <c r="B113" s="372" t="s">
        <v>2943</v>
      </c>
      <c r="C113" s="48" t="str">
        <f t="shared" si="1"/>
        <v>√</v>
      </c>
      <c r="D113" s="39" t="s">
        <v>2732</v>
      </c>
      <c r="E113" s="39" t="s">
        <v>2733</v>
      </c>
      <c r="F113" s="8"/>
      <c r="G113" s="8"/>
      <c r="H113" s="8"/>
      <c r="I113" s="8"/>
      <c r="J113" s="8"/>
      <c r="K113" s="8"/>
      <c r="L113" s="8"/>
      <c r="M113" s="8"/>
      <c r="N113" s="8"/>
      <c r="O113" s="8"/>
      <c r="P113" s="8"/>
      <c r="Q113" s="8"/>
      <c r="R113" s="8"/>
      <c r="S113" s="8"/>
    </row>
    <row r="114" ht="17" customHeight="1" spans="1:19">
      <c r="A114" s="68" t="s">
        <v>2944</v>
      </c>
      <c r="B114" s="372" t="s">
        <v>2945</v>
      </c>
      <c r="C114" s="48" t="str">
        <f t="shared" si="1"/>
        <v>√</v>
      </c>
      <c r="D114" s="39" t="s">
        <v>2732</v>
      </c>
      <c r="E114" s="39" t="s">
        <v>2733</v>
      </c>
      <c r="F114" s="8"/>
      <c r="G114" s="8"/>
      <c r="H114" s="8"/>
      <c r="I114" s="8"/>
      <c r="J114" s="8"/>
      <c r="K114" s="8"/>
      <c r="L114" s="8"/>
      <c r="M114" s="8"/>
      <c r="N114" s="8"/>
      <c r="O114" s="8"/>
      <c r="P114" s="8"/>
      <c r="Q114" s="8"/>
      <c r="R114" s="8"/>
      <c r="S114" s="8"/>
    </row>
    <row r="115" ht="17" customHeight="1" spans="1:19">
      <c r="A115" s="68" t="s">
        <v>2946</v>
      </c>
      <c r="B115" s="372" t="s">
        <v>2947</v>
      </c>
      <c r="C115" s="48" t="str">
        <f t="shared" si="1"/>
        <v>√</v>
      </c>
      <c r="D115" s="39" t="s">
        <v>2732</v>
      </c>
      <c r="E115" s="39" t="s">
        <v>2733</v>
      </c>
      <c r="F115" s="8"/>
      <c r="G115" s="8"/>
      <c r="H115" s="8"/>
      <c r="I115" s="8"/>
      <c r="J115" s="8"/>
      <c r="K115" s="8"/>
      <c r="L115" s="8"/>
      <c r="M115" s="8"/>
      <c r="N115" s="8"/>
      <c r="O115" s="8"/>
      <c r="P115" s="8"/>
      <c r="Q115" s="8"/>
      <c r="R115" s="8"/>
      <c r="S115" s="8"/>
    </row>
    <row r="116" ht="17" customHeight="1" spans="1:19">
      <c r="A116" s="68" t="s">
        <v>2948</v>
      </c>
      <c r="B116" s="372" t="s">
        <v>2949</v>
      </c>
      <c r="C116" s="48" t="str">
        <f t="shared" si="1"/>
        <v>√</v>
      </c>
      <c r="D116" s="39" t="s">
        <v>2732</v>
      </c>
      <c r="E116" s="39" t="s">
        <v>2733</v>
      </c>
      <c r="F116" s="8"/>
      <c r="G116" s="8"/>
      <c r="H116" s="8"/>
      <c r="I116" s="8"/>
      <c r="J116" s="8"/>
      <c r="K116" s="8"/>
      <c r="L116" s="8"/>
      <c r="M116" s="8"/>
      <c r="N116" s="8"/>
      <c r="O116" s="8"/>
      <c r="P116" s="8"/>
      <c r="Q116" s="8"/>
      <c r="R116" s="8"/>
      <c r="S116" s="8"/>
    </row>
    <row r="117" ht="17" customHeight="1" spans="1:19">
      <c r="A117" s="8"/>
      <c r="B117" s="8"/>
      <c r="C117" s="8"/>
      <c r="D117" s="8"/>
      <c r="E117" s="8"/>
      <c r="F117" s="8"/>
      <c r="G117" s="8"/>
      <c r="H117" s="8"/>
      <c r="I117" s="8"/>
      <c r="J117" s="8"/>
      <c r="K117" s="8"/>
      <c r="L117" s="8"/>
      <c r="M117" s="8"/>
      <c r="N117" s="8"/>
      <c r="O117" s="8"/>
      <c r="P117" s="8"/>
      <c r="Q117" s="8"/>
      <c r="R117" s="8"/>
      <c r="S117" s="8"/>
    </row>
    <row r="118" ht="17" customHeight="1" spans="1:19">
      <c r="A118" s="373" t="s">
        <v>2950</v>
      </c>
      <c r="B118" s="8"/>
      <c r="C118" s="8"/>
      <c r="D118" s="8"/>
      <c r="E118" s="8"/>
      <c r="F118" s="8"/>
      <c r="G118" s="8"/>
      <c r="H118" s="8"/>
      <c r="I118" s="8"/>
      <c r="J118" s="8"/>
      <c r="K118" s="8"/>
      <c r="L118" s="8"/>
      <c r="M118" s="8"/>
      <c r="N118" s="8"/>
      <c r="O118" s="8"/>
      <c r="P118" s="8"/>
      <c r="Q118" s="8"/>
      <c r="R118" s="8"/>
      <c r="S118" s="8"/>
    </row>
  </sheetData>
  <mergeCells count="1">
    <mergeCell ref="A1:E1"/>
  </mergeCells>
  <hyperlinks>
    <hyperlink ref="B116" location="'6-9其他非流动负债'!A1" display="其他非流动负债评估明细表"/>
    <hyperlink ref="B40" location="'3-10合同资产'!A1" display="合同资产评估明细表"/>
    <hyperlink ref="B57" location="'4-8-1房屋建筑物'!A1" display="固定资产-房屋建筑物评估明细表"/>
    <hyperlink ref="B56" location="'4-8固定资产汇总表'!A1" display="固定资产评估汇总表"/>
    <hyperlink ref="B111" location="'6-4-2专项应付款'!A1" display="专项应付款评估明细表"/>
    <hyperlink ref="B47" location="'4-3长期应收款'!A1" display="长期应收款评估明细表"/>
    <hyperlink ref="B36" location="'3-9-9在产品(开发成本)'!Print_Area" display="存货-在产品（开发成本）明细表"/>
    <hyperlink ref="B45" location="'4-1债权投资'!A1" display="债权投资评估明细表"/>
    <hyperlink ref="B106" location="'6-1长期借款'!A1" display="长期借款评估明细表"/>
    <hyperlink ref="B87" location="'4-18其他非流动资产'!A1" display="其他非流动资产评估明细表"/>
    <hyperlink ref="B59" location="'4-8-3管道沟槽'!A1" display="固定资产-管道及沟槽评估明细表"/>
    <hyperlink ref="B18" location="'3-3衍生金融资产'!A1" display="衍生金融资产评估明细表"/>
    <hyperlink ref="B9" location="'3-流动资产汇总表'!A1" display="流动资产评估汇总表"/>
    <hyperlink ref="B99" location="'5-10-1其他应付款'!A1" display="其他应付款评估明细表"/>
    <hyperlink ref="B92" location="'5-4应付票据'!A1" display="应付票据评估明细表"/>
    <hyperlink ref="B94" location="'5-6预收账款'!A1" display="预收款项评估明细表"/>
    <hyperlink ref="B16" location="'3-2-2交易性-债券'!A1" display="交易性金融资产-债券投资评估明细表"/>
    <hyperlink ref="B26" location="'3-8-3应收股利'!A1" display="应收股利评估明细表"/>
    <hyperlink ref="B96" location="'5-8职工薪酬'!A1" display="应付职工薪酬评估明细表"/>
    <hyperlink ref="B76" location="'4-12-4使用权资产-土地（融资租赁）'!Print_Area" display="使用权资产—土地（融资租赁）评估明细表"/>
    <hyperlink ref="B43" location="'3-13其他流动资产'!A1" display="其他流动资产评估明细表"/>
    <hyperlink ref="B115" location="'6-8递延所得税负债'!A1" display="递延所得税负债评估明细表"/>
    <hyperlink ref="B81" location="'4-13-4无形-商标'!A1" display="无形资产—商标评估明细表"/>
    <hyperlink ref="B14" location="'3-2交易性金融资产汇总表'!A1" display="交易性金融资产评估汇总表"/>
    <hyperlink ref="B42" location="'3-12一年到期非流动资产'!A1" display="一年内到期的非流动资产评估明细表"/>
    <hyperlink ref="B31" location="'3-9-4委托加工物资'!A1" display="存货－委托加工物资评估明细表"/>
    <hyperlink ref="B24" location="'3-8-1其他应收款'!A1" display="其他应收款评估明细表"/>
    <hyperlink ref="B60" location="'4-8-4井巷工程'!A1" display="固定资产-井巷工程评估明细表"/>
    <hyperlink ref="B11" location="'3-1-1现金'!A1" display="货币资金—现金评估明细表"/>
    <hyperlink ref="B51" location="'4-7投资性房地产汇总表'!A1" display="投资性房地产汇总表"/>
    <hyperlink ref="B12" location="'3-1-2银行存款'!A1" display="货币资金—银行存款评估明细表"/>
    <hyperlink ref="B98" location="'5-10其他应付款汇总表 '!A1" display="其他应付款汇总表"/>
    <hyperlink ref="B34" location="'3-9-7发出商品'!A1" display="存货－发出商品评估明细表"/>
    <hyperlink ref="B49" location="'4-5其他权益工具投资'!A1" display="其他权益工具投资评估明细表"/>
    <hyperlink ref="B112" location="'6-5长期应付职工薪酬'!A1" display="长期应付职工薪酬评估明细表"/>
    <hyperlink ref="B21" location="'3-6应收款项融资'!A1" display="应收款项融资评估明细表"/>
    <hyperlink ref="B48" location="'4-4长期股权投资'!A1" display="长期股权投资评估明细表"/>
    <hyperlink ref="B86" location="'4-17递延所得税资产'!A1" display="递延所得税资产评估明细表"/>
    <hyperlink ref="B90" location="'5-2交易性金融负债'!A1" display="交易性金融负债评估明细表"/>
    <hyperlink ref="B105" location="'6-非流动负债汇总表'!A1" display="非流动负债汇总表"/>
    <hyperlink ref="B66" location="'4-9在建工程汇总'!A1" display="在建工程评估汇总表"/>
    <hyperlink ref="B89" location="'5-1短期借款'!A1" display="短期借款评估明细表"/>
    <hyperlink ref="B17" location="'3-2-3交易性-基金'!A1" display="交易性金融资产-基金投资评估明细表"/>
    <hyperlink ref="B35" location="'3-9-8在用周转材料'!A1" display="存货－在用周转材料评估明细表"/>
    <hyperlink ref="B75" location="'4-12-3使用权资产-房屋建筑物（融资租赁）'!Print_Titles" display="使用权资产—房屋建筑物（融资租赁）评估明细表"/>
    <hyperlink ref="B32" location="'3-9-5库存商品'!A1" display="存货－产成品（库存商品）评估明细表"/>
    <hyperlink ref="B41" location="'3-11持有待售资产'!A1" display="持有待售资产评估明细表"/>
    <hyperlink ref="B10" location="'3-1货币汇总表'!A1" display="货币资金评估汇总表"/>
    <hyperlink ref="B28" location="'3-9-1材料采购（在途物资）'!A1" display="存货－材料采购（在途物资）评估明细表"/>
    <hyperlink ref="B84" location="'4-15商誉'!A1" display="商誉评估明细表"/>
    <hyperlink ref="B97" location="'5-9应交税费'!A1" display="应交税费评估明细表"/>
    <hyperlink ref="B104" location="'5-13其他流动负债'!A1" display="其他流动负债评估明细表"/>
    <hyperlink ref="B23" location="'3-8其他应收款汇总表 '!A1" display="其他应收款汇总表"/>
    <hyperlink ref="B113" location="'6-6预计负债'!A1" display="预计负债评估明细表"/>
    <hyperlink ref="B107" location="'6-2应付债券'!A1" display="应付债券评估明细表"/>
    <hyperlink ref="B110" location="'6-4-1长期应付款'!A1" display="长期应付款评估明细表"/>
    <hyperlink ref="B109" location="'6-4长期应付款汇总表 '!A1" display="长期应付款汇总表"/>
    <hyperlink ref="B114" location="'6-7递延收益'!A1" display="递延收益评估明细表"/>
    <hyperlink ref="B100" location="'5-10-2应付利息'!A1" display="应付利息评估明细表"/>
    <hyperlink ref="B74" location="'4-12-2使用权资产-车辆（融资租赁）'!Print_Titles" display="使用权资产—车辆（融资租赁）评估明细表"/>
    <hyperlink ref="B73" location="'4-12-1使用权资产-机器设备（融资租赁）'!Print_Titles" display="使用权资产—机器设备（融资租赁）评估明细表"/>
    <hyperlink ref="B91" location="'5-3衍生金融负债'!A1" display="衍生金融负债评估明细表"/>
    <hyperlink ref="B55" location="'4-7-3投资性地产-土地(公允模式)'!A1" display="投资性房地产——土地使用权评估明细表（公允模式）"/>
    <hyperlink ref="B78" location="'4-13-1无形-土地'!A1" display="无形资产-土地使用权评估明细表"/>
    <hyperlink ref="B95" location="'5-7合同负债'!A1" display="合同负债评估明细表"/>
    <hyperlink ref="B46" location="'4-2其他债权投资'!A1" display="其他债权投资评估明细表"/>
    <hyperlink ref="B30" location="'3-9-3在库周转材料'!A1" display="存货－在库周转材料评估明细表"/>
    <hyperlink ref="B13" location="'3-1-3其他货币资金'!A1" display="货币资金—其他货币资金评估明细表"/>
    <hyperlink ref="B38" location="'3-9-11合同履约成本'!A1" display="存货-合同履约成本"/>
    <hyperlink ref="B20" location="'3-5应收账款'!A1" display="应收账款评估明细表"/>
    <hyperlink ref="B50" location="'4-6其他非流动金融资产'!A1" display="其他非流动金融资产"/>
    <hyperlink ref="B88" location="'5-流动负债汇总表'!A1" display="流动负债评估汇总表"/>
    <hyperlink ref="B102" location="'5-11持有待售负债'!A1" display="持有待售负债评估明细表"/>
    <hyperlink ref="B101" location="'5-10-3应付股利（利润）'!A1" display="应付股利（应付利润）评估明细表"/>
    <hyperlink ref="B77" location="'4-13无形资产汇总表'!A1" display="无形资产汇总表"/>
    <hyperlink ref="B37" location="'3-9-10产成品(开发产品)'!Print_Area" display="存货-在产品（开发产品）明细表"/>
    <hyperlink ref="B71" location="'4-11油气资产'!A1" display="油气资产评估明细表"/>
    <hyperlink ref="B15" location="'3-2-1交易性-股票'!A1" display="交易性金融资产—股票投资评估明细表"/>
    <hyperlink ref="B80" location="'4-13-3无形-软件'!A1" display="无形资产-软件资产评估明细表"/>
    <hyperlink ref="B85" location="'4-16长期待摊费用'!A1" display="长期待摊费用评估明细表"/>
    <hyperlink ref="B93" location="'5-5应付账款'!A1" display="应付账款评估明细表"/>
    <hyperlink ref="B19" location="'3-4应收票据'!A1" display="应收票据评估明细表"/>
    <hyperlink ref="B67" location="'4-9-1在建（土建）'!A1" display="在建工程—土建工程评估明细表"/>
    <hyperlink ref="B83" location="'4-14开发支出'!A1" display="开发支出评估明细表"/>
    <hyperlink ref="B72" location="'4-12使用权资产'!Print_Area" display="使用权资产—评估明细表"/>
    <hyperlink ref="B25" location="'3-8-2应收利息'!A1" display="应收利息评估明细表"/>
    <hyperlink ref="B44" location="'4-非流动资产汇总表'!A1" display="非流动资产评估汇总表"/>
    <hyperlink ref="B39" location="'3-9-12消耗性生物资产'!A1" display="存货-消耗性生物资产"/>
    <hyperlink ref="B103" location="'5-12一年到期非流动负债'!A1" display="一年内到期的非流动负债评估明细表"/>
    <hyperlink ref="B68" location="'4-9-2在建（设备）'!A1" display="在建工程—设备安装工程评估明细表"/>
    <hyperlink ref="B79" location="'4-13-2无形-矿业权'!A1" display="无形资产-矿业权评估明细表"/>
    <hyperlink ref="B82" location="'4-13-5无形-专利及其他'!A1" display="无形资产—专利及其他评估明细表"/>
    <hyperlink ref="B22" location="'3-7预付账款'!A1" display="预付账款评估明细表"/>
    <hyperlink ref="B108" location="'6-3租赁负债'!A1" display="租赁负债评估明细表"/>
    <hyperlink ref="B70" location="'4-10生产性生物资产'!A1" display="生产性生物资产评估明细表"/>
    <hyperlink ref="B58" location="'4-8-2构筑物'!A1" display="固定资产-构筑物及其他辅助设施评估明细表"/>
  </hyperlinks>
  <pageMargins left="0.75" right="0.75" top="1" bottom="1" header="0.5" footer="0.5"/>
  <headerFooter/>
  <picture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T51"/>
  <sheetViews>
    <sheetView workbookViewId="0">
      <pane xSplit="2" ySplit="4" topLeftCell="C5" activePane="bottomRight" state="frozen"/>
      <selection/>
      <selection pane="topRight"/>
      <selection pane="bottomLeft"/>
      <selection pane="bottomRight" activeCell="A1" sqref="A1"/>
    </sheetView>
  </sheetViews>
  <sheetFormatPr defaultColWidth="14" defaultRowHeight="15.2"/>
  <cols>
    <col min="1" max="1" width="7" customWidth="1"/>
    <col min="2" max="2" width="31" customWidth="1"/>
    <col min="3" max="4" width="15" customWidth="1"/>
    <col min="5" max="5" width="7" customWidth="1"/>
    <col min="6" max="6" width="31" customWidth="1"/>
    <col min="7" max="8" width="15" customWidth="1"/>
    <col min="9" max="20" width="7" customWidth="1"/>
  </cols>
  <sheetData>
    <row r="1" ht="24" customHeight="1" spans="1:20">
      <c r="A1" s="357" t="s">
        <v>2951</v>
      </c>
      <c r="B1" s="357"/>
      <c r="C1" s="357"/>
      <c r="D1" s="357"/>
      <c r="E1" s="357"/>
      <c r="F1" s="357"/>
      <c r="G1" s="357"/>
      <c r="H1" s="357"/>
      <c r="I1" s="311"/>
      <c r="J1" s="311"/>
      <c r="K1" s="311"/>
      <c r="L1" s="311"/>
      <c r="M1" s="311"/>
      <c r="N1" s="311"/>
      <c r="O1" s="311"/>
      <c r="P1" s="311"/>
      <c r="Q1" s="311"/>
      <c r="R1" s="311"/>
      <c r="S1" s="311"/>
      <c r="T1" s="311"/>
    </row>
    <row r="2" ht="13" customHeight="1" spans="1:20">
      <c r="A2" s="25" t="e">
        <f>#REF!</f>
        <v>#REF!</v>
      </c>
      <c r="B2" s="311"/>
      <c r="C2" s="311"/>
      <c r="D2" s="311"/>
      <c r="E2" s="311"/>
      <c r="F2" s="311"/>
      <c r="G2" s="311"/>
      <c r="H2" s="311"/>
      <c r="I2" s="311"/>
      <c r="J2" s="311"/>
      <c r="K2" s="311"/>
      <c r="L2" s="311"/>
      <c r="M2" s="311"/>
      <c r="N2" s="311"/>
      <c r="O2" s="311"/>
      <c r="P2" s="311"/>
      <c r="Q2" s="311"/>
      <c r="R2" s="311"/>
      <c r="S2" s="311"/>
      <c r="T2" s="311"/>
    </row>
    <row r="3" ht="13" customHeight="1" spans="1:20">
      <c r="A3" s="8" t="e">
        <f>#REF!</f>
        <v>#REF!</v>
      </c>
      <c r="B3" s="8"/>
      <c r="C3" s="8"/>
      <c r="D3" s="8"/>
      <c r="E3" s="8"/>
      <c r="F3" s="8"/>
      <c r="G3" s="8"/>
      <c r="H3" s="42" t="s">
        <v>2952</v>
      </c>
      <c r="I3" s="311"/>
      <c r="J3" s="311"/>
      <c r="K3" s="311"/>
      <c r="L3" s="311"/>
      <c r="M3" s="311"/>
      <c r="N3" s="311"/>
      <c r="O3" s="311"/>
      <c r="P3" s="311"/>
      <c r="Q3" s="311"/>
      <c r="R3" s="311"/>
      <c r="S3" s="311"/>
      <c r="T3" s="311"/>
    </row>
    <row r="4" ht="24" customHeight="1" spans="1:20">
      <c r="A4" s="358" t="s">
        <v>0</v>
      </c>
      <c r="B4" s="359" t="s">
        <v>2953</v>
      </c>
      <c r="C4" s="359" t="s">
        <v>2954</v>
      </c>
      <c r="D4" s="359" t="s">
        <v>2955</v>
      </c>
      <c r="E4" s="359" t="s">
        <v>0</v>
      </c>
      <c r="F4" s="359" t="s">
        <v>2956</v>
      </c>
      <c r="G4" s="359" t="s">
        <v>2954</v>
      </c>
      <c r="H4" s="360" t="s">
        <v>2955</v>
      </c>
      <c r="I4" s="361"/>
      <c r="J4" s="361"/>
      <c r="K4" s="361"/>
      <c r="L4" s="361"/>
      <c r="M4" s="361"/>
      <c r="N4" s="361"/>
      <c r="O4" s="361"/>
      <c r="P4" s="361"/>
      <c r="Q4" s="361"/>
      <c r="R4" s="361"/>
      <c r="S4" s="361"/>
      <c r="T4" s="361"/>
    </row>
    <row r="5" ht="15" customHeight="1" spans="1:20">
      <c r="A5" s="51">
        <v>1</v>
      </c>
      <c r="B5" s="33" t="s">
        <v>2957</v>
      </c>
      <c r="C5" s="152"/>
      <c r="D5" s="152"/>
      <c r="E5" s="22">
        <v>37</v>
      </c>
      <c r="F5" s="33" t="s">
        <v>2958</v>
      </c>
      <c r="G5" s="152"/>
      <c r="H5" s="362"/>
      <c r="I5" s="311"/>
      <c r="J5" s="311"/>
      <c r="K5" s="311"/>
      <c r="L5" s="311"/>
      <c r="M5" s="311"/>
      <c r="N5" s="311"/>
      <c r="O5" s="311"/>
      <c r="P5" s="311"/>
      <c r="Q5" s="311"/>
      <c r="R5" s="311"/>
      <c r="S5" s="311"/>
      <c r="T5" s="311"/>
    </row>
    <row r="6" ht="15" customHeight="1" spans="1:20">
      <c r="A6" s="51">
        <f t="shared" ref="A6:A13" si="0">A5+1</f>
        <v>2</v>
      </c>
      <c r="B6" s="133" t="s">
        <v>2959</v>
      </c>
      <c r="C6" s="152"/>
      <c r="D6" s="152"/>
      <c r="E6" s="22">
        <f t="shared" ref="E6:E15" si="1">E5+1</f>
        <v>38</v>
      </c>
      <c r="F6" s="133" t="s">
        <v>2960</v>
      </c>
      <c r="G6" s="152"/>
      <c r="H6" s="362"/>
      <c r="I6" s="311"/>
      <c r="J6" s="311"/>
      <c r="K6" s="311"/>
      <c r="L6" s="311"/>
      <c r="M6" s="311"/>
      <c r="N6" s="311"/>
      <c r="O6" s="311"/>
      <c r="P6" s="311"/>
      <c r="Q6" s="311"/>
      <c r="R6" s="311"/>
      <c r="S6" s="311"/>
      <c r="T6" s="311"/>
    </row>
    <row r="7" ht="15" customHeight="1" spans="1:20">
      <c r="A7" s="51">
        <f t="shared" si="0"/>
        <v>3</v>
      </c>
      <c r="B7" s="133" t="s">
        <v>2961</v>
      </c>
      <c r="C7" s="152"/>
      <c r="D7" s="152"/>
      <c r="E7" s="22">
        <f t="shared" si="1"/>
        <v>39</v>
      </c>
      <c r="F7" s="133" t="s">
        <v>2962</v>
      </c>
      <c r="G7" s="152"/>
      <c r="H7" s="362"/>
      <c r="I7" s="311"/>
      <c r="J7" s="311"/>
      <c r="K7" s="311"/>
      <c r="L7" s="311"/>
      <c r="M7" s="311"/>
      <c r="N7" s="311"/>
      <c r="O7" s="311"/>
      <c r="P7" s="311"/>
      <c r="Q7" s="311"/>
      <c r="R7" s="311"/>
      <c r="S7" s="311"/>
      <c r="T7" s="311"/>
    </row>
    <row r="8" ht="15" customHeight="1" spans="1:20">
      <c r="A8" s="51">
        <f t="shared" si="0"/>
        <v>4</v>
      </c>
      <c r="B8" s="133" t="s">
        <v>2963</v>
      </c>
      <c r="C8" s="152"/>
      <c r="D8" s="152"/>
      <c r="E8" s="22">
        <f t="shared" si="1"/>
        <v>40</v>
      </c>
      <c r="F8" s="133" t="s">
        <v>2964</v>
      </c>
      <c r="G8" s="152"/>
      <c r="H8" s="362"/>
      <c r="I8" s="311"/>
      <c r="J8" s="311"/>
      <c r="K8" s="311"/>
      <c r="L8" s="311"/>
      <c r="M8" s="311"/>
      <c r="N8" s="311"/>
      <c r="O8" s="311"/>
      <c r="P8" s="311"/>
      <c r="Q8" s="311"/>
      <c r="R8" s="311"/>
      <c r="S8" s="311"/>
      <c r="T8" s="311"/>
    </row>
    <row r="9" ht="15" customHeight="1" spans="1:20">
      <c r="A9" s="51">
        <f t="shared" si="0"/>
        <v>5</v>
      </c>
      <c r="B9" s="133" t="s">
        <v>2965</v>
      </c>
      <c r="C9" s="152"/>
      <c r="D9" s="152"/>
      <c r="E9" s="22">
        <f t="shared" si="1"/>
        <v>41</v>
      </c>
      <c r="F9" s="133" t="s">
        <v>2966</v>
      </c>
      <c r="G9" s="152"/>
      <c r="H9" s="362"/>
      <c r="I9" s="311"/>
      <c r="J9" s="311"/>
      <c r="K9" s="311"/>
      <c r="L9" s="311"/>
      <c r="M9" s="311"/>
      <c r="N9" s="311"/>
      <c r="O9" s="311"/>
      <c r="P9" s="311"/>
      <c r="Q9" s="311"/>
      <c r="R9" s="311"/>
      <c r="S9" s="311"/>
      <c r="T9" s="311"/>
    </row>
    <row r="10" ht="15" customHeight="1" spans="1:20">
      <c r="A10" s="51">
        <f t="shared" si="0"/>
        <v>6</v>
      </c>
      <c r="B10" s="133" t="s">
        <v>2967</v>
      </c>
      <c r="C10" s="152"/>
      <c r="D10" s="152"/>
      <c r="E10" s="22">
        <f t="shared" si="1"/>
        <v>42</v>
      </c>
      <c r="F10" s="133" t="s">
        <v>2968</v>
      </c>
      <c r="G10" s="152"/>
      <c r="H10" s="362"/>
      <c r="I10" s="311"/>
      <c r="J10" s="311"/>
      <c r="K10" s="311"/>
      <c r="L10" s="311"/>
      <c r="M10" s="311"/>
      <c r="N10" s="311"/>
      <c r="O10" s="311"/>
      <c r="P10" s="311"/>
      <c r="Q10" s="311"/>
      <c r="R10" s="311"/>
      <c r="S10" s="311"/>
      <c r="T10" s="311"/>
    </row>
    <row r="11" ht="15" customHeight="1" spans="1:20">
      <c r="A11" s="51">
        <f t="shared" si="0"/>
        <v>7</v>
      </c>
      <c r="B11" s="133" t="s">
        <v>2969</v>
      </c>
      <c r="C11" s="152"/>
      <c r="D11" s="152"/>
      <c r="E11" s="22">
        <f t="shared" si="1"/>
        <v>43</v>
      </c>
      <c r="F11" s="133" t="s">
        <v>2970</v>
      </c>
      <c r="G11" s="152"/>
      <c r="H11" s="362"/>
      <c r="I11" s="311"/>
      <c r="J11" s="311"/>
      <c r="K11" s="311"/>
      <c r="L11" s="311"/>
      <c r="M11" s="311"/>
      <c r="N11" s="311"/>
      <c r="O11" s="311"/>
      <c r="P11" s="311"/>
      <c r="Q11" s="311"/>
      <c r="R11" s="311"/>
      <c r="S11" s="311"/>
      <c r="T11" s="311"/>
    </row>
    <row r="12" ht="15" customHeight="1" spans="1:20">
      <c r="A12" s="51">
        <f t="shared" si="0"/>
        <v>8</v>
      </c>
      <c r="B12" s="133" t="s">
        <v>2971</v>
      </c>
      <c r="C12" s="152"/>
      <c r="D12" s="152"/>
      <c r="E12" s="22">
        <f t="shared" si="1"/>
        <v>44</v>
      </c>
      <c r="F12" s="133" t="s">
        <v>2972</v>
      </c>
      <c r="G12" s="152"/>
      <c r="H12" s="362"/>
      <c r="I12" s="311"/>
      <c r="J12" s="311"/>
      <c r="K12" s="311"/>
      <c r="L12" s="311"/>
      <c r="M12" s="311"/>
      <c r="N12" s="311"/>
      <c r="O12" s="311"/>
      <c r="P12" s="311"/>
      <c r="Q12" s="311"/>
      <c r="R12" s="311"/>
      <c r="S12" s="311"/>
      <c r="T12" s="311"/>
    </row>
    <row r="13" ht="15" customHeight="1" spans="1:20">
      <c r="A13" s="51">
        <f t="shared" si="0"/>
        <v>9</v>
      </c>
      <c r="B13" s="133" t="s">
        <v>2973</v>
      </c>
      <c r="C13" s="152"/>
      <c r="D13" s="152"/>
      <c r="E13" s="22">
        <f t="shared" si="1"/>
        <v>45</v>
      </c>
      <c r="F13" s="133" t="s">
        <v>2974</v>
      </c>
      <c r="G13" s="152"/>
      <c r="H13" s="362"/>
      <c r="I13" s="311"/>
      <c r="J13" s="311"/>
      <c r="K13" s="311"/>
      <c r="L13" s="311"/>
      <c r="M13" s="311"/>
      <c r="N13" s="311"/>
      <c r="O13" s="311"/>
      <c r="P13" s="311"/>
      <c r="Q13" s="311"/>
      <c r="R13" s="311"/>
      <c r="S13" s="311"/>
      <c r="T13" s="311"/>
    </row>
    <row r="14" ht="15" customHeight="1" spans="1:20">
      <c r="A14" s="363" t="s">
        <v>2975</v>
      </c>
      <c r="B14" s="133" t="s">
        <v>2976</v>
      </c>
      <c r="C14" s="152"/>
      <c r="D14" s="152"/>
      <c r="E14" s="22">
        <f t="shared" si="1"/>
        <v>46</v>
      </c>
      <c r="F14" s="133" t="s">
        <v>2977</v>
      </c>
      <c r="G14" s="152"/>
      <c r="H14" s="362"/>
      <c r="I14" s="311"/>
      <c r="J14" s="311"/>
      <c r="K14" s="311"/>
      <c r="L14" s="311"/>
      <c r="M14" s="311"/>
      <c r="N14" s="311"/>
      <c r="O14" s="311"/>
      <c r="P14" s="311"/>
      <c r="Q14" s="311"/>
      <c r="R14" s="311"/>
      <c r="S14" s="311"/>
      <c r="T14" s="311"/>
    </row>
    <row r="15" ht="15" customHeight="1" spans="1:20">
      <c r="A15" s="363" t="s">
        <v>2978</v>
      </c>
      <c r="B15" s="133" t="s">
        <v>2979</v>
      </c>
      <c r="C15" s="152"/>
      <c r="D15" s="152"/>
      <c r="E15" s="22">
        <f t="shared" si="1"/>
        <v>47</v>
      </c>
      <c r="F15" s="133" t="s">
        <v>2980</v>
      </c>
      <c r="G15" s="152"/>
      <c r="H15" s="362"/>
      <c r="I15" s="311"/>
      <c r="J15" s="311"/>
      <c r="K15" s="311"/>
      <c r="L15" s="311"/>
      <c r="M15" s="311"/>
      <c r="N15" s="311"/>
      <c r="O15" s="311"/>
      <c r="P15" s="311"/>
      <c r="Q15" s="311"/>
      <c r="R15" s="311"/>
      <c r="S15" s="311"/>
      <c r="T15" s="311"/>
    </row>
    <row r="16" ht="15" customHeight="1" spans="1:20">
      <c r="A16" s="51">
        <v>10</v>
      </c>
      <c r="B16" s="133" t="s">
        <v>2981</v>
      </c>
      <c r="C16" s="152"/>
      <c r="D16" s="152"/>
      <c r="E16" s="158" t="s">
        <v>2982</v>
      </c>
      <c r="F16" s="133" t="s">
        <v>2983</v>
      </c>
      <c r="G16" s="152"/>
      <c r="H16" s="362"/>
      <c r="I16" s="311"/>
      <c r="J16" s="311"/>
      <c r="K16" s="311"/>
      <c r="L16" s="311"/>
      <c r="M16" s="311"/>
      <c r="N16" s="311"/>
      <c r="O16" s="311"/>
      <c r="P16" s="311"/>
      <c r="Q16" s="311"/>
      <c r="R16" s="311"/>
      <c r="S16" s="311"/>
      <c r="T16" s="311"/>
    </row>
    <row r="17" ht="15" customHeight="1" spans="1:20">
      <c r="A17" s="51">
        <f t="shared" ref="A17:A40" si="2">A16+1</f>
        <v>11</v>
      </c>
      <c r="B17" s="133" t="s">
        <v>2984</v>
      </c>
      <c r="C17" s="152"/>
      <c r="D17" s="152"/>
      <c r="E17" s="158" t="s">
        <v>2985</v>
      </c>
      <c r="F17" s="133" t="s">
        <v>2986</v>
      </c>
      <c r="G17" s="152"/>
      <c r="H17" s="362"/>
      <c r="I17" s="311"/>
      <c r="J17" s="311"/>
      <c r="K17" s="311"/>
      <c r="L17" s="311"/>
      <c r="M17" s="311"/>
      <c r="N17" s="311"/>
      <c r="O17" s="311"/>
      <c r="P17" s="311"/>
      <c r="Q17" s="311"/>
      <c r="R17" s="311"/>
      <c r="S17" s="311"/>
      <c r="T17" s="311"/>
    </row>
    <row r="18" ht="15" customHeight="1" spans="1:20">
      <c r="A18" s="51">
        <f t="shared" si="2"/>
        <v>12</v>
      </c>
      <c r="B18" s="133" t="s">
        <v>2987</v>
      </c>
      <c r="C18" s="152"/>
      <c r="D18" s="152"/>
      <c r="E18" s="22">
        <f>E15+1</f>
        <v>48</v>
      </c>
      <c r="F18" s="133" t="s">
        <v>2988</v>
      </c>
      <c r="G18" s="364"/>
      <c r="H18" s="362"/>
      <c r="I18" s="311"/>
      <c r="J18" s="311"/>
      <c r="K18" s="311"/>
      <c r="L18" s="311"/>
      <c r="M18" s="311"/>
      <c r="N18" s="311"/>
      <c r="O18" s="311"/>
      <c r="P18" s="311"/>
      <c r="Q18" s="311"/>
      <c r="R18" s="311"/>
      <c r="S18" s="311"/>
      <c r="T18" s="311"/>
    </row>
    <row r="19" ht="15" customHeight="1" spans="1:20">
      <c r="A19" s="51">
        <f t="shared" si="2"/>
        <v>13</v>
      </c>
      <c r="B19" s="133" t="s">
        <v>2989</v>
      </c>
      <c r="C19" s="152"/>
      <c r="D19" s="152"/>
      <c r="E19" s="22">
        <f t="shared" ref="E19:E24" si="3">E18+1</f>
        <v>49</v>
      </c>
      <c r="F19" s="133" t="s">
        <v>2990</v>
      </c>
      <c r="G19" s="364"/>
      <c r="H19" s="362"/>
      <c r="I19" s="311"/>
      <c r="J19" s="311"/>
      <c r="K19" s="311"/>
      <c r="L19" s="311"/>
      <c r="M19" s="311"/>
      <c r="N19" s="311"/>
      <c r="O19" s="311"/>
      <c r="P19" s="311"/>
      <c r="Q19" s="311"/>
      <c r="R19" s="311"/>
      <c r="S19" s="311"/>
      <c r="T19" s="311"/>
    </row>
    <row r="20" ht="15" customHeight="1" spans="1:20">
      <c r="A20" s="51">
        <f t="shared" si="2"/>
        <v>14</v>
      </c>
      <c r="B20" s="133" t="s">
        <v>2991</v>
      </c>
      <c r="C20" s="152"/>
      <c r="D20" s="152"/>
      <c r="E20" s="22">
        <f t="shared" si="3"/>
        <v>50</v>
      </c>
      <c r="F20" s="133" t="s">
        <v>2992</v>
      </c>
      <c r="G20" s="364"/>
      <c r="H20" s="362"/>
      <c r="I20" s="311"/>
      <c r="J20" s="311"/>
      <c r="K20" s="311"/>
      <c r="L20" s="311"/>
      <c r="M20" s="311"/>
      <c r="N20" s="311"/>
      <c r="O20" s="311"/>
      <c r="P20" s="311"/>
      <c r="Q20" s="311"/>
      <c r="R20" s="311"/>
      <c r="S20" s="311"/>
      <c r="T20" s="311"/>
    </row>
    <row r="21" ht="15" customHeight="1" spans="1:20">
      <c r="A21" s="51">
        <f t="shared" si="2"/>
        <v>15</v>
      </c>
      <c r="B21" s="49" t="s">
        <v>2993</v>
      </c>
      <c r="C21" s="364">
        <f>SUM(C6:C20)-C14-C15</f>
        <v>0</v>
      </c>
      <c r="D21" s="364">
        <f>SUM(D6:D20)-D14-D15</f>
        <v>0</v>
      </c>
      <c r="E21" s="22">
        <f t="shared" si="3"/>
        <v>51</v>
      </c>
      <c r="F21" s="49" t="s">
        <v>2994</v>
      </c>
      <c r="G21" s="364">
        <f>SUM(G6:G20)-G16-G17</f>
        <v>0</v>
      </c>
      <c r="H21" s="365">
        <f>SUM(H6+H7+H8+H9+H10+H11+H12+H13+H14+H15+H18+H19+H20)</f>
        <v>0</v>
      </c>
      <c r="I21" s="311"/>
      <c r="J21" s="311"/>
      <c r="K21" s="311"/>
      <c r="L21" s="311"/>
      <c r="M21" s="311"/>
      <c r="N21" s="311"/>
      <c r="O21" s="311"/>
      <c r="P21" s="311"/>
      <c r="Q21" s="311"/>
      <c r="R21" s="311"/>
      <c r="S21" s="311"/>
      <c r="T21" s="311"/>
    </row>
    <row r="22" ht="15" customHeight="1" spans="1:20">
      <c r="A22" s="51">
        <f t="shared" si="2"/>
        <v>16</v>
      </c>
      <c r="B22" s="33" t="s">
        <v>2995</v>
      </c>
      <c r="C22" s="364"/>
      <c r="D22" s="364"/>
      <c r="E22" s="22">
        <f t="shared" si="3"/>
        <v>52</v>
      </c>
      <c r="F22" s="33" t="s">
        <v>2996</v>
      </c>
      <c r="G22" s="364"/>
      <c r="H22" s="365"/>
      <c r="I22" s="311"/>
      <c r="J22" s="311"/>
      <c r="K22" s="311"/>
      <c r="L22" s="311"/>
      <c r="M22" s="311"/>
      <c r="N22" s="311"/>
      <c r="O22" s="311"/>
      <c r="P22" s="311"/>
      <c r="Q22" s="311"/>
      <c r="R22" s="311"/>
      <c r="S22" s="311"/>
      <c r="T22" s="311"/>
    </row>
    <row r="23" ht="15" customHeight="1" spans="1:20">
      <c r="A23" s="51">
        <f t="shared" si="2"/>
        <v>17</v>
      </c>
      <c r="B23" s="133" t="s">
        <v>2997</v>
      </c>
      <c r="C23" s="364"/>
      <c r="D23" s="364"/>
      <c r="E23" s="22">
        <f t="shared" si="3"/>
        <v>53</v>
      </c>
      <c r="F23" s="133" t="s">
        <v>2998</v>
      </c>
      <c r="G23" s="152"/>
      <c r="H23" s="362"/>
      <c r="I23" s="311"/>
      <c r="J23" s="311"/>
      <c r="K23" s="311"/>
      <c r="L23" s="311"/>
      <c r="M23" s="311"/>
      <c r="N23" s="311"/>
      <c r="O23" s="311"/>
      <c r="P23" s="311"/>
      <c r="Q23" s="311"/>
      <c r="R23" s="311"/>
      <c r="S23" s="311"/>
      <c r="T23" s="311"/>
    </row>
    <row r="24" ht="15" customHeight="1" spans="1:20">
      <c r="A24" s="51">
        <f t="shared" si="2"/>
        <v>18</v>
      </c>
      <c r="B24" s="133" t="s">
        <v>2999</v>
      </c>
      <c r="C24" s="152"/>
      <c r="D24" s="364"/>
      <c r="E24" s="22">
        <f t="shared" si="3"/>
        <v>54</v>
      </c>
      <c r="F24" s="133" t="s">
        <v>3000</v>
      </c>
      <c r="G24" s="152"/>
      <c r="H24" s="362"/>
      <c r="I24" s="311"/>
      <c r="J24" s="311"/>
      <c r="K24" s="311"/>
      <c r="L24" s="311"/>
      <c r="M24" s="311"/>
      <c r="N24" s="311"/>
      <c r="O24" s="311"/>
      <c r="P24" s="311"/>
      <c r="Q24" s="311"/>
      <c r="R24" s="311"/>
      <c r="S24" s="311"/>
      <c r="T24" s="311"/>
    </row>
    <row r="25" ht="15" customHeight="1" spans="1:20">
      <c r="A25" s="51">
        <f t="shared" si="2"/>
        <v>19</v>
      </c>
      <c r="B25" s="133" t="s">
        <v>3001</v>
      </c>
      <c r="C25" s="152"/>
      <c r="D25" s="364"/>
      <c r="E25" s="158" t="s">
        <v>3002</v>
      </c>
      <c r="F25" s="133" t="s">
        <v>3003</v>
      </c>
      <c r="G25" s="152"/>
      <c r="H25" s="362"/>
      <c r="I25" s="311"/>
      <c r="J25" s="311"/>
      <c r="K25" s="311"/>
      <c r="L25" s="311"/>
      <c r="M25" s="311"/>
      <c r="N25" s="311"/>
      <c r="O25" s="311"/>
      <c r="P25" s="311"/>
      <c r="Q25" s="311"/>
      <c r="R25" s="311"/>
      <c r="S25" s="311"/>
      <c r="T25" s="311"/>
    </row>
    <row r="26" ht="15" customHeight="1" spans="1:20">
      <c r="A26" s="51">
        <f t="shared" si="2"/>
        <v>20</v>
      </c>
      <c r="B26" s="133" t="s">
        <v>3004</v>
      </c>
      <c r="C26" s="152"/>
      <c r="D26" s="364"/>
      <c r="E26" s="158" t="s">
        <v>3005</v>
      </c>
      <c r="F26" s="133" t="s">
        <v>3006</v>
      </c>
      <c r="G26" s="152"/>
      <c r="H26" s="362"/>
      <c r="I26" s="361"/>
      <c r="J26" s="361"/>
      <c r="K26" s="361"/>
      <c r="L26" s="361"/>
      <c r="M26" s="361"/>
      <c r="N26" s="361"/>
      <c r="O26" s="361"/>
      <c r="P26" s="361"/>
      <c r="Q26" s="361"/>
      <c r="R26" s="361"/>
      <c r="S26" s="361"/>
      <c r="T26" s="361"/>
    </row>
    <row r="27" ht="15" customHeight="1" spans="1:20">
      <c r="A27" s="51">
        <f t="shared" si="2"/>
        <v>21</v>
      </c>
      <c r="B27" s="133" t="s">
        <v>3007</v>
      </c>
      <c r="C27" s="152"/>
      <c r="D27" s="364"/>
      <c r="E27" s="22">
        <f>E24+1</f>
        <v>55</v>
      </c>
      <c r="F27" s="133" t="s">
        <v>3008</v>
      </c>
      <c r="G27" s="152"/>
      <c r="H27" s="362"/>
      <c r="I27" s="311"/>
      <c r="J27" s="311"/>
      <c r="K27" s="311"/>
      <c r="L27" s="311"/>
      <c r="M27" s="311"/>
      <c r="N27" s="311"/>
      <c r="O27" s="311"/>
      <c r="P27" s="311"/>
      <c r="Q27" s="311"/>
      <c r="R27" s="311"/>
      <c r="S27" s="311"/>
      <c r="T27" s="311"/>
    </row>
    <row r="28" ht="15" customHeight="1" spans="1:20">
      <c r="A28" s="51">
        <f t="shared" si="2"/>
        <v>22</v>
      </c>
      <c r="B28" s="133" t="s">
        <v>3009</v>
      </c>
      <c r="C28" s="152"/>
      <c r="D28" s="364"/>
      <c r="E28" s="22">
        <f t="shared" ref="E28:E38" si="4">E27+1</f>
        <v>56</v>
      </c>
      <c r="F28" s="133" t="s">
        <v>3010</v>
      </c>
      <c r="G28" s="152"/>
      <c r="H28" s="362"/>
      <c r="I28" s="311"/>
      <c r="J28" s="311"/>
      <c r="K28" s="311"/>
      <c r="L28" s="311"/>
      <c r="M28" s="311"/>
      <c r="N28" s="311"/>
      <c r="O28" s="311"/>
      <c r="P28" s="311"/>
      <c r="Q28" s="311"/>
      <c r="R28" s="311"/>
      <c r="S28" s="311"/>
      <c r="T28" s="311"/>
    </row>
    <row r="29" ht="15" customHeight="1" spans="1:20">
      <c r="A29" s="51">
        <f t="shared" si="2"/>
        <v>23</v>
      </c>
      <c r="B29" s="133" t="s">
        <v>3011</v>
      </c>
      <c r="C29" s="152"/>
      <c r="D29" s="364"/>
      <c r="E29" s="22">
        <f t="shared" si="4"/>
        <v>57</v>
      </c>
      <c r="F29" s="133" t="s">
        <v>3012</v>
      </c>
      <c r="G29" s="152"/>
      <c r="H29" s="362"/>
      <c r="I29" s="311"/>
      <c r="J29" s="311"/>
      <c r="K29" s="311"/>
      <c r="L29" s="311"/>
      <c r="M29" s="311"/>
      <c r="N29" s="311"/>
      <c r="O29" s="311"/>
      <c r="P29" s="311"/>
      <c r="Q29" s="311"/>
      <c r="R29" s="311"/>
      <c r="S29" s="311"/>
      <c r="T29" s="311"/>
    </row>
    <row r="30" ht="15" customHeight="1" spans="1:20">
      <c r="A30" s="51">
        <f t="shared" si="2"/>
        <v>24</v>
      </c>
      <c r="B30" s="133" t="s">
        <v>3013</v>
      </c>
      <c r="C30" s="152"/>
      <c r="D30" s="364"/>
      <c r="E30" s="22">
        <f t="shared" si="4"/>
        <v>58</v>
      </c>
      <c r="F30" s="133" t="s">
        <v>3014</v>
      </c>
      <c r="G30" s="152"/>
      <c r="H30" s="362"/>
      <c r="I30" s="311"/>
      <c r="J30" s="311"/>
      <c r="K30" s="311"/>
      <c r="L30" s="311"/>
      <c r="M30" s="311"/>
      <c r="N30" s="311"/>
      <c r="O30" s="311"/>
      <c r="P30" s="311"/>
      <c r="Q30" s="311"/>
      <c r="R30" s="311"/>
      <c r="S30" s="311"/>
      <c r="T30" s="311"/>
    </row>
    <row r="31" ht="15" customHeight="1" spans="1:20">
      <c r="A31" s="51">
        <f t="shared" si="2"/>
        <v>25</v>
      </c>
      <c r="B31" s="133" t="s">
        <v>3015</v>
      </c>
      <c r="C31" s="152"/>
      <c r="D31" s="364"/>
      <c r="E31" s="22">
        <f t="shared" si="4"/>
        <v>59</v>
      </c>
      <c r="F31" s="133" t="s">
        <v>3016</v>
      </c>
      <c r="G31" s="152"/>
      <c r="H31" s="362"/>
      <c r="I31" s="311"/>
      <c r="J31" s="311"/>
      <c r="K31" s="311"/>
      <c r="L31" s="311"/>
      <c r="M31" s="311"/>
      <c r="N31" s="311"/>
      <c r="O31" s="311"/>
      <c r="P31" s="311"/>
      <c r="Q31" s="311"/>
      <c r="R31" s="311"/>
      <c r="S31" s="311"/>
      <c r="T31" s="311"/>
    </row>
    <row r="32" ht="15" customHeight="1" spans="1:20">
      <c r="A32" s="51">
        <f t="shared" si="2"/>
        <v>26</v>
      </c>
      <c r="B32" s="133" t="s">
        <v>3017</v>
      </c>
      <c r="C32" s="152"/>
      <c r="D32" s="364"/>
      <c r="E32" s="22">
        <f t="shared" si="4"/>
        <v>60</v>
      </c>
      <c r="F32" s="133" t="s">
        <v>3018</v>
      </c>
      <c r="G32" s="152"/>
      <c r="H32" s="362"/>
      <c r="I32" s="311"/>
      <c r="J32" s="311"/>
      <c r="K32" s="311"/>
      <c r="L32" s="311"/>
      <c r="M32" s="311"/>
      <c r="N32" s="311"/>
      <c r="O32" s="311"/>
      <c r="P32" s="311"/>
      <c r="Q32" s="311"/>
      <c r="R32" s="311"/>
      <c r="S32" s="311"/>
      <c r="T32" s="311"/>
    </row>
    <row r="33" ht="15" customHeight="1" spans="1:20">
      <c r="A33" s="51">
        <f t="shared" si="2"/>
        <v>27</v>
      </c>
      <c r="B33" s="133" t="s">
        <v>3019</v>
      </c>
      <c r="C33" s="152"/>
      <c r="D33" s="364"/>
      <c r="E33" s="22">
        <f t="shared" si="4"/>
        <v>61</v>
      </c>
      <c r="F33" s="133" t="s">
        <v>3020</v>
      </c>
      <c r="G33" s="152"/>
      <c r="H33" s="362"/>
      <c r="I33" s="311"/>
      <c r="J33" s="311"/>
      <c r="K33" s="311"/>
      <c r="L33" s="311"/>
      <c r="M33" s="311"/>
      <c r="N33" s="311"/>
      <c r="O33" s="311"/>
      <c r="P33" s="311"/>
      <c r="Q33" s="311"/>
      <c r="R33" s="311"/>
      <c r="S33" s="311"/>
      <c r="T33" s="311"/>
    </row>
    <row r="34" ht="15" customHeight="1" spans="1:20">
      <c r="A34" s="51">
        <f t="shared" si="2"/>
        <v>28</v>
      </c>
      <c r="B34" s="133" t="s">
        <v>3021</v>
      </c>
      <c r="C34" s="152"/>
      <c r="D34" s="364"/>
      <c r="E34" s="22">
        <f t="shared" si="4"/>
        <v>62</v>
      </c>
      <c r="F34" s="49" t="s">
        <v>3022</v>
      </c>
      <c r="G34" s="364">
        <f>G23+G24+G27+G28+G29+G30+G31+G32+G33</f>
        <v>0</v>
      </c>
      <c r="H34" s="365">
        <f>H23+H24+H27+H28+H29+H30+H31+H32+H33</f>
        <v>0</v>
      </c>
      <c r="I34" s="311"/>
      <c r="J34" s="311"/>
      <c r="K34" s="311"/>
      <c r="L34" s="311"/>
      <c r="M34" s="311"/>
      <c r="N34" s="311"/>
      <c r="O34" s="311"/>
      <c r="P34" s="311"/>
      <c r="Q34" s="311"/>
      <c r="R34" s="311"/>
      <c r="S34" s="311"/>
      <c r="T34" s="311"/>
    </row>
    <row r="35" ht="15" customHeight="1" spans="1:20">
      <c r="A35" s="51">
        <f t="shared" si="2"/>
        <v>29</v>
      </c>
      <c r="B35" s="133" t="s">
        <v>3023</v>
      </c>
      <c r="C35" s="152"/>
      <c r="D35" s="364"/>
      <c r="E35" s="22">
        <f t="shared" si="4"/>
        <v>63</v>
      </c>
      <c r="F35" s="49" t="s">
        <v>3024</v>
      </c>
      <c r="G35" s="364">
        <f>G21+G34</f>
        <v>0</v>
      </c>
      <c r="H35" s="365">
        <f>H21+H34</f>
        <v>0</v>
      </c>
      <c r="I35" s="311"/>
      <c r="J35" s="311"/>
      <c r="K35" s="311"/>
      <c r="L35" s="311"/>
      <c r="M35" s="311"/>
      <c r="N35" s="311"/>
      <c r="O35" s="311"/>
      <c r="P35" s="311"/>
      <c r="Q35" s="311"/>
      <c r="R35" s="311"/>
      <c r="S35" s="311"/>
      <c r="T35" s="311"/>
    </row>
    <row r="36" ht="15" customHeight="1" spans="1:20">
      <c r="A36" s="51">
        <f t="shared" si="2"/>
        <v>30</v>
      </c>
      <c r="B36" s="133" t="s">
        <v>3025</v>
      </c>
      <c r="C36" s="152"/>
      <c r="D36" s="364"/>
      <c r="E36" s="22">
        <f t="shared" si="4"/>
        <v>64</v>
      </c>
      <c r="F36" s="52" t="s">
        <v>3026</v>
      </c>
      <c r="G36" s="152"/>
      <c r="H36" s="362"/>
      <c r="I36" s="311"/>
      <c r="J36" s="311"/>
      <c r="K36" s="311"/>
      <c r="L36" s="311"/>
      <c r="M36" s="311"/>
      <c r="N36" s="311"/>
      <c r="O36" s="311"/>
      <c r="P36" s="311"/>
      <c r="Q36" s="311"/>
      <c r="R36" s="311"/>
      <c r="S36" s="311"/>
      <c r="T36" s="311"/>
    </row>
    <row r="37" ht="15" customHeight="1" spans="1:20">
      <c r="A37" s="51">
        <f t="shared" si="2"/>
        <v>31</v>
      </c>
      <c r="B37" s="133" t="s">
        <v>3027</v>
      </c>
      <c r="C37" s="152"/>
      <c r="D37" s="364"/>
      <c r="E37" s="22">
        <f t="shared" si="4"/>
        <v>65</v>
      </c>
      <c r="F37" s="133" t="s">
        <v>3028</v>
      </c>
      <c r="G37" s="152"/>
      <c r="H37" s="362"/>
      <c r="I37" s="311"/>
      <c r="J37" s="311"/>
      <c r="K37" s="311"/>
      <c r="L37" s="311"/>
      <c r="M37" s="311"/>
      <c r="N37" s="311"/>
      <c r="O37" s="311"/>
      <c r="P37" s="311"/>
      <c r="Q37" s="311"/>
      <c r="R37" s="311"/>
      <c r="S37" s="311"/>
      <c r="T37" s="311"/>
    </row>
    <row r="38" ht="15" customHeight="1" spans="1:20">
      <c r="A38" s="51">
        <f t="shared" si="2"/>
        <v>32</v>
      </c>
      <c r="B38" s="133" t="s">
        <v>3029</v>
      </c>
      <c r="C38" s="152"/>
      <c r="D38" s="364"/>
      <c r="E38" s="22">
        <f t="shared" si="4"/>
        <v>66</v>
      </c>
      <c r="F38" s="133" t="s">
        <v>3030</v>
      </c>
      <c r="G38" s="152"/>
      <c r="H38" s="362"/>
      <c r="I38" s="311"/>
      <c r="J38" s="311"/>
      <c r="K38" s="311"/>
      <c r="L38" s="311"/>
      <c r="M38" s="311"/>
      <c r="N38" s="311"/>
      <c r="O38" s="311"/>
      <c r="P38" s="311"/>
      <c r="Q38" s="311"/>
      <c r="R38" s="311"/>
      <c r="S38" s="311"/>
      <c r="T38" s="311"/>
    </row>
    <row r="39" ht="15" customHeight="1" spans="1:20">
      <c r="A39" s="51">
        <f t="shared" si="2"/>
        <v>33</v>
      </c>
      <c r="B39" s="133" t="s">
        <v>3031</v>
      </c>
      <c r="C39" s="152"/>
      <c r="D39" s="364"/>
      <c r="E39" s="158" t="s">
        <v>3032</v>
      </c>
      <c r="F39" s="133" t="s">
        <v>3003</v>
      </c>
      <c r="G39" s="152"/>
      <c r="H39" s="362"/>
      <c r="I39" s="311"/>
      <c r="J39" s="311"/>
      <c r="K39" s="311"/>
      <c r="L39" s="311"/>
      <c r="M39" s="311"/>
      <c r="N39" s="311"/>
      <c r="O39" s="311"/>
      <c r="P39" s="311"/>
      <c r="Q39" s="311"/>
      <c r="R39" s="311"/>
      <c r="S39" s="311"/>
      <c r="T39" s="311"/>
    </row>
    <row r="40" ht="15" customHeight="1" spans="1:20">
      <c r="A40" s="51">
        <f t="shared" si="2"/>
        <v>34</v>
      </c>
      <c r="B40" s="133" t="s">
        <v>3033</v>
      </c>
      <c r="C40" s="152"/>
      <c r="D40" s="364"/>
      <c r="E40" s="158" t="s">
        <v>3034</v>
      </c>
      <c r="F40" s="133" t="s">
        <v>3006</v>
      </c>
      <c r="G40" s="152"/>
      <c r="H40" s="362"/>
      <c r="I40" s="311"/>
      <c r="J40" s="311"/>
      <c r="K40" s="311"/>
      <c r="L40" s="311"/>
      <c r="M40" s="311"/>
      <c r="N40" s="311"/>
      <c r="O40" s="311"/>
      <c r="P40" s="311"/>
      <c r="Q40" s="311"/>
      <c r="R40" s="311"/>
      <c r="S40" s="311"/>
      <c r="T40" s="311"/>
    </row>
    <row r="41" ht="15" customHeight="1" spans="1:20">
      <c r="A41" s="51"/>
      <c r="B41" s="32"/>
      <c r="C41" s="152"/>
      <c r="D41" s="152"/>
      <c r="E41" s="22">
        <f>E38+1</f>
        <v>67</v>
      </c>
      <c r="F41" s="133" t="s">
        <v>3035</v>
      </c>
      <c r="G41" s="152"/>
      <c r="H41" s="362"/>
      <c r="I41" s="311"/>
      <c r="J41" s="311"/>
      <c r="K41" s="311"/>
      <c r="L41" s="311"/>
      <c r="M41" s="311"/>
      <c r="N41" s="311"/>
      <c r="O41" s="311"/>
      <c r="P41" s="311"/>
      <c r="Q41" s="311"/>
      <c r="R41" s="311"/>
      <c r="S41" s="311"/>
      <c r="T41" s="311"/>
    </row>
    <row r="42" ht="15" customHeight="1" spans="1:20">
      <c r="A42" s="51"/>
      <c r="B42" s="32"/>
      <c r="C42" s="152"/>
      <c r="D42" s="152"/>
      <c r="E42" s="22">
        <f t="shared" ref="E42:E48" si="5">E41+1</f>
        <v>68</v>
      </c>
      <c r="F42" s="133" t="s">
        <v>3036</v>
      </c>
      <c r="G42" s="152"/>
      <c r="H42" s="362"/>
      <c r="I42" s="311"/>
      <c r="J42" s="311"/>
      <c r="K42" s="311"/>
      <c r="L42" s="311"/>
      <c r="M42" s="311"/>
      <c r="N42" s="311"/>
      <c r="O42" s="311"/>
      <c r="P42" s="311"/>
      <c r="Q42" s="311"/>
      <c r="R42" s="311"/>
      <c r="S42" s="311"/>
      <c r="T42" s="311"/>
    </row>
    <row r="43" ht="15" customHeight="1" spans="1:20">
      <c r="A43" s="51"/>
      <c r="B43" s="32"/>
      <c r="C43" s="152"/>
      <c r="D43" s="152"/>
      <c r="E43" s="22">
        <f t="shared" si="5"/>
        <v>69</v>
      </c>
      <c r="F43" s="133" t="s">
        <v>3037</v>
      </c>
      <c r="G43" s="152"/>
      <c r="H43" s="362"/>
      <c r="I43" s="311"/>
      <c r="J43" s="311"/>
      <c r="K43" s="311"/>
      <c r="L43" s="311"/>
      <c r="M43" s="311"/>
      <c r="N43" s="311"/>
      <c r="O43" s="311"/>
      <c r="P43" s="311"/>
      <c r="Q43" s="311"/>
      <c r="R43" s="311"/>
      <c r="S43" s="311"/>
      <c r="T43" s="311"/>
    </row>
    <row r="44" ht="15" customHeight="1" spans="1:20">
      <c r="A44" s="51"/>
      <c r="B44" s="32"/>
      <c r="C44" s="152"/>
      <c r="D44" s="152"/>
      <c r="E44" s="22">
        <f t="shared" si="5"/>
        <v>70</v>
      </c>
      <c r="F44" s="133" t="s">
        <v>3038</v>
      </c>
      <c r="G44" s="152"/>
      <c r="H44" s="362"/>
      <c r="I44" s="311"/>
      <c r="J44" s="311"/>
      <c r="K44" s="311"/>
      <c r="L44" s="311"/>
      <c r="M44" s="311"/>
      <c r="N44" s="311"/>
      <c r="O44" s="311"/>
      <c r="P44" s="311"/>
      <c r="Q44" s="311"/>
      <c r="R44" s="311"/>
      <c r="S44" s="311"/>
      <c r="T44" s="311"/>
    </row>
    <row r="45" ht="15" customHeight="1" spans="1:20">
      <c r="A45" s="51"/>
      <c r="B45" s="32"/>
      <c r="C45" s="152"/>
      <c r="D45" s="152"/>
      <c r="E45" s="22">
        <f t="shared" si="5"/>
        <v>71</v>
      </c>
      <c r="F45" s="133" t="s">
        <v>3039</v>
      </c>
      <c r="G45" s="152"/>
      <c r="H45" s="362"/>
      <c r="I45" s="311"/>
      <c r="J45" s="311"/>
      <c r="K45" s="311"/>
      <c r="L45" s="311"/>
      <c r="M45" s="311"/>
      <c r="N45" s="311"/>
      <c r="O45" s="311"/>
      <c r="P45" s="311"/>
      <c r="Q45" s="311"/>
      <c r="R45" s="311"/>
      <c r="S45" s="311"/>
      <c r="T45" s="311"/>
    </row>
    <row r="46" ht="15" customHeight="1" spans="1:20">
      <c r="A46" s="51"/>
      <c r="B46" s="32"/>
      <c r="C46" s="152"/>
      <c r="D46" s="152"/>
      <c r="E46" s="22">
        <f t="shared" si="5"/>
        <v>72</v>
      </c>
      <c r="F46" s="133" t="s">
        <v>3040</v>
      </c>
      <c r="G46" s="152"/>
      <c r="H46" s="362"/>
      <c r="I46" s="311"/>
      <c r="J46" s="311"/>
      <c r="K46" s="311"/>
      <c r="L46" s="311"/>
      <c r="M46" s="311"/>
      <c r="N46" s="311"/>
      <c r="O46" s="311"/>
      <c r="P46" s="311"/>
      <c r="Q46" s="311"/>
      <c r="R46" s="311"/>
      <c r="S46" s="311"/>
      <c r="T46" s="311"/>
    </row>
    <row r="47" ht="13" customHeight="1" spans="1:20">
      <c r="A47" s="51">
        <f>A40+1</f>
        <v>35</v>
      </c>
      <c r="B47" s="49" t="s">
        <v>3041</v>
      </c>
      <c r="C47" s="364">
        <f>SUM(C23:C46)</f>
        <v>0</v>
      </c>
      <c r="D47" s="364">
        <f>SUM(D23:D46)</f>
        <v>0</v>
      </c>
      <c r="E47" s="22">
        <f t="shared" si="5"/>
        <v>73</v>
      </c>
      <c r="F47" s="49" t="s">
        <v>3042</v>
      </c>
      <c r="G47" s="364">
        <f>SUM(G37:G46)-G39-G40-G42</f>
        <v>0</v>
      </c>
      <c r="H47" s="365">
        <f>SUM(H37:H46)-H39-H40-H42</f>
        <v>0</v>
      </c>
      <c r="I47" s="311"/>
      <c r="J47" s="311"/>
      <c r="K47" s="311"/>
      <c r="L47" s="311"/>
      <c r="M47" s="311"/>
      <c r="N47" s="311"/>
      <c r="O47" s="311"/>
      <c r="P47" s="311"/>
      <c r="Q47" s="311"/>
      <c r="R47" s="311"/>
      <c r="S47" s="311"/>
      <c r="T47" s="311"/>
    </row>
    <row r="48" ht="14" customHeight="1" spans="1:20">
      <c r="A48" s="57">
        <f>A47+1</f>
        <v>36</v>
      </c>
      <c r="B48" s="366" t="s">
        <v>3043</v>
      </c>
      <c r="C48" s="367">
        <f>C47+C21</f>
        <v>0</v>
      </c>
      <c r="D48" s="367">
        <f>D47+D21</f>
        <v>0</v>
      </c>
      <c r="E48" s="368">
        <f t="shared" si="5"/>
        <v>74</v>
      </c>
      <c r="F48" s="366" t="s">
        <v>3044</v>
      </c>
      <c r="G48" s="367">
        <f>G35+G47</f>
        <v>0</v>
      </c>
      <c r="H48" s="369">
        <f>H35+H47</f>
        <v>0</v>
      </c>
      <c r="I48" s="311"/>
      <c r="J48" s="311"/>
      <c r="K48" s="311"/>
      <c r="L48" s="311"/>
      <c r="M48" s="311"/>
      <c r="N48" s="311"/>
      <c r="O48" s="311"/>
      <c r="P48" s="311"/>
      <c r="Q48" s="311"/>
      <c r="R48" s="311"/>
      <c r="S48" s="311"/>
      <c r="T48" s="311"/>
    </row>
    <row r="49" ht="12" customHeight="1" spans="1:20">
      <c r="A49" s="311"/>
      <c r="B49" s="311"/>
      <c r="C49" s="311"/>
      <c r="D49" s="311"/>
      <c r="E49" s="311"/>
      <c r="F49" s="311"/>
      <c r="G49" s="311"/>
      <c r="H49" s="311"/>
      <c r="I49" s="311"/>
      <c r="J49" s="311"/>
      <c r="K49" s="311"/>
      <c r="L49" s="311"/>
      <c r="M49" s="311"/>
      <c r="N49" s="311"/>
      <c r="O49" s="311"/>
      <c r="P49" s="311"/>
      <c r="Q49" s="311"/>
      <c r="R49" s="311"/>
      <c r="S49" s="311"/>
      <c r="T49" s="311"/>
    </row>
    <row r="50" ht="17" customHeight="1" spans="1:20">
      <c r="A50" s="311"/>
      <c r="B50" s="311"/>
      <c r="C50" s="311"/>
      <c r="D50" s="311"/>
      <c r="E50" s="311"/>
      <c r="F50" s="311"/>
      <c r="G50" s="311"/>
      <c r="H50" s="311"/>
      <c r="I50" s="311"/>
      <c r="J50" s="311"/>
      <c r="K50" s="311"/>
      <c r="L50" s="311"/>
      <c r="M50" s="311"/>
      <c r="N50" s="311"/>
      <c r="O50" s="311"/>
      <c r="P50" s="311"/>
      <c r="Q50" s="311"/>
      <c r="R50" s="311"/>
      <c r="S50" s="311"/>
      <c r="T50" s="311"/>
    </row>
    <row r="51" ht="11" customHeight="1" spans="1:20">
      <c r="A51" s="311"/>
      <c r="B51" s="311"/>
      <c r="C51" s="311"/>
      <c r="D51" s="311"/>
      <c r="E51" s="311"/>
      <c r="F51" s="311" t="s">
        <v>3045</v>
      </c>
      <c r="G51" s="316">
        <f>G48-C48</f>
        <v>0</v>
      </c>
      <c r="H51" s="316">
        <f>H48-D48</f>
        <v>0</v>
      </c>
      <c r="I51" s="311"/>
      <c r="J51" s="311"/>
      <c r="K51" s="311"/>
      <c r="L51" s="311"/>
      <c r="M51" s="311"/>
      <c r="N51" s="311"/>
      <c r="O51" s="311"/>
      <c r="P51" s="311"/>
      <c r="Q51" s="311"/>
      <c r="R51" s="311"/>
      <c r="S51" s="311"/>
      <c r="T51" s="311"/>
    </row>
  </sheetData>
  <mergeCells count="1">
    <mergeCell ref="A2:H2"/>
  </mergeCells>
  <pageMargins left="0.75" right="0.75" top="1" bottom="1" header="0.5" footer="0.5"/>
  <headerFooter/>
  <drawing r:id="rId1"/>
  <picture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T30"/>
  <sheetViews>
    <sheetView workbookViewId="0">
      <pane xSplit="2" ySplit="5" topLeftCell="C6" activePane="bottomRight" state="frozen"/>
      <selection/>
      <selection pane="topRight"/>
      <selection pane="bottomLeft"/>
      <selection pane="bottomRight" activeCell="A1" sqref="A1"/>
    </sheetView>
  </sheetViews>
  <sheetFormatPr defaultColWidth="14" defaultRowHeight="15.2"/>
  <cols>
    <col min="1" max="1" width="7" customWidth="1"/>
    <col min="2" max="2" width="29" customWidth="1"/>
    <col min="3" max="6" width="21" customWidth="1"/>
    <col min="7" max="20" width="9" customWidth="1"/>
  </cols>
  <sheetData>
    <row r="1" ht="24" customHeight="1" spans="1:20">
      <c r="A1" s="62" t="s">
        <v>3046</v>
      </c>
      <c r="B1" s="62"/>
      <c r="C1" s="62"/>
      <c r="D1" s="62"/>
      <c r="E1" s="62"/>
      <c r="F1" s="62"/>
      <c r="G1" s="62"/>
      <c r="H1" s="62"/>
      <c r="I1" s="62"/>
      <c r="J1" s="62"/>
      <c r="K1" s="62"/>
      <c r="L1" s="62"/>
      <c r="M1" s="62"/>
      <c r="N1" s="62"/>
      <c r="O1" s="62"/>
      <c r="P1" s="62"/>
      <c r="Q1" s="62"/>
      <c r="R1" s="62"/>
      <c r="S1" s="62"/>
      <c r="T1" s="62"/>
    </row>
    <row r="2" ht="16" customHeight="1" spans="1:20">
      <c r="A2" s="8"/>
      <c r="B2" s="8"/>
      <c r="C2" s="8"/>
      <c r="D2" s="63"/>
      <c r="E2" s="63"/>
      <c r="F2" s="83" t="s">
        <v>3047</v>
      </c>
      <c r="G2" s="8"/>
      <c r="H2" s="8"/>
      <c r="I2" s="8"/>
      <c r="J2" s="8"/>
      <c r="K2" s="8"/>
      <c r="L2" s="8"/>
      <c r="M2" s="8"/>
      <c r="N2" s="8"/>
      <c r="O2" s="8"/>
      <c r="P2" s="8"/>
      <c r="Q2" s="8"/>
      <c r="R2" s="8"/>
      <c r="S2" s="8"/>
      <c r="T2" s="8"/>
    </row>
    <row r="3" ht="16" customHeight="1" spans="1:20">
      <c r="A3" s="63" t="e">
        <f>#REF!</f>
        <v>#REF!</v>
      </c>
      <c r="B3" s="8"/>
      <c r="C3" s="8"/>
      <c r="D3" s="8"/>
      <c r="E3" s="8"/>
      <c r="F3" s="8"/>
      <c r="G3" s="8"/>
      <c r="H3" s="8"/>
      <c r="I3" s="8"/>
      <c r="J3" s="8"/>
      <c r="K3" s="8"/>
      <c r="L3" s="8"/>
      <c r="M3" s="8"/>
      <c r="N3" s="8"/>
      <c r="O3" s="8"/>
      <c r="P3" s="8"/>
      <c r="Q3" s="8"/>
      <c r="R3" s="8"/>
      <c r="S3" s="8"/>
      <c r="T3" s="8"/>
    </row>
    <row r="4" ht="16" customHeight="1" spans="1:20">
      <c r="A4" s="77" t="e">
        <f>#REF!</f>
        <v>#REF!</v>
      </c>
      <c r="B4" s="77"/>
      <c r="C4" s="77"/>
      <c r="D4" s="8"/>
      <c r="E4" s="8"/>
      <c r="F4" s="42" t="s">
        <v>2952</v>
      </c>
      <c r="G4" s="8"/>
      <c r="H4" s="8"/>
      <c r="I4" s="8"/>
      <c r="J4" s="8"/>
      <c r="K4" s="8"/>
      <c r="L4" s="8"/>
      <c r="M4" s="8"/>
      <c r="N4" s="8"/>
      <c r="O4" s="8"/>
      <c r="P4" s="8"/>
      <c r="Q4" s="8"/>
      <c r="R4" s="8"/>
      <c r="S4" s="8"/>
      <c r="T4" s="8"/>
    </row>
    <row r="5" ht="16" customHeight="1" spans="1:20">
      <c r="A5" s="22" t="s">
        <v>3048</v>
      </c>
      <c r="B5" s="22" t="s">
        <v>3049</v>
      </c>
      <c r="C5" s="35" t="s">
        <v>3050</v>
      </c>
      <c r="D5" s="22" t="s">
        <v>3051</v>
      </c>
      <c r="E5" s="22" t="s">
        <v>3052</v>
      </c>
      <c r="F5" s="22" t="s">
        <v>3053</v>
      </c>
      <c r="G5" s="25"/>
      <c r="H5" s="25"/>
      <c r="I5" s="25"/>
      <c r="J5" s="25"/>
      <c r="K5" s="25"/>
      <c r="L5" s="25"/>
      <c r="M5" s="25"/>
      <c r="N5" s="25"/>
      <c r="O5" s="25"/>
      <c r="P5" s="25"/>
      <c r="Q5" s="25"/>
      <c r="R5" s="25"/>
      <c r="S5" s="25"/>
      <c r="T5" s="25"/>
    </row>
    <row r="6" ht="16" customHeight="1" spans="1:20">
      <c r="A6" s="85" t="s">
        <v>3054</v>
      </c>
      <c r="B6" s="32" t="s">
        <v>2959</v>
      </c>
      <c r="C6" s="36">
        <f>'3-1货币汇总表'!C29</f>
        <v>0</v>
      </c>
      <c r="D6" s="36">
        <f>'3-1货币汇总表'!D29</f>
        <v>0</v>
      </c>
      <c r="E6" s="36">
        <f t="shared" ref="E6:E18" si="0">D6-C6</f>
        <v>0</v>
      </c>
      <c r="F6" s="29">
        <f t="shared" ref="F6:F18" si="1">IF(C6=0,0,ROUND(E6/C6*100,2))</f>
        <v>0</v>
      </c>
      <c r="G6" s="8"/>
      <c r="H6" s="25"/>
      <c r="I6" s="8"/>
      <c r="J6" s="8"/>
      <c r="K6" s="8"/>
      <c r="L6" s="8"/>
      <c r="M6" s="8"/>
      <c r="N6" s="8"/>
      <c r="O6" s="8"/>
      <c r="P6" s="8"/>
      <c r="Q6" s="8"/>
      <c r="R6" s="8"/>
      <c r="S6" s="8"/>
      <c r="T6" s="8"/>
    </row>
    <row r="7" ht="16" customHeight="1" spans="1:20">
      <c r="A7" s="85" t="s">
        <v>3055</v>
      </c>
      <c r="B7" s="32" t="s">
        <v>2961</v>
      </c>
      <c r="C7" s="36">
        <f>'3-2交易性金融资产汇总表'!C29</f>
        <v>0</v>
      </c>
      <c r="D7" s="36">
        <f>'3-2交易性金融资产汇总表'!D29</f>
        <v>0</v>
      </c>
      <c r="E7" s="36">
        <f t="shared" si="0"/>
        <v>0</v>
      </c>
      <c r="F7" s="29">
        <f t="shared" si="1"/>
        <v>0</v>
      </c>
      <c r="G7" s="8"/>
      <c r="H7" s="25"/>
      <c r="I7" s="8"/>
      <c r="J7" s="8"/>
      <c r="K7" s="8"/>
      <c r="L7" s="8"/>
      <c r="M7" s="8"/>
      <c r="N7" s="8"/>
      <c r="O7" s="8"/>
      <c r="P7" s="8"/>
      <c r="Q7" s="8"/>
      <c r="R7" s="8"/>
      <c r="S7" s="8"/>
      <c r="T7" s="8"/>
    </row>
    <row r="8" ht="16" customHeight="1" spans="1:20">
      <c r="A8" s="85" t="s">
        <v>3056</v>
      </c>
      <c r="B8" s="32" t="s">
        <v>2963</v>
      </c>
      <c r="C8" s="36">
        <f>'3-3衍生金融资产'!L29</f>
        <v>0</v>
      </c>
      <c r="D8" s="36">
        <f>'3-3衍生金融资产'!M29</f>
        <v>0</v>
      </c>
      <c r="E8" s="36">
        <f t="shared" si="0"/>
        <v>0</v>
      </c>
      <c r="F8" s="29">
        <f t="shared" si="1"/>
        <v>0</v>
      </c>
      <c r="G8" s="8"/>
      <c r="H8" s="25"/>
      <c r="I8" s="8"/>
      <c r="J8" s="8"/>
      <c r="K8" s="8"/>
      <c r="L8" s="8"/>
      <c r="M8" s="8"/>
      <c r="N8" s="8"/>
      <c r="O8" s="8"/>
      <c r="P8" s="8"/>
      <c r="Q8" s="8"/>
      <c r="R8" s="8"/>
      <c r="S8" s="8"/>
      <c r="T8" s="8"/>
    </row>
    <row r="9" ht="16" customHeight="1" spans="1:20">
      <c r="A9" s="85" t="s">
        <v>3057</v>
      </c>
      <c r="B9" s="32" t="s">
        <v>2965</v>
      </c>
      <c r="C9" s="36">
        <f>'3-4应收票据'!F29</f>
        <v>0</v>
      </c>
      <c r="D9" s="36">
        <f>'3-4应收票据'!H29</f>
        <v>0</v>
      </c>
      <c r="E9" s="36">
        <f t="shared" si="0"/>
        <v>0</v>
      </c>
      <c r="F9" s="29">
        <f t="shared" si="1"/>
        <v>0</v>
      </c>
      <c r="G9" s="8"/>
      <c r="H9" s="25"/>
      <c r="I9" s="8"/>
      <c r="J9" s="8"/>
      <c r="K9" s="8"/>
      <c r="L9" s="8"/>
      <c r="M9" s="8"/>
      <c r="N9" s="8"/>
      <c r="O9" s="8"/>
      <c r="P9" s="8"/>
      <c r="Q9" s="8"/>
      <c r="R9" s="8"/>
      <c r="S9" s="8"/>
      <c r="T9" s="8"/>
    </row>
    <row r="10" ht="16" customHeight="1" spans="1:20">
      <c r="A10" s="85" t="s">
        <v>3058</v>
      </c>
      <c r="B10" s="32" t="s">
        <v>2967</v>
      </c>
      <c r="C10" s="36">
        <f>'3-5应收账款'!M29</f>
        <v>0</v>
      </c>
      <c r="D10" s="36">
        <f>'3-5应收账款'!R29</f>
        <v>0</v>
      </c>
      <c r="E10" s="36">
        <f t="shared" si="0"/>
        <v>0</v>
      </c>
      <c r="F10" s="29">
        <f t="shared" si="1"/>
        <v>0</v>
      </c>
      <c r="G10" s="8"/>
      <c r="H10" s="25"/>
      <c r="I10" s="8"/>
      <c r="J10" s="8"/>
      <c r="K10" s="8"/>
      <c r="L10" s="8"/>
      <c r="M10" s="8"/>
      <c r="N10" s="8"/>
      <c r="O10" s="8"/>
      <c r="P10" s="8"/>
      <c r="Q10" s="8"/>
      <c r="R10" s="8"/>
      <c r="S10" s="8"/>
      <c r="T10" s="8"/>
    </row>
    <row r="11" ht="16" customHeight="1" spans="1:20">
      <c r="A11" s="85" t="s">
        <v>3059</v>
      </c>
      <c r="B11" s="32" t="s">
        <v>2969</v>
      </c>
      <c r="C11" s="36">
        <f>'3-6应收款项融资'!I29</f>
        <v>0</v>
      </c>
      <c r="D11" s="36">
        <f>'3-6应收款项融资'!K29</f>
        <v>0</v>
      </c>
      <c r="E11" s="36">
        <f t="shared" si="0"/>
        <v>0</v>
      </c>
      <c r="F11" s="29">
        <f t="shared" si="1"/>
        <v>0</v>
      </c>
      <c r="G11" s="8"/>
      <c r="H11" s="25"/>
      <c r="I11" s="8"/>
      <c r="J11" s="8"/>
      <c r="K11" s="8"/>
      <c r="L11" s="8"/>
      <c r="M11" s="8"/>
      <c r="N11" s="8"/>
      <c r="O11" s="8"/>
      <c r="P11" s="8"/>
      <c r="Q11" s="8"/>
      <c r="R11" s="8"/>
      <c r="S11" s="8"/>
      <c r="T11" s="8"/>
    </row>
    <row r="12" ht="16" customHeight="1" spans="1:20">
      <c r="A12" s="85" t="s">
        <v>3060</v>
      </c>
      <c r="B12" s="32" t="s">
        <v>3061</v>
      </c>
      <c r="C12" s="29">
        <f>'3-7预付账款'!R29</f>
        <v>0</v>
      </c>
      <c r="D12" s="29">
        <f>'3-7预付账款'!R29</f>
        <v>0</v>
      </c>
      <c r="E12" s="36">
        <f t="shared" si="0"/>
        <v>0</v>
      </c>
      <c r="F12" s="29">
        <f t="shared" si="1"/>
        <v>0</v>
      </c>
      <c r="G12" s="8"/>
      <c r="H12" s="25"/>
      <c r="I12" s="8"/>
      <c r="J12" s="8"/>
      <c r="K12" s="8"/>
      <c r="L12" s="8"/>
      <c r="M12" s="8"/>
      <c r="N12" s="8"/>
      <c r="O12" s="8"/>
      <c r="P12" s="8"/>
      <c r="Q12" s="8"/>
      <c r="R12" s="8"/>
      <c r="S12" s="8"/>
      <c r="T12" s="8"/>
    </row>
    <row r="13" ht="16" customHeight="1" spans="1:20">
      <c r="A13" s="85" t="s">
        <v>3062</v>
      </c>
      <c r="B13" s="32" t="s">
        <v>2973</v>
      </c>
      <c r="C13" s="36">
        <f>'3-8其他应收款汇总表 '!C29</f>
        <v>0</v>
      </c>
      <c r="D13" s="36">
        <f>'3-8其他应收款汇总表 '!D29</f>
        <v>0</v>
      </c>
      <c r="E13" s="36">
        <f t="shared" si="0"/>
        <v>0</v>
      </c>
      <c r="F13" s="29">
        <f t="shared" si="1"/>
        <v>0</v>
      </c>
      <c r="G13" s="8"/>
      <c r="H13" s="25"/>
      <c r="I13" s="8"/>
      <c r="J13" s="8"/>
      <c r="K13" s="8"/>
      <c r="L13" s="8"/>
      <c r="M13" s="8"/>
      <c r="N13" s="8"/>
      <c r="O13" s="8"/>
      <c r="P13" s="8"/>
      <c r="Q13" s="8"/>
      <c r="R13" s="8"/>
      <c r="S13" s="8"/>
      <c r="T13" s="8"/>
    </row>
    <row r="14" ht="16" customHeight="1" spans="1:20">
      <c r="A14" t="s">
        <v>3063</v>
      </c>
      <c r="B14" s="32" t="s">
        <v>2981</v>
      </c>
      <c r="C14" s="36" t="e">
        <f>#REF!</f>
        <v>#REF!</v>
      </c>
      <c r="D14" s="29" t="e">
        <f>#REF!</f>
        <v>#REF!</v>
      </c>
      <c r="E14" s="36" t="e">
        <f t="shared" si="0"/>
        <v>#REF!</v>
      </c>
      <c r="F14" s="29" t="e">
        <f t="shared" si="1"/>
        <v>#REF!</v>
      </c>
      <c r="G14" s="8"/>
      <c r="H14" s="25"/>
      <c r="I14" s="8"/>
      <c r="J14" s="8"/>
      <c r="K14" s="8"/>
      <c r="L14" s="8"/>
      <c r="M14" s="8"/>
      <c r="N14" s="8"/>
      <c r="O14" s="8"/>
      <c r="P14" s="8"/>
      <c r="Q14" s="8"/>
      <c r="R14" s="8"/>
      <c r="S14" s="8"/>
      <c r="T14" s="8"/>
    </row>
    <row r="15" ht="16" customHeight="1" spans="1:20">
      <c r="A15" s="85" t="s">
        <v>3064</v>
      </c>
      <c r="B15" s="32" t="s">
        <v>2984</v>
      </c>
      <c r="C15" s="36">
        <f>'3-10合同资产'!M29</f>
        <v>0</v>
      </c>
      <c r="D15" s="36">
        <f>'3-10合同资产'!R29</f>
        <v>0</v>
      </c>
      <c r="E15" s="36">
        <f t="shared" si="0"/>
        <v>0</v>
      </c>
      <c r="F15" s="29">
        <f t="shared" si="1"/>
        <v>0</v>
      </c>
      <c r="G15" s="8"/>
      <c r="H15" s="25"/>
      <c r="I15" s="8"/>
      <c r="J15" s="8"/>
      <c r="K15" s="8"/>
      <c r="L15" s="8"/>
      <c r="M15" s="8"/>
      <c r="N15" s="8"/>
      <c r="O15" s="8"/>
      <c r="P15" s="8"/>
      <c r="Q15" s="8"/>
      <c r="R15" s="8"/>
      <c r="S15" s="8"/>
      <c r="T15" s="8"/>
    </row>
    <row r="16" ht="16" customHeight="1" spans="1:20">
      <c r="A16" s="85" t="s">
        <v>3065</v>
      </c>
      <c r="B16" s="32" t="s">
        <v>2987</v>
      </c>
      <c r="C16" s="36">
        <f>'3-11持有待售资产'!G29</f>
        <v>0</v>
      </c>
      <c r="D16" s="36">
        <f>'3-11持有待售资产'!H29</f>
        <v>0</v>
      </c>
      <c r="E16" s="36">
        <f t="shared" si="0"/>
        <v>0</v>
      </c>
      <c r="F16" s="29">
        <f t="shared" si="1"/>
        <v>0</v>
      </c>
      <c r="G16" s="8"/>
      <c r="H16" s="25"/>
      <c r="I16" s="8"/>
      <c r="J16" s="8"/>
      <c r="K16" s="8"/>
      <c r="L16" s="8"/>
      <c r="M16" s="8"/>
      <c r="N16" s="8"/>
      <c r="O16" s="8"/>
      <c r="P16" s="8"/>
      <c r="Q16" s="8"/>
      <c r="R16" s="8"/>
      <c r="S16" s="8"/>
      <c r="T16" s="8"/>
    </row>
    <row r="17" ht="16" customHeight="1" spans="1:20">
      <c r="A17" s="85" t="s">
        <v>3066</v>
      </c>
      <c r="B17" s="32" t="s">
        <v>2989</v>
      </c>
      <c r="C17" s="36">
        <f>'3-12一年到期非流动资产'!E29</f>
        <v>0</v>
      </c>
      <c r="D17" s="36">
        <f>'3-12一年到期非流动资产'!F29</f>
        <v>0</v>
      </c>
      <c r="E17" s="36">
        <f t="shared" si="0"/>
        <v>0</v>
      </c>
      <c r="F17" s="29">
        <f t="shared" si="1"/>
        <v>0</v>
      </c>
      <c r="G17" s="8"/>
      <c r="H17" s="25"/>
      <c r="I17" s="8"/>
      <c r="J17" s="8"/>
      <c r="K17" s="8"/>
      <c r="L17" s="8"/>
      <c r="M17" s="8"/>
      <c r="N17" s="8"/>
      <c r="O17" s="8"/>
      <c r="P17" s="8"/>
      <c r="Q17" s="8"/>
      <c r="R17" s="8"/>
      <c r="S17" s="8"/>
      <c r="T17" s="8"/>
    </row>
    <row r="18" ht="16" customHeight="1" spans="1:20">
      <c r="A18" s="85" t="s">
        <v>3067</v>
      </c>
      <c r="B18" s="32" t="s">
        <v>2991</v>
      </c>
      <c r="C18" s="36">
        <f>'3-13其他流动资产'!F29</f>
        <v>0</v>
      </c>
      <c r="D18" s="36">
        <f>'3-13其他流动资产'!G29</f>
        <v>0</v>
      </c>
      <c r="E18" s="36">
        <f t="shared" si="0"/>
        <v>0</v>
      </c>
      <c r="F18" s="29">
        <f t="shared" si="1"/>
        <v>0</v>
      </c>
      <c r="G18" s="8"/>
      <c r="H18" s="25"/>
      <c r="I18" s="8"/>
      <c r="J18" s="8"/>
      <c r="K18" s="8"/>
      <c r="L18" s="8"/>
      <c r="M18" s="8"/>
      <c r="N18" s="8"/>
      <c r="O18" s="8"/>
      <c r="P18" s="8"/>
      <c r="Q18" s="8"/>
      <c r="R18" s="8"/>
      <c r="S18" s="8"/>
      <c r="T18" s="8"/>
    </row>
    <row r="19" ht="16" customHeight="1" spans="1:20">
      <c r="A19" s="39"/>
      <c r="B19" s="22"/>
      <c r="C19" s="36"/>
      <c r="D19" s="29"/>
      <c r="E19" s="29"/>
      <c r="F19" s="29"/>
      <c r="G19" s="8"/>
      <c r="H19" s="25"/>
      <c r="I19" s="8"/>
      <c r="J19" s="8"/>
      <c r="K19" s="8"/>
      <c r="L19" s="8"/>
      <c r="M19" s="8"/>
      <c r="N19" s="8"/>
      <c r="O19" s="8"/>
      <c r="P19" s="8"/>
      <c r="Q19" s="8"/>
      <c r="R19" s="8"/>
      <c r="S19" s="8"/>
      <c r="T19" s="8"/>
    </row>
    <row r="20" ht="16" customHeight="1" spans="1:20">
      <c r="A20" s="39"/>
      <c r="B20" s="22"/>
      <c r="C20" s="36"/>
      <c r="D20" s="29"/>
      <c r="E20" s="29"/>
      <c r="F20" s="29"/>
      <c r="G20" s="8"/>
      <c r="H20" s="8"/>
      <c r="I20" s="8"/>
      <c r="J20" s="8"/>
      <c r="K20" s="8"/>
      <c r="L20" s="8"/>
      <c r="M20" s="8"/>
      <c r="N20" s="8"/>
      <c r="O20" s="8"/>
      <c r="P20" s="8"/>
      <c r="Q20" s="8"/>
      <c r="R20" s="8"/>
      <c r="S20" s="8"/>
      <c r="T20" s="8"/>
    </row>
    <row r="21" ht="16" customHeight="1" spans="1:20">
      <c r="A21" s="39"/>
      <c r="B21" s="22"/>
      <c r="C21" s="36"/>
      <c r="D21" s="29"/>
      <c r="E21" s="29"/>
      <c r="F21" s="29"/>
      <c r="G21" s="8"/>
      <c r="H21" s="8"/>
      <c r="I21" s="8"/>
      <c r="J21" s="8"/>
      <c r="K21" s="8"/>
      <c r="L21" s="8"/>
      <c r="M21" s="8"/>
      <c r="N21" s="8"/>
      <c r="O21" s="8"/>
      <c r="P21" s="8"/>
      <c r="Q21" s="8"/>
      <c r="R21" s="8"/>
      <c r="S21" s="8"/>
      <c r="T21" s="8"/>
    </row>
    <row r="22" ht="16" customHeight="1" spans="1:20">
      <c r="A22" s="39"/>
      <c r="B22" s="22"/>
      <c r="C22" s="36"/>
      <c r="D22" s="29"/>
      <c r="E22" s="29"/>
      <c r="F22" s="29"/>
      <c r="G22" s="8"/>
      <c r="H22" s="8"/>
      <c r="I22" s="8"/>
      <c r="J22" s="8"/>
      <c r="K22" s="8"/>
      <c r="L22" s="8"/>
      <c r="M22" s="8"/>
      <c r="N22" s="8"/>
      <c r="O22" s="8"/>
      <c r="P22" s="8"/>
      <c r="Q22" s="8"/>
      <c r="R22" s="8"/>
      <c r="S22" s="8"/>
      <c r="T22" s="8"/>
    </row>
    <row r="23" ht="16" customHeight="1" spans="1:20">
      <c r="A23" s="39"/>
      <c r="B23" s="22"/>
      <c r="C23" s="36"/>
      <c r="D23" s="29"/>
      <c r="E23" s="29"/>
      <c r="F23" s="29"/>
      <c r="G23" s="8"/>
      <c r="H23" s="8"/>
      <c r="I23" s="8"/>
      <c r="J23" s="8"/>
      <c r="K23" s="8"/>
      <c r="L23" s="8"/>
      <c r="M23" s="8"/>
      <c r="N23" s="8"/>
      <c r="O23" s="8"/>
      <c r="P23" s="8"/>
      <c r="Q23" s="8"/>
      <c r="R23" s="8"/>
      <c r="S23" s="8"/>
      <c r="T23" s="8"/>
    </row>
    <row r="24" ht="16" customHeight="1" spans="1:20">
      <c r="A24" s="39"/>
      <c r="B24" s="22"/>
      <c r="C24" s="36"/>
      <c r="D24" s="29"/>
      <c r="E24" s="29"/>
      <c r="F24" s="29"/>
      <c r="G24" s="8"/>
      <c r="H24" s="8"/>
      <c r="I24" s="8"/>
      <c r="J24" s="8"/>
      <c r="K24" s="8"/>
      <c r="L24" s="8"/>
      <c r="M24" s="8"/>
      <c r="N24" s="8"/>
      <c r="O24" s="8"/>
      <c r="P24" s="8"/>
      <c r="Q24" s="8"/>
      <c r="R24" s="8"/>
      <c r="S24" s="8"/>
      <c r="T24" s="8"/>
    </row>
    <row r="25" ht="16" customHeight="1" spans="1:20">
      <c r="A25" s="39"/>
      <c r="B25" s="22"/>
      <c r="C25" s="36"/>
      <c r="D25" s="29"/>
      <c r="E25" s="29"/>
      <c r="F25" s="29"/>
      <c r="G25" s="8"/>
      <c r="H25" s="8"/>
      <c r="I25" s="8"/>
      <c r="J25" s="8"/>
      <c r="K25" s="8"/>
      <c r="L25" s="8"/>
      <c r="M25" s="8"/>
      <c r="N25" s="8"/>
      <c r="O25" s="8"/>
      <c r="P25" s="8"/>
      <c r="Q25" s="8"/>
      <c r="R25" s="8"/>
      <c r="S25" s="8"/>
      <c r="T25" s="8"/>
    </row>
    <row r="26" ht="16" customHeight="1" spans="1:20">
      <c r="A26" s="39"/>
      <c r="B26" s="22"/>
      <c r="C26" s="36"/>
      <c r="D26" s="29"/>
      <c r="E26" s="29"/>
      <c r="F26" s="29"/>
      <c r="G26" s="8"/>
      <c r="H26" s="8"/>
      <c r="I26" s="8"/>
      <c r="J26" s="8"/>
      <c r="K26" s="8"/>
      <c r="L26" s="8"/>
      <c r="M26" s="8"/>
      <c r="N26" s="8"/>
      <c r="O26" s="8"/>
      <c r="P26" s="8"/>
      <c r="Q26" s="8"/>
      <c r="R26" s="8"/>
      <c r="S26" s="8"/>
      <c r="T26" s="8"/>
    </row>
    <row r="27" ht="16" customHeight="1" spans="1:20">
      <c r="A27" s="39"/>
      <c r="B27" s="22"/>
      <c r="C27" s="36"/>
      <c r="D27" s="29"/>
      <c r="E27" s="29"/>
      <c r="F27" s="29"/>
      <c r="G27" s="8"/>
      <c r="H27" s="8"/>
      <c r="I27" s="8"/>
      <c r="J27" s="8"/>
      <c r="K27" s="8"/>
      <c r="L27" s="8"/>
      <c r="M27" s="8"/>
      <c r="N27" s="8"/>
      <c r="O27" s="8"/>
      <c r="P27" s="8"/>
      <c r="Q27" s="8"/>
      <c r="R27" s="8"/>
      <c r="S27" s="8"/>
      <c r="T27" s="8"/>
    </row>
    <row r="28" ht="16" customHeight="1" spans="1:20">
      <c r="A28" s="28"/>
      <c r="B28" s="22"/>
      <c r="C28" s="36"/>
      <c r="D28" s="29"/>
      <c r="E28" s="29"/>
      <c r="F28" s="29"/>
      <c r="G28" s="8"/>
      <c r="H28" s="8"/>
      <c r="I28" s="8"/>
      <c r="J28" s="8"/>
      <c r="K28" s="8"/>
      <c r="L28" s="8"/>
      <c r="M28" s="8"/>
      <c r="N28" s="8"/>
      <c r="O28" s="8"/>
      <c r="P28" s="8"/>
      <c r="Q28" s="8"/>
      <c r="R28" s="8"/>
      <c r="S28" s="8"/>
      <c r="T28" s="8"/>
    </row>
    <row r="29" ht="16" customHeight="1" spans="1:20">
      <c r="A29" s="22" t="s">
        <v>2993</v>
      </c>
      <c r="B29" s="13"/>
      <c r="C29" s="36" t="e">
        <f>SUM(C6:C28)</f>
        <v>#REF!</v>
      </c>
      <c r="D29" s="36" t="e">
        <f>SUM(D6:D28)</f>
        <v>#REF!</v>
      </c>
      <c r="E29" s="29" t="e">
        <f>D29-C29</f>
        <v>#REF!</v>
      </c>
      <c r="F29" s="29" t="e">
        <f>IF(C29=0,0,ROUND(E29/C29*100,2))</f>
        <v>#REF!</v>
      </c>
      <c r="G29" s="8"/>
      <c r="H29" s="8"/>
      <c r="I29" s="8"/>
      <c r="J29" s="8"/>
      <c r="K29" s="8"/>
      <c r="L29" s="8"/>
      <c r="M29" s="8"/>
      <c r="N29" s="8"/>
      <c r="O29" s="8"/>
      <c r="P29" s="8"/>
      <c r="Q29" s="8"/>
      <c r="R29" s="8"/>
      <c r="S29" s="8"/>
      <c r="T29" s="8"/>
    </row>
    <row r="30" ht="16" customHeight="1" spans="1:20">
      <c r="A30" s="135"/>
      <c r="B30" s="8"/>
      <c r="C30" s="8"/>
      <c r="D30" s="74" t="str">
        <f>CONCATENATE(索引!$D$6,"：",索引!$D9,"    ",索引!$E9)</f>
        <v>评估人员：高晓宇    王海龙</v>
      </c>
      <c r="E30" s="74"/>
      <c r="F30" s="74"/>
      <c r="G30" s="8"/>
      <c r="H30" s="8"/>
      <c r="I30" s="8"/>
      <c r="J30" s="8"/>
      <c r="K30" s="8"/>
      <c r="L30" s="8"/>
      <c r="M30" s="8"/>
      <c r="N30" s="8"/>
      <c r="O30" s="8"/>
      <c r="P30" s="8"/>
      <c r="Q30" s="8"/>
      <c r="R30" s="8"/>
      <c r="S30" s="8"/>
      <c r="T30" s="8"/>
    </row>
  </sheetData>
  <mergeCells count="2">
    <mergeCell ref="A3:F3"/>
    <mergeCell ref="A29:B29"/>
  </mergeCells>
  <hyperlinks>
    <hyperlink ref="A18" location="'3-13其他流动资产'!A1" display="3-13"/>
    <hyperlink ref="A6" location="'3-1货币汇总表'!A1" display="3-1"/>
    <hyperlink ref="A8" location="'3-3衍生金融资产'!A1" display="3-3"/>
    <hyperlink ref="A9" location="'3-4应收票据'!A1" display="3-4"/>
    <hyperlink ref="A17" location="'3-12一年到期非流动资产'!A1" display="3-12"/>
    <hyperlink ref="A13" location="'3-8其他应收款汇总表 '!A1" display="3-8"/>
    <hyperlink ref="A7" location="'3-2交易性金融资产汇总表'!A1" display="3-2"/>
    <hyperlink ref="A10" location="'3-5应收账款'!A1" display="3-5"/>
    <hyperlink ref="A12" location="'3-7预付账款'!A1" display="3-7"/>
    <hyperlink ref="A15" location="'3-10合同资产'!A1" display="3-10"/>
    <hyperlink ref="A16" location="'3-11持有待售资产'!A1" display="3-11"/>
    <hyperlink ref="A11" location="'3-6应收款项融资'!A1" display="3-6"/>
  </hyperlinks>
  <pageMargins left="0.75" right="0.75" top="1" bottom="1" header="0.5" footer="0.5"/>
  <headerFooter/>
  <drawing r:id="rId1"/>
  <picture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T30"/>
  <sheetViews>
    <sheetView workbookViewId="0">
      <pane xSplit="2" ySplit="5" topLeftCell="C6" activePane="bottomRight" state="frozen"/>
      <selection/>
      <selection pane="topRight"/>
      <selection pane="bottomLeft"/>
      <selection pane="bottomRight" activeCell="A1" sqref="A1"/>
    </sheetView>
  </sheetViews>
  <sheetFormatPr defaultColWidth="14" defaultRowHeight="15.2"/>
  <cols>
    <col min="1" max="1" width="7" customWidth="1"/>
    <col min="2" max="2" width="27" customWidth="1"/>
    <col min="3" max="6" width="21" customWidth="1"/>
    <col min="7" max="20" width="9" customWidth="1"/>
  </cols>
  <sheetData>
    <row r="1" ht="24" customHeight="1" spans="1:20">
      <c r="A1" s="62" t="s">
        <v>3068</v>
      </c>
      <c r="B1" s="355"/>
      <c r="C1" s="355"/>
      <c r="D1" s="355"/>
      <c r="E1" s="355"/>
      <c r="F1" s="355"/>
      <c r="G1" s="62"/>
      <c r="H1" s="62"/>
      <c r="I1" s="62"/>
      <c r="J1" s="62"/>
      <c r="K1" s="62"/>
      <c r="L1" s="62"/>
      <c r="M1" s="62"/>
      <c r="N1" s="62"/>
      <c r="O1" s="62"/>
      <c r="P1" s="62"/>
      <c r="Q1" s="62"/>
      <c r="R1" s="62"/>
      <c r="S1" s="62"/>
      <c r="T1" s="62"/>
    </row>
    <row r="2" ht="16" customHeight="1" spans="1:20">
      <c r="A2" s="63"/>
      <c r="B2" s="63"/>
      <c r="C2" s="63"/>
      <c r="D2" s="63"/>
      <c r="E2" s="63"/>
      <c r="F2" s="83" t="s">
        <v>3069</v>
      </c>
      <c r="G2" s="8"/>
      <c r="H2" s="8"/>
      <c r="I2" s="8"/>
      <c r="J2" s="8"/>
      <c r="K2" s="8"/>
      <c r="L2" s="8"/>
      <c r="M2" s="8"/>
      <c r="N2" s="8"/>
      <c r="O2" s="8"/>
      <c r="P2" s="8"/>
      <c r="Q2" s="8"/>
      <c r="R2" s="8"/>
      <c r="S2" s="8"/>
      <c r="T2" s="8"/>
    </row>
    <row r="3" ht="16" customHeight="1" spans="1:20">
      <c r="A3" s="63" t="e">
        <f>#REF!</f>
        <v>#REF!</v>
      </c>
      <c r="B3" s="8"/>
      <c r="C3" s="8"/>
      <c r="D3" s="8"/>
      <c r="E3" s="8"/>
      <c r="F3" s="8"/>
      <c r="G3" s="8"/>
      <c r="H3" s="8"/>
      <c r="I3" s="8"/>
      <c r="J3" s="8"/>
      <c r="K3" s="8"/>
      <c r="L3" s="8"/>
      <c r="M3" s="8"/>
      <c r="N3" s="8"/>
      <c r="O3" s="8"/>
      <c r="P3" s="8"/>
      <c r="Q3" s="8"/>
      <c r="R3" s="8"/>
      <c r="S3" s="8"/>
      <c r="T3" s="8"/>
    </row>
    <row r="4" ht="16" customHeight="1" spans="1:20">
      <c r="A4" s="105" t="e">
        <f>#REF!</f>
        <v>#REF!</v>
      </c>
      <c r="B4" s="8"/>
      <c r="C4" s="8"/>
      <c r="D4" s="8"/>
      <c r="E4" s="8"/>
      <c r="F4" s="356" t="s">
        <v>2952</v>
      </c>
      <c r="G4" s="8"/>
      <c r="H4" s="8"/>
      <c r="I4" s="8"/>
      <c r="J4" s="8"/>
      <c r="K4" s="8"/>
      <c r="L4" s="8"/>
      <c r="M4" s="8"/>
      <c r="N4" s="8"/>
      <c r="O4" s="8"/>
      <c r="P4" s="8"/>
      <c r="Q4" s="8"/>
      <c r="R4" s="8"/>
      <c r="S4" s="8"/>
      <c r="T4" s="8"/>
    </row>
    <row r="5" ht="16" customHeight="1" spans="1:20">
      <c r="A5" s="39" t="s">
        <v>3048</v>
      </c>
      <c r="B5" s="39" t="s">
        <v>3049</v>
      </c>
      <c r="C5" s="39" t="s">
        <v>3050</v>
      </c>
      <c r="D5" s="39" t="s">
        <v>3051</v>
      </c>
      <c r="E5" s="85" t="s">
        <v>3052</v>
      </c>
      <c r="F5" s="39" t="s">
        <v>3053</v>
      </c>
      <c r="G5" s="25"/>
      <c r="H5" s="25"/>
      <c r="I5" s="25"/>
      <c r="J5" s="25"/>
      <c r="K5" s="25"/>
      <c r="L5" s="25"/>
      <c r="M5" s="25"/>
      <c r="N5" s="25"/>
      <c r="O5" s="25"/>
      <c r="P5" s="25"/>
      <c r="Q5" s="25"/>
      <c r="R5" s="25"/>
      <c r="S5" s="25"/>
      <c r="T5" s="25"/>
    </row>
    <row r="6" ht="16" customHeight="1" spans="1:20">
      <c r="A6" s="39" t="s">
        <v>3070</v>
      </c>
      <c r="B6" s="121" t="s">
        <v>3071</v>
      </c>
      <c r="C6" s="36">
        <f>'3-1-1现金'!F29</f>
        <v>0</v>
      </c>
      <c r="D6" s="36">
        <f>'3-1-1现金'!G29</f>
        <v>0</v>
      </c>
      <c r="E6" s="36">
        <f>D6-C6</f>
        <v>0</v>
      </c>
      <c r="F6" s="29">
        <f>IF(C6=0,0,ROUND(E6/C6*100,2))</f>
        <v>0</v>
      </c>
      <c r="G6" s="8"/>
      <c r="H6" s="8"/>
      <c r="I6" s="8"/>
      <c r="J6" s="8"/>
      <c r="K6" s="8"/>
      <c r="L6" s="8"/>
      <c r="M6" s="8"/>
      <c r="N6" s="8"/>
      <c r="O6" s="8"/>
      <c r="P6" s="8"/>
      <c r="Q6" s="8"/>
      <c r="R6" s="8"/>
      <c r="S6" s="8"/>
      <c r="T6" s="8"/>
    </row>
    <row r="7" ht="16" customHeight="1" spans="1:20">
      <c r="A7" s="39" t="s">
        <v>3072</v>
      </c>
      <c r="B7" s="140" t="s">
        <v>3073</v>
      </c>
      <c r="C7" s="36">
        <f>'3-1-2银行存款'!G29</f>
        <v>0</v>
      </c>
      <c r="D7" s="36">
        <f>'3-1-2银行存款'!H29</f>
        <v>0</v>
      </c>
      <c r="E7" s="36">
        <f>D7-C7</f>
        <v>0</v>
      </c>
      <c r="F7" s="29">
        <f>IF(C7=0,0,ROUND(E7/C7*100,2))</f>
        <v>0</v>
      </c>
      <c r="G7" s="8"/>
      <c r="H7" s="8"/>
      <c r="I7" s="8"/>
      <c r="J7" s="8"/>
      <c r="K7" s="8"/>
      <c r="L7" s="8"/>
      <c r="M7" s="8"/>
      <c r="N7" s="8"/>
      <c r="O7" s="8"/>
      <c r="P7" s="8"/>
      <c r="Q7" s="8"/>
      <c r="R7" s="8"/>
      <c r="S7" s="8"/>
      <c r="T7" s="8"/>
    </row>
    <row r="8" ht="16" customHeight="1" spans="1:20">
      <c r="A8" s="39" t="s">
        <v>3074</v>
      </c>
      <c r="B8" s="140" t="s">
        <v>3075</v>
      </c>
      <c r="C8" s="36">
        <f>'3-1-3其他货币资金'!G25</f>
        <v>0</v>
      </c>
      <c r="D8" s="36">
        <f>'3-1-3其他货币资金'!H25</f>
        <v>0</v>
      </c>
      <c r="E8" s="36">
        <f>D8-C8</f>
        <v>0</v>
      </c>
      <c r="F8" s="29">
        <f>IF(C8=0,0,ROUND(E8/C8*100,2))</f>
        <v>0</v>
      </c>
      <c r="G8" s="8"/>
      <c r="H8" s="8"/>
      <c r="I8" s="8"/>
      <c r="J8" s="8"/>
      <c r="K8" s="8"/>
      <c r="L8" s="8"/>
      <c r="M8" s="8"/>
      <c r="N8" s="8"/>
      <c r="O8" s="8"/>
      <c r="P8" s="8"/>
      <c r="Q8" s="8"/>
      <c r="R8" s="8"/>
      <c r="S8" s="8"/>
      <c r="T8" s="8"/>
    </row>
    <row r="9" ht="16" customHeight="1" spans="1:20">
      <c r="A9" s="39"/>
      <c r="B9" s="121"/>
      <c r="C9" s="36"/>
      <c r="D9" s="29"/>
      <c r="E9" s="36"/>
      <c r="F9" s="141"/>
      <c r="G9" s="8"/>
      <c r="H9" s="8"/>
      <c r="I9" s="8"/>
      <c r="J9" s="8"/>
      <c r="K9" s="8"/>
      <c r="L9" s="8"/>
      <c r="M9" s="8"/>
      <c r="N9" s="8"/>
      <c r="O9" s="8"/>
      <c r="P9" s="8"/>
      <c r="Q9" s="8"/>
      <c r="R9" s="8"/>
      <c r="S9" s="8"/>
      <c r="T9" s="8"/>
    </row>
    <row r="10" ht="16" customHeight="1" spans="1:20">
      <c r="A10" s="39"/>
      <c r="B10" s="121"/>
      <c r="C10" s="36"/>
      <c r="D10" s="29"/>
      <c r="E10" s="29"/>
      <c r="F10" s="141"/>
      <c r="G10" s="8"/>
      <c r="H10" s="8"/>
      <c r="I10" s="8"/>
      <c r="J10" s="8"/>
      <c r="K10" s="8"/>
      <c r="L10" s="8"/>
      <c r="M10" s="8"/>
      <c r="N10" s="8"/>
      <c r="O10" s="8"/>
      <c r="P10" s="8"/>
      <c r="Q10" s="8"/>
      <c r="R10" s="8"/>
      <c r="S10" s="8"/>
      <c r="T10" s="8"/>
    </row>
    <row r="11" ht="16" customHeight="1" spans="1:20">
      <c r="A11" s="39"/>
      <c r="B11" s="121"/>
      <c r="C11" s="36"/>
      <c r="D11" s="29"/>
      <c r="E11" s="29"/>
      <c r="F11" s="141"/>
      <c r="G11" s="8"/>
      <c r="H11" s="8"/>
      <c r="I11" s="8"/>
      <c r="J11" s="8"/>
      <c r="K11" s="8"/>
      <c r="L11" s="8"/>
      <c r="M11" s="8"/>
      <c r="N11" s="8"/>
      <c r="O11" s="8"/>
      <c r="P11" s="8"/>
      <c r="Q11" s="8"/>
      <c r="R11" s="8"/>
      <c r="S11" s="8"/>
      <c r="T11" s="8"/>
    </row>
    <row r="12" ht="16" customHeight="1" spans="1:20">
      <c r="A12" s="39"/>
      <c r="B12" s="121"/>
      <c r="C12" s="36"/>
      <c r="D12" s="29"/>
      <c r="E12" s="29"/>
      <c r="F12" s="141"/>
      <c r="G12" s="8"/>
      <c r="H12" s="8"/>
      <c r="I12" s="8"/>
      <c r="J12" s="8"/>
      <c r="K12" s="8"/>
      <c r="L12" s="8"/>
      <c r="M12" s="8"/>
      <c r="N12" s="8"/>
      <c r="O12" s="8"/>
      <c r="P12" s="8"/>
      <c r="Q12" s="8"/>
      <c r="R12" s="8"/>
      <c r="S12" s="8"/>
      <c r="T12" s="8"/>
    </row>
    <row r="13" ht="16" customHeight="1" spans="1:20">
      <c r="A13" s="39"/>
      <c r="B13" s="121"/>
      <c r="C13" s="36"/>
      <c r="D13" s="29"/>
      <c r="E13" s="29"/>
      <c r="F13" s="141"/>
      <c r="G13" s="8"/>
      <c r="H13" s="8"/>
      <c r="I13" s="8"/>
      <c r="J13" s="8"/>
      <c r="K13" s="8"/>
      <c r="L13" s="8"/>
      <c r="M13" s="8"/>
      <c r="N13" s="8"/>
      <c r="O13" s="8"/>
      <c r="P13" s="8"/>
      <c r="Q13" s="8"/>
      <c r="R13" s="8"/>
      <c r="S13" s="8"/>
      <c r="T13" s="8"/>
    </row>
    <row r="14" ht="16" customHeight="1" spans="1:20">
      <c r="A14" s="39"/>
      <c r="B14" s="121"/>
      <c r="C14" s="36"/>
      <c r="D14" s="29"/>
      <c r="E14" s="29"/>
      <c r="F14" s="141"/>
      <c r="G14" s="8"/>
      <c r="H14" s="8"/>
      <c r="I14" s="8"/>
      <c r="J14" s="8"/>
      <c r="K14" s="8"/>
      <c r="L14" s="8"/>
      <c r="M14" s="8"/>
      <c r="N14" s="8"/>
      <c r="O14" s="8"/>
      <c r="P14" s="8"/>
      <c r="Q14" s="8"/>
      <c r="R14" s="8"/>
      <c r="S14" s="8"/>
      <c r="T14" s="8"/>
    </row>
    <row r="15" ht="16" customHeight="1" spans="1:20">
      <c r="A15" s="39"/>
      <c r="B15" s="121"/>
      <c r="C15" s="36"/>
      <c r="D15" s="29"/>
      <c r="E15" s="29"/>
      <c r="F15" s="141"/>
      <c r="G15" s="8"/>
      <c r="H15" s="8"/>
      <c r="I15" s="8"/>
      <c r="J15" s="8"/>
      <c r="K15" s="8"/>
      <c r="L15" s="8"/>
      <c r="M15" s="8"/>
      <c r="N15" s="8"/>
      <c r="O15" s="8"/>
      <c r="P15" s="8"/>
      <c r="Q15" s="8"/>
      <c r="R15" s="8"/>
      <c r="S15" s="8"/>
      <c r="T15" s="8"/>
    </row>
    <row r="16" ht="16" customHeight="1" spans="1:20">
      <c r="A16" s="39"/>
      <c r="B16" s="121"/>
      <c r="C16" s="36"/>
      <c r="D16" s="29"/>
      <c r="E16" s="29"/>
      <c r="F16" s="141"/>
      <c r="G16" s="8"/>
      <c r="H16" s="8"/>
      <c r="I16" s="8"/>
      <c r="J16" s="8"/>
      <c r="K16" s="8"/>
      <c r="L16" s="8"/>
      <c r="M16" s="8"/>
      <c r="N16" s="8"/>
      <c r="O16" s="8"/>
      <c r="P16" s="8"/>
      <c r="Q16" s="8"/>
      <c r="R16" s="8"/>
      <c r="S16" s="8"/>
      <c r="T16" s="8"/>
    </row>
    <row r="17" ht="16" customHeight="1" spans="1:20">
      <c r="A17" s="39"/>
      <c r="B17" s="121"/>
      <c r="C17" s="36"/>
      <c r="D17" s="29"/>
      <c r="E17" s="29"/>
      <c r="F17" s="141"/>
      <c r="G17" s="8"/>
      <c r="H17" s="8"/>
      <c r="I17" s="8"/>
      <c r="J17" s="8"/>
      <c r="K17" s="8"/>
      <c r="L17" s="8"/>
      <c r="M17" s="8"/>
      <c r="N17" s="8"/>
      <c r="O17" s="8"/>
      <c r="P17" s="8"/>
      <c r="Q17" s="8"/>
      <c r="R17" s="8"/>
      <c r="S17" s="8"/>
      <c r="T17" s="8"/>
    </row>
    <row r="18" ht="16" customHeight="1" spans="1:20">
      <c r="A18" s="39"/>
      <c r="B18" s="121"/>
      <c r="C18" s="36"/>
      <c r="D18" s="29"/>
      <c r="E18" s="29"/>
      <c r="F18" s="141"/>
      <c r="G18" s="8"/>
      <c r="H18" s="8"/>
      <c r="I18" s="8"/>
      <c r="J18" s="8"/>
      <c r="K18" s="8"/>
      <c r="L18" s="8"/>
      <c r="M18" s="8"/>
      <c r="N18" s="8"/>
      <c r="O18" s="8"/>
      <c r="P18" s="8"/>
      <c r="Q18" s="8"/>
      <c r="R18" s="8"/>
      <c r="S18" s="8"/>
      <c r="T18" s="8"/>
    </row>
    <row r="19" ht="16" customHeight="1" spans="1:20">
      <c r="A19" s="39"/>
      <c r="B19" s="121"/>
      <c r="C19" s="36"/>
      <c r="D19" s="29"/>
      <c r="E19" s="29"/>
      <c r="F19" s="141"/>
      <c r="G19" s="8"/>
      <c r="H19" s="8"/>
      <c r="I19" s="8"/>
      <c r="J19" s="8"/>
      <c r="K19" s="8"/>
      <c r="L19" s="8"/>
      <c r="M19" s="8"/>
      <c r="N19" s="8"/>
      <c r="O19" s="8"/>
      <c r="P19" s="8"/>
      <c r="Q19" s="8"/>
      <c r="R19" s="8"/>
      <c r="S19" s="8"/>
      <c r="T19" s="8"/>
    </row>
    <row r="20" ht="16" customHeight="1" spans="1:20">
      <c r="A20" s="39"/>
      <c r="B20" s="121"/>
      <c r="C20" s="36"/>
      <c r="D20" s="29"/>
      <c r="E20" s="29"/>
      <c r="F20" s="141"/>
      <c r="G20" s="8"/>
      <c r="H20" s="8"/>
      <c r="I20" s="8"/>
      <c r="J20" s="8"/>
      <c r="K20" s="8"/>
      <c r="L20" s="8"/>
      <c r="M20" s="8"/>
      <c r="N20" s="8"/>
      <c r="O20" s="8"/>
      <c r="P20" s="8"/>
      <c r="Q20" s="8"/>
      <c r="R20" s="8"/>
      <c r="S20" s="8"/>
      <c r="T20" s="8"/>
    </row>
    <row r="21" ht="16" customHeight="1" spans="1:20">
      <c r="A21" s="39"/>
      <c r="B21" s="121"/>
      <c r="C21" s="36"/>
      <c r="D21" s="29"/>
      <c r="E21" s="29"/>
      <c r="F21" s="141"/>
      <c r="G21" s="8"/>
      <c r="H21" s="8"/>
      <c r="I21" s="8"/>
      <c r="J21" s="8"/>
      <c r="K21" s="8"/>
      <c r="L21" s="8"/>
      <c r="M21" s="8"/>
      <c r="N21" s="8"/>
      <c r="O21" s="8"/>
      <c r="P21" s="8"/>
      <c r="Q21" s="8"/>
      <c r="R21" s="8"/>
      <c r="S21" s="8"/>
      <c r="T21" s="8"/>
    </row>
    <row r="22" ht="16" customHeight="1" spans="1:20">
      <c r="A22" s="39"/>
      <c r="B22" s="121"/>
      <c r="C22" s="36"/>
      <c r="D22" s="29"/>
      <c r="E22" s="29"/>
      <c r="F22" s="141"/>
      <c r="G22" s="8"/>
      <c r="H22" s="8"/>
      <c r="I22" s="8"/>
      <c r="J22" s="8"/>
      <c r="K22" s="8"/>
      <c r="L22" s="8"/>
      <c r="M22" s="8"/>
      <c r="N22" s="8"/>
      <c r="O22" s="8"/>
      <c r="P22" s="8"/>
      <c r="Q22" s="8"/>
      <c r="R22" s="8"/>
      <c r="S22" s="8"/>
      <c r="T22" s="8"/>
    </row>
    <row r="23" ht="16" customHeight="1" spans="1:20">
      <c r="A23" s="39"/>
      <c r="B23" s="121"/>
      <c r="C23" s="36"/>
      <c r="D23" s="29"/>
      <c r="E23" s="29"/>
      <c r="F23" s="141"/>
      <c r="G23" s="8"/>
      <c r="H23" s="8"/>
      <c r="I23" s="8"/>
      <c r="J23" s="8"/>
      <c r="K23" s="8"/>
      <c r="L23" s="8"/>
      <c r="M23" s="8"/>
      <c r="N23" s="8"/>
      <c r="O23" s="8"/>
      <c r="P23" s="8"/>
      <c r="Q23" s="8"/>
      <c r="R23" s="8"/>
      <c r="S23" s="8"/>
      <c r="T23" s="8"/>
    </row>
    <row r="24" ht="16" customHeight="1" spans="1:20">
      <c r="A24" s="22"/>
      <c r="B24" s="121"/>
      <c r="C24" s="36"/>
      <c r="D24" s="29"/>
      <c r="E24" s="29"/>
      <c r="F24" s="141"/>
      <c r="G24" s="8"/>
      <c r="H24" s="8"/>
      <c r="I24" s="8"/>
      <c r="J24" s="8"/>
      <c r="K24" s="8"/>
      <c r="L24" s="8"/>
      <c r="M24" s="8"/>
      <c r="N24" s="8"/>
      <c r="O24" s="8"/>
      <c r="P24" s="8"/>
      <c r="Q24" s="8"/>
      <c r="R24" s="8"/>
      <c r="S24" s="8"/>
      <c r="T24" s="8"/>
    </row>
    <row r="25" ht="16" customHeight="1" spans="1:20">
      <c r="A25" s="22"/>
      <c r="B25" s="121"/>
      <c r="C25" s="36"/>
      <c r="D25" s="29"/>
      <c r="E25" s="29"/>
      <c r="F25" s="141"/>
      <c r="G25" s="8"/>
      <c r="H25" s="8"/>
      <c r="I25" s="8"/>
      <c r="J25" s="8"/>
      <c r="K25" s="8"/>
      <c r="L25" s="8"/>
      <c r="M25" s="8"/>
      <c r="N25" s="8"/>
      <c r="O25" s="8"/>
      <c r="P25" s="8"/>
      <c r="Q25" s="8"/>
      <c r="R25" s="8"/>
      <c r="S25" s="8"/>
      <c r="T25" s="8"/>
    </row>
    <row r="26" ht="16" customHeight="1" spans="1:20">
      <c r="A26" s="22"/>
      <c r="B26" s="121"/>
      <c r="C26" s="36"/>
      <c r="D26" s="29"/>
      <c r="E26" s="29"/>
      <c r="F26" s="141"/>
      <c r="G26" s="8"/>
      <c r="H26" s="8"/>
      <c r="I26" s="8"/>
      <c r="J26" s="8"/>
      <c r="K26" s="8"/>
      <c r="L26" s="8"/>
      <c r="M26" s="8"/>
      <c r="N26" s="8"/>
      <c r="O26" s="8"/>
      <c r="P26" s="8"/>
      <c r="Q26" s="8"/>
      <c r="R26" s="8"/>
      <c r="S26" s="8"/>
      <c r="T26" s="8"/>
    </row>
    <row r="27" ht="16" customHeight="1" spans="1:20">
      <c r="A27" s="22"/>
      <c r="B27" s="121"/>
      <c r="C27" s="36"/>
      <c r="D27" s="29"/>
      <c r="E27" s="29"/>
      <c r="F27" s="141"/>
      <c r="G27" s="8"/>
      <c r="H27" s="8"/>
      <c r="I27" s="8"/>
      <c r="J27" s="8"/>
      <c r="K27" s="8"/>
      <c r="L27" s="8"/>
      <c r="M27" s="8"/>
      <c r="N27" s="8"/>
      <c r="O27" s="8"/>
      <c r="P27" s="8"/>
      <c r="Q27" s="8"/>
      <c r="R27" s="8"/>
      <c r="S27" s="8"/>
      <c r="T27" s="8"/>
    </row>
    <row r="28" ht="16" customHeight="1" spans="1:20">
      <c r="A28" s="22"/>
      <c r="B28" s="121"/>
      <c r="C28" s="36"/>
      <c r="D28" s="29"/>
      <c r="E28" s="29"/>
      <c r="F28" s="141"/>
      <c r="G28" s="8"/>
      <c r="H28" s="8"/>
      <c r="I28" s="8"/>
      <c r="J28" s="8"/>
      <c r="K28" s="8"/>
      <c r="L28" s="8"/>
      <c r="M28" s="8"/>
      <c r="N28" s="8"/>
      <c r="O28" s="8"/>
      <c r="P28" s="8"/>
      <c r="Q28" s="8"/>
      <c r="R28" s="8"/>
      <c r="S28" s="8"/>
      <c r="T28" s="8"/>
    </row>
    <row r="29" ht="16" customHeight="1" spans="1:20">
      <c r="A29" s="22" t="s">
        <v>3076</v>
      </c>
      <c r="B29" s="13"/>
      <c r="C29" s="36">
        <f>SUM(C6:C28)</f>
        <v>0</v>
      </c>
      <c r="D29" s="36">
        <f>SUM(D6:D28)</f>
        <v>0</v>
      </c>
      <c r="E29" s="36">
        <f>D29-C29</f>
        <v>0</v>
      </c>
      <c r="F29" s="29">
        <f>IF(C29=0,0,ROUND(E29/C29*100,2))</f>
        <v>0</v>
      </c>
      <c r="G29" s="8"/>
      <c r="H29" s="8"/>
      <c r="I29" s="8"/>
      <c r="J29" s="8"/>
      <c r="K29" s="8"/>
      <c r="L29" s="8"/>
      <c r="M29" s="8"/>
      <c r="N29" s="8"/>
      <c r="O29" s="8"/>
      <c r="P29" s="8"/>
      <c r="Q29" s="8"/>
      <c r="R29" s="8"/>
      <c r="S29" s="8"/>
      <c r="T29" s="8"/>
    </row>
    <row r="30" ht="16" customHeight="1" spans="1:20">
      <c r="A30" s="135"/>
      <c r="B30" s="8"/>
      <c r="C30" s="8"/>
      <c r="D30" s="74" t="str">
        <f>CONCATENATE(索引!$D$6,"：",索引!$D10,"    ",索引!$E10)</f>
        <v>评估人员：高晓宇    王海龙</v>
      </c>
      <c r="E30" s="73"/>
      <c r="F30" s="73"/>
      <c r="G30" s="8"/>
      <c r="H30" s="8"/>
      <c r="I30" s="8"/>
      <c r="J30" s="8"/>
      <c r="K30" s="8"/>
      <c r="L30" s="8"/>
      <c r="M30" s="8"/>
      <c r="N30" s="8"/>
      <c r="O30" s="8"/>
      <c r="P30" s="8"/>
      <c r="Q30" s="8"/>
      <c r="R30" s="8"/>
      <c r="S30" s="8"/>
      <c r="T30" s="8"/>
    </row>
  </sheetData>
  <mergeCells count="2">
    <mergeCell ref="A3:F3"/>
    <mergeCell ref="A29:B29"/>
  </mergeCells>
  <hyperlinks>
    <hyperlink ref="A6" location="'3-1-1现金'!A1" display="3-1-1"/>
    <hyperlink ref="A7" location="'3-1-2银行存款'!A1" display="3-1-2"/>
    <hyperlink ref="A8" location="'3-1-3其他货币资金'!A1" display="3-1-3"/>
  </hyperlinks>
  <pageMargins left="0.75" right="0.75" top="1" bottom="1" header="0.5" footer="0.5"/>
  <headerFooter/>
  <drawing r:id="rId1"/>
  <picture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T34"/>
  <sheetViews>
    <sheetView workbookViewId="0">
      <pane xSplit="3" ySplit="5" topLeftCell="D6" activePane="bottomRight" state="frozen"/>
      <selection/>
      <selection pane="topRight"/>
      <selection pane="bottomLeft"/>
      <selection pane="bottomRight" activeCell="A1" sqref="A1:J1"/>
    </sheetView>
  </sheetViews>
  <sheetFormatPr defaultColWidth="14" defaultRowHeight="15.2"/>
  <cols>
    <col min="1" max="1" width="5" customWidth="1"/>
    <col min="2" max="2" width="27" customWidth="1"/>
    <col min="3" max="3" width="9" customWidth="1"/>
    <col min="4" max="5" width="13" customWidth="1"/>
    <col min="6" max="6" width="11" customWidth="1"/>
    <col min="7" max="7" width="13" customWidth="1"/>
    <col min="8" max="8" width="11" customWidth="1"/>
    <col min="9" max="9" width="9" customWidth="1"/>
    <col min="10" max="10" width="13" customWidth="1"/>
    <col min="11" max="20" width="9" customWidth="1"/>
  </cols>
  <sheetData>
    <row r="1" ht="24" customHeight="1" spans="1:20">
      <c r="A1" s="61" t="s">
        <v>3077</v>
      </c>
      <c r="B1" s="62"/>
      <c r="C1" s="62"/>
      <c r="D1" s="62"/>
      <c r="E1" s="62"/>
      <c r="F1" s="62"/>
      <c r="G1" s="62"/>
      <c r="H1" s="62"/>
      <c r="I1" s="62"/>
      <c r="J1" s="62"/>
      <c r="K1" s="62"/>
      <c r="L1" s="62"/>
      <c r="M1" s="62"/>
      <c r="N1" s="62"/>
      <c r="O1" s="62"/>
      <c r="P1" s="62"/>
      <c r="Q1" s="62"/>
      <c r="R1" s="62"/>
      <c r="S1" s="62"/>
      <c r="T1" s="62"/>
    </row>
    <row r="2" ht="16" customHeight="1" spans="1:20">
      <c r="A2" s="63"/>
      <c r="B2" s="63"/>
      <c r="C2" s="63"/>
      <c r="D2" s="63"/>
      <c r="E2" s="63"/>
      <c r="F2" s="63"/>
      <c r="G2" s="25"/>
      <c r="H2" s="25"/>
      <c r="I2" s="42" t="s">
        <v>3078</v>
      </c>
      <c r="J2" s="8"/>
      <c r="K2" s="8"/>
      <c r="L2" s="8"/>
      <c r="M2" s="8"/>
      <c r="N2" s="8"/>
      <c r="O2" s="8"/>
      <c r="P2" s="8"/>
      <c r="Q2" s="8"/>
      <c r="R2" s="8"/>
      <c r="S2" s="8"/>
      <c r="T2" s="8"/>
    </row>
    <row r="3" ht="16" customHeight="1" spans="1:20">
      <c r="A3" s="63" t="e">
        <f>#REF!</f>
        <v>#REF!</v>
      </c>
      <c r="B3" s="8"/>
      <c r="C3" s="8"/>
      <c r="D3" s="8"/>
      <c r="E3" s="8"/>
      <c r="F3" s="8"/>
      <c r="G3" s="8"/>
      <c r="H3" s="8"/>
      <c r="I3" s="8"/>
      <c r="J3" s="8"/>
      <c r="K3" s="8"/>
      <c r="L3" s="8"/>
      <c r="M3" s="8"/>
      <c r="N3" s="8"/>
      <c r="O3" s="8"/>
      <c r="P3" s="8"/>
      <c r="Q3" s="8"/>
      <c r="R3" s="8"/>
      <c r="S3" s="8"/>
      <c r="T3" s="8"/>
    </row>
    <row r="4" ht="16" customHeight="1" spans="1:20">
      <c r="A4" s="105" t="e">
        <f>#REF!</f>
        <v>#REF!</v>
      </c>
      <c r="B4" s="8"/>
      <c r="C4" s="8"/>
      <c r="D4" s="8"/>
      <c r="E4" s="8"/>
      <c r="F4" s="8"/>
      <c r="G4" s="8"/>
      <c r="H4" s="8"/>
      <c r="I4" s="138"/>
      <c r="J4" s="138" t="s">
        <v>2952</v>
      </c>
      <c r="K4" s="8"/>
      <c r="L4" s="8"/>
      <c r="M4" s="8"/>
      <c r="N4" s="8"/>
      <c r="O4" s="8"/>
      <c r="P4" s="8"/>
      <c r="Q4" s="8"/>
      <c r="R4" s="8"/>
      <c r="S4" s="8"/>
      <c r="T4" s="8"/>
    </row>
    <row r="5" ht="16" customHeight="1" spans="1:20">
      <c r="A5" s="22" t="s">
        <v>0</v>
      </c>
      <c r="B5" s="22" t="s">
        <v>3079</v>
      </c>
      <c r="C5" s="22" t="s">
        <v>3080</v>
      </c>
      <c r="D5" s="22" t="s">
        <v>3081</v>
      </c>
      <c r="E5" s="22" t="s">
        <v>3082</v>
      </c>
      <c r="F5" s="22" t="s">
        <v>3050</v>
      </c>
      <c r="G5" s="35" t="s">
        <v>3051</v>
      </c>
      <c r="H5" s="22" t="s">
        <v>3052</v>
      </c>
      <c r="I5" s="22" t="s">
        <v>3053</v>
      </c>
      <c r="J5" s="22" t="s">
        <v>3083</v>
      </c>
      <c r="K5" s="25"/>
      <c r="L5" s="25"/>
      <c r="M5" s="25"/>
      <c r="N5" s="25"/>
      <c r="O5" s="25"/>
      <c r="P5" s="25"/>
      <c r="Q5" s="25"/>
      <c r="R5" s="25"/>
      <c r="S5" s="25"/>
      <c r="T5" s="25"/>
    </row>
    <row r="6" ht="16" customHeight="1" spans="1:20">
      <c r="A6" s="39">
        <v>1</v>
      </c>
      <c r="B6" s="68"/>
      <c r="C6" s="39"/>
      <c r="D6" s="29"/>
      <c r="E6" s="352"/>
      <c r="F6" s="352"/>
      <c r="G6" s="36">
        <f>F6</f>
        <v>0</v>
      </c>
      <c r="H6" s="29">
        <f>G6-F6</f>
        <v>0</v>
      </c>
      <c r="I6" s="29">
        <f>IF(F6=0,0,ROUND(H6/F6*100,2))</f>
        <v>0</v>
      </c>
      <c r="J6" s="70"/>
      <c r="K6" s="8"/>
      <c r="L6" s="8"/>
      <c r="M6" s="8"/>
      <c r="N6" s="8"/>
      <c r="O6" s="8"/>
      <c r="P6" s="8"/>
      <c r="Q6" s="8"/>
      <c r="R6" s="8"/>
      <c r="S6" s="8"/>
      <c r="T6" s="8"/>
    </row>
    <row r="7" ht="16" customHeight="1" spans="1:20">
      <c r="A7" s="39"/>
      <c r="B7" s="68"/>
      <c r="C7" s="39"/>
      <c r="D7" s="29"/>
      <c r="E7" s="352"/>
      <c r="F7" s="29"/>
      <c r="G7" s="36"/>
      <c r="H7" s="29"/>
      <c r="I7" s="29"/>
      <c r="J7" s="70"/>
      <c r="K7" s="8"/>
      <c r="L7" s="8"/>
      <c r="M7" s="8"/>
      <c r="N7" s="8"/>
      <c r="O7" s="8"/>
      <c r="P7" s="8"/>
      <c r="Q7" s="8"/>
      <c r="R7" s="8"/>
      <c r="S7" s="8"/>
      <c r="T7" s="8"/>
    </row>
    <row r="8" ht="16" customHeight="1" spans="1:20">
      <c r="A8" s="39"/>
      <c r="B8" s="68"/>
      <c r="C8" s="39"/>
      <c r="D8" s="29"/>
      <c r="E8" s="352"/>
      <c r="F8" s="29"/>
      <c r="G8" s="36"/>
      <c r="H8" s="29"/>
      <c r="I8" s="29"/>
      <c r="J8" s="70"/>
      <c r="K8" s="8"/>
      <c r="L8" s="8"/>
      <c r="M8" s="8"/>
      <c r="N8" s="8"/>
      <c r="O8" s="8"/>
      <c r="P8" s="8"/>
      <c r="Q8" s="8"/>
      <c r="R8" s="8"/>
      <c r="S8" s="8"/>
      <c r="T8" s="8"/>
    </row>
    <row r="9" ht="16" customHeight="1" spans="1:20">
      <c r="A9" s="39"/>
      <c r="B9" s="68"/>
      <c r="C9" s="39"/>
      <c r="D9" s="29"/>
      <c r="E9" s="352"/>
      <c r="F9" s="29"/>
      <c r="G9" s="36"/>
      <c r="H9" s="29"/>
      <c r="I9" s="29"/>
      <c r="J9" s="70"/>
      <c r="K9" s="8"/>
      <c r="L9" s="8"/>
      <c r="M9" s="8"/>
      <c r="N9" s="8"/>
      <c r="O9" s="8"/>
      <c r="P9" s="8"/>
      <c r="Q9" s="8"/>
      <c r="R9" s="8"/>
      <c r="S9" s="8"/>
      <c r="T9" s="8"/>
    </row>
    <row r="10" ht="16" customHeight="1" spans="1:20">
      <c r="A10" s="39"/>
      <c r="B10" s="68"/>
      <c r="C10" s="39"/>
      <c r="D10" s="29"/>
      <c r="E10" s="352"/>
      <c r="F10" s="29"/>
      <c r="G10" s="36"/>
      <c r="H10" s="29"/>
      <c r="I10" s="29"/>
      <c r="J10" s="70"/>
      <c r="K10" s="8"/>
      <c r="L10" s="8"/>
      <c r="M10" s="8"/>
      <c r="N10" s="8"/>
      <c r="O10" s="8"/>
      <c r="P10" s="8"/>
      <c r="Q10" s="8"/>
      <c r="R10" s="8"/>
      <c r="S10" s="8"/>
      <c r="T10" s="8"/>
    </row>
    <row r="11" ht="16" customHeight="1" spans="1:20">
      <c r="A11" s="39"/>
      <c r="B11" s="68"/>
      <c r="C11" s="39"/>
      <c r="D11" s="29"/>
      <c r="E11" s="352"/>
      <c r="F11" s="29"/>
      <c r="G11" s="36"/>
      <c r="H11" s="29"/>
      <c r="I11" s="29"/>
      <c r="J11" s="70"/>
      <c r="K11" s="8"/>
      <c r="L11" s="8"/>
      <c r="M11" s="8"/>
      <c r="N11" s="8"/>
      <c r="O11" s="8"/>
      <c r="P11" s="8"/>
      <c r="Q11" s="8"/>
      <c r="R11" s="8"/>
      <c r="S11" s="8"/>
      <c r="T11" s="8"/>
    </row>
    <row r="12" ht="16" customHeight="1" spans="1:20">
      <c r="A12" s="39"/>
      <c r="B12" s="68"/>
      <c r="C12" s="39"/>
      <c r="D12" s="29"/>
      <c r="E12" s="352"/>
      <c r="F12" s="29"/>
      <c r="G12" s="36"/>
      <c r="H12" s="29"/>
      <c r="I12" s="29"/>
      <c r="J12" s="70"/>
      <c r="K12" s="8"/>
      <c r="L12" s="8"/>
      <c r="M12" s="8"/>
      <c r="N12" s="8"/>
      <c r="O12" s="8"/>
      <c r="P12" s="8"/>
      <c r="Q12" s="8"/>
      <c r="R12" s="8"/>
      <c r="S12" s="8"/>
      <c r="T12" s="8"/>
    </row>
    <row r="13" ht="16" customHeight="1" spans="1:20">
      <c r="A13" s="39"/>
      <c r="B13" s="68"/>
      <c r="C13" s="39"/>
      <c r="D13" s="29"/>
      <c r="E13" s="352"/>
      <c r="F13" s="29"/>
      <c r="G13" s="36"/>
      <c r="H13" s="29"/>
      <c r="I13" s="29"/>
      <c r="J13" s="70"/>
      <c r="K13" s="8"/>
      <c r="L13" s="8"/>
      <c r="M13" s="8"/>
      <c r="N13" s="8"/>
      <c r="O13" s="8"/>
      <c r="P13" s="8"/>
      <c r="Q13" s="8"/>
      <c r="R13" s="8"/>
      <c r="S13" s="8"/>
      <c r="T13" s="8"/>
    </row>
    <row r="14" ht="16" customHeight="1" spans="1:20">
      <c r="A14" s="39"/>
      <c r="B14" s="68"/>
      <c r="C14" s="39"/>
      <c r="D14" s="29"/>
      <c r="E14" s="352"/>
      <c r="F14" s="29"/>
      <c r="G14" s="36"/>
      <c r="H14" s="29"/>
      <c r="I14" s="29"/>
      <c r="J14" s="70"/>
      <c r="K14" s="8"/>
      <c r="L14" s="8"/>
      <c r="M14" s="8"/>
      <c r="N14" s="8"/>
      <c r="O14" s="8"/>
      <c r="P14" s="8"/>
      <c r="Q14" s="8"/>
      <c r="R14" s="8"/>
      <c r="S14" s="8"/>
      <c r="T14" s="8"/>
    </row>
    <row r="15" ht="16" customHeight="1" spans="1:20">
      <c r="A15" s="39"/>
      <c r="B15" s="68"/>
      <c r="C15" s="39"/>
      <c r="D15" s="29"/>
      <c r="E15" s="352"/>
      <c r="F15" s="29"/>
      <c r="G15" s="36"/>
      <c r="H15" s="29"/>
      <c r="I15" s="29"/>
      <c r="J15" s="70"/>
      <c r="K15" s="8"/>
      <c r="L15" s="8"/>
      <c r="M15" s="8"/>
      <c r="N15" s="8"/>
      <c r="O15" s="8"/>
      <c r="P15" s="8"/>
      <c r="Q15" s="8"/>
      <c r="R15" s="8"/>
      <c r="S15" s="8"/>
      <c r="T15" s="8"/>
    </row>
    <row r="16" ht="16" customHeight="1" spans="1:20">
      <c r="A16" s="39"/>
      <c r="B16" s="68"/>
      <c r="C16" s="39"/>
      <c r="D16" s="29"/>
      <c r="E16" s="352"/>
      <c r="F16" s="29"/>
      <c r="G16" s="36"/>
      <c r="H16" s="29"/>
      <c r="I16" s="29"/>
      <c r="J16" s="70"/>
      <c r="K16" s="8"/>
      <c r="L16" s="8"/>
      <c r="M16" s="8"/>
      <c r="N16" s="8"/>
      <c r="O16" s="8"/>
      <c r="P16" s="8"/>
      <c r="Q16" s="8"/>
      <c r="R16" s="8"/>
      <c r="S16" s="8"/>
      <c r="T16" s="8"/>
    </row>
    <row r="17" ht="16" customHeight="1" spans="1:20">
      <c r="A17" s="39"/>
      <c r="B17" s="68"/>
      <c r="C17" s="39"/>
      <c r="D17" s="29"/>
      <c r="E17" s="352"/>
      <c r="F17" s="29"/>
      <c r="G17" s="36"/>
      <c r="H17" s="29"/>
      <c r="I17" s="29"/>
      <c r="J17" s="70"/>
      <c r="K17" s="8"/>
      <c r="L17" s="8"/>
      <c r="M17" s="8"/>
      <c r="N17" s="8"/>
      <c r="O17" s="8"/>
      <c r="P17" s="8"/>
      <c r="Q17" s="8"/>
      <c r="R17" s="8"/>
      <c r="S17" s="8"/>
      <c r="T17" s="8"/>
    </row>
    <row r="18" ht="16" customHeight="1" spans="1:20">
      <c r="A18" s="39"/>
      <c r="B18" s="68"/>
      <c r="C18" s="39"/>
      <c r="D18" s="29"/>
      <c r="E18" s="352"/>
      <c r="F18" s="29"/>
      <c r="G18" s="36"/>
      <c r="H18" s="29"/>
      <c r="I18" s="29"/>
      <c r="J18" s="70"/>
      <c r="K18" s="8"/>
      <c r="L18" s="8"/>
      <c r="M18" s="8"/>
      <c r="N18" s="8"/>
      <c r="O18" s="8"/>
      <c r="P18" s="8"/>
      <c r="Q18" s="8"/>
      <c r="R18" s="8"/>
      <c r="S18" s="8"/>
      <c r="T18" s="8"/>
    </row>
    <row r="19" ht="16" customHeight="1" spans="1:20">
      <c r="A19" s="39"/>
      <c r="B19" s="68"/>
      <c r="C19" s="39"/>
      <c r="D19" s="29"/>
      <c r="E19" s="352"/>
      <c r="F19" s="29"/>
      <c r="G19" s="36"/>
      <c r="H19" s="29"/>
      <c r="I19" s="29"/>
      <c r="J19" s="70"/>
      <c r="K19" s="8"/>
      <c r="L19" s="8"/>
      <c r="M19" s="8"/>
      <c r="N19" s="8"/>
      <c r="O19" s="8"/>
      <c r="P19" s="8"/>
      <c r="Q19" s="8"/>
      <c r="R19" s="8"/>
      <c r="S19" s="8"/>
      <c r="T19" s="8"/>
    </row>
    <row r="20" ht="16" customHeight="1" spans="1:20">
      <c r="A20" s="39"/>
      <c r="B20" s="68"/>
      <c r="C20" s="39"/>
      <c r="D20" s="29"/>
      <c r="E20" s="352"/>
      <c r="F20" s="29"/>
      <c r="G20" s="36"/>
      <c r="H20" s="29"/>
      <c r="I20" s="29"/>
      <c r="J20" s="70"/>
      <c r="K20" s="8"/>
      <c r="L20" s="8"/>
      <c r="M20" s="8"/>
      <c r="N20" s="8"/>
      <c r="O20" s="8"/>
      <c r="P20" s="8"/>
      <c r="Q20" s="8"/>
      <c r="R20" s="8"/>
      <c r="S20" s="8"/>
      <c r="T20" s="8"/>
    </row>
    <row r="21" ht="16" customHeight="1" spans="1:20">
      <c r="A21" s="39"/>
      <c r="B21" s="68"/>
      <c r="C21" s="39"/>
      <c r="D21" s="29"/>
      <c r="E21" s="352"/>
      <c r="F21" s="29"/>
      <c r="G21" s="36"/>
      <c r="H21" s="29"/>
      <c r="I21" s="29"/>
      <c r="J21" s="70"/>
      <c r="K21" s="8"/>
      <c r="L21" s="8"/>
      <c r="M21" s="8"/>
      <c r="N21" s="8"/>
      <c r="O21" s="8"/>
      <c r="P21" s="8"/>
      <c r="Q21" s="8"/>
      <c r="R21" s="8"/>
      <c r="S21" s="8"/>
      <c r="T21" s="8"/>
    </row>
    <row r="22" ht="16" customHeight="1" spans="1:20">
      <c r="A22" s="39"/>
      <c r="B22" s="68"/>
      <c r="C22" s="39"/>
      <c r="D22" s="29"/>
      <c r="E22" s="352"/>
      <c r="F22" s="29"/>
      <c r="G22" s="36"/>
      <c r="H22" s="29"/>
      <c r="I22" s="29"/>
      <c r="J22" s="70"/>
      <c r="K22" s="8"/>
      <c r="L22" s="8"/>
      <c r="M22" s="8"/>
      <c r="N22" s="8"/>
      <c r="O22" s="8"/>
      <c r="P22" s="8"/>
      <c r="Q22" s="8"/>
      <c r="R22" s="8"/>
      <c r="S22" s="8"/>
      <c r="T22" s="8"/>
    </row>
    <row r="23" ht="16" customHeight="1" spans="1:20">
      <c r="A23" s="39"/>
      <c r="B23" s="68"/>
      <c r="C23" s="39"/>
      <c r="D23" s="29"/>
      <c r="E23" s="352"/>
      <c r="F23" s="29"/>
      <c r="G23" s="36"/>
      <c r="H23" s="29"/>
      <c r="I23" s="29"/>
      <c r="J23" s="70"/>
      <c r="K23" s="8"/>
      <c r="L23" s="8"/>
      <c r="M23" s="8"/>
      <c r="N23" s="8"/>
      <c r="O23" s="8"/>
      <c r="P23" s="8"/>
      <c r="Q23" s="8"/>
      <c r="R23" s="8"/>
      <c r="S23" s="8"/>
      <c r="T23" s="8"/>
    </row>
    <row r="24" ht="16" customHeight="1" spans="1:20">
      <c r="A24" s="39"/>
      <c r="B24" s="68"/>
      <c r="C24" s="39"/>
      <c r="D24" s="29"/>
      <c r="E24" s="352"/>
      <c r="F24" s="29"/>
      <c r="G24" s="36"/>
      <c r="H24" s="29"/>
      <c r="I24" s="29"/>
      <c r="J24" s="70"/>
      <c r="K24" s="8"/>
      <c r="L24" s="8"/>
      <c r="M24" s="8"/>
      <c r="N24" s="8"/>
      <c r="O24" s="8"/>
      <c r="P24" s="8"/>
      <c r="Q24" s="8"/>
      <c r="R24" s="8"/>
      <c r="S24" s="8"/>
      <c r="T24" s="8"/>
    </row>
    <row r="25" ht="16" customHeight="1" spans="1:20">
      <c r="A25" s="39"/>
      <c r="B25" s="68"/>
      <c r="C25" s="39"/>
      <c r="D25" s="29"/>
      <c r="E25" s="352"/>
      <c r="F25" s="29"/>
      <c r="G25" s="36"/>
      <c r="H25" s="29"/>
      <c r="I25" s="29"/>
      <c r="J25" s="70"/>
      <c r="K25" s="8"/>
      <c r="L25" s="8"/>
      <c r="M25" s="8"/>
      <c r="N25" s="8"/>
      <c r="O25" s="8"/>
      <c r="P25" s="8"/>
      <c r="Q25" s="8"/>
      <c r="R25" s="8"/>
      <c r="S25" s="8"/>
      <c r="T25" s="8"/>
    </row>
    <row r="26" ht="16" customHeight="1" spans="1:20">
      <c r="A26" s="39"/>
      <c r="B26" s="68"/>
      <c r="C26" s="39"/>
      <c r="D26" s="29"/>
      <c r="E26" s="352"/>
      <c r="F26" s="29"/>
      <c r="G26" s="36"/>
      <c r="H26" s="29"/>
      <c r="I26" s="29"/>
      <c r="J26" s="70"/>
      <c r="K26" s="8"/>
      <c r="L26" s="8"/>
      <c r="M26" s="8"/>
      <c r="N26" s="8"/>
      <c r="O26" s="8"/>
      <c r="P26" s="8"/>
      <c r="Q26" s="8"/>
      <c r="R26" s="8"/>
      <c r="S26" s="8"/>
      <c r="T26" s="8"/>
    </row>
    <row r="27" ht="16" customHeight="1" spans="1:20">
      <c r="A27" s="39"/>
      <c r="B27" s="68"/>
      <c r="C27" s="39"/>
      <c r="D27" s="29"/>
      <c r="E27" s="352"/>
      <c r="F27" s="29"/>
      <c r="G27" s="36"/>
      <c r="H27" s="29"/>
      <c r="I27" s="29"/>
      <c r="J27" s="70"/>
      <c r="K27" s="8"/>
      <c r="L27" s="8"/>
      <c r="M27" s="8"/>
      <c r="N27" s="8"/>
      <c r="O27" s="8"/>
      <c r="P27" s="8"/>
      <c r="Q27" s="8"/>
      <c r="R27" s="8"/>
      <c r="S27" s="8"/>
      <c r="T27" s="8"/>
    </row>
    <row r="28" ht="16" customHeight="1" spans="1:20">
      <c r="A28" s="39"/>
      <c r="B28" s="72"/>
      <c r="C28" s="39"/>
      <c r="D28" s="29"/>
      <c r="E28" s="352"/>
      <c r="F28" s="29"/>
      <c r="G28" s="36"/>
      <c r="H28" s="29"/>
      <c r="I28" s="29"/>
      <c r="J28" s="70"/>
      <c r="K28" s="8"/>
      <c r="L28" s="8"/>
      <c r="M28" s="8"/>
      <c r="N28" s="8"/>
      <c r="O28" s="8"/>
      <c r="P28" s="8"/>
      <c r="Q28" s="8"/>
      <c r="R28" s="8"/>
      <c r="S28" s="8"/>
      <c r="T28" s="8"/>
    </row>
    <row r="29" ht="16" customHeight="1" spans="1:20">
      <c r="A29" s="22" t="s">
        <v>3084</v>
      </c>
      <c r="B29" s="13"/>
      <c r="C29" s="28"/>
      <c r="D29" s="29"/>
      <c r="E29" s="22"/>
      <c r="F29" s="29">
        <f>SUM(F6:F28)</f>
        <v>0</v>
      </c>
      <c r="G29" s="36">
        <f>SUM(G6:G28)</f>
        <v>0</v>
      </c>
      <c r="H29" s="29">
        <f>SUM(H6:H28)</f>
        <v>0</v>
      </c>
      <c r="I29" s="29">
        <f>IF(F29=0,0,ROUND(H29/F29*100,2))</f>
        <v>0</v>
      </c>
      <c r="J29" s="28"/>
      <c r="K29" s="8"/>
      <c r="L29" s="8"/>
      <c r="M29" s="8"/>
      <c r="N29" s="8"/>
      <c r="O29" s="8"/>
      <c r="P29" s="8"/>
      <c r="Q29" s="8"/>
      <c r="R29" s="8"/>
      <c r="S29" s="8"/>
      <c r="T29" s="8"/>
    </row>
    <row r="30" ht="16" customHeight="1" spans="1:20">
      <c r="A30" s="74" t="e">
        <f>#REF!</f>
        <v>#REF!</v>
      </c>
      <c r="B30" s="74"/>
      <c r="C30" s="74"/>
      <c r="D30" s="74"/>
      <c r="E30" s="8"/>
      <c r="F30" s="74" t="str">
        <f>CONCATENATE(索引!$D$6,"：",索引!$D11,"    ",索引!$E11)</f>
        <v>评估人员：高晓宇    王海龙</v>
      </c>
      <c r="G30" s="73"/>
      <c r="H30" s="73"/>
      <c r="I30" s="73"/>
      <c r="J30" s="73"/>
      <c r="K30" s="8"/>
      <c r="L30" s="8"/>
      <c r="M30" s="8"/>
      <c r="N30" s="8"/>
      <c r="O30" s="8"/>
      <c r="P30" s="8"/>
      <c r="Q30" s="8"/>
      <c r="R30" s="8"/>
      <c r="S30" s="8"/>
      <c r="T30" s="8"/>
    </row>
    <row r="31" ht="16" customHeight="1" spans="1:20">
      <c r="A31" s="8" t="e">
        <f>#REF!</f>
        <v>#REF!</v>
      </c>
      <c r="B31" s="8"/>
      <c r="C31" s="8"/>
      <c r="D31" s="8"/>
      <c r="E31" s="8"/>
      <c r="F31" s="8"/>
      <c r="G31" s="8"/>
      <c r="H31" s="8"/>
      <c r="I31" s="8"/>
      <c r="J31" s="8"/>
      <c r="K31" s="8"/>
      <c r="L31" s="8"/>
      <c r="M31" s="8"/>
      <c r="N31" s="8"/>
      <c r="O31" s="8"/>
      <c r="P31" s="8"/>
      <c r="Q31" s="8"/>
      <c r="R31" s="8"/>
      <c r="S31" s="8"/>
      <c r="T31" s="8"/>
    </row>
    <row r="32" ht="16" customHeight="1" spans="1:20">
      <c r="A32" s="95" t="s">
        <v>3085</v>
      </c>
      <c r="B32" s="95"/>
      <c r="C32" s="95"/>
      <c r="D32" s="95"/>
      <c r="E32" s="95"/>
      <c r="F32" s="95"/>
      <c r="G32" s="95"/>
      <c r="H32" s="95"/>
      <c r="I32" s="95"/>
      <c r="J32" s="95"/>
      <c r="K32" s="8"/>
      <c r="L32" s="8"/>
      <c r="M32" s="8"/>
      <c r="N32" s="8"/>
      <c r="O32" s="8"/>
      <c r="P32" s="8"/>
      <c r="Q32" s="8"/>
      <c r="R32" s="8"/>
      <c r="S32" s="8"/>
      <c r="T32" s="8"/>
    </row>
    <row r="33" ht="16" customHeight="1" spans="1:20">
      <c r="A33" s="95"/>
      <c r="B33" s="96" t="s">
        <v>3086</v>
      </c>
      <c r="C33" s="95"/>
      <c r="D33" s="95"/>
      <c r="E33" s="95"/>
      <c r="F33" s="95"/>
      <c r="G33" s="95"/>
      <c r="H33" s="95"/>
      <c r="I33" s="95"/>
      <c r="J33" s="95"/>
      <c r="K33" s="8"/>
      <c r="L33" s="8"/>
      <c r="M33" s="8"/>
      <c r="N33" s="8"/>
      <c r="O33" s="8"/>
      <c r="P33" s="8"/>
      <c r="Q33" s="8"/>
      <c r="R33" s="8"/>
      <c r="S33" s="8"/>
      <c r="T33" s="8"/>
    </row>
    <row r="34" ht="16" customHeight="1" spans="1:20">
      <c r="A34" s="95"/>
      <c r="B34" s="96" t="s">
        <v>3087</v>
      </c>
      <c r="C34" s="95"/>
      <c r="D34" s="95"/>
      <c r="E34" s="95"/>
      <c r="F34" s="95"/>
      <c r="G34" s="95"/>
      <c r="H34" s="95"/>
      <c r="I34" s="95"/>
      <c r="J34" s="95"/>
      <c r="K34" s="8"/>
      <c r="L34" s="8"/>
      <c r="M34" s="8"/>
      <c r="N34" s="8"/>
      <c r="O34" s="8"/>
      <c r="P34" s="8"/>
      <c r="Q34" s="8"/>
      <c r="R34" s="8"/>
      <c r="S34" s="8"/>
      <c r="T34" s="8"/>
    </row>
  </sheetData>
  <mergeCells count="4">
    <mergeCell ref="A1:J1"/>
    <mergeCell ref="I2:J2"/>
    <mergeCell ref="A3:J3"/>
    <mergeCell ref="A29:B29"/>
  </mergeCells>
  <pageMargins left="0.75" right="0.75" top="1" bottom="1" header="0.5" footer="0.5"/>
  <headerFooter/>
  <drawing r:id="rId1"/>
  <picture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T33"/>
  <sheetViews>
    <sheetView workbookViewId="0">
      <pane xSplit="2" ySplit="5" topLeftCell="C6" activePane="bottomRight" state="frozen"/>
      <selection/>
      <selection pane="topRight"/>
      <selection pane="bottomLeft"/>
      <selection pane="bottomRight" activeCell="A1" sqref="A1:K1"/>
    </sheetView>
  </sheetViews>
  <sheetFormatPr defaultColWidth="14" defaultRowHeight="15.2"/>
  <cols>
    <col min="1" max="1" width="5" customWidth="1"/>
    <col min="2" max="2" width="19" customWidth="1"/>
    <col min="3" max="3" width="11" customWidth="1"/>
    <col min="4" max="4" width="7" customWidth="1"/>
    <col min="5" max="6" width="13" customWidth="1"/>
    <col min="7" max="8" width="11" customWidth="1"/>
    <col min="9" max="13" width="9" customWidth="1"/>
    <col min="14" max="14" width="13" customWidth="1"/>
    <col min="15" max="20" width="9" customWidth="1"/>
  </cols>
  <sheetData>
    <row r="1" ht="24" customHeight="1" spans="1:20">
      <c r="A1" s="61" t="s">
        <v>3088</v>
      </c>
      <c r="B1" s="62"/>
      <c r="C1" s="62"/>
      <c r="D1" s="62"/>
      <c r="E1" s="62"/>
      <c r="F1" s="62"/>
      <c r="G1" s="62"/>
      <c r="H1" s="62"/>
      <c r="I1" s="62"/>
      <c r="J1" s="62"/>
      <c r="K1" s="62"/>
      <c r="L1" s="62"/>
      <c r="M1" s="62"/>
      <c r="N1" s="62"/>
      <c r="O1" s="62"/>
      <c r="P1" s="62"/>
      <c r="Q1" s="62"/>
      <c r="R1" s="62"/>
      <c r="S1" s="62"/>
      <c r="T1" s="62"/>
    </row>
    <row r="2" ht="16" customHeight="1" spans="1:20">
      <c r="A2" s="63"/>
      <c r="B2" s="63"/>
      <c r="C2" s="63"/>
      <c r="D2" s="63"/>
      <c r="E2" s="63"/>
      <c r="F2" s="63"/>
      <c r="G2" s="63"/>
      <c r="H2" s="25"/>
      <c r="I2" s="25"/>
      <c r="J2" s="42" t="s">
        <v>3089</v>
      </c>
      <c r="K2" s="8"/>
      <c r="L2" s="8"/>
      <c r="M2" s="8"/>
      <c r="N2" s="8"/>
      <c r="O2" s="8"/>
      <c r="P2" s="8"/>
      <c r="Q2" s="8"/>
      <c r="R2" s="8"/>
      <c r="S2" s="8"/>
      <c r="T2" s="8"/>
    </row>
    <row r="3" ht="16" customHeight="1" spans="1:20">
      <c r="A3" s="63" t="e">
        <f>#REF!</f>
        <v>#REF!</v>
      </c>
      <c r="B3" s="8"/>
      <c r="C3" s="8"/>
      <c r="D3" s="8"/>
      <c r="E3" s="8"/>
      <c r="F3" s="8"/>
      <c r="G3" s="8"/>
      <c r="H3" s="8"/>
      <c r="I3" s="8"/>
      <c r="J3" s="8"/>
      <c r="K3" s="8"/>
      <c r="L3" s="8"/>
      <c r="M3" s="8"/>
      <c r="N3" s="8"/>
      <c r="O3" s="8"/>
      <c r="P3" s="8"/>
      <c r="Q3" s="8"/>
      <c r="R3" s="8"/>
      <c r="S3" s="8"/>
      <c r="T3" s="8"/>
    </row>
    <row r="4" ht="16" customHeight="1" spans="1:20">
      <c r="A4" s="105" t="e">
        <f>#REF!</f>
        <v>#REF!</v>
      </c>
      <c r="B4" s="8"/>
      <c r="C4" s="8"/>
      <c r="D4" s="8"/>
      <c r="E4" s="8"/>
      <c r="F4" s="8"/>
      <c r="G4" s="8"/>
      <c r="H4" s="8"/>
      <c r="I4" s="8"/>
      <c r="J4" s="42" t="s">
        <v>2952</v>
      </c>
      <c r="K4" s="8"/>
      <c r="L4" s="8"/>
      <c r="M4" s="8"/>
      <c r="N4" s="8"/>
      <c r="O4" s="8"/>
      <c r="P4" s="8"/>
      <c r="Q4" s="8"/>
      <c r="R4" s="8"/>
      <c r="S4" s="8"/>
      <c r="T4" s="8"/>
    </row>
    <row r="5" ht="16" customHeight="1" spans="1:20">
      <c r="A5" s="22" t="s">
        <v>0</v>
      </c>
      <c r="B5" s="22" t="s">
        <v>3090</v>
      </c>
      <c r="C5" s="22" t="s">
        <v>3091</v>
      </c>
      <c r="D5" s="22" t="s">
        <v>3080</v>
      </c>
      <c r="E5" s="22" t="s">
        <v>3081</v>
      </c>
      <c r="F5" s="22" t="s">
        <v>3082</v>
      </c>
      <c r="G5" s="22" t="s">
        <v>3050</v>
      </c>
      <c r="H5" s="35" t="s">
        <v>3051</v>
      </c>
      <c r="I5" s="22" t="s">
        <v>3052</v>
      </c>
      <c r="J5" s="22" t="s">
        <v>3053</v>
      </c>
      <c r="K5" s="22" t="s">
        <v>3083</v>
      </c>
      <c r="L5" s="25"/>
      <c r="M5" s="65" t="s">
        <v>3092</v>
      </c>
      <c r="N5" s="65" t="s">
        <v>3093</v>
      </c>
      <c r="O5" s="65" t="s">
        <v>3045</v>
      </c>
      <c r="P5" s="25"/>
      <c r="Q5" s="25"/>
      <c r="R5" s="25"/>
      <c r="S5" s="25"/>
      <c r="T5" s="25"/>
    </row>
    <row r="6" ht="16" customHeight="1" spans="1:20">
      <c r="A6" s="39">
        <v>1</v>
      </c>
      <c r="B6" s="68"/>
      <c r="C6" s="68"/>
      <c r="D6" s="68"/>
      <c r="E6" s="29"/>
      <c r="F6" s="352"/>
      <c r="G6" s="29"/>
      <c r="H6" s="36">
        <f>G6</f>
        <v>0</v>
      </c>
      <c r="I6" s="29">
        <f>H6-G6</f>
        <v>0</v>
      </c>
      <c r="J6" s="29">
        <f>IF(G6=0,0,ROUND(I6/G6*100,2))</f>
        <v>0</v>
      </c>
      <c r="K6" s="70"/>
      <c r="L6" s="8"/>
      <c r="M6" s="110"/>
      <c r="N6" s="110"/>
      <c r="O6" s="71">
        <f>M6+N6-G6</f>
        <v>0</v>
      </c>
      <c r="P6" s="8"/>
      <c r="Q6" s="8"/>
      <c r="R6" s="8"/>
      <c r="S6" s="8"/>
      <c r="T6" s="8"/>
    </row>
    <row r="7" ht="16" customHeight="1" spans="1:20">
      <c r="A7" s="39">
        <v>2</v>
      </c>
      <c r="B7" s="68"/>
      <c r="C7" s="68"/>
      <c r="D7" s="68"/>
      <c r="E7" s="29"/>
      <c r="F7" s="352"/>
      <c r="G7" s="29"/>
      <c r="H7" s="36">
        <f>G7</f>
        <v>0</v>
      </c>
      <c r="I7" s="29">
        <f>H7-G7</f>
        <v>0</v>
      </c>
      <c r="J7" s="29">
        <f>IF(G7=0,0,ROUND(I7/G7*100,2))</f>
        <v>0</v>
      </c>
      <c r="K7" s="70"/>
      <c r="L7" s="8"/>
      <c r="M7" s="110"/>
      <c r="N7" s="110"/>
      <c r="O7" s="71">
        <f>M7+N7-G7</f>
        <v>0</v>
      </c>
      <c r="P7" s="8"/>
      <c r="Q7" s="8"/>
      <c r="R7" s="8"/>
      <c r="S7" s="8"/>
      <c r="T7" s="8"/>
    </row>
    <row r="8" ht="16" customHeight="1" spans="1:20">
      <c r="A8" s="39"/>
      <c r="B8" s="68"/>
      <c r="C8" s="68"/>
      <c r="D8" s="68"/>
      <c r="E8" s="29"/>
      <c r="F8" s="352"/>
      <c r="G8" s="29"/>
      <c r="H8" s="36"/>
      <c r="I8" s="29"/>
      <c r="J8" s="29"/>
      <c r="K8" s="70"/>
      <c r="L8" s="8"/>
      <c r="M8" s="110"/>
      <c r="N8" s="110"/>
      <c r="O8" s="71"/>
      <c r="P8" s="8"/>
      <c r="Q8" s="8"/>
      <c r="R8" s="8"/>
      <c r="S8" s="8"/>
      <c r="T8" s="8"/>
    </row>
    <row r="9" ht="16" customHeight="1" spans="1:20">
      <c r="A9" s="39"/>
      <c r="B9" s="68"/>
      <c r="C9" s="68"/>
      <c r="D9" s="68"/>
      <c r="E9" s="29"/>
      <c r="F9" s="352"/>
      <c r="G9" s="29"/>
      <c r="H9" s="36"/>
      <c r="I9" s="29"/>
      <c r="J9" s="29"/>
      <c r="K9" s="70"/>
      <c r="L9" s="8"/>
      <c r="M9" s="110"/>
      <c r="N9" s="110"/>
      <c r="O9" s="71"/>
      <c r="P9" s="8"/>
      <c r="Q9" s="8"/>
      <c r="R9" s="8"/>
      <c r="S9" s="8"/>
      <c r="T9" s="8"/>
    </row>
    <row r="10" ht="16" customHeight="1" spans="1:20">
      <c r="A10" s="39"/>
      <c r="B10" s="68"/>
      <c r="C10" s="68"/>
      <c r="D10" s="68"/>
      <c r="E10" s="29"/>
      <c r="F10" s="352"/>
      <c r="G10" s="29"/>
      <c r="H10" s="36"/>
      <c r="I10" s="29"/>
      <c r="J10" s="29"/>
      <c r="K10" s="70"/>
      <c r="L10" s="8"/>
      <c r="M10" s="110"/>
      <c r="N10" s="110"/>
      <c r="O10" s="71"/>
      <c r="P10" s="8"/>
      <c r="Q10" s="8"/>
      <c r="R10" s="8"/>
      <c r="S10" s="8"/>
      <c r="T10" s="8"/>
    </row>
    <row r="11" ht="16" customHeight="1" spans="1:20">
      <c r="A11" s="39"/>
      <c r="B11" s="68"/>
      <c r="C11" s="68"/>
      <c r="D11" s="68"/>
      <c r="E11" s="29"/>
      <c r="F11" s="352"/>
      <c r="G11" s="29"/>
      <c r="H11" s="36"/>
      <c r="I11" s="29"/>
      <c r="J11" s="29"/>
      <c r="K11" s="70"/>
      <c r="L11" s="8"/>
      <c r="M11" s="110"/>
      <c r="N11" s="110"/>
      <c r="O11" s="71"/>
      <c r="P11" s="8"/>
      <c r="Q11" s="8"/>
      <c r="R11" s="8"/>
      <c r="S11" s="8"/>
      <c r="T11" s="8"/>
    </row>
    <row r="12" ht="16" customHeight="1" spans="1:20">
      <c r="A12" s="39"/>
      <c r="B12" s="68"/>
      <c r="C12" s="68"/>
      <c r="D12" s="68"/>
      <c r="E12" s="29"/>
      <c r="F12" s="352"/>
      <c r="G12" s="29"/>
      <c r="H12" s="36"/>
      <c r="I12" s="29"/>
      <c r="J12" s="29"/>
      <c r="K12" s="70"/>
      <c r="L12" s="8"/>
      <c r="M12" s="110"/>
      <c r="N12" s="110"/>
      <c r="O12" s="71"/>
      <c r="P12" s="8"/>
      <c r="Q12" s="8"/>
      <c r="R12" s="8"/>
      <c r="S12" s="8"/>
      <c r="T12" s="8"/>
    </row>
    <row r="13" ht="16" customHeight="1" spans="1:20">
      <c r="A13" s="39"/>
      <c r="B13" s="68"/>
      <c r="C13" s="68"/>
      <c r="D13" s="68"/>
      <c r="E13" s="29"/>
      <c r="F13" s="352"/>
      <c r="G13" s="29"/>
      <c r="H13" s="36"/>
      <c r="I13" s="29"/>
      <c r="J13" s="29"/>
      <c r="K13" s="70"/>
      <c r="L13" s="8"/>
      <c r="M13" s="110"/>
      <c r="N13" s="110"/>
      <c r="O13" s="71"/>
      <c r="P13" s="8"/>
      <c r="Q13" s="8"/>
      <c r="R13" s="8"/>
      <c r="S13" s="8"/>
      <c r="T13" s="8"/>
    </row>
    <row r="14" ht="16" customHeight="1" spans="1:20">
      <c r="A14" s="39"/>
      <c r="B14" s="68"/>
      <c r="C14" s="68"/>
      <c r="D14" s="68"/>
      <c r="E14" s="29"/>
      <c r="F14" s="352"/>
      <c r="G14" s="29"/>
      <c r="H14" s="36"/>
      <c r="I14" s="29"/>
      <c r="J14" s="29"/>
      <c r="K14" s="70"/>
      <c r="L14" s="8"/>
      <c r="M14" s="110"/>
      <c r="N14" s="110"/>
      <c r="O14" s="71"/>
      <c r="P14" s="8"/>
      <c r="Q14" s="8"/>
      <c r="R14" s="8"/>
      <c r="S14" s="8"/>
      <c r="T14" s="8"/>
    </row>
    <row r="15" ht="16" customHeight="1" spans="1:20">
      <c r="A15" s="39"/>
      <c r="B15" s="68"/>
      <c r="C15" s="68"/>
      <c r="D15" s="68"/>
      <c r="E15" s="29"/>
      <c r="F15" s="352"/>
      <c r="G15" s="352"/>
      <c r="H15" s="36"/>
      <c r="I15" s="29"/>
      <c r="J15" s="29"/>
      <c r="K15" s="70"/>
      <c r="L15" s="8"/>
      <c r="M15" s="110"/>
      <c r="N15" s="110"/>
      <c r="O15" s="71"/>
      <c r="P15" s="8"/>
      <c r="Q15" s="8"/>
      <c r="R15" s="8"/>
      <c r="S15" s="8"/>
      <c r="T15" s="8"/>
    </row>
    <row r="16" ht="16" customHeight="1" spans="1:20">
      <c r="A16" s="39"/>
      <c r="B16" s="68"/>
      <c r="C16" s="68"/>
      <c r="D16" s="68"/>
      <c r="E16" s="29"/>
      <c r="F16" s="352"/>
      <c r="G16" s="29"/>
      <c r="H16" s="36"/>
      <c r="I16" s="29"/>
      <c r="J16" s="29"/>
      <c r="K16" s="70"/>
      <c r="L16" s="8"/>
      <c r="M16" s="110"/>
      <c r="N16" s="110"/>
      <c r="O16" s="71"/>
      <c r="P16" s="8"/>
      <c r="Q16" s="8"/>
      <c r="R16" s="8"/>
      <c r="S16" s="8"/>
      <c r="T16" s="8"/>
    </row>
    <row r="17" ht="16" customHeight="1" spans="1:20">
      <c r="A17" s="39"/>
      <c r="B17" s="68"/>
      <c r="C17" s="68"/>
      <c r="D17" s="68"/>
      <c r="E17" s="29"/>
      <c r="F17" s="352"/>
      <c r="G17" s="29"/>
      <c r="H17" s="36"/>
      <c r="I17" s="29"/>
      <c r="J17" s="29"/>
      <c r="K17" s="70"/>
      <c r="L17" s="8"/>
      <c r="M17" s="110"/>
      <c r="N17" s="110"/>
      <c r="O17" s="71"/>
      <c r="P17" s="8"/>
      <c r="Q17" s="8"/>
      <c r="R17" s="8"/>
      <c r="S17" s="8"/>
      <c r="T17" s="8"/>
    </row>
    <row r="18" ht="16" customHeight="1" spans="1:20">
      <c r="A18" s="39"/>
      <c r="B18" s="68"/>
      <c r="C18" s="68"/>
      <c r="D18" s="68"/>
      <c r="E18" s="29"/>
      <c r="F18" s="352"/>
      <c r="G18" s="29"/>
      <c r="H18" s="36"/>
      <c r="I18" s="29"/>
      <c r="J18" s="29"/>
      <c r="K18" s="70"/>
      <c r="L18" s="8"/>
      <c r="M18" s="110"/>
      <c r="N18" s="110"/>
      <c r="O18" s="71"/>
      <c r="P18" s="8"/>
      <c r="Q18" s="8"/>
      <c r="R18" s="8"/>
      <c r="S18" s="8"/>
      <c r="T18" s="8"/>
    </row>
    <row r="19" ht="16" customHeight="1" spans="1:20">
      <c r="A19" s="39"/>
      <c r="B19" s="68"/>
      <c r="C19" s="68"/>
      <c r="D19" s="68"/>
      <c r="E19" s="29"/>
      <c r="F19" s="352"/>
      <c r="G19" s="29"/>
      <c r="H19" s="36"/>
      <c r="I19" s="29"/>
      <c r="J19" s="29"/>
      <c r="K19" s="70"/>
      <c r="L19" s="8"/>
      <c r="M19" s="110"/>
      <c r="N19" s="110"/>
      <c r="O19" s="71"/>
      <c r="P19" s="8"/>
      <c r="Q19" s="8"/>
      <c r="R19" s="8"/>
      <c r="S19" s="8"/>
      <c r="T19" s="8"/>
    </row>
    <row r="20" ht="16" customHeight="1" spans="1:20">
      <c r="A20" s="39"/>
      <c r="B20" s="68"/>
      <c r="C20" s="68"/>
      <c r="D20" s="68"/>
      <c r="E20" s="29"/>
      <c r="F20" s="352"/>
      <c r="G20" s="29"/>
      <c r="H20" s="36"/>
      <c r="I20" s="29"/>
      <c r="J20" s="29"/>
      <c r="K20" s="70"/>
      <c r="L20" s="8"/>
      <c r="M20" s="110"/>
      <c r="N20" s="110"/>
      <c r="O20" s="71"/>
      <c r="P20" s="8"/>
      <c r="Q20" s="8"/>
      <c r="R20" s="8"/>
      <c r="S20" s="8"/>
      <c r="T20" s="8"/>
    </row>
    <row r="21" ht="16" customHeight="1" spans="1:20">
      <c r="A21" s="39"/>
      <c r="B21" s="68"/>
      <c r="C21" s="68"/>
      <c r="D21" s="68"/>
      <c r="E21" s="29"/>
      <c r="F21" s="352"/>
      <c r="G21" s="29"/>
      <c r="H21" s="36"/>
      <c r="I21" s="29"/>
      <c r="J21" s="29"/>
      <c r="K21" s="70"/>
      <c r="L21" s="8"/>
      <c r="M21" s="110"/>
      <c r="N21" s="110"/>
      <c r="O21" s="71"/>
      <c r="P21" s="8"/>
      <c r="Q21" s="8"/>
      <c r="R21" s="8"/>
      <c r="S21" s="8"/>
      <c r="T21" s="8"/>
    </row>
    <row r="22" ht="16" customHeight="1" spans="1:20">
      <c r="A22" s="39"/>
      <c r="B22" s="68"/>
      <c r="C22" s="68"/>
      <c r="D22" s="68"/>
      <c r="E22" s="29"/>
      <c r="F22" s="352"/>
      <c r="G22" s="29"/>
      <c r="H22" s="36"/>
      <c r="I22" s="29"/>
      <c r="J22" s="29"/>
      <c r="K22" s="70"/>
      <c r="L22" s="8"/>
      <c r="M22" s="110"/>
      <c r="N22" s="110"/>
      <c r="O22" s="71"/>
      <c r="P22" s="8"/>
      <c r="Q22" s="8"/>
      <c r="R22" s="8"/>
      <c r="S22" s="8"/>
      <c r="T22" s="8"/>
    </row>
    <row r="23" ht="16" customHeight="1" spans="1:20">
      <c r="A23" s="39"/>
      <c r="B23" s="68"/>
      <c r="C23" s="68"/>
      <c r="D23" s="68"/>
      <c r="E23" s="29"/>
      <c r="F23" s="352"/>
      <c r="G23" s="29"/>
      <c r="H23" s="36"/>
      <c r="I23" s="29"/>
      <c r="J23" s="29"/>
      <c r="K23" s="70"/>
      <c r="L23" s="8"/>
      <c r="M23" s="110"/>
      <c r="N23" s="110"/>
      <c r="O23" s="71"/>
      <c r="P23" s="8"/>
      <c r="Q23" s="8"/>
      <c r="R23" s="8"/>
      <c r="S23" s="8"/>
      <c r="T23" s="8"/>
    </row>
    <row r="24" ht="16" customHeight="1" spans="1:20">
      <c r="A24" s="39"/>
      <c r="B24" s="68"/>
      <c r="C24" s="68"/>
      <c r="D24" s="68"/>
      <c r="E24" s="29"/>
      <c r="F24" s="352"/>
      <c r="G24" s="29"/>
      <c r="H24" s="36"/>
      <c r="I24" s="29"/>
      <c r="J24" s="29"/>
      <c r="K24" s="70"/>
      <c r="L24" s="8"/>
      <c r="M24" s="110"/>
      <c r="N24" s="110"/>
      <c r="O24" s="71"/>
      <c r="P24" s="8"/>
      <c r="Q24" s="8"/>
      <c r="R24" s="8"/>
      <c r="S24" s="8"/>
      <c r="T24" s="8"/>
    </row>
    <row r="25" ht="16" customHeight="1" spans="1:20">
      <c r="A25" s="39"/>
      <c r="B25" s="68"/>
      <c r="C25" s="68"/>
      <c r="D25" s="68"/>
      <c r="E25" s="29"/>
      <c r="F25" s="352"/>
      <c r="G25" s="29"/>
      <c r="H25" s="36"/>
      <c r="I25" s="29"/>
      <c r="J25" s="29"/>
      <c r="K25" s="70"/>
      <c r="L25" s="8"/>
      <c r="M25" s="110"/>
      <c r="N25" s="110"/>
      <c r="O25" s="71"/>
      <c r="P25" s="8"/>
      <c r="Q25" s="8"/>
      <c r="R25" s="8"/>
      <c r="S25" s="8"/>
      <c r="T25" s="8"/>
    </row>
    <row r="26" ht="16" customHeight="1" spans="1:20">
      <c r="A26" s="39"/>
      <c r="B26" s="68"/>
      <c r="C26" s="68"/>
      <c r="D26" s="68"/>
      <c r="E26" s="29"/>
      <c r="F26" s="352"/>
      <c r="G26" s="29"/>
      <c r="H26" s="36"/>
      <c r="I26" s="29"/>
      <c r="J26" s="29"/>
      <c r="K26" s="70"/>
      <c r="L26" s="8"/>
      <c r="M26" s="110"/>
      <c r="N26" s="110"/>
      <c r="O26" s="71"/>
      <c r="P26" s="8"/>
      <c r="Q26" s="8"/>
      <c r="R26" s="8"/>
      <c r="S26" s="8"/>
      <c r="T26" s="8"/>
    </row>
    <row r="27" ht="16" customHeight="1" spans="1:20">
      <c r="A27" s="39"/>
      <c r="B27" s="68"/>
      <c r="C27" s="68"/>
      <c r="D27" s="68"/>
      <c r="E27" s="29"/>
      <c r="F27" s="352"/>
      <c r="G27" s="29"/>
      <c r="H27" s="36"/>
      <c r="I27" s="29"/>
      <c r="J27" s="29"/>
      <c r="K27" s="70"/>
      <c r="L27" s="8"/>
      <c r="M27" s="110"/>
      <c r="N27" s="110"/>
      <c r="O27" s="71"/>
      <c r="P27" s="8"/>
      <c r="Q27" s="8"/>
      <c r="R27" s="8"/>
      <c r="S27" s="8"/>
      <c r="T27" s="8"/>
    </row>
    <row r="28" ht="16" customHeight="1" spans="1:20">
      <c r="A28" s="39"/>
      <c r="B28" s="68"/>
      <c r="C28" s="68"/>
      <c r="D28" s="68"/>
      <c r="E28" s="29"/>
      <c r="F28" s="352"/>
      <c r="G28" s="29"/>
      <c r="H28" s="36"/>
      <c r="I28" s="29"/>
      <c r="J28" s="29"/>
      <c r="K28" s="70"/>
      <c r="L28" s="8"/>
      <c r="M28" s="110"/>
      <c r="N28" s="110"/>
      <c r="O28" s="71"/>
      <c r="P28" s="8"/>
      <c r="Q28" s="8"/>
      <c r="R28" s="8"/>
      <c r="S28" s="8"/>
      <c r="T28" s="8"/>
    </row>
    <row r="29" ht="16" customHeight="1" spans="1:20">
      <c r="A29" s="22" t="s">
        <v>3094</v>
      </c>
      <c r="B29" s="13"/>
      <c r="C29" s="28"/>
      <c r="D29" s="28"/>
      <c r="E29" s="29"/>
      <c r="F29" s="22"/>
      <c r="G29" s="29">
        <f>SUM(G6:G28)</f>
        <v>0</v>
      </c>
      <c r="H29" s="36">
        <f>SUM(H6:H28)</f>
        <v>0</v>
      </c>
      <c r="I29" s="29">
        <f>SUM(I6:I28)</f>
        <v>0</v>
      </c>
      <c r="J29" s="29">
        <f>IF(G29=0,0,ROUND(I29/G29*100,2))</f>
        <v>0</v>
      </c>
      <c r="K29" s="28"/>
      <c r="L29" s="8"/>
      <c r="M29" s="110">
        <f>SUM(M6:M28)</f>
        <v>0</v>
      </c>
      <c r="N29" s="110">
        <f>SUM(N6:N28)</f>
        <v>0</v>
      </c>
      <c r="O29" s="71">
        <f>M29+N29-G29</f>
        <v>0</v>
      </c>
      <c r="P29" s="8"/>
      <c r="Q29" s="8"/>
      <c r="R29" s="8"/>
      <c r="S29" s="8"/>
      <c r="T29" s="8"/>
    </row>
    <row r="30" ht="16" customHeight="1" spans="1:20">
      <c r="A30" s="73" t="e">
        <f>#REF!</f>
        <v>#REF!</v>
      </c>
      <c r="B30" s="73"/>
      <c r="C30" s="73"/>
      <c r="D30" s="73"/>
      <c r="E30" s="8"/>
      <c r="F30" s="8"/>
      <c r="G30" s="74" t="str">
        <f>CONCATENATE(索引!$D$6,"：",索引!$D12,"    ",索引!$E12)</f>
        <v>评估人员：高晓宇    王海龙</v>
      </c>
      <c r="H30" s="73"/>
      <c r="I30" s="73"/>
      <c r="J30" s="73"/>
      <c r="K30" s="73"/>
      <c r="L30" s="8"/>
      <c r="M30" s="8"/>
      <c r="N30" s="8"/>
      <c r="O30" s="8"/>
      <c r="P30" s="8"/>
      <c r="Q30" s="8"/>
      <c r="R30" s="8"/>
      <c r="S30" s="8"/>
      <c r="T30" s="8"/>
    </row>
    <row r="31" ht="16" customHeight="1" spans="1:20">
      <c r="A31" s="8" t="e">
        <f>#REF!</f>
        <v>#REF!</v>
      </c>
      <c r="B31" s="8"/>
      <c r="C31" s="8"/>
      <c r="D31" s="8"/>
      <c r="E31" s="8"/>
      <c r="F31" s="8"/>
      <c r="G31" s="8"/>
      <c r="H31" s="8"/>
      <c r="I31" s="8"/>
      <c r="J31" s="8"/>
      <c r="K31" s="8"/>
      <c r="L31" s="8"/>
      <c r="M31" s="8"/>
      <c r="N31" s="8"/>
      <c r="O31" s="8"/>
      <c r="P31" s="8"/>
      <c r="Q31" s="8"/>
      <c r="R31" s="8"/>
      <c r="S31" s="8"/>
      <c r="T31" s="8"/>
    </row>
    <row r="32" ht="16" customHeight="1" spans="1:20">
      <c r="A32" s="95" t="s">
        <v>3085</v>
      </c>
      <c r="B32" s="95"/>
      <c r="C32" s="95"/>
      <c r="D32" s="95"/>
      <c r="E32" s="95"/>
      <c r="F32" s="95"/>
      <c r="G32" s="95"/>
      <c r="H32" s="95"/>
      <c r="I32" s="95"/>
      <c r="J32" s="95"/>
      <c r="K32" s="8"/>
      <c r="L32" s="8"/>
      <c r="M32" s="8"/>
      <c r="N32" s="8"/>
      <c r="O32" s="8"/>
      <c r="P32" s="8"/>
      <c r="Q32" s="8"/>
      <c r="R32" s="8"/>
      <c r="S32" s="8"/>
      <c r="T32" s="8"/>
    </row>
    <row r="33" ht="16" customHeight="1" spans="1:20">
      <c r="A33" s="8"/>
      <c r="B33" s="95" t="s">
        <v>3095</v>
      </c>
      <c r="C33" s="8"/>
      <c r="D33" s="8"/>
      <c r="E33" s="8"/>
      <c r="F33" s="8"/>
      <c r="G33" s="8"/>
      <c r="H33" s="8"/>
      <c r="I33" s="8"/>
      <c r="J33" s="8"/>
      <c r="K33" s="8"/>
      <c r="L33" s="8"/>
      <c r="M33" s="8"/>
      <c r="N33" s="8"/>
      <c r="O33" s="8"/>
      <c r="P33" s="8"/>
      <c r="Q33" s="8"/>
      <c r="R33" s="8"/>
      <c r="S33" s="8"/>
      <c r="T33" s="8"/>
    </row>
  </sheetData>
  <mergeCells count="5">
    <mergeCell ref="A1:K1"/>
    <mergeCell ref="J2:K2"/>
    <mergeCell ref="A3:K3"/>
    <mergeCell ref="J4:K4"/>
    <mergeCell ref="A29:B29"/>
  </mergeCells>
  <pageMargins left="0.75" right="0.75" top="1" bottom="1" header="0.5" footer="0.5"/>
  <headerFooter/>
  <drawing r:id="rId1"/>
  <picture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T30"/>
  <sheetViews>
    <sheetView workbookViewId="0">
      <pane xSplit="2" ySplit="5" topLeftCell="C6" activePane="bottomRight" state="frozen"/>
      <selection/>
      <selection pane="topRight"/>
      <selection pane="bottomLeft"/>
      <selection pane="bottomRight" activeCell="A1" sqref="A1:K1"/>
    </sheetView>
  </sheetViews>
  <sheetFormatPr defaultColWidth="14" defaultRowHeight="15.2"/>
  <cols>
    <col min="1" max="1" width="5" customWidth="1"/>
    <col min="2" max="2" width="21" customWidth="1"/>
    <col min="3" max="3" width="13" customWidth="1"/>
    <col min="4" max="4" width="7" customWidth="1"/>
    <col min="5" max="5" width="11" customWidth="1"/>
    <col min="6" max="8" width="13" customWidth="1"/>
    <col min="9" max="9" width="11" customWidth="1"/>
    <col min="10" max="10" width="9" customWidth="1"/>
    <col min="11" max="11" width="7" customWidth="1"/>
    <col min="12" max="13" width="9" customWidth="1"/>
    <col min="14" max="14" width="13" customWidth="1"/>
    <col min="15" max="20" width="9" customWidth="1"/>
  </cols>
  <sheetData>
    <row r="1" ht="24" customHeight="1" spans="1:20">
      <c r="A1" s="61" t="s">
        <v>3096</v>
      </c>
      <c r="B1" s="62"/>
      <c r="C1" s="62"/>
      <c r="D1" s="62"/>
      <c r="E1" s="62"/>
      <c r="F1" s="62"/>
      <c r="G1" s="62"/>
      <c r="H1" s="62"/>
      <c r="I1" s="62"/>
      <c r="J1" s="62"/>
      <c r="K1" s="62"/>
      <c r="L1" s="62"/>
      <c r="M1" s="62"/>
      <c r="N1" s="62"/>
      <c r="O1" s="62"/>
      <c r="P1" s="62"/>
      <c r="Q1" s="62"/>
      <c r="R1" s="62"/>
      <c r="S1" s="62"/>
      <c r="T1" s="62"/>
    </row>
    <row r="2" ht="16" customHeight="1" spans="1:20">
      <c r="A2" s="63"/>
      <c r="B2" s="63"/>
      <c r="C2" s="63"/>
      <c r="D2" s="63"/>
      <c r="E2" s="63"/>
      <c r="F2" s="63"/>
      <c r="G2" s="63"/>
      <c r="H2" s="25"/>
      <c r="I2" s="25"/>
      <c r="J2" s="25"/>
      <c r="K2" s="42" t="s">
        <v>3097</v>
      </c>
      <c r="L2" s="8"/>
      <c r="M2" s="8"/>
      <c r="N2" s="8"/>
      <c r="O2" s="8"/>
      <c r="P2" s="8"/>
      <c r="Q2" s="8"/>
      <c r="R2" s="8"/>
      <c r="S2" s="8"/>
      <c r="T2" s="8"/>
    </row>
    <row r="3" ht="16" customHeight="1" spans="1:20">
      <c r="A3" s="63" t="e">
        <f>#REF!</f>
        <v>#REF!</v>
      </c>
      <c r="B3" s="8"/>
      <c r="C3" s="8"/>
      <c r="D3" s="8"/>
      <c r="E3" s="8"/>
      <c r="F3" s="8"/>
      <c r="G3" s="8"/>
      <c r="H3" s="8"/>
      <c r="I3" s="8"/>
      <c r="J3" s="8"/>
      <c r="K3" s="8"/>
      <c r="L3" s="8"/>
      <c r="M3" s="8"/>
      <c r="N3" s="8"/>
      <c r="O3" s="8"/>
      <c r="P3" s="8"/>
      <c r="Q3" s="8"/>
      <c r="R3" s="8"/>
      <c r="S3" s="8"/>
      <c r="T3" s="8"/>
    </row>
    <row r="4" ht="16" customHeight="1" spans="1:20">
      <c r="A4" s="105" t="e">
        <f>#REF!</f>
        <v>#REF!</v>
      </c>
      <c r="B4" s="8"/>
      <c r="C4" s="8"/>
      <c r="D4" s="8"/>
      <c r="E4" s="8"/>
      <c r="F4" s="8"/>
      <c r="G4" s="8"/>
      <c r="H4" s="8"/>
      <c r="I4" s="8"/>
      <c r="J4" s="8"/>
      <c r="K4" s="42" t="s">
        <v>2952</v>
      </c>
      <c r="L4" s="8"/>
      <c r="M4" s="8"/>
      <c r="N4" s="8"/>
      <c r="O4" s="8"/>
      <c r="P4" s="8"/>
      <c r="Q4" s="8"/>
      <c r="R4" s="8"/>
      <c r="S4" s="8"/>
      <c r="T4" s="8"/>
    </row>
    <row r="5" ht="16" customHeight="1" spans="1:20">
      <c r="A5" s="22" t="s">
        <v>0</v>
      </c>
      <c r="B5" s="22" t="s">
        <v>3098</v>
      </c>
      <c r="C5" s="22" t="s">
        <v>3099</v>
      </c>
      <c r="D5" s="22" t="s">
        <v>3080</v>
      </c>
      <c r="E5" s="22" t="s">
        <v>3081</v>
      </c>
      <c r="F5" s="22" t="s">
        <v>3082</v>
      </c>
      <c r="G5" s="22" t="s">
        <v>3050</v>
      </c>
      <c r="H5" s="35" t="s">
        <v>3051</v>
      </c>
      <c r="I5" s="22" t="s">
        <v>3052</v>
      </c>
      <c r="J5" s="22" t="s">
        <v>3053</v>
      </c>
      <c r="K5" s="22" t="s">
        <v>3083</v>
      </c>
      <c r="L5" s="25"/>
      <c r="M5" s="65" t="s">
        <v>3092</v>
      </c>
      <c r="N5" s="65" t="s">
        <v>3093</v>
      </c>
      <c r="O5" s="65" t="s">
        <v>3045</v>
      </c>
      <c r="P5" s="25"/>
      <c r="Q5" s="25"/>
      <c r="R5" s="25"/>
      <c r="S5" s="25"/>
      <c r="T5" s="25"/>
    </row>
    <row r="6" ht="16" customHeight="1" spans="1:20">
      <c r="A6" s="39">
        <v>1</v>
      </c>
      <c r="B6" s="68"/>
      <c r="C6" s="68"/>
      <c r="D6" s="39"/>
      <c r="E6" s="29"/>
      <c r="F6" s="352"/>
      <c r="G6" s="29"/>
      <c r="H6" s="29"/>
      <c r="I6" s="29">
        <f>H6-G6</f>
        <v>0</v>
      </c>
      <c r="J6" s="29">
        <f>IF(G6=0,0,ROUND(I6/G6*100,2))</f>
        <v>0</v>
      </c>
      <c r="K6" s="353"/>
      <c r="L6" s="8"/>
      <c r="M6" s="110"/>
      <c r="N6" s="110"/>
      <c r="O6" s="71">
        <f>M6+N6-G6</f>
        <v>0</v>
      </c>
      <c r="P6" s="8"/>
      <c r="Q6" s="8"/>
      <c r="R6" s="8"/>
      <c r="S6" s="8"/>
      <c r="T6" s="8"/>
    </row>
    <row r="7" ht="16" customHeight="1" spans="1:20">
      <c r="A7" s="39">
        <v>2</v>
      </c>
      <c r="B7" s="68"/>
      <c r="C7" s="68"/>
      <c r="D7" s="39"/>
      <c r="E7" s="29"/>
      <c r="F7" s="352"/>
      <c r="G7" s="29"/>
      <c r="H7" s="36">
        <f>G7</f>
        <v>0</v>
      </c>
      <c r="I7" s="29">
        <f>H7-G7</f>
        <v>0</v>
      </c>
      <c r="J7" s="29">
        <f>IF(G7=0,0,ROUND(I7/G7*100,2))</f>
        <v>0</v>
      </c>
      <c r="K7" s="354"/>
      <c r="L7" s="8"/>
      <c r="M7" s="110"/>
      <c r="N7" s="110"/>
      <c r="O7" s="71">
        <f>M7+N7-G7</f>
        <v>0</v>
      </c>
      <c r="P7" s="8"/>
      <c r="Q7" s="8"/>
      <c r="R7" s="8"/>
      <c r="S7" s="8"/>
      <c r="T7" s="8"/>
    </row>
    <row r="8" ht="16" customHeight="1" spans="1:20">
      <c r="A8" s="39"/>
      <c r="B8" s="68"/>
      <c r="C8" s="68"/>
      <c r="D8" s="39"/>
      <c r="E8" s="29"/>
      <c r="F8" s="352"/>
      <c r="G8" s="29"/>
      <c r="H8" s="36"/>
      <c r="I8" s="29"/>
      <c r="J8" s="29"/>
      <c r="K8" s="354"/>
      <c r="L8" s="8"/>
      <c r="M8" s="110"/>
      <c r="N8" s="110"/>
      <c r="O8" s="71"/>
      <c r="P8" s="8"/>
      <c r="Q8" s="8"/>
      <c r="R8" s="8"/>
      <c r="S8" s="8"/>
      <c r="T8" s="8"/>
    </row>
    <row r="9" ht="16" customHeight="1" spans="1:20">
      <c r="A9" s="39"/>
      <c r="B9" s="68"/>
      <c r="C9" s="68"/>
      <c r="D9" s="39"/>
      <c r="E9" s="29"/>
      <c r="F9" s="352"/>
      <c r="G9" s="29"/>
      <c r="H9" s="36"/>
      <c r="I9" s="29"/>
      <c r="J9" s="29"/>
      <c r="K9" s="354"/>
      <c r="L9" s="8"/>
      <c r="M9" s="110"/>
      <c r="N9" s="110"/>
      <c r="O9" s="71"/>
      <c r="P9" s="8"/>
      <c r="Q9" s="8"/>
      <c r="R9" s="8"/>
      <c r="S9" s="8"/>
      <c r="T9" s="8"/>
    </row>
    <row r="10" ht="16" customHeight="1" spans="1:20">
      <c r="A10" s="39"/>
      <c r="B10" s="68"/>
      <c r="C10" s="68"/>
      <c r="D10" s="39"/>
      <c r="E10" s="29"/>
      <c r="F10" s="352"/>
      <c r="G10" s="29"/>
      <c r="H10" s="36"/>
      <c r="I10" s="29"/>
      <c r="J10" s="29"/>
      <c r="K10" s="354"/>
      <c r="L10" s="8"/>
      <c r="M10" s="110"/>
      <c r="N10" s="110"/>
      <c r="O10" s="71"/>
      <c r="P10" s="8"/>
      <c r="Q10" s="8"/>
      <c r="R10" s="8"/>
      <c r="S10" s="8"/>
      <c r="T10" s="8"/>
    </row>
    <row r="11" ht="16" customHeight="1" spans="1:20">
      <c r="A11" s="39"/>
      <c r="B11" s="68"/>
      <c r="C11" s="68"/>
      <c r="D11" s="39"/>
      <c r="E11" s="29"/>
      <c r="F11" s="352"/>
      <c r="G11" s="29"/>
      <c r="H11" s="36"/>
      <c r="I11" s="29"/>
      <c r="J11" s="29"/>
      <c r="K11" s="354"/>
      <c r="L11" s="8"/>
      <c r="M11" s="110"/>
      <c r="N11" s="110"/>
      <c r="O11" s="71"/>
      <c r="P11" s="8"/>
      <c r="Q11" s="8"/>
      <c r="R11" s="8"/>
      <c r="S11" s="8"/>
      <c r="T11" s="8"/>
    </row>
    <row r="12" ht="16" customHeight="1" spans="1:20">
      <c r="A12" s="39"/>
      <c r="B12" s="68"/>
      <c r="C12" s="68"/>
      <c r="D12" s="39"/>
      <c r="E12" s="29"/>
      <c r="F12" s="352"/>
      <c r="G12" s="29"/>
      <c r="H12" s="36"/>
      <c r="I12" s="29"/>
      <c r="J12" s="29"/>
      <c r="K12" s="354"/>
      <c r="L12" s="8"/>
      <c r="M12" s="110"/>
      <c r="N12" s="110"/>
      <c r="O12" s="71"/>
      <c r="P12" s="8"/>
      <c r="Q12" s="8"/>
      <c r="R12" s="8"/>
      <c r="S12" s="8"/>
      <c r="T12" s="8"/>
    </row>
    <row r="13" ht="16" customHeight="1" spans="1:20">
      <c r="A13" s="39"/>
      <c r="B13" s="68"/>
      <c r="C13" s="68"/>
      <c r="D13" s="39"/>
      <c r="E13" s="29"/>
      <c r="F13" s="352"/>
      <c r="G13" s="29"/>
      <c r="H13" s="36"/>
      <c r="I13" s="29"/>
      <c r="J13" s="29"/>
      <c r="K13" s="354"/>
      <c r="L13" s="8"/>
      <c r="M13" s="110"/>
      <c r="N13" s="110"/>
      <c r="O13" s="71"/>
      <c r="P13" s="8"/>
      <c r="Q13" s="8"/>
      <c r="R13" s="8"/>
      <c r="S13" s="8"/>
      <c r="T13" s="8"/>
    </row>
    <row r="14" ht="16" customHeight="1" spans="1:20">
      <c r="A14" s="39"/>
      <c r="B14" s="68"/>
      <c r="C14" s="68"/>
      <c r="D14" s="39"/>
      <c r="E14" s="29"/>
      <c r="F14" s="352"/>
      <c r="G14" s="29"/>
      <c r="H14" s="36"/>
      <c r="I14" s="29"/>
      <c r="J14" s="29"/>
      <c r="K14" s="354"/>
      <c r="L14" s="8"/>
      <c r="M14" s="110"/>
      <c r="N14" s="110"/>
      <c r="O14" s="71"/>
      <c r="P14" s="8"/>
      <c r="Q14" s="8"/>
      <c r="R14" s="8"/>
      <c r="S14" s="8"/>
      <c r="T14" s="8"/>
    </row>
    <row r="15" ht="16" customHeight="1" spans="1:20">
      <c r="A15" s="39"/>
      <c r="B15" s="68"/>
      <c r="C15" s="68"/>
      <c r="D15" s="39"/>
      <c r="E15" s="29"/>
      <c r="F15" s="352"/>
      <c r="G15" s="29"/>
      <c r="H15" s="36"/>
      <c r="I15" s="29"/>
      <c r="J15" s="29"/>
      <c r="K15" s="354"/>
      <c r="L15" s="8"/>
      <c r="M15" s="110"/>
      <c r="N15" s="110"/>
      <c r="O15" s="71">
        <f t="shared" ref="O15:O25" si="0">M15+N15-G15</f>
        <v>0</v>
      </c>
      <c r="P15" s="8"/>
      <c r="Q15" s="8"/>
      <c r="R15" s="8"/>
      <c r="S15" s="8"/>
      <c r="T15" s="8"/>
    </row>
    <row r="16" ht="16" customHeight="1" spans="1:20">
      <c r="A16" s="39"/>
      <c r="B16" s="68"/>
      <c r="C16" s="68"/>
      <c r="D16" s="39"/>
      <c r="E16" s="29"/>
      <c r="F16" s="352"/>
      <c r="G16" s="29"/>
      <c r="H16" s="36"/>
      <c r="I16" s="29"/>
      <c r="J16" s="29"/>
      <c r="K16" s="354"/>
      <c r="L16" s="8"/>
      <c r="M16" s="110"/>
      <c r="N16" s="110"/>
      <c r="O16" s="71">
        <f t="shared" si="0"/>
        <v>0</v>
      </c>
      <c r="P16" s="8"/>
      <c r="Q16" s="8"/>
      <c r="R16" s="8"/>
      <c r="S16" s="8"/>
      <c r="T16" s="8"/>
    </row>
    <row r="17" ht="16" customHeight="1" spans="1:20">
      <c r="A17" s="39"/>
      <c r="B17" s="68"/>
      <c r="C17" s="68"/>
      <c r="D17" s="39"/>
      <c r="E17" s="29"/>
      <c r="F17" s="352"/>
      <c r="G17" s="29"/>
      <c r="H17" s="36"/>
      <c r="I17" s="29"/>
      <c r="J17" s="29"/>
      <c r="K17" s="354"/>
      <c r="L17" s="8"/>
      <c r="M17" s="110"/>
      <c r="N17" s="110"/>
      <c r="O17" s="71">
        <f t="shared" si="0"/>
        <v>0</v>
      </c>
      <c r="P17" s="8"/>
      <c r="Q17" s="8"/>
      <c r="R17" s="8"/>
      <c r="S17" s="8"/>
      <c r="T17" s="8"/>
    </row>
    <row r="18" ht="16" customHeight="1" spans="1:20">
      <c r="A18" s="39"/>
      <c r="B18" s="68"/>
      <c r="C18" s="68"/>
      <c r="D18" s="39"/>
      <c r="E18" s="29"/>
      <c r="F18" s="352"/>
      <c r="G18" s="29"/>
      <c r="H18" s="36"/>
      <c r="I18" s="29"/>
      <c r="J18" s="29"/>
      <c r="K18" s="354"/>
      <c r="L18" s="8"/>
      <c r="M18" s="110"/>
      <c r="N18" s="110"/>
      <c r="O18" s="71">
        <f t="shared" si="0"/>
        <v>0</v>
      </c>
      <c r="P18" s="8"/>
      <c r="Q18" s="8"/>
      <c r="R18" s="8"/>
      <c r="S18" s="8"/>
      <c r="T18" s="8"/>
    </row>
    <row r="19" ht="16" customHeight="1" spans="1:20">
      <c r="A19" s="39"/>
      <c r="B19" s="68"/>
      <c r="C19" s="68"/>
      <c r="D19" s="39"/>
      <c r="E19" s="29"/>
      <c r="F19" s="352"/>
      <c r="G19" s="29"/>
      <c r="H19" s="36"/>
      <c r="I19" s="29"/>
      <c r="J19" s="29"/>
      <c r="K19" s="354"/>
      <c r="L19" s="8"/>
      <c r="M19" s="110"/>
      <c r="N19" s="110"/>
      <c r="O19" s="71">
        <f t="shared" si="0"/>
        <v>0</v>
      </c>
      <c r="P19" s="8"/>
      <c r="Q19" s="8"/>
      <c r="R19" s="8"/>
      <c r="S19" s="8"/>
      <c r="T19" s="8"/>
    </row>
    <row r="20" ht="16" customHeight="1" spans="1:20">
      <c r="A20" s="39"/>
      <c r="B20" s="68"/>
      <c r="C20" s="68"/>
      <c r="D20" s="39"/>
      <c r="E20" s="29"/>
      <c r="F20" s="352"/>
      <c r="G20" s="29"/>
      <c r="H20" s="36"/>
      <c r="I20" s="29"/>
      <c r="J20" s="29"/>
      <c r="K20" s="354"/>
      <c r="L20" s="8"/>
      <c r="M20" s="110"/>
      <c r="N20" s="110"/>
      <c r="O20" s="71">
        <f t="shared" si="0"/>
        <v>0</v>
      </c>
      <c r="P20" s="8"/>
      <c r="Q20" s="8"/>
      <c r="R20" s="8"/>
      <c r="S20" s="8"/>
      <c r="T20" s="8"/>
    </row>
    <row r="21" ht="16" customHeight="1" spans="1:20">
      <c r="A21" s="39"/>
      <c r="B21" s="68"/>
      <c r="C21" s="68"/>
      <c r="D21" s="39"/>
      <c r="E21" s="29"/>
      <c r="F21" s="352"/>
      <c r="G21" s="29"/>
      <c r="H21" s="36"/>
      <c r="I21" s="29"/>
      <c r="J21" s="29"/>
      <c r="K21" s="354"/>
      <c r="L21" s="8"/>
      <c r="M21" s="110"/>
      <c r="N21" s="110"/>
      <c r="O21" s="71">
        <f t="shared" si="0"/>
        <v>0</v>
      </c>
      <c r="P21" s="8"/>
      <c r="Q21" s="8"/>
      <c r="R21" s="8"/>
      <c r="S21" s="8"/>
      <c r="T21" s="8"/>
    </row>
    <row r="22" ht="16" customHeight="1" spans="1:20">
      <c r="A22" s="39"/>
      <c r="B22" s="68"/>
      <c r="C22" s="68"/>
      <c r="D22" s="39"/>
      <c r="E22" s="29"/>
      <c r="F22" s="352"/>
      <c r="G22" s="29"/>
      <c r="H22" s="36"/>
      <c r="I22" s="29"/>
      <c r="J22" s="29"/>
      <c r="K22" s="354"/>
      <c r="L22" s="8"/>
      <c r="M22" s="110"/>
      <c r="N22" s="110"/>
      <c r="O22" s="71">
        <f t="shared" si="0"/>
        <v>0</v>
      </c>
      <c r="P22" s="8"/>
      <c r="Q22" s="8"/>
      <c r="R22" s="8"/>
      <c r="S22" s="8"/>
      <c r="T22" s="8"/>
    </row>
    <row r="23" ht="16" customHeight="1" spans="1:20">
      <c r="A23" s="39"/>
      <c r="B23" s="68"/>
      <c r="C23" s="68"/>
      <c r="D23" s="39"/>
      <c r="E23" s="29"/>
      <c r="F23" s="352"/>
      <c r="G23" s="29"/>
      <c r="H23" s="36"/>
      <c r="I23" s="29"/>
      <c r="J23" s="29"/>
      <c r="K23" s="354"/>
      <c r="L23" s="8"/>
      <c r="M23" s="110"/>
      <c r="N23" s="110"/>
      <c r="O23" s="71">
        <f t="shared" si="0"/>
        <v>0</v>
      </c>
      <c r="P23" s="8"/>
      <c r="Q23" s="8"/>
      <c r="R23" s="8"/>
      <c r="S23" s="8"/>
      <c r="T23" s="8"/>
    </row>
    <row r="24" ht="16" customHeight="1" spans="1:20">
      <c r="A24" s="39"/>
      <c r="B24" s="68"/>
      <c r="C24" s="68"/>
      <c r="D24" s="39"/>
      <c r="E24" s="29"/>
      <c r="F24" s="352"/>
      <c r="G24" s="29"/>
      <c r="H24" s="36"/>
      <c r="I24" s="29"/>
      <c r="J24" s="29"/>
      <c r="K24" s="354"/>
      <c r="L24" s="8"/>
      <c r="M24" s="110"/>
      <c r="N24" s="110"/>
      <c r="O24" s="71">
        <f t="shared" si="0"/>
        <v>0</v>
      </c>
      <c r="P24" s="8"/>
      <c r="Q24" s="8"/>
      <c r="R24" s="8"/>
      <c r="S24" s="8"/>
      <c r="T24" s="8"/>
    </row>
    <row r="25" ht="16" customHeight="1" spans="1:20">
      <c r="A25" s="22" t="s">
        <v>3094</v>
      </c>
      <c r="B25" s="13"/>
      <c r="C25" s="28"/>
      <c r="D25" s="28"/>
      <c r="E25" s="29"/>
      <c r="F25" s="112"/>
      <c r="G25" s="29">
        <f>SUM(G6:G24)</f>
        <v>0</v>
      </c>
      <c r="H25" s="36">
        <f>SUM(H6:H24)</f>
        <v>0</v>
      </c>
      <c r="I25" s="29">
        <f>SUM(I6:I24)</f>
        <v>0</v>
      </c>
      <c r="J25" s="29">
        <f>IF(G25=0,0,ROUND(I25/G25*100,2))</f>
        <v>0</v>
      </c>
      <c r="K25" s="28"/>
      <c r="L25" s="8"/>
      <c r="M25" s="110">
        <f>SUM(M6:M24)</f>
        <v>0</v>
      </c>
      <c r="N25" s="110">
        <f>SUM(N6:N24)</f>
        <v>0</v>
      </c>
      <c r="O25" s="71">
        <f t="shared" si="0"/>
        <v>0</v>
      </c>
      <c r="P25" s="8"/>
      <c r="Q25" s="8"/>
      <c r="R25" s="8"/>
      <c r="S25" s="8"/>
      <c r="T25" s="8"/>
    </row>
    <row r="26" ht="16" customHeight="1" spans="1:20">
      <c r="A26" s="73" t="e">
        <f>#REF!</f>
        <v>#REF!</v>
      </c>
      <c r="B26" s="73"/>
      <c r="C26" s="73"/>
      <c r="D26" s="73"/>
      <c r="E26" s="8"/>
      <c r="F26" s="8"/>
      <c r="G26" s="74" t="str">
        <f>CONCATENATE(索引!$D$6,"：",索引!$D13,"    ",索引!$E13)</f>
        <v>评估人员：高晓宇    王海龙</v>
      </c>
      <c r="H26" s="73"/>
      <c r="I26" s="73"/>
      <c r="J26" s="73"/>
      <c r="K26" s="73"/>
      <c r="L26" s="8"/>
      <c r="M26" s="8"/>
      <c r="N26" s="8"/>
      <c r="O26" s="8"/>
      <c r="P26" s="8"/>
      <c r="Q26" s="8"/>
      <c r="R26" s="8"/>
      <c r="S26" s="8"/>
      <c r="T26" s="8"/>
    </row>
    <row r="27" ht="16" customHeight="1" spans="1:20">
      <c r="A27" s="8" t="e">
        <f>#REF!</f>
        <v>#REF!</v>
      </c>
      <c r="B27" s="8"/>
      <c r="C27" s="8"/>
      <c r="D27" s="8"/>
      <c r="E27" s="8"/>
      <c r="F27" s="8"/>
      <c r="G27" s="8"/>
      <c r="H27" s="8"/>
      <c r="I27" s="8"/>
      <c r="J27" s="8"/>
      <c r="K27" s="8"/>
      <c r="L27" s="8"/>
      <c r="M27" s="8"/>
      <c r="N27" s="8"/>
      <c r="O27" s="8"/>
      <c r="P27" s="8"/>
      <c r="Q27" s="8"/>
      <c r="R27" s="8"/>
      <c r="S27" s="8"/>
      <c r="T27" s="8"/>
    </row>
    <row r="28" ht="16" customHeight="1" spans="1:20">
      <c r="A28" s="95" t="s">
        <v>3085</v>
      </c>
      <c r="B28" s="95"/>
      <c r="C28" s="95"/>
      <c r="D28" s="95"/>
      <c r="E28" s="95"/>
      <c r="F28" s="95"/>
      <c r="G28" s="95"/>
      <c r="H28" s="95"/>
      <c r="I28" s="95"/>
      <c r="J28" s="95"/>
      <c r="K28" s="8"/>
      <c r="L28" s="8"/>
      <c r="M28" s="8"/>
      <c r="N28" s="8"/>
      <c r="O28" s="8"/>
      <c r="P28" s="8"/>
      <c r="Q28" s="8"/>
      <c r="R28" s="8"/>
      <c r="S28" s="8"/>
      <c r="T28" s="8"/>
    </row>
    <row r="29" ht="16" customHeight="1" spans="1:20">
      <c r="A29" s="8"/>
      <c r="B29" s="96" t="s">
        <v>3100</v>
      </c>
      <c r="C29" s="8"/>
      <c r="D29" s="8"/>
      <c r="E29" s="8"/>
      <c r="F29" s="8"/>
      <c r="G29" s="8"/>
      <c r="H29" s="8"/>
      <c r="I29" s="8"/>
      <c r="J29" s="8"/>
      <c r="K29" s="8"/>
      <c r="L29" s="8"/>
      <c r="M29" s="8"/>
      <c r="N29" s="8"/>
      <c r="O29" s="8"/>
      <c r="P29" s="8"/>
      <c r="Q29" s="8"/>
      <c r="R29" s="8"/>
      <c r="S29" s="8"/>
      <c r="T29" s="8"/>
    </row>
    <row r="30" ht="16" customHeight="1" spans="1:20">
      <c r="A30" s="8"/>
      <c r="B30" s="96" t="s">
        <v>3101</v>
      </c>
      <c r="C30" s="8"/>
      <c r="D30" s="8"/>
      <c r="E30" s="8"/>
      <c r="F30" s="8"/>
      <c r="G30" s="8"/>
      <c r="H30" s="8"/>
      <c r="I30" s="8"/>
      <c r="J30" s="8"/>
      <c r="K30" s="8"/>
      <c r="L30" s="8"/>
      <c r="M30" s="8"/>
      <c r="N30" s="8"/>
      <c r="O30" s="8"/>
      <c r="P30" s="8"/>
      <c r="Q30" s="8"/>
      <c r="R30" s="8"/>
      <c r="S30" s="8"/>
      <c r="T30" s="8"/>
    </row>
  </sheetData>
  <mergeCells count="3">
    <mergeCell ref="A1:K1"/>
    <mergeCell ref="A3:K3"/>
    <mergeCell ref="A25:B25"/>
  </mergeCells>
  <pageMargins left="0.75" right="0.75" top="1" bottom="1" header="0.5" footer="0.5"/>
  <headerFooter/>
  <drawing r:id="rId1"/>
  <picture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T30"/>
  <sheetViews>
    <sheetView workbookViewId="0">
      <selection activeCell="A1" sqref="A1:F1"/>
    </sheetView>
  </sheetViews>
  <sheetFormatPr defaultColWidth="14" defaultRowHeight="15.2"/>
  <cols>
    <col min="1" max="1" width="7" customWidth="1"/>
    <col min="2" max="2" width="31" customWidth="1"/>
    <col min="3" max="6" width="19" customWidth="1"/>
    <col min="7" max="20" width="9" customWidth="1"/>
  </cols>
  <sheetData>
    <row r="1" ht="24" customHeight="1" spans="1:20">
      <c r="A1" s="61" t="s">
        <v>3102</v>
      </c>
      <c r="B1" s="62"/>
      <c r="C1" s="62"/>
      <c r="D1" s="62"/>
      <c r="E1" s="62"/>
      <c r="F1" s="62"/>
      <c r="G1" s="62"/>
      <c r="H1" s="62"/>
      <c r="I1" s="62"/>
      <c r="J1" s="62"/>
      <c r="K1" s="62"/>
      <c r="L1" s="62"/>
      <c r="M1" s="62"/>
      <c r="N1" s="62"/>
      <c r="O1" s="62"/>
      <c r="P1" s="62"/>
      <c r="Q1" s="62"/>
      <c r="R1" s="62"/>
      <c r="S1" s="62"/>
      <c r="T1" s="62"/>
    </row>
    <row r="2" ht="16" customHeight="1" spans="1:20">
      <c r="A2" s="63"/>
      <c r="B2" s="63"/>
      <c r="C2" s="63"/>
      <c r="D2" s="63"/>
      <c r="E2" s="63"/>
      <c r="F2" s="83" t="s">
        <v>3103</v>
      </c>
      <c r="G2" s="8"/>
      <c r="H2" s="8"/>
      <c r="I2" s="8"/>
      <c r="J2" s="8"/>
      <c r="K2" s="8"/>
      <c r="L2" s="8"/>
      <c r="M2" s="8"/>
      <c r="N2" s="8"/>
      <c r="O2" s="8"/>
      <c r="P2" s="8"/>
      <c r="Q2" s="8"/>
      <c r="R2" s="8"/>
      <c r="S2" s="8"/>
      <c r="T2" s="8"/>
    </row>
    <row r="3" ht="16" customHeight="1" spans="1:20">
      <c r="A3" s="63" t="e">
        <f>#REF!</f>
        <v>#REF!</v>
      </c>
      <c r="B3" s="8"/>
      <c r="C3" s="8"/>
      <c r="D3" s="8"/>
      <c r="E3" s="8"/>
      <c r="F3" s="8"/>
      <c r="G3" s="8"/>
      <c r="H3" s="8"/>
      <c r="I3" s="8"/>
      <c r="J3" s="8"/>
      <c r="K3" s="8"/>
      <c r="L3" s="8"/>
      <c r="M3" s="8"/>
      <c r="N3" s="8"/>
      <c r="O3" s="8"/>
      <c r="P3" s="8"/>
      <c r="Q3" s="8"/>
      <c r="R3" s="8"/>
      <c r="S3" s="8"/>
      <c r="T3" s="8"/>
    </row>
    <row r="4" ht="16" customHeight="1" spans="1:20">
      <c r="A4" s="64" t="e">
        <f>#REF!</f>
        <v>#REF!</v>
      </c>
      <c r="B4" s="64"/>
      <c r="C4" s="64"/>
      <c r="D4" s="8"/>
      <c r="E4" s="8"/>
      <c r="F4" s="84" t="s">
        <v>2952</v>
      </c>
      <c r="G4" s="8"/>
      <c r="H4" s="8"/>
      <c r="I4" s="8"/>
      <c r="J4" s="8"/>
      <c r="K4" s="8"/>
      <c r="L4" s="8"/>
      <c r="M4" s="8"/>
      <c r="N4" s="8"/>
      <c r="O4" s="8"/>
      <c r="P4" s="8"/>
      <c r="Q4" s="8"/>
      <c r="R4" s="8"/>
      <c r="S4" s="8"/>
      <c r="T4" s="8"/>
    </row>
    <row r="5" ht="16" customHeight="1" spans="1:20">
      <c r="A5" s="39" t="s">
        <v>3048</v>
      </c>
      <c r="B5" s="39" t="s">
        <v>3049</v>
      </c>
      <c r="C5" s="39" t="s">
        <v>3050</v>
      </c>
      <c r="D5" s="39" t="s">
        <v>3051</v>
      </c>
      <c r="E5" s="85" t="s">
        <v>3052</v>
      </c>
      <c r="F5" s="39" t="s">
        <v>3053</v>
      </c>
      <c r="G5" s="25"/>
      <c r="H5" s="25"/>
      <c r="I5" s="25"/>
      <c r="J5" s="25"/>
      <c r="K5" s="25"/>
      <c r="L5" s="25"/>
      <c r="M5" s="25"/>
      <c r="N5" s="25"/>
      <c r="O5" s="25"/>
      <c r="P5" s="25"/>
      <c r="Q5" s="25"/>
      <c r="R5" s="25"/>
      <c r="S5" s="25"/>
      <c r="T5" s="25"/>
    </row>
    <row r="6" ht="16" customHeight="1" spans="1:20">
      <c r="A6" s="39" t="s">
        <v>3104</v>
      </c>
      <c r="B6" s="70" t="s">
        <v>3105</v>
      </c>
      <c r="C6" s="36">
        <f>'3-2-1交易性-股票'!H29</f>
        <v>0</v>
      </c>
      <c r="D6" s="36">
        <f>'3-2-1交易性-股票'!I29</f>
        <v>0</v>
      </c>
      <c r="E6" s="29">
        <f>D6-C6</f>
        <v>0</v>
      </c>
      <c r="F6" s="29">
        <f>IF(C6=0,0,ROUND(E6/C6*100,2))</f>
        <v>0</v>
      </c>
      <c r="G6" s="8"/>
      <c r="H6" s="8"/>
      <c r="I6" s="8"/>
      <c r="J6" s="8"/>
      <c r="K6" s="8"/>
      <c r="L6" s="8"/>
      <c r="M6" s="8"/>
      <c r="N6" s="8"/>
      <c r="O6" s="8"/>
      <c r="P6" s="8"/>
      <c r="Q6" s="8"/>
      <c r="R6" s="8"/>
      <c r="S6" s="8"/>
      <c r="T6" s="8"/>
    </row>
    <row r="7" ht="16" customHeight="1" spans="1:20">
      <c r="A7" s="39" t="s">
        <v>3106</v>
      </c>
      <c r="B7" s="70" t="s">
        <v>3107</v>
      </c>
      <c r="C7" s="36">
        <f>'3-2-2交易性-债券'!H29</f>
        <v>0</v>
      </c>
      <c r="D7" s="36">
        <f>'3-2-2交易性-债券'!I29</f>
        <v>0</v>
      </c>
      <c r="E7" s="29">
        <f>D7-C7</f>
        <v>0</v>
      </c>
      <c r="F7" s="29">
        <f>IF(C7=0,0,ROUND(E7/C7*100,2))</f>
        <v>0</v>
      </c>
      <c r="G7" s="8"/>
      <c r="H7" s="8"/>
      <c r="I7" s="8"/>
      <c r="J7" s="8"/>
      <c r="K7" s="8"/>
      <c r="L7" s="8"/>
      <c r="M7" s="8"/>
      <c r="N7" s="8"/>
      <c r="O7" s="8"/>
      <c r="P7" s="8"/>
      <c r="Q7" s="8"/>
      <c r="R7" s="8"/>
      <c r="S7" s="8"/>
      <c r="T7" s="8"/>
    </row>
    <row r="8" ht="16" customHeight="1" spans="1:20">
      <c r="A8" s="39" t="s">
        <v>3108</v>
      </c>
      <c r="B8" s="70" t="s">
        <v>3109</v>
      </c>
      <c r="C8" s="36">
        <f>'3-2-3交易性-基金'!I29</f>
        <v>0</v>
      </c>
      <c r="D8" s="36">
        <f>'3-2-3交易性-基金'!J29</f>
        <v>0</v>
      </c>
      <c r="E8" s="29">
        <f>D8-C8</f>
        <v>0</v>
      </c>
      <c r="F8" s="29">
        <f>IF(C8=0,0,ROUND(E8/C8*100,2))</f>
        <v>0</v>
      </c>
      <c r="G8" s="8"/>
      <c r="H8" s="8"/>
      <c r="I8" s="8"/>
      <c r="J8" s="8"/>
      <c r="K8" s="8"/>
      <c r="L8" s="8"/>
      <c r="M8" s="8"/>
      <c r="N8" s="8"/>
      <c r="O8" s="8"/>
      <c r="P8" s="8"/>
      <c r="Q8" s="8"/>
      <c r="R8" s="8"/>
      <c r="S8" s="8"/>
      <c r="T8" s="8"/>
    </row>
    <row r="9" ht="16" customHeight="1" spans="1:20">
      <c r="A9" s="22"/>
      <c r="B9" s="28"/>
      <c r="C9" s="36"/>
      <c r="D9" s="29"/>
      <c r="E9" s="29"/>
      <c r="F9" s="29"/>
      <c r="G9" s="8"/>
      <c r="H9" s="8"/>
      <c r="I9" s="8"/>
      <c r="J9" s="8"/>
      <c r="K9" s="8"/>
      <c r="L9" s="8"/>
      <c r="M9" s="8"/>
      <c r="N9" s="8"/>
      <c r="O9" s="8"/>
      <c r="P9" s="8"/>
      <c r="Q9" s="8"/>
      <c r="R9" s="8"/>
      <c r="S9" s="8"/>
      <c r="T9" s="8"/>
    </row>
    <row r="10" ht="16" customHeight="1" spans="1:20">
      <c r="A10" s="22"/>
      <c r="B10" s="28"/>
      <c r="C10" s="36"/>
      <c r="D10" s="29"/>
      <c r="E10" s="29"/>
      <c r="F10" s="29"/>
      <c r="G10" s="8"/>
      <c r="H10" s="8"/>
      <c r="I10" s="8"/>
      <c r="J10" s="8"/>
      <c r="K10" s="8"/>
      <c r="L10" s="8"/>
      <c r="M10" s="8"/>
      <c r="N10" s="8"/>
      <c r="O10" s="8"/>
      <c r="P10" s="8"/>
      <c r="Q10" s="8"/>
      <c r="R10" s="8"/>
      <c r="S10" s="8"/>
      <c r="T10" s="8"/>
    </row>
    <row r="11" ht="16" customHeight="1" spans="1:20">
      <c r="A11" s="22"/>
      <c r="B11" s="28"/>
      <c r="C11" s="36"/>
      <c r="D11" s="29"/>
      <c r="E11" s="29"/>
      <c r="F11" s="29"/>
      <c r="G11" s="8"/>
      <c r="H11" s="8"/>
      <c r="I11" s="8"/>
      <c r="J11" s="8"/>
      <c r="K11" s="8"/>
      <c r="L11" s="8"/>
      <c r="M11" s="8"/>
      <c r="N11" s="8"/>
      <c r="O11" s="8"/>
      <c r="P11" s="8"/>
      <c r="Q11" s="8"/>
      <c r="R11" s="8"/>
      <c r="S11" s="8"/>
      <c r="T11" s="8"/>
    </row>
    <row r="12" ht="16" customHeight="1" spans="1:20">
      <c r="A12" s="22"/>
      <c r="B12" s="28"/>
      <c r="C12" s="36"/>
      <c r="D12" s="29"/>
      <c r="E12" s="29"/>
      <c r="F12" s="29"/>
      <c r="G12" s="8"/>
      <c r="H12" s="8"/>
      <c r="I12" s="8"/>
      <c r="J12" s="8"/>
      <c r="K12" s="8"/>
      <c r="L12" s="8"/>
      <c r="M12" s="8"/>
      <c r="N12" s="8"/>
      <c r="O12" s="8"/>
      <c r="P12" s="8"/>
      <c r="Q12" s="8"/>
      <c r="R12" s="8"/>
      <c r="S12" s="8"/>
      <c r="T12" s="8"/>
    </row>
    <row r="13" ht="16" customHeight="1" spans="1:20">
      <c r="A13" s="22"/>
      <c r="B13" s="28"/>
      <c r="C13" s="36"/>
      <c r="D13" s="29"/>
      <c r="E13" s="29"/>
      <c r="F13" s="29"/>
      <c r="G13" s="8"/>
      <c r="H13" s="8"/>
      <c r="I13" s="8"/>
      <c r="J13" s="8"/>
      <c r="K13" s="8"/>
      <c r="L13" s="8"/>
      <c r="M13" s="8"/>
      <c r="N13" s="8"/>
      <c r="O13" s="8"/>
      <c r="P13" s="8"/>
      <c r="Q13" s="8"/>
      <c r="R13" s="8"/>
      <c r="S13" s="8"/>
      <c r="T13" s="8"/>
    </row>
    <row r="14" ht="16" customHeight="1" spans="1:20">
      <c r="A14" s="22"/>
      <c r="B14" s="28"/>
      <c r="C14" s="36"/>
      <c r="D14" s="29"/>
      <c r="E14" s="29"/>
      <c r="F14" s="29"/>
      <c r="G14" s="8"/>
      <c r="H14" s="8"/>
      <c r="I14" s="8"/>
      <c r="J14" s="8"/>
      <c r="K14" s="8"/>
      <c r="L14" s="8"/>
      <c r="M14" s="8"/>
      <c r="N14" s="8"/>
      <c r="O14" s="8"/>
      <c r="P14" s="8"/>
      <c r="Q14" s="8"/>
      <c r="R14" s="8"/>
      <c r="S14" s="8"/>
      <c r="T14" s="8"/>
    </row>
    <row r="15" ht="16" customHeight="1" spans="1:20">
      <c r="A15" s="22"/>
      <c r="B15" s="28"/>
      <c r="C15" s="36"/>
      <c r="D15" s="29"/>
      <c r="E15" s="29"/>
      <c r="F15" s="29"/>
      <c r="G15" s="8"/>
      <c r="H15" s="8"/>
      <c r="I15" s="8"/>
      <c r="J15" s="8"/>
      <c r="K15" s="8"/>
      <c r="L15" s="8"/>
      <c r="M15" s="8"/>
      <c r="N15" s="8"/>
      <c r="O15" s="8"/>
      <c r="P15" s="8"/>
      <c r="Q15" s="8"/>
      <c r="R15" s="8"/>
      <c r="S15" s="8"/>
      <c r="T15" s="8"/>
    </row>
    <row r="16" ht="16" customHeight="1" spans="1:20">
      <c r="A16" s="22"/>
      <c r="B16" s="28"/>
      <c r="C16" s="36"/>
      <c r="D16" s="29"/>
      <c r="E16" s="29"/>
      <c r="F16" s="29"/>
      <c r="G16" s="8"/>
      <c r="H16" s="8"/>
      <c r="I16" s="8"/>
      <c r="J16" s="8"/>
      <c r="K16" s="8"/>
      <c r="L16" s="8"/>
      <c r="M16" s="8"/>
      <c r="N16" s="8"/>
      <c r="O16" s="8"/>
      <c r="P16" s="8"/>
      <c r="Q16" s="8"/>
      <c r="R16" s="8"/>
      <c r="S16" s="8"/>
      <c r="T16" s="8"/>
    </row>
    <row r="17" ht="16" customHeight="1" spans="1:20">
      <c r="A17" s="22"/>
      <c r="B17" s="28"/>
      <c r="C17" s="36"/>
      <c r="D17" s="29"/>
      <c r="E17" s="29"/>
      <c r="F17" s="29"/>
      <c r="G17" s="8"/>
      <c r="H17" s="8"/>
      <c r="I17" s="8"/>
      <c r="J17" s="8"/>
      <c r="K17" s="8"/>
      <c r="L17" s="8"/>
      <c r="M17" s="8"/>
      <c r="N17" s="8"/>
      <c r="O17" s="8"/>
      <c r="P17" s="8"/>
      <c r="Q17" s="8"/>
      <c r="R17" s="8"/>
      <c r="S17" s="8"/>
      <c r="T17" s="8"/>
    </row>
    <row r="18" ht="16" customHeight="1" spans="1:20">
      <c r="A18" s="22"/>
      <c r="B18" s="28"/>
      <c r="C18" s="36"/>
      <c r="D18" s="29"/>
      <c r="E18" s="29"/>
      <c r="F18" s="29"/>
      <c r="G18" s="8"/>
      <c r="H18" s="8"/>
      <c r="I18" s="8"/>
      <c r="J18" s="8"/>
      <c r="K18" s="8"/>
      <c r="L18" s="8"/>
      <c r="M18" s="8"/>
      <c r="N18" s="8"/>
      <c r="O18" s="8"/>
      <c r="P18" s="8"/>
      <c r="Q18" s="8"/>
      <c r="R18" s="8"/>
      <c r="S18" s="8"/>
      <c r="T18" s="8"/>
    </row>
    <row r="19" ht="16" customHeight="1" spans="1:20">
      <c r="A19" s="22"/>
      <c r="B19" s="28"/>
      <c r="C19" s="36"/>
      <c r="D19" s="29"/>
      <c r="E19" s="29"/>
      <c r="F19" s="29"/>
      <c r="G19" s="8"/>
      <c r="H19" s="8"/>
      <c r="I19" s="8"/>
      <c r="J19" s="8"/>
      <c r="K19" s="8"/>
      <c r="L19" s="8"/>
      <c r="M19" s="8"/>
      <c r="N19" s="8"/>
      <c r="O19" s="8"/>
      <c r="P19" s="8"/>
      <c r="Q19" s="8"/>
      <c r="R19" s="8"/>
      <c r="S19" s="8"/>
      <c r="T19" s="8"/>
    </row>
    <row r="20" ht="16" customHeight="1" spans="1:20">
      <c r="A20" s="22"/>
      <c r="B20" s="28"/>
      <c r="C20" s="36"/>
      <c r="D20" s="29"/>
      <c r="E20" s="29"/>
      <c r="F20" s="29"/>
      <c r="G20" s="8"/>
      <c r="H20" s="8"/>
      <c r="I20" s="8"/>
      <c r="J20" s="8"/>
      <c r="K20" s="8"/>
      <c r="L20" s="8"/>
      <c r="M20" s="8"/>
      <c r="N20" s="8"/>
      <c r="O20" s="8"/>
      <c r="P20" s="8"/>
      <c r="Q20" s="8"/>
      <c r="R20" s="8"/>
      <c r="S20" s="8"/>
      <c r="T20" s="8"/>
    </row>
    <row r="21" ht="16" customHeight="1" spans="1:20">
      <c r="A21" s="22"/>
      <c r="B21" s="28"/>
      <c r="C21" s="36"/>
      <c r="D21" s="29"/>
      <c r="E21" s="29"/>
      <c r="F21" s="29"/>
      <c r="G21" s="8"/>
      <c r="H21" s="8"/>
      <c r="I21" s="8"/>
      <c r="J21" s="8"/>
      <c r="K21" s="8"/>
      <c r="L21" s="8"/>
      <c r="M21" s="8"/>
      <c r="N21" s="8"/>
      <c r="O21" s="8"/>
      <c r="P21" s="8"/>
      <c r="Q21" s="8"/>
      <c r="R21" s="8"/>
      <c r="S21" s="8"/>
      <c r="T21" s="8"/>
    </row>
    <row r="22" ht="16" customHeight="1" spans="1:20">
      <c r="A22" s="22"/>
      <c r="B22" s="28"/>
      <c r="C22" s="36"/>
      <c r="D22" s="29"/>
      <c r="E22" s="29"/>
      <c r="F22" s="29"/>
      <c r="G22" s="8"/>
      <c r="H22" s="8"/>
      <c r="I22" s="8"/>
      <c r="J22" s="8"/>
      <c r="K22" s="8"/>
      <c r="L22" s="8"/>
      <c r="M22" s="8"/>
      <c r="N22" s="8"/>
      <c r="O22" s="8"/>
      <c r="P22" s="8"/>
      <c r="Q22" s="8"/>
      <c r="R22" s="8"/>
      <c r="S22" s="8"/>
      <c r="T22" s="8"/>
    </row>
    <row r="23" ht="16" customHeight="1" spans="1:20">
      <c r="A23" s="22"/>
      <c r="B23" s="28"/>
      <c r="C23" s="36"/>
      <c r="D23" s="29"/>
      <c r="E23" s="29"/>
      <c r="F23" s="29"/>
      <c r="G23" s="8"/>
      <c r="H23" s="8"/>
      <c r="I23" s="8"/>
      <c r="J23" s="8"/>
      <c r="K23" s="8"/>
      <c r="L23" s="8"/>
      <c r="M23" s="8"/>
      <c r="N23" s="8"/>
      <c r="O23" s="8"/>
      <c r="P23" s="8"/>
      <c r="Q23" s="8"/>
      <c r="R23" s="8"/>
      <c r="S23" s="8"/>
      <c r="T23" s="8"/>
    </row>
    <row r="24" ht="16" customHeight="1" spans="1:20">
      <c r="A24" s="22"/>
      <c r="B24" s="28"/>
      <c r="C24" s="36"/>
      <c r="D24" s="29"/>
      <c r="E24" s="29"/>
      <c r="F24" s="29"/>
      <c r="G24" s="8"/>
      <c r="H24" s="8"/>
      <c r="I24" s="8"/>
      <c r="J24" s="8"/>
      <c r="K24" s="8"/>
      <c r="L24" s="8"/>
      <c r="M24" s="8"/>
      <c r="N24" s="8"/>
      <c r="O24" s="8"/>
      <c r="P24" s="8"/>
      <c r="Q24" s="8"/>
      <c r="R24" s="8"/>
      <c r="S24" s="8"/>
      <c r="T24" s="8"/>
    </row>
    <row r="25" ht="16" customHeight="1" spans="1:20">
      <c r="A25" s="22"/>
      <c r="B25" s="28"/>
      <c r="C25" s="36"/>
      <c r="D25" s="29"/>
      <c r="E25" s="29"/>
      <c r="F25" s="29"/>
      <c r="G25" s="8"/>
      <c r="H25" s="8"/>
      <c r="I25" s="8"/>
      <c r="J25" s="8"/>
      <c r="K25" s="8"/>
      <c r="L25" s="8"/>
      <c r="M25" s="8"/>
      <c r="N25" s="8"/>
      <c r="O25" s="8"/>
      <c r="P25" s="8"/>
      <c r="Q25" s="8"/>
      <c r="R25" s="8"/>
      <c r="S25" s="8"/>
      <c r="T25" s="8"/>
    </row>
    <row r="26" ht="16" customHeight="1" spans="1:20">
      <c r="A26" s="22"/>
      <c r="B26" s="28"/>
      <c r="C26" s="36"/>
      <c r="D26" s="29"/>
      <c r="E26" s="29"/>
      <c r="F26" s="29"/>
      <c r="G26" s="8"/>
      <c r="H26" s="8"/>
      <c r="I26" s="8"/>
      <c r="J26" s="8"/>
      <c r="K26" s="8"/>
      <c r="L26" s="8"/>
      <c r="M26" s="8"/>
      <c r="N26" s="8"/>
      <c r="O26" s="8"/>
      <c r="P26" s="8"/>
      <c r="Q26" s="8"/>
      <c r="R26" s="8"/>
      <c r="S26" s="8"/>
      <c r="T26" s="8"/>
    </row>
    <row r="27" ht="16" customHeight="1" spans="1:20">
      <c r="A27" s="22"/>
      <c r="B27" s="28"/>
      <c r="C27" s="36"/>
      <c r="D27" s="29"/>
      <c r="E27" s="29"/>
      <c r="F27" s="29"/>
      <c r="G27" s="8"/>
      <c r="H27" s="8"/>
      <c r="I27" s="8"/>
      <c r="J27" s="8"/>
      <c r="K27" s="8"/>
      <c r="L27" s="8"/>
      <c r="M27" s="8"/>
      <c r="N27" s="8"/>
      <c r="O27" s="8"/>
      <c r="P27" s="8"/>
      <c r="Q27" s="8"/>
      <c r="R27" s="8"/>
      <c r="S27" s="8"/>
      <c r="T27" s="8"/>
    </row>
    <row r="28" ht="16" customHeight="1" spans="1:20">
      <c r="A28" s="22"/>
      <c r="B28" s="28"/>
      <c r="C28" s="36"/>
      <c r="D28" s="29"/>
      <c r="E28" s="29"/>
      <c r="F28" s="29"/>
      <c r="G28" s="8"/>
      <c r="H28" s="8"/>
      <c r="I28" s="8"/>
      <c r="J28" s="8"/>
      <c r="K28" s="8"/>
      <c r="L28" s="8"/>
      <c r="M28" s="8"/>
      <c r="N28" s="8"/>
      <c r="O28" s="8"/>
      <c r="P28" s="8"/>
      <c r="Q28" s="8"/>
      <c r="R28" s="8"/>
      <c r="S28" s="8"/>
      <c r="T28" s="8"/>
    </row>
    <row r="29" ht="16" customHeight="1" spans="1:20">
      <c r="A29" s="39" t="s">
        <v>3110</v>
      </c>
      <c r="B29" s="13"/>
      <c r="C29" s="36">
        <f>SUM(C6:C28)</f>
        <v>0</v>
      </c>
      <c r="D29" s="36">
        <f>SUM(D6:D28)</f>
        <v>0</v>
      </c>
      <c r="E29" s="29">
        <f>D29-C29</f>
        <v>0</v>
      </c>
      <c r="F29" s="29">
        <f>IF(C29=0,0,ROUND(E29/C29*100,2))</f>
        <v>0</v>
      </c>
      <c r="G29" s="8"/>
      <c r="H29" s="8"/>
      <c r="I29" s="8"/>
      <c r="J29" s="8"/>
      <c r="K29" s="8"/>
      <c r="L29" s="8"/>
      <c r="M29" s="8"/>
      <c r="N29" s="8"/>
      <c r="O29" s="8"/>
      <c r="P29" s="8"/>
      <c r="Q29" s="8"/>
      <c r="R29" s="8"/>
      <c r="S29" s="8"/>
      <c r="T29" s="8"/>
    </row>
    <row r="30" ht="16" customHeight="1" spans="1:20">
      <c r="A30" s="8"/>
      <c r="B30" s="8"/>
      <c r="C30" s="8"/>
      <c r="D30" s="74" t="str">
        <f>CONCATENATE(索引!$D$6,"：",索引!$D14,"    ",索引!$E14)</f>
        <v>评估人员：高晓宇    王海龙</v>
      </c>
      <c r="E30" s="73"/>
      <c r="F30" s="73"/>
      <c r="G30" s="8"/>
      <c r="H30" s="8"/>
      <c r="I30" s="8"/>
      <c r="J30" s="8"/>
      <c r="K30" s="8"/>
      <c r="L30" s="8"/>
      <c r="M30" s="8"/>
      <c r="N30" s="8"/>
      <c r="O30" s="8"/>
      <c r="P30" s="8"/>
      <c r="Q30" s="8"/>
      <c r="R30" s="8"/>
      <c r="S30" s="8"/>
      <c r="T30" s="8"/>
    </row>
  </sheetData>
  <mergeCells count="3">
    <mergeCell ref="A1:F1"/>
    <mergeCell ref="A3:F3"/>
    <mergeCell ref="A29:B29"/>
  </mergeCells>
  <hyperlinks>
    <hyperlink ref="A6" location="'3-2-1交易性-股票'!A1" display="3-2-1"/>
    <hyperlink ref="A8" location="'3-2-3交易性-基金'!A1" display="3-2-3"/>
    <hyperlink ref="A7" location="'3-2-2交易性-债券'!A1" display="3-2-2"/>
  </hyperlinks>
  <pageMargins left="0.75" right="0.75" top="1" bottom="1" header="0.5" footer="0.5"/>
  <headerFooter/>
  <drawing r:id="rId1"/>
  <picture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T35"/>
  <sheetViews>
    <sheetView workbookViewId="0">
      <selection activeCell="A1" sqref="A1:L1"/>
    </sheetView>
  </sheetViews>
  <sheetFormatPr defaultColWidth="14" defaultRowHeight="15.2"/>
  <cols>
    <col min="1" max="1" width="5" customWidth="1"/>
    <col min="2" max="2" width="11" customWidth="1"/>
    <col min="3" max="3" width="9" customWidth="1"/>
    <col min="4" max="5" width="7" customWidth="1"/>
    <col min="6" max="7" width="9" customWidth="1"/>
    <col min="8" max="8" width="15" customWidth="1"/>
    <col min="9" max="9" width="11" customWidth="1"/>
    <col min="10" max="20" width="9" customWidth="1"/>
  </cols>
  <sheetData>
    <row r="1" ht="24" customHeight="1" spans="1:20">
      <c r="A1" s="61" t="s">
        <v>3111</v>
      </c>
      <c r="B1" s="62"/>
      <c r="C1" s="62"/>
      <c r="D1" s="62"/>
      <c r="E1" s="62"/>
      <c r="F1" s="62"/>
      <c r="G1" s="62"/>
      <c r="H1" s="62"/>
      <c r="I1" s="62"/>
      <c r="J1" s="62"/>
      <c r="K1" s="62"/>
      <c r="L1" s="62"/>
      <c r="M1" s="62"/>
      <c r="N1" s="62"/>
      <c r="O1" s="62"/>
      <c r="P1" s="62"/>
      <c r="Q1" s="62"/>
      <c r="R1" s="62"/>
      <c r="S1" s="62"/>
      <c r="T1" s="62"/>
    </row>
    <row r="2" ht="16" customHeight="1" spans="1:20">
      <c r="A2" s="63"/>
      <c r="B2" s="63"/>
      <c r="C2" s="63"/>
      <c r="D2" s="63"/>
      <c r="E2" s="63"/>
      <c r="F2" s="63"/>
      <c r="G2" s="63"/>
      <c r="H2" s="25"/>
      <c r="I2" s="25"/>
      <c r="J2" s="25"/>
      <c r="K2" s="42" t="s">
        <v>3112</v>
      </c>
      <c r="L2" s="8"/>
      <c r="M2" s="8"/>
      <c r="N2" s="8"/>
      <c r="O2" s="8"/>
      <c r="P2" s="8"/>
      <c r="Q2" s="8"/>
      <c r="R2" s="8"/>
      <c r="S2" s="8"/>
      <c r="T2" s="8"/>
    </row>
    <row r="3" ht="16" customHeight="1" spans="1:20">
      <c r="A3" s="63" t="e">
        <f>#REF!</f>
        <v>#REF!</v>
      </c>
      <c r="B3" s="8"/>
      <c r="C3" s="8"/>
      <c r="D3" s="8"/>
      <c r="E3" s="8"/>
      <c r="F3" s="8"/>
      <c r="G3" s="8"/>
      <c r="H3" s="8"/>
      <c r="I3" s="8"/>
      <c r="J3" s="8"/>
      <c r="K3" s="8"/>
      <c r="L3" s="8"/>
      <c r="M3" s="8"/>
      <c r="N3" s="8"/>
      <c r="O3" s="8"/>
      <c r="P3" s="8"/>
      <c r="Q3" s="8"/>
      <c r="R3" s="8"/>
      <c r="S3" s="8"/>
      <c r="T3" s="8"/>
    </row>
    <row r="4" ht="16" customHeight="1" spans="1:20">
      <c r="A4" s="105" t="e">
        <f>#REF!</f>
        <v>#REF!</v>
      </c>
      <c r="B4" s="8"/>
      <c r="C4" s="8"/>
      <c r="D4" s="8"/>
      <c r="E4" s="8"/>
      <c r="F4" s="8"/>
      <c r="G4" s="8"/>
      <c r="H4" s="8"/>
      <c r="I4" s="8"/>
      <c r="J4" s="8"/>
      <c r="K4" s="8"/>
      <c r="L4" s="138" t="s">
        <v>2952</v>
      </c>
      <c r="M4" s="8"/>
      <c r="N4" s="8"/>
      <c r="O4" s="8"/>
      <c r="P4" s="8"/>
      <c r="Q4" s="8"/>
      <c r="R4" s="8"/>
      <c r="S4" s="8"/>
      <c r="T4" s="8"/>
    </row>
    <row r="5" ht="17" customHeight="1" spans="1:20">
      <c r="A5" s="90" t="s">
        <v>0</v>
      </c>
      <c r="B5" s="90" t="s">
        <v>3113</v>
      </c>
      <c r="C5" s="90" t="s">
        <v>3114</v>
      </c>
      <c r="D5" s="90" t="s">
        <v>3115</v>
      </c>
      <c r="E5" s="90" t="s">
        <v>3116</v>
      </c>
      <c r="F5" s="22" t="s">
        <v>3117</v>
      </c>
      <c r="G5" s="90" t="s">
        <v>3118</v>
      </c>
      <c r="H5" s="90" t="s">
        <v>3050</v>
      </c>
      <c r="I5" s="90" t="s">
        <v>3051</v>
      </c>
      <c r="J5" s="90" t="s">
        <v>3052</v>
      </c>
      <c r="K5" s="90" t="s">
        <v>3053</v>
      </c>
      <c r="L5" s="90" t="s">
        <v>3083</v>
      </c>
      <c r="M5" s="8"/>
      <c r="N5" s="8"/>
      <c r="O5" s="8"/>
      <c r="P5" s="8"/>
      <c r="Q5" s="8"/>
      <c r="R5" s="8"/>
      <c r="S5" s="8"/>
      <c r="T5" s="8"/>
    </row>
    <row r="6" ht="16" customHeight="1" spans="1:20">
      <c r="A6" s="37"/>
      <c r="B6" s="37"/>
      <c r="C6" s="37"/>
      <c r="D6" s="37"/>
      <c r="E6" s="37"/>
      <c r="F6" s="37"/>
      <c r="G6" s="37"/>
      <c r="H6" s="37"/>
      <c r="I6" s="37"/>
      <c r="J6" s="37"/>
      <c r="K6" s="37"/>
      <c r="L6" s="37"/>
      <c r="M6" s="8"/>
      <c r="N6" s="8"/>
      <c r="O6" s="8"/>
      <c r="P6" s="8"/>
      <c r="Q6" s="8"/>
      <c r="R6" s="8"/>
      <c r="S6" s="8"/>
      <c r="T6" s="8"/>
    </row>
    <row r="7" ht="16" customHeight="1" spans="1:20">
      <c r="A7" s="22"/>
      <c r="B7" s="32"/>
      <c r="C7" s="22"/>
      <c r="D7" s="69"/>
      <c r="E7" s="158"/>
      <c r="F7" s="22"/>
      <c r="G7" s="29"/>
      <c r="H7" s="29"/>
      <c r="I7" s="36"/>
      <c r="J7" s="29">
        <f t="shared" ref="J7:J29" si="0">I7-H7</f>
        <v>0</v>
      </c>
      <c r="K7" s="29">
        <f t="shared" ref="K7:K29" si="1">IF(H7=0,0,ROUND(J7/G7*100,2))</f>
        <v>0</v>
      </c>
      <c r="L7" s="28"/>
      <c r="M7" s="8"/>
      <c r="N7" s="8"/>
      <c r="O7" s="8"/>
      <c r="P7" s="8"/>
      <c r="Q7" s="8"/>
      <c r="R7" s="8"/>
      <c r="S7" s="8"/>
      <c r="T7" s="8"/>
    </row>
    <row r="8" ht="16" customHeight="1" spans="1:20">
      <c r="A8" s="22"/>
      <c r="B8" s="32"/>
      <c r="C8" s="22"/>
      <c r="D8" s="69"/>
      <c r="E8" s="158"/>
      <c r="F8" s="22"/>
      <c r="G8" s="29"/>
      <c r="H8" s="29"/>
      <c r="I8" s="36"/>
      <c r="J8" s="29">
        <f t="shared" si="0"/>
        <v>0</v>
      </c>
      <c r="K8" s="29">
        <f t="shared" si="1"/>
        <v>0</v>
      </c>
      <c r="L8" s="28"/>
      <c r="M8" s="8"/>
      <c r="N8" s="8"/>
      <c r="O8" s="8"/>
      <c r="P8" s="8"/>
      <c r="Q8" s="8"/>
      <c r="R8" s="8"/>
      <c r="S8" s="8"/>
      <c r="T8" s="8"/>
    </row>
    <row r="9" ht="16" customHeight="1" spans="1:20">
      <c r="A9" s="22"/>
      <c r="B9" s="32"/>
      <c r="C9" s="22"/>
      <c r="D9" s="69"/>
      <c r="E9" s="158"/>
      <c r="F9" s="22"/>
      <c r="G9" s="29"/>
      <c r="H9" s="29"/>
      <c r="I9" s="36"/>
      <c r="J9" s="29">
        <f t="shared" si="0"/>
        <v>0</v>
      </c>
      <c r="K9" s="29">
        <f t="shared" si="1"/>
        <v>0</v>
      </c>
      <c r="L9" s="28"/>
      <c r="M9" s="8"/>
      <c r="N9" s="8"/>
      <c r="O9" s="8"/>
      <c r="P9" s="8"/>
      <c r="Q9" s="8"/>
      <c r="R9" s="8"/>
      <c r="S9" s="8"/>
      <c r="T9" s="8"/>
    </row>
    <row r="10" ht="16" customHeight="1" spans="1:20">
      <c r="A10" s="22"/>
      <c r="B10" s="32"/>
      <c r="C10" s="22"/>
      <c r="D10" s="69"/>
      <c r="E10" s="158"/>
      <c r="F10" s="22"/>
      <c r="G10" s="29"/>
      <c r="H10" s="29"/>
      <c r="I10" s="36"/>
      <c r="J10" s="29">
        <f t="shared" si="0"/>
        <v>0</v>
      </c>
      <c r="K10" s="29">
        <f t="shared" si="1"/>
        <v>0</v>
      </c>
      <c r="L10" s="28"/>
      <c r="M10" s="8"/>
      <c r="N10" s="8"/>
      <c r="O10" s="8"/>
      <c r="P10" s="8"/>
      <c r="Q10" s="8"/>
      <c r="R10" s="8"/>
      <c r="S10" s="8"/>
      <c r="T10" s="8"/>
    </row>
    <row r="11" ht="16" customHeight="1" spans="1:20">
      <c r="A11" s="22"/>
      <c r="B11" s="32"/>
      <c r="C11" s="22"/>
      <c r="D11" s="69"/>
      <c r="E11" s="158"/>
      <c r="F11" s="22"/>
      <c r="G11" s="29"/>
      <c r="H11" s="29"/>
      <c r="I11" s="36"/>
      <c r="J11" s="29">
        <f t="shared" si="0"/>
        <v>0</v>
      </c>
      <c r="K11" s="29">
        <f t="shared" si="1"/>
        <v>0</v>
      </c>
      <c r="L11" s="28"/>
      <c r="M11" s="8"/>
      <c r="N11" s="8"/>
      <c r="O11" s="8"/>
      <c r="P11" s="8"/>
      <c r="Q11" s="8"/>
      <c r="R11" s="8"/>
      <c r="S11" s="8"/>
      <c r="T11" s="8"/>
    </row>
    <row r="12" ht="16" customHeight="1" spans="1:20">
      <c r="A12" s="22"/>
      <c r="B12" s="32"/>
      <c r="C12" s="22"/>
      <c r="D12" s="69"/>
      <c r="E12" s="158"/>
      <c r="F12" s="22"/>
      <c r="G12" s="29"/>
      <c r="H12" s="29"/>
      <c r="I12" s="36"/>
      <c r="J12" s="29">
        <f t="shared" si="0"/>
        <v>0</v>
      </c>
      <c r="K12" s="29">
        <f t="shared" si="1"/>
        <v>0</v>
      </c>
      <c r="L12" s="28"/>
      <c r="M12" s="8"/>
      <c r="N12" s="8"/>
      <c r="O12" s="8"/>
      <c r="P12" s="8"/>
      <c r="Q12" s="8"/>
      <c r="R12" s="8"/>
      <c r="S12" s="8"/>
      <c r="T12" s="8"/>
    </row>
    <row r="13" ht="16" customHeight="1" spans="1:20">
      <c r="A13" s="22"/>
      <c r="B13" s="32"/>
      <c r="C13" s="22"/>
      <c r="D13" s="69"/>
      <c r="E13" s="158"/>
      <c r="F13" s="22"/>
      <c r="G13" s="29"/>
      <c r="H13" s="29"/>
      <c r="I13" s="36"/>
      <c r="J13" s="29">
        <f t="shared" si="0"/>
        <v>0</v>
      </c>
      <c r="K13" s="29">
        <f t="shared" si="1"/>
        <v>0</v>
      </c>
      <c r="L13" s="28"/>
      <c r="M13" s="8"/>
      <c r="N13" s="8"/>
      <c r="O13" s="8"/>
      <c r="P13" s="8"/>
      <c r="Q13" s="8"/>
      <c r="R13" s="8"/>
      <c r="S13" s="8"/>
      <c r="T13" s="8"/>
    </row>
    <row r="14" ht="16" customHeight="1" spans="1:20">
      <c r="A14" s="22"/>
      <c r="B14" s="32"/>
      <c r="C14" s="22"/>
      <c r="D14" s="69"/>
      <c r="E14" s="158"/>
      <c r="F14" s="22"/>
      <c r="G14" s="29"/>
      <c r="H14" s="29"/>
      <c r="I14" s="36"/>
      <c r="J14" s="29">
        <f t="shared" si="0"/>
        <v>0</v>
      </c>
      <c r="K14" s="29">
        <f t="shared" si="1"/>
        <v>0</v>
      </c>
      <c r="L14" s="28"/>
      <c r="M14" s="8"/>
      <c r="N14" s="8"/>
      <c r="O14" s="8"/>
      <c r="P14" s="8"/>
      <c r="Q14" s="8"/>
      <c r="R14" s="8"/>
      <c r="S14" s="8"/>
      <c r="T14" s="8"/>
    </row>
    <row r="15" ht="16" customHeight="1" spans="1:20">
      <c r="A15" s="22"/>
      <c r="B15" s="32"/>
      <c r="C15" s="22"/>
      <c r="D15" s="69"/>
      <c r="E15" s="158"/>
      <c r="F15" s="22"/>
      <c r="G15" s="29"/>
      <c r="H15" s="29"/>
      <c r="I15" s="36"/>
      <c r="J15" s="29">
        <f t="shared" si="0"/>
        <v>0</v>
      </c>
      <c r="K15" s="29">
        <f t="shared" si="1"/>
        <v>0</v>
      </c>
      <c r="L15" s="28"/>
      <c r="M15" s="8"/>
      <c r="N15" s="8"/>
      <c r="O15" s="8"/>
      <c r="P15" s="8"/>
      <c r="Q15" s="8"/>
      <c r="R15" s="8"/>
      <c r="S15" s="8"/>
      <c r="T15" s="8"/>
    </row>
    <row r="16" ht="16" customHeight="1" spans="1:20">
      <c r="A16" s="22"/>
      <c r="B16" s="32"/>
      <c r="C16" s="22"/>
      <c r="D16" s="69"/>
      <c r="E16" s="158"/>
      <c r="F16" s="22"/>
      <c r="G16" s="29"/>
      <c r="H16" s="29"/>
      <c r="I16" s="36"/>
      <c r="J16" s="29">
        <f t="shared" si="0"/>
        <v>0</v>
      </c>
      <c r="K16" s="29">
        <f t="shared" si="1"/>
        <v>0</v>
      </c>
      <c r="L16" s="28"/>
      <c r="M16" s="8"/>
      <c r="N16" s="8"/>
      <c r="O16" s="8"/>
      <c r="P16" s="8"/>
      <c r="Q16" s="8"/>
      <c r="R16" s="8"/>
      <c r="S16" s="8"/>
      <c r="T16" s="8"/>
    </row>
    <row r="17" ht="16" customHeight="1" spans="1:20">
      <c r="A17" s="22"/>
      <c r="B17" s="32"/>
      <c r="C17" s="22"/>
      <c r="D17" s="69"/>
      <c r="E17" s="158"/>
      <c r="F17" s="22"/>
      <c r="G17" s="29"/>
      <c r="H17" s="29"/>
      <c r="I17" s="36"/>
      <c r="J17" s="29">
        <f t="shared" si="0"/>
        <v>0</v>
      </c>
      <c r="K17" s="29">
        <f t="shared" si="1"/>
        <v>0</v>
      </c>
      <c r="L17" s="28"/>
      <c r="M17" s="8"/>
      <c r="N17" s="8"/>
      <c r="O17" s="8"/>
      <c r="P17" s="8"/>
      <c r="Q17" s="8"/>
      <c r="R17" s="8"/>
      <c r="S17" s="8"/>
      <c r="T17" s="8"/>
    </row>
    <row r="18" ht="16" customHeight="1" spans="1:20">
      <c r="A18" s="22"/>
      <c r="B18" s="32"/>
      <c r="C18" s="22"/>
      <c r="D18" s="69"/>
      <c r="E18" s="158"/>
      <c r="F18" s="22"/>
      <c r="G18" s="29"/>
      <c r="H18" s="29"/>
      <c r="I18" s="36"/>
      <c r="J18" s="29">
        <f t="shared" si="0"/>
        <v>0</v>
      </c>
      <c r="K18" s="29">
        <f t="shared" si="1"/>
        <v>0</v>
      </c>
      <c r="L18" s="28"/>
      <c r="M18" s="8"/>
      <c r="N18" s="8"/>
      <c r="O18" s="8"/>
      <c r="P18" s="8"/>
      <c r="Q18" s="8"/>
      <c r="R18" s="8"/>
      <c r="S18" s="8"/>
      <c r="T18" s="8"/>
    </row>
    <row r="19" ht="16" customHeight="1" spans="1:20">
      <c r="A19" s="22"/>
      <c r="B19" s="32"/>
      <c r="C19" s="22"/>
      <c r="D19" s="69"/>
      <c r="E19" s="158"/>
      <c r="F19" s="22"/>
      <c r="G19" s="29"/>
      <c r="H19" s="29"/>
      <c r="I19" s="36"/>
      <c r="J19" s="29">
        <f t="shared" si="0"/>
        <v>0</v>
      </c>
      <c r="K19" s="29">
        <f t="shared" si="1"/>
        <v>0</v>
      </c>
      <c r="L19" s="28"/>
      <c r="M19" s="8"/>
      <c r="N19" s="8"/>
      <c r="O19" s="8"/>
      <c r="P19" s="8"/>
      <c r="Q19" s="8"/>
      <c r="R19" s="8"/>
      <c r="S19" s="8"/>
      <c r="T19" s="8"/>
    </row>
    <row r="20" ht="16" customHeight="1" spans="1:20">
      <c r="A20" s="22"/>
      <c r="B20" s="32"/>
      <c r="C20" s="22"/>
      <c r="D20" s="69"/>
      <c r="E20" s="158"/>
      <c r="F20" s="22"/>
      <c r="G20" s="29"/>
      <c r="H20" s="29"/>
      <c r="I20" s="36"/>
      <c r="J20" s="29">
        <f t="shared" si="0"/>
        <v>0</v>
      </c>
      <c r="K20" s="29">
        <f t="shared" si="1"/>
        <v>0</v>
      </c>
      <c r="L20" s="28"/>
      <c r="M20" s="8"/>
      <c r="N20" s="8"/>
      <c r="O20" s="8"/>
      <c r="P20" s="8"/>
      <c r="Q20" s="8"/>
      <c r="R20" s="8"/>
      <c r="S20" s="8"/>
      <c r="T20" s="8"/>
    </row>
    <row r="21" ht="16" customHeight="1" spans="1:20">
      <c r="A21" s="22"/>
      <c r="B21" s="32"/>
      <c r="C21" s="22"/>
      <c r="D21" s="69"/>
      <c r="E21" s="158"/>
      <c r="F21" s="22"/>
      <c r="G21" s="29"/>
      <c r="H21" s="29"/>
      <c r="I21" s="36"/>
      <c r="J21" s="29">
        <f t="shared" si="0"/>
        <v>0</v>
      </c>
      <c r="K21" s="29">
        <f t="shared" si="1"/>
        <v>0</v>
      </c>
      <c r="L21" s="28"/>
      <c r="M21" s="8"/>
      <c r="N21" s="8"/>
      <c r="O21" s="8"/>
      <c r="P21" s="8"/>
      <c r="Q21" s="8"/>
      <c r="R21" s="8"/>
      <c r="S21" s="8"/>
      <c r="T21" s="8"/>
    </row>
    <row r="22" ht="16" customHeight="1" spans="1:20">
      <c r="A22" s="22"/>
      <c r="B22" s="32"/>
      <c r="C22" s="22"/>
      <c r="D22" s="69"/>
      <c r="E22" s="158"/>
      <c r="F22" s="22"/>
      <c r="G22" s="29"/>
      <c r="H22" s="29"/>
      <c r="I22" s="36"/>
      <c r="J22" s="29">
        <f t="shared" si="0"/>
        <v>0</v>
      </c>
      <c r="K22" s="29">
        <f t="shared" si="1"/>
        <v>0</v>
      </c>
      <c r="L22" s="28"/>
      <c r="M22" s="8"/>
      <c r="N22" s="8"/>
      <c r="O22" s="8"/>
      <c r="P22" s="8"/>
      <c r="Q22" s="8"/>
      <c r="R22" s="8"/>
      <c r="S22" s="8"/>
      <c r="T22" s="8"/>
    </row>
    <row r="23" ht="16" customHeight="1" spans="1:20">
      <c r="A23" s="22"/>
      <c r="B23" s="32"/>
      <c r="C23" s="22"/>
      <c r="D23" s="69"/>
      <c r="E23" s="158"/>
      <c r="F23" s="22"/>
      <c r="G23" s="29"/>
      <c r="H23" s="29"/>
      <c r="I23" s="36"/>
      <c r="J23" s="29">
        <f t="shared" si="0"/>
        <v>0</v>
      </c>
      <c r="K23" s="29">
        <f t="shared" si="1"/>
        <v>0</v>
      </c>
      <c r="L23" s="28"/>
      <c r="M23" s="8"/>
      <c r="N23" s="8"/>
      <c r="O23" s="8"/>
      <c r="P23" s="8"/>
      <c r="Q23" s="8"/>
      <c r="R23" s="8"/>
      <c r="S23" s="8"/>
      <c r="T23" s="8"/>
    </row>
    <row r="24" ht="16" customHeight="1" spans="1:20">
      <c r="A24" s="22"/>
      <c r="B24" s="32"/>
      <c r="C24" s="22"/>
      <c r="D24" s="69"/>
      <c r="E24" s="158"/>
      <c r="F24" s="22"/>
      <c r="G24" s="29"/>
      <c r="H24" s="29"/>
      <c r="I24" s="36"/>
      <c r="J24" s="29">
        <f t="shared" si="0"/>
        <v>0</v>
      </c>
      <c r="K24" s="29">
        <f t="shared" si="1"/>
        <v>0</v>
      </c>
      <c r="L24" s="28"/>
      <c r="M24" s="8"/>
      <c r="N24" s="8"/>
      <c r="O24" s="8"/>
      <c r="P24" s="8"/>
      <c r="Q24" s="8"/>
      <c r="R24" s="8"/>
      <c r="S24" s="8"/>
      <c r="T24" s="8"/>
    </row>
    <row r="25" ht="16" customHeight="1" spans="1:20">
      <c r="A25" s="22"/>
      <c r="B25" s="32"/>
      <c r="C25" s="22"/>
      <c r="D25" s="69"/>
      <c r="E25" s="158"/>
      <c r="F25" s="22"/>
      <c r="G25" s="29"/>
      <c r="H25" s="29"/>
      <c r="I25" s="36"/>
      <c r="J25" s="29">
        <f t="shared" si="0"/>
        <v>0</v>
      </c>
      <c r="K25" s="29">
        <f t="shared" si="1"/>
        <v>0</v>
      </c>
      <c r="L25" s="28"/>
      <c r="M25" s="8"/>
      <c r="N25" s="8"/>
      <c r="O25" s="8"/>
      <c r="P25" s="8"/>
      <c r="Q25" s="8"/>
      <c r="R25" s="8"/>
      <c r="S25" s="8"/>
      <c r="T25" s="8"/>
    </row>
    <row r="26" ht="16" customHeight="1" spans="1:20">
      <c r="A26" s="22"/>
      <c r="B26" s="32"/>
      <c r="C26" s="22"/>
      <c r="D26" s="69"/>
      <c r="E26" s="158"/>
      <c r="F26" s="22"/>
      <c r="G26" s="29"/>
      <c r="H26" s="29"/>
      <c r="I26" s="36"/>
      <c r="J26" s="29">
        <f t="shared" si="0"/>
        <v>0</v>
      </c>
      <c r="K26" s="29">
        <f t="shared" si="1"/>
        <v>0</v>
      </c>
      <c r="L26" s="28"/>
      <c r="M26" s="8"/>
      <c r="N26" s="8"/>
      <c r="O26" s="8"/>
      <c r="P26" s="8"/>
      <c r="Q26" s="8"/>
      <c r="R26" s="8"/>
      <c r="S26" s="8"/>
      <c r="T26" s="8"/>
    </row>
    <row r="27" ht="16" customHeight="1" spans="1:20">
      <c r="A27" s="22"/>
      <c r="B27" s="32"/>
      <c r="C27" s="22"/>
      <c r="D27" s="69"/>
      <c r="E27" s="158"/>
      <c r="F27" s="22"/>
      <c r="G27" s="29"/>
      <c r="H27" s="29"/>
      <c r="I27" s="36"/>
      <c r="J27" s="29">
        <f t="shared" si="0"/>
        <v>0</v>
      </c>
      <c r="K27" s="29">
        <f t="shared" si="1"/>
        <v>0</v>
      </c>
      <c r="L27" s="28"/>
      <c r="M27" s="8"/>
      <c r="N27" s="8"/>
      <c r="O27" s="8"/>
      <c r="P27" s="8"/>
      <c r="Q27" s="8"/>
      <c r="R27" s="8"/>
      <c r="S27" s="8"/>
      <c r="T27" s="8"/>
    </row>
    <row r="28" ht="16" customHeight="1" spans="1:20">
      <c r="A28" s="22"/>
      <c r="B28" s="32"/>
      <c r="C28" s="22"/>
      <c r="D28" s="69"/>
      <c r="E28" s="158"/>
      <c r="F28" s="22"/>
      <c r="G28" s="29"/>
      <c r="H28" s="29"/>
      <c r="I28" s="36"/>
      <c r="J28" s="29">
        <f t="shared" si="0"/>
        <v>0</v>
      </c>
      <c r="K28" s="29">
        <f t="shared" si="1"/>
        <v>0</v>
      </c>
      <c r="L28" s="28"/>
      <c r="M28" s="8"/>
      <c r="N28" s="8"/>
      <c r="O28" s="8"/>
      <c r="P28" s="8"/>
      <c r="Q28" s="8"/>
      <c r="R28" s="8"/>
      <c r="S28" s="8"/>
      <c r="T28" s="8"/>
    </row>
    <row r="29" ht="16" customHeight="1" spans="1:20">
      <c r="A29" s="22" t="s">
        <v>3119</v>
      </c>
      <c r="B29" s="13"/>
      <c r="C29" s="28"/>
      <c r="D29" s="69"/>
      <c r="E29" s="28"/>
      <c r="F29" s="28"/>
      <c r="G29" s="29"/>
      <c r="H29" s="36">
        <f>SUM(H7:H28)</f>
        <v>0</v>
      </c>
      <c r="I29" s="36">
        <f>SUM(I7:I28)</f>
        <v>0</v>
      </c>
      <c r="J29" s="29">
        <f t="shared" si="0"/>
        <v>0</v>
      </c>
      <c r="K29" s="29">
        <f t="shared" si="1"/>
        <v>0</v>
      </c>
      <c r="L29" s="28"/>
      <c r="M29" s="8"/>
      <c r="N29" s="8"/>
      <c r="O29" s="8"/>
      <c r="P29" s="8"/>
      <c r="Q29" s="8"/>
      <c r="R29" s="8"/>
      <c r="S29" s="8"/>
      <c r="T29" s="8"/>
    </row>
    <row r="30" ht="16" customHeight="1" spans="1:20">
      <c r="A30" s="73" t="e">
        <f>#REF!</f>
        <v>#REF!</v>
      </c>
      <c r="B30" s="73"/>
      <c r="C30" s="73"/>
      <c r="D30" s="73"/>
      <c r="E30" s="8"/>
      <c r="F30" s="8"/>
      <c r="G30" s="8"/>
      <c r="H30" s="74" t="str">
        <f>CONCATENATE(索引!$D$6,"：",索引!$D15,"    ",索引!$E15)</f>
        <v>评估人员：高晓宇    王海龙</v>
      </c>
      <c r="I30" s="73"/>
      <c r="J30" s="73"/>
      <c r="K30" s="73"/>
      <c r="L30" s="73"/>
      <c r="M30" s="8"/>
      <c r="N30" s="8"/>
      <c r="O30" s="8"/>
      <c r="P30" s="8"/>
      <c r="Q30" s="8"/>
      <c r="R30" s="8"/>
      <c r="S30" s="8"/>
      <c r="T30" s="8"/>
    </row>
    <row r="31" ht="16" customHeight="1" spans="1:20">
      <c r="A31" s="8" t="e">
        <f>#REF!</f>
        <v>#REF!</v>
      </c>
      <c r="B31" s="8"/>
      <c r="C31" s="8"/>
      <c r="D31" s="8"/>
      <c r="E31" s="8"/>
      <c r="F31" s="8"/>
      <c r="G31" s="8"/>
      <c r="H31" s="8"/>
      <c r="I31" s="8"/>
      <c r="J31" s="8"/>
      <c r="K31" s="8"/>
      <c r="L31" s="8"/>
      <c r="M31" s="8"/>
      <c r="N31" s="8"/>
      <c r="O31" s="8"/>
      <c r="P31" s="8"/>
      <c r="Q31" s="8"/>
      <c r="R31" s="8"/>
      <c r="S31" s="8"/>
      <c r="T31" s="8"/>
    </row>
    <row r="32" ht="16" customHeight="1" spans="1:20">
      <c r="A32" s="95" t="s">
        <v>3085</v>
      </c>
      <c r="B32" s="95"/>
      <c r="C32" s="95"/>
      <c r="D32" s="95"/>
      <c r="E32" s="95"/>
      <c r="F32" s="95"/>
      <c r="G32" s="95"/>
      <c r="H32" s="95"/>
      <c r="I32" s="95"/>
      <c r="J32" s="95"/>
      <c r="K32" s="95"/>
      <c r="L32" s="95"/>
      <c r="M32" s="8"/>
      <c r="N32" s="8"/>
      <c r="O32" s="8"/>
      <c r="P32" s="8"/>
      <c r="Q32" s="8"/>
      <c r="R32" s="8"/>
      <c r="S32" s="8"/>
      <c r="T32" s="8"/>
    </row>
    <row r="33" ht="16" customHeight="1" spans="1:20">
      <c r="A33" s="95"/>
      <c r="B33" s="96" t="s">
        <v>3120</v>
      </c>
      <c r="C33" s="95"/>
      <c r="D33" s="95"/>
      <c r="E33" s="95"/>
      <c r="F33" s="95"/>
      <c r="G33" s="95"/>
      <c r="H33" s="95"/>
      <c r="I33" s="95"/>
      <c r="J33" s="95"/>
      <c r="K33" s="95"/>
      <c r="L33" s="95"/>
      <c r="M33" s="8"/>
      <c r="N33" s="8"/>
      <c r="O33" s="8"/>
      <c r="P33" s="8"/>
      <c r="Q33" s="8"/>
      <c r="R33" s="8"/>
      <c r="S33" s="8"/>
      <c r="T33" s="8"/>
    </row>
    <row r="34" ht="16" customHeight="1" spans="1:20">
      <c r="A34" s="95"/>
      <c r="B34" s="96" t="s">
        <v>3121</v>
      </c>
      <c r="C34" s="95"/>
      <c r="D34" s="95"/>
      <c r="E34" s="95"/>
      <c r="F34" s="95"/>
      <c r="G34" s="95"/>
      <c r="H34" s="95"/>
      <c r="I34" s="95"/>
      <c r="J34" s="95"/>
      <c r="K34" s="95"/>
      <c r="L34" s="95"/>
      <c r="M34" s="8"/>
      <c r="N34" s="8"/>
      <c r="O34" s="8"/>
      <c r="P34" s="8"/>
      <c r="Q34" s="8"/>
      <c r="R34" s="8"/>
      <c r="S34" s="8"/>
      <c r="T34" s="8"/>
    </row>
    <row r="35" ht="16" customHeight="1" spans="1:20">
      <c r="A35" s="95"/>
      <c r="B35" s="96" t="s">
        <v>3122</v>
      </c>
      <c r="C35" s="95"/>
      <c r="D35" s="95"/>
      <c r="E35" s="95"/>
      <c r="F35" s="95"/>
      <c r="G35" s="95"/>
      <c r="H35" s="95"/>
      <c r="I35" s="95"/>
      <c r="J35" s="95"/>
      <c r="K35" s="95"/>
      <c r="L35" s="95"/>
      <c r="M35" s="8"/>
      <c r="N35" s="8"/>
      <c r="O35" s="8"/>
      <c r="P35" s="8"/>
      <c r="Q35" s="8"/>
      <c r="R35" s="8"/>
      <c r="S35" s="8"/>
      <c r="T35" s="8"/>
    </row>
  </sheetData>
  <mergeCells count="16">
    <mergeCell ref="A1:L1"/>
    <mergeCell ref="K2:L2"/>
    <mergeCell ref="A3:L3"/>
    <mergeCell ref="A29:B29"/>
    <mergeCell ref="A5:A6"/>
    <mergeCell ref="B5:B6"/>
    <mergeCell ref="C5:C6"/>
    <mergeCell ref="D5:D6"/>
    <mergeCell ref="E5:E6"/>
    <mergeCell ref="F5:F6"/>
    <mergeCell ref="G5:G6"/>
    <mergeCell ref="H5:H6"/>
    <mergeCell ref="I5:I6"/>
    <mergeCell ref="J5:J6"/>
    <mergeCell ref="K5:K6"/>
    <mergeCell ref="L5:L6"/>
  </mergeCells>
  <pageMargins left="0.75" right="0.75" top="1" bottom="1" header="0.5" footer="0.5"/>
  <headerFooter/>
  <drawing r:id="rId1"/>
  <picture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T35"/>
  <sheetViews>
    <sheetView workbookViewId="0">
      <selection activeCell="A1" sqref="A1:L1"/>
    </sheetView>
  </sheetViews>
  <sheetFormatPr defaultColWidth="14" defaultRowHeight="15.2"/>
  <cols>
    <col min="1" max="1" width="5" customWidth="1"/>
    <col min="2" max="2" width="21" customWidth="1"/>
    <col min="3" max="6" width="9" customWidth="1"/>
    <col min="7" max="7" width="11" customWidth="1"/>
    <col min="8" max="8" width="13" customWidth="1"/>
    <col min="9" max="9" width="11" customWidth="1"/>
    <col min="10" max="11" width="9" customWidth="1"/>
    <col min="12" max="12" width="7" customWidth="1"/>
    <col min="13" max="20" width="9" customWidth="1"/>
  </cols>
  <sheetData>
    <row r="1" ht="24" customHeight="1" spans="1:20">
      <c r="A1" s="61" t="s">
        <v>3123</v>
      </c>
      <c r="B1" s="62"/>
      <c r="C1" s="62"/>
      <c r="D1" s="62"/>
      <c r="E1" s="62"/>
      <c r="F1" s="62"/>
      <c r="G1" s="62"/>
      <c r="H1" s="62"/>
      <c r="I1" s="62"/>
      <c r="J1" s="62"/>
      <c r="K1" s="62"/>
      <c r="L1" s="62"/>
      <c r="M1" s="62"/>
      <c r="N1" s="62"/>
      <c r="O1" s="62"/>
      <c r="P1" s="62"/>
      <c r="Q1" s="62"/>
      <c r="R1" s="62"/>
      <c r="S1" s="62"/>
      <c r="T1" s="62"/>
    </row>
    <row r="2" ht="16" customHeight="1" spans="1:20">
      <c r="A2" s="63"/>
      <c r="B2" s="63"/>
      <c r="C2" s="63"/>
      <c r="D2" s="63"/>
      <c r="E2" s="63"/>
      <c r="F2" s="63"/>
      <c r="G2" s="63"/>
      <c r="H2" s="63"/>
      <c r="I2" s="25"/>
      <c r="J2" s="25"/>
      <c r="K2" s="42" t="s">
        <v>3124</v>
      </c>
      <c r="L2" s="8"/>
      <c r="M2" s="8"/>
      <c r="N2" s="8"/>
      <c r="O2" s="8"/>
      <c r="P2" s="8"/>
      <c r="Q2" s="8"/>
      <c r="R2" s="8"/>
      <c r="S2" s="8"/>
      <c r="T2" s="8"/>
    </row>
    <row r="3" ht="16" customHeight="1" spans="1:20">
      <c r="A3" s="63" t="e">
        <f>#REF!</f>
        <v>#REF!</v>
      </c>
      <c r="B3" s="8"/>
      <c r="C3" s="8"/>
      <c r="D3" s="8"/>
      <c r="E3" s="8"/>
      <c r="F3" s="8"/>
      <c r="G3" s="8"/>
      <c r="H3" s="8"/>
      <c r="I3" s="8"/>
      <c r="J3" s="8"/>
      <c r="K3" s="8"/>
      <c r="L3" s="8"/>
      <c r="M3" s="8"/>
      <c r="N3" s="8"/>
      <c r="O3" s="8"/>
      <c r="P3" s="8"/>
      <c r="Q3" s="8"/>
      <c r="R3" s="8"/>
      <c r="S3" s="8"/>
      <c r="T3" s="8"/>
    </row>
    <row r="4" ht="16" customHeight="1" spans="1:20">
      <c r="A4" s="105" t="e">
        <f>#REF!</f>
        <v>#REF!</v>
      </c>
      <c r="B4" s="8"/>
      <c r="C4" s="8"/>
      <c r="D4" s="8"/>
      <c r="E4" s="8"/>
      <c r="F4" s="8"/>
      <c r="G4" s="8"/>
      <c r="H4" s="8"/>
      <c r="I4" s="8"/>
      <c r="J4" s="8"/>
      <c r="K4" s="8"/>
      <c r="L4" s="138" t="s">
        <v>2952</v>
      </c>
      <c r="M4" s="8"/>
      <c r="N4" s="8"/>
      <c r="O4" s="8"/>
      <c r="P4" s="8"/>
      <c r="Q4" s="8"/>
      <c r="R4" s="8"/>
      <c r="S4" s="8"/>
      <c r="T4" s="8"/>
    </row>
    <row r="5" ht="17" customHeight="1" spans="1:20">
      <c r="A5" s="90" t="s">
        <v>0</v>
      </c>
      <c r="B5" s="90" t="s">
        <v>3113</v>
      </c>
      <c r="C5" s="90" t="s">
        <v>3125</v>
      </c>
      <c r="D5" s="90" t="s">
        <v>3126</v>
      </c>
      <c r="E5" s="90" t="s">
        <v>3115</v>
      </c>
      <c r="F5" s="22" t="s">
        <v>3127</v>
      </c>
      <c r="G5" s="90" t="s">
        <v>3128</v>
      </c>
      <c r="H5" s="90" t="s">
        <v>3050</v>
      </c>
      <c r="I5" s="90" t="s">
        <v>3051</v>
      </c>
      <c r="J5" s="90" t="s">
        <v>3052</v>
      </c>
      <c r="K5" s="90" t="s">
        <v>3053</v>
      </c>
      <c r="L5" s="90" t="s">
        <v>3083</v>
      </c>
      <c r="M5" s="8"/>
      <c r="N5" s="8"/>
      <c r="O5" s="8"/>
      <c r="P5" s="8"/>
      <c r="Q5" s="8"/>
      <c r="R5" s="8"/>
      <c r="S5" s="8"/>
      <c r="T5" s="8"/>
    </row>
    <row r="6" ht="16" customHeight="1" spans="1:20">
      <c r="A6" s="37"/>
      <c r="B6" s="37"/>
      <c r="C6" s="37"/>
      <c r="D6" s="37"/>
      <c r="E6" s="37"/>
      <c r="F6" s="37"/>
      <c r="G6" s="37"/>
      <c r="H6" s="37"/>
      <c r="I6" s="37"/>
      <c r="J6" s="37"/>
      <c r="K6" s="37"/>
      <c r="L6" s="37"/>
      <c r="M6" s="8"/>
      <c r="N6" s="8"/>
      <c r="O6" s="8"/>
      <c r="P6" s="8"/>
      <c r="Q6" s="8"/>
      <c r="R6" s="8"/>
      <c r="S6" s="8"/>
      <c r="T6" s="8"/>
    </row>
    <row r="7" ht="16" customHeight="1" spans="1:20">
      <c r="A7" s="22"/>
      <c r="B7" s="32"/>
      <c r="C7" s="22"/>
      <c r="D7" s="69"/>
      <c r="E7" s="69"/>
      <c r="F7" s="22"/>
      <c r="G7" s="22"/>
      <c r="H7" s="29"/>
      <c r="I7" s="36"/>
      <c r="J7" s="29">
        <f t="shared" ref="J7:J29" si="0">I7-H7</f>
        <v>0</v>
      </c>
      <c r="K7" s="29">
        <f t="shared" ref="K7:K29" si="1">IF(H7=0,0,ROUND(J7/G7*100,2))</f>
        <v>0</v>
      </c>
      <c r="L7" s="28"/>
      <c r="M7" s="8"/>
      <c r="N7" s="8"/>
      <c r="O7" s="8"/>
      <c r="P7" s="8"/>
      <c r="Q7" s="8"/>
      <c r="R7" s="8"/>
      <c r="S7" s="8"/>
      <c r="T7" s="8"/>
    </row>
    <row r="8" ht="16" customHeight="1" spans="1:20">
      <c r="A8" s="22"/>
      <c r="B8" s="32"/>
      <c r="C8" s="22"/>
      <c r="D8" s="69"/>
      <c r="E8" s="69"/>
      <c r="F8" s="22"/>
      <c r="G8" s="22"/>
      <c r="H8" s="29"/>
      <c r="I8" s="36"/>
      <c r="J8" s="29">
        <f t="shared" si="0"/>
        <v>0</v>
      </c>
      <c r="K8" s="29">
        <f t="shared" si="1"/>
        <v>0</v>
      </c>
      <c r="L8" s="28"/>
      <c r="M8" s="8"/>
      <c r="N8" s="8"/>
      <c r="O8" s="8"/>
      <c r="P8" s="8"/>
      <c r="Q8" s="8"/>
      <c r="R8" s="8"/>
      <c r="S8" s="8"/>
      <c r="T8" s="8"/>
    </row>
    <row r="9" ht="16" customHeight="1" spans="1:20">
      <c r="A9" s="22"/>
      <c r="B9" s="32"/>
      <c r="C9" s="22"/>
      <c r="D9" s="69"/>
      <c r="E9" s="69"/>
      <c r="F9" s="22"/>
      <c r="G9" s="22"/>
      <c r="H9" s="29"/>
      <c r="I9" s="36"/>
      <c r="J9" s="29">
        <f t="shared" si="0"/>
        <v>0</v>
      </c>
      <c r="K9" s="29">
        <f t="shared" si="1"/>
        <v>0</v>
      </c>
      <c r="L9" s="28"/>
      <c r="M9" s="8"/>
      <c r="N9" s="8"/>
      <c r="O9" s="8"/>
      <c r="P9" s="8"/>
      <c r="Q9" s="8"/>
      <c r="R9" s="8"/>
      <c r="S9" s="8"/>
      <c r="T9" s="8"/>
    </row>
    <row r="10" ht="16" customHeight="1" spans="1:20">
      <c r="A10" s="22"/>
      <c r="B10" s="32"/>
      <c r="C10" s="22"/>
      <c r="D10" s="69"/>
      <c r="E10" s="69"/>
      <c r="F10" s="22"/>
      <c r="G10" s="22"/>
      <c r="H10" s="29"/>
      <c r="I10" s="36"/>
      <c r="J10" s="29">
        <f t="shared" si="0"/>
        <v>0</v>
      </c>
      <c r="K10" s="29">
        <f t="shared" si="1"/>
        <v>0</v>
      </c>
      <c r="L10" s="28"/>
      <c r="M10" s="8"/>
      <c r="N10" s="8"/>
      <c r="O10" s="8"/>
      <c r="P10" s="8"/>
      <c r="Q10" s="8"/>
      <c r="R10" s="8"/>
      <c r="S10" s="8"/>
      <c r="T10" s="8"/>
    </row>
    <row r="11" ht="16" customHeight="1" spans="1:20">
      <c r="A11" s="22"/>
      <c r="B11" s="32"/>
      <c r="C11" s="22"/>
      <c r="D11" s="69"/>
      <c r="E11" s="69"/>
      <c r="F11" s="22"/>
      <c r="G11" s="22"/>
      <c r="H11" s="29"/>
      <c r="I11" s="36"/>
      <c r="J11" s="29">
        <f t="shared" si="0"/>
        <v>0</v>
      </c>
      <c r="K11" s="29">
        <f t="shared" si="1"/>
        <v>0</v>
      </c>
      <c r="L11" s="28"/>
      <c r="M11" s="8"/>
      <c r="N11" s="8"/>
      <c r="O11" s="8"/>
      <c r="P11" s="8"/>
      <c r="Q11" s="8"/>
      <c r="R11" s="8"/>
      <c r="S11" s="8"/>
      <c r="T11" s="8"/>
    </row>
    <row r="12" ht="16" customHeight="1" spans="1:20">
      <c r="A12" s="22"/>
      <c r="B12" s="32"/>
      <c r="C12" s="22"/>
      <c r="D12" s="69"/>
      <c r="E12" s="69"/>
      <c r="F12" s="22"/>
      <c r="G12" s="22"/>
      <c r="H12" s="29"/>
      <c r="I12" s="36"/>
      <c r="J12" s="29">
        <f t="shared" si="0"/>
        <v>0</v>
      </c>
      <c r="K12" s="29">
        <f t="shared" si="1"/>
        <v>0</v>
      </c>
      <c r="L12" s="28"/>
      <c r="M12" s="8"/>
      <c r="N12" s="8"/>
      <c r="O12" s="8"/>
      <c r="P12" s="8"/>
      <c r="Q12" s="8"/>
      <c r="R12" s="8"/>
      <c r="S12" s="8"/>
      <c r="T12" s="8"/>
    </row>
    <row r="13" ht="16" customHeight="1" spans="1:20">
      <c r="A13" s="22"/>
      <c r="B13" s="32"/>
      <c r="C13" s="22"/>
      <c r="D13" s="69"/>
      <c r="E13" s="69"/>
      <c r="F13" s="22"/>
      <c r="G13" s="22"/>
      <c r="H13" s="29"/>
      <c r="I13" s="36"/>
      <c r="J13" s="29">
        <f t="shared" si="0"/>
        <v>0</v>
      </c>
      <c r="K13" s="29">
        <f t="shared" si="1"/>
        <v>0</v>
      </c>
      <c r="L13" s="28"/>
      <c r="M13" s="8"/>
      <c r="N13" s="8"/>
      <c r="O13" s="8"/>
      <c r="P13" s="8"/>
      <c r="Q13" s="8"/>
      <c r="R13" s="8"/>
      <c r="S13" s="8"/>
      <c r="T13" s="8"/>
    </row>
    <row r="14" ht="16" customHeight="1" spans="1:20">
      <c r="A14" s="22"/>
      <c r="B14" s="32"/>
      <c r="C14" s="22"/>
      <c r="D14" s="69"/>
      <c r="E14" s="69"/>
      <c r="F14" s="22"/>
      <c r="G14" s="22"/>
      <c r="H14" s="29"/>
      <c r="I14" s="36"/>
      <c r="J14" s="29">
        <f t="shared" si="0"/>
        <v>0</v>
      </c>
      <c r="K14" s="29">
        <f t="shared" si="1"/>
        <v>0</v>
      </c>
      <c r="L14" s="28"/>
      <c r="M14" s="8"/>
      <c r="N14" s="8"/>
      <c r="O14" s="8"/>
      <c r="P14" s="8"/>
      <c r="Q14" s="8"/>
      <c r="R14" s="8"/>
      <c r="S14" s="8"/>
      <c r="T14" s="8"/>
    </row>
    <row r="15" ht="16" customHeight="1" spans="1:20">
      <c r="A15" s="22"/>
      <c r="B15" s="32"/>
      <c r="C15" s="22"/>
      <c r="D15" s="69"/>
      <c r="E15" s="69"/>
      <c r="F15" s="22"/>
      <c r="G15" s="22"/>
      <c r="H15" s="29"/>
      <c r="I15" s="36"/>
      <c r="J15" s="29">
        <f t="shared" si="0"/>
        <v>0</v>
      </c>
      <c r="K15" s="29">
        <f t="shared" si="1"/>
        <v>0</v>
      </c>
      <c r="L15" s="28"/>
      <c r="M15" s="8"/>
      <c r="N15" s="8"/>
      <c r="O15" s="8"/>
      <c r="P15" s="8"/>
      <c r="Q15" s="8"/>
      <c r="R15" s="8"/>
      <c r="S15" s="8"/>
      <c r="T15" s="8"/>
    </row>
    <row r="16" ht="16" customHeight="1" spans="1:20">
      <c r="A16" s="22"/>
      <c r="B16" s="32"/>
      <c r="C16" s="22"/>
      <c r="D16" s="69"/>
      <c r="E16" s="69"/>
      <c r="F16" s="22"/>
      <c r="G16" s="22"/>
      <c r="H16" s="29"/>
      <c r="I16" s="36"/>
      <c r="J16" s="29">
        <f t="shared" si="0"/>
        <v>0</v>
      </c>
      <c r="K16" s="29">
        <f t="shared" si="1"/>
        <v>0</v>
      </c>
      <c r="L16" s="28"/>
      <c r="M16" s="8"/>
      <c r="N16" s="8"/>
      <c r="O16" s="8"/>
      <c r="P16" s="8"/>
      <c r="Q16" s="8"/>
      <c r="R16" s="8"/>
      <c r="S16" s="8"/>
      <c r="T16" s="8"/>
    </row>
    <row r="17" ht="16" customHeight="1" spans="1:20">
      <c r="A17" s="22"/>
      <c r="B17" s="32"/>
      <c r="C17" s="22"/>
      <c r="D17" s="69"/>
      <c r="E17" s="69"/>
      <c r="F17" s="22"/>
      <c r="G17" s="22"/>
      <c r="H17" s="29"/>
      <c r="I17" s="36"/>
      <c r="J17" s="29">
        <f t="shared" si="0"/>
        <v>0</v>
      </c>
      <c r="K17" s="29">
        <f t="shared" si="1"/>
        <v>0</v>
      </c>
      <c r="L17" s="28"/>
      <c r="M17" s="8"/>
      <c r="N17" s="8"/>
      <c r="O17" s="8"/>
      <c r="P17" s="8"/>
      <c r="Q17" s="8"/>
      <c r="R17" s="8"/>
      <c r="S17" s="8"/>
      <c r="T17" s="8"/>
    </row>
    <row r="18" ht="16" customHeight="1" spans="1:20">
      <c r="A18" s="22"/>
      <c r="B18" s="32"/>
      <c r="C18" s="22"/>
      <c r="D18" s="69"/>
      <c r="E18" s="69"/>
      <c r="F18" s="22"/>
      <c r="G18" s="22"/>
      <c r="H18" s="29"/>
      <c r="I18" s="36"/>
      <c r="J18" s="29">
        <f t="shared" si="0"/>
        <v>0</v>
      </c>
      <c r="K18" s="29">
        <f t="shared" si="1"/>
        <v>0</v>
      </c>
      <c r="L18" s="28"/>
      <c r="M18" s="8"/>
      <c r="N18" s="8"/>
      <c r="O18" s="8"/>
      <c r="P18" s="8"/>
      <c r="Q18" s="8"/>
      <c r="R18" s="8"/>
      <c r="S18" s="8"/>
      <c r="T18" s="8"/>
    </row>
    <row r="19" ht="16" customHeight="1" spans="1:20">
      <c r="A19" s="22"/>
      <c r="B19" s="32"/>
      <c r="C19" s="22"/>
      <c r="D19" s="69"/>
      <c r="E19" s="69"/>
      <c r="F19" s="22"/>
      <c r="G19" s="22"/>
      <c r="H19" s="29"/>
      <c r="I19" s="36"/>
      <c r="J19" s="29">
        <f t="shared" si="0"/>
        <v>0</v>
      </c>
      <c r="K19" s="29">
        <f t="shared" si="1"/>
        <v>0</v>
      </c>
      <c r="L19" s="28"/>
      <c r="M19" s="8"/>
      <c r="N19" s="8"/>
      <c r="O19" s="8"/>
      <c r="P19" s="8"/>
      <c r="Q19" s="8"/>
      <c r="R19" s="8"/>
      <c r="S19" s="8"/>
      <c r="T19" s="8"/>
    </row>
    <row r="20" ht="16" customHeight="1" spans="1:20">
      <c r="A20" s="22"/>
      <c r="B20" s="32"/>
      <c r="C20" s="22"/>
      <c r="D20" s="69"/>
      <c r="E20" s="69"/>
      <c r="F20" s="22"/>
      <c r="G20" s="22"/>
      <c r="H20" s="29"/>
      <c r="I20" s="36"/>
      <c r="J20" s="29">
        <f t="shared" si="0"/>
        <v>0</v>
      </c>
      <c r="K20" s="29">
        <f t="shared" si="1"/>
        <v>0</v>
      </c>
      <c r="L20" s="28"/>
      <c r="M20" s="8"/>
      <c r="N20" s="8"/>
      <c r="O20" s="8"/>
      <c r="P20" s="8"/>
      <c r="Q20" s="8"/>
      <c r="R20" s="8"/>
      <c r="S20" s="8"/>
      <c r="T20" s="8"/>
    </row>
    <row r="21" ht="16" customHeight="1" spans="1:20">
      <c r="A21" s="22"/>
      <c r="B21" s="32"/>
      <c r="C21" s="22"/>
      <c r="D21" s="69"/>
      <c r="E21" s="69"/>
      <c r="F21" s="22"/>
      <c r="G21" s="22"/>
      <c r="H21" s="29"/>
      <c r="I21" s="36"/>
      <c r="J21" s="29">
        <f t="shared" si="0"/>
        <v>0</v>
      </c>
      <c r="K21" s="29">
        <f t="shared" si="1"/>
        <v>0</v>
      </c>
      <c r="L21" s="28"/>
      <c r="M21" s="8"/>
      <c r="N21" s="8"/>
      <c r="O21" s="8"/>
      <c r="P21" s="8"/>
      <c r="Q21" s="8"/>
      <c r="R21" s="8"/>
      <c r="S21" s="8"/>
      <c r="T21" s="8"/>
    </row>
    <row r="22" ht="16" customHeight="1" spans="1:20">
      <c r="A22" s="22"/>
      <c r="B22" s="32"/>
      <c r="C22" s="22"/>
      <c r="D22" s="69"/>
      <c r="E22" s="69"/>
      <c r="F22" s="22"/>
      <c r="G22" s="22"/>
      <c r="H22" s="29"/>
      <c r="I22" s="36"/>
      <c r="J22" s="29">
        <f t="shared" si="0"/>
        <v>0</v>
      </c>
      <c r="K22" s="29">
        <f t="shared" si="1"/>
        <v>0</v>
      </c>
      <c r="L22" s="28"/>
      <c r="M22" s="8"/>
      <c r="N22" s="8"/>
      <c r="O22" s="8"/>
      <c r="P22" s="8"/>
      <c r="Q22" s="8"/>
      <c r="R22" s="8"/>
      <c r="S22" s="8"/>
      <c r="T22" s="8"/>
    </row>
    <row r="23" ht="16" customHeight="1" spans="1:20">
      <c r="A23" s="22"/>
      <c r="B23" s="32"/>
      <c r="C23" s="22"/>
      <c r="D23" s="69"/>
      <c r="E23" s="69"/>
      <c r="F23" s="22"/>
      <c r="G23" s="22"/>
      <c r="H23" s="29"/>
      <c r="I23" s="36"/>
      <c r="J23" s="29">
        <f t="shared" si="0"/>
        <v>0</v>
      </c>
      <c r="K23" s="29">
        <f t="shared" si="1"/>
        <v>0</v>
      </c>
      <c r="L23" s="28"/>
      <c r="M23" s="8"/>
      <c r="N23" s="8"/>
      <c r="O23" s="8"/>
      <c r="P23" s="8"/>
      <c r="Q23" s="8"/>
      <c r="R23" s="8"/>
      <c r="S23" s="8"/>
      <c r="T23" s="8"/>
    </row>
    <row r="24" ht="16" customHeight="1" spans="1:20">
      <c r="A24" s="22"/>
      <c r="B24" s="32"/>
      <c r="C24" s="22"/>
      <c r="D24" s="69"/>
      <c r="E24" s="69"/>
      <c r="F24" s="22"/>
      <c r="G24" s="22"/>
      <c r="H24" s="29"/>
      <c r="I24" s="36"/>
      <c r="J24" s="29">
        <f t="shared" si="0"/>
        <v>0</v>
      </c>
      <c r="K24" s="29">
        <f t="shared" si="1"/>
        <v>0</v>
      </c>
      <c r="L24" s="28"/>
      <c r="M24" s="8"/>
      <c r="N24" s="8"/>
      <c r="O24" s="8"/>
      <c r="P24" s="8"/>
      <c r="Q24" s="8"/>
      <c r="R24" s="8"/>
      <c r="S24" s="8"/>
      <c r="T24" s="8"/>
    </row>
    <row r="25" ht="16" customHeight="1" spans="1:20">
      <c r="A25" s="22"/>
      <c r="B25" s="32"/>
      <c r="C25" s="22"/>
      <c r="D25" s="69"/>
      <c r="E25" s="69"/>
      <c r="F25" s="22"/>
      <c r="G25" s="22"/>
      <c r="H25" s="29"/>
      <c r="I25" s="36"/>
      <c r="J25" s="29">
        <f t="shared" si="0"/>
        <v>0</v>
      </c>
      <c r="K25" s="29">
        <f t="shared" si="1"/>
        <v>0</v>
      </c>
      <c r="L25" s="28"/>
      <c r="M25" s="8"/>
      <c r="N25" s="8"/>
      <c r="O25" s="8"/>
      <c r="P25" s="8"/>
      <c r="Q25" s="8"/>
      <c r="R25" s="8"/>
      <c r="S25" s="8"/>
      <c r="T25" s="8"/>
    </row>
    <row r="26" ht="16" customHeight="1" spans="1:20">
      <c r="A26" s="22"/>
      <c r="B26" s="32"/>
      <c r="C26" s="22"/>
      <c r="D26" s="69"/>
      <c r="E26" s="69"/>
      <c r="F26" s="22"/>
      <c r="G26" s="22"/>
      <c r="H26" s="29"/>
      <c r="I26" s="36"/>
      <c r="J26" s="29">
        <f t="shared" si="0"/>
        <v>0</v>
      </c>
      <c r="K26" s="29">
        <f t="shared" si="1"/>
        <v>0</v>
      </c>
      <c r="L26" s="28"/>
      <c r="M26" s="8"/>
      <c r="N26" s="8"/>
      <c r="O26" s="8"/>
      <c r="P26" s="8"/>
      <c r="Q26" s="8"/>
      <c r="R26" s="8"/>
      <c r="S26" s="8"/>
      <c r="T26" s="8"/>
    </row>
    <row r="27" ht="16" customHeight="1" spans="1:20">
      <c r="A27" s="22"/>
      <c r="B27" s="32"/>
      <c r="C27" s="22"/>
      <c r="D27" s="69"/>
      <c r="E27" s="69"/>
      <c r="F27" s="22"/>
      <c r="G27" s="22"/>
      <c r="H27" s="29"/>
      <c r="I27" s="36"/>
      <c r="J27" s="29">
        <f t="shared" si="0"/>
        <v>0</v>
      </c>
      <c r="K27" s="29">
        <f t="shared" si="1"/>
        <v>0</v>
      </c>
      <c r="L27" s="28"/>
      <c r="M27" s="8"/>
      <c r="N27" s="8"/>
      <c r="O27" s="8"/>
      <c r="P27" s="8"/>
      <c r="Q27" s="8"/>
      <c r="R27" s="8"/>
      <c r="S27" s="8"/>
      <c r="T27" s="8"/>
    </row>
    <row r="28" ht="16" customHeight="1" spans="1:20">
      <c r="A28" s="22"/>
      <c r="B28" s="32"/>
      <c r="C28" s="22"/>
      <c r="D28" s="69"/>
      <c r="E28" s="69"/>
      <c r="F28" s="22"/>
      <c r="G28" s="22"/>
      <c r="H28" s="29"/>
      <c r="I28" s="36"/>
      <c r="J28" s="29">
        <f t="shared" si="0"/>
        <v>0</v>
      </c>
      <c r="K28" s="29">
        <f t="shared" si="1"/>
        <v>0</v>
      </c>
      <c r="L28" s="28"/>
      <c r="M28" s="8"/>
      <c r="N28" s="8"/>
      <c r="O28" s="8"/>
      <c r="P28" s="8"/>
      <c r="Q28" s="8"/>
      <c r="R28" s="8"/>
      <c r="S28" s="8"/>
      <c r="T28" s="8"/>
    </row>
    <row r="29" ht="16" customHeight="1" spans="1:20">
      <c r="A29" s="22" t="s">
        <v>3119</v>
      </c>
      <c r="B29" s="13"/>
      <c r="C29" s="28"/>
      <c r="D29" s="69"/>
      <c r="E29" s="69"/>
      <c r="F29" s="28"/>
      <c r="G29" s="28"/>
      <c r="H29" s="36">
        <f>SUM(H7:H28)</f>
        <v>0</v>
      </c>
      <c r="I29" s="36">
        <f>SUM(I7:I28)</f>
        <v>0</v>
      </c>
      <c r="J29" s="29">
        <f t="shared" si="0"/>
        <v>0</v>
      </c>
      <c r="K29" s="29">
        <f t="shared" si="1"/>
        <v>0</v>
      </c>
      <c r="L29" s="28"/>
      <c r="M29" s="8"/>
      <c r="N29" s="8"/>
      <c r="O29" s="8"/>
      <c r="P29" s="8"/>
      <c r="Q29" s="8"/>
      <c r="R29" s="8"/>
      <c r="S29" s="8"/>
      <c r="T29" s="8"/>
    </row>
    <row r="30" ht="16" customHeight="1" spans="1:20">
      <c r="A30" s="73" t="e">
        <f>#REF!</f>
        <v>#REF!</v>
      </c>
      <c r="B30" s="73"/>
      <c r="C30" s="73"/>
      <c r="D30" s="73"/>
      <c r="E30" s="8"/>
      <c r="F30" s="8"/>
      <c r="G30" s="8"/>
      <c r="H30" s="74" t="str">
        <f>CONCATENATE(索引!$D$6,"：",索引!$D16,"    ",索引!$E16)</f>
        <v>评估人员：高晓宇    王海龙</v>
      </c>
      <c r="I30" s="73"/>
      <c r="J30" s="73"/>
      <c r="K30" s="73"/>
      <c r="L30" s="73"/>
      <c r="M30" s="8"/>
      <c r="N30" s="8"/>
      <c r="O30" s="8"/>
      <c r="P30" s="8"/>
      <c r="Q30" s="8"/>
      <c r="R30" s="8"/>
      <c r="S30" s="8"/>
      <c r="T30" s="8"/>
    </row>
    <row r="31" ht="16" customHeight="1" spans="1:20">
      <c r="A31" s="8" t="e">
        <f>#REF!</f>
        <v>#REF!</v>
      </c>
      <c r="B31" s="8"/>
      <c r="C31" s="8"/>
      <c r="D31" s="8"/>
      <c r="E31" s="8"/>
      <c r="F31" s="8"/>
      <c r="G31" s="8"/>
      <c r="H31" s="8"/>
      <c r="I31" s="8"/>
      <c r="J31" s="8"/>
      <c r="K31" s="8"/>
      <c r="L31" s="8"/>
      <c r="M31" s="8"/>
      <c r="N31" s="8"/>
      <c r="O31" s="8"/>
      <c r="P31" s="8"/>
      <c r="Q31" s="8"/>
      <c r="R31" s="8"/>
      <c r="S31" s="8"/>
      <c r="T31" s="8"/>
    </row>
    <row r="32" ht="16" customHeight="1" spans="1:20">
      <c r="A32" s="95" t="s">
        <v>3085</v>
      </c>
      <c r="B32" s="95"/>
      <c r="C32" s="95"/>
      <c r="D32" s="95"/>
      <c r="E32" s="95"/>
      <c r="F32" s="95"/>
      <c r="G32" s="95"/>
      <c r="H32" s="95"/>
      <c r="I32" s="95"/>
      <c r="J32" s="95"/>
      <c r="K32" s="95"/>
      <c r="L32" s="95"/>
      <c r="M32" s="8"/>
      <c r="N32" s="8"/>
      <c r="O32" s="8"/>
      <c r="P32" s="8"/>
      <c r="Q32" s="8"/>
      <c r="R32" s="8"/>
      <c r="S32" s="8"/>
      <c r="T32" s="8"/>
    </row>
    <row r="33" ht="16" customHeight="1" spans="1:20">
      <c r="A33" s="95"/>
      <c r="B33" s="96" t="s">
        <v>3129</v>
      </c>
      <c r="C33" s="95"/>
      <c r="D33" s="95"/>
      <c r="E33" s="95"/>
      <c r="F33" s="95"/>
      <c r="G33" s="95"/>
      <c r="H33" s="95"/>
      <c r="I33" s="95"/>
      <c r="J33" s="95"/>
      <c r="K33" s="95"/>
      <c r="L33" s="95"/>
      <c r="M33" s="8"/>
      <c r="N33" s="8"/>
      <c r="O33" s="8"/>
      <c r="P33" s="8"/>
      <c r="Q33" s="8"/>
      <c r="R33" s="8"/>
      <c r="S33" s="8"/>
      <c r="T33" s="8"/>
    </row>
    <row r="34" ht="16" customHeight="1" spans="1:20">
      <c r="A34" s="95"/>
      <c r="B34" s="96" t="s">
        <v>3130</v>
      </c>
      <c r="C34" s="95"/>
      <c r="D34" s="95"/>
      <c r="E34" s="95"/>
      <c r="F34" s="95"/>
      <c r="G34" s="95"/>
      <c r="H34" s="95"/>
      <c r="I34" s="95"/>
      <c r="J34" s="95"/>
      <c r="K34" s="95"/>
      <c r="L34" s="95"/>
      <c r="M34" s="8"/>
      <c r="N34" s="8"/>
      <c r="O34" s="8"/>
      <c r="P34" s="8"/>
      <c r="Q34" s="8"/>
      <c r="R34" s="8"/>
      <c r="S34" s="8"/>
      <c r="T34" s="8"/>
    </row>
    <row r="35" ht="16" customHeight="1" spans="1:20">
      <c r="A35" s="95"/>
      <c r="B35" s="96" t="s">
        <v>3131</v>
      </c>
      <c r="C35" s="95"/>
      <c r="D35" s="95"/>
      <c r="E35" s="95"/>
      <c r="F35" s="95"/>
      <c r="G35" s="95"/>
      <c r="H35" s="95"/>
      <c r="I35" s="95"/>
      <c r="J35" s="95"/>
      <c r="K35" s="95"/>
      <c r="L35" s="95"/>
      <c r="M35" s="8"/>
      <c r="N35" s="8"/>
      <c r="O35" s="8"/>
      <c r="P35" s="8"/>
      <c r="Q35" s="8"/>
      <c r="R35" s="8"/>
      <c r="S35" s="8"/>
      <c r="T35" s="8"/>
    </row>
  </sheetData>
  <mergeCells count="16">
    <mergeCell ref="A1:L1"/>
    <mergeCell ref="K2:L2"/>
    <mergeCell ref="A3:L3"/>
    <mergeCell ref="A29:B29"/>
    <mergeCell ref="A5:A6"/>
    <mergeCell ref="B5:B6"/>
    <mergeCell ref="C5:C6"/>
    <mergeCell ref="D5:D6"/>
    <mergeCell ref="E5:E6"/>
    <mergeCell ref="F5:F6"/>
    <mergeCell ref="G5:G6"/>
    <mergeCell ref="H5:H6"/>
    <mergeCell ref="I5:I6"/>
    <mergeCell ref="J5:J6"/>
    <mergeCell ref="K5:K6"/>
    <mergeCell ref="L5:L6"/>
  </mergeCells>
  <pageMargins left="0.75" right="0.75" top="1" bottom="1" header="0.5" footer="0.5"/>
  <headerFooter/>
  <drawing r:id="rId1"/>
  <picture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T33"/>
  <sheetViews>
    <sheetView workbookViewId="0">
      <selection activeCell="A1" sqref="A1:M1"/>
    </sheetView>
  </sheetViews>
  <sheetFormatPr defaultColWidth="14" defaultRowHeight="15.2"/>
  <cols>
    <col min="1" max="1" width="5" customWidth="1"/>
    <col min="2" max="2" width="19" customWidth="1"/>
    <col min="3" max="3" width="9" customWidth="1"/>
    <col min="4" max="6" width="7" customWidth="1"/>
    <col min="7" max="8" width="9" customWidth="1"/>
    <col min="9" max="10" width="11" customWidth="1"/>
    <col min="11" max="20" width="9" customWidth="1"/>
  </cols>
  <sheetData>
    <row r="1" ht="24" customHeight="1" spans="1:20">
      <c r="A1" s="61" t="s">
        <v>3132</v>
      </c>
      <c r="B1" s="62"/>
      <c r="C1" s="62"/>
      <c r="D1" s="62"/>
      <c r="E1" s="62"/>
      <c r="F1" s="62"/>
      <c r="G1" s="62"/>
      <c r="H1" s="62"/>
      <c r="I1" s="62"/>
      <c r="J1" s="62"/>
      <c r="K1" s="62"/>
      <c r="L1" s="62"/>
      <c r="M1" s="62"/>
      <c r="N1" s="62"/>
      <c r="O1" s="62"/>
      <c r="P1" s="62"/>
      <c r="Q1" s="62"/>
      <c r="R1" s="62"/>
      <c r="S1" s="62"/>
      <c r="T1" s="62"/>
    </row>
    <row r="2" ht="16" customHeight="1" spans="1:20">
      <c r="A2" s="63"/>
      <c r="B2" s="63"/>
      <c r="C2" s="63"/>
      <c r="D2" s="63"/>
      <c r="E2" s="63"/>
      <c r="F2" s="63"/>
      <c r="G2" s="63"/>
      <c r="H2" s="63"/>
      <c r="I2" s="25"/>
      <c r="J2" s="25"/>
      <c r="K2" s="25"/>
      <c r="L2" s="42" t="s">
        <v>3133</v>
      </c>
      <c r="M2" s="8"/>
      <c r="N2" s="8"/>
      <c r="O2" s="8"/>
      <c r="P2" s="8"/>
      <c r="Q2" s="8"/>
      <c r="R2" s="8"/>
      <c r="S2" s="8"/>
      <c r="T2" s="8"/>
    </row>
    <row r="3" ht="16" customHeight="1" spans="1:20">
      <c r="A3" s="63" t="e">
        <f>#REF!</f>
        <v>#REF!</v>
      </c>
      <c r="B3" s="8"/>
      <c r="C3" s="8"/>
      <c r="D3" s="8"/>
      <c r="E3" s="8"/>
      <c r="F3" s="8"/>
      <c r="G3" s="8"/>
      <c r="H3" s="8"/>
      <c r="I3" s="8"/>
      <c r="J3" s="8"/>
      <c r="K3" s="8"/>
      <c r="L3" s="8"/>
      <c r="M3" s="8"/>
      <c r="N3" s="8"/>
      <c r="O3" s="8"/>
      <c r="P3" s="8"/>
      <c r="Q3" s="8"/>
      <c r="R3" s="8"/>
      <c r="S3" s="8"/>
      <c r="T3" s="8"/>
    </row>
    <row r="4" ht="16" customHeight="1" spans="1:20">
      <c r="A4" s="105" t="e">
        <f>#REF!</f>
        <v>#REF!</v>
      </c>
      <c r="B4" s="8"/>
      <c r="C4" s="8"/>
      <c r="D4" s="8"/>
      <c r="E4" s="8"/>
      <c r="F4" s="8"/>
      <c r="G4" s="8"/>
      <c r="H4" s="8"/>
      <c r="I4" s="8"/>
      <c r="J4" s="8"/>
      <c r="K4" s="8"/>
      <c r="L4" s="8"/>
      <c r="M4" s="138" t="s">
        <v>2952</v>
      </c>
      <c r="N4" s="8"/>
      <c r="O4" s="8"/>
      <c r="P4" s="8"/>
      <c r="Q4" s="8"/>
      <c r="R4" s="8"/>
      <c r="S4" s="8"/>
      <c r="T4" s="8"/>
    </row>
    <row r="5" ht="17" customHeight="1" spans="1:20">
      <c r="A5" s="90" t="s">
        <v>0</v>
      </c>
      <c r="B5" s="90" t="s">
        <v>3134</v>
      </c>
      <c r="C5" s="90" t="s">
        <v>3135</v>
      </c>
      <c r="D5" s="90" t="s">
        <v>3136</v>
      </c>
      <c r="E5" s="90" t="s">
        <v>3115</v>
      </c>
      <c r="F5" s="22" t="s">
        <v>3137</v>
      </c>
      <c r="G5" s="90" t="s">
        <v>3128</v>
      </c>
      <c r="H5" s="90" t="s">
        <v>3138</v>
      </c>
      <c r="I5" s="90" t="s">
        <v>3050</v>
      </c>
      <c r="J5" s="90" t="s">
        <v>3051</v>
      </c>
      <c r="K5" s="90" t="s">
        <v>3052</v>
      </c>
      <c r="L5" s="90" t="s">
        <v>3053</v>
      </c>
      <c r="M5" s="90" t="s">
        <v>3083</v>
      </c>
      <c r="N5" s="8"/>
      <c r="O5" s="8"/>
      <c r="P5" s="8"/>
      <c r="Q5" s="8"/>
      <c r="R5" s="8"/>
      <c r="S5" s="8"/>
      <c r="T5" s="8"/>
    </row>
    <row r="6" ht="16" customHeight="1" spans="1:20">
      <c r="A6" s="37"/>
      <c r="B6" s="37"/>
      <c r="C6" s="37"/>
      <c r="D6" s="37"/>
      <c r="E6" s="37"/>
      <c r="F6" s="37"/>
      <c r="G6" s="37"/>
      <c r="H6" s="37"/>
      <c r="I6" s="37"/>
      <c r="J6" s="37"/>
      <c r="K6" s="37"/>
      <c r="L6" s="37"/>
      <c r="M6" s="37"/>
      <c r="N6" s="8"/>
      <c r="O6" s="8"/>
      <c r="P6" s="8"/>
      <c r="Q6" s="8"/>
      <c r="R6" s="8"/>
      <c r="S6" s="8"/>
      <c r="T6" s="8"/>
    </row>
    <row r="7" ht="16" customHeight="1" spans="1:20">
      <c r="A7" s="22"/>
      <c r="B7" s="32"/>
      <c r="C7" s="22"/>
      <c r="D7" s="69"/>
      <c r="E7" s="158"/>
      <c r="F7" s="158"/>
      <c r="G7" s="22"/>
      <c r="H7" s="29"/>
      <c r="I7" s="29"/>
      <c r="J7" s="36"/>
      <c r="K7" s="29">
        <f t="shared" ref="K7:K29" si="0">J7-I7</f>
        <v>0</v>
      </c>
      <c r="L7" s="29">
        <f t="shared" ref="L7:L29" si="1">IF(I7=0,0,ROUND(K7/H7*100,2))</f>
        <v>0</v>
      </c>
      <c r="M7" s="28"/>
      <c r="N7" s="8"/>
      <c r="O7" s="8"/>
      <c r="P7" s="8"/>
      <c r="Q7" s="8"/>
      <c r="R7" s="8"/>
      <c r="S7" s="8"/>
      <c r="T7" s="8"/>
    </row>
    <row r="8" ht="16" customHeight="1" spans="1:20">
      <c r="A8" s="22"/>
      <c r="B8" s="32"/>
      <c r="C8" s="22"/>
      <c r="D8" s="69"/>
      <c r="E8" s="158"/>
      <c r="F8" s="158"/>
      <c r="G8" s="22"/>
      <c r="H8" s="29"/>
      <c r="I8" s="29"/>
      <c r="J8" s="36"/>
      <c r="K8" s="29">
        <f t="shared" si="0"/>
        <v>0</v>
      </c>
      <c r="L8" s="29">
        <f t="shared" si="1"/>
        <v>0</v>
      </c>
      <c r="M8" s="28"/>
      <c r="N8" s="8"/>
      <c r="O8" s="8"/>
      <c r="P8" s="8"/>
      <c r="Q8" s="8"/>
      <c r="R8" s="8"/>
      <c r="S8" s="8"/>
      <c r="T8" s="8"/>
    </row>
    <row r="9" ht="16" customHeight="1" spans="1:20">
      <c r="A9" s="22"/>
      <c r="B9" s="32"/>
      <c r="C9" s="22"/>
      <c r="D9" s="69"/>
      <c r="E9" s="158"/>
      <c r="F9" s="158"/>
      <c r="G9" s="22"/>
      <c r="H9" s="29"/>
      <c r="I9" s="29"/>
      <c r="J9" s="36"/>
      <c r="K9" s="29">
        <f t="shared" si="0"/>
        <v>0</v>
      </c>
      <c r="L9" s="29">
        <f t="shared" si="1"/>
        <v>0</v>
      </c>
      <c r="M9" s="28"/>
      <c r="N9" s="8"/>
      <c r="O9" s="8"/>
      <c r="P9" s="8"/>
      <c r="Q9" s="8"/>
      <c r="R9" s="8"/>
      <c r="S9" s="8"/>
      <c r="T9" s="8"/>
    </row>
    <row r="10" ht="16" customHeight="1" spans="1:20">
      <c r="A10" s="22"/>
      <c r="B10" s="32"/>
      <c r="C10" s="22"/>
      <c r="D10" s="69"/>
      <c r="E10" s="158"/>
      <c r="F10" s="158"/>
      <c r="G10" s="22"/>
      <c r="H10" s="29"/>
      <c r="I10" s="29"/>
      <c r="J10" s="36"/>
      <c r="K10" s="29">
        <f t="shared" si="0"/>
        <v>0</v>
      </c>
      <c r="L10" s="29">
        <f t="shared" si="1"/>
        <v>0</v>
      </c>
      <c r="M10" s="28"/>
      <c r="N10" s="8"/>
      <c r="O10" s="8"/>
      <c r="P10" s="8"/>
      <c r="Q10" s="8"/>
      <c r="R10" s="8"/>
      <c r="S10" s="8"/>
      <c r="T10" s="8"/>
    </row>
    <row r="11" ht="16" customHeight="1" spans="1:20">
      <c r="A11" s="22"/>
      <c r="B11" s="32"/>
      <c r="C11" s="22"/>
      <c r="D11" s="69"/>
      <c r="E11" s="158"/>
      <c r="F11" s="158"/>
      <c r="G11" s="22"/>
      <c r="H11" s="29"/>
      <c r="I11" s="29"/>
      <c r="J11" s="36"/>
      <c r="K11" s="29">
        <f t="shared" si="0"/>
        <v>0</v>
      </c>
      <c r="L11" s="29">
        <f t="shared" si="1"/>
        <v>0</v>
      </c>
      <c r="M11" s="28"/>
      <c r="N11" s="8"/>
      <c r="O11" s="8"/>
      <c r="P11" s="8"/>
      <c r="Q11" s="8"/>
      <c r="R11" s="8"/>
      <c r="S11" s="8"/>
      <c r="T11" s="8"/>
    </row>
    <row r="12" ht="16" customHeight="1" spans="1:20">
      <c r="A12" s="22"/>
      <c r="B12" s="32"/>
      <c r="C12" s="22"/>
      <c r="D12" s="69"/>
      <c r="E12" s="158"/>
      <c r="F12" s="158"/>
      <c r="G12" s="22"/>
      <c r="H12" s="29"/>
      <c r="I12" s="29"/>
      <c r="J12" s="36"/>
      <c r="K12" s="29">
        <f t="shared" si="0"/>
        <v>0</v>
      </c>
      <c r="L12" s="29">
        <f t="shared" si="1"/>
        <v>0</v>
      </c>
      <c r="M12" s="28"/>
      <c r="N12" s="8"/>
      <c r="O12" s="8"/>
      <c r="P12" s="8"/>
      <c r="Q12" s="8"/>
      <c r="R12" s="8"/>
      <c r="S12" s="8"/>
      <c r="T12" s="8"/>
    </row>
    <row r="13" ht="16" customHeight="1" spans="1:20">
      <c r="A13" s="22"/>
      <c r="B13" s="32"/>
      <c r="C13" s="22"/>
      <c r="D13" s="69"/>
      <c r="E13" s="158"/>
      <c r="F13" s="158"/>
      <c r="G13" s="22"/>
      <c r="H13" s="29"/>
      <c r="I13" s="29"/>
      <c r="J13" s="36"/>
      <c r="K13" s="29">
        <f t="shared" si="0"/>
        <v>0</v>
      </c>
      <c r="L13" s="29">
        <f t="shared" si="1"/>
        <v>0</v>
      </c>
      <c r="M13" s="28"/>
      <c r="N13" s="8"/>
      <c r="O13" s="8"/>
      <c r="P13" s="8"/>
      <c r="Q13" s="8"/>
      <c r="R13" s="8"/>
      <c r="S13" s="8"/>
      <c r="T13" s="8"/>
    </row>
    <row r="14" ht="16" customHeight="1" spans="1:20">
      <c r="A14" s="22"/>
      <c r="B14" s="32"/>
      <c r="C14" s="22"/>
      <c r="D14" s="69"/>
      <c r="E14" s="158"/>
      <c r="F14" s="158"/>
      <c r="G14" s="22"/>
      <c r="H14" s="29"/>
      <c r="I14" s="29"/>
      <c r="J14" s="36"/>
      <c r="K14" s="29">
        <f t="shared" si="0"/>
        <v>0</v>
      </c>
      <c r="L14" s="29">
        <f t="shared" si="1"/>
        <v>0</v>
      </c>
      <c r="M14" s="28"/>
      <c r="N14" s="8"/>
      <c r="O14" s="8"/>
      <c r="P14" s="8"/>
      <c r="Q14" s="8"/>
      <c r="R14" s="8"/>
      <c r="S14" s="8"/>
      <c r="T14" s="8"/>
    </row>
    <row r="15" ht="16" customHeight="1" spans="1:20">
      <c r="A15" s="22"/>
      <c r="B15" s="32"/>
      <c r="C15" s="22"/>
      <c r="D15" s="69"/>
      <c r="E15" s="158"/>
      <c r="F15" s="158"/>
      <c r="G15" s="22"/>
      <c r="H15" s="29"/>
      <c r="I15" s="29"/>
      <c r="J15" s="36"/>
      <c r="K15" s="29">
        <f t="shared" si="0"/>
        <v>0</v>
      </c>
      <c r="L15" s="29">
        <f t="shared" si="1"/>
        <v>0</v>
      </c>
      <c r="M15" s="28"/>
      <c r="N15" s="8"/>
      <c r="O15" s="8"/>
      <c r="P15" s="8"/>
      <c r="Q15" s="8"/>
      <c r="R15" s="8"/>
      <c r="S15" s="8"/>
      <c r="T15" s="8"/>
    </row>
    <row r="16" ht="16" customHeight="1" spans="1:20">
      <c r="A16" s="22"/>
      <c r="B16" s="32"/>
      <c r="C16" s="22"/>
      <c r="D16" s="69"/>
      <c r="E16" s="158"/>
      <c r="F16" s="158"/>
      <c r="G16" s="22"/>
      <c r="H16" s="29"/>
      <c r="I16" s="29"/>
      <c r="J16" s="36"/>
      <c r="K16" s="29">
        <f t="shared" si="0"/>
        <v>0</v>
      </c>
      <c r="L16" s="29">
        <f t="shared" si="1"/>
        <v>0</v>
      </c>
      <c r="M16" s="28"/>
      <c r="N16" s="8"/>
      <c r="O16" s="8"/>
      <c r="P16" s="8"/>
      <c r="Q16" s="8"/>
      <c r="R16" s="8"/>
      <c r="S16" s="8"/>
      <c r="T16" s="8"/>
    </row>
    <row r="17" ht="16" customHeight="1" spans="1:20">
      <c r="A17" s="22"/>
      <c r="B17" s="32"/>
      <c r="C17" s="22"/>
      <c r="D17" s="69"/>
      <c r="E17" s="158"/>
      <c r="F17" s="158"/>
      <c r="G17" s="22"/>
      <c r="H17" s="29"/>
      <c r="I17" s="29"/>
      <c r="J17" s="36"/>
      <c r="K17" s="29">
        <f t="shared" si="0"/>
        <v>0</v>
      </c>
      <c r="L17" s="29">
        <f t="shared" si="1"/>
        <v>0</v>
      </c>
      <c r="M17" s="28"/>
      <c r="N17" s="8"/>
      <c r="O17" s="8"/>
      <c r="P17" s="8"/>
      <c r="Q17" s="8"/>
      <c r="R17" s="8"/>
      <c r="S17" s="8"/>
      <c r="T17" s="8"/>
    </row>
    <row r="18" ht="16" customHeight="1" spans="1:20">
      <c r="A18" s="22"/>
      <c r="B18" s="32"/>
      <c r="C18" s="22"/>
      <c r="D18" s="69"/>
      <c r="E18" s="158"/>
      <c r="F18" s="158"/>
      <c r="G18" s="22"/>
      <c r="H18" s="29"/>
      <c r="I18" s="29"/>
      <c r="J18" s="36"/>
      <c r="K18" s="29">
        <f t="shared" si="0"/>
        <v>0</v>
      </c>
      <c r="L18" s="29">
        <f t="shared" si="1"/>
        <v>0</v>
      </c>
      <c r="M18" s="28"/>
      <c r="N18" s="8"/>
      <c r="O18" s="8"/>
      <c r="P18" s="8"/>
      <c r="Q18" s="8"/>
      <c r="R18" s="8"/>
      <c r="S18" s="8"/>
      <c r="T18" s="8"/>
    </row>
    <row r="19" ht="16" customHeight="1" spans="1:20">
      <c r="A19" s="22"/>
      <c r="B19" s="32"/>
      <c r="C19" s="22"/>
      <c r="D19" s="69"/>
      <c r="E19" s="158"/>
      <c r="F19" s="158"/>
      <c r="G19" s="22"/>
      <c r="H19" s="29"/>
      <c r="I19" s="29"/>
      <c r="J19" s="36"/>
      <c r="K19" s="29">
        <f t="shared" si="0"/>
        <v>0</v>
      </c>
      <c r="L19" s="29">
        <f t="shared" si="1"/>
        <v>0</v>
      </c>
      <c r="M19" s="28"/>
      <c r="N19" s="8"/>
      <c r="O19" s="8"/>
      <c r="P19" s="8"/>
      <c r="Q19" s="8"/>
      <c r="R19" s="8"/>
      <c r="S19" s="8"/>
      <c r="T19" s="8"/>
    </row>
    <row r="20" ht="16" customHeight="1" spans="1:20">
      <c r="A20" s="22"/>
      <c r="B20" s="32"/>
      <c r="C20" s="22"/>
      <c r="D20" s="69"/>
      <c r="E20" s="158"/>
      <c r="F20" s="158"/>
      <c r="G20" s="22"/>
      <c r="H20" s="29"/>
      <c r="I20" s="29"/>
      <c r="J20" s="36"/>
      <c r="K20" s="29">
        <f t="shared" si="0"/>
        <v>0</v>
      </c>
      <c r="L20" s="29">
        <f t="shared" si="1"/>
        <v>0</v>
      </c>
      <c r="M20" s="28"/>
      <c r="N20" s="8"/>
      <c r="O20" s="8"/>
      <c r="P20" s="8"/>
      <c r="Q20" s="8"/>
      <c r="R20" s="8"/>
      <c r="S20" s="8"/>
      <c r="T20" s="8"/>
    </row>
    <row r="21" ht="16" customHeight="1" spans="1:20">
      <c r="A21" s="22"/>
      <c r="B21" s="32"/>
      <c r="C21" s="22"/>
      <c r="D21" s="69"/>
      <c r="E21" s="158"/>
      <c r="F21" s="158"/>
      <c r="G21" s="22"/>
      <c r="H21" s="29"/>
      <c r="I21" s="29"/>
      <c r="J21" s="36"/>
      <c r="K21" s="29">
        <f t="shared" si="0"/>
        <v>0</v>
      </c>
      <c r="L21" s="29">
        <f t="shared" si="1"/>
        <v>0</v>
      </c>
      <c r="M21" s="28"/>
      <c r="N21" s="8"/>
      <c r="O21" s="8"/>
      <c r="P21" s="8"/>
      <c r="Q21" s="8"/>
      <c r="R21" s="8"/>
      <c r="S21" s="8"/>
      <c r="T21" s="8"/>
    </row>
    <row r="22" ht="16" customHeight="1" spans="1:20">
      <c r="A22" s="22"/>
      <c r="B22" s="32"/>
      <c r="C22" s="22"/>
      <c r="D22" s="69"/>
      <c r="E22" s="158"/>
      <c r="F22" s="158"/>
      <c r="G22" s="22"/>
      <c r="H22" s="29"/>
      <c r="I22" s="29"/>
      <c r="J22" s="36"/>
      <c r="K22" s="29">
        <f t="shared" si="0"/>
        <v>0</v>
      </c>
      <c r="L22" s="29">
        <f t="shared" si="1"/>
        <v>0</v>
      </c>
      <c r="M22" s="28"/>
      <c r="N22" s="8"/>
      <c r="O22" s="8"/>
      <c r="P22" s="8"/>
      <c r="Q22" s="8"/>
      <c r="R22" s="8"/>
      <c r="S22" s="8"/>
      <c r="T22" s="8"/>
    </row>
    <row r="23" ht="16" customHeight="1" spans="1:20">
      <c r="A23" s="22"/>
      <c r="B23" s="32"/>
      <c r="C23" s="22"/>
      <c r="D23" s="69"/>
      <c r="E23" s="158"/>
      <c r="F23" s="158"/>
      <c r="G23" s="22"/>
      <c r="H23" s="29"/>
      <c r="I23" s="29"/>
      <c r="J23" s="36"/>
      <c r="K23" s="29">
        <f t="shared" si="0"/>
        <v>0</v>
      </c>
      <c r="L23" s="29">
        <f t="shared" si="1"/>
        <v>0</v>
      </c>
      <c r="M23" s="28"/>
      <c r="N23" s="8"/>
      <c r="O23" s="8"/>
      <c r="P23" s="8"/>
      <c r="Q23" s="8"/>
      <c r="R23" s="8"/>
      <c r="S23" s="8"/>
      <c r="T23" s="8"/>
    </row>
    <row r="24" ht="16" customHeight="1" spans="1:20">
      <c r="A24" s="22"/>
      <c r="B24" s="32"/>
      <c r="C24" s="22"/>
      <c r="D24" s="69"/>
      <c r="E24" s="158"/>
      <c r="F24" s="158"/>
      <c r="G24" s="22"/>
      <c r="H24" s="29"/>
      <c r="I24" s="29"/>
      <c r="J24" s="36"/>
      <c r="K24" s="29">
        <f t="shared" si="0"/>
        <v>0</v>
      </c>
      <c r="L24" s="29">
        <f t="shared" si="1"/>
        <v>0</v>
      </c>
      <c r="M24" s="28"/>
      <c r="N24" s="8"/>
      <c r="O24" s="8"/>
      <c r="P24" s="8"/>
      <c r="Q24" s="8"/>
      <c r="R24" s="8"/>
      <c r="S24" s="8"/>
      <c r="T24" s="8"/>
    </row>
    <row r="25" ht="16" customHeight="1" spans="1:20">
      <c r="A25" s="22"/>
      <c r="B25" s="32"/>
      <c r="C25" s="22"/>
      <c r="D25" s="69"/>
      <c r="E25" s="158"/>
      <c r="F25" s="158"/>
      <c r="G25" s="22"/>
      <c r="H25" s="29"/>
      <c r="I25" s="29"/>
      <c r="J25" s="36"/>
      <c r="K25" s="29">
        <f t="shared" si="0"/>
        <v>0</v>
      </c>
      <c r="L25" s="29">
        <f t="shared" si="1"/>
        <v>0</v>
      </c>
      <c r="M25" s="28"/>
      <c r="N25" s="8"/>
      <c r="O25" s="8"/>
      <c r="P25" s="8"/>
      <c r="Q25" s="8"/>
      <c r="R25" s="8"/>
      <c r="S25" s="8"/>
      <c r="T25" s="8"/>
    </row>
    <row r="26" ht="16" customHeight="1" spans="1:20">
      <c r="A26" s="22"/>
      <c r="B26" s="32"/>
      <c r="C26" s="22"/>
      <c r="D26" s="69"/>
      <c r="E26" s="158"/>
      <c r="F26" s="158"/>
      <c r="G26" s="22"/>
      <c r="H26" s="29"/>
      <c r="I26" s="29"/>
      <c r="J26" s="36"/>
      <c r="K26" s="29">
        <f t="shared" si="0"/>
        <v>0</v>
      </c>
      <c r="L26" s="29">
        <f t="shared" si="1"/>
        <v>0</v>
      </c>
      <c r="M26" s="28"/>
      <c r="N26" s="8"/>
      <c r="O26" s="8"/>
      <c r="P26" s="8"/>
      <c r="Q26" s="8"/>
      <c r="R26" s="8"/>
      <c r="S26" s="8"/>
      <c r="T26" s="8"/>
    </row>
    <row r="27" ht="16" customHeight="1" spans="1:20">
      <c r="A27" s="22"/>
      <c r="B27" s="32"/>
      <c r="C27" s="22"/>
      <c r="D27" s="69"/>
      <c r="E27" s="158"/>
      <c r="F27" s="158"/>
      <c r="G27" s="22"/>
      <c r="H27" s="29"/>
      <c r="I27" s="29"/>
      <c r="J27" s="36"/>
      <c r="K27" s="29">
        <f t="shared" si="0"/>
        <v>0</v>
      </c>
      <c r="L27" s="29">
        <f t="shared" si="1"/>
        <v>0</v>
      </c>
      <c r="M27" s="28"/>
      <c r="N27" s="8"/>
      <c r="O27" s="8"/>
      <c r="P27" s="8"/>
      <c r="Q27" s="8"/>
      <c r="R27" s="8"/>
      <c r="S27" s="8"/>
      <c r="T27" s="8"/>
    </row>
    <row r="28" ht="16" customHeight="1" spans="1:20">
      <c r="A28" s="22"/>
      <c r="B28" s="32"/>
      <c r="C28" s="22"/>
      <c r="D28" s="69"/>
      <c r="E28" s="158"/>
      <c r="F28" s="158"/>
      <c r="G28" s="22"/>
      <c r="H28" s="29"/>
      <c r="I28" s="29"/>
      <c r="J28" s="36"/>
      <c r="K28" s="29">
        <f t="shared" si="0"/>
        <v>0</v>
      </c>
      <c r="L28" s="29">
        <f t="shared" si="1"/>
        <v>0</v>
      </c>
      <c r="M28" s="28"/>
      <c r="N28" s="8"/>
      <c r="O28" s="8"/>
      <c r="P28" s="8"/>
      <c r="Q28" s="8"/>
      <c r="R28" s="8"/>
      <c r="S28" s="8"/>
      <c r="T28" s="8"/>
    </row>
    <row r="29" ht="16" customHeight="1" spans="1:20">
      <c r="A29" s="22" t="s">
        <v>3119</v>
      </c>
      <c r="B29" s="13"/>
      <c r="C29" s="28"/>
      <c r="D29" s="69"/>
      <c r="E29" s="28"/>
      <c r="F29" s="28"/>
      <c r="G29" s="28"/>
      <c r="H29" s="28"/>
      <c r="I29" s="36">
        <f>SUM(I7:I28)</f>
        <v>0</v>
      </c>
      <c r="J29" s="36">
        <f>SUM(J7:J28)</f>
        <v>0</v>
      </c>
      <c r="K29" s="29">
        <f t="shared" si="0"/>
        <v>0</v>
      </c>
      <c r="L29" s="29">
        <f t="shared" si="1"/>
        <v>0</v>
      </c>
      <c r="M29" s="28"/>
      <c r="N29" s="8"/>
      <c r="O29" s="8"/>
      <c r="P29" s="8"/>
      <c r="Q29" s="8"/>
      <c r="R29" s="8"/>
      <c r="S29" s="8"/>
      <c r="T29" s="8"/>
    </row>
    <row r="30" ht="16" customHeight="1" spans="1:20">
      <c r="A30" s="73" t="e">
        <f>#REF!</f>
        <v>#REF!</v>
      </c>
      <c r="B30" s="73"/>
      <c r="C30" s="73"/>
      <c r="D30" s="73"/>
      <c r="E30" s="8"/>
      <c r="F30" s="8"/>
      <c r="G30" s="8"/>
      <c r="H30" s="8"/>
      <c r="I30" s="74" t="str">
        <f>CONCATENATE(索引!$D$6,"：",索引!$D17,"    ",索引!$E17)</f>
        <v>评估人员：高晓宇    王海龙</v>
      </c>
      <c r="J30" s="351"/>
      <c r="K30" s="351"/>
      <c r="L30" s="351"/>
      <c r="M30" s="351"/>
      <c r="N30" s="8"/>
      <c r="O30" s="8"/>
      <c r="P30" s="8"/>
      <c r="Q30" s="8"/>
      <c r="R30" s="8"/>
      <c r="S30" s="8"/>
      <c r="T30" s="8"/>
    </row>
    <row r="31" ht="16" customHeight="1" spans="1:20">
      <c r="A31" s="8" t="e">
        <f>#REF!</f>
        <v>#REF!</v>
      </c>
      <c r="B31" s="8"/>
      <c r="C31" s="8"/>
      <c r="D31" s="8"/>
      <c r="E31" s="8"/>
      <c r="F31" s="8"/>
      <c r="G31" s="8"/>
      <c r="H31" s="8"/>
      <c r="I31" s="8"/>
      <c r="J31" s="8"/>
      <c r="K31" s="8"/>
      <c r="L31" s="8"/>
      <c r="M31" s="8"/>
      <c r="N31" s="8"/>
      <c r="O31" s="8"/>
      <c r="P31" s="8"/>
      <c r="Q31" s="8"/>
      <c r="R31" s="8"/>
      <c r="S31" s="8"/>
      <c r="T31" s="8"/>
    </row>
    <row r="32" ht="16" customHeight="1" spans="1:20">
      <c r="A32" s="95" t="s">
        <v>3085</v>
      </c>
      <c r="B32" s="95"/>
      <c r="C32" s="95"/>
      <c r="D32" s="95"/>
      <c r="E32" s="95"/>
      <c r="F32" s="95"/>
      <c r="G32" s="95"/>
      <c r="H32" s="95"/>
      <c r="I32" s="95"/>
      <c r="J32" s="95"/>
      <c r="K32" s="95"/>
      <c r="L32" s="95"/>
      <c r="M32" s="95"/>
      <c r="N32" s="8"/>
      <c r="O32" s="8"/>
      <c r="P32" s="8"/>
      <c r="Q32" s="8"/>
      <c r="R32" s="8"/>
      <c r="S32" s="8"/>
      <c r="T32" s="8"/>
    </row>
    <row r="33" ht="16" customHeight="1" spans="1:20">
      <c r="A33" s="95"/>
      <c r="B33" s="96" t="s">
        <v>3139</v>
      </c>
      <c r="C33" s="95"/>
      <c r="D33" s="95"/>
      <c r="E33" s="95"/>
      <c r="F33" s="95"/>
      <c r="G33" s="95"/>
      <c r="H33" s="95"/>
      <c r="I33" s="95"/>
      <c r="J33" s="95"/>
      <c r="K33" s="95"/>
      <c r="L33" s="95"/>
      <c r="M33" s="95"/>
      <c r="N33" s="8"/>
      <c r="O33" s="8"/>
      <c r="P33" s="8"/>
      <c r="Q33" s="8"/>
      <c r="R33" s="8"/>
      <c r="S33" s="8"/>
      <c r="T33" s="8"/>
    </row>
  </sheetData>
  <mergeCells count="17">
    <mergeCell ref="A1:M1"/>
    <mergeCell ref="L2:M2"/>
    <mergeCell ref="A3:M3"/>
    <mergeCell ref="A29:B29"/>
    <mergeCell ref="A5:A6"/>
    <mergeCell ref="B5:B6"/>
    <mergeCell ref="C5:C6"/>
    <mergeCell ref="D5:D6"/>
    <mergeCell ref="E5:E6"/>
    <mergeCell ref="F5:F6"/>
    <mergeCell ref="G5:G6"/>
    <mergeCell ref="H5:H6"/>
    <mergeCell ref="I5:I6"/>
    <mergeCell ref="J5:J6"/>
    <mergeCell ref="K5:K6"/>
    <mergeCell ref="L5:L6"/>
    <mergeCell ref="M5:M6"/>
  </mergeCells>
  <pageMargins left="0.75" right="0.75" top="1" bottom="1" header="0.5" footer="0.5"/>
  <headerFooter/>
  <drawing r:id="rId1"/>
  <picture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T31"/>
  <sheetViews>
    <sheetView workbookViewId="0">
      <pane ySplit="6" topLeftCell="A7" activePane="bottomLeft" state="frozen"/>
      <selection/>
      <selection pane="bottomLeft" activeCell="A1" sqref="A1:P1"/>
    </sheetView>
  </sheetViews>
  <sheetFormatPr defaultColWidth="14" defaultRowHeight="15.2"/>
  <cols>
    <col min="1" max="1" width="5" customWidth="1"/>
    <col min="2" max="2" width="11" customWidth="1"/>
    <col min="3" max="3" width="11" collapsed="1"/>
    <col min="4" max="5" width="11" hidden="1" customWidth="1" outlineLevel="1"/>
    <col min="6" max="6" width="11" customWidth="1"/>
    <col min="7" max="7" width="11" collapsed="1"/>
    <col min="8" max="9" width="11" hidden="1" customWidth="1" outlineLevel="1"/>
    <col min="10" max="10" width="11" customWidth="1"/>
    <col min="11" max="13" width="13" customWidth="1"/>
    <col min="14" max="14" width="11" customWidth="1"/>
    <col min="15" max="20" width="9" customWidth="1"/>
  </cols>
  <sheetData>
    <row r="1" ht="24" customHeight="1" spans="1:20">
      <c r="A1" s="61" t="s">
        <v>3140</v>
      </c>
      <c r="B1" s="62"/>
      <c r="C1" s="62"/>
      <c r="D1" s="62"/>
      <c r="E1" s="62"/>
      <c r="F1" s="62"/>
      <c r="G1" s="62"/>
      <c r="H1" s="62"/>
      <c r="I1" s="62"/>
      <c r="J1" s="62"/>
      <c r="K1" s="62"/>
      <c r="L1" s="62"/>
      <c r="M1" s="62"/>
      <c r="N1" s="62"/>
      <c r="O1" s="62"/>
      <c r="P1" s="62"/>
      <c r="Q1" s="62"/>
      <c r="R1" s="62"/>
      <c r="S1" s="62"/>
      <c r="T1" s="62"/>
    </row>
    <row r="2" ht="16" customHeight="1" spans="1:20">
      <c r="A2" s="63"/>
      <c r="B2" s="63"/>
      <c r="C2" s="63"/>
      <c r="D2" s="63"/>
      <c r="E2" s="63"/>
      <c r="F2" s="63"/>
      <c r="G2" s="63"/>
      <c r="H2" s="63"/>
      <c r="I2" s="63"/>
      <c r="J2" s="63"/>
      <c r="K2" s="25"/>
      <c r="L2" s="25"/>
      <c r="M2" s="25"/>
      <c r="N2" s="25"/>
      <c r="O2" s="25"/>
      <c r="P2" s="42" t="s">
        <v>3141</v>
      </c>
      <c r="Q2" s="8"/>
      <c r="R2" s="8"/>
      <c r="S2" s="8"/>
      <c r="T2" s="8"/>
    </row>
    <row r="3" ht="16" customHeight="1" spans="1:20">
      <c r="A3" s="63" t="e">
        <f>#REF!</f>
        <v>#REF!</v>
      </c>
      <c r="B3" s="8"/>
      <c r="C3" s="8"/>
      <c r="D3" s="8"/>
      <c r="E3" s="8"/>
      <c r="F3" s="8"/>
      <c r="G3" s="8"/>
      <c r="H3" s="8"/>
      <c r="I3" s="8"/>
      <c r="J3" s="8"/>
      <c r="K3" s="8"/>
      <c r="L3" s="8"/>
      <c r="M3" s="8"/>
      <c r="N3" s="8"/>
      <c r="O3" s="8"/>
      <c r="P3" s="8"/>
      <c r="Q3" s="8"/>
      <c r="R3" s="8"/>
      <c r="S3" s="8"/>
      <c r="T3" s="8"/>
    </row>
    <row r="4" ht="16" customHeight="1" spans="1:20">
      <c r="A4" s="105" t="e">
        <f>#REF!</f>
        <v>#REF!</v>
      </c>
      <c r="B4" s="8"/>
      <c r="C4" s="8"/>
      <c r="D4" s="8"/>
      <c r="E4" s="8"/>
      <c r="F4" s="8"/>
      <c r="G4" s="8"/>
      <c r="H4" s="8"/>
      <c r="I4" s="8"/>
      <c r="J4" s="8"/>
      <c r="K4" s="302"/>
      <c r="L4" s="302"/>
      <c r="M4" s="8"/>
      <c r="N4" s="8"/>
      <c r="O4" s="8"/>
      <c r="P4" s="42" t="s">
        <v>2952</v>
      </c>
      <c r="Q4" s="8"/>
      <c r="R4" s="8"/>
      <c r="S4" s="8"/>
      <c r="T4" s="8"/>
    </row>
    <row r="5" ht="17" customHeight="1" spans="1:20">
      <c r="A5" s="90" t="s">
        <v>0</v>
      </c>
      <c r="B5" s="90" t="s">
        <v>3142</v>
      </c>
      <c r="C5" s="90" t="s">
        <v>3143</v>
      </c>
      <c r="D5" s="90" t="s">
        <v>3144</v>
      </c>
      <c r="E5" s="90" t="s">
        <v>3145</v>
      </c>
      <c r="F5" s="22" t="s">
        <v>3115</v>
      </c>
      <c r="G5" s="90" t="s">
        <v>3146</v>
      </c>
      <c r="H5" s="90" t="s">
        <v>3147</v>
      </c>
      <c r="I5" s="90" t="s">
        <v>3148</v>
      </c>
      <c r="J5" s="90" t="s">
        <v>3117</v>
      </c>
      <c r="K5" s="90" t="s">
        <v>3149</v>
      </c>
      <c r="L5" s="90" t="s">
        <v>3050</v>
      </c>
      <c r="M5" s="90" t="s">
        <v>3051</v>
      </c>
      <c r="N5" s="90" t="s">
        <v>3052</v>
      </c>
      <c r="O5" s="90" t="s">
        <v>3053</v>
      </c>
      <c r="P5" s="90" t="s">
        <v>3083</v>
      </c>
      <c r="Q5" s="8"/>
      <c r="R5" s="8"/>
      <c r="S5" s="8"/>
      <c r="T5" s="8"/>
    </row>
    <row r="6" ht="16" customHeight="1" spans="1:20">
      <c r="A6" s="37"/>
      <c r="B6" s="37"/>
      <c r="C6" s="37"/>
      <c r="D6" s="37"/>
      <c r="E6" s="37"/>
      <c r="F6" s="37"/>
      <c r="G6" s="37"/>
      <c r="H6" s="37"/>
      <c r="I6" s="37"/>
      <c r="J6" s="37"/>
      <c r="K6" s="37"/>
      <c r="L6" s="37"/>
      <c r="M6" s="37"/>
      <c r="N6" s="37"/>
      <c r="O6" s="37"/>
      <c r="P6" s="37"/>
      <c r="Q6" s="8"/>
      <c r="R6" s="8"/>
      <c r="S6" s="8"/>
      <c r="T6" s="8"/>
    </row>
    <row r="7" ht="16" customHeight="1" spans="1:20">
      <c r="A7" s="39"/>
      <c r="B7" s="68"/>
      <c r="C7" s="68"/>
      <c r="D7" s="39"/>
      <c r="E7" s="97"/>
      <c r="F7" s="97"/>
      <c r="G7" s="97"/>
      <c r="H7" s="97"/>
      <c r="I7" s="97"/>
      <c r="J7" s="97"/>
      <c r="K7" s="29"/>
      <c r="L7" s="29"/>
      <c r="M7" s="36"/>
      <c r="N7" s="29">
        <f t="shared" ref="N7:N29" si="0">M7-L7</f>
        <v>0</v>
      </c>
      <c r="O7" s="29">
        <f t="shared" ref="O7:O29" si="1">IF(L7=0,0,ROUND(N7/K7*100,2))</f>
        <v>0</v>
      </c>
      <c r="P7" s="28"/>
      <c r="Q7" s="8"/>
      <c r="R7" s="8"/>
      <c r="S7" s="8"/>
      <c r="T7" s="8"/>
    </row>
    <row r="8" ht="16" customHeight="1" spans="1:20">
      <c r="A8" s="39"/>
      <c r="B8" s="68"/>
      <c r="C8" s="68"/>
      <c r="D8" s="39"/>
      <c r="E8" s="97"/>
      <c r="F8" s="97"/>
      <c r="G8" s="97"/>
      <c r="H8" s="97"/>
      <c r="I8" s="97"/>
      <c r="J8" s="97"/>
      <c r="K8" s="29"/>
      <c r="L8" s="29"/>
      <c r="M8" s="36"/>
      <c r="N8" s="29">
        <f t="shared" si="0"/>
        <v>0</v>
      </c>
      <c r="O8" s="29">
        <f t="shared" si="1"/>
        <v>0</v>
      </c>
      <c r="P8" s="28"/>
      <c r="Q8" s="8"/>
      <c r="R8" s="8"/>
      <c r="S8" s="8"/>
      <c r="T8" s="8"/>
    </row>
    <row r="9" ht="16" customHeight="1" spans="1:20">
      <c r="A9" s="39"/>
      <c r="B9" s="68"/>
      <c r="C9" s="68"/>
      <c r="D9" s="39"/>
      <c r="E9" s="97"/>
      <c r="F9" s="97"/>
      <c r="G9" s="97"/>
      <c r="H9" s="97"/>
      <c r="I9" s="97"/>
      <c r="J9" s="97"/>
      <c r="K9" s="29"/>
      <c r="L9" s="29"/>
      <c r="M9" s="36"/>
      <c r="N9" s="29">
        <f t="shared" si="0"/>
        <v>0</v>
      </c>
      <c r="O9" s="29">
        <f t="shared" si="1"/>
        <v>0</v>
      </c>
      <c r="P9" s="28"/>
      <c r="Q9" s="8"/>
      <c r="R9" s="8"/>
      <c r="S9" s="8"/>
      <c r="T9" s="8"/>
    </row>
    <row r="10" ht="16" customHeight="1" spans="1:20">
      <c r="A10" s="39"/>
      <c r="B10" s="68"/>
      <c r="C10" s="68"/>
      <c r="D10" s="39"/>
      <c r="E10" s="97"/>
      <c r="F10" s="97"/>
      <c r="G10" s="97"/>
      <c r="H10" s="97"/>
      <c r="I10" s="97"/>
      <c r="J10" s="97"/>
      <c r="K10" s="29"/>
      <c r="L10" s="29"/>
      <c r="M10" s="36"/>
      <c r="N10" s="29">
        <f t="shared" si="0"/>
        <v>0</v>
      </c>
      <c r="O10" s="29">
        <f t="shared" si="1"/>
        <v>0</v>
      </c>
      <c r="P10" s="28"/>
      <c r="Q10" s="8"/>
      <c r="R10" s="8"/>
      <c r="S10" s="8"/>
      <c r="T10" s="8"/>
    </row>
    <row r="11" ht="16" customHeight="1" spans="1:20">
      <c r="A11" s="39"/>
      <c r="B11" s="68"/>
      <c r="C11" s="68"/>
      <c r="D11" s="39"/>
      <c r="E11" s="97"/>
      <c r="F11" s="97"/>
      <c r="G11" s="97"/>
      <c r="H11" s="97"/>
      <c r="I11" s="97"/>
      <c r="J11" s="97"/>
      <c r="K11" s="29"/>
      <c r="L11" s="29"/>
      <c r="M11" s="36"/>
      <c r="N11" s="29">
        <f t="shared" si="0"/>
        <v>0</v>
      </c>
      <c r="O11" s="29">
        <f t="shared" si="1"/>
        <v>0</v>
      </c>
      <c r="P11" s="28"/>
      <c r="Q11" s="8"/>
      <c r="R11" s="8"/>
      <c r="S11" s="8"/>
      <c r="T11" s="8"/>
    </row>
    <row r="12" ht="16" customHeight="1" spans="1:20">
      <c r="A12" s="39"/>
      <c r="B12" s="68"/>
      <c r="C12" s="68"/>
      <c r="D12" s="39"/>
      <c r="E12" s="97"/>
      <c r="F12" s="97"/>
      <c r="G12" s="97"/>
      <c r="H12" s="97"/>
      <c r="I12" s="97"/>
      <c r="J12" s="97"/>
      <c r="K12" s="29"/>
      <c r="L12" s="29"/>
      <c r="M12" s="36"/>
      <c r="N12" s="29">
        <f t="shared" si="0"/>
        <v>0</v>
      </c>
      <c r="O12" s="29">
        <f t="shared" si="1"/>
        <v>0</v>
      </c>
      <c r="P12" s="28"/>
      <c r="Q12" s="8"/>
      <c r="R12" s="8"/>
      <c r="S12" s="8"/>
      <c r="T12" s="8"/>
    </row>
    <row r="13" ht="16" customHeight="1" spans="1:20">
      <c r="A13" s="39"/>
      <c r="B13" s="68"/>
      <c r="C13" s="68"/>
      <c r="D13" s="39"/>
      <c r="E13" s="97"/>
      <c r="F13" s="97"/>
      <c r="G13" s="97"/>
      <c r="H13" s="97"/>
      <c r="I13" s="97"/>
      <c r="J13" s="97"/>
      <c r="K13" s="29"/>
      <c r="L13" s="29"/>
      <c r="M13" s="36"/>
      <c r="N13" s="29">
        <f t="shared" si="0"/>
        <v>0</v>
      </c>
      <c r="O13" s="29">
        <f t="shared" si="1"/>
        <v>0</v>
      </c>
      <c r="P13" s="28"/>
      <c r="Q13" s="8"/>
      <c r="R13" s="8"/>
      <c r="S13" s="8"/>
      <c r="T13" s="8"/>
    </row>
    <row r="14" ht="16" customHeight="1" spans="1:20">
      <c r="A14" s="39"/>
      <c r="B14" s="68"/>
      <c r="C14" s="68"/>
      <c r="D14" s="39"/>
      <c r="E14" s="97"/>
      <c r="F14" s="97"/>
      <c r="G14" s="97"/>
      <c r="H14" s="97"/>
      <c r="I14" s="97"/>
      <c r="J14" s="97"/>
      <c r="K14" s="29"/>
      <c r="L14" s="29"/>
      <c r="M14" s="36"/>
      <c r="N14" s="29">
        <f t="shared" si="0"/>
        <v>0</v>
      </c>
      <c r="O14" s="29">
        <f t="shared" si="1"/>
        <v>0</v>
      </c>
      <c r="P14" s="28"/>
      <c r="Q14" s="8"/>
      <c r="R14" s="8"/>
      <c r="S14" s="8"/>
      <c r="T14" s="8"/>
    </row>
    <row r="15" ht="16" customHeight="1" spans="1:20">
      <c r="A15" s="39"/>
      <c r="B15" s="68"/>
      <c r="C15" s="68"/>
      <c r="D15" s="39"/>
      <c r="E15" s="97"/>
      <c r="F15" s="97"/>
      <c r="G15" s="97"/>
      <c r="H15" s="97"/>
      <c r="I15" s="97"/>
      <c r="J15" s="97"/>
      <c r="K15" s="29"/>
      <c r="L15" s="29"/>
      <c r="M15" s="36"/>
      <c r="N15" s="29">
        <f t="shared" si="0"/>
        <v>0</v>
      </c>
      <c r="O15" s="29">
        <f t="shared" si="1"/>
        <v>0</v>
      </c>
      <c r="P15" s="28"/>
      <c r="Q15" s="8"/>
      <c r="R15" s="8"/>
      <c r="S15" s="8"/>
      <c r="T15" s="8"/>
    </row>
    <row r="16" ht="16" customHeight="1" spans="1:20">
      <c r="A16" s="39"/>
      <c r="B16" s="68"/>
      <c r="C16" s="68"/>
      <c r="D16" s="39"/>
      <c r="E16" s="97"/>
      <c r="F16" s="97"/>
      <c r="G16" s="97"/>
      <c r="H16" s="97"/>
      <c r="I16" s="97"/>
      <c r="J16" s="97"/>
      <c r="K16" s="29"/>
      <c r="L16" s="29"/>
      <c r="M16" s="36"/>
      <c r="N16" s="29">
        <f t="shared" si="0"/>
        <v>0</v>
      </c>
      <c r="O16" s="29">
        <f t="shared" si="1"/>
        <v>0</v>
      </c>
      <c r="P16" s="28"/>
      <c r="Q16" s="8"/>
      <c r="R16" s="8"/>
      <c r="S16" s="8"/>
      <c r="T16" s="8"/>
    </row>
    <row r="17" ht="16" customHeight="1" spans="1:20">
      <c r="A17" s="39"/>
      <c r="B17" s="68"/>
      <c r="C17" s="68"/>
      <c r="D17" s="39"/>
      <c r="E17" s="97"/>
      <c r="F17" s="97"/>
      <c r="G17" s="97"/>
      <c r="H17" s="97"/>
      <c r="I17" s="97"/>
      <c r="J17" s="97"/>
      <c r="K17" s="29"/>
      <c r="L17" s="29"/>
      <c r="M17" s="36"/>
      <c r="N17" s="29">
        <f t="shared" si="0"/>
        <v>0</v>
      </c>
      <c r="O17" s="29">
        <f t="shared" si="1"/>
        <v>0</v>
      </c>
      <c r="P17" s="28"/>
      <c r="Q17" s="8"/>
      <c r="R17" s="8"/>
      <c r="S17" s="8"/>
      <c r="T17" s="8"/>
    </row>
    <row r="18" ht="16" customHeight="1" spans="1:20">
      <c r="A18" s="39"/>
      <c r="B18" s="68"/>
      <c r="C18" s="68"/>
      <c r="D18" s="39"/>
      <c r="E18" s="97"/>
      <c r="F18" s="97"/>
      <c r="G18" s="97"/>
      <c r="H18" s="97"/>
      <c r="I18" s="97"/>
      <c r="J18" s="97"/>
      <c r="K18" s="29"/>
      <c r="L18" s="29"/>
      <c r="M18" s="36"/>
      <c r="N18" s="29">
        <f t="shared" si="0"/>
        <v>0</v>
      </c>
      <c r="O18" s="29">
        <f t="shared" si="1"/>
        <v>0</v>
      </c>
      <c r="P18" s="28"/>
      <c r="Q18" s="8"/>
      <c r="R18" s="8"/>
      <c r="S18" s="8"/>
      <c r="T18" s="8"/>
    </row>
    <row r="19" ht="16" customHeight="1" spans="1:20">
      <c r="A19" s="39"/>
      <c r="B19" s="68"/>
      <c r="C19" s="68"/>
      <c r="D19" s="39"/>
      <c r="E19" s="97"/>
      <c r="F19" s="97"/>
      <c r="G19" s="97"/>
      <c r="H19" s="97"/>
      <c r="I19" s="97"/>
      <c r="J19" s="97"/>
      <c r="K19" s="29"/>
      <c r="L19" s="29"/>
      <c r="M19" s="36"/>
      <c r="N19" s="29">
        <f t="shared" si="0"/>
        <v>0</v>
      </c>
      <c r="O19" s="29">
        <f t="shared" si="1"/>
        <v>0</v>
      </c>
      <c r="P19" s="28"/>
      <c r="Q19" s="8"/>
      <c r="R19" s="8"/>
      <c r="S19" s="8"/>
      <c r="T19" s="8"/>
    </row>
    <row r="20" ht="16" customHeight="1" spans="1:20">
      <c r="A20" s="39"/>
      <c r="B20" s="68"/>
      <c r="C20" s="68"/>
      <c r="D20" s="39"/>
      <c r="E20" s="97"/>
      <c r="F20" s="97"/>
      <c r="G20" s="97"/>
      <c r="H20" s="97"/>
      <c r="I20" s="97"/>
      <c r="J20" s="97"/>
      <c r="K20" s="29"/>
      <c r="L20" s="29"/>
      <c r="M20" s="36"/>
      <c r="N20" s="29">
        <f t="shared" si="0"/>
        <v>0</v>
      </c>
      <c r="O20" s="29">
        <f t="shared" si="1"/>
        <v>0</v>
      </c>
      <c r="P20" s="28"/>
      <c r="Q20" s="8"/>
      <c r="R20" s="8"/>
      <c r="S20" s="8"/>
      <c r="T20" s="8"/>
    </row>
    <row r="21" ht="16" customHeight="1" spans="1:20">
      <c r="A21" s="39"/>
      <c r="B21" s="68"/>
      <c r="C21" s="68"/>
      <c r="D21" s="39"/>
      <c r="E21" s="97"/>
      <c r="F21" s="97"/>
      <c r="G21" s="97"/>
      <c r="H21" s="97"/>
      <c r="I21" s="97"/>
      <c r="J21" s="97"/>
      <c r="K21" s="29"/>
      <c r="L21" s="29"/>
      <c r="M21" s="36"/>
      <c r="N21" s="29">
        <f t="shared" si="0"/>
        <v>0</v>
      </c>
      <c r="O21" s="29">
        <f t="shared" si="1"/>
        <v>0</v>
      </c>
      <c r="P21" s="28"/>
      <c r="Q21" s="8"/>
      <c r="R21" s="8"/>
      <c r="S21" s="8"/>
      <c r="T21" s="8"/>
    </row>
    <row r="22" ht="16" customHeight="1" spans="1:20">
      <c r="A22" s="39"/>
      <c r="B22" s="68"/>
      <c r="C22" s="68"/>
      <c r="D22" s="39"/>
      <c r="E22" s="97"/>
      <c r="F22" s="97"/>
      <c r="G22" s="97"/>
      <c r="H22" s="97"/>
      <c r="I22" s="97"/>
      <c r="J22" s="97"/>
      <c r="K22" s="29"/>
      <c r="L22" s="29"/>
      <c r="M22" s="36"/>
      <c r="N22" s="29">
        <f t="shared" si="0"/>
        <v>0</v>
      </c>
      <c r="O22" s="29">
        <f t="shared" si="1"/>
        <v>0</v>
      </c>
      <c r="P22" s="28"/>
      <c r="Q22" s="8"/>
      <c r="R22" s="8"/>
      <c r="S22" s="8"/>
      <c r="T22" s="8"/>
    </row>
    <row r="23" ht="16" customHeight="1" spans="1:20">
      <c r="A23" s="39"/>
      <c r="B23" s="68"/>
      <c r="C23" s="68"/>
      <c r="D23" s="39"/>
      <c r="E23" s="97"/>
      <c r="F23" s="97"/>
      <c r="G23" s="97"/>
      <c r="H23" s="97"/>
      <c r="I23" s="97"/>
      <c r="J23" s="97"/>
      <c r="K23" s="29"/>
      <c r="L23" s="29"/>
      <c r="M23" s="36"/>
      <c r="N23" s="29">
        <f t="shared" si="0"/>
        <v>0</v>
      </c>
      <c r="O23" s="29">
        <f t="shared" si="1"/>
        <v>0</v>
      </c>
      <c r="P23" s="28"/>
      <c r="Q23" s="8"/>
      <c r="R23" s="8"/>
      <c r="S23" s="8"/>
      <c r="T23" s="8"/>
    </row>
    <row r="24" ht="16" customHeight="1" spans="1:20">
      <c r="A24" s="39"/>
      <c r="B24" s="68"/>
      <c r="C24" s="68"/>
      <c r="D24" s="39"/>
      <c r="E24" s="97"/>
      <c r="F24" s="97"/>
      <c r="G24" s="97"/>
      <c r="H24" s="97"/>
      <c r="I24" s="97"/>
      <c r="J24" s="97"/>
      <c r="K24" s="29"/>
      <c r="L24" s="29"/>
      <c r="M24" s="36"/>
      <c r="N24" s="29">
        <f t="shared" si="0"/>
        <v>0</v>
      </c>
      <c r="O24" s="29">
        <f t="shared" si="1"/>
        <v>0</v>
      </c>
      <c r="P24" s="28"/>
      <c r="Q24" s="8"/>
      <c r="R24" s="8"/>
      <c r="S24" s="8"/>
      <c r="T24" s="8"/>
    </row>
    <row r="25" ht="16" customHeight="1" spans="1:20">
      <c r="A25" s="39"/>
      <c r="B25" s="68"/>
      <c r="C25" s="68"/>
      <c r="D25" s="39"/>
      <c r="E25" s="97"/>
      <c r="F25" s="97"/>
      <c r="G25" s="97"/>
      <c r="H25" s="97"/>
      <c r="I25" s="97"/>
      <c r="J25" s="97"/>
      <c r="K25" s="29"/>
      <c r="L25" s="29"/>
      <c r="M25" s="36"/>
      <c r="N25" s="29">
        <f t="shared" si="0"/>
        <v>0</v>
      </c>
      <c r="O25" s="29">
        <f t="shared" si="1"/>
        <v>0</v>
      </c>
      <c r="P25" s="28"/>
      <c r="Q25" s="8"/>
      <c r="R25" s="8"/>
      <c r="S25" s="8"/>
      <c r="T25" s="8"/>
    </row>
    <row r="26" ht="16" customHeight="1" spans="1:20">
      <c r="A26" s="39"/>
      <c r="B26" s="68"/>
      <c r="C26" s="68"/>
      <c r="D26" s="39"/>
      <c r="E26" s="97"/>
      <c r="F26" s="97"/>
      <c r="G26" s="97"/>
      <c r="H26" s="97"/>
      <c r="I26" s="97"/>
      <c r="J26" s="97"/>
      <c r="K26" s="29"/>
      <c r="L26" s="29"/>
      <c r="M26" s="36"/>
      <c r="N26" s="29">
        <f t="shared" si="0"/>
        <v>0</v>
      </c>
      <c r="O26" s="29">
        <f t="shared" si="1"/>
        <v>0</v>
      </c>
      <c r="P26" s="28"/>
      <c r="Q26" s="8"/>
      <c r="R26" s="8"/>
      <c r="S26" s="8"/>
      <c r="T26" s="8"/>
    </row>
    <row r="27" ht="16" customHeight="1" spans="1:20">
      <c r="A27" s="39"/>
      <c r="B27" s="68"/>
      <c r="C27" s="68"/>
      <c r="D27" s="39"/>
      <c r="E27" s="97"/>
      <c r="F27" s="97"/>
      <c r="G27" s="97"/>
      <c r="H27" s="97"/>
      <c r="I27" s="97"/>
      <c r="J27" s="97"/>
      <c r="K27" s="29"/>
      <c r="L27" s="29"/>
      <c r="M27" s="36"/>
      <c r="N27" s="29">
        <f t="shared" si="0"/>
        <v>0</v>
      </c>
      <c r="O27" s="29">
        <f t="shared" si="1"/>
        <v>0</v>
      </c>
      <c r="P27" s="28"/>
      <c r="Q27" s="8"/>
      <c r="R27" s="8"/>
      <c r="S27" s="8"/>
      <c r="T27" s="8"/>
    </row>
    <row r="28" ht="16" customHeight="1" spans="1:20">
      <c r="A28" s="39"/>
      <c r="B28" s="72"/>
      <c r="C28" s="72"/>
      <c r="D28" s="39"/>
      <c r="E28" s="97"/>
      <c r="F28" s="97"/>
      <c r="G28" s="97"/>
      <c r="H28" s="97"/>
      <c r="I28" s="97"/>
      <c r="J28" s="97"/>
      <c r="K28" s="29"/>
      <c r="L28" s="29"/>
      <c r="M28" s="36"/>
      <c r="N28" s="29">
        <f t="shared" si="0"/>
        <v>0</v>
      </c>
      <c r="O28" s="29">
        <f t="shared" si="1"/>
        <v>0</v>
      </c>
      <c r="P28" s="28"/>
      <c r="Q28" s="8"/>
      <c r="R28" s="8"/>
      <c r="S28" s="8"/>
      <c r="T28" s="8"/>
    </row>
    <row r="29" ht="16" customHeight="1" spans="1:20">
      <c r="A29" s="39" t="s">
        <v>3076</v>
      </c>
      <c r="B29" s="13"/>
      <c r="C29" s="274"/>
      <c r="D29" s="70"/>
      <c r="E29" s="349"/>
      <c r="F29" s="349"/>
      <c r="G29" s="349"/>
      <c r="H29" s="349"/>
      <c r="I29" s="349"/>
      <c r="J29" s="349"/>
      <c r="K29" s="349"/>
      <c r="L29" s="36">
        <f>SUM(L7:L28)</f>
        <v>0</v>
      </c>
      <c r="M29" s="36">
        <f>SUM(M7:M28)</f>
        <v>0</v>
      </c>
      <c r="N29" s="29">
        <f t="shared" si="0"/>
        <v>0</v>
      </c>
      <c r="O29" s="29">
        <f t="shared" si="1"/>
        <v>0</v>
      </c>
      <c r="P29" s="28"/>
      <c r="Q29" s="8"/>
      <c r="R29" s="8"/>
      <c r="S29" s="8"/>
      <c r="T29" s="8"/>
    </row>
    <row r="30" ht="16" customHeight="1" spans="1:20">
      <c r="A30" s="73" t="e">
        <f>#REF!</f>
        <v>#REF!</v>
      </c>
      <c r="B30" s="73"/>
      <c r="C30" s="73"/>
      <c r="D30" s="73"/>
      <c r="E30" s="73"/>
      <c r="F30" s="7"/>
      <c r="G30" s="7"/>
      <c r="H30" s="7"/>
      <c r="I30" s="7"/>
      <c r="J30" s="7"/>
      <c r="K30" s="7"/>
      <c r="L30" s="8" t="str">
        <f>CONCATENATE(索引!$D$6,"：",索引!$D18,"    ",索引!$E18)</f>
        <v>评估人员：高晓宇    王海龙</v>
      </c>
      <c r="M30" s="8"/>
      <c r="N30" s="8"/>
      <c r="O30" s="305"/>
      <c r="P30" s="305"/>
      <c r="Q30" s="8"/>
      <c r="R30" s="8"/>
      <c r="S30" s="8"/>
      <c r="T30" s="8"/>
    </row>
    <row r="31" ht="16" customHeight="1" spans="1:20">
      <c r="A31" s="8" t="e">
        <f>#REF!</f>
        <v>#REF!</v>
      </c>
      <c r="B31" s="8"/>
      <c r="C31" s="8"/>
      <c r="D31" s="8"/>
      <c r="E31" s="8"/>
      <c r="F31" s="8"/>
      <c r="G31" s="8"/>
      <c r="H31" s="8"/>
      <c r="I31" s="8"/>
      <c r="J31" s="8"/>
      <c r="K31" s="8"/>
      <c r="L31" s="8"/>
      <c r="M31" s="8"/>
      <c r="N31" s="8"/>
      <c r="O31" s="8"/>
      <c r="P31" s="8"/>
      <c r="Q31" s="8"/>
      <c r="R31" s="8"/>
      <c r="S31" s="8"/>
      <c r="T31" s="8"/>
    </row>
  </sheetData>
  <mergeCells count="19">
    <mergeCell ref="A1:P1"/>
    <mergeCell ref="A3:P3"/>
    <mergeCell ref="A29:B29"/>
    <mergeCell ref="A5:A6"/>
    <mergeCell ref="B5:B6"/>
    <mergeCell ref="C5:C6"/>
    <mergeCell ref="D5:D6"/>
    <mergeCell ref="E5:E6"/>
    <mergeCell ref="F5:F6"/>
    <mergeCell ref="G5:G6"/>
    <mergeCell ref="H5:H6"/>
    <mergeCell ref="I5:I6"/>
    <mergeCell ref="J5:J6"/>
    <mergeCell ref="K5:K6"/>
    <mergeCell ref="L5:L6"/>
    <mergeCell ref="M5:M6"/>
    <mergeCell ref="N5:N6"/>
    <mergeCell ref="O5:O6"/>
    <mergeCell ref="P5:P6"/>
  </mergeCells>
  <pageMargins left="0.75" right="0.75" top="1" bottom="1" header="0.5" footer="0.5"/>
  <headerFooter/>
  <drawing r:id="rId1"/>
  <picture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T37"/>
  <sheetViews>
    <sheetView workbookViewId="0">
      <pane ySplit="6" topLeftCell="A7" activePane="bottomLeft" state="frozen"/>
      <selection/>
      <selection pane="bottomLeft" activeCell="A1" sqref="A1:K1"/>
    </sheetView>
  </sheetViews>
  <sheetFormatPr defaultColWidth="14" defaultRowHeight="15.2"/>
  <cols>
    <col min="1" max="1" width="5" customWidth="1"/>
    <col min="2" max="2" width="21" customWidth="1"/>
    <col min="3" max="4" width="9" customWidth="1"/>
    <col min="5" max="5" width="11" customWidth="1"/>
    <col min="6" max="6" width="11" collapsed="1"/>
    <col min="7" max="7" width="11" hidden="1" customWidth="1" outlineLevel="1"/>
    <col min="8" max="8" width="15" customWidth="1"/>
    <col min="9" max="10" width="11" customWidth="1"/>
    <col min="11" max="20" width="9" customWidth="1"/>
  </cols>
  <sheetData>
    <row r="1" ht="24" customHeight="1" spans="1:20">
      <c r="A1" s="61" t="s">
        <v>3150</v>
      </c>
      <c r="B1" s="62"/>
      <c r="C1" s="62"/>
      <c r="D1" s="62"/>
      <c r="E1" s="62"/>
      <c r="F1" s="62"/>
      <c r="G1" s="62"/>
      <c r="H1" s="62"/>
      <c r="I1" s="62"/>
      <c r="J1" s="62"/>
      <c r="K1" s="62"/>
      <c r="L1" s="62"/>
      <c r="M1" s="62"/>
      <c r="N1" s="62"/>
      <c r="O1" s="62"/>
      <c r="P1" s="62"/>
      <c r="Q1" s="62"/>
      <c r="R1" s="62"/>
      <c r="S1" s="62"/>
      <c r="T1" s="62"/>
    </row>
    <row r="2" ht="16" customHeight="1" spans="1:20">
      <c r="A2" s="63"/>
      <c r="B2" s="63"/>
      <c r="C2" s="63"/>
      <c r="D2" s="63"/>
      <c r="E2" s="63"/>
      <c r="F2" s="63"/>
      <c r="G2" s="63"/>
      <c r="H2" s="25"/>
      <c r="I2" s="25"/>
      <c r="J2" s="25"/>
      <c r="K2" s="42" t="s">
        <v>3151</v>
      </c>
      <c r="L2" s="8"/>
      <c r="M2" s="8"/>
      <c r="N2" s="8"/>
      <c r="O2" s="8"/>
      <c r="P2" s="8"/>
      <c r="Q2" s="8"/>
      <c r="R2" s="8"/>
      <c r="S2" s="8"/>
      <c r="T2" s="8"/>
    </row>
    <row r="3" ht="16" customHeight="1" spans="1:20">
      <c r="A3" s="63" t="e">
        <f>#REF!</f>
        <v>#REF!</v>
      </c>
      <c r="B3" s="8"/>
      <c r="C3" s="8"/>
      <c r="D3" s="8"/>
      <c r="E3" s="8"/>
      <c r="F3" s="273"/>
      <c r="G3" s="273"/>
      <c r="H3" s="273"/>
      <c r="I3" s="273"/>
      <c r="J3" s="273"/>
      <c r="K3" s="8"/>
      <c r="L3" s="8"/>
      <c r="M3" s="8"/>
      <c r="N3" s="8"/>
      <c r="O3" s="8"/>
      <c r="P3" s="8"/>
      <c r="Q3" s="8"/>
      <c r="R3" s="8"/>
      <c r="S3" s="8"/>
      <c r="T3" s="8"/>
    </row>
    <row r="4" ht="16" customHeight="1" spans="1:20">
      <c r="A4" s="105" t="e">
        <f>#REF!</f>
        <v>#REF!</v>
      </c>
      <c r="B4" s="8"/>
      <c r="C4" s="8"/>
      <c r="D4" s="8"/>
      <c r="E4" s="8"/>
      <c r="F4" s="273"/>
      <c r="G4" s="273"/>
      <c r="H4" s="273"/>
      <c r="I4" s="273"/>
      <c r="J4" s="273"/>
      <c r="K4" s="42" t="s">
        <v>2952</v>
      </c>
      <c r="L4" s="8"/>
      <c r="M4" s="8"/>
      <c r="N4" s="8"/>
      <c r="O4" s="8"/>
      <c r="P4" s="8"/>
      <c r="Q4" s="8"/>
      <c r="R4" s="8"/>
      <c r="S4" s="8"/>
      <c r="T4" s="8"/>
    </row>
    <row r="5" ht="17" customHeight="1" spans="1:20">
      <c r="A5" s="90" t="s">
        <v>0</v>
      </c>
      <c r="B5" s="90" t="s">
        <v>3152</v>
      </c>
      <c r="C5" s="90" t="s">
        <v>3153</v>
      </c>
      <c r="D5" s="90" t="s">
        <v>3154</v>
      </c>
      <c r="E5" s="90" t="s">
        <v>3127</v>
      </c>
      <c r="F5" s="22" t="s">
        <v>3050</v>
      </c>
      <c r="G5" s="22" t="s">
        <v>3155</v>
      </c>
      <c r="H5" s="90" t="s">
        <v>3051</v>
      </c>
      <c r="I5" s="90" t="s">
        <v>3052</v>
      </c>
      <c r="J5" s="90" t="s">
        <v>3053</v>
      </c>
      <c r="K5" s="90" t="s">
        <v>3083</v>
      </c>
      <c r="L5" s="8"/>
      <c r="M5" s="65" t="s">
        <v>3156</v>
      </c>
      <c r="N5" s="66"/>
      <c r="O5" s="8"/>
      <c r="P5" s="8"/>
      <c r="Q5" s="8"/>
      <c r="R5" s="8"/>
      <c r="S5" s="8"/>
      <c r="T5" s="8"/>
    </row>
    <row r="6" ht="16" customHeight="1" spans="1:20">
      <c r="A6" s="37"/>
      <c r="B6" s="37"/>
      <c r="C6" s="37"/>
      <c r="D6" s="37"/>
      <c r="E6" s="37"/>
      <c r="F6" s="37"/>
      <c r="G6" s="37"/>
      <c r="H6" s="37"/>
      <c r="I6" s="37"/>
      <c r="J6" s="37"/>
      <c r="K6" s="37"/>
      <c r="L6" s="8"/>
      <c r="M6" s="8" t="s">
        <v>3050</v>
      </c>
      <c r="N6" s="8" t="s">
        <v>3051</v>
      </c>
      <c r="O6" s="8"/>
      <c r="P6" s="8" t="s">
        <v>3157</v>
      </c>
      <c r="Q6" s="8" t="s">
        <v>3158</v>
      </c>
      <c r="R6" s="8" t="s">
        <v>3159</v>
      </c>
      <c r="S6" s="8" t="s">
        <v>3160</v>
      </c>
      <c r="T6" s="8" t="s">
        <v>3161</v>
      </c>
    </row>
    <row r="7" ht="16" customHeight="1" spans="1:20">
      <c r="A7" s="39"/>
      <c r="B7" s="68"/>
      <c r="C7" s="69"/>
      <c r="D7" s="69"/>
      <c r="E7" s="350"/>
      <c r="F7" s="29"/>
      <c r="G7" s="36"/>
      <c r="H7" s="36">
        <f t="shared" ref="H7:H25" si="0">F7</f>
        <v>0</v>
      </c>
      <c r="I7" s="29">
        <f t="shared" ref="I7:I26" si="1">H7-F7</f>
        <v>0</v>
      </c>
      <c r="J7" s="29">
        <f t="shared" ref="J7:J26" si="2">IF(F7=0,0,ROUND(I7/F7*100,2))</f>
        <v>0</v>
      </c>
      <c r="K7" s="70"/>
      <c r="L7" s="8"/>
      <c r="M7" s="110"/>
      <c r="N7" s="110"/>
      <c r="O7" s="8"/>
      <c r="P7" s="137"/>
      <c r="Q7" s="137"/>
      <c r="R7" s="137"/>
      <c r="S7" s="137"/>
      <c r="T7" s="137"/>
    </row>
    <row r="8" ht="16" customHeight="1" spans="1:20">
      <c r="A8" s="39"/>
      <c r="B8" s="68"/>
      <c r="C8" s="69"/>
      <c r="D8" s="69"/>
      <c r="E8" s="350"/>
      <c r="F8" s="29"/>
      <c r="G8" s="36"/>
      <c r="H8" s="36">
        <f t="shared" si="0"/>
        <v>0</v>
      </c>
      <c r="I8" s="29">
        <f t="shared" si="1"/>
        <v>0</v>
      </c>
      <c r="J8" s="29">
        <f t="shared" si="2"/>
        <v>0</v>
      </c>
      <c r="K8" s="70"/>
      <c r="L8" s="8"/>
      <c r="M8" s="110"/>
      <c r="N8" s="110"/>
      <c r="O8" s="8"/>
      <c r="P8" s="137"/>
      <c r="Q8" s="137"/>
      <c r="R8" s="137"/>
      <c r="S8" s="137"/>
      <c r="T8" s="137"/>
    </row>
    <row r="9" ht="16" customHeight="1" spans="1:20">
      <c r="A9" s="39"/>
      <c r="B9" s="68"/>
      <c r="C9" s="69"/>
      <c r="D9" s="69"/>
      <c r="E9" s="350"/>
      <c r="F9" s="29"/>
      <c r="G9" s="36"/>
      <c r="H9" s="36">
        <f t="shared" si="0"/>
        <v>0</v>
      </c>
      <c r="I9" s="29">
        <f t="shared" si="1"/>
        <v>0</v>
      </c>
      <c r="J9" s="29">
        <f t="shared" si="2"/>
        <v>0</v>
      </c>
      <c r="K9" s="70"/>
      <c r="L9" s="8"/>
      <c r="M9" s="110"/>
      <c r="N9" s="110"/>
      <c r="O9" s="8"/>
      <c r="P9" s="137"/>
      <c r="Q9" s="137"/>
      <c r="R9" s="137"/>
      <c r="S9" s="137"/>
      <c r="T9" s="137"/>
    </row>
    <row r="10" ht="16" customHeight="1" spans="1:20">
      <c r="A10" s="39"/>
      <c r="B10" s="68"/>
      <c r="C10" s="69"/>
      <c r="D10" s="69"/>
      <c r="E10" s="350"/>
      <c r="F10" s="29"/>
      <c r="G10" s="36"/>
      <c r="H10" s="36">
        <f t="shared" si="0"/>
        <v>0</v>
      </c>
      <c r="I10" s="29">
        <f t="shared" si="1"/>
        <v>0</v>
      </c>
      <c r="J10" s="29">
        <f t="shared" si="2"/>
        <v>0</v>
      </c>
      <c r="K10" s="70"/>
      <c r="L10" s="8"/>
      <c r="M10" s="110"/>
      <c r="N10" s="110"/>
      <c r="O10" s="8"/>
      <c r="P10" s="137"/>
      <c r="Q10" s="137"/>
      <c r="R10" s="137"/>
      <c r="S10" s="137"/>
      <c r="T10" s="137"/>
    </row>
    <row r="11" ht="16" customHeight="1" spans="1:20">
      <c r="A11" s="39"/>
      <c r="B11" s="68"/>
      <c r="C11" s="69"/>
      <c r="D11" s="69"/>
      <c r="E11" s="350"/>
      <c r="F11" s="29"/>
      <c r="G11" s="36"/>
      <c r="H11" s="36">
        <f t="shared" si="0"/>
        <v>0</v>
      </c>
      <c r="I11" s="29">
        <f t="shared" si="1"/>
        <v>0</v>
      </c>
      <c r="J11" s="29">
        <f t="shared" si="2"/>
        <v>0</v>
      </c>
      <c r="K11" s="70"/>
      <c r="L11" s="8"/>
      <c r="M11" s="110"/>
      <c r="N11" s="110"/>
      <c r="O11" s="8"/>
      <c r="P11" s="137"/>
      <c r="Q11" s="137"/>
      <c r="R11" s="137"/>
      <c r="S11" s="137"/>
      <c r="T11" s="137"/>
    </row>
    <row r="12" ht="16" customHeight="1" spans="1:20">
      <c r="A12" s="39"/>
      <c r="B12" s="68"/>
      <c r="C12" s="69"/>
      <c r="D12" s="69"/>
      <c r="E12" s="350"/>
      <c r="F12" s="29"/>
      <c r="G12" s="36"/>
      <c r="H12" s="36">
        <f t="shared" si="0"/>
        <v>0</v>
      </c>
      <c r="I12" s="29">
        <f t="shared" si="1"/>
        <v>0</v>
      </c>
      <c r="J12" s="29">
        <f t="shared" si="2"/>
        <v>0</v>
      </c>
      <c r="K12" s="70"/>
      <c r="L12" s="8"/>
      <c r="M12" s="110"/>
      <c r="N12" s="110"/>
      <c r="O12" s="8"/>
      <c r="P12" s="137"/>
      <c r="Q12" s="137"/>
      <c r="R12" s="137"/>
      <c r="S12" s="137"/>
      <c r="T12" s="137"/>
    </row>
    <row r="13" ht="16" customHeight="1" spans="1:20">
      <c r="A13" s="39"/>
      <c r="B13" s="68"/>
      <c r="C13" s="69"/>
      <c r="D13" s="69"/>
      <c r="E13" s="350"/>
      <c r="F13" s="29"/>
      <c r="G13" s="36"/>
      <c r="H13" s="36">
        <f t="shared" si="0"/>
        <v>0</v>
      </c>
      <c r="I13" s="29">
        <f t="shared" si="1"/>
        <v>0</v>
      </c>
      <c r="J13" s="29">
        <f t="shared" si="2"/>
        <v>0</v>
      </c>
      <c r="K13" s="70"/>
      <c r="L13" s="8"/>
      <c r="M13" s="110"/>
      <c r="N13" s="110"/>
      <c r="O13" s="8"/>
      <c r="P13" s="137"/>
      <c r="Q13" s="137"/>
      <c r="R13" s="137"/>
      <c r="S13" s="137"/>
      <c r="T13" s="137"/>
    </row>
    <row r="14" ht="16" customHeight="1" spans="1:20">
      <c r="A14" s="39"/>
      <c r="B14" s="68"/>
      <c r="C14" s="69"/>
      <c r="D14" s="69"/>
      <c r="E14" s="350"/>
      <c r="F14" s="29"/>
      <c r="G14" s="36"/>
      <c r="H14" s="36">
        <f t="shared" si="0"/>
        <v>0</v>
      </c>
      <c r="I14" s="29">
        <f t="shared" si="1"/>
        <v>0</v>
      </c>
      <c r="J14" s="29">
        <f t="shared" si="2"/>
        <v>0</v>
      </c>
      <c r="K14" s="70"/>
      <c r="L14" s="8"/>
      <c r="M14" s="110"/>
      <c r="N14" s="110"/>
      <c r="O14" s="8"/>
      <c r="P14" s="137"/>
      <c r="Q14" s="137"/>
      <c r="R14" s="137"/>
      <c r="S14" s="137"/>
      <c r="T14" s="137"/>
    </row>
    <row r="15" ht="16" customHeight="1" spans="1:20">
      <c r="A15" s="39"/>
      <c r="B15" s="68"/>
      <c r="C15" s="69"/>
      <c r="D15" s="69"/>
      <c r="E15" s="350"/>
      <c r="F15" s="29"/>
      <c r="G15" s="36"/>
      <c r="H15" s="36">
        <f t="shared" si="0"/>
        <v>0</v>
      </c>
      <c r="I15" s="29">
        <f t="shared" si="1"/>
        <v>0</v>
      </c>
      <c r="J15" s="29">
        <f t="shared" si="2"/>
        <v>0</v>
      </c>
      <c r="K15" s="70"/>
      <c r="L15" s="8"/>
      <c r="M15" s="110"/>
      <c r="N15" s="110"/>
      <c r="O15" s="8"/>
      <c r="P15" s="137"/>
      <c r="Q15" s="137"/>
      <c r="R15" s="137"/>
      <c r="S15" s="137"/>
      <c r="T15" s="137"/>
    </row>
    <row r="16" ht="16" customHeight="1" spans="1:20">
      <c r="A16" s="39"/>
      <c r="B16" s="68"/>
      <c r="C16" s="69"/>
      <c r="D16" s="69"/>
      <c r="E16" s="350"/>
      <c r="F16" s="350"/>
      <c r="G16" s="350"/>
      <c r="H16" s="36">
        <f t="shared" si="0"/>
        <v>0</v>
      </c>
      <c r="I16" s="29">
        <f t="shared" si="1"/>
        <v>0</v>
      </c>
      <c r="J16" s="29">
        <f t="shared" si="2"/>
        <v>0</v>
      </c>
      <c r="K16" s="70"/>
      <c r="L16" s="8"/>
      <c r="M16" s="110"/>
      <c r="N16" s="110"/>
      <c r="O16" s="8"/>
      <c r="P16" s="137"/>
      <c r="Q16" s="137"/>
      <c r="R16" s="137"/>
      <c r="S16" s="137"/>
      <c r="T16" s="137"/>
    </row>
    <row r="17" ht="16" customHeight="1" spans="1:20">
      <c r="A17" s="39"/>
      <c r="B17" s="68"/>
      <c r="C17" s="69"/>
      <c r="D17" s="69"/>
      <c r="E17" s="350"/>
      <c r="F17" s="29"/>
      <c r="G17" s="36"/>
      <c r="H17" s="36">
        <f t="shared" si="0"/>
        <v>0</v>
      </c>
      <c r="I17" s="29">
        <f t="shared" si="1"/>
        <v>0</v>
      </c>
      <c r="J17" s="29">
        <f t="shared" si="2"/>
        <v>0</v>
      </c>
      <c r="K17" s="70"/>
      <c r="L17" s="8"/>
      <c r="M17" s="110"/>
      <c r="N17" s="110"/>
      <c r="O17" s="8"/>
      <c r="P17" s="137"/>
      <c r="Q17" s="137"/>
      <c r="R17" s="137"/>
      <c r="S17" s="137"/>
      <c r="T17" s="137"/>
    </row>
    <row r="18" ht="16" customHeight="1" spans="1:20">
      <c r="A18" s="39"/>
      <c r="B18" s="68"/>
      <c r="C18" s="69"/>
      <c r="D18" s="69"/>
      <c r="E18" s="350"/>
      <c r="F18" s="29"/>
      <c r="G18" s="36"/>
      <c r="H18" s="36">
        <f t="shared" si="0"/>
        <v>0</v>
      </c>
      <c r="I18" s="29">
        <f t="shared" si="1"/>
        <v>0</v>
      </c>
      <c r="J18" s="29">
        <f t="shared" si="2"/>
        <v>0</v>
      </c>
      <c r="K18" s="70"/>
      <c r="L18" s="8"/>
      <c r="M18" s="110"/>
      <c r="N18" s="110"/>
      <c r="O18" s="8"/>
      <c r="P18" s="137"/>
      <c r="Q18" s="137"/>
      <c r="R18" s="137"/>
      <c r="S18" s="137"/>
      <c r="T18" s="137"/>
    </row>
    <row r="19" ht="16" customHeight="1" spans="1:20">
      <c r="A19" s="39"/>
      <c r="B19" s="68"/>
      <c r="C19" s="69"/>
      <c r="D19" s="69"/>
      <c r="E19" s="350"/>
      <c r="F19" s="29"/>
      <c r="G19" s="36"/>
      <c r="H19" s="36">
        <f t="shared" si="0"/>
        <v>0</v>
      </c>
      <c r="I19" s="29">
        <f t="shared" si="1"/>
        <v>0</v>
      </c>
      <c r="J19" s="29">
        <f t="shared" si="2"/>
        <v>0</v>
      </c>
      <c r="K19" s="70"/>
      <c r="L19" s="8"/>
      <c r="M19" s="110"/>
      <c r="N19" s="110"/>
      <c r="O19" s="8"/>
      <c r="P19" s="137"/>
      <c r="Q19" s="137"/>
      <c r="R19" s="137"/>
      <c r="S19" s="137"/>
      <c r="T19" s="137"/>
    </row>
    <row r="20" ht="16" customHeight="1" spans="1:20">
      <c r="A20" s="39"/>
      <c r="B20" s="68"/>
      <c r="C20" s="69"/>
      <c r="D20" s="69"/>
      <c r="E20" s="350"/>
      <c r="F20" s="29"/>
      <c r="G20" s="36"/>
      <c r="H20" s="36">
        <f t="shared" si="0"/>
        <v>0</v>
      </c>
      <c r="I20" s="29">
        <f t="shared" si="1"/>
        <v>0</v>
      </c>
      <c r="J20" s="29">
        <f t="shared" si="2"/>
        <v>0</v>
      </c>
      <c r="K20" s="70"/>
      <c r="L20" s="8"/>
      <c r="M20" s="110"/>
      <c r="N20" s="110"/>
      <c r="O20" s="8"/>
      <c r="P20" s="137"/>
      <c r="Q20" s="137"/>
      <c r="R20" s="137"/>
      <c r="S20" s="137"/>
      <c r="T20" s="137"/>
    </row>
    <row r="21" ht="16" customHeight="1" spans="1:20">
      <c r="A21" s="39"/>
      <c r="B21" s="68"/>
      <c r="C21" s="69"/>
      <c r="D21" s="69"/>
      <c r="E21" s="350"/>
      <c r="F21" s="29"/>
      <c r="G21" s="36"/>
      <c r="H21" s="36">
        <f t="shared" si="0"/>
        <v>0</v>
      </c>
      <c r="I21" s="29">
        <f t="shared" si="1"/>
        <v>0</v>
      </c>
      <c r="J21" s="29">
        <f t="shared" si="2"/>
        <v>0</v>
      </c>
      <c r="K21" s="70"/>
      <c r="L21" s="8"/>
      <c r="M21" s="110"/>
      <c r="N21" s="110"/>
      <c r="O21" s="8"/>
      <c r="P21" s="137"/>
      <c r="Q21" s="137"/>
      <c r="R21" s="137"/>
      <c r="S21" s="137"/>
      <c r="T21" s="137"/>
    </row>
    <row r="22" ht="16" customHeight="1" spans="1:20">
      <c r="A22" s="39"/>
      <c r="B22" s="68"/>
      <c r="C22" s="69"/>
      <c r="D22" s="69"/>
      <c r="E22" s="350"/>
      <c r="F22" s="29"/>
      <c r="G22" s="36"/>
      <c r="H22" s="36">
        <f t="shared" si="0"/>
        <v>0</v>
      </c>
      <c r="I22" s="29">
        <f t="shared" si="1"/>
        <v>0</v>
      </c>
      <c r="J22" s="29">
        <f t="shared" si="2"/>
        <v>0</v>
      </c>
      <c r="K22" s="70"/>
      <c r="L22" s="8"/>
      <c r="M22" s="110"/>
      <c r="N22" s="110"/>
      <c r="O22" s="8"/>
      <c r="P22" s="137"/>
      <c r="Q22" s="137"/>
      <c r="R22" s="137"/>
      <c r="S22" s="137"/>
      <c r="T22" s="137"/>
    </row>
    <row r="23" ht="16" customHeight="1" spans="1:20">
      <c r="A23" s="39"/>
      <c r="B23" s="68"/>
      <c r="C23" s="69"/>
      <c r="D23" s="69"/>
      <c r="E23" s="350"/>
      <c r="F23" s="29"/>
      <c r="G23" s="36"/>
      <c r="H23" s="36">
        <f t="shared" si="0"/>
        <v>0</v>
      </c>
      <c r="I23" s="29">
        <f t="shared" si="1"/>
        <v>0</v>
      </c>
      <c r="J23" s="29">
        <f t="shared" si="2"/>
        <v>0</v>
      </c>
      <c r="K23" s="70"/>
      <c r="L23" s="8"/>
      <c r="M23" s="110"/>
      <c r="N23" s="110"/>
      <c r="O23" s="8"/>
      <c r="P23" s="137"/>
      <c r="Q23" s="137"/>
      <c r="R23" s="137"/>
      <c r="S23" s="137"/>
      <c r="T23" s="137"/>
    </row>
    <row r="24" ht="16" customHeight="1" spans="1:20">
      <c r="A24" s="39"/>
      <c r="B24" s="68"/>
      <c r="C24" s="69"/>
      <c r="D24" s="69"/>
      <c r="E24" s="350"/>
      <c r="F24" s="29"/>
      <c r="G24" s="36"/>
      <c r="H24" s="36">
        <f t="shared" si="0"/>
        <v>0</v>
      </c>
      <c r="I24" s="29">
        <f t="shared" si="1"/>
        <v>0</v>
      </c>
      <c r="J24" s="29">
        <f t="shared" si="2"/>
        <v>0</v>
      </c>
      <c r="K24" s="70"/>
      <c r="L24" s="8"/>
      <c r="M24" s="110"/>
      <c r="N24" s="110"/>
      <c r="O24" s="8"/>
      <c r="P24" s="137"/>
      <c r="Q24" s="137"/>
      <c r="R24" s="137"/>
      <c r="S24" s="137"/>
      <c r="T24" s="137"/>
    </row>
    <row r="25" ht="16" customHeight="1" spans="1:20">
      <c r="A25" s="39"/>
      <c r="B25" s="68"/>
      <c r="C25" s="69"/>
      <c r="D25" s="69"/>
      <c r="E25" s="350"/>
      <c r="F25" s="29"/>
      <c r="G25" s="36"/>
      <c r="H25" s="36">
        <f t="shared" si="0"/>
        <v>0</v>
      </c>
      <c r="I25" s="29">
        <f t="shared" si="1"/>
        <v>0</v>
      </c>
      <c r="J25" s="29">
        <f t="shared" si="2"/>
        <v>0</v>
      </c>
      <c r="K25" s="70"/>
      <c r="L25" s="8"/>
      <c r="M25" s="110"/>
      <c r="N25" s="110"/>
      <c r="O25" s="8"/>
      <c r="P25" s="137"/>
      <c r="Q25" s="137"/>
      <c r="R25" s="137"/>
      <c r="S25" s="137"/>
      <c r="T25" s="137"/>
    </row>
    <row r="26" ht="16" customHeight="1" spans="1:20">
      <c r="A26" s="39" t="s">
        <v>3162</v>
      </c>
      <c r="B26" s="13"/>
      <c r="C26" s="22"/>
      <c r="D26" s="69"/>
      <c r="E26" s="148"/>
      <c r="F26" s="29">
        <f>SUM(F7:F25)</f>
        <v>0</v>
      </c>
      <c r="G26" s="29">
        <f>SUM(G7:G25)</f>
        <v>0</v>
      </c>
      <c r="H26" s="36">
        <f>SUM(H7:H25)</f>
        <v>0</v>
      </c>
      <c r="I26" s="29">
        <f t="shared" si="1"/>
        <v>0</v>
      </c>
      <c r="J26" s="29">
        <f t="shared" si="2"/>
        <v>0</v>
      </c>
      <c r="K26" s="70"/>
      <c r="L26" s="8"/>
      <c r="M26" s="110"/>
      <c r="N26" s="110"/>
      <c r="O26" s="8"/>
      <c r="P26" s="137"/>
      <c r="Q26" s="137"/>
      <c r="R26" s="137"/>
      <c r="S26" s="137"/>
      <c r="T26" s="137"/>
    </row>
    <row r="27" ht="16" customHeight="1" spans="1:20">
      <c r="A27" s="39" t="s">
        <v>3163</v>
      </c>
      <c r="B27" s="13"/>
      <c r="C27" s="22"/>
      <c r="D27" s="69"/>
      <c r="E27" s="148"/>
      <c r="F27" s="29">
        <f>G26</f>
        <v>0</v>
      </c>
      <c r="G27" s="36"/>
      <c r="H27" s="36"/>
      <c r="I27" s="36"/>
      <c r="J27" s="36"/>
      <c r="K27" s="70"/>
      <c r="L27" s="8"/>
      <c r="M27" s="110"/>
      <c r="N27" s="110"/>
      <c r="O27" s="8"/>
      <c r="P27" s="137"/>
      <c r="Q27" s="137"/>
      <c r="R27" s="137"/>
      <c r="S27" s="137"/>
      <c r="T27" s="137"/>
    </row>
    <row r="28" ht="16" customHeight="1" spans="1:20">
      <c r="A28" s="39" t="s">
        <v>3164</v>
      </c>
      <c r="B28" s="13"/>
      <c r="C28" s="22"/>
      <c r="D28" s="69"/>
      <c r="E28" s="148"/>
      <c r="F28" s="29"/>
      <c r="G28" s="36"/>
      <c r="H28" s="36">
        <f>F27</f>
        <v>0</v>
      </c>
      <c r="I28" s="36"/>
      <c r="J28" s="36"/>
      <c r="K28" s="70"/>
      <c r="L28" s="8"/>
      <c r="M28" s="110"/>
      <c r="N28" s="110"/>
      <c r="O28" s="8"/>
      <c r="P28" s="135"/>
      <c r="Q28" s="135"/>
      <c r="R28" s="135"/>
      <c r="S28" s="135"/>
      <c r="T28" s="135"/>
    </row>
    <row r="29" ht="16" customHeight="1" spans="1:20">
      <c r="A29" s="39" t="s">
        <v>3165</v>
      </c>
      <c r="B29" s="13"/>
      <c r="C29" s="28"/>
      <c r="D29" s="28"/>
      <c r="E29" s="112"/>
      <c r="F29" s="29">
        <f>F26-F27</f>
        <v>0</v>
      </c>
      <c r="G29" s="36"/>
      <c r="H29" s="36">
        <f>H26-H28</f>
        <v>0</v>
      </c>
      <c r="I29" s="29">
        <f>H29-F29</f>
        <v>0</v>
      </c>
      <c r="J29" s="29">
        <f>IF(F29=0,0,ROUND(I29/F29*100,2))</f>
        <v>0</v>
      </c>
      <c r="K29" s="70"/>
      <c r="L29" s="8"/>
      <c r="M29" s="110">
        <f>SUM(M7:M27)</f>
        <v>0</v>
      </c>
      <c r="N29" s="110">
        <f>SUM(N7:N27)</f>
        <v>0</v>
      </c>
      <c r="O29" s="8"/>
      <c r="P29" s="8"/>
      <c r="Q29" s="8"/>
      <c r="R29" s="8"/>
      <c r="S29" s="8"/>
      <c r="T29" s="8"/>
    </row>
    <row r="30" ht="16" customHeight="1" spans="1:20">
      <c r="A30" s="73" t="e">
        <f>#REF!</f>
        <v>#REF!</v>
      </c>
      <c r="B30" s="73"/>
      <c r="C30" s="73"/>
      <c r="D30" s="73"/>
      <c r="E30" s="8"/>
      <c r="F30" s="74" t="str">
        <f>CONCATENATE(索引!$D$6,"：",索引!$D19,"    ",索引!$E19)</f>
        <v>评估人员：高晓宇    王海龙</v>
      </c>
      <c r="G30" s="305"/>
      <c r="H30" s="305"/>
      <c r="I30" s="305"/>
      <c r="J30" s="8"/>
      <c r="K30" s="8"/>
      <c r="L30" s="8"/>
      <c r="M30" s="8"/>
      <c r="N30" s="8"/>
      <c r="O30" s="8"/>
      <c r="P30" s="8"/>
      <c r="Q30" s="8"/>
      <c r="R30" s="8"/>
      <c r="S30" s="8"/>
      <c r="T30" s="8"/>
    </row>
    <row r="31" ht="16" customHeight="1" spans="1:20">
      <c r="A31" s="8" t="e">
        <f>#REF!</f>
        <v>#REF!</v>
      </c>
      <c r="B31" s="8"/>
      <c r="C31" s="8"/>
      <c r="D31" s="8"/>
      <c r="E31" s="8"/>
      <c r="F31" s="8"/>
      <c r="G31" s="8"/>
      <c r="H31" s="8"/>
      <c r="I31" s="8"/>
      <c r="J31" s="8"/>
      <c r="K31" s="8"/>
      <c r="L31" s="8"/>
      <c r="M31" s="8"/>
      <c r="N31" s="8"/>
      <c r="O31" s="8"/>
      <c r="P31" s="8"/>
      <c r="Q31" s="8"/>
      <c r="R31" s="8"/>
      <c r="S31" s="8"/>
      <c r="T31" s="8"/>
    </row>
    <row r="32" ht="16" customHeight="1" spans="1:20">
      <c r="A32" s="95" t="s">
        <v>3085</v>
      </c>
      <c r="B32" s="95"/>
      <c r="C32" s="95"/>
      <c r="D32" s="95"/>
      <c r="E32" s="95"/>
      <c r="F32" s="95"/>
      <c r="G32" s="95"/>
      <c r="H32" s="95"/>
      <c r="I32" s="95"/>
      <c r="J32" s="95"/>
      <c r="K32" s="95"/>
      <c r="L32" s="8"/>
      <c r="M32" s="8"/>
      <c r="N32" s="8"/>
      <c r="O32" s="8"/>
      <c r="P32" s="8"/>
      <c r="Q32" s="8"/>
      <c r="R32" s="8"/>
      <c r="S32" s="8"/>
      <c r="T32" s="8"/>
    </row>
    <row r="33" ht="16" customHeight="1" spans="1:20">
      <c r="A33" s="95"/>
      <c r="B33" s="96" t="s">
        <v>3166</v>
      </c>
      <c r="C33" s="95"/>
      <c r="D33" s="95"/>
      <c r="E33" s="95"/>
      <c r="F33" s="95"/>
      <c r="G33" s="95"/>
      <c r="H33" s="95"/>
      <c r="I33" s="95"/>
      <c r="J33" s="95"/>
      <c r="K33" s="95"/>
      <c r="L33" s="8"/>
      <c r="M33" s="8"/>
      <c r="N33" s="8"/>
      <c r="O33" s="8"/>
      <c r="P33" s="8"/>
      <c r="Q33" s="8"/>
      <c r="R33" s="8"/>
      <c r="S33" s="8"/>
      <c r="T33" s="8"/>
    </row>
    <row r="34" ht="16" customHeight="1" spans="1:20">
      <c r="A34" s="95"/>
      <c r="B34" s="96" t="s">
        <v>3167</v>
      </c>
      <c r="C34" s="95"/>
      <c r="D34" s="95"/>
      <c r="E34" s="95"/>
      <c r="F34" s="95"/>
      <c r="G34" s="95"/>
      <c r="H34" s="95"/>
      <c r="I34" s="95"/>
      <c r="J34" s="95"/>
      <c r="K34" s="95"/>
      <c r="L34" s="8"/>
      <c r="M34" s="8"/>
      <c r="N34" s="8"/>
      <c r="O34" s="8"/>
      <c r="P34" s="8"/>
      <c r="Q34" s="8"/>
      <c r="R34" s="8"/>
      <c r="S34" s="8"/>
      <c r="T34" s="8"/>
    </row>
    <row r="35" ht="16" customHeight="1" spans="1:20">
      <c r="A35" s="95" t="s">
        <v>3168</v>
      </c>
      <c r="B35" s="95"/>
      <c r="C35" s="95"/>
      <c r="D35" s="95"/>
      <c r="E35" s="95"/>
      <c r="F35" s="95"/>
      <c r="G35" s="95"/>
      <c r="H35" s="95"/>
      <c r="I35" s="95"/>
      <c r="J35" s="95"/>
      <c r="K35" s="95"/>
      <c r="L35" s="8"/>
      <c r="M35" s="8"/>
      <c r="N35" s="8"/>
      <c r="O35" s="8"/>
      <c r="P35" s="8"/>
      <c r="Q35" s="8"/>
      <c r="R35" s="8"/>
      <c r="S35" s="8"/>
      <c r="T35" s="8"/>
    </row>
    <row r="36" ht="16" customHeight="1" spans="1:20">
      <c r="A36" s="95"/>
      <c r="B36" s="96" t="s">
        <v>3169</v>
      </c>
      <c r="C36" s="95"/>
      <c r="D36" s="95"/>
      <c r="E36" s="95"/>
      <c r="F36" s="95"/>
      <c r="G36" s="95"/>
      <c r="H36" s="95"/>
      <c r="I36" s="95"/>
      <c r="J36" s="95"/>
      <c r="K36" s="95"/>
      <c r="L36" s="8"/>
      <c r="M36" s="8"/>
      <c r="N36" s="8"/>
      <c r="O36" s="8"/>
      <c r="P36" s="8"/>
      <c r="Q36" s="8"/>
      <c r="R36" s="8"/>
      <c r="S36" s="8"/>
      <c r="T36" s="8"/>
    </row>
    <row r="37" ht="16" customHeight="1" spans="1:20">
      <c r="A37" s="95"/>
      <c r="B37" s="96" t="s">
        <v>3170</v>
      </c>
      <c r="C37" s="95"/>
      <c r="D37" s="95"/>
      <c r="E37" s="95"/>
      <c r="F37" s="95"/>
      <c r="G37" s="95"/>
      <c r="H37" s="95"/>
      <c r="I37" s="95"/>
      <c r="J37" s="95"/>
      <c r="K37" s="95"/>
      <c r="L37" s="8"/>
      <c r="M37" s="8"/>
      <c r="N37" s="8"/>
      <c r="O37" s="8"/>
      <c r="P37" s="8"/>
      <c r="Q37" s="8"/>
      <c r="R37" s="8"/>
      <c r="S37" s="8"/>
      <c r="T37" s="8"/>
    </row>
  </sheetData>
  <mergeCells count="18">
    <mergeCell ref="A1:K1"/>
    <mergeCell ref="A3:K3"/>
    <mergeCell ref="M5:N5"/>
    <mergeCell ref="A26:B26"/>
    <mergeCell ref="A27:B27"/>
    <mergeCell ref="A28:B28"/>
    <mergeCell ref="A29:B29"/>
    <mergeCell ref="A5:A6"/>
    <mergeCell ref="B5:B6"/>
    <mergeCell ref="C5:C6"/>
    <mergeCell ref="D5:D6"/>
    <mergeCell ref="E5:E6"/>
    <mergeCell ref="F5:F6"/>
    <mergeCell ref="G5:G6"/>
    <mergeCell ref="H5:H6"/>
    <mergeCell ref="I5:I6"/>
    <mergeCell ref="J5:J6"/>
    <mergeCell ref="K5:K6"/>
  </mergeCells>
  <pageMargins left="0.75" right="0.75" top="1" bottom="1" header="0.5" footer="0.5"/>
  <headerFooter/>
  <drawing r:id="rId1"/>
  <picture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X40"/>
  <sheetViews>
    <sheetView workbookViewId="0">
      <pane xSplit="2" ySplit="6" topLeftCell="C7" activePane="bottomRight" state="frozen"/>
      <selection/>
      <selection pane="topRight"/>
      <selection pane="bottomLeft"/>
      <selection pane="bottomRight" activeCell="A1" sqref="A1:U1"/>
    </sheetView>
  </sheetViews>
  <sheetFormatPr defaultColWidth="14" defaultRowHeight="15.2"/>
  <cols>
    <col min="1" max="1" width="5" customWidth="1"/>
    <col min="2" max="2" width="27" customWidth="1"/>
    <col min="3" max="4" width="11" customWidth="1"/>
    <col min="5" max="5" width="13" collapsed="1"/>
    <col min="6" max="6" width="13" hidden="1" customWidth="1" outlineLevel="1"/>
    <col min="7" max="7" width="15" hidden="1" customWidth="1" outlineLevel="1"/>
    <col min="8" max="12" width="11" hidden="1" customWidth="1" outlineLevel="1"/>
    <col min="13" max="13" width="13" collapsed="1"/>
    <col min="14" max="16" width="13" hidden="1" customWidth="1" outlineLevel="1"/>
    <col min="17" max="17" width="9" hidden="1" customWidth="1" outlineLevel="1"/>
    <col min="18" max="18" width="13" customWidth="1"/>
    <col min="19" max="19" width="11" customWidth="1"/>
    <col min="20" max="24" width="9" customWidth="1"/>
  </cols>
  <sheetData>
    <row r="1" ht="24" customHeight="1" spans="1:24">
      <c r="A1" s="61" t="s">
        <v>3171</v>
      </c>
      <c r="B1" s="62"/>
      <c r="C1" s="62"/>
      <c r="D1" s="62"/>
      <c r="E1" s="62"/>
      <c r="F1" s="62"/>
      <c r="G1" s="62"/>
      <c r="H1" s="62"/>
      <c r="I1" s="62"/>
      <c r="J1" s="62"/>
      <c r="K1" s="62"/>
      <c r="L1" s="62"/>
      <c r="M1" s="62"/>
      <c r="N1" s="62"/>
      <c r="O1" s="62"/>
      <c r="P1" s="62"/>
      <c r="Q1" s="62"/>
      <c r="R1" s="62"/>
      <c r="S1" s="62"/>
      <c r="T1" s="62"/>
      <c r="U1" s="62"/>
      <c r="V1" s="62"/>
      <c r="W1" s="62"/>
      <c r="X1" s="62"/>
    </row>
    <row r="2" ht="16" customHeight="1" spans="1:24">
      <c r="A2" s="63"/>
      <c r="B2" s="63"/>
      <c r="C2" s="63"/>
      <c r="D2" s="63"/>
      <c r="E2" s="63"/>
      <c r="F2" s="63"/>
      <c r="G2" s="63"/>
      <c r="H2" s="63"/>
      <c r="I2" s="63"/>
      <c r="J2" s="63"/>
      <c r="K2" s="63"/>
      <c r="L2" s="63"/>
      <c r="M2" s="25"/>
      <c r="N2" s="25"/>
      <c r="O2" s="25"/>
      <c r="P2" s="25"/>
      <c r="Q2" s="25"/>
      <c r="R2" s="25"/>
      <c r="S2" s="25"/>
      <c r="T2" s="25"/>
      <c r="U2" s="42" t="s">
        <v>3172</v>
      </c>
      <c r="V2" s="8"/>
      <c r="W2" s="8"/>
      <c r="X2" s="8"/>
    </row>
    <row r="3" ht="16" customHeight="1" spans="1:24">
      <c r="A3" s="63" t="e">
        <f>#REF!</f>
        <v>#REF!</v>
      </c>
      <c r="B3" s="8"/>
      <c r="C3" s="8"/>
      <c r="D3" s="8"/>
      <c r="E3" s="8"/>
      <c r="F3" s="8"/>
      <c r="G3" s="8"/>
      <c r="H3" s="8"/>
      <c r="I3" s="8"/>
      <c r="J3" s="8"/>
      <c r="K3" s="8"/>
      <c r="L3" s="8"/>
      <c r="M3" s="8"/>
      <c r="N3" s="8"/>
      <c r="O3" s="8"/>
      <c r="P3" s="8"/>
      <c r="Q3" s="8"/>
      <c r="R3" s="8"/>
      <c r="S3" s="8"/>
      <c r="T3" s="8"/>
      <c r="U3" s="8"/>
      <c r="V3" s="8"/>
      <c r="W3" s="8"/>
      <c r="X3" s="8"/>
    </row>
    <row r="4" ht="16" customHeight="1" spans="1:24">
      <c r="A4" s="105" t="e">
        <f>#REF!</f>
        <v>#REF!</v>
      </c>
      <c r="B4" s="8"/>
      <c r="C4" s="8"/>
      <c r="D4" s="8"/>
      <c r="E4" s="8"/>
      <c r="F4" s="8"/>
      <c r="G4" s="8"/>
      <c r="H4" s="8"/>
      <c r="I4" s="8"/>
      <c r="J4" s="8"/>
      <c r="K4" s="8"/>
      <c r="L4" s="8"/>
      <c r="M4" s="302"/>
      <c r="N4" s="302"/>
      <c r="O4" s="302"/>
      <c r="P4" s="302"/>
      <c r="Q4" s="302"/>
      <c r="R4" s="8"/>
      <c r="S4" s="8"/>
      <c r="T4" s="8"/>
      <c r="U4" s="42" t="s">
        <v>2952</v>
      </c>
      <c r="V4" s="8"/>
      <c r="W4" s="8"/>
      <c r="X4" s="8"/>
    </row>
    <row r="5" ht="17" customHeight="1" spans="1:24">
      <c r="A5" s="22" t="s">
        <v>0</v>
      </c>
      <c r="B5" s="22" t="s">
        <v>3173</v>
      </c>
      <c r="C5" s="22" t="s">
        <v>3174</v>
      </c>
      <c r="D5" s="22" t="s">
        <v>3158</v>
      </c>
      <c r="E5" s="90" t="s">
        <v>3175</v>
      </c>
      <c r="F5" s="79" t="s">
        <v>3176</v>
      </c>
      <c r="G5" s="304"/>
      <c r="H5" s="304"/>
      <c r="I5" s="304"/>
      <c r="J5" s="304"/>
      <c r="K5" s="304"/>
      <c r="L5" s="23"/>
      <c r="M5" s="22" t="s">
        <v>3050</v>
      </c>
      <c r="N5" s="22" t="s">
        <v>3177</v>
      </c>
      <c r="O5" s="21"/>
      <c r="P5" s="13"/>
      <c r="Q5" s="90" t="s">
        <v>3178</v>
      </c>
      <c r="R5" s="22" t="s">
        <v>3051</v>
      </c>
      <c r="S5" s="22" t="s">
        <v>3052</v>
      </c>
      <c r="T5" s="22" t="s">
        <v>3053</v>
      </c>
      <c r="U5" s="22" t="s">
        <v>3083</v>
      </c>
      <c r="V5" s="25"/>
      <c r="W5" s="65" t="s">
        <v>3156</v>
      </c>
      <c r="X5" s="66"/>
    </row>
    <row r="6" ht="16" customHeight="1" spans="1:24">
      <c r="A6" s="37"/>
      <c r="B6" s="37"/>
      <c r="C6" s="37"/>
      <c r="D6" s="37"/>
      <c r="E6" s="37"/>
      <c r="F6" s="22" t="s">
        <v>3179</v>
      </c>
      <c r="G6" s="29" t="s">
        <v>3180</v>
      </c>
      <c r="H6" s="29" t="s">
        <v>3181</v>
      </c>
      <c r="I6" s="29" t="s">
        <v>3182</v>
      </c>
      <c r="J6" s="29" t="s">
        <v>3183</v>
      </c>
      <c r="K6" s="29" t="s">
        <v>3184</v>
      </c>
      <c r="L6" s="29" t="s">
        <v>3185</v>
      </c>
      <c r="M6" s="37"/>
      <c r="N6" s="148" t="s">
        <v>3186</v>
      </c>
      <c r="O6" s="148" t="s">
        <v>3187</v>
      </c>
      <c r="P6" s="148" t="s">
        <v>3162</v>
      </c>
      <c r="Q6" s="37"/>
      <c r="R6" s="37"/>
      <c r="S6" s="37"/>
      <c r="T6" s="37"/>
      <c r="U6" s="37"/>
      <c r="V6" s="8"/>
      <c r="W6" s="65" t="s">
        <v>3050</v>
      </c>
      <c r="X6" s="65" t="s">
        <v>3051</v>
      </c>
    </row>
    <row r="7" ht="16" customHeight="1" spans="1:24">
      <c r="A7" s="39"/>
      <c r="B7" s="68"/>
      <c r="C7" s="68"/>
      <c r="D7" s="39"/>
      <c r="E7" s="97"/>
      <c r="F7" s="148"/>
      <c r="G7" s="29"/>
      <c r="H7" s="29"/>
      <c r="I7" s="29"/>
      <c r="J7" s="29"/>
      <c r="K7" s="29"/>
      <c r="L7" s="29"/>
      <c r="M7" s="29">
        <f t="shared" ref="M7:M25" si="0">SUM(F7:L7)</f>
        <v>0</v>
      </c>
      <c r="N7" s="29">
        <f t="shared" ref="N7:N25" si="1">F7*0%+G7*0%+H7*5%+I7*10%+J7*20%+K7*50%+L7*100%</f>
        <v>0</v>
      </c>
      <c r="O7" s="29"/>
      <c r="P7" s="29">
        <f t="shared" ref="P7:P25" si="2">N7+O7</f>
        <v>0</v>
      </c>
      <c r="Q7" s="29">
        <f t="shared" ref="Q7:Q25" si="3">P7</f>
        <v>0</v>
      </c>
      <c r="R7" s="29">
        <f t="shared" ref="R7:R25" si="4">M7</f>
        <v>0</v>
      </c>
      <c r="S7" s="29">
        <f t="shared" ref="S7:S26" si="5">R7-M7</f>
        <v>0</v>
      </c>
      <c r="T7" s="29">
        <f t="shared" ref="T7:T26" si="6">IF(M7=0,0,ROUND(S7/M7*100,2))</f>
        <v>0</v>
      </c>
      <c r="U7" s="70"/>
      <c r="V7" s="8"/>
      <c r="W7" s="71"/>
      <c r="X7" s="71"/>
    </row>
    <row r="8" ht="16" customHeight="1" spans="1:24">
      <c r="A8" s="39"/>
      <c r="B8" s="68"/>
      <c r="C8" s="68"/>
      <c r="D8" s="39"/>
      <c r="E8" s="97"/>
      <c r="F8" s="148"/>
      <c r="G8" s="29"/>
      <c r="H8" s="29"/>
      <c r="I8" s="29"/>
      <c r="J8" s="29"/>
      <c r="K8" s="29"/>
      <c r="L8" s="29"/>
      <c r="M8" s="29">
        <f t="shared" si="0"/>
        <v>0</v>
      </c>
      <c r="N8" s="29">
        <f t="shared" si="1"/>
        <v>0</v>
      </c>
      <c r="O8" s="29"/>
      <c r="P8" s="29">
        <f t="shared" si="2"/>
        <v>0</v>
      </c>
      <c r="Q8" s="29">
        <f t="shared" si="3"/>
        <v>0</v>
      </c>
      <c r="R8" s="29">
        <f t="shared" si="4"/>
        <v>0</v>
      </c>
      <c r="S8" s="29">
        <f t="shared" si="5"/>
        <v>0</v>
      </c>
      <c r="T8" s="29">
        <f t="shared" si="6"/>
        <v>0</v>
      </c>
      <c r="U8" s="70"/>
      <c r="V8" s="8"/>
      <c r="W8" s="71"/>
      <c r="X8" s="71"/>
    </row>
    <row r="9" ht="16" customHeight="1" spans="1:24">
      <c r="A9" s="39"/>
      <c r="B9" s="68"/>
      <c r="C9" s="68"/>
      <c r="D9" s="39"/>
      <c r="E9" s="97"/>
      <c r="F9" s="148"/>
      <c r="G9" s="29"/>
      <c r="H9" s="29"/>
      <c r="I9" s="29"/>
      <c r="J9" s="29"/>
      <c r="K9" s="29"/>
      <c r="L9" s="29"/>
      <c r="M9" s="29">
        <f t="shared" si="0"/>
        <v>0</v>
      </c>
      <c r="N9" s="29">
        <f t="shared" si="1"/>
        <v>0</v>
      </c>
      <c r="O9" s="29"/>
      <c r="P9" s="29">
        <f t="shared" si="2"/>
        <v>0</v>
      </c>
      <c r="Q9" s="29">
        <f t="shared" si="3"/>
        <v>0</v>
      </c>
      <c r="R9" s="29">
        <f t="shared" si="4"/>
        <v>0</v>
      </c>
      <c r="S9" s="29">
        <f t="shared" si="5"/>
        <v>0</v>
      </c>
      <c r="T9" s="29">
        <f t="shared" si="6"/>
        <v>0</v>
      </c>
      <c r="U9" s="70"/>
      <c r="V9" s="8"/>
      <c r="W9" s="71"/>
      <c r="X9" s="71"/>
    </row>
    <row r="10" ht="16" customHeight="1" spans="1:24">
      <c r="A10" s="39"/>
      <c r="B10" s="68"/>
      <c r="C10" s="68"/>
      <c r="D10" s="39"/>
      <c r="E10" s="97"/>
      <c r="F10" s="148"/>
      <c r="G10" s="29"/>
      <c r="H10" s="29"/>
      <c r="I10" s="29"/>
      <c r="J10" s="29"/>
      <c r="K10" s="29"/>
      <c r="L10" s="29"/>
      <c r="M10" s="29">
        <f t="shared" si="0"/>
        <v>0</v>
      </c>
      <c r="N10" s="29">
        <f t="shared" si="1"/>
        <v>0</v>
      </c>
      <c r="O10" s="29"/>
      <c r="P10" s="29">
        <f t="shared" si="2"/>
        <v>0</v>
      </c>
      <c r="Q10" s="29">
        <f t="shared" si="3"/>
        <v>0</v>
      </c>
      <c r="R10" s="29">
        <f t="shared" si="4"/>
        <v>0</v>
      </c>
      <c r="S10" s="29">
        <f t="shared" si="5"/>
        <v>0</v>
      </c>
      <c r="T10" s="29">
        <f t="shared" si="6"/>
        <v>0</v>
      </c>
      <c r="U10" s="70"/>
      <c r="V10" s="8"/>
      <c r="W10" s="71"/>
      <c r="X10" s="71"/>
    </row>
    <row r="11" ht="16" customHeight="1" spans="1:24">
      <c r="A11" s="39"/>
      <c r="B11" s="68"/>
      <c r="C11" s="68"/>
      <c r="D11" s="39"/>
      <c r="E11" s="97"/>
      <c r="F11" s="148"/>
      <c r="G11" s="29"/>
      <c r="H11" s="29"/>
      <c r="I11" s="29"/>
      <c r="J11" s="29"/>
      <c r="K11" s="29"/>
      <c r="L11" s="29"/>
      <c r="M11" s="29">
        <f t="shared" si="0"/>
        <v>0</v>
      </c>
      <c r="N11" s="29">
        <f t="shared" si="1"/>
        <v>0</v>
      </c>
      <c r="O11" s="29"/>
      <c r="P11" s="29">
        <f t="shared" si="2"/>
        <v>0</v>
      </c>
      <c r="Q11" s="29">
        <f t="shared" si="3"/>
        <v>0</v>
      </c>
      <c r="R11" s="29">
        <f t="shared" si="4"/>
        <v>0</v>
      </c>
      <c r="S11" s="29">
        <f t="shared" si="5"/>
        <v>0</v>
      </c>
      <c r="T11" s="29">
        <f t="shared" si="6"/>
        <v>0</v>
      </c>
      <c r="U11" s="70"/>
      <c r="V11" s="8"/>
      <c r="W11" s="71"/>
      <c r="X11" s="71"/>
    </row>
    <row r="12" ht="16" customHeight="1" spans="1:24">
      <c r="A12" s="39"/>
      <c r="B12" s="68"/>
      <c r="C12" s="68"/>
      <c r="D12" s="39"/>
      <c r="E12" s="97"/>
      <c r="F12" s="148"/>
      <c r="G12" s="29"/>
      <c r="H12" s="29"/>
      <c r="I12" s="29"/>
      <c r="J12" s="29"/>
      <c r="K12" s="29"/>
      <c r="L12" s="29"/>
      <c r="M12" s="29">
        <f t="shared" si="0"/>
        <v>0</v>
      </c>
      <c r="N12" s="29">
        <f t="shared" si="1"/>
        <v>0</v>
      </c>
      <c r="O12" s="29"/>
      <c r="P12" s="29">
        <f t="shared" si="2"/>
        <v>0</v>
      </c>
      <c r="Q12" s="29">
        <f t="shared" si="3"/>
        <v>0</v>
      </c>
      <c r="R12" s="29">
        <f t="shared" si="4"/>
        <v>0</v>
      </c>
      <c r="S12" s="29">
        <f t="shared" si="5"/>
        <v>0</v>
      </c>
      <c r="T12" s="29">
        <f t="shared" si="6"/>
        <v>0</v>
      </c>
      <c r="U12" s="70"/>
      <c r="V12" s="8"/>
      <c r="W12" s="71"/>
      <c r="X12" s="71"/>
    </row>
    <row r="13" ht="16" customHeight="1" spans="1:24">
      <c r="A13" s="39"/>
      <c r="B13" s="68"/>
      <c r="C13" s="68"/>
      <c r="D13" s="39"/>
      <c r="E13" s="97"/>
      <c r="F13" s="148"/>
      <c r="G13" s="29"/>
      <c r="H13" s="29"/>
      <c r="I13" s="29"/>
      <c r="J13" s="29"/>
      <c r="K13" s="29"/>
      <c r="L13" s="29"/>
      <c r="M13" s="29">
        <f t="shared" si="0"/>
        <v>0</v>
      </c>
      <c r="N13" s="29">
        <f t="shared" si="1"/>
        <v>0</v>
      </c>
      <c r="O13" s="29"/>
      <c r="P13" s="29">
        <f t="shared" si="2"/>
        <v>0</v>
      </c>
      <c r="Q13" s="29">
        <f t="shared" si="3"/>
        <v>0</v>
      </c>
      <c r="R13" s="29">
        <f t="shared" si="4"/>
        <v>0</v>
      </c>
      <c r="S13" s="29">
        <f t="shared" si="5"/>
        <v>0</v>
      </c>
      <c r="T13" s="29">
        <f t="shared" si="6"/>
        <v>0</v>
      </c>
      <c r="U13" s="70"/>
      <c r="V13" s="8"/>
      <c r="W13" s="71"/>
      <c r="X13" s="71"/>
    </row>
    <row r="14" ht="16" customHeight="1" spans="1:24">
      <c r="A14" s="39"/>
      <c r="B14" s="68"/>
      <c r="C14" s="68"/>
      <c r="D14" s="39"/>
      <c r="E14" s="97"/>
      <c r="F14" s="148"/>
      <c r="G14" s="29"/>
      <c r="H14" s="29"/>
      <c r="I14" s="29"/>
      <c r="J14" s="29"/>
      <c r="K14" s="29"/>
      <c r="L14" s="29"/>
      <c r="M14" s="29">
        <f t="shared" si="0"/>
        <v>0</v>
      </c>
      <c r="N14" s="29">
        <f t="shared" si="1"/>
        <v>0</v>
      </c>
      <c r="O14" s="29"/>
      <c r="P14" s="29">
        <f t="shared" si="2"/>
        <v>0</v>
      </c>
      <c r="Q14" s="29">
        <f t="shared" si="3"/>
        <v>0</v>
      </c>
      <c r="R14" s="29">
        <f t="shared" si="4"/>
        <v>0</v>
      </c>
      <c r="S14" s="29">
        <f t="shared" si="5"/>
        <v>0</v>
      </c>
      <c r="T14" s="29">
        <f t="shared" si="6"/>
        <v>0</v>
      </c>
      <c r="U14" s="70"/>
      <c r="V14" s="8"/>
      <c r="W14" s="71"/>
      <c r="X14" s="71"/>
    </row>
    <row r="15" ht="16" customHeight="1" spans="1:24">
      <c r="A15" s="39"/>
      <c r="B15" s="68"/>
      <c r="C15" s="68"/>
      <c r="D15" s="39"/>
      <c r="E15" s="97"/>
      <c r="F15" s="148"/>
      <c r="G15" s="29"/>
      <c r="H15" s="29"/>
      <c r="I15" s="29"/>
      <c r="J15" s="29"/>
      <c r="K15" s="29"/>
      <c r="L15" s="29"/>
      <c r="M15" s="29">
        <f t="shared" si="0"/>
        <v>0</v>
      </c>
      <c r="N15" s="29">
        <f t="shared" si="1"/>
        <v>0</v>
      </c>
      <c r="O15" s="29"/>
      <c r="P15" s="29">
        <f t="shared" si="2"/>
        <v>0</v>
      </c>
      <c r="Q15" s="29">
        <f t="shared" si="3"/>
        <v>0</v>
      </c>
      <c r="R15" s="29">
        <f t="shared" si="4"/>
        <v>0</v>
      </c>
      <c r="S15" s="29">
        <f t="shared" si="5"/>
        <v>0</v>
      </c>
      <c r="T15" s="29">
        <f t="shared" si="6"/>
        <v>0</v>
      </c>
      <c r="U15" s="70"/>
      <c r="V15" s="8"/>
      <c r="W15" s="71"/>
      <c r="X15" s="71"/>
    </row>
    <row r="16" ht="16" customHeight="1" spans="1:24">
      <c r="A16" s="39"/>
      <c r="B16" s="68"/>
      <c r="C16" s="68"/>
      <c r="D16" s="39"/>
      <c r="E16" s="97"/>
      <c r="F16" s="148"/>
      <c r="G16" s="29"/>
      <c r="H16" s="29"/>
      <c r="I16" s="29"/>
      <c r="J16" s="29"/>
      <c r="K16" s="29"/>
      <c r="L16" s="29"/>
      <c r="M16" s="29">
        <f t="shared" si="0"/>
        <v>0</v>
      </c>
      <c r="N16" s="29">
        <f t="shared" si="1"/>
        <v>0</v>
      </c>
      <c r="O16" s="29"/>
      <c r="P16" s="29">
        <f t="shared" si="2"/>
        <v>0</v>
      </c>
      <c r="Q16" s="29">
        <f t="shared" si="3"/>
        <v>0</v>
      </c>
      <c r="R16" s="29">
        <f t="shared" si="4"/>
        <v>0</v>
      </c>
      <c r="S16" s="29">
        <f t="shared" si="5"/>
        <v>0</v>
      </c>
      <c r="T16" s="29">
        <f t="shared" si="6"/>
        <v>0</v>
      </c>
      <c r="U16" s="70"/>
      <c r="V16" s="8"/>
      <c r="W16" s="71"/>
      <c r="X16" s="71"/>
    </row>
    <row r="17" ht="16" customHeight="1" spans="1:24">
      <c r="A17" s="39"/>
      <c r="B17" s="68"/>
      <c r="C17" s="68"/>
      <c r="D17" s="39"/>
      <c r="E17" s="97"/>
      <c r="F17" s="148"/>
      <c r="G17" s="29"/>
      <c r="H17" s="29"/>
      <c r="I17" s="29"/>
      <c r="J17" s="29"/>
      <c r="K17" s="29"/>
      <c r="L17" s="29"/>
      <c r="M17" s="29">
        <f t="shared" si="0"/>
        <v>0</v>
      </c>
      <c r="N17" s="29">
        <f t="shared" si="1"/>
        <v>0</v>
      </c>
      <c r="O17" s="29"/>
      <c r="P17" s="29">
        <f t="shared" si="2"/>
        <v>0</v>
      </c>
      <c r="Q17" s="29">
        <f t="shared" si="3"/>
        <v>0</v>
      </c>
      <c r="R17" s="29">
        <f t="shared" si="4"/>
        <v>0</v>
      </c>
      <c r="S17" s="29">
        <f t="shared" si="5"/>
        <v>0</v>
      </c>
      <c r="T17" s="29">
        <f t="shared" si="6"/>
        <v>0</v>
      </c>
      <c r="U17" s="70"/>
      <c r="V17" s="8"/>
      <c r="W17" s="71"/>
      <c r="X17" s="71"/>
    </row>
    <row r="18" ht="16" customHeight="1" spans="1:24">
      <c r="A18" s="39"/>
      <c r="B18" s="68"/>
      <c r="C18" s="68"/>
      <c r="D18" s="39"/>
      <c r="E18" s="97"/>
      <c r="F18" s="148"/>
      <c r="G18" s="29"/>
      <c r="H18" s="29"/>
      <c r="I18" s="29"/>
      <c r="J18" s="29"/>
      <c r="K18" s="29"/>
      <c r="L18" s="29"/>
      <c r="M18" s="29">
        <f t="shared" si="0"/>
        <v>0</v>
      </c>
      <c r="N18" s="29">
        <f t="shared" si="1"/>
        <v>0</v>
      </c>
      <c r="O18" s="29"/>
      <c r="P18" s="29">
        <f t="shared" si="2"/>
        <v>0</v>
      </c>
      <c r="Q18" s="29">
        <f t="shared" si="3"/>
        <v>0</v>
      </c>
      <c r="R18" s="29">
        <f t="shared" si="4"/>
        <v>0</v>
      </c>
      <c r="S18" s="29">
        <f t="shared" si="5"/>
        <v>0</v>
      </c>
      <c r="T18" s="29">
        <f t="shared" si="6"/>
        <v>0</v>
      </c>
      <c r="U18" s="70"/>
      <c r="V18" s="8"/>
      <c r="W18" s="71"/>
      <c r="X18" s="71"/>
    </row>
    <row r="19" ht="16" customHeight="1" spans="1:24">
      <c r="A19" s="39"/>
      <c r="B19" s="68"/>
      <c r="C19" s="68"/>
      <c r="D19" s="39"/>
      <c r="E19" s="97"/>
      <c r="F19" s="148"/>
      <c r="G19" s="29"/>
      <c r="H19" s="29"/>
      <c r="I19" s="29"/>
      <c r="J19" s="29"/>
      <c r="K19" s="29"/>
      <c r="L19" s="29"/>
      <c r="M19" s="29">
        <f t="shared" si="0"/>
        <v>0</v>
      </c>
      <c r="N19" s="29">
        <f t="shared" si="1"/>
        <v>0</v>
      </c>
      <c r="O19" s="29"/>
      <c r="P19" s="29">
        <f t="shared" si="2"/>
        <v>0</v>
      </c>
      <c r="Q19" s="29">
        <f t="shared" si="3"/>
        <v>0</v>
      </c>
      <c r="R19" s="29">
        <f t="shared" si="4"/>
        <v>0</v>
      </c>
      <c r="S19" s="29">
        <f t="shared" si="5"/>
        <v>0</v>
      </c>
      <c r="T19" s="29">
        <f t="shared" si="6"/>
        <v>0</v>
      </c>
      <c r="U19" s="70"/>
      <c r="V19" s="8"/>
      <c r="W19" s="71"/>
      <c r="X19" s="71"/>
    </row>
    <row r="20" ht="16" customHeight="1" spans="1:24">
      <c r="A20" s="39"/>
      <c r="B20" s="68"/>
      <c r="C20" s="68"/>
      <c r="D20" s="39"/>
      <c r="E20" s="97"/>
      <c r="F20" s="148"/>
      <c r="G20" s="29"/>
      <c r="H20" s="29"/>
      <c r="I20" s="29"/>
      <c r="J20" s="29"/>
      <c r="K20" s="29"/>
      <c r="L20" s="29"/>
      <c r="M20" s="29">
        <f t="shared" si="0"/>
        <v>0</v>
      </c>
      <c r="N20" s="29">
        <f t="shared" si="1"/>
        <v>0</v>
      </c>
      <c r="O20" s="29"/>
      <c r="P20" s="29">
        <f t="shared" si="2"/>
        <v>0</v>
      </c>
      <c r="Q20" s="29">
        <f t="shared" si="3"/>
        <v>0</v>
      </c>
      <c r="R20" s="29">
        <f t="shared" si="4"/>
        <v>0</v>
      </c>
      <c r="S20" s="29">
        <f t="shared" si="5"/>
        <v>0</v>
      </c>
      <c r="T20" s="29">
        <f t="shared" si="6"/>
        <v>0</v>
      </c>
      <c r="U20" s="70"/>
      <c r="V20" s="8"/>
      <c r="W20" s="71"/>
      <c r="X20" s="71"/>
    </row>
    <row r="21" ht="16" customHeight="1" spans="1:24">
      <c r="A21" s="39"/>
      <c r="B21" s="68"/>
      <c r="C21" s="68"/>
      <c r="D21" s="39"/>
      <c r="E21" s="97"/>
      <c r="F21" s="148"/>
      <c r="G21" s="29"/>
      <c r="H21" s="29"/>
      <c r="I21" s="29"/>
      <c r="J21" s="29"/>
      <c r="K21" s="29"/>
      <c r="L21" s="29"/>
      <c r="M21" s="29">
        <f t="shared" si="0"/>
        <v>0</v>
      </c>
      <c r="N21" s="29">
        <f t="shared" si="1"/>
        <v>0</v>
      </c>
      <c r="O21" s="29"/>
      <c r="P21" s="29">
        <f t="shared" si="2"/>
        <v>0</v>
      </c>
      <c r="Q21" s="29">
        <f t="shared" si="3"/>
        <v>0</v>
      </c>
      <c r="R21" s="29">
        <f t="shared" si="4"/>
        <v>0</v>
      </c>
      <c r="S21" s="29">
        <f t="shared" si="5"/>
        <v>0</v>
      </c>
      <c r="T21" s="29">
        <f t="shared" si="6"/>
        <v>0</v>
      </c>
      <c r="U21" s="70"/>
      <c r="V21" s="8"/>
      <c r="W21" s="71"/>
      <c r="X21" s="71"/>
    </row>
    <row r="22" ht="16" customHeight="1" spans="1:24">
      <c r="A22" s="39"/>
      <c r="B22" s="68"/>
      <c r="C22" s="68"/>
      <c r="D22" s="39"/>
      <c r="E22" s="97"/>
      <c r="F22" s="148"/>
      <c r="G22" s="29"/>
      <c r="H22" s="29"/>
      <c r="I22" s="29"/>
      <c r="J22" s="29"/>
      <c r="K22" s="29"/>
      <c r="L22" s="29"/>
      <c r="M22" s="29">
        <f t="shared" si="0"/>
        <v>0</v>
      </c>
      <c r="N22" s="29">
        <f t="shared" si="1"/>
        <v>0</v>
      </c>
      <c r="O22" s="29"/>
      <c r="P22" s="29">
        <f t="shared" si="2"/>
        <v>0</v>
      </c>
      <c r="Q22" s="29">
        <f t="shared" si="3"/>
        <v>0</v>
      </c>
      <c r="R22" s="29">
        <f t="shared" si="4"/>
        <v>0</v>
      </c>
      <c r="S22" s="29">
        <f t="shared" si="5"/>
        <v>0</v>
      </c>
      <c r="T22" s="29">
        <f t="shared" si="6"/>
        <v>0</v>
      </c>
      <c r="U22" s="70"/>
      <c r="V22" s="8"/>
      <c r="W22" s="71"/>
      <c r="X22" s="71"/>
    </row>
    <row r="23" ht="16" customHeight="1" spans="1:24">
      <c r="A23" s="39"/>
      <c r="B23" s="68"/>
      <c r="C23" s="68"/>
      <c r="D23" s="39"/>
      <c r="E23" s="97"/>
      <c r="F23" s="148"/>
      <c r="G23" s="29"/>
      <c r="H23" s="29"/>
      <c r="I23" s="29"/>
      <c r="J23" s="29"/>
      <c r="K23" s="29"/>
      <c r="L23" s="29"/>
      <c r="M23" s="29">
        <f t="shared" si="0"/>
        <v>0</v>
      </c>
      <c r="N23" s="29">
        <f t="shared" si="1"/>
        <v>0</v>
      </c>
      <c r="O23" s="29"/>
      <c r="P23" s="29">
        <f t="shared" si="2"/>
        <v>0</v>
      </c>
      <c r="Q23" s="29">
        <f t="shared" si="3"/>
        <v>0</v>
      </c>
      <c r="R23" s="29">
        <f t="shared" si="4"/>
        <v>0</v>
      </c>
      <c r="S23" s="29">
        <f t="shared" si="5"/>
        <v>0</v>
      </c>
      <c r="T23" s="29">
        <f t="shared" si="6"/>
        <v>0</v>
      </c>
      <c r="U23" s="70"/>
      <c r="V23" s="8"/>
      <c r="W23" s="71"/>
      <c r="X23" s="71"/>
    </row>
    <row r="24" ht="16" customHeight="1" spans="1:24">
      <c r="A24" s="39"/>
      <c r="B24" s="68"/>
      <c r="C24" s="68"/>
      <c r="D24" s="39"/>
      <c r="E24" s="97"/>
      <c r="F24" s="148"/>
      <c r="G24" s="29"/>
      <c r="H24" s="29"/>
      <c r="I24" s="29"/>
      <c r="J24" s="29"/>
      <c r="K24" s="29"/>
      <c r="L24" s="29"/>
      <c r="M24" s="29">
        <f t="shared" si="0"/>
        <v>0</v>
      </c>
      <c r="N24" s="29">
        <f t="shared" si="1"/>
        <v>0</v>
      </c>
      <c r="O24" s="29"/>
      <c r="P24" s="29">
        <f t="shared" si="2"/>
        <v>0</v>
      </c>
      <c r="Q24" s="29">
        <f t="shared" si="3"/>
        <v>0</v>
      </c>
      <c r="R24" s="29">
        <f t="shared" si="4"/>
        <v>0</v>
      </c>
      <c r="S24" s="29">
        <f t="shared" si="5"/>
        <v>0</v>
      </c>
      <c r="T24" s="29">
        <f t="shared" si="6"/>
        <v>0</v>
      </c>
      <c r="U24" s="70"/>
      <c r="V24" s="8"/>
      <c r="W24" s="71"/>
      <c r="X24" s="71"/>
    </row>
    <row r="25" ht="16" customHeight="1" spans="1:24">
      <c r="A25" s="39"/>
      <c r="B25" s="72"/>
      <c r="C25" s="72"/>
      <c r="D25" s="39"/>
      <c r="E25" s="97"/>
      <c r="F25" s="148"/>
      <c r="G25" s="29"/>
      <c r="H25" s="29"/>
      <c r="I25" s="29"/>
      <c r="J25" s="29"/>
      <c r="K25" s="29"/>
      <c r="L25" s="29"/>
      <c r="M25" s="29">
        <f t="shared" si="0"/>
        <v>0</v>
      </c>
      <c r="N25" s="29">
        <f t="shared" si="1"/>
        <v>0</v>
      </c>
      <c r="O25" s="29"/>
      <c r="P25" s="29">
        <f t="shared" si="2"/>
        <v>0</v>
      </c>
      <c r="Q25" s="29">
        <f t="shared" si="3"/>
        <v>0</v>
      </c>
      <c r="R25" s="29">
        <f t="shared" si="4"/>
        <v>0</v>
      </c>
      <c r="S25" s="29">
        <f t="shared" si="5"/>
        <v>0</v>
      </c>
      <c r="T25" s="29">
        <f t="shared" si="6"/>
        <v>0</v>
      </c>
      <c r="U25" s="70"/>
      <c r="V25" s="8"/>
      <c r="W25" s="71"/>
      <c r="X25" s="71"/>
    </row>
    <row r="26" ht="16" customHeight="1" spans="1:24">
      <c r="A26" s="39" t="s">
        <v>3162</v>
      </c>
      <c r="B26" s="13"/>
      <c r="C26" s="274"/>
      <c r="D26" s="39"/>
      <c r="E26" s="349"/>
      <c r="F26" s="148"/>
      <c r="G26" s="148"/>
      <c r="H26" s="148"/>
      <c r="I26" s="148"/>
      <c r="J26" s="148"/>
      <c r="K26" s="148"/>
      <c r="L26" s="148"/>
      <c r="M26" s="29">
        <f t="shared" ref="M26:R26" si="7">SUM(M7:M25)</f>
        <v>0</v>
      </c>
      <c r="N26" s="29">
        <f t="shared" si="7"/>
        <v>0</v>
      </c>
      <c r="O26" s="29">
        <f t="shared" si="7"/>
        <v>0</v>
      </c>
      <c r="P26" s="29">
        <f t="shared" si="7"/>
        <v>0</v>
      </c>
      <c r="Q26" s="29">
        <f t="shared" si="7"/>
        <v>0</v>
      </c>
      <c r="R26" s="29">
        <f t="shared" si="7"/>
        <v>0</v>
      </c>
      <c r="S26" s="29">
        <f t="shared" si="5"/>
        <v>0</v>
      </c>
      <c r="T26" s="29">
        <f t="shared" si="6"/>
        <v>0</v>
      </c>
      <c r="U26" s="70"/>
      <c r="V26" s="8"/>
      <c r="W26" s="71"/>
      <c r="X26" s="71"/>
    </row>
    <row r="27" ht="16" customHeight="1" spans="1:24">
      <c r="A27" s="39" t="s">
        <v>3163</v>
      </c>
      <c r="B27" s="13"/>
      <c r="C27" s="274"/>
      <c r="D27" s="39"/>
      <c r="E27" s="349"/>
      <c r="F27" s="148"/>
      <c r="G27" s="148"/>
      <c r="H27" s="148"/>
      <c r="I27" s="148"/>
      <c r="J27" s="148"/>
      <c r="K27" s="148"/>
      <c r="L27" s="148"/>
      <c r="M27" s="29">
        <f>P26</f>
        <v>0</v>
      </c>
      <c r="N27" s="29"/>
      <c r="O27" s="29"/>
      <c r="P27" s="29"/>
      <c r="Q27" s="29"/>
      <c r="R27" s="29"/>
      <c r="S27" s="29"/>
      <c r="T27" s="29"/>
      <c r="U27" s="70"/>
      <c r="V27" s="8"/>
      <c r="W27" s="71"/>
      <c r="X27" s="71"/>
    </row>
    <row r="28" ht="16" customHeight="1" spans="1:24">
      <c r="A28" s="39" t="s">
        <v>3164</v>
      </c>
      <c r="B28" s="13"/>
      <c r="C28" s="274"/>
      <c r="D28" s="39"/>
      <c r="E28" s="349"/>
      <c r="F28" s="148"/>
      <c r="G28" s="148"/>
      <c r="H28" s="148"/>
      <c r="I28" s="148"/>
      <c r="J28" s="148"/>
      <c r="K28" s="148"/>
      <c r="L28" s="148"/>
      <c r="M28" s="29"/>
      <c r="N28" s="29"/>
      <c r="O28" s="29"/>
      <c r="P28" s="29"/>
      <c r="Q28" s="29"/>
      <c r="R28" s="29">
        <f>Q26</f>
        <v>0</v>
      </c>
      <c r="S28" s="29"/>
      <c r="T28" s="29"/>
      <c r="U28" s="70"/>
      <c r="V28" s="8"/>
      <c r="W28" s="71"/>
      <c r="X28" s="71"/>
    </row>
    <row r="29" ht="16" customHeight="1" spans="1:24">
      <c r="A29" s="39" t="s">
        <v>3165</v>
      </c>
      <c r="B29" s="13"/>
      <c r="C29" s="274"/>
      <c r="D29" s="70"/>
      <c r="E29" s="349"/>
      <c r="F29" s="148"/>
      <c r="G29" s="148"/>
      <c r="H29" s="148"/>
      <c r="I29" s="148"/>
      <c r="J29" s="148"/>
      <c r="K29" s="148"/>
      <c r="L29" s="148"/>
      <c r="M29" s="29">
        <f>M26-M27</f>
        <v>0</v>
      </c>
      <c r="N29" s="29"/>
      <c r="O29" s="29"/>
      <c r="P29" s="29"/>
      <c r="Q29" s="29"/>
      <c r="R29" s="29">
        <f>R26-R28</f>
        <v>0</v>
      </c>
      <c r="S29" s="29">
        <f>R29-M29</f>
        <v>0</v>
      </c>
      <c r="T29" s="29">
        <f>IF(M29=0,0,ROUND(S29/M29*100,2))</f>
        <v>0</v>
      </c>
      <c r="U29" s="70"/>
      <c r="V29" s="8"/>
      <c r="W29" s="71">
        <f>SUM(W7:W28)</f>
        <v>0</v>
      </c>
      <c r="X29" s="71">
        <f>SUM(X7:X28)</f>
        <v>0</v>
      </c>
    </row>
    <row r="30" ht="16" customHeight="1" spans="1:24">
      <c r="A30" s="73" t="e">
        <f>#REF!</f>
        <v>#REF!</v>
      </c>
      <c r="B30" s="73"/>
      <c r="C30" s="73"/>
      <c r="D30" s="73"/>
      <c r="E30" s="73"/>
      <c r="F30" s="7"/>
      <c r="G30" s="7"/>
      <c r="H30" s="7"/>
      <c r="I30" s="7"/>
      <c r="J30" s="7"/>
      <c r="K30" s="7"/>
      <c r="L30" s="7"/>
      <c r="M30" s="74" t="str">
        <f>CONCATENATE(索引!$D$6,"：",索引!$D20,"    ",索引!$E20)</f>
        <v>评估人员：高晓宇    王海龙</v>
      </c>
      <c r="N30" s="8"/>
      <c r="O30" s="8"/>
      <c r="P30" s="8"/>
      <c r="Q30" s="8"/>
      <c r="R30" s="8"/>
      <c r="S30" s="305"/>
      <c r="T30" s="305"/>
      <c r="U30" s="305"/>
      <c r="V30" s="8"/>
      <c r="W30" s="8"/>
      <c r="X30" s="8"/>
    </row>
    <row r="31" ht="16" customHeight="1" spans="1:24">
      <c r="A31" s="8" t="e">
        <f>#REF!</f>
        <v>#REF!</v>
      </c>
      <c r="B31" s="8"/>
      <c r="C31" s="8"/>
      <c r="D31" s="8"/>
      <c r="E31" s="8"/>
      <c r="F31" s="8"/>
      <c r="G31" s="8"/>
      <c r="H31" s="8"/>
      <c r="I31" s="8"/>
      <c r="J31" s="8"/>
      <c r="K31" s="8"/>
      <c r="L31" s="8"/>
      <c r="M31" s="8"/>
      <c r="N31" s="8"/>
      <c r="O31" s="8"/>
      <c r="P31" s="8"/>
      <c r="Q31" s="8"/>
      <c r="R31" s="8"/>
      <c r="S31" s="8"/>
      <c r="T31" s="8"/>
      <c r="U31" s="8"/>
      <c r="V31" s="8"/>
      <c r="W31" s="8"/>
      <c r="X31" s="8"/>
    </row>
    <row r="32" ht="16" customHeight="1" spans="1:24">
      <c r="A32" s="95" t="s">
        <v>3085</v>
      </c>
      <c r="B32" s="95"/>
      <c r="C32" s="95"/>
      <c r="D32" s="95"/>
      <c r="E32" s="95"/>
      <c r="F32" s="95"/>
      <c r="G32" s="95"/>
      <c r="H32" s="95"/>
      <c r="I32" s="95"/>
      <c r="J32" s="95"/>
      <c r="K32" s="95"/>
      <c r="L32" s="95"/>
      <c r="M32" s="95"/>
      <c r="N32" s="95"/>
      <c r="O32" s="95"/>
      <c r="P32" s="95"/>
      <c r="Q32" s="95"/>
      <c r="R32" s="95"/>
      <c r="S32" s="95"/>
      <c r="T32" s="95"/>
      <c r="U32" s="95"/>
      <c r="V32" s="8"/>
      <c r="W32" s="8"/>
      <c r="X32" s="8"/>
    </row>
    <row r="33" ht="16" customHeight="1" spans="1:24">
      <c r="A33" s="95"/>
      <c r="B33" s="96" t="s">
        <v>3188</v>
      </c>
      <c r="C33" s="96"/>
      <c r="D33" s="95"/>
      <c r="E33" s="95"/>
      <c r="F33" s="95"/>
      <c r="G33" s="95"/>
      <c r="H33" s="95"/>
      <c r="I33" s="95"/>
      <c r="J33" s="95"/>
      <c r="K33" s="95"/>
      <c r="L33" s="95"/>
      <c r="M33" s="95"/>
      <c r="N33" s="95"/>
      <c r="O33" s="95"/>
      <c r="P33" s="95"/>
      <c r="Q33" s="95"/>
      <c r="R33" s="95"/>
      <c r="S33" s="95"/>
      <c r="T33" s="95"/>
      <c r="U33" s="95"/>
      <c r="V33" s="8"/>
      <c r="W33" s="8"/>
      <c r="X33" s="8"/>
    </row>
    <row r="34" ht="16" customHeight="1" spans="1:24">
      <c r="A34" s="95"/>
      <c r="B34" s="96" t="s">
        <v>3189</v>
      </c>
      <c r="C34" s="96"/>
      <c r="D34" s="95"/>
      <c r="E34" s="95"/>
      <c r="F34" s="95"/>
      <c r="G34" s="95"/>
      <c r="H34" s="95"/>
      <c r="I34" s="95"/>
      <c r="J34" s="95"/>
      <c r="K34" s="95"/>
      <c r="L34" s="95"/>
      <c r="M34" s="95"/>
      <c r="N34" s="95"/>
      <c r="O34" s="95"/>
      <c r="P34" s="95"/>
      <c r="Q34" s="95"/>
      <c r="R34" s="95"/>
      <c r="S34" s="95"/>
      <c r="T34" s="95"/>
      <c r="U34" s="95"/>
      <c r="V34" s="8"/>
      <c r="W34" s="8"/>
      <c r="X34" s="8"/>
    </row>
    <row r="35" ht="16" customHeight="1" spans="1:24">
      <c r="A35" s="95"/>
      <c r="B35" s="96" t="s">
        <v>3190</v>
      </c>
      <c r="C35" s="96"/>
      <c r="D35" s="95"/>
      <c r="E35" s="95"/>
      <c r="F35" s="95"/>
      <c r="G35" s="95"/>
      <c r="H35" s="95"/>
      <c r="I35" s="95"/>
      <c r="J35" s="95"/>
      <c r="K35" s="95"/>
      <c r="L35" s="95"/>
      <c r="M35" s="95"/>
      <c r="N35" s="95"/>
      <c r="O35" s="95"/>
      <c r="P35" s="95"/>
      <c r="Q35" s="95"/>
      <c r="R35" s="95"/>
      <c r="S35" s="95"/>
      <c r="T35" s="95"/>
      <c r="U35" s="95"/>
      <c r="V35" s="8"/>
      <c r="W35" s="8"/>
      <c r="X35" s="8"/>
    </row>
    <row r="36" ht="16" customHeight="1" spans="1:24">
      <c r="A36" s="95"/>
      <c r="B36" s="96" t="s">
        <v>3191</v>
      </c>
      <c r="C36" s="96"/>
      <c r="D36" s="95"/>
      <c r="E36" s="95"/>
      <c r="F36" s="95"/>
      <c r="G36" s="95"/>
      <c r="H36" s="95"/>
      <c r="I36" s="95"/>
      <c r="J36" s="95"/>
      <c r="K36" s="95"/>
      <c r="L36" s="95"/>
      <c r="M36" s="95"/>
      <c r="N36" s="95"/>
      <c r="O36" s="95"/>
      <c r="P36" s="95"/>
      <c r="Q36" s="95"/>
      <c r="R36" s="95"/>
      <c r="S36" s="95"/>
      <c r="T36" s="95"/>
      <c r="U36" s="95"/>
      <c r="V36" s="8"/>
      <c r="W36" s="8"/>
      <c r="X36" s="8"/>
    </row>
    <row r="37" ht="16" customHeight="1" spans="1:24">
      <c r="A37" s="95"/>
      <c r="B37" s="96" t="s">
        <v>3192</v>
      </c>
      <c r="C37" s="96"/>
      <c r="D37" s="95"/>
      <c r="E37" s="95"/>
      <c r="F37" s="95"/>
      <c r="G37" s="95"/>
      <c r="H37" s="95"/>
      <c r="I37" s="95"/>
      <c r="J37" s="95"/>
      <c r="K37" s="95"/>
      <c r="L37" s="95"/>
      <c r="M37" s="95"/>
      <c r="N37" s="95"/>
      <c r="O37" s="95"/>
      <c r="P37" s="95"/>
      <c r="Q37" s="95"/>
      <c r="R37" s="95"/>
      <c r="S37" s="95"/>
      <c r="T37" s="95"/>
      <c r="U37" s="95"/>
      <c r="V37" s="8"/>
      <c r="W37" s="8"/>
      <c r="X37" s="8"/>
    </row>
    <row r="38" ht="16" customHeight="1" spans="1:24">
      <c r="A38" s="95"/>
      <c r="B38" s="95"/>
      <c r="C38" s="95"/>
      <c r="D38" s="95" t="s">
        <v>3193</v>
      </c>
      <c r="E38" s="95"/>
      <c r="F38" s="95"/>
      <c r="G38" s="95"/>
      <c r="H38" s="95"/>
      <c r="I38" s="95"/>
      <c r="J38" s="95"/>
      <c r="K38" s="95"/>
      <c r="L38" s="95"/>
      <c r="M38" s="95"/>
      <c r="N38" s="95"/>
      <c r="O38" s="95"/>
      <c r="P38" s="95"/>
      <c r="Q38" s="95"/>
      <c r="R38" s="95"/>
      <c r="S38" s="95"/>
      <c r="T38" s="95"/>
      <c r="U38" s="95"/>
      <c r="V38" s="8"/>
      <c r="W38" s="8"/>
      <c r="X38" s="8"/>
    </row>
    <row r="39" ht="16" customHeight="1" spans="1:24">
      <c r="A39" s="95"/>
      <c r="B39" s="95"/>
      <c r="C39" s="95"/>
      <c r="D39" s="95" t="s">
        <v>3194</v>
      </c>
      <c r="E39" s="95"/>
      <c r="F39" s="95"/>
      <c r="G39" s="95"/>
      <c r="H39" s="95"/>
      <c r="I39" s="95"/>
      <c r="J39" s="95"/>
      <c r="K39" s="95"/>
      <c r="L39" s="95"/>
      <c r="M39" s="95"/>
      <c r="N39" s="95"/>
      <c r="O39" s="95"/>
      <c r="P39" s="95"/>
      <c r="Q39" s="95"/>
      <c r="R39" s="95"/>
      <c r="S39" s="95"/>
      <c r="T39" s="95"/>
      <c r="U39" s="95"/>
      <c r="V39" s="8"/>
      <c r="W39" s="8"/>
      <c r="X39" s="8"/>
    </row>
    <row r="40" ht="16" customHeight="1" spans="1:24">
      <c r="A40" s="95"/>
      <c r="B40" s="95"/>
      <c r="C40" s="95"/>
      <c r="D40" s="95" t="s">
        <v>3195</v>
      </c>
      <c r="E40" s="95"/>
      <c r="F40" s="95"/>
      <c r="G40" s="95"/>
      <c r="H40" s="95"/>
      <c r="I40" s="95"/>
      <c r="J40" s="95"/>
      <c r="K40" s="95"/>
      <c r="L40" s="95"/>
      <c r="M40" s="95"/>
      <c r="N40" s="95"/>
      <c r="O40" s="95"/>
      <c r="P40" s="95"/>
      <c r="Q40" s="95"/>
      <c r="R40" s="95"/>
      <c r="S40" s="95"/>
      <c r="T40" s="95"/>
      <c r="U40" s="95"/>
      <c r="V40" s="8"/>
      <c r="W40" s="8"/>
      <c r="X40" s="8"/>
    </row>
  </sheetData>
  <mergeCells count="20">
    <mergeCell ref="A1:U1"/>
    <mergeCell ref="A3:U3"/>
    <mergeCell ref="F5:L5"/>
    <mergeCell ref="N5:P5"/>
    <mergeCell ref="W5:X5"/>
    <mergeCell ref="A26:B26"/>
    <mergeCell ref="A27:B27"/>
    <mergeCell ref="A28:B28"/>
    <mergeCell ref="A29:B29"/>
    <mergeCell ref="A5:A6"/>
    <mergeCell ref="B5:B6"/>
    <mergeCell ref="C5:C6"/>
    <mergeCell ref="D5:D6"/>
    <mergeCell ref="E5:E6"/>
    <mergeCell ref="M5:M6"/>
    <mergeCell ref="Q5:Q6"/>
    <mergeCell ref="R5:R6"/>
    <mergeCell ref="S5:S6"/>
    <mergeCell ref="T5:T6"/>
    <mergeCell ref="U5:U6"/>
  </mergeCells>
  <pageMargins left="0.75" right="0.75" top="1" bottom="1" header="0.5" footer="0.5"/>
  <headerFooter/>
  <drawing r:id="rId2"/>
  <legacyDrawing r:id="rId3"/>
  <picture r:id="rId4"/>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W33"/>
  <sheetViews>
    <sheetView workbookViewId="0">
      <pane xSplit="2" ySplit="6" topLeftCell="C7" activePane="bottomRight" state="frozen"/>
      <selection/>
      <selection pane="topRight"/>
      <selection pane="bottomLeft"/>
      <selection pane="bottomRight" activeCell="A1" sqref="A1:N1"/>
    </sheetView>
  </sheetViews>
  <sheetFormatPr defaultColWidth="14" defaultRowHeight="15.2"/>
  <cols>
    <col min="1" max="1" width="5" customWidth="1"/>
    <col min="2" max="2" width="17" customWidth="1"/>
    <col min="3" max="3" width="7" customWidth="1"/>
    <col min="4" max="6" width="9" customWidth="1"/>
    <col min="7" max="8" width="11" customWidth="1"/>
    <col min="9" max="9" width="11" collapsed="1"/>
    <col min="10" max="10" width="11" hidden="1" customWidth="1" outlineLevel="1"/>
    <col min="11" max="13" width="11" customWidth="1"/>
    <col min="14" max="14" width="5" customWidth="1"/>
    <col min="15" max="23" width="9" customWidth="1"/>
  </cols>
  <sheetData>
    <row r="1" ht="24" customHeight="1" spans="1:23">
      <c r="A1" s="61" t="s">
        <v>3196</v>
      </c>
      <c r="B1" s="62"/>
      <c r="C1" s="62"/>
      <c r="D1" s="62"/>
      <c r="E1" s="62"/>
      <c r="F1" s="62"/>
      <c r="G1" s="62"/>
      <c r="H1" s="62"/>
      <c r="I1" s="62"/>
      <c r="J1" s="62"/>
      <c r="K1" s="62"/>
      <c r="L1" s="62"/>
      <c r="M1" s="62"/>
      <c r="N1" s="62"/>
      <c r="O1" s="62"/>
      <c r="P1" s="62"/>
      <c r="Q1" s="62"/>
      <c r="R1" s="62"/>
      <c r="S1" s="62"/>
      <c r="T1" s="62"/>
      <c r="U1" s="62"/>
      <c r="V1" s="62"/>
      <c r="W1" s="62"/>
    </row>
    <row r="2" ht="16" customHeight="1" spans="1:23">
      <c r="A2" s="63"/>
      <c r="B2" s="63"/>
      <c r="C2" s="63"/>
      <c r="D2" s="63"/>
      <c r="E2" s="63"/>
      <c r="F2" s="63"/>
      <c r="G2" s="109"/>
      <c r="H2" s="109"/>
      <c r="I2" s="109"/>
      <c r="J2" s="109"/>
      <c r="K2" s="25"/>
      <c r="L2" s="25"/>
      <c r="M2" s="25"/>
      <c r="N2" s="42" t="s">
        <v>3197</v>
      </c>
      <c r="O2" s="8"/>
      <c r="P2" s="8"/>
      <c r="Q2" s="8"/>
      <c r="R2" s="8"/>
      <c r="S2" s="8"/>
      <c r="T2" s="8"/>
      <c r="U2" s="8"/>
      <c r="V2" s="8"/>
      <c r="W2" s="8"/>
    </row>
    <row r="3" ht="16" customHeight="1" spans="1:23">
      <c r="A3" s="63" t="e">
        <f>#REF!</f>
        <v>#REF!</v>
      </c>
      <c r="B3" s="8"/>
      <c r="C3" s="8"/>
      <c r="D3" s="8"/>
      <c r="E3" s="8"/>
      <c r="F3" s="8"/>
      <c r="G3" s="89"/>
      <c r="H3" s="89"/>
      <c r="I3" s="89"/>
      <c r="J3" s="89"/>
      <c r="K3" s="8"/>
      <c r="L3" s="8"/>
      <c r="M3" s="8"/>
      <c r="N3" s="8"/>
      <c r="O3" s="8"/>
      <c r="P3" s="8"/>
      <c r="Q3" s="8"/>
      <c r="R3" s="8"/>
      <c r="S3" s="8"/>
      <c r="T3" s="8"/>
      <c r="U3" s="8"/>
      <c r="V3" s="8"/>
      <c r="W3" s="8"/>
    </row>
    <row r="4" ht="16" customHeight="1" spans="1:23">
      <c r="A4" s="105" t="e">
        <f>#REF!</f>
        <v>#REF!</v>
      </c>
      <c r="B4" s="8"/>
      <c r="C4" s="8"/>
      <c r="D4" s="8"/>
      <c r="E4" s="8"/>
      <c r="F4" s="8"/>
      <c r="G4" s="89"/>
      <c r="H4" s="89"/>
      <c r="I4" s="344"/>
      <c r="J4" s="344"/>
      <c r="K4" s="8"/>
      <c r="L4" s="8"/>
      <c r="M4" s="8"/>
      <c r="N4" s="42" t="s">
        <v>2952</v>
      </c>
      <c r="O4" s="8"/>
      <c r="P4" s="8"/>
      <c r="Q4" s="8"/>
      <c r="R4" s="8"/>
      <c r="S4" s="8"/>
      <c r="T4" s="8"/>
      <c r="U4" s="8"/>
      <c r="V4" s="8"/>
      <c r="W4" s="8"/>
    </row>
    <row r="5" ht="16" customHeight="1" spans="1:23">
      <c r="A5" s="22" t="s">
        <v>0</v>
      </c>
      <c r="B5" s="22" t="s">
        <v>3152</v>
      </c>
      <c r="C5" s="22" t="s">
        <v>3157</v>
      </c>
      <c r="D5" s="22" t="s">
        <v>3153</v>
      </c>
      <c r="E5" s="22" t="s">
        <v>3154</v>
      </c>
      <c r="F5" s="90" t="s">
        <v>3127</v>
      </c>
      <c r="G5" s="148" t="s">
        <v>3158</v>
      </c>
      <c r="H5" s="148" t="s">
        <v>3198</v>
      </c>
      <c r="I5" s="148" t="s">
        <v>3050</v>
      </c>
      <c r="J5" s="22" t="s">
        <v>3155</v>
      </c>
      <c r="K5" s="35" t="s">
        <v>3051</v>
      </c>
      <c r="L5" s="22" t="s">
        <v>3052</v>
      </c>
      <c r="M5" s="22" t="s">
        <v>3053</v>
      </c>
      <c r="N5" s="22" t="s">
        <v>3083</v>
      </c>
      <c r="O5" s="25"/>
      <c r="P5" s="65" t="s">
        <v>3156</v>
      </c>
      <c r="Q5" s="66"/>
      <c r="R5" s="25"/>
      <c r="S5" s="25"/>
      <c r="T5" s="25"/>
      <c r="U5" s="25"/>
      <c r="V5" s="25"/>
      <c r="W5" s="25"/>
    </row>
    <row r="6" ht="16" customHeight="1" spans="1:23">
      <c r="A6" s="37"/>
      <c r="B6" s="37"/>
      <c r="C6" s="37"/>
      <c r="D6" s="37"/>
      <c r="E6" s="37"/>
      <c r="F6" s="37"/>
      <c r="G6" s="37"/>
      <c r="H6" s="37"/>
      <c r="I6" s="37"/>
      <c r="J6" s="37"/>
      <c r="K6" s="27"/>
      <c r="L6" s="37"/>
      <c r="M6" s="37"/>
      <c r="N6" s="37"/>
      <c r="O6" s="8"/>
      <c r="P6" s="65" t="s">
        <v>3050</v>
      </c>
      <c r="Q6" s="65" t="s">
        <v>3051</v>
      </c>
      <c r="R6" s="8"/>
      <c r="S6" s="346" t="s">
        <v>3159</v>
      </c>
      <c r="T6" s="346" t="s">
        <v>3160</v>
      </c>
      <c r="U6" s="346" t="s">
        <v>3161</v>
      </c>
      <c r="V6" s="65" t="s">
        <v>3153</v>
      </c>
      <c r="W6" s="65" t="s">
        <v>3199</v>
      </c>
    </row>
    <row r="7" ht="16" customHeight="1" spans="1:23">
      <c r="A7" s="39"/>
      <c r="B7" s="68"/>
      <c r="C7" s="68"/>
      <c r="D7" s="68"/>
      <c r="E7" s="39"/>
      <c r="F7" s="69"/>
      <c r="G7" s="69"/>
      <c r="H7" s="69"/>
      <c r="I7" s="148"/>
      <c r="J7" s="111"/>
      <c r="K7" s="36">
        <f t="shared" ref="K7:K24" si="0">I7</f>
        <v>0</v>
      </c>
      <c r="L7" s="29">
        <f t="shared" ref="L7:L24" si="1">K7-I7</f>
        <v>0</v>
      </c>
      <c r="M7" s="29">
        <f t="shared" ref="M7:M24" si="2">IF(I7=0,0,ROUND(L7/I7*100,2))</f>
        <v>0</v>
      </c>
      <c r="N7" s="70"/>
      <c r="O7" s="8"/>
      <c r="P7" s="71"/>
      <c r="Q7" s="71"/>
      <c r="R7" s="8"/>
      <c r="S7" s="137"/>
      <c r="T7" s="137"/>
      <c r="U7" s="137"/>
      <c r="V7" s="347"/>
      <c r="W7" s="301"/>
    </row>
    <row r="8" ht="16" customHeight="1" spans="1:23">
      <c r="A8" s="39"/>
      <c r="B8" s="68"/>
      <c r="C8" s="68"/>
      <c r="D8" s="68"/>
      <c r="E8" s="39"/>
      <c r="F8" s="69"/>
      <c r="G8" s="69"/>
      <c r="H8" s="69"/>
      <c r="I8" s="148"/>
      <c r="J8" s="111"/>
      <c r="K8" s="36">
        <f t="shared" si="0"/>
        <v>0</v>
      </c>
      <c r="L8" s="29">
        <f t="shared" si="1"/>
        <v>0</v>
      </c>
      <c r="M8" s="29">
        <f t="shared" si="2"/>
        <v>0</v>
      </c>
      <c r="N8" s="70"/>
      <c r="O8" s="8"/>
      <c r="P8" s="71"/>
      <c r="Q8" s="71"/>
      <c r="R8" s="8"/>
      <c r="S8" s="137"/>
      <c r="T8" s="137"/>
      <c r="U8" s="137"/>
      <c r="V8" s="347"/>
      <c r="W8" s="301"/>
    </row>
    <row r="9" ht="16" customHeight="1" spans="1:23">
      <c r="A9" s="39"/>
      <c r="B9" s="68"/>
      <c r="C9" s="68"/>
      <c r="D9" s="68"/>
      <c r="E9" s="39"/>
      <c r="F9" s="69"/>
      <c r="G9" s="69"/>
      <c r="H9" s="69"/>
      <c r="I9" s="148"/>
      <c r="J9" s="111"/>
      <c r="K9" s="36">
        <f t="shared" si="0"/>
        <v>0</v>
      </c>
      <c r="L9" s="29">
        <f t="shared" si="1"/>
        <v>0</v>
      </c>
      <c r="M9" s="29">
        <f t="shared" si="2"/>
        <v>0</v>
      </c>
      <c r="N9" s="70"/>
      <c r="O9" s="8"/>
      <c r="P9" s="71"/>
      <c r="Q9" s="71"/>
      <c r="R9" s="8"/>
      <c r="S9" s="137"/>
      <c r="T9" s="137"/>
      <c r="U9" s="137"/>
      <c r="V9" s="347"/>
      <c r="W9" s="301"/>
    </row>
    <row r="10" ht="16" customHeight="1" spans="1:23">
      <c r="A10" s="39"/>
      <c r="B10" s="68"/>
      <c r="C10" s="68"/>
      <c r="D10" s="68"/>
      <c r="E10" s="39"/>
      <c r="F10" s="69"/>
      <c r="G10" s="69"/>
      <c r="H10" s="69"/>
      <c r="I10" s="148"/>
      <c r="J10" s="111"/>
      <c r="K10" s="36">
        <f t="shared" si="0"/>
        <v>0</v>
      </c>
      <c r="L10" s="29">
        <f t="shared" si="1"/>
        <v>0</v>
      </c>
      <c r="M10" s="29">
        <f t="shared" si="2"/>
        <v>0</v>
      </c>
      <c r="N10" s="70"/>
      <c r="O10" s="8"/>
      <c r="P10" s="71"/>
      <c r="Q10" s="71"/>
      <c r="R10" s="8"/>
      <c r="S10" s="137"/>
      <c r="T10" s="137"/>
      <c r="U10" s="137"/>
      <c r="V10" s="347"/>
      <c r="W10" s="301"/>
    </row>
    <row r="11" ht="16" customHeight="1" spans="1:23">
      <c r="A11" s="39"/>
      <c r="B11" s="68"/>
      <c r="C11" s="68"/>
      <c r="D11" s="68"/>
      <c r="E11" s="39"/>
      <c r="F11" s="69"/>
      <c r="G11" s="69"/>
      <c r="H11" s="69"/>
      <c r="I11" s="148"/>
      <c r="J11" s="111"/>
      <c r="K11" s="36">
        <f t="shared" si="0"/>
        <v>0</v>
      </c>
      <c r="L11" s="29">
        <f t="shared" si="1"/>
        <v>0</v>
      </c>
      <c r="M11" s="29">
        <f t="shared" si="2"/>
        <v>0</v>
      </c>
      <c r="N11" s="70"/>
      <c r="O11" s="8"/>
      <c r="P11" s="71"/>
      <c r="Q11" s="71"/>
      <c r="R11" s="8"/>
      <c r="S11" s="137"/>
      <c r="T11" s="137"/>
      <c r="U11" s="137"/>
      <c r="V11" s="347"/>
      <c r="W11" s="301"/>
    </row>
    <row r="12" ht="16" customHeight="1" spans="1:23">
      <c r="A12" s="39"/>
      <c r="B12" s="68"/>
      <c r="C12" s="68"/>
      <c r="D12" s="68"/>
      <c r="E12" s="39"/>
      <c r="F12" s="69"/>
      <c r="G12" s="69"/>
      <c r="H12" s="69"/>
      <c r="I12" s="148"/>
      <c r="J12" s="111"/>
      <c r="K12" s="36">
        <f t="shared" si="0"/>
        <v>0</v>
      </c>
      <c r="L12" s="29">
        <f t="shared" si="1"/>
        <v>0</v>
      </c>
      <c r="M12" s="29">
        <f t="shared" si="2"/>
        <v>0</v>
      </c>
      <c r="N12" s="70"/>
      <c r="O12" s="8"/>
      <c r="P12" s="71"/>
      <c r="Q12" s="71"/>
      <c r="R12" s="8"/>
      <c r="S12" s="137"/>
      <c r="T12" s="137"/>
      <c r="U12" s="137"/>
      <c r="V12" s="347"/>
      <c r="W12" s="301"/>
    </row>
    <row r="13" ht="16" customHeight="1" spans="1:23">
      <c r="A13" s="39"/>
      <c r="B13" s="68"/>
      <c r="C13" s="68"/>
      <c r="D13" s="68"/>
      <c r="E13" s="39"/>
      <c r="F13" s="69"/>
      <c r="G13" s="69"/>
      <c r="H13" s="69"/>
      <c r="I13" s="148"/>
      <c r="J13" s="111"/>
      <c r="K13" s="36">
        <f t="shared" si="0"/>
        <v>0</v>
      </c>
      <c r="L13" s="29">
        <f t="shared" si="1"/>
        <v>0</v>
      </c>
      <c r="M13" s="29">
        <f t="shared" si="2"/>
        <v>0</v>
      </c>
      <c r="N13" s="70"/>
      <c r="O13" s="8"/>
      <c r="P13" s="71"/>
      <c r="Q13" s="71"/>
      <c r="R13" s="8"/>
      <c r="S13" s="137"/>
      <c r="T13" s="137"/>
      <c r="U13" s="137"/>
      <c r="V13" s="347"/>
      <c r="W13" s="301"/>
    </row>
    <row r="14" ht="16" customHeight="1" spans="1:23">
      <c r="A14" s="39"/>
      <c r="B14" s="68"/>
      <c r="C14" s="68"/>
      <c r="D14" s="68"/>
      <c r="E14" s="39"/>
      <c r="F14" s="69"/>
      <c r="G14" s="69"/>
      <c r="H14" s="69"/>
      <c r="I14" s="148"/>
      <c r="J14" s="111"/>
      <c r="K14" s="36">
        <f t="shared" si="0"/>
        <v>0</v>
      </c>
      <c r="L14" s="29">
        <f t="shared" si="1"/>
        <v>0</v>
      </c>
      <c r="M14" s="29">
        <f t="shared" si="2"/>
        <v>0</v>
      </c>
      <c r="N14" s="70"/>
      <c r="O14" s="8"/>
      <c r="P14" s="71"/>
      <c r="Q14" s="71"/>
      <c r="R14" s="8"/>
      <c r="S14" s="137"/>
      <c r="T14" s="137"/>
      <c r="U14" s="137"/>
      <c r="V14" s="347"/>
      <c r="W14" s="301"/>
    </row>
    <row r="15" ht="16" customHeight="1" spans="1:23">
      <c r="A15" s="39"/>
      <c r="B15" s="68"/>
      <c r="C15" s="68"/>
      <c r="D15" s="68"/>
      <c r="E15" s="39"/>
      <c r="F15" s="69"/>
      <c r="G15" s="69"/>
      <c r="H15" s="69"/>
      <c r="I15" s="148"/>
      <c r="J15" s="111"/>
      <c r="K15" s="36">
        <f t="shared" si="0"/>
        <v>0</v>
      </c>
      <c r="L15" s="29">
        <f t="shared" si="1"/>
        <v>0</v>
      </c>
      <c r="M15" s="29">
        <f t="shared" si="2"/>
        <v>0</v>
      </c>
      <c r="N15" s="70"/>
      <c r="O15" s="8"/>
      <c r="P15" s="71"/>
      <c r="Q15" s="71"/>
      <c r="R15" s="8"/>
      <c r="S15" s="137"/>
      <c r="T15" s="137"/>
      <c r="U15" s="137"/>
      <c r="V15" s="347"/>
      <c r="W15" s="301"/>
    </row>
    <row r="16" ht="16" customHeight="1" spans="1:23">
      <c r="A16" s="39"/>
      <c r="B16" s="68"/>
      <c r="C16" s="68"/>
      <c r="D16" s="68"/>
      <c r="E16" s="39"/>
      <c r="F16" s="69"/>
      <c r="G16" s="69"/>
      <c r="H16" s="69"/>
      <c r="I16" s="148"/>
      <c r="J16" s="111"/>
      <c r="K16" s="36">
        <f t="shared" si="0"/>
        <v>0</v>
      </c>
      <c r="L16" s="29">
        <f t="shared" si="1"/>
        <v>0</v>
      </c>
      <c r="M16" s="29">
        <f t="shared" si="2"/>
        <v>0</v>
      </c>
      <c r="N16" s="70"/>
      <c r="O16" s="8"/>
      <c r="P16" s="71"/>
      <c r="Q16" s="71"/>
      <c r="R16" s="8"/>
      <c r="S16" s="137"/>
      <c r="T16" s="137"/>
      <c r="U16" s="137"/>
      <c r="V16" s="347"/>
      <c r="W16" s="301"/>
    </row>
    <row r="17" ht="16" customHeight="1" spans="1:23">
      <c r="A17" s="39"/>
      <c r="B17" s="68"/>
      <c r="C17" s="68"/>
      <c r="D17" s="68"/>
      <c r="E17" s="39"/>
      <c r="F17" s="69"/>
      <c r="G17" s="69"/>
      <c r="H17" s="69"/>
      <c r="I17" s="148"/>
      <c r="J17" s="111"/>
      <c r="K17" s="36">
        <f t="shared" si="0"/>
        <v>0</v>
      </c>
      <c r="L17" s="29">
        <f t="shared" si="1"/>
        <v>0</v>
      </c>
      <c r="M17" s="29">
        <f t="shared" si="2"/>
        <v>0</v>
      </c>
      <c r="N17" s="70"/>
      <c r="O17" s="8"/>
      <c r="P17" s="71"/>
      <c r="Q17" s="71"/>
      <c r="R17" s="8"/>
      <c r="S17" s="137"/>
      <c r="T17" s="137"/>
      <c r="U17" s="137"/>
      <c r="V17" s="347"/>
      <c r="W17" s="301"/>
    </row>
    <row r="18" ht="16" customHeight="1" spans="1:23">
      <c r="A18" s="39"/>
      <c r="B18" s="68"/>
      <c r="C18" s="68"/>
      <c r="D18" s="68"/>
      <c r="E18" s="39"/>
      <c r="F18" s="69"/>
      <c r="G18" s="69"/>
      <c r="H18" s="69"/>
      <c r="I18" s="148"/>
      <c r="J18" s="111"/>
      <c r="K18" s="36">
        <f t="shared" si="0"/>
        <v>0</v>
      </c>
      <c r="L18" s="29">
        <f t="shared" si="1"/>
        <v>0</v>
      </c>
      <c r="M18" s="29">
        <f t="shared" si="2"/>
        <v>0</v>
      </c>
      <c r="N18" s="70"/>
      <c r="O18" s="8"/>
      <c r="P18" s="71"/>
      <c r="Q18" s="71"/>
      <c r="R18" s="8"/>
      <c r="S18" s="137"/>
      <c r="T18" s="137"/>
      <c r="U18" s="137"/>
      <c r="V18" s="347"/>
      <c r="W18" s="301"/>
    </row>
    <row r="19" ht="16" customHeight="1" spans="1:23">
      <c r="A19" s="39"/>
      <c r="B19" s="68"/>
      <c r="C19" s="68"/>
      <c r="D19" s="68"/>
      <c r="E19" s="39"/>
      <c r="F19" s="69"/>
      <c r="G19" s="69"/>
      <c r="H19" s="69"/>
      <c r="I19" s="148"/>
      <c r="J19" s="111"/>
      <c r="K19" s="36">
        <f t="shared" si="0"/>
        <v>0</v>
      </c>
      <c r="L19" s="29">
        <f t="shared" si="1"/>
        <v>0</v>
      </c>
      <c r="M19" s="29">
        <f t="shared" si="2"/>
        <v>0</v>
      </c>
      <c r="N19" s="70"/>
      <c r="O19" s="8"/>
      <c r="P19" s="71"/>
      <c r="Q19" s="71"/>
      <c r="R19" s="8"/>
      <c r="S19" s="137"/>
      <c r="T19" s="137"/>
      <c r="U19" s="137"/>
      <c r="V19" s="347"/>
      <c r="W19" s="301"/>
    </row>
    <row r="20" ht="16" customHeight="1" spans="1:23">
      <c r="A20" s="39"/>
      <c r="B20" s="68"/>
      <c r="C20" s="68"/>
      <c r="D20" s="68"/>
      <c r="E20" s="39"/>
      <c r="F20" s="69"/>
      <c r="G20" s="69"/>
      <c r="H20" s="69"/>
      <c r="I20" s="148"/>
      <c r="J20" s="111"/>
      <c r="K20" s="36">
        <f t="shared" si="0"/>
        <v>0</v>
      </c>
      <c r="L20" s="29">
        <f t="shared" si="1"/>
        <v>0</v>
      </c>
      <c r="M20" s="29">
        <f t="shared" si="2"/>
        <v>0</v>
      </c>
      <c r="N20" s="70"/>
      <c r="O20" s="8"/>
      <c r="P20" s="71"/>
      <c r="Q20" s="71"/>
      <c r="R20" s="8"/>
      <c r="S20" s="137"/>
      <c r="T20" s="137"/>
      <c r="U20" s="137"/>
      <c r="V20" s="347"/>
      <c r="W20" s="301"/>
    </row>
    <row r="21" ht="16" customHeight="1" spans="1:23">
      <c r="A21" s="39"/>
      <c r="B21" s="68"/>
      <c r="C21" s="68"/>
      <c r="D21" s="68"/>
      <c r="E21" s="39"/>
      <c r="F21" s="69"/>
      <c r="G21" s="69"/>
      <c r="H21" s="69"/>
      <c r="I21" s="148"/>
      <c r="J21" s="111"/>
      <c r="K21" s="36">
        <f t="shared" si="0"/>
        <v>0</v>
      </c>
      <c r="L21" s="29">
        <f t="shared" si="1"/>
        <v>0</v>
      </c>
      <c r="M21" s="29">
        <f t="shared" si="2"/>
        <v>0</v>
      </c>
      <c r="N21" s="70"/>
      <c r="O21" s="8"/>
      <c r="P21" s="71"/>
      <c r="Q21" s="71"/>
      <c r="R21" s="8"/>
      <c r="S21" s="137"/>
      <c r="T21" s="137"/>
      <c r="U21" s="137"/>
      <c r="V21" s="347"/>
      <c r="W21" s="301"/>
    </row>
    <row r="22" ht="16" customHeight="1" spans="1:23">
      <c r="A22" s="39"/>
      <c r="B22" s="68"/>
      <c r="C22" s="68"/>
      <c r="D22" s="68"/>
      <c r="E22" s="39"/>
      <c r="F22" s="69"/>
      <c r="G22" s="69"/>
      <c r="H22" s="69"/>
      <c r="I22" s="148"/>
      <c r="J22" s="111"/>
      <c r="K22" s="36">
        <f t="shared" si="0"/>
        <v>0</v>
      </c>
      <c r="L22" s="29">
        <f t="shared" si="1"/>
        <v>0</v>
      </c>
      <c r="M22" s="29">
        <f t="shared" si="2"/>
        <v>0</v>
      </c>
      <c r="N22" s="70"/>
      <c r="O22" s="8"/>
      <c r="P22" s="71"/>
      <c r="Q22" s="71"/>
      <c r="R22" s="8"/>
      <c r="S22" s="137"/>
      <c r="T22" s="137"/>
      <c r="U22" s="137"/>
      <c r="V22" s="347"/>
      <c r="W22" s="301"/>
    </row>
    <row r="23" ht="16" customHeight="1" spans="1:23">
      <c r="A23" s="39"/>
      <c r="B23" s="68"/>
      <c r="C23" s="68"/>
      <c r="D23" s="68"/>
      <c r="E23" s="39"/>
      <c r="F23" s="69"/>
      <c r="G23" s="69"/>
      <c r="H23" s="69"/>
      <c r="I23" s="148"/>
      <c r="J23" s="111"/>
      <c r="K23" s="36">
        <f t="shared" si="0"/>
        <v>0</v>
      </c>
      <c r="L23" s="29">
        <f t="shared" si="1"/>
        <v>0</v>
      </c>
      <c r="M23" s="29">
        <f t="shared" si="2"/>
        <v>0</v>
      </c>
      <c r="N23" s="70"/>
      <c r="O23" s="8"/>
      <c r="P23" s="71"/>
      <c r="Q23" s="71"/>
      <c r="R23" s="8"/>
      <c r="S23" s="137"/>
      <c r="T23" s="137"/>
      <c r="U23" s="137"/>
      <c r="V23" s="347"/>
      <c r="W23" s="301"/>
    </row>
    <row r="24" ht="16" customHeight="1" spans="1:23">
      <c r="A24" s="39"/>
      <c r="B24" s="68"/>
      <c r="C24" s="68"/>
      <c r="D24" s="68"/>
      <c r="E24" s="39"/>
      <c r="F24" s="69"/>
      <c r="G24" s="69"/>
      <c r="H24" s="69"/>
      <c r="I24" s="148"/>
      <c r="J24" s="111"/>
      <c r="K24" s="36">
        <f t="shared" si="0"/>
        <v>0</v>
      </c>
      <c r="L24" s="29">
        <f t="shared" si="1"/>
        <v>0</v>
      </c>
      <c r="M24" s="29">
        <f t="shared" si="2"/>
        <v>0</v>
      </c>
      <c r="N24" s="70"/>
      <c r="O24" s="8"/>
      <c r="P24" s="71"/>
      <c r="Q24" s="71"/>
      <c r="R24" s="8"/>
      <c r="S24" s="137"/>
      <c r="T24" s="137"/>
      <c r="U24" s="137"/>
      <c r="V24" s="347"/>
      <c r="W24" s="301"/>
    </row>
    <row r="25" ht="16" customHeight="1" spans="1:23">
      <c r="A25" s="39"/>
      <c r="B25" s="68"/>
      <c r="C25" s="68"/>
      <c r="D25" s="68"/>
      <c r="E25" s="39"/>
      <c r="F25" s="69"/>
      <c r="G25" s="69"/>
      <c r="H25" s="69"/>
      <c r="I25" s="29"/>
      <c r="J25" s="36"/>
      <c r="K25" s="36"/>
      <c r="L25" s="29"/>
      <c r="M25" s="29"/>
      <c r="N25" s="70"/>
      <c r="O25" s="8"/>
      <c r="P25" s="71"/>
      <c r="Q25" s="71"/>
      <c r="R25" s="8"/>
      <c r="S25" s="137"/>
      <c r="T25" s="137"/>
      <c r="U25" s="137"/>
      <c r="V25" s="347"/>
      <c r="W25" s="301"/>
    </row>
    <row r="26" ht="16" customHeight="1" spans="1:23">
      <c r="A26" s="39" t="s">
        <v>3162</v>
      </c>
      <c r="B26" s="13"/>
      <c r="C26" s="274"/>
      <c r="D26" s="274"/>
      <c r="E26" s="39"/>
      <c r="F26" s="69"/>
      <c r="G26" s="80"/>
      <c r="H26" s="80"/>
      <c r="I26" s="29">
        <f>SUM(I7:I25)</f>
        <v>0</v>
      </c>
      <c r="J26" s="29">
        <f>SUM(J7:J25)</f>
        <v>0</v>
      </c>
      <c r="K26" s="36">
        <f>SUM(K7:K25)</f>
        <v>0</v>
      </c>
      <c r="L26" s="29">
        <f>K26-I26</f>
        <v>0</v>
      </c>
      <c r="M26" s="29">
        <f>IF(I26=0,0,ROUND(L26/I26*100,2))</f>
        <v>0</v>
      </c>
      <c r="N26" s="70"/>
      <c r="O26" s="8"/>
      <c r="P26" s="71"/>
      <c r="Q26" s="71"/>
      <c r="R26" s="8"/>
      <c r="S26" s="137"/>
      <c r="T26" s="137"/>
      <c r="U26" s="137"/>
      <c r="V26" s="347"/>
      <c r="W26" s="301"/>
    </row>
    <row r="27" ht="16" customHeight="1" spans="1:23">
      <c r="A27" s="39" t="s">
        <v>3163</v>
      </c>
      <c r="B27" s="13"/>
      <c r="C27" s="274"/>
      <c r="D27" s="274"/>
      <c r="E27" s="39"/>
      <c r="F27" s="69"/>
      <c r="G27" s="69"/>
      <c r="H27" s="69"/>
      <c r="I27" s="29">
        <f>J26</f>
        <v>0</v>
      </c>
      <c r="J27" s="36"/>
      <c r="K27" s="36"/>
      <c r="L27" s="36"/>
      <c r="M27" s="36"/>
      <c r="N27" s="70"/>
      <c r="O27" s="8"/>
      <c r="P27" s="71"/>
      <c r="Q27" s="71"/>
      <c r="R27" s="8"/>
      <c r="S27" s="137"/>
      <c r="T27" s="137"/>
      <c r="U27" s="137"/>
      <c r="V27" s="347"/>
      <c r="W27" s="301"/>
    </row>
    <row r="28" ht="16" customHeight="1" spans="1:23">
      <c r="A28" s="39" t="s">
        <v>3164</v>
      </c>
      <c r="B28" s="13"/>
      <c r="C28" s="274"/>
      <c r="D28" s="274"/>
      <c r="E28" s="39"/>
      <c r="F28" s="69"/>
      <c r="G28" s="69"/>
      <c r="H28" s="69"/>
      <c r="I28" s="29"/>
      <c r="J28" s="36"/>
      <c r="K28" s="36">
        <f>I27</f>
        <v>0</v>
      </c>
      <c r="L28" s="36"/>
      <c r="M28" s="36"/>
      <c r="N28" s="70"/>
      <c r="O28" s="8"/>
      <c r="P28" s="71"/>
      <c r="Q28" s="71"/>
      <c r="R28" s="8"/>
      <c r="S28" s="137"/>
      <c r="T28" s="137"/>
      <c r="U28" s="137"/>
      <c r="V28" s="347"/>
      <c r="W28" s="301"/>
    </row>
    <row r="29" ht="16" customHeight="1" spans="1:23">
      <c r="A29" s="39" t="s">
        <v>3165</v>
      </c>
      <c r="B29" s="13"/>
      <c r="C29" s="274"/>
      <c r="D29" s="274"/>
      <c r="E29" s="70"/>
      <c r="F29" s="69"/>
      <c r="G29" s="80"/>
      <c r="H29" s="80"/>
      <c r="I29" s="29">
        <f>I26-I27</f>
        <v>0</v>
      </c>
      <c r="J29" s="36"/>
      <c r="K29" s="36">
        <f>K26-K28</f>
        <v>0</v>
      </c>
      <c r="L29" s="29">
        <f>K29-I29</f>
        <v>0</v>
      </c>
      <c r="M29" s="29">
        <f>IF(I29=0,0,ROUND(L29/I29*100,2))</f>
        <v>0</v>
      </c>
      <c r="N29" s="70"/>
      <c r="O29" s="8"/>
      <c r="P29" s="71">
        <f>SUM(P7:P27)</f>
        <v>0</v>
      </c>
      <c r="Q29" s="71">
        <f>SUM(Q7:Q27)</f>
        <v>0</v>
      </c>
      <c r="R29" s="8"/>
      <c r="S29" s="137"/>
      <c r="T29" s="137"/>
      <c r="U29" s="137"/>
      <c r="V29" s="347"/>
      <c r="W29" s="301"/>
    </row>
    <row r="30" ht="16" customHeight="1" spans="1:23">
      <c r="A30" s="73" t="e">
        <f>#REF!</f>
        <v>#REF!</v>
      </c>
      <c r="B30" s="73"/>
      <c r="C30" s="73"/>
      <c r="D30" s="73"/>
      <c r="E30" s="73"/>
      <c r="F30" s="73"/>
      <c r="G30" s="89"/>
      <c r="H30" s="89"/>
      <c r="I30" s="74" t="str">
        <f>CONCATENATE(索引!$D$6,"：",索引!$D21,"    ",索引!$E21)</f>
        <v>评估人员：高晓宇    王海龙</v>
      </c>
      <c r="J30" s="305"/>
      <c r="K30" s="305"/>
      <c r="L30" s="73"/>
      <c r="M30" s="73"/>
      <c r="N30" s="73"/>
      <c r="O30" s="8"/>
      <c r="P30" s="8"/>
      <c r="Q30" s="8"/>
      <c r="R30" s="8"/>
      <c r="S30" s="8"/>
      <c r="T30" s="8"/>
      <c r="U30" s="8"/>
      <c r="V30" s="8"/>
      <c r="W30" s="8"/>
    </row>
    <row r="31" ht="16" customHeight="1" spans="1:23">
      <c r="A31" s="8" t="e">
        <f>#REF!</f>
        <v>#REF!</v>
      </c>
      <c r="B31" s="8"/>
      <c r="C31" s="8"/>
      <c r="D31" s="8"/>
      <c r="E31" s="8"/>
      <c r="F31" s="8"/>
      <c r="G31" s="89"/>
      <c r="H31" s="89"/>
      <c r="I31" s="89"/>
      <c r="J31" s="89"/>
      <c r="K31" s="8"/>
      <c r="L31" s="8"/>
      <c r="M31" s="8"/>
      <c r="N31" s="8"/>
      <c r="O31" s="8"/>
      <c r="P31" s="8"/>
      <c r="Q31" s="8"/>
      <c r="R31" s="8"/>
      <c r="S31" s="8"/>
      <c r="T31" s="8"/>
      <c r="U31" s="8"/>
      <c r="V31" s="8"/>
      <c r="W31" s="8"/>
    </row>
    <row r="32" ht="13" customHeight="1" spans="1:23">
      <c r="A32" s="95" t="s">
        <v>3085</v>
      </c>
      <c r="B32" s="8"/>
      <c r="C32" s="8"/>
      <c r="D32" s="8"/>
      <c r="E32" s="8"/>
      <c r="F32" s="8"/>
      <c r="G32" s="89"/>
      <c r="H32" s="89"/>
      <c r="I32" s="89"/>
      <c r="J32" s="89"/>
      <c r="K32" s="8"/>
      <c r="L32" s="8"/>
      <c r="M32" s="8"/>
      <c r="N32" s="8"/>
      <c r="O32" s="8"/>
      <c r="P32" s="8"/>
      <c r="Q32" s="8"/>
      <c r="R32" s="8"/>
      <c r="S32" s="8"/>
      <c r="T32" s="8"/>
      <c r="U32" s="8"/>
      <c r="V32" s="8"/>
      <c r="W32" s="8"/>
    </row>
    <row r="33" ht="13" customHeight="1" spans="1:23">
      <c r="A33" s="8"/>
      <c r="B33" s="348" t="s">
        <v>3200</v>
      </c>
      <c r="C33" s="8"/>
      <c r="D33" s="8"/>
      <c r="E33" s="8"/>
      <c r="F33" s="8"/>
      <c r="G33" s="89"/>
      <c r="H33" s="89"/>
      <c r="I33" s="89"/>
      <c r="J33" s="89"/>
      <c r="K33" s="8"/>
      <c r="L33" s="8"/>
      <c r="M33" s="8"/>
      <c r="N33" s="8"/>
      <c r="O33" s="8"/>
      <c r="P33" s="8"/>
      <c r="Q33" s="8"/>
      <c r="R33" s="8"/>
      <c r="S33" s="8"/>
      <c r="T33" s="8"/>
      <c r="U33" s="8"/>
      <c r="V33" s="8"/>
      <c r="W33" s="8"/>
    </row>
  </sheetData>
  <mergeCells count="21">
    <mergeCell ref="A1:N1"/>
    <mergeCell ref="A3:N3"/>
    <mergeCell ref="P5:Q5"/>
    <mergeCell ref="A26:B26"/>
    <mergeCell ref="A27:B27"/>
    <mergeCell ref="A28:B28"/>
    <mergeCell ref="A29:B29"/>
    <mergeCell ref="A5:A6"/>
    <mergeCell ref="B5:B6"/>
    <mergeCell ref="C5:C6"/>
    <mergeCell ref="D5:D6"/>
    <mergeCell ref="E5:E6"/>
    <mergeCell ref="F5:F6"/>
    <mergeCell ref="G5:G6"/>
    <mergeCell ref="H5:H6"/>
    <mergeCell ref="I5:I6"/>
    <mergeCell ref="J5:J6"/>
    <mergeCell ref="K5:K6"/>
    <mergeCell ref="L5:L6"/>
    <mergeCell ref="M5:M6"/>
    <mergeCell ref="N5:N6"/>
  </mergeCells>
  <pageMargins left="0.75" right="0.75" top="1" bottom="1" header="0.5" footer="0.5"/>
  <headerFooter/>
  <drawing r:id="rId1"/>
  <picture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X33"/>
  <sheetViews>
    <sheetView workbookViewId="0">
      <pane xSplit="2" ySplit="6" topLeftCell="C7" activePane="bottomRight" state="frozen"/>
      <selection/>
      <selection pane="topRight"/>
      <selection pane="bottomLeft"/>
      <selection pane="bottomRight" activeCell="A1" sqref="A1:U1"/>
    </sheetView>
  </sheetViews>
  <sheetFormatPr defaultColWidth="14" defaultRowHeight="15.2"/>
  <cols>
    <col min="1" max="1" width="7" customWidth="1"/>
    <col min="2" max="2" width="27" customWidth="1"/>
    <col min="3" max="3" width="11" customWidth="1"/>
    <col min="4" max="4" width="13" customWidth="1"/>
    <col min="5" max="5" width="13" collapsed="1"/>
    <col min="6" max="6" width="13" hidden="1" customWidth="1" outlineLevel="1"/>
    <col min="7" max="7" width="15" hidden="1" customWidth="1" outlineLevel="1"/>
    <col min="8" max="12" width="11" hidden="1" customWidth="1" outlineLevel="1"/>
    <col min="13" max="13" width="13" collapsed="1"/>
    <col min="14" max="16" width="13" hidden="1" customWidth="1" outlineLevel="1"/>
    <col min="17" max="17" width="9" hidden="1" customWidth="1" outlineLevel="1"/>
    <col min="18" max="18" width="13" customWidth="1"/>
    <col min="19" max="21" width="11" customWidth="1"/>
    <col min="22" max="24" width="9" customWidth="1"/>
  </cols>
  <sheetData>
    <row r="1" ht="24" customHeight="1" spans="1:24">
      <c r="A1" s="61" t="s">
        <v>3201</v>
      </c>
      <c r="B1" s="62"/>
      <c r="C1" s="62"/>
      <c r="D1" s="62"/>
      <c r="E1" s="62"/>
      <c r="F1" s="62"/>
      <c r="G1" s="62"/>
      <c r="H1" s="62"/>
      <c r="I1" s="62"/>
      <c r="J1" s="62"/>
      <c r="K1" s="62"/>
      <c r="L1" s="62"/>
      <c r="M1" s="62"/>
      <c r="N1" s="62"/>
      <c r="O1" s="62"/>
      <c r="P1" s="62"/>
      <c r="Q1" s="62"/>
      <c r="R1" s="62"/>
      <c r="S1" s="62"/>
      <c r="T1" s="62"/>
      <c r="U1" s="62"/>
      <c r="V1" s="62"/>
      <c r="W1" s="62"/>
      <c r="X1" s="62"/>
    </row>
    <row r="2" ht="16" customHeight="1" spans="1:24">
      <c r="A2" s="63"/>
      <c r="B2" s="63"/>
      <c r="C2" s="63"/>
      <c r="D2" s="63"/>
      <c r="E2" s="63"/>
      <c r="F2" s="63"/>
      <c r="G2" s="63"/>
      <c r="H2" s="63"/>
      <c r="I2" s="63"/>
      <c r="J2" s="63"/>
      <c r="K2" s="63"/>
      <c r="L2" s="63"/>
      <c r="M2" s="25"/>
      <c r="N2" s="25"/>
      <c r="O2" s="25"/>
      <c r="P2" s="25"/>
      <c r="Q2" s="25"/>
      <c r="R2" s="25"/>
      <c r="S2" s="25"/>
      <c r="T2" s="25"/>
      <c r="U2" s="42" t="s">
        <v>3202</v>
      </c>
      <c r="V2" s="8"/>
      <c r="W2" s="8"/>
      <c r="X2" s="8"/>
    </row>
    <row r="3" ht="16" customHeight="1" spans="1:24">
      <c r="A3" s="63" t="e">
        <f>#REF!</f>
        <v>#REF!</v>
      </c>
      <c r="B3" s="8"/>
      <c r="C3" s="8"/>
      <c r="D3" s="8"/>
      <c r="E3" s="8"/>
      <c r="F3" s="8"/>
      <c r="G3" s="8"/>
      <c r="H3" s="8"/>
      <c r="I3" s="8"/>
      <c r="J3" s="8"/>
      <c r="K3" s="8"/>
      <c r="L3" s="8"/>
      <c r="M3" s="8"/>
      <c r="N3" s="8"/>
      <c r="O3" s="8"/>
      <c r="P3" s="8"/>
      <c r="Q3" s="8"/>
      <c r="R3" s="8"/>
      <c r="S3" s="8"/>
      <c r="T3" s="8"/>
      <c r="U3" s="8"/>
      <c r="V3" s="8"/>
      <c r="W3" s="8"/>
      <c r="X3" s="8"/>
    </row>
    <row r="4" ht="16" customHeight="1" spans="1:24">
      <c r="A4" s="105" t="e">
        <f>#REF!</f>
        <v>#REF!</v>
      </c>
      <c r="B4" s="8"/>
      <c r="C4" s="8"/>
      <c r="D4" s="8"/>
      <c r="E4" s="8"/>
      <c r="F4" s="8"/>
      <c r="G4" s="8"/>
      <c r="H4" s="8"/>
      <c r="I4" s="8"/>
      <c r="J4" s="8"/>
      <c r="K4" s="8"/>
      <c r="L4" s="8"/>
      <c r="M4" s="302"/>
      <c r="N4" s="302"/>
      <c r="O4" s="302"/>
      <c r="P4" s="302"/>
      <c r="Q4" s="302"/>
      <c r="R4" s="8"/>
      <c r="S4" s="8"/>
      <c r="T4" s="8"/>
      <c r="U4" s="42" t="s">
        <v>2952</v>
      </c>
      <c r="V4" s="8"/>
      <c r="W4" s="8"/>
      <c r="X4" s="8"/>
    </row>
    <row r="5" ht="16" customHeight="1" spans="1:24">
      <c r="A5" s="22" t="s">
        <v>0</v>
      </c>
      <c r="B5" s="22" t="s">
        <v>3203</v>
      </c>
      <c r="C5" s="22" t="s">
        <v>3174</v>
      </c>
      <c r="D5" s="22" t="s">
        <v>3158</v>
      </c>
      <c r="E5" s="22" t="s">
        <v>3198</v>
      </c>
      <c r="F5" s="79" t="s">
        <v>3176</v>
      </c>
      <c r="G5" s="304"/>
      <c r="H5" s="304"/>
      <c r="I5" s="304"/>
      <c r="J5" s="304"/>
      <c r="K5" s="304"/>
      <c r="L5" s="23"/>
      <c r="M5" s="22" t="s">
        <v>3050</v>
      </c>
      <c r="N5" s="22" t="s">
        <v>3177</v>
      </c>
      <c r="O5" s="21"/>
      <c r="P5" s="13"/>
      <c r="Q5" s="90" t="s">
        <v>3178</v>
      </c>
      <c r="R5" s="22" t="s">
        <v>3051</v>
      </c>
      <c r="S5" s="22" t="s">
        <v>3052</v>
      </c>
      <c r="T5" s="22" t="s">
        <v>3053</v>
      </c>
      <c r="U5" s="22" t="s">
        <v>3083</v>
      </c>
      <c r="V5" s="25"/>
      <c r="W5" s="65" t="s">
        <v>3156</v>
      </c>
      <c r="X5" s="66"/>
    </row>
    <row r="6" ht="16" customHeight="1" spans="1:24">
      <c r="A6" s="37"/>
      <c r="B6" s="37"/>
      <c r="C6" s="37"/>
      <c r="D6" s="37"/>
      <c r="E6" s="37"/>
      <c r="F6" s="22" t="s">
        <v>3179</v>
      </c>
      <c r="G6" s="29" t="s">
        <v>3180</v>
      </c>
      <c r="H6" s="29" t="s">
        <v>3181</v>
      </c>
      <c r="I6" s="29" t="s">
        <v>3182</v>
      </c>
      <c r="J6" s="29" t="s">
        <v>3183</v>
      </c>
      <c r="K6" s="29" t="s">
        <v>3184</v>
      </c>
      <c r="L6" s="29" t="s">
        <v>3185</v>
      </c>
      <c r="M6" s="37"/>
      <c r="N6" s="148" t="s">
        <v>3186</v>
      </c>
      <c r="O6" s="148" t="s">
        <v>3187</v>
      </c>
      <c r="P6" s="148" t="s">
        <v>3162</v>
      </c>
      <c r="Q6" s="37"/>
      <c r="R6" s="37"/>
      <c r="S6" s="37"/>
      <c r="T6" s="37"/>
      <c r="U6" s="37"/>
      <c r="V6" s="8"/>
      <c r="W6" s="65" t="s">
        <v>3050</v>
      </c>
      <c r="X6" s="65" t="s">
        <v>3051</v>
      </c>
    </row>
    <row r="7" ht="16" customHeight="1" spans="1:24">
      <c r="A7" s="39"/>
      <c r="B7" s="68"/>
      <c r="C7" s="68"/>
      <c r="D7" s="39"/>
      <c r="E7" s="97"/>
      <c r="F7" s="148"/>
      <c r="G7" s="29"/>
      <c r="H7" s="29"/>
      <c r="I7" s="29"/>
      <c r="J7" s="29"/>
      <c r="K7" s="29"/>
      <c r="L7" s="29"/>
      <c r="M7" s="29">
        <f t="shared" ref="M7:M25" si="0">SUM(F7:L7)</f>
        <v>0</v>
      </c>
      <c r="N7" s="29"/>
      <c r="O7" s="29"/>
      <c r="P7" s="29">
        <f t="shared" ref="P7:P25" si="1">N7+O7</f>
        <v>0</v>
      </c>
      <c r="Q7" s="29">
        <f t="shared" ref="Q7:Q25" si="2">P7</f>
        <v>0</v>
      </c>
      <c r="R7" s="29">
        <f t="shared" ref="R7:R25" si="3">M7</f>
        <v>0</v>
      </c>
      <c r="S7" s="29">
        <f t="shared" ref="S7:S26" si="4">R7-M7</f>
        <v>0</v>
      </c>
      <c r="T7" s="29">
        <f t="shared" ref="T7:T26" si="5">IF(M7=0,0,ROUND(S7/M7*100,2))</f>
        <v>0</v>
      </c>
      <c r="U7" s="70"/>
      <c r="V7" s="8"/>
      <c r="W7" s="71"/>
      <c r="X7" s="71"/>
    </row>
    <row r="8" ht="16" customHeight="1" spans="1:24">
      <c r="A8" s="39"/>
      <c r="B8" s="68"/>
      <c r="C8" s="68"/>
      <c r="D8" s="39"/>
      <c r="E8" s="97"/>
      <c r="F8" s="148"/>
      <c r="G8" s="29"/>
      <c r="H8" s="29"/>
      <c r="I8" s="29"/>
      <c r="J8" s="29"/>
      <c r="K8" s="29"/>
      <c r="L8" s="29"/>
      <c r="M8" s="29">
        <f t="shared" si="0"/>
        <v>0</v>
      </c>
      <c r="N8" s="29"/>
      <c r="O8" s="29"/>
      <c r="P8" s="29">
        <f t="shared" si="1"/>
        <v>0</v>
      </c>
      <c r="Q8" s="29">
        <f t="shared" si="2"/>
        <v>0</v>
      </c>
      <c r="R8" s="29">
        <f t="shared" si="3"/>
        <v>0</v>
      </c>
      <c r="S8" s="29">
        <f t="shared" si="4"/>
        <v>0</v>
      </c>
      <c r="T8" s="29">
        <f t="shared" si="5"/>
        <v>0</v>
      </c>
      <c r="U8" s="70"/>
      <c r="V8" s="8"/>
      <c r="W8" s="71"/>
      <c r="X8" s="71"/>
    </row>
    <row r="9" ht="16" customHeight="1" spans="1:24">
      <c r="A9" s="39"/>
      <c r="B9" s="68"/>
      <c r="C9" s="68"/>
      <c r="D9" s="39"/>
      <c r="E9" s="97"/>
      <c r="F9" s="148"/>
      <c r="G9" s="29"/>
      <c r="H9" s="29"/>
      <c r="I9" s="29"/>
      <c r="J9" s="29"/>
      <c r="K9" s="29"/>
      <c r="L9" s="29"/>
      <c r="M9" s="29">
        <f t="shared" si="0"/>
        <v>0</v>
      </c>
      <c r="N9" s="29"/>
      <c r="O9" s="29"/>
      <c r="P9" s="29">
        <f t="shared" si="1"/>
        <v>0</v>
      </c>
      <c r="Q9" s="29">
        <f t="shared" si="2"/>
        <v>0</v>
      </c>
      <c r="R9" s="29">
        <f t="shared" si="3"/>
        <v>0</v>
      </c>
      <c r="S9" s="29">
        <f t="shared" si="4"/>
        <v>0</v>
      </c>
      <c r="T9" s="29">
        <f t="shared" si="5"/>
        <v>0</v>
      </c>
      <c r="U9" s="70"/>
      <c r="V9" s="8"/>
      <c r="W9" s="71"/>
      <c r="X9" s="71"/>
    </row>
    <row r="10" ht="16" customHeight="1" spans="1:24">
      <c r="A10" s="39"/>
      <c r="B10" s="68"/>
      <c r="C10" s="68"/>
      <c r="D10" s="39"/>
      <c r="E10" s="97"/>
      <c r="F10" s="148"/>
      <c r="G10" s="29"/>
      <c r="H10" s="29"/>
      <c r="I10" s="29"/>
      <c r="J10" s="29"/>
      <c r="K10" s="29"/>
      <c r="L10" s="29"/>
      <c r="M10" s="29">
        <f t="shared" si="0"/>
        <v>0</v>
      </c>
      <c r="N10" s="29"/>
      <c r="O10" s="29"/>
      <c r="P10" s="29">
        <f t="shared" si="1"/>
        <v>0</v>
      </c>
      <c r="Q10" s="29">
        <f t="shared" si="2"/>
        <v>0</v>
      </c>
      <c r="R10" s="29">
        <f t="shared" si="3"/>
        <v>0</v>
      </c>
      <c r="S10" s="29">
        <f t="shared" si="4"/>
        <v>0</v>
      </c>
      <c r="T10" s="29">
        <f t="shared" si="5"/>
        <v>0</v>
      </c>
      <c r="U10" s="70"/>
      <c r="V10" s="8"/>
      <c r="W10" s="71"/>
      <c r="X10" s="71"/>
    </row>
    <row r="11" ht="16" customHeight="1" spans="1:24">
      <c r="A11" s="39"/>
      <c r="B11" s="68"/>
      <c r="C11" s="68"/>
      <c r="D11" s="39"/>
      <c r="E11" s="97"/>
      <c r="F11" s="148"/>
      <c r="G11" s="29"/>
      <c r="H11" s="29"/>
      <c r="I11" s="29"/>
      <c r="J11" s="29"/>
      <c r="K11" s="29"/>
      <c r="L11" s="29"/>
      <c r="M11" s="29">
        <f t="shared" si="0"/>
        <v>0</v>
      </c>
      <c r="N11" s="29"/>
      <c r="O11" s="29"/>
      <c r="P11" s="29">
        <f t="shared" si="1"/>
        <v>0</v>
      </c>
      <c r="Q11" s="29">
        <f t="shared" si="2"/>
        <v>0</v>
      </c>
      <c r="R11" s="29">
        <f t="shared" si="3"/>
        <v>0</v>
      </c>
      <c r="S11" s="29">
        <f t="shared" si="4"/>
        <v>0</v>
      </c>
      <c r="T11" s="29">
        <f t="shared" si="5"/>
        <v>0</v>
      </c>
      <c r="U11" s="70"/>
      <c r="V11" s="8"/>
      <c r="W11" s="71"/>
      <c r="X11" s="71"/>
    </row>
    <row r="12" ht="16" customHeight="1" spans="1:24">
      <c r="A12" s="39"/>
      <c r="B12" s="68"/>
      <c r="C12" s="68"/>
      <c r="D12" s="39"/>
      <c r="E12" s="97"/>
      <c r="F12" s="148"/>
      <c r="G12" s="29"/>
      <c r="H12" s="29"/>
      <c r="I12" s="29"/>
      <c r="J12" s="29"/>
      <c r="K12" s="29"/>
      <c r="L12" s="29"/>
      <c r="M12" s="29">
        <f t="shared" si="0"/>
        <v>0</v>
      </c>
      <c r="N12" s="29"/>
      <c r="O12" s="29"/>
      <c r="P12" s="29">
        <f t="shared" si="1"/>
        <v>0</v>
      </c>
      <c r="Q12" s="29">
        <f t="shared" si="2"/>
        <v>0</v>
      </c>
      <c r="R12" s="29">
        <f t="shared" si="3"/>
        <v>0</v>
      </c>
      <c r="S12" s="29">
        <f t="shared" si="4"/>
        <v>0</v>
      </c>
      <c r="T12" s="29">
        <f t="shared" si="5"/>
        <v>0</v>
      </c>
      <c r="U12" s="70"/>
      <c r="V12" s="8"/>
      <c r="W12" s="71"/>
      <c r="X12" s="71"/>
    </row>
    <row r="13" ht="16" customHeight="1" spans="1:24">
      <c r="A13" s="39"/>
      <c r="B13" s="68"/>
      <c r="C13" s="68"/>
      <c r="D13" s="39"/>
      <c r="E13" s="97"/>
      <c r="F13" s="148"/>
      <c r="G13" s="29"/>
      <c r="H13" s="29"/>
      <c r="I13" s="29"/>
      <c r="J13" s="29"/>
      <c r="K13" s="29"/>
      <c r="L13" s="29"/>
      <c r="M13" s="29">
        <f t="shared" si="0"/>
        <v>0</v>
      </c>
      <c r="N13" s="29"/>
      <c r="O13" s="29"/>
      <c r="P13" s="29">
        <f t="shared" si="1"/>
        <v>0</v>
      </c>
      <c r="Q13" s="29">
        <f t="shared" si="2"/>
        <v>0</v>
      </c>
      <c r="R13" s="29">
        <f t="shared" si="3"/>
        <v>0</v>
      </c>
      <c r="S13" s="29">
        <f t="shared" si="4"/>
        <v>0</v>
      </c>
      <c r="T13" s="29">
        <f t="shared" si="5"/>
        <v>0</v>
      </c>
      <c r="U13" s="70"/>
      <c r="V13" s="8"/>
      <c r="W13" s="71"/>
      <c r="X13" s="71"/>
    </row>
    <row r="14" ht="16" customHeight="1" spans="1:24">
      <c r="A14" s="39"/>
      <c r="B14" s="68"/>
      <c r="C14" s="68"/>
      <c r="D14" s="39"/>
      <c r="E14" s="97"/>
      <c r="F14" s="148"/>
      <c r="G14" s="29"/>
      <c r="H14" s="29"/>
      <c r="I14" s="29"/>
      <c r="J14" s="29"/>
      <c r="K14" s="29"/>
      <c r="L14" s="29"/>
      <c r="M14" s="29">
        <f t="shared" si="0"/>
        <v>0</v>
      </c>
      <c r="N14" s="29"/>
      <c r="O14" s="29"/>
      <c r="P14" s="29">
        <f t="shared" si="1"/>
        <v>0</v>
      </c>
      <c r="Q14" s="29">
        <f t="shared" si="2"/>
        <v>0</v>
      </c>
      <c r="R14" s="29">
        <f t="shared" si="3"/>
        <v>0</v>
      </c>
      <c r="S14" s="29">
        <f t="shared" si="4"/>
        <v>0</v>
      </c>
      <c r="T14" s="29">
        <f t="shared" si="5"/>
        <v>0</v>
      </c>
      <c r="U14" s="70"/>
      <c r="V14" s="8"/>
      <c r="W14" s="71"/>
      <c r="X14" s="71"/>
    </row>
    <row r="15" ht="16" customHeight="1" spans="1:24">
      <c r="A15" s="39"/>
      <c r="B15" s="68"/>
      <c r="C15" s="68"/>
      <c r="D15" s="39"/>
      <c r="E15" s="97"/>
      <c r="F15" s="148"/>
      <c r="G15" s="29"/>
      <c r="H15" s="29"/>
      <c r="I15" s="29"/>
      <c r="J15" s="29"/>
      <c r="K15" s="29"/>
      <c r="L15" s="29"/>
      <c r="M15" s="29">
        <f t="shared" si="0"/>
        <v>0</v>
      </c>
      <c r="N15" s="29"/>
      <c r="O15" s="29"/>
      <c r="P15" s="29">
        <f t="shared" si="1"/>
        <v>0</v>
      </c>
      <c r="Q15" s="29">
        <f t="shared" si="2"/>
        <v>0</v>
      </c>
      <c r="R15" s="29">
        <f t="shared" si="3"/>
        <v>0</v>
      </c>
      <c r="S15" s="29">
        <f t="shared" si="4"/>
        <v>0</v>
      </c>
      <c r="T15" s="29">
        <f t="shared" si="5"/>
        <v>0</v>
      </c>
      <c r="U15" s="70"/>
      <c r="V15" s="8"/>
      <c r="W15" s="71"/>
      <c r="X15" s="71"/>
    </row>
    <row r="16" ht="16" customHeight="1" spans="1:24">
      <c r="A16" s="39"/>
      <c r="B16" s="68"/>
      <c r="C16" s="68"/>
      <c r="D16" s="39"/>
      <c r="E16" s="97"/>
      <c r="F16" s="148"/>
      <c r="G16" s="29"/>
      <c r="H16" s="29"/>
      <c r="I16" s="29"/>
      <c r="J16" s="29"/>
      <c r="K16" s="29"/>
      <c r="L16" s="29"/>
      <c r="M16" s="29">
        <f t="shared" si="0"/>
        <v>0</v>
      </c>
      <c r="N16" s="29"/>
      <c r="O16" s="29"/>
      <c r="P16" s="29">
        <f t="shared" si="1"/>
        <v>0</v>
      </c>
      <c r="Q16" s="29">
        <f t="shared" si="2"/>
        <v>0</v>
      </c>
      <c r="R16" s="29">
        <f t="shared" si="3"/>
        <v>0</v>
      </c>
      <c r="S16" s="29">
        <f t="shared" si="4"/>
        <v>0</v>
      </c>
      <c r="T16" s="29">
        <f t="shared" si="5"/>
        <v>0</v>
      </c>
      <c r="U16" s="70"/>
      <c r="V16" s="8"/>
      <c r="W16" s="71"/>
      <c r="X16" s="71"/>
    </row>
    <row r="17" ht="16" customHeight="1" spans="1:24">
      <c r="A17" s="39"/>
      <c r="B17" s="68"/>
      <c r="C17" s="68"/>
      <c r="D17" s="39"/>
      <c r="E17" s="97"/>
      <c r="F17" s="148"/>
      <c r="G17" s="29"/>
      <c r="H17" s="29"/>
      <c r="I17" s="29"/>
      <c r="J17" s="29"/>
      <c r="K17" s="29"/>
      <c r="L17" s="29"/>
      <c r="M17" s="29">
        <f t="shared" si="0"/>
        <v>0</v>
      </c>
      <c r="N17" s="29"/>
      <c r="O17" s="29"/>
      <c r="P17" s="29">
        <f t="shared" si="1"/>
        <v>0</v>
      </c>
      <c r="Q17" s="29">
        <f t="shared" si="2"/>
        <v>0</v>
      </c>
      <c r="R17" s="29">
        <f t="shared" si="3"/>
        <v>0</v>
      </c>
      <c r="S17" s="29">
        <f t="shared" si="4"/>
        <v>0</v>
      </c>
      <c r="T17" s="29">
        <f t="shared" si="5"/>
        <v>0</v>
      </c>
      <c r="U17" s="70"/>
      <c r="V17" s="8"/>
      <c r="W17" s="71"/>
      <c r="X17" s="71"/>
    </row>
    <row r="18" ht="16" customHeight="1" spans="1:24">
      <c r="A18" s="39"/>
      <c r="B18" s="68"/>
      <c r="C18" s="68"/>
      <c r="D18" s="39"/>
      <c r="E18" s="97"/>
      <c r="F18" s="148"/>
      <c r="G18" s="29"/>
      <c r="H18" s="29"/>
      <c r="I18" s="29"/>
      <c r="J18" s="29"/>
      <c r="K18" s="29"/>
      <c r="L18" s="29"/>
      <c r="M18" s="29">
        <f t="shared" si="0"/>
        <v>0</v>
      </c>
      <c r="N18" s="29"/>
      <c r="O18" s="29"/>
      <c r="P18" s="29">
        <f t="shared" si="1"/>
        <v>0</v>
      </c>
      <c r="Q18" s="29">
        <f t="shared" si="2"/>
        <v>0</v>
      </c>
      <c r="R18" s="29">
        <f t="shared" si="3"/>
        <v>0</v>
      </c>
      <c r="S18" s="29">
        <f t="shared" si="4"/>
        <v>0</v>
      </c>
      <c r="T18" s="29">
        <f t="shared" si="5"/>
        <v>0</v>
      </c>
      <c r="U18" s="70"/>
      <c r="V18" s="8"/>
      <c r="W18" s="71"/>
      <c r="X18" s="71"/>
    </row>
    <row r="19" ht="16" customHeight="1" spans="1:24">
      <c r="A19" s="39"/>
      <c r="B19" s="68"/>
      <c r="C19" s="68"/>
      <c r="D19" s="39"/>
      <c r="E19" s="97"/>
      <c r="F19" s="148"/>
      <c r="G19" s="29"/>
      <c r="H19" s="29"/>
      <c r="I19" s="29"/>
      <c r="J19" s="29"/>
      <c r="K19" s="29"/>
      <c r="L19" s="29"/>
      <c r="M19" s="29">
        <f t="shared" si="0"/>
        <v>0</v>
      </c>
      <c r="N19" s="29"/>
      <c r="O19" s="29"/>
      <c r="P19" s="29">
        <f t="shared" si="1"/>
        <v>0</v>
      </c>
      <c r="Q19" s="29">
        <f t="shared" si="2"/>
        <v>0</v>
      </c>
      <c r="R19" s="29">
        <f t="shared" si="3"/>
        <v>0</v>
      </c>
      <c r="S19" s="29">
        <f t="shared" si="4"/>
        <v>0</v>
      </c>
      <c r="T19" s="29">
        <f t="shared" si="5"/>
        <v>0</v>
      </c>
      <c r="U19" s="70"/>
      <c r="V19" s="8"/>
      <c r="W19" s="71"/>
      <c r="X19" s="71"/>
    </row>
    <row r="20" ht="16" customHeight="1" spans="1:24">
      <c r="A20" s="39"/>
      <c r="B20" s="68"/>
      <c r="C20" s="68"/>
      <c r="D20" s="39"/>
      <c r="E20" s="97"/>
      <c r="F20" s="148"/>
      <c r="G20" s="29"/>
      <c r="H20" s="29"/>
      <c r="I20" s="29"/>
      <c r="J20" s="29"/>
      <c r="K20" s="29"/>
      <c r="L20" s="29"/>
      <c r="M20" s="29">
        <f t="shared" si="0"/>
        <v>0</v>
      </c>
      <c r="N20" s="29"/>
      <c r="O20" s="29"/>
      <c r="P20" s="29">
        <f t="shared" si="1"/>
        <v>0</v>
      </c>
      <c r="Q20" s="29">
        <f t="shared" si="2"/>
        <v>0</v>
      </c>
      <c r="R20" s="29">
        <f t="shared" si="3"/>
        <v>0</v>
      </c>
      <c r="S20" s="29">
        <f t="shared" si="4"/>
        <v>0</v>
      </c>
      <c r="T20" s="29">
        <f t="shared" si="5"/>
        <v>0</v>
      </c>
      <c r="U20" s="70"/>
      <c r="V20" s="8"/>
      <c r="W20" s="71"/>
      <c r="X20" s="71"/>
    </row>
    <row r="21" ht="16" customHeight="1" spans="1:24">
      <c r="A21" s="39"/>
      <c r="B21" s="68"/>
      <c r="C21" s="68"/>
      <c r="D21" s="39"/>
      <c r="E21" s="97"/>
      <c r="F21" s="148"/>
      <c r="G21" s="29"/>
      <c r="H21" s="29"/>
      <c r="I21" s="29"/>
      <c r="J21" s="29"/>
      <c r="K21" s="29"/>
      <c r="L21" s="29"/>
      <c r="M21" s="29">
        <f t="shared" si="0"/>
        <v>0</v>
      </c>
      <c r="N21" s="29"/>
      <c r="O21" s="29"/>
      <c r="P21" s="29">
        <f t="shared" si="1"/>
        <v>0</v>
      </c>
      <c r="Q21" s="29">
        <f t="shared" si="2"/>
        <v>0</v>
      </c>
      <c r="R21" s="29">
        <f t="shared" si="3"/>
        <v>0</v>
      </c>
      <c r="S21" s="29">
        <f t="shared" si="4"/>
        <v>0</v>
      </c>
      <c r="T21" s="29">
        <f t="shared" si="5"/>
        <v>0</v>
      </c>
      <c r="U21" s="70"/>
      <c r="V21" s="8"/>
      <c r="W21" s="71"/>
      <c r="X21" s="71"/>
    </row>
    <row r="22" ht="16" customHeight="1" spans="1:24">
      <c r="A22" s="39"/>
      <c r="B22" s="68"/>
      <c r="C22" s="68"/>
      <c r="D22" s="39"/>
      <c r="E22" s="97"/>
      <c r="F22" s="148"/>
      <c r="G22" s="29"/>
      <c r="H22" s="29"/>
      <c r="I22" s="29"/>
      <c r="J22" s="29"/>
      <c r="K22" s="29"/>
      <c r="L22" s="29"/>
      <c r="M22" s="29">
        <f t="shared" si="0"/>
        <v>0</v>
      </c>
      <c r="N22" s="29"/>
      <c r="O22" s="29"/>
      <c r="P22" s="29">
        <f t="shared" si="1"/>
        <v>0</v>
      </c>
      <c r="Q22" s="29">
        <f t="shared" si="2"/>
        <v>0</v>
      </c>
      <c r="R22" s="29">
        <f t="shared" si="3"/>
        <v>0</v>
      </c>
      <c r="S22" s="29">
        <f t="shared" si="4"/>
        <v>0</v>
      </c>
      <c r="T22" s="29">
        <f t="shared" si="5"/>
        <v>0</v>
      </c>
      <c r="U22" s="70"/>
      <c r="V22" s="8"/>
      <c r="W22" s="71"/>
      <c r="X22" s="71"/>
    </row>
    <row r="23" ht="16" customHeight="1" spans="1:24">
      <c r="A23" s="39"/>
      <c r="B23" s="68"/>
      <c r="C23" s="68"/>
      <c r="D23" s="39"/>
      <c r="E23" s="97"/>
      <c r="F23" s="148"/>
      <c r="G23" s="29"/>
      <c r="H23" s="29"/>
      <c r="I23" s="29"/>
      <c r="J23" s="29"/>
      <c r="K23" s="29"/>
      <c r="L23" s="29"/>
      <c r="M23" s="29">
        <f t="shared" si="0"/>
        <v>0</v>
      </c>
      <c r="N23" s="29"/>
      <c r="O23" s="29"/>
      <c r="P23" s="29">
        <f t="shared" si="1"/>
        <v>0</v>
      </c>
      <c r="Q23" s="29">
        <f t="shared" si="2"/>
        <v>0</v>
      </c>
      <c r="R23" s="29">
        <f t="shared" si="3"/>
        <v>0</v>
      </c>
      <c r="S23" s="29">
        <f t="shared" si="4"/>
        <v>0</v>
      </c>
      <c r="T23" s="29">
        <f t="shared" si="5"/>
        <v>0</v>
      </c>
      <c r="U23" s="70"/>
      <c r="V23" s="8"/>
      <c r="W23" s="71"/>
      <c r="X23" s="71"/>
    </row>
    <row r="24" ht="16" customHeight="1" spans="1:24">
      <c r="A24" s="39"/>
      <c r="B24" s="68"/>
      <c r="C24" s="68"/>
      <c r="D24" s="39"/>
      <c r="E24" s="97"/>
      <c r="F24" s="148"/>
      <c r="G24" s="29"/>
      <c r="H24" s="29"/>
      <c r="I24" s="29"/>
      <c r="J24" s="29"/>
      <c r="K24" s="29"/>
      <c r="L24" s="29"/>
      <c r="M24" s="29">
        <f t="shared" si="0"/>
        <v>0</v>
      </c>
      <c r="N24" s="29"/>
      <c r="O24" s="29"/>
      <c r="P24" s="29">
        <f t="shared" si="1"/>
        <v>0</v>
      </c>
      <c r="Q24" s="29">
        <f t="shared" si="2"/>
        <v>0</v>
      </c>
      <c r="R24" s="29">
        <f t="shared" si="3"/>
        <v>0</v>
      </c>
      <c r="S24" s="29">
        <f t="shared" si="4"/>
        <v>0</v>
      </c>
      <c r="T24" s="29">
        <f t="shared" si="5"/>
        <v>0</v>
      </c>
      <c r="U24" s="70"/>
      <c r="V24" s="8"/>
      <c r="W24" s="71"/>
      <c r="X24" s="71"/>
    </row>
    <row r="25" ht="16" customHeight="1" spans="1:24">
      <c r="A25" s="39"/>
      <c r="B25" s="39"/>
      <c r="C25" s="72"/>
      <c r="D25" s="39"/>
      <c r="E25" s="97"/>
      <c r="F25" s="148"/>
      <c r="G25" s="29"/>
      <c r="H25" s="29"/>
      <c r="I25" s="29"/>
      <c r="J25" s="29"/>
      <c r="K25" s="29"/>
      <c r="L25" s="29"/>
      <c r="M25" s="29">
        <f t="shared" si="0"/>
        <v>0</v>
      </c>
      <c r="N25" s="29"/>
      <c r="O25" s="29"/>
      <c r="P25" s="29">
        <f t="shared" si="1"/>
        <v>0</v>
      </c>
      <c r="Q25" s="29">
        <f t="shared" si="2"/>
        <v>0</v>
      </c>
      <c r="R25" s="29">
        <f t="shared" si="3"/>
        <v>0</v>
      </c>
      <c r="S25" s="29">
        <f t="shared" si="4"/>
        <v>0</v>
      </c>
      <c r="T25" s="29">
        <f t="shared" si="5"/>
        <v>0</v>
      </c>
      <c r="U25" s="70"/>
      <c r="V25" s="8"/>
      <c r="W25" s="71"/>
      <c r="X25" s="71"/>
    </row>
    <row r="26" ht="16" customHeight="1" spans="1:24">
      <c r="A26" s="39" t="s">
        <v>3162</v>
      </c>
      <c r="B26" s="13"/>
      <c r="C26" s="72"/>
      <c r="D26" s="39"/>
      <c r="E26" s="97"/>
      <c r="F26" s="148"/>
      <c r="G26" s="148"/>
      <c r="H26" s="148"/>
      <c r="I26" s="148"/>
      <c r="J26" s="148"/>
      <c r="K26" s="148"/>
      <c r="L26" s="148"/>
      <c r="M26" s="29">
        <f>SUM(M7:M25)</f>
        <v>0</v>
      </c>
      <c r="N26" s="29"/>
      <c r="O26" s="29">
        <f>SUM(O7:O25)</f>
        <v>0</v>
      </c>
      <c r="P26" s="29">
        <f>SUM(P7:P25)</f>
        <v>0</v>
      </c>
      <c r="Q26" s="29">
        <f>SUM(Q7:Q25)</f>
        <v>0</v>
      </c>
      <c r="R26" s="29">
        <f>SUM(R7:R25)</f>
        <v>0</v>
      </c>
      <c r="S26" s="29">
        <f t="shared" si="4"/>
        <v>0</v>
      </c>
      <c r="T26" s="29">
        <f t="shared" si="5"/>
        <v>0</v>
      </c>
      <c r="U26" s="70"/>
      <c r="V26" s="8"/>
      <c r="W26" s="71"/>
      <c r="X26" s="71"/>
    </row>
    <row r="27" ht="16" customHeight="1" spans="1:24">
      <c r="A27" s="39" t="s">
        <v>3163</v>
      </c>
      <c r="B27" s="13"/>
      <c r="C27" s="72"/>
      <c r="D27" s="39"/>
      <c r="E27" s="97"/>
      <c r="F27" s="148"/>
      <c r="G27" s="148"/>
      <c r="H27" s="148"/>
      <c r="I27" s="148"/>
      <c r="J27" s="148"/>
      <c r="K27" s="148"/>
      <c r="L27" s="148"/>
      <c r="M27" s="29">
        <f>P26</f>
        <v>0</v>
      </c>
      <c r="N27" s="29"/>
      <c r="O27" s="29"/>
      <c r="P27" s="29"/>
      <c r="Q27" s="29"/>
      <c r="R27" s="29"/>
      <c r="S27" s="36"/>
      <c r="T27" s="36"/>
      <c r="U27" s="70"/>
      <c r="V27" s="8"/>
      <c r="W27" s="71"/>
      <c r="X27" s="71"/>
    </row>
    <row r="28" ht="16" customHeight="1" spans="1:24">
      <c r="A28" s="39" t="s">
        <v>3164</v>
      </c>
      <c r="B28" s="13"/>
      <c r="C28" s="72"/>
      <c r="D28" s="39"/>
      <c r="E28" s="97"/>
      <c r="F28" s="148"/>
      <c r="G28" s="148"/>
      <c r="H28" s="148"/>
      <c r="I28" s="148"/>
      <c r="J28" s="148"/>
      <c r="K28" s="148"/>
      <c r="L28" s="148"/>
      <c r="M28" s="29"/>
      <c r="N28" s="29"/>
      <c r="O28" s="29"/>
      <c r="P28" s="29"/>
      <c r="Q28" s="29"/>
      <c r="R28" s="29">
        <f>Q26</f>
        <v>0</v>
      </c>
      <c r="S28" s="36"/>
      <c r="T28" s="36"/>
      <c r="U28" s="70"/>
      <c r="V28" s="8"/>
      <c r="W28" s="71"/>
      <c r="X28" s="71"/>
    </row>
    <row r="29" ht="16" customHeight="1" spans="1:24">
      <c r="A29" s="39" t="s">
        <v>3165</v>
      </c>
      <c r="B29" s="13"/>
      <c r="C29" s="39"/>
      <c r="D29" s="70"/>
      <c r="E29" s="28"/>
      <c r="F29" s="148"/>
      <c r="G29" s="148"/>
      <c r="H29" s="148"/>
      <c r="I29" s="148"/>
      <c r="J29" s="148"/>
      <c r="K29" s="148"/>
      <c r="L29" s="148"/>
      <c r="M29" s="29">
        <f>M26-M27</f>
        <v>0</v>
      </c>
      <c r="N29" s="29"/>
      <c r="O29" s="29"/>
      <c r="P29" s="29"/>
      <c r="Q29" s="29"/>
      <c r="R29" s="29">
        <f>R26-R28</f>
        <v>0</v>
      </c>
      <c r="S29" s="29">
        <f>R29-M29</f>
        <v>0</v>
      </c>
      <c r="T29" s="29">
        <f>IF(M29=0,0,ROUND(S29/M29*100,2))</f>
        <v>0</v>
      </c>
      <c r="U29" s="70"/>
      <c r="V29" s="8"/>
      <c r="W29" s="71">
        <f>SUM(W7:W27)</f>
        <v>0</v>
      </c>
      <c r="X29" s="71">
        <f>SUM(X7:X27)</f>
        <v>0</v>
      </c>
    </row>
    <row r="30" ht="16" customHeight="1" spans="1:24">
      <c r="A30" s="73" t="e">
        <f>#REF!</f>
        <v>#REF!</v>
      </c>
      <c r="B30" s="73"/>
      <c r="C30" s="73"/>
      <c r="D30" s="73"/>
      <c r="E30" s="73"/>
      <c r="F30" s="7"/>
      <c r="G30" s="7"/>
      <c r="H30" s="7"/>
      <c r="I30" s="7"/>
      <c r="J30" s="7"/>
      <c r="K30" s="7"/>
      <c r="L30" s="7"/>
      <c r="M30" s="74" t="str">
        <f>CONCATENATE(索引!$D$6,"：",索引!$D20,"    ",索引!$E20)</f>
        <v>评估人员：高晓宇    王海龙</v>
      </c>
      <c r="N30" s="8"/>
      <c r="O30" s="8"/>
      <c r="P30" s="8"/>
      <c r="Q30" s="8"/>
      <c r="R30" s="8"/>
      <c r="S30" s="305"/>
      <c r="T30" s="305"/>
      <c r="U30" s="305"/>
      <c r="V30" s="8"/>
      <c r="W30" s="8"/>
      <c r="X30" s="8"/>
    </row>
    <row r="31" ht="16" customHeight="1" spans="1:24">
      <c r="A31" s="8" t="e">
        <f>#REF!</f>
        <v>#REF!</v>
      </c>
      <c r="B31" s="8"/>
      <c r="C31" s="8"/>
      <c r="D31" s="8"/>
      <c r="E31" s="8"/>
      <c r="F31" s="8"/>
      <c r="G31" s="8"/>
      <c r="H31" s="8"/>
      <c r="I31" s="8"/>
      <c r="J31" s="8"/>
      <c r="K31" s="8"/>
      <c r="L31" s="8"/>
      <c r="M31" s="8"/>
      <c r="N31" s="8"/>
      <c r="O31" s="8"/>
      <c r="P31" s="8"/>
      <c r="Q31" s="8"/>
      <c r="R31" s="8"/>
      <c r="S31" s="8"/>
      <c r="T31" s="8"/>
      <c r="U31" s="8"/>
      <c r="V31" s="8"/>
      <c r="W31" s="8"/>
      <c r="X31" s="8"/>
    </row>
    <row r="32" ht="16" customHeight="1" spans="1:24">
      <c r="A32" s="95" t="s">
        <v>3085</v>
      </c>
      <c r="B32" s="95"/>
      <c r="C32" s="95"/>
      <c r="D32" s="95"/>
      <c r="E32" s="95"/>
      <c r="F32" s="95"/>
      <c r="G32" s="95"/>
      <c r="H32" s="95"/>
      <c r="I32" s="95"/>
      <c r="J32" s="95"/>
      <c r="K32" s="95"/>
      <c r="L32" s="95"/>
      <c r="M32" s="95"/>
      <c r="N32" s="95"/>
      <c r="O32" s="95"/>
      <c r="P32" s="95"/>
      <c r="Q32" s="95"/>
      <c r="R32" s="95"/>
      <c r="S32" s="95"/>
      <c r="T32" s="95"/>
      <c r="U32" s="95"/>
      <c r="V32" s="8"/>
      <c r="W32" s="8"/>
      <c r="X32" s="8"/>
    </row>
    <row r="33" ht="16" customHeight="1" spans="1:24">
      <c r="A33" s="95"/>
      <c r="B33" s="96" t="s">
        <v>3204</v>
      </c>
      <c r="C33" s="96"/>
      <c r="D33" s="95"/>
      <c r="E33" s="95"/>
      <c r="F33" s="95"/>
      <c r="G33" s="95"/>
      <c r="H33" s="95"/>
      <c r="I33" s="95"/>
      <c r="J33" s="95"/>
      <c r="K33" s="95"/>
      <c r="L33" s="95"/>
      <c r="M33" s="95"/>
      <c r="N33" s="95"/>
      <c r="O33" s="95"/>
      <c r="P33" s="95"/>
      <c r="Q33" s="95"/>
      <c r="R33" s="95"/>
      <c r="S33" s="95"/>
      <c r="T33" s="95"/>
      <c r="U33" s="95"/>
      <c r="V33" s="8"/>
      <c r="W33" s="8"/>
      <c r="X33" s="8"/>
    </row>
  </sheetData>
  <mergeCells count="20">
    <mergeCell ref="A1:U1"/>
    <mergeCell ref="A3:U3"/>
    <mergeCell ref="F5:L5"/>
    <mergeCell ref="N5:P5"/>
    <mergeCell ref="W5:X5"/>
    <mergeCell ref="A26:B26"/>
    <mergeCell ref="A27:B27"/>
    <mergeCell ref="A28:B28"/>
    <mergeCell ref="A29:B29"/>
    <mergeCell ref="A5:A6"/>
    <mergeCell ref="B5:B6"/>
    <mergeCell ref="C5:C6"/>
    <mergeCell ref="D5:D6"/>
    <mergeCell ref="E5:E6"/>
    <mergeCell ref="M5:M6"/>
    <mergeCell ref="Q5:Q6"/>
    <mergeCell ref="R5:R6"/>
    <mergeCell ref="S5:S6"/>
    <mergeCell ref="T5:T6"/>
    <mergeCell ref="U5:U6"/>
  </mergeCells>
  <pageMargins left="0.75" right="0.75" top="1" bottom="1" header="0.5" footer="0.5"/>
  <headerFooter/>
  <drawing r:id="rId2"/>
  <legacyDrawing r:id="rId3"/>
  <picture r:id="rId4"/>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T30"/>
  <sheetViews>
    <sheetView workbookViewId="0">
      <pane xSplit="2" ySplit="5" topLeftCell="C6" activePane="bottomRight" state="frozen"/>
      <selection/>
      <selection pane="topRight"/>
      <selection pane="bottomLeft"/>
      <selection pane="bottomRight" activeCell="A1" sqref="A1:F1"/>
    </sheetView>
  </sheetViews>
  <sheetFormatPr defaultColWidth="14" defaultRowHeight="15.2"/>
  <cols>
    <col min="1" max="1" width="7" customWidth="1"/>
    <col min="2" max="2" width="31" customWidth="1"/>
    <col min="3" max="6" width="19" customWidth="1"/>
    <col min="7" max="20" width="9" customWidth="1"/>
  </cols>
  <sheetData>
    <row r="1" ht="24" customHeight="1" spans="1:20">
      <c r="A1" s="61" t="s">
        <v>3205</v>
      </c>
      <c r="B1" s="62"/>
      <c r="C1" s="62"/>
      <c r="D1" s="62"/>
      <c r="E1" s="62"/>
      <c r="F1" s="62"/>
      <c r="G1" s="62"/>
      <c r="H1" s="62"/>
      <c r="I1" s="62"/>
      <c r="J1" s="62"/>
      <c r="K1" s="62"/>
      <c r="L1" s="62"/>
      <c r="M1" s="62"/>
      <c r="N1" s="62"/>
      <c r="O1" s="62"/>
      <c r="P1" s="62"/>
      <c r="Q1" s="62"/>
      <c r="R1" s="62"/>
      <c r="S1" s="62"/>
      <c r="T1" s="62"/>
    </row>
    <row r="2" ht="16" customHeight="1" spans="1:20">
      <c r="A2" s="63"/>
      <c r="B2" s="63"/>
      <c r="C2" s="63"/>
      <c r="D2" s="63"/>
      <c r="E2" s="63"/>
      <c r="F2" s="83" t="s">
        <v>3206</v>
      </c>
      <c r="G2" s="8"/>
      <c r="H2" s="8"/>
      <c r="I2" s="8"/>
      <c r="J2" s="8"/>
      <c r="K2" s="8"/>
      <c r="L2" s="8"/>
      <c r="M2" s="8"/>
      <c r="N2" s="8"/>
      <c r="O2" s="8"/>
      <c r="P2" s="8"/>
      <c r="Q2" s="8"/>
      <c r="R2" s="8"/>
      <c r="S2" s="8"/>
      <c r="T2" s="8"/>
    </row>
    <row r="3" ht="16" customHeight="1" spans="1:20">
      <c r="A3" s="63" t="e">
        <f>#REF!</f>
        <v>#REF!</v>
      </c>
      <c r="B3" s="8"/>
      <c r="C3" s="8"/>
      <c r="D3" s="8"/>
      <c r="E3" s="8"/>
      <c r="F3" s="8"/>
      <c r="G3" s="8"/>
      <c r="H3" s="8"/>
      <c r="I3" s="8"/>
      <c r="J3" s="8"/>
      <c r="K3" s="8"/>
      <c r="L3" s="8"/>
      <c r="M3" s="8"/>
      <c r="N3" s="8"/>
      <c r="O3" s="8"/>
      <c r="P3" s="8"/>
      <c r="Q3" s="8"/>
      <c r="R3" s="8"/>
      <c r="S3" s="8"/>
      <c r="T3" s="8"/>
    </row>
    <row r="4" ht="16" customHeight="1" spans="1:20">
      <c r="A4" s="64" t="e">
        <f>#REF!</f>
        <v>#REF!</v>
      </c>
      <c r="B4" s="64"/>
      <c r="C4" s="64"/>
      <c r="D4" s="8"/>
      <c r="E4" s="8"/>
      <c r="F4" s="84" t="s">
        <v>2952</v>
      </c>
      <c r="G4" s="8"/>
      <c r="H4" s="65" t="s">
        <v>3156</v>
      </c>
      <c r="I4" s="66"/>
      <c r="J4" s="8"/>
      <c r="K4" s="8"/>
      <c r="L4" s="8"/>
      <c r="M4" s="8"/>
      <c r="N4" s="8"/>
      <c r="O4" s="8"/>
      <c r="P4" s="8"/>
      <c r="Q4" s="8"/>
      <c r="R4" s="8"/>
      <c r="S4" s="8"/>
      <c r="T4" s="8"/>
    </row>
    <row r="5" ht="16" customHeight="1" spans="1:20">
      <c r="A5" s="39" t="s">
        <v>3048</v>
      </c>
      <c r="B5" s="39" t="s">
        <v>3049</v>
      </c>
      <c r="C5" s="39" t="s">
        <v>3050</v>
      </c>
      <c r="D5" s="39" t="s">
        <v>3051</v>
      </c>
      <c r="E5" s="85" t="s">
        <v>3052</v>
      </c>
      <c r="F5" s="39" t="s">
        <v>3053</v>
      </c>
      <c r="G5" s="25"/>
      <c r="H5" s="65" t="s">
        <v>3050</v>
      </c>
      <c r="I5" s="65" t="s">
        <v>3051</v>
      </c>
      <c r="J5" s="25"/>
      <c r="K5" s="25"/>
      <c r="L5" s="25"/>
      <c r="M5" s="25"/>
      <c r="N5" s="25"/>
      <c r="O5" s="25"/>
      <c r="P5" s="25"/>
      <c r="Q5" s="25"/>
      <c r="R5" s="25"/>
      <c r="S5" s="25"/>
      <c r="T5" s="25"/>
    </row>
    <row r="6" ht="16" customHeight="1" spans="1:20">
      <c r="A6" s="39" t="s">
        <v>2764</v>
      </c>
      <c r="B6" s="70" t="s">
        <v>2973</v>
      </c>
      <c r="C6" s="36">
        <f>'3-8-1其他应收款'!M29</f>
        <v>0</v>
      </c>
      <c r="D6" s="29">
        <f>'3-8-1其他应收款'!R29</f>
        <v>0</v>
      </c>
      <c r="E6" s="29">
        <f>'3-8-1其他应收款'!S29</f>
        <v>0</v>
      </c>
      <c r="F6" s="29">
        <f>IF(C6=0,0,ROUND(E6/C6*100,2))</f>
        <v>0</v>
      </c>
      <c r="G6" s="8"/>
      <c r="H6" s="71">
        <f>'3-8-1其他应收款'!W29</f>
        <v>0</v>
      </c>
      <c r="I6" s="71">
        <f>'3-8-1其他应收款'!X29</f>
        <v>0</v>
      </c>
      <c r="J6" s="8"/>
      <c r="K6" s="8"/>
      <c r="L6" s="8"/>
      <c r="M6" s="8"/>
      <c r="N6" s="8"/>
      <c r="O6" s="8"/>
      <c r="P6" s="8"/>
      <c r="Q6" s="8"/>
      <c r="R6" s="8"/>
      <c r="S6" s="8"/>
      <c r="T6" s="8"/>
    </row>
    <row r="7" ht="16" customHeight="1" spans="1:20">
      <c r="A7" s="39" t="s">
        <v>2766</v>
      </c>
      <c r="B7" s="70" t="s">
        <v>3207</v>
      </c>
      <c r="C7" s="36">
        <f>'3-8-2应收利息'!G29</f>
        <v>0</v>
      </c>
      <c r="D7" s="29">
        <f>'3-8-2应收利息'!I29</f>
        <v>0</v>
      </c>
      <c r="E7" s="29">
        <f>'3-8-2应收利息'!J29</f>
        <v>0</v>
      </c>
      <c r="F7" s="29">
        <f>IF(C7=0,0,ROUND(E7/C7*100,2))</f>
        <v>0</v>
      </c>
      <c r="G7" s="8"/>
      <c r="H7" s="71">
        <f>'3-8-2应收利息'!N29</f>
        <v>0</v>
      </c>
      <c r="I7" s="71">
        <f>'3-8-2应收利息'!O29</f>
        <v>0</v>
      </c>
      <c r="J7" s="8"/>
      <c r="K7" s="8"/>
      <c r="L7" s="8"/>
      <c r="M7" s="8"/>
      <c r="N7" s="8"/>
      <c r="O7" s="8"/>
      <c r="P7" s="8"/>
      <c r="Q7" s="8"/>
      <c r="R7" s="8"/>
      <c r="S7" s="8"/>
      <c r="T7" s="8"/>
    </row>
    <row r="8" ht="16" customHeight="1" spans="1:20">
      <c r="A8" s="39" t="s">
        <v>2768</v>
      </c>
      <c r="B8" s="70" t="s">
        <v>3208</v>
      </c>
      <c r="C8" s="36">
        <f>'3-8-3应收股利'!E29</f>
        <v>0</v>
      </c>
      <c r="D8" s="36">
        <f>'3-8-3应收股利'!G29</f>
        <v>0</v>
      </c>
      <c r="E8" s="36">
        <f>'3-8-3应收股利'!H29</f>
        <v>0</v>
      </c>
      <c r="F8" s="29">
        <f>IF(C8=0,0,ROUND(E8/C8*100,2))</f>
        <v>0</v>
      </c>
      <c r="G8" s="8"/>
      <c r="H8" s="71">
        <f>'3-8-3应收股利'!L29</f>
        <v>0</v>
      </c>
      <c r="I8" s="71">
        <f>'3-8-3应收股利'!M29</f>
        <v>0</v>
      </c>
      <c r="J8" s="8"/>
      <c r="K8" s="8"/>
      <c r="L8" s="8"/>
      <c r="M8" s="8"/>
      <c r="N8" s="8"/>
      <c r="O8" s="8"/>
      <c r="P8" s="8"/>
      <c r="Q8" s="8"/>
      <c r="R8" s="8"/>
      <c r="S8" s="8"/>
      <c r="T8" s="8"/>
    </row>
    <row r="9" ht="16" customHeight="1" spans="1:20">
      <c r="A9" s="22"/>
      <c r="B9" s="28"/>
      <c r="C9" s="36"/>
      <c r="D9" s="29"/>
      <c r="E9" s="29"/>
      <c r="F9" s="29"/>
      <c r="G9" s="8"/>
      <c r="H9" s="71"/>
      <c r="I9" s="71"/>
      <c r="J9" s="8"/>
      <c r="K9" s="8"/>
      <c r="L9" s="8"/>
      <c r="M9" s="8"/>
      <c r="N9" s="8"/>
      <c r="O9" s="8"/>
      <c r="P9" s="8"/>
      <c r="Q9" s="8"/>
      <c r="R9" s="8"/>
      <c r="S9" s="8"/>
      <c r="T9" s="8"/>
    </row>
    <row r="10" ht="16" customHeight="1" spans="1:20">
      <c r="A10" s="22"/>
      <c r="B10" s="28"/>
      <c r="C10" s="36"/>
      <c r="D10" s="29"/>
      <c r="E10" s="29"/>
      <c r="F10" s="29"/>
      <c r="G10" s="8"/>
      <c r="H10" s="71"/>
      <c r="I10" s="71"/>
      <c r="J10" s="8"/>
      <c r="K10" s="8"/>
      <c r="L10" s="8"/>
      <c r="M10" s="8"/>
      <c r="N10" s="8"/>
      <c r="O10" s="8"/>
      <c r="P10" s="8"/>
      <c r="Q10" s="8"/>
      <c r="R10" s="8"/>
      <c r="S10" s="8"/>
      <c r="T10" s="8"/>
    </row>
    <row r="11" ht="16" customHeight="1" spans="1:20">
      <c r="A11" s="22"/>
      <c r="B11" s="28"/>
      <c r="C11" s="36"/>
      <c r="D11" s="29"/>
      <c r="E11" s="29"/>
      <c r="F11" s="29"/>
      <c r="G11" s="8"/>
      <c r="H11" s="71"/>
      <c r="I11" s="71"/>
      <c r="J11" s="8"/>
      <c r="K11" s="8"/>
      <c r="L11" s="8"/>
      <c r="M11" s="8"/>
      <c r="N11" s="8"/>
      <c r="O11" s="8"/>
      <c r="P11" s="8"/>
      <c r="Q11" s="8"/>
      <c r="R11" s="8"/>
      <c r="S11" s="8"/>
      <c r="T11" s="8"/>
    </row>
    <row r="12" ht="16" customHeight="1" spans="1:20">
      <c r="A12" s="22"/>
      <c r="B12" s="28"/>
      <c r="C12" s="36"/>
      <c r="D12" s="29"/>
      <c r="E12" s="29"/>
      <c r="F12" s="29"/>
      <c r="G12" s="8"/>
      <c r="H12" s="71"/>
      <c r="I12" s="71"/>
      <c r="J12" s="8"/>
      <c r="K12" s="8"/>
      <c r="L12" s="8"/>
      <c r="M12" s="8"/>
      <c r="N12" s="8"/>
      <c r="O12" s="8"/>
      <c r="P12" s="8"/>
      <c r="Q12" s="8"/>
      <c r="R12" s="8"/>
      <c r="S12" s="8"/>
      <c r="T12" s="8"/>
    </row>
    <row r="13" ht="16" customHeight="1" spans="1:20">
      <c r="A13" s="22"/>
      <c r="B13" s="28"/>
      <c r="C13" s="36"/>
      <c r="D13" s="29"/>
      <c r="E13" s="29"/>
      <c r="F13" s="29"/>
      <c r="G13" s="8"/>
      <c r="H13" s="71"/>
      <c r="I13" s="71"/>
      <c r="J13" s="8"/>
      <c r="K13" s="8"/>
      <c r="L13" s="8"/>
      <c r="M13" s="8"/>
      <c r="N13" s="8"/>
      <c r="O13" s="8"/>
      <c r="P13" s="8"/>
      <c r="Q13" s="8"/>
      <c r="R13" s="8"/>
      <c r="S13" s="8"/>
      <c r="T13" s="8"/>
    </row>
    <row r="14" ht="16" customHeight="1" spans="1:20">
      <c r="A14" s="22"/>
      <c r="B14" s="28"/>
      <c r="C14" s="36"/>
      <c r="D14" s="29"/>
      <c r="E14" s="29"/>
      <c r="F14" s="29"/>
      <c r="G14" s="8"/>
      <c r="H14" s="71"/>
      <c r="I14" s="71"/>
      <c r="J14" s="8"/>
      <c r="K14" s="8"/>
      <c r="L14" s="8"/>
      <c r="M14" s="8"/>
      <c r="N14" s="8"/>
      <c r="O14" s="8"/>
      <c r="P14" s="8"/>
      <c r="Q14" s="8"/>
      <c r="R14" s="8"/>
      <c r="S14" s="8"/>
      <c r="T14" s="8"/>
    </row>
    <row r="15" ht="16" customHeight="1" spans="1:20">
      <c r="A15" s="22"/>
      <c r="B15" s="28"/>
      <c r="C15" s="36"/>
      <c r="D15" s="29"/>
      <c r="E15" s="29"/>
      <c r="F15" s="29"/>
      <c r="G15" s="8"/>
      <c r="H15" s="71"/>
      <c r="I15" s="71"/>
      <c r="J15" s="8"/>
      <c r="K15" s="8"/>
      <c r="L15" s="8"/>
      <c r="M15" s="8"/>
      <c r="N15" s="8"/>
      <c r="O15" s="8"/>
      <c r="P15" s="8"/>
      <c r="Q15" s="8"/>
      <c r="R15" s="8"/>
      <c r="S15" s="8"/>
      <c r="T15" s="8"/>
    </row>
    <row r="16" ht="16" customHeight="1" spans="1:20">
      <c r="A16" s="22"/>
      <c r="B16" s="28"/>
      <c r="C16" s="36"/>
      <c r="D16" s="29"/>
      <c r="E16" s="29"/>
      <c r="F16" s="29"/>
      <c r="G16" s="8"/>
      <c r="H16" s="71"/>
      <c r="I16" s="71"/>
      <c r="J16" s="8"/>
      <c r="K16" s="8"/>
      <c r="L16" s="8"/>
      <c r="M16" s="8"/>
      <c r="N16" s="8"/>
      <c r="O16" s="8"/>
      <c r="P16" s="8"/>
      <c r="Q16" s="8"/>
      <c r="R16" s="8"/>
      <c r="S16" s="8"/>
      <c r="T16" s="8"/>
    </row>
    <row r="17" ht="16" customHeight="1" spans="1:20">
      <c r="A17" s="22"/>
      <c r="B17" s="28"/>
      <c r="C17" s="36"/>
      <c r="D17" s="29"/>
      <c r="E17" s="29"/>
      <c r="F17" s="29"/>
      <c r="G17" s="8"/>
      <c r="H17" s="71"/>
      <c r="I17" s="71"/>
      <c r="J17" s="8"/>
      <c r="K17" s="8"/>
      <c r="L17" s="8"/>
      <c r="M17" s="8"/>
      <c r="N17" s="8"/>
      <c r="O17" s="8"/>
      <c r="P17" s="8"/>
      <c r="Q17" s="8"/>
      <c r="R17" s="8"/>
      <c r="S17" s="8"/>
      <c r="T17" s="8"/>
    </row>
    <row r="18" ht="16" customHeight="1" spans="1:20">
      <c r="A18" s="22"/>
      <c r="B18" s="28"/>
      <c r="C18" s="36"/>
      <c r="D18" s="29"/>
      <c r="E18" s="29"/>
      <c r="F18" s="29"/>
      <c r="G18" s="8"/>
      <c r="H18" s="71"/>
      <c r="I18" s="71"/>
      <c r="J18" s="8"/>
      <c r="K18" s="8"/>
      <c r="L18" s="8"/>
      <c r="M18" s="8"/>
      <c r="N18" s="8"/>
      <c r="O18" s="8"/>
      <c r="P18" s="8"/>
      <c r="Q18" s="8"/>
      <c r="R18" s="8"/>
      <c r="S18" s="8"/>
      <c r="T18" s="8"/>
    </row>
    <row r="19" ht="16" customHeight="1" spans="1:20">
      <c r="A19" s="22"/>
      <c r="B19" s="28"/>
      <c r="C19" s="36"/>
      <c r="D19" s="29"/>
      <c r="E19" s="29"/>
      <c r="F19" s="29"/>
      <c r="G19" s="8"/>
      <c r="H19" s="71"/>
      <c r="I19" s="71"/>
      <c r="J19" s="8"/>
      <c r="K19" s="8"/>
      <c r="L19" s="8"/>
      <c r="M19" s="8"/>
      <c r="N19" s="8"/>
      <c r="O19" s="8"/>
      <c r="P19" s="8"/>
      <c r="Q19" s="8"/>
      <c r="R19" s="8"/>
      <c r="S19" s="8"/>
      <c r="T19" s="8"/>
    </row>
    <row r="20" ht="16" customHeight="1" spans="1:20">
      <c r="A20" s="22"/>
      <c r="B20" s="28"/>
      <c r="C20" s="36"/>
      <c r="D20" s="29"/>
      <c r="E20" s="29"/>
      <c r="F20" s="29"/>
      <c r="G20" s="8"/>
      <c r="H20" s="71"/>
      <c r="I20" s="71"/>
      <c r="J20" s="8"/>
      <c r="K20" s="8"/>
      <c r="L20" s="8"/>
      <c r="M20" s="8"/>
      <c r="N20" s="8"/>
      <c r="O20" s="8"/>
      <c r="P20" s="8"/>
      <c r="Q20" s="8"/>
      <c r="R20" s="8"/>
      <c r="S20" s="8"/>
      <c r="T20" s="8"/>
    </row>
    <row r="21" ht="16" customHeight="1" spans="1:20">
      <c r="A21" s="22"/>
      <c r="B21" s="28"/>
      <c r="C21" s="36"/>
      <c r="D21" s="29"/>
      <c r="E21" s="29"/>
      <c r="F21" s="29"/>
      <c r="G21" s="8"/>
      <c r="H21" s="71"/>
      <c r="I21" s="71"/>
      <c r="J21" s="8"/>
      <c r="K21" s="8"/>
      <c r="L21" s="8"/>
      <c r="M21" s="8"/>
      <c r="N21" s="8"/>
      <c r="O21" s="8"/>
      <c r="P21" s="8"/>
      <c r="Q21" s="8"/>
      <c r="R21" s="8"/>
      <c r="S21" s="8"/>
      <c r="T21" s="8"/>
    </row>
    <row r="22" ht="16" customHeight="1" spans="1:20">
      <c r="A22" s="22"/>
      <c r="B22" s="28"/>
      <c r="C22" s="36"/>
      <c r="D22" s="29"/>
      <c r="E22" s="29"/>
      <c r="F22" s="29"/>
      <c r="G22" s="8"/>
      <c r="H22" s="71"/>
      <c r="I22" s="71"/>
      <c r="J22" s="8"/>
      <c r="K22" s="8"/>
      <c r="L22" s="8"/>
      <c r="M22" s="8"/>
      <c r="N22" s="8"/>
      <c r="O22" s="8"/>
      <c r="P22" s="8"/>
      <c r="Q22" s="8"/>
      <c r="R22" s="8"/>
      <c r="S22" s="8"/>
      <c r="T22" s="8"/>
    </row>
    <row r="23" ht="16" customHeight="1" spans="1:20">
      <c r="A23" s="22"/>
      <c r="B23" s="28"/>
      <c r="C23" s="36"/>
      <c r="D23" s="29"/>
      <c r="E23" s="29"/>
      <c r="F23" s="29"/>
      <c r="G23" s="8"/>
      <c r="H23" s="71"/>
      <c r="I23" s="71"/>
      <c r="J23" s="8"/>
      <c r="K23" s="8"/>
      <c r="L23" s="8"/>
      <c r="M23" s="8"/>
      <c r="N23" s="8"/>
      <c r="O23" s="8"/>
      <c r="P23" s="8"/>
      <c r="Q23" s="8"/>
      <c r="R23" s="8"/>
      <c r="S23" s="8"/>
      <c r="T23" s="8"/>
    </row>
    <row r="24" ht="16" customHeight="1" spans="1:20">
      <c r="A24" s="22"/>
      <c r="B24" s="28"/>
      <c r="C24" s="36"/>
      <c r="D24" s="29"/>
      <c r="E24" s="29"/>
      <c r="F24" s="29"/>
      <c r="G24" s="8"/>
      <c r="H24" s="71"/>
      <c r="I24" s="71"/>
      <c r="J24" s="8"/>
      <c r="K24" s="8"/>
      <c r="L24" s="8"/>
      <c r="M24" s="8"/>
      <c r="N24" s="8"/>
      <c r="O24" s="8"/>
      <c r="P24" s="8"/>
      <c r="Q24" s="8"/>
      <c r="R24" s="8"/>
      <c r="S24" s="8"/>
      <c r="T24" s="8"/>
    </row>
    <row r="25" ht="16" customHeight="1" spans="1:20">
      <c r="A25" s="22"/>
      <c r="B25" s="28"/>
      <c r="C25" s="36"/>
      <c r="D25" s="29"/>
      <c r="E25" s="29"/>
      <c r="F25" s="29"/>
      <c r="G25" s="8"/>
      <c r="H25" s="71"/>
      <c r="I25" s="71"/>
      <c r="J25" s="8"/>
      <c r="K25" s="8"/>
      <c r="L25" s="8"/>
      <c r="M25" s="8"/>
      <c r="N25" s="8"/>
      <c r="O25" s="8"/>
      <c r="P25" s="8"/>
      <c r="Q25" s="8"/>
      <c r="R25" s="8"/>
      <c r="S25" s="8"/>
      <c r="T25" s="8"/>
    </row>
    <row r="26" ht="16" customHeight="1" spans="1:20">
      <c r="A26" s="22"/>
      <c r="B26" s="28"/>
      <c r="C26" s="36"/>
      <c r="D26" s="29"/>
      <c r="E26" s="29"/>
      <c r="F26" s="29"/>
      <c r="G26" s="8"/>
      <c r="H26" s="71"/>
      <c r="I26" s="71"/>
      <c r="J26" s="8"/>
      <c r="K26" s="8"/>
      <c r="L26" s="8"/>
      <c r="M26" s="8"/>
      <c r="N26" s="8"/>
      <c r="O26" s="8"/>
      <c r="P26" s="8"/>
      <c r="Q26" s="8"/>
      <c r="R26" s="8"/>
      <c r="S26" s="8"/>
      <c r="T26" s="8"/>
    </row>
    <row r="27" ht="16" customHeight="1" spans="1:20">
      <c r="A27" s="22"/>
      <c r="B27" s="28"/>
      <c r="C27" s="36"/>
      <c r="D27" s="29"/>
      <c r="E27" s="29"/>
      <c r="F27" s="29"/>
      <c r="G27" s="8"/>
      <c r="H27" s="71"/>
      <c r="I27" s="71"/>
      <c r="J27" s="8"/>
      <c r="K27" s="8"/>
      <c r="L27" s="8"/>
      <c r="M27" s="8"/>
      <c r="N27" s="8"/>
      <c r="O27" s="8"/>
      <c r="P27" s="8"/>
      <c r="Q27" s="8"/>
      <c r="R27" s="8"/>
      <c r="S27" s="8"/>
      <c r="T27" s="8"/>
    </row>
    <row r="28" ht="16" customHeight="1" spans="1:20">
      <c r="A28" s="22"/>
      <c r="B28" s="28"/>
      <c r="C28" s="36"/>
      <c r="D28" s="29"/>
      <c r="E28" s="29"/>
      <c r="F28" s="29"/>
      <c r="G28" s="8"/>
      <c r="H28" s="71"/>
      <c r="I28" s="71"/>
      <c r="J28" s="8"/>
      <c r="K28" s="8"/>
      <c r="L28" s="8"/>
      <c r="M28" s="8"/>
      <c r="N28" s="8"/>
      <c r="O28" s="8"/>
      <c r="P28" s="8"/>
      <c r="Q28" s="8"/>
      <c r="R28" s="8"/>
      <c r="S28" s="8"/>
      <c r="T28" s="8"/>
    </row>
    <row r="29" ht="16" customHeight="1" spans="1:20">
      <c r="A29" s="39" t="s">
        <v>3110</v>
      </c>
      <c r="B29" s="13"/>
      <c r="C29" s="36">
        <f>SUM(C6:C28)</f>
        <v>0</v>
      </c>
      <c r="D29" s="36">
        <f>SUM(D6:D28)</f>
        <v>0</v>
      </c>
      <c r="E29" s="29">
        <f>D29-C29</f>
        <v>0</v>
      </c>
      <c r="F29" s="29">
        <f>IF(C29=0,0,ROUND(E29/C29*100,2))</f>
        <v>0</v>
      </c>
      <c r="G29" s="8"/>
      <c r="H29" s="71">
        <f>SUM(H6:H28)</f>
        <v>0</v>
      </c>
      <c r="I29" s="71">
        <f>SUM(I6:I28)</f>
        <v>0</v>
      </c>
      <c r="J29" s="8"/>
      <c r="K29" s="8"/>
      <c r="L29" s="8"/>
      <c r="M29" s="8"/>
      <c r="N29" s="8"/>
      <c r="O29" s="8"/>
      <c r="P29" s="8"/>
      <c r="Q29" s="8"/>
      <c r="R29" s="8"/>
      <c r="S29" s="8"/>
      <c r="T29" s="8"/>
    </row>
    <row r="30" ht="16" customHeight="1" spans="1:20">
      <c r="A30" s="8"/>
      <c r="B30" s="8"/>
      <c r="C30" s="8"/>
      <c r="D30" s="74" t="str">
        <f>CONCATENATE(索引!$D$6,"：",索引!$D23,"    ",索引!$E23)</f>
        <v>评估人员：高晓宇    王海龙</v>
      </c>
      <c r="E30" s="73"/>
      <c r="F30" s="73"/>
      <c r="G30" s="8"/>
      <c r="H30" s="8"/>
      <c r="I30" s="8"/>
      <c r="J30" s="8"/>
      <c r="K30" s="8"/>
      <c r="L30" s="8"/>
      <c r="M30" s="8"/>
      <c r="N30" s="8"/>
      <c r="O30" s="8"/>
      <c r="P30" s="8"/>
      <c r="Q30" s="8"/>
      <c r="R30" s="8"/>
      <c r="S30" s="8"/>
      <c r="T30" s="8"/>
    </row>
  </sheetData>
  <mergeCells count="4">
    <mergeCell ref="A1:F1"/>
    <mergeCell ref="A3:F3"/>
    <mergeCell ref="H4:I4"/>
    <mergeCell ref="A29:B29"/>
  </mergeCells>
  <pageMargins left="0.75" right="0.75" top="1" bottom="1" header="0.5" footer="0.5"/>
  <headerFooter/>
  <drawing r:id="rId1"/>
  <picture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X33"/>
  <sheetViews>
    <sheetView workbookViewId="0">
      <pane xSplit="2" ySplit="6" topLeftCell="C7" activePane="bottomRight" state="frozen"/>
      <selection/>
      <selection pane="topRight"/>
      <selection pane="bottomLeft"/>
      <selection pane="bottomRight" activeCell="A1" sqref="A1:U1"/>
    </sheetView>
  </sheetViews>
  <sheetFormatPr defaultColWidth="14" defaultRowHeight="15.2"/>
  <cols>
    <col min="1" max="1" width="5" customWidth="1"/>
    <col min="2" max="2" width="27" customWidth="1"/>
    <col min="3" max="3" width="15" customWidth="1"/>
    <col min="4" max="4" width="11" customWidth="1"/>
    <col min="5" max="5" width="13" collapsed="1"/>
    <col min="6" max="6" width="13" hidden="1" customWidth="1" outlineLevel="1"/>
    <col min="7" max="7" width="15" hidden="1" customWidth="1" outlineLevel="1"/>
    <col min="8" max="12" width="11" hidden="1" customWidth="1" outlineLevel="1"/>
    <col min="13" max="13" width="15" collapsed="1"/>
    <col min="14" max="16" width="15" hidden="1" customWidth="1" outlineLevel="1"/>
    <col min="17" max="17" width="9" hidden="1" customWidth="1" outlineLevel="1"/>
    <col min="18" max="18" width="15" customWidth="1"/>
    <col min="19" max="20" width="11" customWidth="1"/>
    <col min="21" max="24" width="9" customWidth="1"/>
  </cols>
  <sheetData>
    <row r="1" ht="24" customHeight="1" spans="1:24">
      <c r="A1" s="61" t="s">
        <v>3209</v>
      </c>
      <c r="B1" s="62"/>
      <c r="C1" s="62"/>
      <c r="D1" s="62"/>
      <c r="E1" s="62"/>
      <c r="F1" s="62"/>
      <c r="G1" s="62"/>
      <c r="H1" s="62"/>
      <c r="I1" s="62"/>
      <c r="J1" s="62"/>
      <c r="K1" s="62"/>
      <c r="L1" s="62"/>
      <c r="M1" s="62"/>
      <c r="N1" s="62"/>
      <c r="O1" s="62"/>
      <c r="P1" s="62"/>
      <c r="Q1" s="62"/>
      <c r="R1" s="62"/>
      <c r="S1" s="62"/>
      <c r="T1" s="62"/>
      <c r="U1" s="62"/>
      <c r="V1" s="62"/>
      <c r="W1" s="62"/>
      <c r="X1" s="62"/>
    </row>
    <row r="2" ht="16" customHeight="1" spans="1:24">
      <c r="A2" s="63"/>
      <c r="B2" s="63"/>
      <c r="C2" s="63"/>
      <c r="D2" s="63"/>
      <c r="E2" s="63"/>
      <c r="F2" s="63"/>
      <c r="G2" s="63"/>
      <c r="H2" s="63"/>
      <c r="I2" s="63"/>
      <c r="J2" s="63"/>
      <c r="K2" s="63"/>
      <c r="L2" s="63"/>
      <c r="M2" s="109"/>
      <c r="N2" s="25"/>
      <c r="O2" s="25"/>
      <c r="P2" s="25"/>
      <c r="Q2" s="25"/>
      <c r="R2" s="25"/>
      <c r="S2" s="25"/>
      <c r="T2" s="25"/>
      <c r="U2" s="42" t="s">
        <v>3210</v>
      </c>
      <c r="V2" s="8"/>
      <c r="W2" s="8"/>
      <c r="X2" s="8"/>
    </row>
    <row r="3" ht="16" customHeight="1" spans="1:24">
      <c r="A3" s="63" t="e">
        <f>#REF!</f>
        <v>#REF!</v>
      </c>
      <c r="B3" s="8"/>
      <c r="C3" s="8"/>
      <c r="D3" s="8"/>
      <c r="E3" s="8"/>
      <c r="F3" s="8"/>
      <c r="G3" s="8"/>
      <c r="H3" s="8"/>
      <c r="I3" s="8"/>
      <c r="J3" s="8"/>
      <c r="K3" s="8"/>
      <c r="L3" s="8"/>
      <c r="M3" s="89"/>
      <c r="N3" s="8"/>
      <c r="O3" s="8"/>
      <c r="P3" s="8"/>
      <c r="Q3" s="8"/>
      <c r="R3" s="8"/>
      <c r="S3" s="8"/>
      <c r="T3" s="8"/>
      <c r="U3" s="8"/>
      <c r="V3" s="8"/>
      <c r="W3" s="8"/>
      <c r="X3" s="8"/>
    </row>
    <row r="4" ht="16" customHeight="1" spans="1:24">
      <c r="A4" s="105" t="e">
        <f>#REF!</f>
        <v>#REF!</v>
      </c>
      <c r="B4" s="8"/>
      <c r="C4" s="8"/>
      <c r="D4" s="8"/>
      <c r="E4" s="8"/>
      <c r="F4" s="8"/>
      <c r="G4" s="8"/>
      <c r="H4" s="8"/>
      <c r="I4" s="8"/>
      <c r="J4" s="8"/>
      <c r="K4" s="8"/>
      <c r="L4" s="8"/>
      <c r="M4" s="344"/>
      <c r="N4" s="302"/>
      <c r="O4" s="302"/>
      <c r="P4" s="302"/>
      <c r="Q4" s="302"/>
      <c r="R4" s="8"/>
      <c r="S4" s="8"/>
      <c r="T4" s="8"/>
      <c r="U4" s="42" t="s">
        <v>2952</v>
      </c>
      <c r="V4" s="8"/>
      <c r="W4" s="8"/>
      <c r="X4" s="8"/>
    </row>
    <row r="5" ht="16" customHeight="1" spans="1:24">
      <c r="A5" s="22" t="s">
        <v>0</v>
      </c>
      <c r="B5" s="22" t="s">
        <v>3211</v>
      </c>
      <c r="C5" s="22" t="s">
        <v>3174</v>
      </c>
      <c r="D5" s="22" t="s">
        <v>3158</v>
      </c>
      <c r="E5" s="90" t="s">
        <v>3175</v>
      </c>
      <c r="F5" s="79" t="s">
        <v>3176</v>
      </c>
      <c r="G5" s="304"/>
      <c r="H5" s="304"/>
      <c r="I5" s="304"/>
      <c r="J5" s="304"/>
      <c r="K5" s="304"/>
      <c r="L5" s="23"/>
      <c r="M5" s="148" t="s">
        <v>3050</v>
      </c>
      <c r="N5" s="22" t="s">
        <v>3177</v>
      </c>
      <c r="O5" s="21"/>
      <c r="P5" s="13"/>
      <c r="Q5" s="90" t="s">
        <v>3178</v>
      </c>
      <c r="R5" s="22" t="s">
        <v>3051</v>
      </c>
      <c r="S5" s="22" t="s">
        <v>3052</v>
      </c>
      <c r="T5" s="22" t="s">
        <v>3053</v>
      </c>
      <c r="U5" s="22" t="s">
        <v>3083</v>
      </c>
      <c r="V5" s="25"/>
      <c r="W5" s="65" t="s">
        <v>3156</v>
      </c>
      <c r="X5" s="66"/>
    </row>
    <row r="6" ht="16" customHeight="1" spans="1:24">
      <c r="A6" s="37"/>
      <c r="B6" s="37"/>
      <c r="C6" s="37"/>
      <c r="D6" s="37"/>
      <c r="E6" s="37"/>
      <c r="F6" s="22" t="s">
        <v>3179</v>
      </c>
      <c r="G6" s="29" t="s">
        <v>3180</v>
      </c>
      <c r="H6" s="29" t="s">
        <v>3181</v>
      </c>
      <c r="I6" s="29" t="s">
        <v>3182</v>
      </c>
      <c r="J6" s="29" t="s">
        <v>3183</v>
      </c>
      <c r="K6" s="29" t="s">
        <v>3184</v>
      </c>
      <c r="L6" s="29" t="s">
        <v>3185</v>
      </c>
      <c r="M6" s="37"/>
      <c r="N6" s="148" t="s">
        <v>3186</v>
      </c>
      <c r="O6" s="148" t="s">
        <v>3187</v>
      </c>
      <c r="P6" s="148" t="s">
        <v>3162</v>
      </c>
      <c r="Q6" s="37"/>
      <c r="R6" s="37"/>
      <c r="S6" s="37"/>
      <c r="T6" s="37"/>
      <c r="U6" s="37"/>
      <c r="V6" s="8"/>
      <c r="W6" s="65" t="s">
        <v>3050</v>
      </c>
      <c r="X6" s="65" t="s">
        <v>3051</v>
      </c>
    </row>
    <row r="7" ht="16" customHeight="1" spans="1:24">
      <c r="A7" s="39"/>
      <c r="B7" s="68"/>
      <c r="C7" s="68"/>
      <c r="D7" s="39"/>
      <c r="E7" s="97"/>
      <c r="F7" s="148"/>
      <c r="G7" s="29"/>
      <c r="H7" s="29"/>
      <c r="I7" s="29"/>
      <c r="J7" s="29"/>
      <c r="K7" s="29"/>
      <c r="L7" s="29"/>
      <c r="M7" s="29">
        <f t="shared" ref="M7:M25" si="0">SUM(F7:L7)</f>
        <v>0</v>
      </c>
      <c r="N7" s="29">
        <f t="shared" ref="N7:N25" si="1">F7*0%+G7*0%+H7*5%+I7*10%+J7*20%+K7*50%+L7*100%</f>
        <v>0</v>
      </c>
      <c r="O7" s="29"/>
      <c r="P7" s="29">
        <f t="shared" ref="P7:P18" si="2">N7+O7</f>
        <v>0</v>
      </c>
      <c r="Q7" s="29">
        <f t="shared" ref="Q7:Q18" si="3">P7</f>
        <v>0</v>
      </c>
      <c r="R7" s="29">
        <f t="shared" ref="R7:R18" si="4">M7</f>
        <v>0</v>
      </c>
      <c r="S7" s="29">
        <f t="shared" ref="S7:S18" si="5">R7-M7</f>
        <v>0</v>
      </c>
      <c r="T7" s="29">
        <f t="shared" ref="T7:T18" si="6">IF(M7=0,0,ROUND(S7/M7*100,2))</f>
        <v>0</v>
      </c>
      <c r="U7" s="70"/>
      <c r="V7" s="8"/>
      <c r="W7" s="71"/>
      <c r="X7" s="71"/>
    </row>
    <row r="8" ht="16" customHeight="1" spans="1:24">
      <c r="A8" s="39"/>
      <c r="B8" s="68"/>
      <c r="C8" s="68"/>
      <c r="D8" s="39"/>
      <c r="E8" s="97"/>
      <c r="F8" s="148"/>
      <c r="G8" s="29"/>
      <c r="H8" s="29"/>
      <c r="I8" s="29"/>
      <c r="J8" s="29"/>
      <c r="K8" s="29"/>
      <c r="L8" s="29"/>
      <c r="M8" s="29">
        <f t="shared" si="0"/>
        <v>0</v>
      </c>
      <c r="N8" s="29">
        <f t="shared" si="1"/>
        <v>0</v>
      </c>
      <c r="O8" s="29"/>
      <c r="P8" s="29">
        <f t="shared" si="2"/>
        <v>0</v>
      </c>
      <c r="Q8" s="29">
        <f t="shared" si="3"/>
        <v>0</v>
      </c>
      <c r="R8" s="29">
        <f t="shared" si="4"/>
        <v>0</v>
      </c>
      <c r="S8" s="29">
        <f t="shared" si="5"/>
        <v>0</v>
      </c>
      <c r="T8" s="29">
        <f t="shared" si="6"/>
        <v>0</v>
      </c>
      <c r="U8" s="70"/>
      <c r="V8" s="8"/>
      <c r="W8" s="71"/>
      <c r="X8" s="71"/>
    </row>
    <row r="9" ht="16" customHeight="1" spans="1:24">
      <c r="A9" s="39"/>
      <c r="B9" s="68"/>
      <c r="C9" s="68"/>
      <c r="D9" s="39"/>
      <c r="E9" s="97"/>
      <c r="F9" s="148"/>
      <c r="G9" s="29"/>
      <c r="H9" s="29"/>
      <c r="I9" s="29"/>
      <c r="J9" s="29"/>
      <c r="K9" s="29"/>
      <c r="L9" s="29"/>
      <c r="M9" s="29">
        <f t="shared" si="0"/>
        <v>0</v>
      </c>
      <c r="N9" s="29">
        <f t="shared" si="1"/>
        <v>0</v>
      </c>
      <c r="O9" s="29"/>
      <c r="P9" s="29">
        <f t="shared" si="2"/>
        <v>0</v>
      </c>
      <c r="Q9" s="29">
        <f t="shared" si="3"/>
        <v>0</v>
      </c>
      <c r="R9" s="29">
        <f t="shared" si="4"/>
        <v>0</v>
      </c>
      <c r="S9" s="29">
        <f t="shared" si="5"/>
        <v>0</v>
      </c>
      <c r="T9" s="29">
        <f t="shared" si="6"/>
        <v>0</v>
      </c>
      <c r="U9" s="70"/>
      <c r="V9" s="8"/>
      <c r="W9" s="71"/>
      <c r="X9" s="71"/>
    </row>
    <row r="10" ht="16" customHeight="1" spans="1:24">
      <c r="A10" s="39"/>
      <c r="B10" s="68"/>
      <c r="C10" s="68"/>
      <c r="D10" s="39"/>
      <c r="E10" s="97"/>
      <c r="F10" s="148"/>
      <c r="G10" s="29"/>
      <c r="H10" s="29"/>
      <c r="I10" s="29"/>
      <c r="J10" s="29"/>
      <c r="K10" s="29"/>
      <c r="L10" s="29"/>
      <c r="M10" s="29">
        <f t="shared" si="0"/>
        <v>0</v>
      </c>
      <c r="N10" s="29">
        <f t="shared" si="1"/>
        <v>0</v>
      </c>
      <c r="O10" s="29"/>
      <c r="P10" s="29">
        <f t="shared" si="2"/>
        <v>0</v>
      </c>
      <c r="Q10" s="29">
        <f t="shared" si="3"/>
        <v>0</v>
      </c>
      <c r="R10" s="29">
        <f t="shared" si="4"/>
        <v>0</v>
      </c>
      <c r="S10" s="29">
        <f t="shared" si="5"/>
        <v>0</v>
      </c>
      <c r="T10" s="29">
        <f t="shared" si="6"/>
        <v>0</v>
      </c>
      <c r="U10" s="70"/>
      <c r="V10" s="8"/>
      <c r="W10" s="71"/>
      <c r="X10" s="71"/>
    </row>
    <row r="11" ht="16" customHeight="1" spans="1:24">
      <c r="A11" s="39"/>
      <c r="B11" s="68"/>
      <c r="C11" s="68"/>
      <c r="D11" s="39"/>
      <c r="E11" s="97"/>
      <c r="F11" s="148"/>
      <c r="G11" s="29"/>
      <c r="H11" s="29"/>
      <c r="I11" s="29"/>
      <c r="J11" s="29"/>
      <c r="K11" s="29"/>
      <c r="L11" s="29"/>
      <c r="M11" s="29">
        <f t="shared" si="0"/>
        <v>0</v>
      </c>
      <c r="N11" s="29">
        <f t="shared" si="1"/>
        <v>0</v>
      </c>
      <c r="O11" s="29"/>
      <c r="P11" s="29">
        <f t="shared" si="2"/>
        <v>0</v>
      </c>
      <c r="Q11" s="29">
        <f t="shared" si="3"/>
        <v>0</v>
      </c>
      <c r="R11" s="29">
        <f t="shared" si="4"/>
        <v>0</v>
      </c>
      <c r="S11" s="29">
        <f t="shared" si="5"/>
        <v>0</v>
      </c>
      <c r="T11" s="29">
        <f t="shared" si="6"/>
        <v>0</v>
      </c>
      <c r="U11" s="70"/>
      <c r="V11" s="8"/>
      <c r="W11" s="71"/>
      <c r="X11" s="71"/>
    </row>
    <row r="12" ht="16" customHeight="1" spans="1:24">
      <c r="A12" s="39"/>
      <c r="B12" s="68"/>
      <c r="C12" s="68"/>
      <c r="D12" s="39"/>
      <c r="E12" s="97"/>
      <c r="F12" s="148"/>
      <c r="G12" s="29"/>
      <c r="H12" s="29"/>
      <c r="I12" s="29"/>
      <c r="J12" s="29"/>
      <c r="K12" s="29"/>
      <c r="L12" s="29"/>
      <c r="M12" s="29">
        <f t="shared" si="0"/>
        <v>0</v>
      </c>
      <c r="N12" s="29">
        <f t="shared" si="1"/>
        <v>0</v>
      </c>
      <c r="O12" s="29"/>
      <c r="P12" s="29">
        <f t="shared" si="2"/>
        <v>0</v>
      </c>
      <c r="Q12" s="29">
        <f t="shared" si="3"/>
        <v>0</v>
      </c>
      <c r="R12" s="29">
        <f t="shared" si="4"/>
        <v>0</v>
      </c>
      <c r="S12" s="29">
        <f t="shared" si="5"/>
        <v>0</v>
      </c>
      <c r="T12" s="29">
        <f t="shared" si="6"/>
        <v>0</v>
      </c>
      <c r="U12" s="70"/>
      <c r="V12" s="8"/>
      <c r="W12" s="71"/>
      <c r="X12" s="71"/>
    </row>
    <row r="13" ht="16" customHeight="1" spans="1:24">
      <c r="A13" s="39"/>
      <c r="B13" s="68"/>
      <c r="C13" s="68"/>
      <c r="D13" s="39"/>
      <c r="E13" s="97"/>
      <c r="F13" s="148"/>
      <c r="G13" s="29"/>
      <c r="H13" s="29"/>
      <c r="I13" s="29"/>
      <c r="J13" s="29"/>
      <c r="K13" s="29"/>
      <c r="L13" s="29"/>
      <c r="M13" s="29">
        <f t="shared" si="0"/>
        <v>0</v>
      </c>
      <c r="N13" s="29">
        <f t="shared" si="1"/>
        <v>0</v>
      </c>
      <c r="O13" s="29"/>
      <c r="P13" s="29">
        <f t="shared" si="2"/>
        <v>0</v>
      </c>
      <c r="Q13" s="29">
        <f t="shared" si="3"/>
        <v>0</v>
      </c>
      <c r="R13" s="29">
        <f t="shared" si="4"/>
        <v>0</v>
      </c>
      <c r="S13" s="29">
        <f t="shared" si="5"/>
        <v>0</v>
      </c>
      <c r="T13" s="29">
        <f t="shared" si="6"/>
        <v>0</v>
      </c>
      <c r="U13" s="70"/>
      <c r="V13" s="8"/>
      <c r="W13" s="71"/>
      <c r="X13" s="71"/>
    </row>
    <row r="14" ht="16" customHeight="1" spans="1:24">
      <c r="A14" s="39"/>
      <c r="B14" s="68"/>
      <c r="C14" s="68"/>
      <c r="D14" s="39"/>
      <c r="E14" s="97"/>
      <c r="F14" s="148"/>
      <c r="G14" s="29"/>
      <c r="H14" s="29"/>
      <c r="I14" s="29"/>
      <c r="J14" s="29"/>
      <c r="K14" s="29"/>
      <c r="L14" s="29"/>
      <c r="M14" s="29">
        <f t="shared" si="0"/>
        <v>0</v>
      </c>
      <c r="N14" s="29">
        <f t="shared" si="1"/>
        <v>0</v>
      </c>
      <c r="O14" s="29"/>
      <c r="P14" s="29">
        <f t="shared" si="2"/>
        <v>0</v>
      </c>
      <c r="Q14" s="29">
        <f t="shared" si="3"/>
        <v>0</v>
      </c>
      <c r="R14" s="29">
        <f t="shared" si="4"/>
        <v>0</v>
      </c>
      <c r="S14" s="29">
        <f t="shared" si="5"/>
        <v>0</v>
      </c>
      <c r="T14" s="29">
        <f t="shared" si="6"/>
        <v>0</v>
      </c>
      <c r="U14" s="70"/>
      <c r="V14" s="8"/>
      <c r="W14" s="71"/>
      <c r="X14" s="71"/>
    </row>
    <row r="15" ht="16" customHeight="1" spans="1:24">
      <c r="A15" s="39"/>
      <c r="B15" s="68"/>
      <c r="C15" s="68"/>
      <c r="D15" s="39"/>
      <c r="E15" s="97"/>
      <c r="F15" s="148"/>
      <c r="G15" s="29"/>
      <c r="H15" s="29"/>
      <c r="I15" s="29"/>
      <c r="J15" s="29"/>
      <c r="K15" s="29"/>
      <c r="L15" s="29"/>
      <c r="M15" s="29">
        <f t="shared" si="0"/>
        <v>0</v>
      </c>
      <c r="N15" s="29">
        <f t="shared" si="1"/>
        <v>0</v>
      </c>
      <c r="O15" s="29"/>
      <c r="P15" s="29">
        <f t="shared" si="2"/>
        <v>0</v>
      </c>
      <c r="Q15" s="29">
        <f t="shared" si="3"/>
        <v>0</v>
      </c>
      <c r="R15" s="29">
        <f t="shared" si="4"/>
        <v>0</v>
      </c>
      <c r="S15" s="29">
        <f t="shared" si="5"/>
        <v>0</v>
      </c>
      <c r="T15" s="29">
        <f t="shared" si="6"/>
        <v>0</v>
      </c>
      <c r="U15" s="70"/>
      <c r="V15" s="8"/>
      <c r="W15" s="71"/>
      <c r="X15" s="71"/>
    </row>
    <row r="16" ht="16" customHeight="1" spans="1:24">
      <c r="A16" s="39"/>
      <c r="B16" s="68"/>
      <c r="C16" s="68"/>
      <c r="D16" s="39"/>
      <c r="E16" s="97"/>
      <c r="F16" s="148"/>
      <c r="G16" s="29"/>
      <c r="H16" s="29"/>
      <c r="I16" s="29"/>
      <c r="J16" s="29"/>
      <c r="K16" s="29"/>
      <c r="L16" s="29"/>
      <c r="M16" s="29">
        <f t="shared" si="0"/>
        <v>0</v>
      </c>
      <c r="N16" s="29">
        <f t="shared" si="1"/>
        <v>0</v>
      </c>
      <c r="O16" s="29"/>
      <c r="P16" s="29">
        <f t="shared" si="2"/>
        <v>0</v>
      </c>
      <c r="Q16" s="29">
        <f t="shared" si="3"/>
        <v>0</v>
      </c>
      <c r="R16" s="29">
        <f t="shared" si="4"/>
        <v>0</v>
      </c>
      <c r="S16" s="29">
        <f t="shared" si="5"/>
        <v>0</v>
      </c>
      <c r="T16" s="29">
        <f t="shared" si="6"/>
        <v>0</v>
      </c>
      <c r="U16" s="70"/>
      <c r="V16" s="8"/>
      <c r="W16" s="71"/>
      <c r="X16" s="71"/>
    </row>
    <row r="17" ht="16" customHeight="1" spans="1:24">
      <c r="A17" s="39"/>
      <c r="B17" s="68"/>
      <c r="C17" s="68"/>
      <c r="D17" s="39"/>
      <c r="E17" s="97"/>
      <c r="F17" s="148"/>
      <c r="G17" s="29"/>
      <c r="H17" s="29"/>
      <c r="I17" s="29"/>
      <c r="J17" s="29"/>
      <c r="K17" s="29"/>
      <c r="L17" s="29"/>
      <c r="M17" s="29">
        <f t="shared" si="0"/>
        <v>0</v>
      </c>
      <c r="N17" s="29">
        <f t="shared" si="1"/>
        <v>0</v>
      </c>
      <c r="O17" s="29"/>
      <c r="P17" s="29">
        <f t="shared" si="2"/>
        <v>0</v>
      </c>
      <c r="Q17" s="29">
        <f t="shared" si="3"/>
        <v>0</v>
      </c>
      <c r="R17" s="29">
        <f t="shared" si="4"/>
        <v>0</v>
      </c>
      <c r="S17" s="29">
        <f t="shared" si="5"/>
        <v>0</v>
      </c>
      <c r="T17" s="29">
        <f t="shared" si="6"/>
        <v>0</v>
      </c>
      <c r="U17" s="70"/>
      <c r="V17" s="8"/>
      <c r="W17" s="71"/>
      <c r="X17" s="71"/>
    </row>
    <row r="18" ht="16" customHeight="1" spans="1:24">
      <c r="A18" s="39"/>
      <c r="B18" s="68"/>
      <c r="C18" s="68"/>
      <c r="D18" s="39"/>
      <c r="E18" s="97"/>
      <c r="F18" s="148"/>
      <c r="G18" s="29"/>
      <c r="H18" s="29"/>
      <c r="I18" s="29"/>
      <c r="J18" s="29"/>
      <c r="K18" s="29"/>
      <c r="L18" s="29"/>
      <c r="M18" s="29">
        <f t="shared" si="0"/>
        <v>0</v>
      </c>
      <c r="N18" s="29">
        <f t="shared" si="1"/>
        <v>0</v>
      </c>
      <c r="O18" s="29"/>
      <c r="P18" s="29">
        <f t="shared" si="2"/>
        <v>0</v>
      </c>
      <c r="Q18" s="29">
        <f t="shared" si="3"/>
        <v>0</v>
      </c>
      <c r="R18" s="29">
        <f t="shared" si="4"/>
        <v>0</v>
      </c>
      <c r="S18" s="29">
        <f t="shared" si="5"/>
        <v>0</v>
      </c>
      <c r="T18" s="29">
        <f t="shared" si="6"/>
        <v>0</v>
      </c>
      <c r="U18" s="70"/>
      <c r="V18" s="8"/>
      <c r="W18" s="71"/>
      <c r="X18" s="71"/>
    </row>
    <row r="19" ht="16" customHeight="1" spans="1:24">
      <c r="A19" s="39"/>
      <c r="B19" s="68"/>
      <c r="C19" s="68"/>
      <c r="D19" s="39"/>
      <c r="E19" s="97"/>
      <c r="F19" s="148"/>
      <c r="G19" s="29"/>
      <c r="H19" s="29"/>
      <c r="I19" s="29"/>
      <c r="J19" s="29"/>
      <c r="K19" s="29"/>
      <c r="L19" s="29"/>
      <c r="M19" s="29">
        <f t="shared" si="0"/>
        <v>0</v>
      </c>
      <c r="N19" s="29">
        <f t="shared" si="1"/>
        <v>0</v>
      </c>
      <c r="O19" s="29"/>
      <c r="P19" s="29"/>
      <c r="Q19" s="29"/>
      <c r="R19" s="29"/>
      <c r="S19" s="29"/>
      <c r="T19" s="29"/>
      <c r="U19" s="70"/>
      <c r="V19" s="8"/>
      <c r="W19" s="71"/>
      <c r="X19" s="71"/>
    </row>
    <row r="20" ht="16" customHeight="1" spans="1:24">
      <c r="A20" s="39"/>
      <c r="B20" s="68"/>
      <c r="C20" s="68"/>
      <c r="D20" s="39"/>
      <c r="E20" s="97"/>
      <c r="F20" s="148"/>
      <c r="G20" s="29"/>
      <c r="H20" s="29"/>
      <c r="I20" s="29"/>
      <c r="J20" s="29"/>
      <c r="K20" s="29"/>
      <c r="L20" s="29"/>
      <c r="M20" s="29">
        <f t="shared" si="0"/>
        <v>0</v>
      </c>
      <c r="N20" s="29">
        <f t="shared" si="1"/>
        <v>0</v>
      </c>
      <c r="O20" s="29"/>
      <c r="P20" s="29">
        <f t="shared" ref="P20:P25" si="7">N20+O20</f>
        <v>0</v>
      </c>
      <c r="Q20" s="29">
        <f t="shared" ref="Q20:Q25" si="8">P20</f>
        <v>0</v>
      </c>
      <c r="R20" s="29">
        <f t="shared" ref="R20:R25" si="9">M20</f>
        <v>0</v>
      </c>
      <c r="S20" s="29">
        <f t="shared" ref="S20:S26" si="10">R20-M20</f>
        <v>0</v>
      </c>
      <c r="T20" s="29">
        <f t="shared" ref="T20:T26" si="11">IF(M20=0,0,ROUND(S20/M20*100,2))</f>
        <v>0</v>
      </c>
      <c r="U20" s="70"/>
      <c r="V20" s="8"/>
      <c r="W20" s="71"/>
      <c r="X20" s="71"/>
    </row>
    <row r="21" ht="16" customHeight="1" spans="1:24">
      <c r="A21" s="39"/>
      <c r="B21" s="68"/>
      <c r="C21" s="68"/>
      <c r="D21" s="39"/>
      <c r="E21" s="97"/>
      <c r="F21" s="148"/>
      <c r="G21" s="29"/>
      <c r="H21" s="29"/>
      <c r="I21" s="29"/>
      <c r="J21" s="29"/>
      <c r="K21" s="29"/>
      <c r="L21" s="29"/>
      <c r="M21" s="29">
        <f t="shared" si="0"/>
        <v>0</v>
      </c>
      <c r="N21" s="29">
        <f t="shared" si="1"/>
        <v>0</v>
      </c>
      <c r="O21" s="29"/>
      <c r="P21" s="29">
        <f t="shared" si="7"/>
        <v>0</v>
      </c>
      <c r="Q21" s="29">
        <f t="shared" si="8"/>
        <v>0</v>
      </c>
      <c r="R21" s="29">
        <f t="shared" si="9"/>
        <v>0</v>
      </c>
      <c r="S21" s="29">
        <f t="shared" si="10"/>
        <v>0</v>
      </c>
      <c r="T21" s="29">
        <f t="shared" si="11"/>
        <v>0</v>
      </c>
      <c r="U21" s="70"/>
      <c r="V21" s="8"/>
      <c r="W21" s="71"/>
      <c r="X21" s="71"/>
    </row>
    <row r="22" ht="16" customHeight="1" spans="1:24">
      <c r="A22" s="39"/>
      <c r="B22" s="68"/>
      <c r="C22" s="68"/>
      <c r="D22" s="39"/>
      <c r="E22" s="97"/>
      <c r="F22" s="148"/>
      <c r="G22" s="29"/>
      <c r="H22" s="29"/>
      <c r="I22" s="29"/>
      <c r="J22" s="29"/>
      <c r="K22" s="29"/>
      <c r="L22" s="29"/>
      <c r="M22" s="29">
        <f t="shared" si="0"/>
        <v>0</v>
      </c>
      <c r="N22" s="29">
        <f t="shared" si="1"/>
        <v>0</v>
      </c>
      <c r="O22" s="29"/>
      <c r="P22" s="29">
        <f t="shared" si="7"/>
        <v>0</v>
      </c>
      <c r="Q22" s="29">
        <f t="shared" si="8"/>
        <v>0</v>
      </c>
      <c r="R22" s="29">
        <f t="shared" si="9"/>
        <v>0</v>
      </c>
      <c r="S22" s="29">
        <f t="shared" si="10"/>
        <v>0</v>
      </c>
      <c r="T22" s="29">
        <f t="shared" si="11"/>
        <v>0</v>
      </c>
      <c r="U22" s="70"/>
      <c r="V22" s="8"/>
      <c r="W22" s="71"/>
      <c r="X22" s="71"/>
    </row>
    <row r="23" ht="16" customHeight="1" spans="1:24">
      <c r="A23" s="39"/>
      <c r="B23" s="68"/>
      <c r="C23" s="68"/>
      <c r="D23" s="39"/>
      <c r="E23" s="97"/>
      <c r="F23" s="148"/>
      <c r="G23" s="29"/>
      <c r="H23" s="29"/>
      <c r="I23" s="29"/>
      <c r="J23" s="29"/>
      <c r="K23" s="29"/>
      <c r="L23" s="29"/>
      <c r="M23" s="29">
        <f t="shared" si="0"/>
        <v>0</v>
      </c>
      <c r="N23" s="29">
        <f t="shared" si="1"/>
        <v>0</v>
      </c>
      <c r="O23" s="29"/>
      <c r="P23" s="29">
        <f t="shared" si="7"/>
        <v>0</v>
      </c>
      <c r="Q23" s="29">
        <f t="shared" si="8"/>
        <v>0</v>
      </c>
      <c r="R23" s="29">
        <f t="shared" si="9"/>
        <v>0</v>
      </c>
      <c r="S23" s="29">
        <f t="shared" si="10"/>
        <v>0</v>
      </c>
      <c r="T23" s="29">
        <f t="shared" si="11"/>
        <v>0</v>
      </c>
      <c r="U23" s="70"/>
      <c r="V23" s="8"/>
      <c r="W23" s="71"/>
      <c r="X23" s="71"/>
    </row>
    <row r="24" ht="16" customHeight="1" spans="1:24">
      <c r="A24" s="39"/>
      <c r="B24" s="68"/>
      <c r="C24" s="68"/>
      <c r="D24" s="39"/>
      <c r="E24" s="97"/>
      <c r="F24" s="148"/>
      <c r="G24" s="29"/>
      <c r="H24" s="29"/>
      <c r="I24" s="29"/>
      <c r="J24" s="29"/>
      <c r="K24" s="29"/>
      <c r="L24" s="29"/>
      <c r="M24" s="29">
        <f t="shared" si="0"/>
        <v>0</v>
      </c>
      <c r="N24" s="29">
        <f t="shared" si="1"/>
        <v>0</v>
      </c>
      <c r="O24" s="29"/>
      <c r="P24" s="29">
        <f t="shared" si="7"/>
        <v>0</v>
      </c>
      <c r="Q24" s="29">
        <f t="shared" si="8"/>
        <v>0</v>
      </c>
      <c r="R24" s="29">
        <f t="shared" si="9"/>
        <v>0</v>
      </c>
      <c r="S24" s="29">
        <f t="shared" si="10"/>
        <v>0</v>
      </c>
      <c r="T24" s="29">
        <f t="shared" si="11"/>
        <v>0</v>
      </c>
      <c r="U24" s="70"/>
      <c r="V24" s="8"/>
      <c r="W24" s="71"/>
      <c r="X24" s="71"/>
    </row>
    <row r="25" ht="16" customHeight="1" spans="1:24">
      <c r="A25" s="39"/>
      <c r="B25" s="68"/>
      <c r="C25" s="68"/>
      <c r="D25" s="39"/>
      <c r="E25" s="97"/>
      <c r="F25" s="148"/>
      <c r="G25" s="29"/>
      <c r="H25" s="29"/>
      <c r="I25" s="29"/>
      <c r="J25" s="29"/>
      <c r="K25" s="29"/>
      <c r="L25" s="29"/>
      <c r="M25" s="29">
        <f t="shared" si="0"/>
        <v>0</v>
      </c>
      <c r="N25" s="29">
        <f t="shared" si="1"/>
        <v>0</v>
      </c>
      <c r="O25" s="29"/>
      <c r="P25" s="29">
        <f t="shared" si="7"/>
        <v>0</v>
      </c>
      <c r="Q25" s="29">
        <f t="shared" si="8"/>
        <v>0</v>
      </c>
      <c r="R25" s="29">
        <f t="shared" si="9"/>
        <v>0</v>
      </c>
      <c r="S25" s="29">
        <f t="shared" si="10"/>
        <v>0</v>
      </c>
      <c r="T25" s="29">
        <f t="shared" si="11"/>
        <v>0</v>
      </c>
      <c r="U25" s="70"/>
      <c r="V25" s="8"/>
      <c r="W25" s="71"/>
      <c r="X25" s="71"/>
    </row>
    <row r="26" ht="16" customHeight="1" spans="1:24">
      <c r="A26" s="39" t="s">
        <v>3162</v>
      </c>
      <c r="B26" s="13"/>
      <c r="C26" s="35"/>
      <c r="D26" s="22"/>
      <c r="E26" s="22"/>
      <c r="F26" s="148"/>
      <c r="G26" s="148"/>
      <c r="H26" s="148"/>
      <c r="I26" s="148"/>
      <c r="J26" s="148"/>
      <c r="K26" s="148"/>
      <c r="L26" s="148"/>
      <c r="M26" s="29">
        <f t="shared" ref="M26:R26" si="12">SUM(M7:M25)</f>
        <v>0</v>
      </c>
      <c r="N26" s="29">
        <f t="shared" si="12"/>
        <v>0</v>
      </c>
      <c r="O26" s="29">
        <f t="shared" si="12"/>
        <v>0</v>
      </c>
      <c r="P26" s="29">
        <f t="shared" si="12"/>
        <v>0</v>
      </c>
      <c r="Q26" s="29">
        <f t="shared" si="12"/>
        <v>0</v>
      </c>
      <c r="R26" s="29">
        <f t="shared" si="12"/>
        <v>0</v>
      </c>
      <c r="S26" s="29">
        <f t="shared" si="10"/>
        <v>0</v>
      </c>
      <c r="T26" s="29">
        <f t="shared" si="11"/>
        <v>0</v>
      </c>
      <c r="U26" s="70"/>
      <c r="V26" s="8"/>
      <c r="W26" s="71"/>
      <c r="X26" s="71"/>
    </row>
    <row r="27" ht="16" customHeight="1" spans="1:24">
      <c r="A27" s="39" t="s">
        <v>3163</v>
      </c>
      <c r="B27" s="13"/>
      <c r="C27" s="35"/>
      <c r="D27" s="22"/>
      <c r="E27" s="69"/>
      <c r="F27" s="148"/>
      <c r="G27" s="148"/>
      <c r="H27" s="148"/>
      <c r="I27" s="148"/>
      <c r="J27" s="148"/>
      <c r="K27" s="148"/>
      <c r="L27" s="148"/>
      <c r="M27" s="29">
        <f>P26</f>
        <v>0</v>
      </c>
      <c r="N27" s="29"/>
      <c r="O27" s="29"/>
      <c r="P27" s="29"/>
      <c r="Q27" s="29"/>
      <c r="R27" s="29"/>
      <c r="S27" s="29"/>
      <c r="T27" s="29"/>
      <c r="U27" s="29"/>
      <c r="V27" s="8"/>
      <c r="W27" s="71"/>
      <c r="X27" s="71"/>
    </row>
    <row r="28" ht="16" customHeight="1" spans="1:24">
      <c r="A28" s="39" t="s">
        <v>3164</v>
      </c>
      <c r="B28" s="13"/>
      <c r="C28" s="35"/>
      <c r="D28" s="22"/>
      <c r="E28" s="69"/>
      <c r="F28" s="148"/>
      <c r="G28" s="148"/>
      <c r="H28" s="148"/>
      <c r="I28" s="148"/>
      <c r="J28" s="148"/>
      <c r="K28" s="148"/>
      <c r="L28" s="148"/>
      <c r="M28" s="29"/>
      <c r="N28" s="29"/>
      <c r="O28" s="29"/>
      <c r="P28" s="29"/>
      <c r="Q28" s="29"/>
      <c r="R28" s="29">
        <f>Q26</f>
        <v>0</v>
      </c>
      <c r="S28" s="29"/>
      <c r="T28" s="29"/>
      <c r="U28" s="29"/>
      <c r="V28" s="8"/>
      <c r="W28" s="71"/>
      <c r="X28" s="71"/>
    </row>
    <row r="29" ht="16" customHeight="1" spans="1:24">
      <c r="A29" s="39" t="s">
        <v>3165</v>
      </c>
      <c r="B29" s="13"/>
      <c r="C29" s="35"/>
      <c r="D29" s="28"/>
      <c r="E29" s="69"/>
      <c r="F29" s="148"/>
      <c r="G29" s="148"/>
      <c r="H29" s="148"/>
      <c r="I29" s="148"/>
      <c r="J29" s="148"/>
      <c r="K29" s="148"/>
      <c r="L29" s="112"/>
      <c r="M29" s="29">
        <f>M26-M27</f>
        <v>0</v>
      </c>
      <c r="N29" s="29"/>
      <c r="O29" s="29"/>
      <c r="P29" s="29"/>
      <c r="Q29" s="29"/>
      <c r="R29" s="29">
        <f>R26-R28</f>
        <v>0</v>
      </c>
      <c r="S29" s="29">
        <f>R29-M29</f>
        <v>0</v>
      </c>
      <c r="T29" s="29">
        <f>IF(M29=0,0,ROUND(S29/M29*100,2))</f>
        <v>0</v>
      </c>
      <c r="U29" s="70"/>
      <c r="V29" s="8"/>
      <c r="W29" s="71">
        <f>SUM(W7:W28)</f>
        <v>0</v>
      </c>
      <c r="X29" s="71">
        <f>SUM(X7:X28)</f>
        <v>0</v>
      </c>
    </row>
    <row r="30" ht="16" customHeight="1" spans="1:24">
      <c r="A30" s="73" t="e">
        <f>#REF!</f>
        <v>#REF!</v>
      </c>
      <c r="B30" s="73"/>
      <c r="C30" s="73"/>
      <c r="D30" s="73"/>
      <c r="E30" s="73"/>
      <c r="F30" s="7"/>
      <c r="G30" s="7"/>
      <c r="H30" s="7"/>
      <c r="I30" s="7"/>
      <c r="J30" s="7"/>
      <c r="K30" s="7"/>
      <c r="L30" s="8"/>
      <c r="M30" s="74" t="str">
        <f>CONCATENATE(索引!$D$6,"：",索引!$D22,"    ",索引!$E22)</f>
        <v>评估人员：高晓宇    王海龙</v>
      </c>
      <c r="N30" s="305"/>
      <c r="O30" s="305"/>
      <c r="P30" s="73"/>
      <c r="Q30" s="8"/>
      <c r="R30" s="8"/>
      <c r="S30" s="8"/>
      <c r="T30" s="8"/>
      <c r="U30" s="8"/>
      <c r="V30" s="8"/>
      <c r="W30" s="8"/>
      <c r="X30" s="8"/>
    </row>
    <row r="31" ht="16" customHeight="1" spans="1:24">
      <c r="A31" s="8" t="e">
        <f>#REF!</f>
        <v>#REF!</v>
      </c>
      <c r="B31" s="8"/>
      <c r="C31" s="8"/>
      <c r="D31" s="8"/>
      <c r="E31" s="8"/>
      <c r="F31" s="8"/>
      <c r="G31" s="8"/>
      <c r="H31" s="8"/>
      <c r="I31" s="8"/>
      <c r="J31" s="8"/>
      <c r="K31" s="8"/>
      <c r="L31" s="8"/>
      <c r="M31" s="89"/>
      <c r="N31" s="8"/>
      <c r="O31" s="8"/>
      <c r="P31" s="8"/>
      <c r="Q31" s="8"/>
      <c r="R31" s="8"/>
      <c r="S31" s="8"/>
      <c r="T31" s="8"/>
      <c r="U31" s="8"/>
      <c r="V31" s="8"/>
      <c r="W31" s="8"/>
      <c r="X31" s="8"/>
    </row>
    <row r="32" ht="16" customHeight="1" spans="1:24">
      <c r="A32" s="95" t="s">
        <v>3085</v>
      </c>
      <c r="B32" s="95"/>
      <c r="C32" s="95"/>
      <c r="D32" s="95"/>
      <c r="E32" s="95"/>
      <c r="F32" s="95"/>
      <c r="G32" s="95"/>
      <c r="H32" s="95"/>
      <c r="I32" s="95"/>
      <c r="J32" s="95"/>
      <c r="K32" s="95"/>
      <c r="L32" s="95"/>
      <c r="M32" s="345"/>
      <c r="N32" s="95"/>
      <c r="O32" s="95"/>
      <c r="P32" s="95"/>
      <c r="Q32" s="95"/>
      <c r="R32" s="95"/>
      <c r="S32" s="95"/>
      <c r="T32" s="95"/>
      <c r="U32" s="95"/>
      <c r="V32" s="8"/>
      <c r="W32" s="8"/>
      <c r="X32" s="8"/>
    </row>
    <row r="33" ht="16" customHeight="1" spans="1:24">
      <c r="A33" s="95"/>
      <c r="B33" s="96" t="s">
        <v>3212</v>
      </c>
      <c r="C33" s="96"/>
      <c r="D33" s="95"/>
      <c r="E33" s="95"/>
      <c r="F33" s="95"/>
      <c r="G33" s="95"/>
      <c r="H33" s="95"/>
      <c r="I33" s="95"/>
      <c r="J33" s="95"/>
      <c r="K33" s="95"/>
      <c r="L33" s="95"/>
      <c r="M33" s="345"/>
      <c r="N33" s="95"/>
      <c r="O33" s="95"/>
      <c r="P33" s="95"/>
      <c r="Q33" s="95"/>
      <c r="R33" s="95"/>
      <c r="S33" s="95"/>
      <c r="T33" s="95"/>
      <c r="U33" s="95"/>
      <c r="V33" s="8"/>
      <c r="W33" s="8"/>
      <c r="X33" s="8"/>
    </row>
  </sheetData>
  <mergeCells count="20">
    <mergeCell ref="A1:U1"/>
    <mergeCell ref="A3:U3"/>
    <mergeCell ref="F5:L5"/>
    <mergeCell ref="N5:P5"/>
    <mergeCell ref="W5:X5"/>
    <mergeCell ref="A26:B26"/>
    <mergeCell ref="A27:B27"/>
    <mergeCell ref="A28:B28"/>
    <mergeCell ref="A29:B29"/>
    <mergeCell ref="A5:A6"/>
    <mergeCell ref="B5:B6"/>
    <mergeCell ref="C5:C6"/>
    <mergeCell ref="D5:D6"/>
    <mergeCell ref="E5:E6"/>
    <mergeCell ref="M5:M6"/>
    <mergeCell ref="Q5:Q6"/>
    <mergeCell ref="R5:R6"/>
    <mergeCell ref="S5:S6"/>
    <mergeCell ref="T5:T6"/>
    <mergeCell ref="U5:U6"/>
  </mergeCells>
  <pageMargins left="0.75" right="0.75" top="1" bottom="1" header="0.5" footer="0.5"/>
  <headerFooter/>
  <drawing r:id="rId2"/>
  <legacyDrawing r:id="rId3"/>
  <picture r:id="rId4"/>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T31"/>
  <sheetViews>
    <sheetView workbookViewId="0">
      <pane xSplit="2" ySplit="6" topLeftCell="C7" activePane="bottomRight" state="frozen"/>
      <selection/>
      <selection pane="topRight"/>
      <selection pane="bottomLeft"/>
      <selection pane="bottomRight" activeCell="A1" sqref="A1:L1"/>
    </sheetView>
  </sheetViews>
  <sheetFormatPr defaultColWidth="14" defaultRowHeight="15.2"/>
  <cols>
    <col min="1" max="1" width="5" customWidth="1"/>
    <col min="2" max="2" width="25" customWidth="1"/>
    <col min="3" max="3" width="9" customWidth="1"/>
    <col min="4" max="5" width="11" customWidth="1"/>
    <col min="6" max="6" width="9" customWidth="1"/>
    <col min="7" max="7" width="11" collapsed="1"/>
    <col min="8" max="8" width="11" hidden="1" customWidth="1" outlineLevel="1"/>
    <col min="9" max="11" width="11" customWidth="1"/>
    <col min="12" max="20" width="9" customWidth="1"/>
  </cols>
  <sheetData>
    <row r="1" ht="24" customHeight="1" spans="1:20">
      <c r="A1" s="61" t="s">
        <v>3213</v>
      </c>
      <c r="B1" s="62"/>
      <c r="C1" s="62"/>
      <c r="D1" s="62"/>
      <c r="E1" s="62"/>
      <c r="F1" s="62"/>
      <c r="G1" s="62"/>
      <c r="H1" s="62"/>
      <c r="I1" s="62"/>
      <c r="J1" s="62"/>
      <c r="K1" s="62"/>
      <c r="L1" s="62"/>
      <c r="M1" s="62"/>
      <c r="N1" s="62"/>
      <c r="O1" s="62"/>
      <c r="P1" s="62"/>
      <c r="Q1" s="62"/>
      <c r="R1" s="62"/>
      <c r="S1" s="62"/>
      <c r="T1" s="62"/>
    </row>
    <row r="2" ht="16" customHeight="1" spans="1:20">
      <c r="A2" s="63"/>
      <c r="B2" s="63"/>
      <c r="C2" s="63"/>
      <c r="D2" s="63"/>
      <c r="E2" s="63"/>
      <c r="F2" s="63"/>
      <c r="G2" s="63"/>
      <c r="H2" s="63"/>
      <c r="I2" s="25"/>
      <c r="J2" s="25"/>
      <c r="K2" s="25"/>
      <c r="L2" s="42" t="s">
        <v>3214</v>
      </c>
      <c r="M2" s="8"/>
      <c r="N2" s="8"/>
      <c r="O2" s="8"/>
      <c r="P2" s="8"/>
      <c r="Q2" s="8"/>
      <c r="R2" s="8"/>
      <c r="S2" s="8"/>
      <c r="T2" s="8"/>
    </row>
    <row r="3" ht="16" customHeight="1" spans="1:20">
      <c r="A3" s="63" t="e">
        <f>#REF!</f>
        <v>#REF!</v>
      </c>
      <c r="B3" s="8"/>
      <c r="C3" s="8"/>
      <c r="D3" s="8"/>
      <c r="E3" s="8"/>
      <c r="F3" s="8"/>
      <c r="G3" s="8"/>
      <c r="H3" s="8"/>
      <c r="I3" s="8"/>
      <c r="J3" s="8"/>
      <c r="K3" s="8"/>
      <c r="L3" s="8"/>
      <c r="M3" s="8"/>
      <c r="N3" s="8"/>
      <c r="O3" s="8"/>
      <c r="P3" s="8"/>
      <c r="Q3" s="8"/>
      <c r="R3" s="8"/>
      <c r="S3" s="8"/>
      <c r="T3" s="8"/>
    </row>
    <row r="4" ht="16" customHeight="1" spans="1:20">
      <c r="A4" s="105" t="e">
        <f>#REF!</f>
        <v>#REF!</v>
      </c>
      <c r="B4" s="8"/>
      <c r="C4" s="8"/>
      <c r="D4" s="8"/>
      <c r="E4" s="8"/>
      <c r="F4" s="8"/>
      <c r="G4" s="8"/>
      <c r="H4" s="8"/>
      <c r="I4" s="8"/>
      <c r="J4" s="8"/>
      <c r="K4" s="8"/>
      <c r="L4" s="42" t="s">
        <v>2952</v>
      </c>
      <c r="M4" s="8"/>
      <c r="N4" s="8"/>
      <c r="O4" s="8"/>
      <c r="P4" s="8"/>
      <c r="Q4" s="8"/>
      <c r="R4" s="8"/>
      <c r="S4" s="8"/>
      <c r="T4" s="8"/>
    </row>
    <row r="5" ht="17" customHeight="1" spans="1:20">
      <c r="A5" s="90" t="s">
        <v>0</v>
      </c>
      <c r="B5" s="90" t="s">
        <v>3173</v>
      </c>
      <c r="C5" s="90" t="s">
        <v>3198</v>
      </c>
      <c r="D5" s="90" t="s">
        <v>3215</v>
      </c>
      <c r="E5" s="90" t="s">
        <v>3216</v>
      </c>
      <c r="F5" s="22" t="s">
        <v>3217</v>
      </c>
      <c r="G5" s="22" t="s">
        <v>3050</v>
      </c>
      <c r="H5" s="90" t="s">
        <v>3155</v>
      </c>
      <c r="I5" s="90" t="s">
        <v>3051</v>
      </c>
      <c r="J5" s="90" t="s">
        <v>3052</v>
      </c>
      <c r="K5" s="90" t="s">
        <v>3053</v>
      </c>
      <c r="L5" s="90" t="s">
        <v>3083</v>
      </c>
      <c r="M5" s="8"/>
      <c r="N5" s="65" t="s">
        <v>3156</v>
      </c>
      <c r="O5" s="66"/>
      <c r="P5" s="8"/>
      <c r="Q5" s="8"/>
      <c r="R5" s="8"/>
      <c r="S5" s="8"/>
      <c r="T5" s="8"/>
    </row>
    <row r="6" ht="16" customHeight="1" spans="1:20">
      <c r="A6" s="37"/>
      <c r="B6" s="37"/>
      <c r="C6" s="37"/>
      <c r="D6" s="37"/>
      <c r="E6" s="37"/>
      <c r="F6" s="37"/>
      <c r="G6" s="37"/>
      <c r="H6" s="37"/>
      <c r="I6" s="37"/>
      <c r="J6" s="37"/>
      <c r="K6" s="37"/>
      <c r="L6" s="37"/>
      <c r="M6" s="8"/>
      <c r="N6" s="8" t="s">
        <v>3050</v>
      </c>
      <c r="O6" s="8" t="s">
        <v>3051</v>
      </c>
      <c r="P6" s="8"/>
      <c r="Q6" s="8"/>
      <c r="R6" s="8"/>
      <c r="S6" s="8"/>
      <c r="T6" s="8"/>
    </row>
    <row r="7" ht="16" customHeight="1" spans="1:20">
      <c r="A7" s="22"/>
      <c r="B7" s="32"/>
      <c r="C7" s="69"/>
      <c r="D7" s="29"/>
      <c r="E7" s="22"/>
      <c r="F7" s="22"/>
      <c r="G7" s="29"/>
      <c r="H7" s="36"/>
      <c r="I7" s="36">
        <f t="shared" ref="I7:I25" si="0">G7</f>
        <v>0</v>
      </c>
      <c r="J7" s="29">
        <f t="shared" ref="J7:J26" si="1">I7-G7</f>
        <v>0</v>
      </c>
      <c r="K7" s="29">
        <f t="shared" ref="K7:K26" si="2">IF(G7=0,0,ROUND(J7/G7*100,2))</f>
        <v>0</v>
      </c>
      <c r="L7" s="28"/>
      <c r="M7" s="8"/>
      <c r="N7" s="110"/>
      <c r="O7" s="110"/>
      <c r="P7" s="8"/>
      <c r="Q7" s="8"/>
      <c r="R7" s="8"/>
      <c r="S7" s="8"/>
      <c r="T7" s="8"/>
    </row>
    <row r="8" ht="16" customHeight="1" spans="1:20">
      <c r="A8" s="22"/>
      <c r="B8" s="32"/>
      <c r="C8" s="69"/>
      <c r="D8" s="29"/>
      <c r="E8" s="22"/>
      <c r="F8" s="22"/>
      <c r="G8" s="29"/>
      <c r="H8" s="36"/>
      <c r="I8" s="36">
        <f t="shared" si="0"/>
        <v>0</v>
      </c>
      <c r="J8" s="29">
        <f t="shared" si="1"/>
        <v>0</v>
      </c>
      <c r="K8" s="29">
        <f t="shared" si="2"/>
        <v>0</v>
      </c>
      <c r="L8" s="28"/>
      <c r="M8" s="8"/>
      <c r="N8" s="110"/>
      <c r="O8" s="110"/>
      <c r="P8" s="8"/>
      <c r="Q8" s="8"/>
      <c r="R8" s="8"/>
      <c r="S8" s="8"/>
      <c r="T8" s="8"/>
    </row>
    <row r="9" ht="16" customHeight="1" spans="1:20">
      <c r="A9" s="22"/>
      <c r="B9" s="32"/>
      <c r="C9" s="69"/>
      <c r="D9" s="29"/>
      <c r="E9" s="22"/>
      <c r="F9" s="22"/>
      <c r="G9" s="29"/>
      <c r="H9" s="36"/>
      <c r="I9" s="36">
        <f t="shared" si="0"/>
        <v>0</v>
      </c>
      <c r="J9" s="29">
        <f t="shared" si="1"/>
        <v>0</v>
      </c>
      <c r="K9" s="29">
        <f t="shared" si="2"/>
        <v>0</v>
      </c>
      <c r="L9" s="28"/>
      <c r="M9" s="8"/>
      <c r="N9" s="110"/>
      <c r="O9" s="110"/>
      <c r="P9" s="8"/>
      <c r="Q9" s="8"/>
      <c r="R9" s="8"/>
      <c r="S9" s="8"/>
      <c r="T9" s="8"/>
    </row>
    <row r="10" ht="16" customHeight="1" spans="1:20">
      <c r="A10" s="22"/>
      <c r="B10" s="32"/>
      <c r="C10" s="69"/>
      <c r="D10" s="29"/>
      <c r="E10" s="22"/>
      <c r="F10" s="22"/>
      <c r="G10" s="29"/>
      <c r="H10" s="36"/>
      <c r="I10" s="36">
        <f t="shared" si="0"/>
        <v>0</v>
      </c>
      <c r="J10" s="29">
        <f t="shared" si="1"/>
        <v>0</v>
      </c>
      <c r="K10" s="29">
        <f t="shared" si="2"/>
        <v>0</v>
      </c>
      <c r="L10" s="28"/>
      <c r="M10" s="8"/>
      <c r="N10" s="110"/>
      <c r="O10" s="110"/>
      <c r="P10" s="8"/>
      <c r="Q10" s="8"/>
      <c r="R10" s="8"/>
      <c r="S10" s="8"/>
      <c r="T10" s="8"/>
    </row>
    <row r="11" ht="16" customHeight="1" spans="1:20">
      <c r="A11" s="22"/>
      <c r="B11" s="32"/>
      <c r="C11" s="69"/>
      <c r="D11" s="29"/>
      <c r="E11" s="22"/>
      <c r="F11" s="22"/>
      <c r="G11" s="29"/>
      <c r="H11" s="36"/>
      <c r="I11" s="36">
        <f t="shared" si="0"/>
        <v>0</v>
      </c>
      <c r="J11" s="29">
        <f t="shared" si="1"/>
        <v>0</v>
      </c>
      <c r="K11" s="29">
        <f t="shared" si="2"/>
        <v>0</v>
      </c>
      <c r="L11" s="28"/>
      <c r="M11" s="8"/>
      <c r="N11" s="110"/>
      <c r="O11" s="110"/>
      <c r="P11" s="8"/>
      <c r="Q11" s="8"/>
      <c r="R11" s="8"/>
      <c r="S11" s="8"/>
      <c r="T11" s="8"/>
    </row>
    <row r="12" ht="16" customHeight="1" spans="1:20">
      <c r="A12" s="22"/>
      <c r="B12" s="32"/>
      <c r="C12" s="69"/>
      <c r="D12" s="29"/>
      <c r="E12" s="22"/>
      <c r="F12" s="22"/>
      <c r="G12" s="29"/>
      <c r="H12" s="36"/>
      <c r="I12" s="36">
        <f t="shared" si="0"/>
        <v>0</v>
      </c>
      <c r="J12" s="29">
        <f t="shared" si="1"/>
        <v>0</v>
      </c>
      <c r="K12" s="29">
        <f t="shared" si="2"/>
        <v>0</v>
      </c>
      <c r="L12" s="28"/>
      <c r="M12" s="8"/>
      <c r="N12" s="110"/>
      <c r="O12" s="110"/>
      <c r="P12" s="8"/>
      <c r="Q12" s="8"/>
      <c r="R12" s="8"/>
      <c r="S12" s="8"/>
      <c r="T12" s="8"/>
    </row>
    <row r="13" ht="16" customHeight="1" spans="1:20">
      <c r="A13" s="22"/>
      <c r="B13" s="32"/>
      <c r="C13" s="69"/>
      <c r="D13" s="29"/>
      <c r="E13" s="22"/>
      <c r="F13" s="22"/>
      <c r="G13" s="29"/>
      <c r="H13" s="36"/>
      <c r="I13" s="36">
        <f t="shared" si="0"/>
        <v>0</v>
      </c>
      <c r="J13" s="29">
        <f t="shared" si="1"/>
        <v>0</v>
      </c>
      <c r="K13" s="29">
        <f t="shared" si="2"/>
        <v>0</v>
      </c>
      <c r="L13" s="28"/>
      <c r="M13" s="8"/>
      <c r="N13" s="110"/>
      <c r="O13" s="110"/>
      <c r="P13" s="8"/>
      <c r="Q13" s="8"/>
      <c r="R13" s="8"/>
      <c r="S13" s="8"/>
      <c r="T13" s="8"/>
    </row>
    <row r="14" ht="16" customHeight="1" spans="1:20">
      <c r="A14" s="22"/>
      <c r="B14" s="32"/>
      <c r="C14" s="69"/>
      <c r="D14" s="29"/>
      <c r="E14" s="22"/>
      <c r="F14" s="22"/>
      <c r="G14" s="29"/>
      <c r="H14" s="36"/>
      <c r="I14" s="36">
        <f t="shared" si="0"/>
        <v>0</v>
      </c>
      <c r="J14" s="29">
        <f t="shared" si="1"/>
        <v>0</v>
      </c>
      <c r="K14" s="29">
        <f t="shared" si="2"/>
        <v>0</v>
      </c>
      <c r="L14" s="28"/>
      <c r="M14" s="8"/>
      <c r="N14" s="110"/>
      <c r="O14" s="110"/>
      <c r="P14" s="8"/>
      <c r="Q14" s="8"/>
      <c r="R14" s="8"/>
      <c r="S14" s="8"/>
      <c r="T14" s="8"/>
    </row>
    <row r="15" ht="16" customHeight="1" spans="1:20">
      <c r="A15" s="22"/>
      <c r="B15" s="32"/>
      <c r="C15" s="69"/>
      <c r="D15" s="29"/>
      <c r="E15" s="22"/>
      <c r="F15" s="22"/>
      <c r="G15" s="29"/>
      <c r="H15" s="36"/>
      <c r="I15" s="36">
        <f t="shared" si="0"/>
        <v>0</v>
      </c>
      <c r="J15" s="29">
        <f t="shared" si="1"/>
        <v>0</v>
      </c>
      <c r="K15" s="29">
        <f t="shared" si="2"/>
        <v>0</v>
      </c>
      <c r="L15" s="28"/>
      <c r="M15" s="8"/>
      <c r="N15" s="110"/>
      <c r="O15" s="110"/>
      <c r="P15" s="8"/>
      <c r="Q15" s="8"/>
      <c r="R15" s="8"/>
      <c r="S15" s="8"/>
      <c r="T15" s="8"/>
    </row>
    <row r="16" ht="16" customHeight="1" spans="1:20">
      <c r="A16" s="22"/>
      <c r="B16" s="32"/>
      <c r="C16" s="69"/>
      <c r="D16" s="29"/>
      <c r="E16" s="22"/>
      <c r="F16" s="22"/>
      <c r="G16" s="29"/>
      <c r="H16" s="36"/>
      <c r="I16" s="36">
        <f t="shared" si="0"/>
        <v>0</v>
      </c>
      <c r="J16" s="29">
        <f t="shared" si="1"/>
        <v>0</v>
      </c>
      <c r="K16" s="29">
        <f t="shared" si="2"/>
        <v>0</v>
      </c>
      <c r="L16" s="28"/>
      <c r="M16" s="8"/>
      <c r="N16" s="110"/>
      <c r="O16" s="110"/>
      <c r="P16" s="8"/>
      <c r="Q16" s="8"/>
      <c r="R16" s="8"/>
      <c r="S16" s="8"/>
      <c r="T16" s="8"/>
    </row>
    <row r="17" ht="16" customHeight="1" spans="1:20">
      <c r="A17" s="22"/>
      <c r="B17" s="32"/>
      <c r="C17" s="69"/>
      <c r="D17" s="29"/>
      <c r="E17" s="22"/>
      <c r="F17" s="22"/>
      <c r="G17" s="29"/>
      <c r="H17" s="36"/>
      <c r="I17" s="36">
        <f t="shared" si="0"/>
        <v>0</v>
      </c>
      <c r="J17" s="29">
        <f t="shared" si="1"/>
        <v>0</v>
      </c>
      <c r="K17" s="29">
        <f t="shared" si="2"/>
        <v>0</v>
      </c>
      <c r="L17" s="28"/>
      <c r="M17" s="8"/>
      <c r="N17" s="110"/>
      <c r="O17" s="110"/>
      <c r="P17" s="8"/>
      <c r="Q17" s="8"/>
      <c r="R17" s="8"/>
      <c r="S17" s="8"/>
      <c r="T17" s="8"/>
    </row>
    <row r="18" ht="16" customHeight="1" spans="1:20">
      <c r="A18" s="22"/>
      <c r="B18" s="32"/>
      <c r="C18" s="69"/>
      <c r="D18" s="29"/>
      <c r="E18" s="22"/>
      <c r="F18" s="22"/>
      <c r="G18" s="29"/>
      <c r="H18" s="36"/>
      <c r="I18" s="36">
        <f t="shared" si="0"/>
        <v>0</v>
      </c>
      <c r="J18" s="29">
        <f t="shared" si="1"/>
        <v>0</v>
      </c>
      <c r="K18" s="29">
        <f t="shared" si="2"/>
        <v>0</v>
      </c>
      <c r="L18" s="28"/>
      <c r="M18" s="8"/>
      <c r="N18" s="110"/>
      <c r="O18" s="110"/>
      <c r="P18" s="8"/>
      <c r="Q18" s="8"/>
      <c r="R18" s="8"/>
      <c r="S18" s="8"/>
      <c r="T18" s="8"/>
    </row>
    <row r="19" ht="16" customHeight="1" spans="1:20">
      <c r="A19" s="22"/>
      <c r="B19" s="32"/>
      <c r="C19" s="69"/>
      <c r="D19" s="29"/>
      <c r="E19" s="22"/>
      <c r="F19" s="22"/>
      <c r="G19" s="29"/>
      <c r="H19" s="36"/>
      <c r="I19" s="36">
        <f t="shared" si="0"/>
        <v>0</v>
      </c>
      <c r="J19" s="29">
        <f t="shared" si="1"/>
        <v>0</v>
      </c>
      <c r="K19" s="29">
        <f t="shared" si="2"/>
        <v>0</v>
      </c>
      <c r="L19" s="28"/>
      <c r="M19" s="8"/>
      <c r="N19" s="110"/>
      <c r="O19" s="110"/>
      <c r="P19" s="8"/>
      <c r="Q19" s="8"/>
      <c r="R19" s="8"/>
      <c r="S19" s="8"/>
      <c r="T19" s="8"/>
    </row>
    <row r="20" ht="16" customHeight="1" spans="1:20">
      <c r="A20" s="22"/>
      <c r="B20" s="32"/>
      <c r="C20" s="69"/>
      <c r="D20" s="29"/>
      <c r="E20" s="22"/>
      <c r="F20" s="22"/>
      <c r="G20" s="29"/>
      <c r="H20" s="36"/>
      <c r="I20" s="36">
        <f t="shared" si="0"/>
        <v>0</v>
      </c>
      <c r="J20" s="29">
        <f t="shared" si="1"/>
        <v>0</v>
      </c>
      <c r="K20" s="29">
        <f t="shared" si="2"/>
        <v>0</v>
      </c>
      <c r="L20" s="28"/>
      <c r="M20" s="8"/>
      <c r="N20" s="110"/>
      <c r="O20" s="110"/>
      <c r="P20" s="8"/>
      <c r="Q20" s="8"/>
      <c r="R20" s="8"/>
      <c r="S20" s="8"/>
      <c r="T20" s="8"/>
    </row>
    <row r="21" ht="16" customHeight="1" spans="1:20">
      <c r="A21" s="22"/>
      <c r="B21" s="32"/>
      <c r="C21" s="69"/>
      <c r="D21" s="29"/>
      <c r="E21" s="22"/>
      <c r="F21" s="22"/>
      <c r="G21" s="29"/>
      <c r="H21" s="36"/>
      <c r="I21" s="36">
        <f t="shared" si="0"/>
        <v>0</v>
      </c>
      <c r="J21" s="29">
        <f t="shared" si="1"/>
        <v>0</v>
      </c>
      <c r="K21" s="29">
        <f t="shared" si="2"/>
        <v>0</v>
      </c>
      <c r="L21" s="28"/>
      <c r="M21" s="8"/>
      <c r="N21" s="110"/>
      <c r="O21" s="110"/>
      <c r="P21" s="8"/>
      <c r="Q21" s="8"/>
      <c r="R21" s="8"/>
      <c r="S21" s="8"/>
      <c r="T21" s="8"/>
    </row>
    <row r="22" ht="16" customHeight="1" spans="1:20">
      <c r="A22" s="22"/>
      <c r="B22" s="32"/>
      <c r="C22" s="69"/>
      <c r="D22" s="29"/>
      <c r="E22" s="22"/>
      <c r="F22" s="22"/>
      <c r="G22" s="29"/>
      <c r="H22" s="36"/>
      <c r="I22" s="36">
        <f t="shared" si="0"/>
        <v>0</v>
      </c>
      <c r="J22" s="29">
        <f t="shared" si="1"/>
        <v>0</v>
      </c>
      <c r="K22" s="29">
        <f t="shared" si="2"/>
        <v>0</v>
      </c>
      <c r="L22" s="28"/>
      <c r="M22" s="8"/>
      <c r="N22" s="110"/>
      <c r="O22" s="110"/>
      <c r="P22" s="8"/>
      <c r="Q22" s="8"/>
      <c r="R22" s="8"/>
      <c r="S22" s="8"/>
      <c r="T22" s="8"/>
    </row>
    <row r="23" ht="16" customHeight="1" spans="1:20">
      <c r="A23" s="22"/>
      <c r="B23" s="32"/>
      <c r="C23" s="69"/>
      <c r="D23" s="29"/>
      <c r="E23" s="22"/>
      <c r="F23" s="22"/>
      <c r="G23" s="29"/>
      <c r="H23" s="36"/>
      <c r="I23" s="36">
        <f t="shared" si="0"/>
        <v>0</v>
      </c>
      <c r="J23" s="29">
        <f t="shared" si="1"/>
        <v>0</v>
      </c>
      <c r="K23" s="29">
        <f t="shared" si="2"/>
        <v>0</v>
      </c>
      <c r="L23" s="28"/>
      <c r="M23" s="8"/>
      <c r="N23" s="110"/>
      <c r="O23" s="110"/>
      <c r="P23" s="8"/>
      <c r="Q23" s="8"/>
      <c r="R23" s="8"/>
      <c r="S23" s="8"/>
      <c r="T23" s="8"/>
    </row>
    <row r="24" ht="16" customHeight="1" spans="1:20">
      <c r="A24" s="22"/>
      <c r="B24" s="32"/>
      <c r="C24" s="69"/>
      <c r="D24" s="29"/>
      <c r="E24" s="22"/>
      <c r="F24" s="22"/>
      <c r="G24" s="29"/>
      <c r="H24" s="36"/>
      <c r="I24" s="36">
        <f t="shared" si="0"/>
        <v>0</v>
      </c>
      <c r="J24" s="29">
        <f t="shared" si="1"/>
        <v>0</v>
      </c>
      <c r="K24" s="29">
        <f t="shared" si="2"/>
        <v>0</v>
      </c>
      <c r="L24" s="28"/>
      <c r="M24" s="8"/>
      <c r="N24" s="110"/>
      <c r="O24" s="110"/>
      <c r="P24" s="8"/>
      <c r="Q24" s="8"/>
      <c r="R24" s="8"/>
      <c r="S24" s="8"/>
      <c r="T24" s="8"/>
    </row>
    <row r="25" ht="16" customHeight="1" spans="1:20">
      <c r="A25" s="22"/>
      <c r="B25" s="32"/>
      <c r="C25" s="69"/>
      <c r="D25" s="29"/>
      <c r="E25" s="22"/>
      <c r="F25" s="22"/>
      <c r="G25" s="29"/>
      <c r="H25" s="36"/>
      <c r="I25" s="36">
        <f t="shared" si="0"/>
        <v>0</v>
      </c>
      <c r="J25" s="29">
        <f t="shared" si="1"/>
        <v>0</v>
      </c>
      <c r="K25" s="29">
        <f t="shared" si="2"/>
        <v>0</v>
      </c>
      <c r="L25" s="36"/>
      <c r="M25" s="8"/>
      <c r="N25" s="110"/>
      <c r="O25" s="110"/>
      <c r="P25" s="8"/>
      <c r="Q25" s="8"/>
      <c r="R25" s="8"/>
      <c r="S25" s="8"/>
      <c r="T25" s="8"/>
    </row>
    <row r="26" ht="16" customHeight="1" spans="1:20">
      <c r="A26" s="39" t="s">
        <v>3162</v>
      </c>
      <c r="B26" s="13"/>
      <c r="C26" s="69"/>
      <c r="D26" s="29"/>
      <c r="E26" s="22"/>
      <c r="F26" s="22"/>
      <c r="G26" s="29">
        <f>SUM(G7:G25)</f>
        <v>0</v>
      </c>
      <c r="H26" s="29">
        <f>SUM(H7:H25)</f>
        <v>0</v>
      </c>
      <c r="I26" s="36">
        <f>SUM(I7:I25)</f>
        <v>0</v>
      </c>
      <c r="J26" s="29">
        <f t="shared" si="1"/>
        <v>0</v>
      </c>
      <c r="K26" s="29">
        <f t="shared" si="2"/>
        <v>0</v>
      </c>
      <c r="L26" s="70"/>
      <c r="M26" s="8"/>
      <c r="N26" s="110"/>
      <c r="O26" s="110"/>
      <c r="P26" s="8"/>
      <c r="Q26" s="8"/>
      <c r="R26" s="8"/>
      <c r="S26" s="8"/>
      <c r="T26" s="8"/>
    </row>
    <row r="27" ht="16" customHeight="1" spans="1:20">
      <c r="A27" s="39" t="s">
        <v>3163</v>
      </c>
      <c r="B27" s="13"/>
      <c r="C27" s="69"/>
      <c r="D27" s="29"/>
      <c r="E27" s="22"/>
      <c r="F27" s="22"/>
      <c r="G27" s="29">
        <f>H26</f>
        <v>0</v>
      </c>
      <c r="H27" s="36"/>
      <c r="I27" s="36"/>
      <c r="J27" s="36"/>
      <c r="K27" s="36"/>
      <c r="L27" s="70"/>
      <c r="M27" s="8"/>
      <c r="N27" s="110"/>
      <c r="O27" s="110"/>
      <c r="P27" s="8"/>
      <c r="Q27" s="8"/>
      <c r="R27" s="8"/>
      <c r="S27" s="8"/>
      <c r="T27" s="8"/>
    </row>
    <row r="28" ht="16" customHeight="1" spans="1:20">
      <c r="A28" s="39" t="s">
        <v>3164</v>
      </c>
      <c r="B28" s="13"/>
      <c r="C28" s="69"/>
      <c r="D28" s="29"/>
      <c r="E28" s="22"/>
      <c r="F28" s="22"/>
      <c r="G28" s="29"/>
      <c r="H28" s="36"/>
      <c r="I28" s="36">
        <f>G27</f>
        <v>0</v>
      </c>
      <c r="J28" s="36"/>
      <c r="K28" s="36"/>
      <c r="L28" s="70"/>
      <c r="M28" s="8"/>
      <c r="N28" s="110"/>
      <c r="O28" s="110"/>
      <c r="P28" s="8"/>
      <c r="Q28" s="8"/>
      <c r="R28" s="8"/>
      <c r="S28" s="8"/>
      <c r="T28" s="8"/>
    </row>
    <row r="29" ht="16" customHeight="1" spans="1:20">
      <c r="A29" s="39" t="s">
        <v>3165</v>
      </c>
      <c r="B29" s="13"/>
      <c r="C29" s="28"/>
      <c r="D29" s="29"/>
      <c r="E29" s="28"/>
      <c r="F29" s="28"/>
      <c r="G29" s="29">
        <f>G26-G27</f>
        <v>0</v>
      </c>
      <c r="H29" s="36"/>
      <c r="I29" s="36">
        <f>I26-I28</f>
        <v>0</v>
      </c>
      <c r="J29" s="29">
        <f>I29-G29</f>
        <v>0</v>
      </c>
      <c r="K29" s="29">
        <f>IF(G29=0,0,ROUND(J29/G29*100,2))</f>
        <v>0</v>
      </c>
      <c r="L29" s="70"/>
      <c r="M29" s="8"/>
      <c r="N29" s="110">
        <f>SUM(N6:N28)</f>
        <v>0</v>
      </c>
      <c r="O29" s="110">
        <f>SUM(O6:O28)</f>
        <v>0</v>
      </c>
      <c r="P29" s="8"/>
      <c r="Q29" s="8"/>
      <c r="R29" s="8"/>
      <c r="S29" s="8"/>
      <c r="T29" s="8"/>
    </row>
    <row r="30" ht="16" customHeight="1" spans="1:20">
      <c r="A30" s="73" t="e">
        <f>#REF!</f>
        <v>#REF!</v>
      </c>
      <c r="B30" s="73"/>
      <c r="C30" s="73"/>
      <c r="D30" s="73"/>
      <c r="E30" s="8"/>
      <c r="F30" s="8"/>
      <c r="G30" s="74" t="str">
        <f>CONCATENATE(索引!$D$6,"：",索引!$D25,"    ",索引!$E25)</f>
        <v>评估人员：高晓宇    王海龙</v>
      </c>
      <c r="H30" s="74"/>
      <c r="I30" s="305"/>
      <c r="J30" s="305"/>
      <c r="K30" s="305"/>
      <c r="L30" s="73"/>
      <c r="M30" s="8"/>
      <c r="N30" s="8"/>
      <c r="O30" s="8"/>
      <c r="P30" s="8"/>
      <c r="Q30" s="8"/>
      <c r="R30" s="8"/>
      <c r="S30" s="8"/>
      <c r="T30" s="8"/>
    </row>
    <row r="31" ht="16" customHeight="1" spans="1:20">
      <c r="A31" s="8" t="e">
        <f>#REF!</f>
        <v>#REF!</v>
      </c>
      <c r="B31" s="8"/>
      <c r="C31" s="8"/>
      <c r="D31" s="8"/>
      <c r="E31" s="8"/>
      <c r="F31" s="8"/>
      <c r="G31" s="8"/>
      <c r="H31" s="8"/>
      <c r="I31" s="8"/>
      <c r="J31" s="8"/>
      <c r="K31" s="8"/>
      <c r="L31" s="8"/>
      <c r="M31" s="8"/>
      <c r="N31" s="8"/>
      <c r="O31" s="8"/>
      <c r="P31" s="8"/>
      <c r="Q31" s="8"/>
      <c r="R31" s="8"/>
      <c r="S31" s="8"/>
      <c r="T31" s="8"/>
    </row>
  </sheetData>
  <mergeCells count="19">
    <mergeCell ref="A1:L1"/>
    <mergeCell ref="A3:L3"/>
    <mergeCell ref="N5:O5"/>
    <mergeCell ref="A26:B26"/>
    <mergeCell ref="A27:B27"/>
    <mergeCell ref="A28:B28"/>
    <mergeCell ref="A29:B29"/>
    <mergeCell ref="A5:A6"/>
    <mergeCell ref="B5:B6"/>
    <mergeCell ref="C5:C6"/>
    <mergeCell ref="D5:D6"/>
    <mergeCell ref="E5:E6"/>
    <mergeCell ref="F5:F6"/>
    <mergeCell ref="G5:G6"/>
    <mergeCell ref="H5:H6"/>
    <mergeCell ref="I5:I6"/>
    <mergeCell ref="J5:J6"/>
    <mergeCell ref="K5:K6"/>
    <mergeCell ref="L5:L6"/>
  </mergeCells>
  <pageMargins left="0.75" right="0.75" top="1" bottom="1" header="0.5" footer="0.5"/>
  <headerFooter/>
  <drawing r:id="rId1"/>
  <picture r:id="rId2"/>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T35"/>
  <sheetViews>
    <sheetView workbookViewId="0">
      <pane xSplit="2" ySplit="6" topLeftCell="C7" activePane="bottomRight" state="frozen"/>
      <selection/>
      <selection pane="topRight"/>
      <selection pane="bottomLeft"/>
      <selection pane="bottomRight" activeCell="A1" sqref="A1:J1"/>
    </sheetView>
  </sheetViews>
  <sheetFormatPr defaultColWidth="14" defaultRowHeight="15.2"/>
  <cols>
    <col min="1" max="1" width="5" customWidth="1"/>
    <col min="2" max="2" width="23" customWidth="1"/>
    <col min="3" max="3" width="9" customWidth="1"/>
    <col min="4" max="4" width="19" customWidth="1"/>
    <col min="5" max="5" width="15" collapsed="1"/>
    <col min="6" max="6" width="15" hidden="1" customWidth="1" outlineLevel="1"/>
    <col min="7" max="7" width="15" customWidth="1"/>
    <col min="8" max="8" width="13" customWidth="1"/>
    <col min="9" max="9" width="11" customWidth="1"/>
    <col min="10" max="10" width="15" customWidth="1"/>
    <col min="11" max="20" width="9" customWidth="1"/>
  </cols>
  <sheetData>
    <row r="1" ht="24" customHeight="1" spans="1:20">
      <c r="A1" s="61" t="s">
        <v>3218</v>
      </c>
      <c r="B1" s="62"/>
      <c r="C1" s="62"/>
      <c r="D1" s="62"/>
      <c r="E1" s="62"/>
      <c r="F1" s="62"/>
      <c r="G1" s="62"/>
      <c r="H1" s="62"/>
      <c r="I1" s="62"/>
      <c r="J1" s="62"/>
      <c r="K1" s="62"/>
      <c r="L1" s="62"/>
      <c r="M1" s="62"/>
      <c r="N1" s="62"/>
      <c r="O1" s="62"/>
      <c r="P1" s="62"/>
      <c r="Q1" s="62"/>
      <c r="R1" s="62"/>
      <c r="S1" s="62"/>
      <c r="T1" s="62"/>
    </row>
    <row r="2" ht="16" customHeight="1" spans="1:20">
      <c r="A2" s="63"/>
      <c r="B2" s="63"/>
      <c r="C2" s="63"/>
      <c r="D2" s="63"/>
      <c r="E2" s="63"/>
      <c r="F2" s="63"/>
      <c r="G2" s="63"/>
      <c r="H2" s="63"/>
      <c r="I2" s="25"/>
      <c r="J2" s="42" t="s">
        <v>3219</v>
      </c>
      <c r="K2" s="8"/>
      <c r="L2" s="8"/>
      <c r="M2" s="8"/>
      <c r="N2" s="8"/>
      <c r="O2" s="8"/>
      <c r="P2" s="8"/>
      <c r="Q2" s="8"/>
      <c r="R2" s="8"/>
      <c r="S2" s="8"/>
      <c r="T2" s="8"/>
    </row>
    <row r="3" ht="16" customHeight="1" spans="1:20">
      <c r="A3" s="63" t="e">
        <f>#REF!</f>
        <v>#REF!</v>
      </c>
      <c r="B3" s="8"/>
      <c r="C3" s="8"/>
      <c r="D3" s="8"/>
      <c r="E3" s="8"/>
      <c r="F3" s="8"/>
      <c r="G3" s="8"/>
      <c r="H3" s="8"/>
      <c r="I3" s="8"/>
      <c r="J3" s="8"/>
      <c r="K3" s="8"/>
      <c r="L3" s="8"/>
      <c r="M3" s="8"/>
      <c r="N3" s="8"/>
      <c r="O3" s="8"/>
      <c r="P3" s="8"/>
      <c r="Q3" s="8"/>
      <c r="R3" s="8"/>
      <c r="S3" s="8"/>
      <c r="T3" s="8"/>
    </row>
    <row r="4" ht="16" customHeight="1" spans="1:20">
      <c r="A4" s="105" t="e">
        <f>#REF!</f>
        <v>#REF!</v>
      </c>
      <c r="B4" s="8"/>
      <c r="C4" s="8"/>
      <c r="D4" s="8"/>
      <c r="E4" s="8"/>
      <c r="F4" s="8"/>
      <c r="G4" s="8"/>
      <c r="H4" s="8"/>
      <c r="I4" s="8"/>
      <c r="J4" s="42" t="s">
        <v>2952</v>
      </c>
      <c r="K4" s="8"/>
      <c r="L4" s="8"/>
      <c r="M4" s="8"/>
      <c r="N4" s="8"/>
      <c r="O4" s="8"/>
      <c r="P4" s="8"/>
      <c r="Q4" s="8"/>
      <c r="R4" s="8"/>
      <c r="S4" s="8"/>
      <c r="T4" s="8"/>
    </row>
    <row r="5" ht="17" customHeight="1" spans="1:20">
      <c r="A5" s="90" t="s">
        <v>0</v>
      </c>
      <c r="B5" s="90" t="s">
        <v>3152</v>
      </c>
      <c r="C5" s="90" t="s">
        <v>3198</v>
      </c>
      <c r="D5" s="90" t="s">
        <v>3220</v>
      </c>
      <c r="E5" s="90" t="s">
        <v>3050</v>
      </c>
      <c r="F5" s="90" t="s">
        <v>3155</v>
      </c>
      <c r="G5" s="22" t="s">
        <v>3051</v>
      </c>
      <c r="H5" s="90" t="s">
        <v>3052</v>
      </c>
      <c r="I5" s="90" t="s">
        <v>3053</v>
      </c>
      <c r="J5" s="90" t="s">
        <v>3083</v>
      </c>
      <c r="K5" s="90"/>
      <c r="L5" s="65" t="s">
        <v>3156</v>
      </c>
      <c r="M5" s="66"/>
      <c r="N5" s="8"/>
      <c r="O5" s="8"/>
      <c r="P5" s="8"/>
      <c r="Q5" s="8"/>
      <c r="R5" s="8"/>
      <c r="S5" s="8"/>
      <c r="T5" s="8"/>
    </row>
    <row r="6" ht="16" customHeight="1" spans="1:20">
      <c r="A6" s="37"/>
      <c r="B6" s="37"/>
      <c r="C6" s="37"/>
      <c r="D6" s="37"/>
      <c r="E6" s="37"/>
      <c r="F6" s="37"/>
      <c r="G6" s="37"/>
      <c r="H6" s="37"/>
      <c r="I6" s="37"/>
      <c r="J6" s="37"/>
      <c r="K6" s="37"/>
      <c r="L6" s="110" t="s">
        <v>3050</v>
      </c>
      <c r="M6" s="8" t="s">
        <v>3051</v>
      </c>
      <c r="N6" s="8"/>
      <c r="O6" s="8"/>
      <c r="P6" s="8"/>
      <c r="Q6" s="8"/>
      <c r="R6" s="8"/>
      <c r="S6" s="8"/>
      <c r="T6" s="8"/>
    </row>
    <row r="7" ht="16" customHeight="1" spans="1:20">
      <c r="A7" s="22"/>
      <c r="B7" s="32"/>
      <c r="C7" s="69"/>
      <c r="D7" s="28"/>
      <c r="E7" s="29"/>
      <c r="F7" s="36"/>
      <c r="G7" s="36">
        <f t="shared" ref="G7:G23" si="0">E7</f>
        <v>0</v>
      </c>
      <c r="H7" s="29">
        <f t="shared" ref="H7:H26" si="1">G7-E7</f>
        <v>0</v>
      </c>
      <c r="I7" s="29">
        <f t="shared" ref="I7:I26" si="2">IF(E7=0,0,ROUND(H7/E7*100,2))</f>
        <v>0</v>
      </c>
      <c r="J7" s="28"/>
      <c r="K7" s="8"/>
      <c r="L7" s="110"/>
      <c r="M7" s="8"/>
      <c r="N7" s="8"/>
      <c r="O7" s="8"/>
      <c r="P7" s="8"/>
      <c r="Q7" s="8"/>
      <c r="R7" s="8"/>
      <c r="S7" s="8"/>
      <c r="T7" s="8"/>
    </row>
    <row r="8" ht="16" customHeight="1" spans="1:20">
      <c r="A8" s="22"/>
      <c r="B8" s="32"/>
      <c r="C8" s="69"/>
      <c r="D8" s="28"/>
      <c r="E8" s="29"/>
      <c r="F8" s="36"/>
      <c r="G8" s="36">
        <f t="shared" si="0"/>
        <v>0</v>
      </c>
      <c r="H8" s="29">
        <f t="shared" si="1"/>
        <v>0</v>
      </c>
      <c r="I8" s="29">
        <f t="shared" si="2"/>
        <v>0</v>
      </c>
      <c r="J8" s="28"/>
      <c r="K8" s="8"/>
      <c r="L8" s="110"/>
      <c r="M8" s="110"/>
      <c r="N8" s="8"/>
      <c r="O8" s="8"/>
      <c r="P8" s="8"/>
      <c r="Q8" s="8"/>
      <c r="R8" s="8"/>
      <c r="S8" s="8"/>
      <c r="T8" s="8"/>
    </row>
    <row r="9" ht="16" customHeight="1" spans="1:20">
      <c r="A9" s="22"/>
      <c r="B9" s="32"/>
      <c r="C9" s="69"/>
      <c r="D9" s="28"/>
      <c r="E9" s="29"/>
      <c r="F9" s="36"/>
      <c r="G9" s="36">
        <f t="shared" si="0"/>
        <v>0</v>
      </c>
      <c r="H9" s="29">
        <f t="shared" si="1"/>
        <v>0</v>
      </c>
      <c r="I9" s="29">
        <f t="shared" si="2"/>
        <v>0</v>
      </c>
      <c r="J9" s="28"/>
      <c r="K9" s="8"/>
      <c r="L9" s="110"/>
      <c r="M9" s="110"/>
      <c r="N9" s="8"/>
      <c r="O9" s="8"/>
      <c r="P9" s="8"/>
      <c r="Q9" s="8"/>
      <c r="R9" s="8"/>
      <c r="S9" s="8"/>
      <c r="T9" s="8"/>
    </row>
    <row r="10" ht="16" customHeight="1" spans="1:20">
      <c r="A10" s="22"/>
      <c r="B10" s="32"/>
      <c r="C10" s="69"/>
      <c r="D10" s="28"/>
      <c r="E10" s="29"/>
      <c r="F10" s="36"/>
      <c r="G10" s="36">
        <f t="shared" si="0"/>
        <v>0</v>
      </c>
      <c r="H10" s="29">
        <f t="shared" si="1"/>
        <v>0</v>
      </c>
      <c r="I10" s="29">
        <f t="shared" si="2"/>
        <v>0</v>
      </c>
      <c r="J10" s="28"/>
      <c r="K10" s="8"/>
      <c r="L10" s="110"/>
      <c r="M10" s="110"/>
      <c r="N10" s="8"/>
      <c r="O10" s="8"/>
      <c r="P10" s="8"/>
      <c r="Q10" s="8"/>
      <c r="R10" s="8"/>
      <c r="S10" s="8"/>
      <c r="T10" s="8"/>
    </row>
    <row r="11" ht="16" customHeight="1" spans="1:20">
      <c r="A11" s="22"/>
      <c r="B11" s="32"/>
      <c r="C11" s="69"/>
      <c r="D11" s="28"/>
      <c r="E11" s="29"/>
      <c r="F11" s="36"/>
      <c r="G11" s="36">
        <f t="shared" si="0"/>
        <v>0</v>
      </c>
      <c r="H11" s="29">
        <f t="shared" si="1"/>
        <v>0</v>
      </c>
      <c r="I11" s="29">
        <f t="shared" si="2"/>
        <v>0</v>
      </c>
      <c r="J11" s="28"/>
      <c r="K11" s="8"/>
      <c r="L11" s="110"/>
      <c r="M11" s="110"/>
      <c r="N11" s="8"/>
      <c r="O11" s="8"/>
      <c r="P11" s="8"/>
      <c r="Q11" s="8"/>
      <c r="R11" s="8"/>
      <c r="S11" s="8"/>
      <c r="T11" s="8"/>
    </row>
    <row r="12" ht="16" customHeight="1" spans="1:20">
      <c r="A12" s="22"/>
      <c r="B12" s="32"/>
      <c r="C12" s="69"/>
      <c r="D12" s="28"/>
      <c r="E12" s="29"/>
      <c r="F12" s="36"/>
      <c r="G12" s="36">
        <f t="shared" si="0"/>
        <v>0</v>
      </c>
      <c r="H12" s="29">
        <f t="shared" si="1"/>
        <v>0</v>
      </c>
      <c r="I12" s="29">
        <f t="shared" si="2"/>
        <v>0</v>
      </c>
      <c r="J12" s="28"/>
      <c r="K12" s="8"/>
      <c r="L12" s="110"/>
      <c r="M12" s="110"/>
      <c r="N12" s="8"/>
      <c r="O12" s="8"/>
      <c r="P12" s="8"/>
      <c r="Q12" s="8"/>
      <c r="R12" s="8"/>
      <c r="S12" s="8"/>
      <c r="T12" s="8"/>
    </row>
    <row r="13" ht="16" customHeight="1" spans="1:20">
      <c r="A13" s="22"/>
      <c r="B13" s="32"/>
      <c r="C13" s="69"/>
      <c r="D13" s="28"/>
      <c r="E13" s="29"/>
      <c r="F13" s="36"/>
      <c r="G13" s="36">
        <f t="shared" si="0"/>
        <v>0</v>
      </c>
      <c r="H13" s="29">
        <f t="shared" si="1"/>
        <v>0</v>
      </c>
      <c r="I13" s="29">
        <f t="shared" si="2"/>
        <v>0</v>
      </c>
      <c r="J13" s="28"/>
      <c r="K13" s="8"/>
      <c r="L13" s="110"/>
      <c r="M13" s="110"/>
      <c r="N13" s="8"/>
      <c r="O13" s="8"/>
      <c r="P13" s="8"/>
      <c r="Q13" s="8"/>
      <c r="R13" s="8"/>
      <c r="S13" s="8"/>
      <c r="T13" s="8"/>
    </row>
    <row r="14" ht="16" customHeight="1" spans="1:20">
      <c r="A14" s="22"/>
      <c r="B14" s="32"/>
      <c r="C14" s="69"/>
      <c r="D14" s="28"/>
      <c r="E14" s="29"/>
      <c r="F14" s="36"/>
      <c r="G14" s="36">
        <f t="shared" si="0"/>
        <v>0</v>
      </c>
      <c r="H14" s="29">
        <f t="shared" si="1"/>
        <v>0</v>
      </c>
      <c r="I14" s="29">
        <f t="shared" si="2"/>
        <v>0</v>
      </c>
      <c r="J14" s="28"/>
      <c r="K14" s="8"/>
      <c r="L14" s="110"/>
      <c r="M14" s="110"/>
      <c r="N14" s="8"/>
      <c r="O14" s="8"/>
      <c r="P14" s="8"/>
      <c r="Q14" s="8"/>
      <c r="R14" s="8"/>
      <c r="S14" s="8"/>
      <c r="T14" s="8"/>
    </row>
    <row r="15" ht="16" customHeight="1" spans="1:20">
      <c r="A15" s="22"/>
      <c r="B15" s="32"/>
      <c r="C15" s="69"/>
      <c r="D15" s="28"/>
      <c r="E15" s="29"/>
      <c r="F15" s="36"/>
      <c r="G15" s="36">
        <f t="shared" si="0"/>
        <v>0</v>
      </c>
      <c r="H15" s="29">
        <f t="shared" si="1"/>
        <v>0</v>
      </c>
      <c r="I15" s="29">
        <f t="shared" si="2"/>
        <v>0</v>
      </c>
      <c r="J15" s="28"/>
      <c r="K15" s="8"/>
      <c r="L15" s="110"/>
      <c r="M15" s="110"/>
      <c r="N15" s="8"/>
      <c r="O15" s="8"/>
      <c r="P15" s="8"/>
      <c r="Q15" s="8"/>
      <c r="R15" s="8"/>
      <c r="S15" s="8"/>
      <c r="T15" s="8"/>
    </row>
    <row r="16" ht="16" customHeight="1" spans="1:20">
      <c r="A16" s="22"/>
      <c r="B16" s="32"/>
      <c r="C16" s="69"/>
      <c r="D16" s="28"/>
      <c r="E16" s="29"/>
      <c r="F16" s="36"/>
      <c r="G16" s="36">
        <f t="shared" si="0"/>
        <v>0</v>
      </c>
      <c r="H16" s="29">
        <f t="shared" si="1"/>
        <v>0</v>
      </c>
      <c r="I16" s="29">
        <f t="shared" si="2"/>
        <v>0</v>
      </c>
      <c r="J16" s="28"/>
      <c r="K16" s="8"/>
      <c r="L16" s="110"/>
      <c r="M16" s="110"/>
      <c r="N16" s="8"/>
      <c r="O16" s="8"/>
      <c r="P16" s="8"/>
      <c r="Q16" s="8"/>
      <c r="R16" s="8"/>
      <c r="S16" s="8"/>
      <c r="T16" s="8"/>
    </row>
    <row r="17" ht="16" customHeight="1" spans="1:20">
      <c r="A17" s="22"/>
      <c r="B17" s="32"/>
      <c r="C17" s="69"/>
      <c r="D17" s="28"/>
      <c r="E17" s="29"/>
      <c r="F17" s="36"/>
      <c r="G17" s="36">
        <f t="shared" si="0"/>
        <v>0</v>
      </c>
      <c r="H17" s="29">
        <f t="shared" si="1"/>
        <v>0</v>
      </c>
      <c r="I17" s="29">
        <f t="shared" si="2"/>
        <v>0</v>
      </c>
      <c r="J17" s="28"/>
      <c r="K17" s="8"/>
      <c r="L17" s="110"/>
      <c r="M17" s="110"/>
      <c r="N17" s="8"/>
      <c r="O17" s="8"/>
      <c r="P17" s="8"/>
      <c r="Q17" s="8"/>
      <c r="R17" s="8"/>
      <c r="S17" s="8"/>
      <c r="T17" s="8"/>
    </row>
    <row r="18" ht="16" customHeight="1" spans="1:20">
      <c r="A18" s="22"/>
      <c r="B18" s="32"/>
      <c r="C18" s="69"/>
      <c r="D18" s="28"/>
      <c r="E18" s="29"/>
      <c r="F18" s="36"/>
      <c r="G18" s="36">
        <f t="shared" si="0"/>
        <v>0</v>
      </c>
      <c r="H18" s="29">
        <f t="shared" si="1"/>
        <v>0</v>
      </c>
      <c r="I18" s="29">
        <f t="shared" si="2"/>
        <v>0</v>
      </c>
      <c r="J18" s="28"/>
      <c r="K18" s="8"/>
      <c r="L18" s="110"/>
      <c r="M18" s="110"/>
      <c r="N18" s="8"/>
      <c r="O18" s="8"/>
      <c r="P18" s="8"/>
      <c r="Q18" s="8"/>
      <c r="R18" s="8"/>
      <c r="S18" s="8"/>
      <c r="T18" s="8"/>
    </row>
    <row r="19" ht="16" customHeight="1" spans="1:20">
      <c r="A19" s="22"/>
      <c r="B19" s="32"/>
      <c r="C19" s="69"/>
      <c r="D19" s="28"/>
      <c r="E19" s="29"/>
      <c r="F19" s="36"/>
      <c r="G19" s="36">
        <f t="shared" si="0"/>
        <v>0</v>
      </c>
      <c r="H19" s="29">
        <f t="shared" si="1"/>
        <v>0</v>
      </c>
      <c r="I19" s="29">
        <f t="shared" si="2"/>
        <v>0</v>
      </c>
      <c r="J19" s="28"/>
      <c r="K19" s="8"/>
      <c r="L19" s="110"/>
      <c r="M19" s="110"/>
      <c r="N19" s="8"/>
      <c r="O19" s="8"/>
      <c r="P19" s="8"/>
      <c r="Q19" s="8"/>
      <c r="R19" s="8"/>
      <c r="S19" s="8"/>
      <c r="T19" s="8"/>
    </row>
    <row r="20" ht="16" customHeight="1" spans="1:20">
      <c r="A20" s="22"/>
      <c r="B20" s="32"/>
      <c r="C20" s="69"/>
      <c r="D20" s="28"/>
      <c r="E20" s="29"/>
      <c r="F20" s="36"/>
      <c r="G20" s="36">
        <f t="shared" si="0"/>
        <v>0</v>
      </c>
      <c r="H20" s="29">
        <f t="shared" si="1"/>
        <v>0</v>
      </c>
      <c r="I20" s="29">
        <f t="shared" si="2"/>
        <v>0</v>
      </c>
      <c r="J20" s="28"/>
      <c r="K20" s="8"/>
      <c r="L20" s="110"/>
      <c r="M20" s="110"/>
      <c r="N20" s="8"/>
      <c r="O20" s="8"/>
      <c r="P20" s="8"/>
      <c r="Q20" s="8"/>
      <c r="R20" s="8"/>
      <c r="S20" s="8"/>
      <c r="T20" s="8"/>
    </row>
    <row r="21" ht="16" customHeight="1" spans="1:20">
      <c r="A21" s="22"/>
      <c r="B21" s="32"/>
      <c r="C21" s="69"/>
      <c r="D21" s="28"/>
      <c r="E21" s="29"/>
      <c r="F21" s="36"/>
      <c r="G21" s="36">
        <f t="shared" si="0"/>
        <v>0</v>
      </c>
      <c r="H21" s="29">
        <f t="shared" si="1"/>
        <v>0</v>
      </c>
      <c r="I21" s="29">
        <f t="shared" si="2"/>
        <v>0</v>
      </c>
      <c r="J21" s="28"/>
      <c r="K21" s="8"/>
      <c r="L21" s="110"/>
      <c r="M21" s="110"/>
      <c r="N21" s="8"/>
      <c r="O21" s="8"/>
      <c r="P21" s="8"/>
      <c r="Q21" s="8"/>
      <c r="R21" s="8"/>
      <c r="S21" s="8"/>
      <c r="T21" s="8"/>
    </row>
    <row r="22" ht="16" customHeight="1" spans="1:20">
      <c r="A22" s="22"/>
      <c r="B22" s="32"/>
      <c r="C22" s="69"/>
      <c r="D22" s="28"/>
      <c r="E22" s="29"/>
      <c r="F22" s="36"/>
      <c r="G22" s="36">
        <f t="shared" si="0"/>
        <v>0</v>
      </c>
      <c r="H22" s="29">
        <f t="shared" si="1"/>
        <v>0</v>
      </c>
      <c r="I22" s="29">
        <f t="shared" si="2"/>
        <v>0</v>
      </c>
      <c r="J22" s="28"/>
      <c r="K22" s="8"/>
      <c r="L22" s="110"/>
      <c r="M22" s="110"/>
      <c r="N22" s="8"/>
      <c r="O22" s="8"/>
      <c r="P22" s="8"/>
      <c r="Q22" s="8"/>
      <c r="R22" s="8"/>
      <c r="S22" s="8"/>
      <c r="T22" s="8"/>
    </row>
    <row r="23" ht="16" customHeight="1" spans="1:20">
      <c r="A23" s="22"/>
      <c r="B23" s="32"/>
      <c r="C23" s="69"/>
      <c r="D23" s="28"/>
      <c r="E23" s="29"/>
      <c r="F23" s="36"/>
      <c r="G23" s="36">
        <f t="shared" si="0"/>
        <v>0</v>
      </c>
      <c r="H23" s="29">
        <f t="shared" si="1"/>
        <v>0</v>
      </c>
      <c r="I23" s="29">
        <f t="shared" si="2"/>
        <v>0</v>
      </c>
      <c r="J23" s="28"/>
      <c r="K23" s="8"/>
      <c r="L23" s="110"/>
      <c r="M23" s="110"/>
      <c r="N23" s="8"/>
      <c r="O23" s="8"/>
      <c r="P23" s="8"/>
      <c r="Q23" s="8"/>
      <c r="R23" s="8"/>
      <c r="S23" s="8"/>
      <c r="T23" s="8"/>
    </row>
    <row r="24" ht="16" customHeight="1" spans="1:20">
      <c r="A24" s="22"/>
      <c r="B24" s="32"/>
      <c r="C24" s="69"/>
      <c r="D24" s="28"/>
      <c r="E24" s="29"/>
      <c r="F24" s="36"/>
      <c r="G24" s="36"/>
      <c r="H24" s="29">
        <f t="shared" si="1"/>
        <v>0</v>
      </c>
      <c r="I24" s="29">
        <f t="shared" si="2"/>
        <v>0</v>
      </c>
      <c r="J24" s="28"/>
      <c r="K24" s="8"/>
      <c r="L24" s="110"/>
      <c r="M24" s="110"/>
      <c r="N24" s="8"/>
      <c r="O24" s="8"/>
      <c r="P24" s="8"/>
      <c r="Q24" s="8"/>
      <c r="R24" s="8"/>
      <c r="S24" s="8"/>
      <c r="T24" s="8"/>
    </row>
    <row r="25" ht="16" customHeight="1" spans="1:20">
      <c r="A25" s="22"/>
      <c r="B25" s="32"/>
      <c r="C25" s="69"/>
      <c r="D25" s="28"/>
      <c r="E25" s="29"/>
      <c r="F25" s="36"/>
      <c r="G25" s="36"/>
      <c r="H25" s="29">
        <f t="shared" si="1"/>
        <v>0</v>
      </c>
      <c r="I25" s="29">
        <f t="shared" si="2"/>
        <v>0</v>
      </c>
      <c r="J25" s="28"/>
      <c r="K25" s="8"/>
      <c r="L25" s="110"/>
      <c r="M25" s="110"/>
      <c r="N25" s="8"/>
      <c r="O25" s="8"/>
      <c r="P25" s="8"/>
      <c r="Q25" s="8"/>
      <c r="R25" s="8"/>
      <c r="S25" s="8"/>
      <c r="T25" s="8"/>
    </row>
    <row r="26" ht="16" customHeight="1" spans="1:20">
      <c r="A26" s="39" t="s">
        <v>3162</v>
      </c>
      <c r="B26" s="13"/>
      <c r="C26" s="69"/>
      <c r="D26" s="28"/>
      <c r="E26" s="29">
        <f>SUM(E7:E25)</f>
        <v>0</v>
      </c>
      <c r="F26" s="29">
        <f>SUM(F7:F25)</f>
        <v>0</v>
      </c>
      <c r="G26" s="36">
        <f>SUM(G7:G25)</f>
        <v>0</v>
      </c>
      <c r="H26" s="29">
        <f t="shared" si="1"/>
        <v>0</v>
      </c>
      <c r="I26" s="29">
        <f t="shared" si="2"/>
        <v>0</v>
      </c>
      <c r="J26" s="70"/>
      <c r="K26" s="8"/>
      <c r="L26" s="110"/>
      <c r="M26" s="110"/>
      <c r="N26" s="8"/>
      <c r="O26" s="8"/>
      <c r="P26" s="8"/>
      <c r="Q26" s="8"/>
      <c r="R26" s="8"/>
      <c r="S26" s="8"/>
      <c r="T26" s="8"/>
    </row>
    <row r="27" ht="16" customHeight="1" spans="1:20">
      <c r="A27" s="39" t="s">
        <v>3163</v>
      </c>
      <c r="B27" s="13"/>
      <c r="C27" s="69"/>
      <c r="D27" s="28"/>
      <c r="E27" s="29">
        <f>F26</f>
        <v>0</v>
      </c>
      <c r="F27" s="36"/>
      <c r="G27" s="36"/>
      <c r="H27" s="36"/>
      <c r="I27" s="36"/>
      <c r="J27" s="70"/>
      <c r="K27" s="8"/>
      <c r="L27" s="110"/>
      <c r="M27" s="110"/>
      <c r="N27" s="8"/>
      <c r="O27" s="8"/>
      <c r="P27" s="8"/>
      <c r="Q27" s="8"/>
      <c r="R27" s="8"/>
      <c r="S27" s="8"/>
      <c r="T27" s="8"/>
    </row>
    <row r="28" ht="16" customHeight="1" spans="1:20">
      <c r="A28" s="39" t="s">
        <v>3164</v>
      </c>
      <c r="B28" s="13"/>
      <c r="C28" s="69"/>
      <c r="D28" s="28"/>
      <c r="E28" s="29"/>
      <c r="F28" s="36"/>
      <c r="G28" s="36">
        <f>E27</f>
        <v>0</v>
      </c>
      <c r="H28" s="36"/>
      <c r="I28" s="36"/>
      <c r="J28" s="70"/>
      <c r="K28" s="8"/>
      <c r="L28" s="110"/>
      <c r="M28" s="110"/>
      <c r="N28" s="8"/>
      <c r="O28" s="8"/>
      <c r="P28" s="8"/>
      <c r="Q28" s="8"/>
      <c r="R28" s="8"/>
      <c r="S28" s="8"/>
      <c r="T28" s="8"/>
    </row>
    <row r="29" ht="16" customHeight="1" spans="1:20">
      <c r="A29" s="39" t="s">
        <v>3165</v>
      </c>
      <c r="B29" s="13"/>
      <c r="C29" s="69"/>
      <c r="D29" s="28"/>
      <c r="E29" s="29">
        <f>E26-E27</f>
        <v>0</v>
      </c>
      <c r="F29" s="36"/>
      <c r="G29" s="36">
        <f>G26-G28</f>
        <v>0</v>
      </c>
      <c r="H29" s="29">
        <f>G29-E29</f>
        <v>0</v>
      </c>
      <c r="I29" s="29">
        <f>IF(E29=0,0,ROUND(H29/E29*100,2))</f>
        <v>0</v>
      </c>
      <c r="J29" s="70"/>
      <c r="K29" s="8"/>
      <c r="L29" s="110">
        <f>SUM(L6:L28)</f>
        <v>0</v>
      </c>
      <c r="M29" s="110">
        <f>SUM(M6:M28)</f>
        <v>0</v>
      </c>
      <c r="N29" s="8"/>
      <c r="O29" s="8"/>
      <c r="P29" s="8"/>
      <c r="Q29" s="8"/>
      <c r="R29" s="8"/>
      <c r="S29" s="8"/>
      <c r="T29" s="8"/>
    </row>
    <row r="30" ht="16" customHeight="1" spans="1:20">
      <c r="A30" s="73" t="e">
        <f>#REF!</f>
        <v>#REF!</v>
      </c>
      <c r="B30" s="73"/>
      <c r="C30" s="73"/>
      <c r="D30" s="73"/>
      <c r="E30" s="74" t="str">
        <f>CONCATENATE(索引!$D$6,"：",索引!$D26,"    ",索引!$E26)</f>
        <v>评估人员：高晓宇    王海龙</v>
      </c>
      <c r="F30" s="8"/>
      <c r="G30" s="305"/>
      <c r="H30" s="305"/>
      <c r="I30" s="305"/>
      <c r="J30" s="305"/>
      <c r="K30" s="8"/>
      <c r="L30" s="8"/>
      <c r="M30" s="8"/>
      <c r="N30" s="8"/>
      <c r="O30" s="8"/>
      <c r="P30" s="8"/>
      <c r="Q30" s="8"/>
      <c r="R30" s="8"/>
      <c r="S30" s="8"/>
      <c r="T30" s="8"/>
    </row>
    <row r="31" ht="16" customHeight="1" spans="1:20">
      <c r="A31" s="8" t="e">
        <f>#REF!</f>
        <v>#REF!</v>
      </c>
      <c r="B31" s="8"/>
      <c r="C31" s="8"/>
      <c r="D31" s="8"/>
      <c r="E31" s="8"/>
      <c r="F31" s="8"/>
      <c r="G31" s="8"/>
      <c r="H31" s="8"/>
      <c r="I31" s="8"/>
      <c r="J31" s="8"/>
      <c r="K31" s="8"/>
      <c r="L31" s="8"/>
      <c r="M31" s="8"/>
      <c r="N31" s="8"/>
      <c r="O31" s="8"/>
      <c r="P31" s="8"/>
      <c r="Q31" s="8"/>
      <c r="R31" s="8"/>
      <c r="S31" s="8"/>
      <c r="T31" s="8"/>
    </row>
    <row r="32" ht="16" customHeight="1" spans="1:20">
      <c r="A32" s="95" t="s">
        <v>3085</v>
      </c>
      <c r="B32" s="95"/>
      <c r="C32" s="95"/>
      <c r="D32" s="95"/>
      <c r="E32" s="95"/>
      <c r="F32" s="95"/>
      <c r="G32" s="95"/>
      <c r="H32" s="95"/>
      <c r="I32" s="95"/>
      <c r="J32" s="95"/>
      <c r="K32" s="8"/>
      <c r="L32" s="8"/>
      <c r="M32" s="8"/>
      <c r="N32" s="8"/>
      <c r="O32" s="8"/>
      <c r="P32" s="8"/>
      <c r="Q32" s="8"/>
      <c r="R32" s="8"/>
      <c r="S32" s="8"/>
      <c r="T32" s="8"/>
    </row>
    <row r="33" ht="16" customHeight="1" spans="1:20">
      <c r="A33" s="95"/>
      <c r="B33" s="96" t="s">
        <v>3221</v>
      </c>
      <c r="C33" s="95"/>
      <c r="D33" s="95"/>
      <c r="E33" s="95"/>
      <c r="F33" s="95"/>
      <c r="G33" s="95"/>
      <c r="H33" s="95"/>
      <c r="I33" s="95"/>
      <c r="J33" s="95"/>
      <c r="K33" s="8"/>
      <c r="L33" s="8"/>
      <c r="M33" s="8"/>
      <c r="N33" s="8"/>
      <c r="O33" s="8"/>
      <c r="P33" s="8"/>
      <c r="Q33" s="8"/>
      <c r="R33" s="8"/>
      <c r="S33" s="8"/>
      <c r="T33" s="8"/>
    </row>
    <row r="34" ht="16" customHeight="1" spans="1:20">
      <c r="A34" s="95"/>
      <c r="B34" s="96" t="s">
        <v>3222</v>
      </c>
      <c r="C34" s="95"/>
      <c r="D34" s="95"/>
      <c r="E34" s="95"/>
      <c r="F34" s="95"/>
      <c r="G34" s="95"/>
      <c r="H34" s="95"/>
      <c r="I34" s="95"/>
      <c r="J34" s="95"/>
      <c r="K34" s="8"/>
      <c r="L34" s="8"/>
      <c r="M34" s="8"/>
      <c r="N34" s="8"/>
      <c r="O34" s="8"/>
      <c r="P34" s="8"/>
      <c r="Q34" s="8"/>
      <c r="R34" s="8"/>
      <c r="S34" s="8"/>
      <c r="T34" s="8"/>
    </row>
    <row r="35" ht="16" customHeight="1" spans="1:20">
      <c r="A35" s="95"/>
      <c r="B35" s="96" t="s">
        <v>3223</v>
      </c>
      <c r="C35" s="95"/>
      <c r="D35" s="95"/>
      <c r="E35" s="95"/>
      <c r="F35" s="95"/>
      <c r="G35" s="95"/>
      <c r="H35" s="95"/>
      <c r="I35" s="95"/>
      <c r="J35" s="95"/>
      <c r="K35" s="8"/>
      <c r="L35" s="8"/>
      <c r="M35" s="8"/>
      <c r="N35" s="8"/>
      <c r="O35" s="8"/>
      <c r="P35" s="8"/>
      <c r="Q35" s="8"/>
      <c r="R35" s="8"/>
      <c r="S35" s="8"/>
      <c r="T35" s="8"/>
    </row>
  </sheetData>
  <mergeCells count="18">
    <mergeCell ref="A1:J1"/>
    <mergeCell ref="A3:J3"/>
    <mergeCell ref="L5:M5"/>
    <mergeCell ref="A26:B26"/>
    <mergeCell ref="A27:B27"/>
    <mergeCell ref="A28:B28"/>
    <mergeCell ref="A29:B29"/>
    <mergeCell ref="A5:A6"/>
    <mergeCell ref="B5:B6"/>
    <mergeCell ref="C5:C6"/>
    <mergeCell ref="D5:D6"/>
    <mergeCell ref="E5:E6"/>
    <mergeCell ref="F5:F6"/>
    <mergeCell ref="G5:G6"/>
    <mergeCell ref="H5:H6"/>
    <mergeCell ref="I5:I6"/>
    <mergeCell ref="J5:J6"/>
    <mergeCell ref="K5:K6"/>
  </mergeCells>
  <pageMargins left="0.75" right="0.75" top="1" bottom="1" header="0.5" footer="0.5"/>
  <headerFooter/>
  <drawing r:id="rId1"/>
  <picture r:id="rId2"/>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D8D8D8"/>
    <outlinePr summaryBelow="0" summaryRight="0"/>
  </sheetPr>
  <dimension ref="A1:T43"/>
  <sheetViews>
    <sheetView workbookViewId="0">
      <pane xSplit="4" ySplit="6" topLeftCell="E7" activePane="bottomRight" state="frozen"/>
      <selection/>
      <selection pane="topRight"/>
      <selection pane="bottomLeft"/>
      <selection pane="bottomRight" activeCell="A1" sqref="A1:O1"/>
    </sheetView>
  </sheetViews>
  <sheetFormatPr defaultColWidth="14" defaultRowHeight="15.2"/>
  <cols>
    <col min="1" max="1" width="5" customWidth="1"/>
    <col min="2" max="2" width="9" customWidth="1"/>
    <col min="3" max="4" width="7" customWidth="1"/>
    <col min="5" max="5" width="5" customWidth="1"/>
    <col min="6" max="6" width="9" customWidth="1"/>
    <col min="7" max="7" width="7" customWidth="1"/>
    <col min="8" max="8" width="9" customWidth="1"/>
    <col min="9" max="10" width="7" customWidth="1"/>
    <col min="11" max="11" width="11" customWidth="1"/>
    <col min="12" max="12" width="13" customWidth="1"/>
    <col min="13" max="13" width="9" customWidth="1"/>
    <col min="14" max="15" width="7" customWidth="1"/>
    <col min="16" max="20" width="9" customWidth="1"/>
  </cols>
  <sheetData>
    <row r="1" ht="24" customHeight="1" spans="1:20">
      <c r="A1" s="61" t="s">
        <v>3224</v>
      </c>
      <c r="B1" s="62"/>
      <c r="C1" s="62"/>
      <c r="D1" s="62"/>
      <c r="E1" s="62"/>
      <c r="F1" s="62"/>
      <c r="G1" s="62"/>
      <c r="H1" s="62"/>
      <c r="I1" s="62"/>
      <c r="J1" s="62"/>
      <c r="K1" s="62"/>
      <c r="L1" s="62"/>
      <c r="M1" s="62"/>
      <c r="N1" s="62"/>
      <c r="O1" s="62"/>
      <c r="P1" s="62"/>
      <c r="Q1" s="62"/>
      <c r="R1" s="62"/>
      <c r="S1" s="62"/>
      <c r="T1" s="62"/>
    </row>
    <row r="2" ht="16" customHeight="1" spans="1:20">
      <c r="A2" s="63"/>
      <c r="B2" s="63"/>
      <c r="C2" s="63"/>
      <c r="D2" s="63"/>
      <c r="E2" s="63"/>
      <c r="F2" s="63"/>
      <c r="G2" s="63"/>
      <c r="H2" s="63"/>
      <c r="I2" s="63"/>
      <c r="J2" s="25"/>
      <c r="K2" s="25"/>
      <c r="L2" s="25"/>
      <c r="M2" s="25"/>
      <c r="N2" s="25"/>
      <c r="O2" s="42" t="s">
        <v>3225</v>
      </c>
      <c r="P2" s="8"/>
      <c r="Q2" s="8"/>
      <c r="R2" s="8"/>
      <c r="S2" s="8"/>
      <c r="T2" s="8"/>
    </row>
    <row r="3" ht="16" customHeight="1" spans="1:20">
      <c r="A3" s="63" t="e">
        <f>#REF!</f>
        <v>#REF!</v>
      </c>
      <c r="B3" s="8"/>
      <c r="C3" s="8"/>
      <c r="D3" s="8"/>
      <c r="E3" s="8"/>
      <c r="F3" s="8"/>
      <c r="G3" s="8"/>
      <c r="H3" s="8"/>
      <c r="I3" s="8"/>
      <c r="J3" s="8"/>
      <c r="K3" s="8"/>
      <c r="L3" s="8"/>
      <c r="M3" s="8"/>
      <c r="N3" s="8"/>
      <c r="O3" s="8"/>
      <c r="P3" s="8"/>
      <c r="Q3" s="8"/>
      <c r="R3" s="8"/>
      <c r="S3" s="8"/>
      <c r="T3" s="8"/>
    </row>
    <row r="4" ht="16" customHeight="1" spans="1:20">
      <c r="A4" s="105" t="e">
        <f>#REF!</f>
        <v>#REF!</v>
      </c>
      <c r="B4" s="105"/>
      <c r="C4" s="105"/>
      <c r="D4" s="8"/>
      <c r="E4" s="8"/>
      <c r="F4" s="8"/>
      <c r="G4" s="8"/>
      <c r="H4" s="8"/>
      <c r="I4" s="8"/>
      <c r="J4" s="8"/>
      <c r="K4" s="8"/>
      <c r="L4" s="8"/>
      <c r="M4" s="8"/>
      <c r="N4" s="8"/>
      <c r="O4" s="42" t="s">
        <v>2952</v>
      </c>
      <c r="P4" s="8"/>
      <c r="Q4" s="8"/>
      <c r="R4" s="8"/>
      <c r="S4" s="8"/>
      <c r="T4" s="8"/>
    </row>
    <row r="5" ht="16" customHeight="1" spans="1:20">
      <c r="A5" s="22" t="s">
        <v>0</v>
      </c>
      <c r="B5" s="22" t="s">
        <v>3226</v>
      </c>
      <c r="C5" s="22" t="s">
        <v>3227</v>
      </c>
      <c r="D5" s="22" t="s">
        <v>3228</v>
      </c>
      <c r="E5" s="90" t="s">
        <v>3229</v>
      </c>
      <c r="F5" s="22" t="s">
        <v>3050</v>
      </c>
      <c r="G5" s="21"/>
      <c r="H5" s="13"/>
      <c r="I5" s="90" t="s">
        <v>3230</v>
      </c>
      <c r="J5" s="35" t="s">
        <v>3051</v>
      </c>
      <c r="K5" s="21"/>
      <c r="L5" s="13"/>
      <c r="M5" s="22" t="s">
        <v>3052</v>
      </c>
      <c r="N5" s="22" t="s">
        <v>3053</v>
      </c>
      <c r="O5" s="22" t="s">
        <v>3083</v>
      </c>
      <c r="P5" s="25"/>
      <c r="Q5" s="25"/>
      <c r="R5" s="25"/>
      <c r="S5" s="25"/>
      <c r="T5" s="25"/>
    </row>
    <row r="6" ht="16" customHeight="1" spans="1:20">
      <c r="A6" s="37"/>
      <c r="B6" s="37"/>
      <c r="C6" s="37"/>
      <c r="D6" s="37"/>
      <c r="E6" s="37"/>
      <c r="F6" s="22" t="s">
        <v>3231</v>
      </c>
      <c r="G6" s="22" t="s">
        <v>3232</v>
      </c>
      <c r="H6" s="22" t="s">
        <v>3233</v>
      </c>
      <c r="I6" s="37"/>
      <c r="J6" s="35" t="s">
        <v>3234</v>
      </c>
      <c r="K6" s="22" t="s">
        <v>3235</v>
      </c>
      <c r="L6" s="22" t="s">
        <v>3233</v>
      </c>
      <c r="M6" s="37"/>
      <c r="N6" s="37"/>
      <c r="O6" s="37"/>
      <c r="P6" s="25"/>
      <c r="Q6" s="25"/>
      <c r="R6" s="25"/>
      <c r="S6" s="25"/>
      <c r="T6" s="25"/>
    </row>
    <row r="7" ht="16" customHeight="1" spans="1:20">
      <c r="A7" s="39"/>
      <c r="B7" s="39"/>
      <c r="C7" s="39"/>
      <c r="D7" s="68"/>
      <c r="E7" s="327"/>
      <c r="F7" s="106"/>
      <c r="G7" s="106">
        <f>IF(F7=0,0,ROUND(H7/F7,2))</f>
        <v>0</v>
      </c>
      <c r="H7" s="106"/>
      <c r="I7" s="309"/>
      <c r="J7" s="36"/>
      <c r="K7" s="29"/>
      <c r="L7" s="29">
        <f t="shared" ref="L7:L26" si="0">ROUND(J7*K7,2)</f>
        <v>0</v>
      </c>
      <c r="M7" s="29">
        <f t="shared" ref="M7:M27" si="1">L7-(H7-I7)</f>
        <v>0</v>
      </c>
      <c r="N7" s="29">
        <f t="shared" ref="N7:N27" si="2">IF(H7-I7=0,0,ROUND((L7-H7+I7)/(H7-I7)*100,2))</f>
        <v>0</v>
      </c>
      <c r="O7" s="28"/>
      <c r="P7" s="8"/>
      <c r="Q7" s="8"/>
      <c r="R7" s="8"/>
      <c r="S7" s="8"/>
      <c r="T7" s="8"/>
    </row>
    <row r="8" ht="16" customHeight="1" spans="1:20">
      <c r="A8" s="39"/>
      <c r="B8" s="39"/>
      <c r="C8" s="39"/>
      <c r="D8" s="68"/>
      <c r="E8" s="327"/>
      <c r="F8" s="106"/>
      <c r="G8" s="106">
        <f>IF(F8=0,0,ROUND(H8/F8,2))</f>
        <v>0</v>
      </c>
      <c r="H8" s="106"/>
      <c r="I8" s="309"/>
      <c r="J8" s="36"/>
      <c r="K8" s="29"/>
      <c r="L8" s="29">
        <f t="shared" si="0"/>
        <v>0</v>
      </c>
      <c r="M8" s="29">
        <f t="shared" si="1"/>
        <v>0</v>
      </c>
      <c r="N8" s="29">
        <f t="shared" si="2"/>
        <v>0</v>
      </c>
      <c r="O8" s="28"/>
      <c r="P8" s="8"/>
      <c r="Q8" s="8"/>
      <c r="R8" s="8"/>
      <c r="S8" s="8"/>
      <c r="T8" s="8"/>
    </row>
    <row r="9" ht="16" customHeight="1" spans="1:20">
      <c r="A9" s="39"/>
      <c r="B9" s="39"/>
      <c r="C9" s="39"/>
      <c r="D9" s="68"/>
      <c r="E9" s="327"/>
      <c r="F9" s="106"/>
      <c r="G9" s="106">
        <f>IF(F9=0,0,ROUND(H9/F9,2))</f>
        <v>0</v>
      </c>
      <c r="H9" s="106"/>
      <c r="I9" s="309"/>
      <c r="J9" s="36"/>
      <c r="K9" s="29"/>
      <c r="L9" s="29">
        <f t="shared" si="0"/>
        <v>0</v>
      </c>
      <c r="M9" s="29">
        <f t="shared" si="1"/>
        <v>0</v>
      </c>
      <c r="N9" s="29">
        <f t="shared" si="2"/>
        <v>0</v>
      </c>
      <c r="O9" s="28"/>
      <c r="P9" s="8"/>
      <c r="Q9" s="8"/>
      <c r="R9" s="8"/>
      <c r="S9" s="8"/>
      <c r="T9" s="8"/>
    </row>
    <row r="10" ht="16" customHeight="1" spans="1:20">
      <c r="A10" s="39"/>
      <c r="B10" s="39"/>
      <c r="C10" s="39"/>
      <c r="D10" s="68"/>
      <c r="E10" s="327"/>
      <c r="F10" s="106"/>
      <c r="G10" s="106">
        <f>IF(F10=0,0,ROUND(H10/F10,2))</f>
        <v>0</v>
      </c>
      <c r="H10" s="106"/>
      <c r="I10" s="309"/>
      <c r="J10" s="36"/>
      <c r="K10" s="29"/>
      <c r="L10" s="29">
        <f t="shared" si="0"/>
        <v>0</v>
      </c>
      <c r="M10" s="29">
        <f t="shared" si="1"/>
        <v>0</v>
      </c>
      <c r="N10" s="29">
        <f t="shared" si="2"/>
        <v>0</v>
      </c>
      <c r="O10" s="28"/>
      <c r="P10" s="8"/>
      <c r="Q10" s="8"/>
      <c r="R10" s="8"/>
      <c r="S10" s="8"/>
      <c r="T10" s="8"/>
    </row>
    <row r="11" ht="16" customHeight="1" spans="1:20">
      <c r="A11" s="39"/>
      <c r="B11" s="39"/>
      <c r="C11" s="39"/>
      <c r="D11" s="68"/>
      <c r="E11" s="327"/>
      <c r="F11" s="106"/>
      <c r="G11" s="106"/>
      <c r="H11" s="106"/>
      <c r="I11" s="309"/>
      <c r="J11" s="36"/>
      <c r="K11" s="29"/>
      <c r="L11" s="29">
        <f t="shared" si="0"/>
        <v>0</v>
      </c>
      <c r="M11" s="29">
        <f t="shared" si="1"/>
        <v>0</v>
      </c>
      <c r="N11" s="29">
        <f t="shared" si="2"/>
        <v>0</v>
      </c>
      <c r="O11" s="28"/>
      <c r="P11" s="8"/>
      <c r="Q11" s="8"/>
      <c r="R11" s="8"/>
      <c r="S11" s="8"/>
      <c r="T11" s="8"/>
    </row>
    <row r="12" ht="16" customHeight="1" spans="1:20">
      <c r="A12" s="39"/>
      <c r="B12" s="39"/>
      <c r="C12" s="39"/>
      <c r="D12" s="68"/>
      <c r="E12" s="327"/>
      <c r="F12" s="106"/>
      <c r="G12" s="106"/>
      <c r="H12" s="106"/>
      <c r="I12" s="309"/>
      <c r="J12" s="36"/>
      <c r="K12" s="29"/>
      <c r="L12" s="29">
        <f t="shared" si="0"/>
        <v>0</v>
      </c>
      <c r="M12" s="29">
        <f t="shared" si="1"/>
        <v>0</v>
      </c>
      <c r="N12" s="29">
        <f t="shared" si="2"/>
        <v>0</v>
      </c>
      <c r="O12" s="28"/>
      <c r="P12" s="8"/>
      <c r="Q12" s="8"/>
      <c r="R12" s="8"/>
      <c r="S12" s="8"/>
      <c r="T12" s="8"/>
    </row>
    <row r="13" ht="16" customHeight="1" spans="1:20">
      <c r="A13" s="39"/>
      <c r="B13" s="39"/>
      <c r="C13" s="39"/>
      <c r="D13" s="68"/>
      <c r="E13" s="327"/>
      <c r="F13" s="106"/>
      <c r="G13" s="106"/>
      <c r="H13" s="106"/>
      <c r="I13" s="309"/>
      <c r="J13" s="36"/>
      <c r="K13" s="29"/>
      <c r="L13" s="29">
        <f t="shared" si="0"/>
        <v>0</v>
      </c>
      <c r="M13" s="29">
        <f t="shared" si="1"/>
        <v>0</v>
      </c>
      <c r="N13" s="29">
        <f t="shared" si="2"/>
        <v>0</v>
      </c>
      <c r="O13" s="28"/>
      <c r="P13" s="8"/>
      <c r="Q13" s="8"/>
      <c r="R13" s="8"/>
      <c r="S13" s="8"/>
      <c r="T13" s="8"/>
    </row>
    <row r="14" ht="16" customHeight="1" spans="1:20">
      <c r="A14" s="39"/>
      <c r="B14" s="39"/>
      <c r="C14" s="39"/>
      <c r="D14" s="68"/>
      <c r="E14" s="327"/>
      <c r="F14" s="106"/>
      <c r="G14" s="106"/>
      <c r="H14" s="106"/>
      <c r="I14" s="309"/>
      <c r="J14" s="36"/>
      <c r="K14" s="29"/>
      <c r="L14" s="29">
        <f t="shared" si="0"/>
        <v>0</v>
      </c>
      <c r="M14" s="29">
        <f t="shared" si="1"/>
        <v>0</v>
      </c>
      <c r="N14" s="29">
        <f t="shared" si="2"/>
        <v>0</v>
      </c>
      <c r="O14" s="28"/>
      <c r="P14" s="8"/>
      <c r="Q14" s="8"/>
      <c r="R14" s="8"/>
      <c r="S14" s="8"/>
      <c r="T14" s="8"/>
    </row>
    <row r="15" ht="16" customHeight="1" spans="1:20">
      <c r="A15" s="39"/>
      <c r="B15" s="39"/>
      <c r="C15" s="39"/>
      <c r="D15" s="68"/>
      <c r="E15" s="327"/>
      <c r="F15" s="106"/>
      <c r="G15" s="106"/>
      <c r="H15" s="106"/>
      <c r="I15" s="309"/>
      <c r="J15" s="36"/>
      <c r="K15" s="29"/>
      <c r="L15" s="29">
        <f t="shared" si="0"/>
        <v>0</v>
      </c>
      <c r="M15" s="29">
        <f t="shared" si="1"/>
        <v>0</v>
      </c>
      <c r="N15" s="29">
        <f t="shared" si="2"/>
        <v>0</v>
      </c>
      <c r="O15" s="28"/>
      <c r="P15" s="8"/>
      <c r="Q15" s="8"/>
      <c r="R15" s="8"/>
      <c r="S15" s="8"/>
      <c r="T15" s="8"/>
    </row>
    <row r="16" ht="16" customHeight="1" spans="1:20">
      <c r="A16" s="39"/>
      <c r="B16" s="39"/>
      <c r="C16" s="39"/>
      <c r="D16" s="68"/>
      <c r="E16" s="327"/>
      <c r="F16" s="106"/>
      <c r="G16" s="106"/>
      <c r="H16" s="106"/>
      <c r="I16" s="309"/>
      <c r="J16" s="36"/>
      <c r="K16" s="29"/>
      <c r="L16" s="29">
        <f t="shared" si="0"/>
        <v>0</v>
      </c>
      <c r="M16" s="29">
        <f t="shared" si="1"/>
        <v>0</v>
      </c>
      <c r="N16" s="29">
        <f t="shared" si="2"/>
        <v>0</v>
      </c>
      <c r="O16" s="28"/>
      <c r="P16" s="8"/>
      <c r="Q16" s="8"/>
      <c r="R16" s="8"/>
      <c r="S16" s="8"/>
      <c r="T16" s="8"/>
    </row>
    <row r="17" ht="16" customHeight="1" spans="1:20">
      <c r="A17" s="39"/>
      <c r="B17" s="39"/>
      <c r="C17" s="39"/>
      <c r="D17" s="68"/>
      <c r="E17" s="327"/>
      <c r="F17" s="106"/>
      <c r="G17" s="106"/>
      <c r="H17" s="106"/>
      <c r="I17" s="309"/>
      <c r="J17" s="36"/>
      <c r="K17" s="29"/>
      <c r="L17" s="29">
        <f t="shared" si="0"/>
        <v>0</v>
      </c>
      <c r="M17" s="29">
        <f t="shared" si="1"/>
        <v>0</v>
      </c>
      <c r="N17" s="29">
        <f t="shared" si="2"/>
        <v>0</v>
      </c>
      <c r="O17" s="28"/>
      <c r="P17" s="8"/>
      <c r="Q17" s="8"/>
      <c r="R17" s="8"/>
      <c r="S17" s="8"/>
      <c r="T17" s="8"/>
    </row>
    <row r="18" ht="16" customHeight="1" spans="1:20">
      <c r="A18" s="39"/>
      <c r="B18" s="39"/>
      <c r="C18" s="39"/>
      <c r="D18" s="68"/>
      <c r="E18" s="327"/>
      <c r="F18" s="106"/>
      <c r="G18" s="106"/>
      <c r="H18" s="106"/>
      <c r="I18" s="309"/>
      <c r="J18" s="36"/>
      <c r="K18" s="29"/>
      <c r="L18" s="29">
        <f t="shared" si="0"/>
        <v>0</v>
      </c>
      <c r="M18" s="29">
        <f t="shared" si="1"/>
        <v>0</v>
      </c>
      <c r="N18" s="29">
        <f t="shared" si="2"/>
        <v>0</v>
      </c>
      <c r="O18" s="28"/>
      <c r="P18" s="8"/>
      <c r="Q18" s="8"/>
      <c r="R18" s="8"/>
      <c r="S18" s="8"/>
      <c r="T18" s="8"/>
    </row>
    <row r="19" ht="16" customHeight="1" spans="1:20">
      <c r="A19" s="39"/>
      <c r="B19" s="39"/>
      <c r="C19" s="39"/>
      <c r="D19" s="68"/>
      <c r="E19" s="327"/>
      <c r="F19" s="106"/>
      <c r="G19" s="106"/>
      <c r="H19" s="106"/>
      <c r="I19" s="309"/>
      <c r="J19" s="36"/>
      <c r="K19" s="29"/>
      <c r="L19" s="29">
        <f t="shared" si="0"/>
        <v>0</v>
      </c>
      <c r="M19" s="29">
        <f t="shared" si="1"/>
        <v>0</v>
      </c>
      <c r="N19" s="29">
        <f t="shared" si="2"/>
        <v>0</v>
      </c>
      <c r="O19" s="28"/>
      <c r="P19" s="8"/>
      <c r="Q19" s="8"/>
      <c r="R19" s="8"/>
      <c r="S19" s="8"/>
      <c r="T19" s="8"/>
    </row>
    <row r="20" ht="16" customHeight="1" spans="1:20">
      <c r="A20" s="39"/>
      <c r="B20" s="39"/>
      <c r="C20" s="39"/>
      <c r="D20" s="68"/>
      <c r="E20" s="327"/>
      <c r="F20" s="106"/>
      <c r="G20" s="106"/>
      <c r="H20" s="106"/>
      <c r="I20" s="309"/>
      <c r="J20" s="36"/>
      <c r="K20" s="29"/>
      <c r="L20" s="29">
        <f t="shared" si="0"/>
        <v>0</v>
      </c>
      <c r="M20" s="29">
        <f t="shared" si="1"/>
        <v>0</v>
      </c>
      <c r="N20" s="29">
        <f t="shared" si="2"/>
        <v>0</v>
      </c>
      <c r="O20" s="28"/>
      <c r="P20" s="8"/>
      <c r="Q20" s="8"/>
      <c r="R20" s="8"/>
      <c r="S20" s="8"/>
      <c r="T20" s="8"/>
    </row>
    <row r="21" ht="16" customHeight="1" spans="1:20">
      <c r="A21" s="39"/>
      <c r="B21" s="39"/>
      <c r="C21" s="39"/>
      <c r="D21" s="68"/>
      <c r="E21" s="327"/>
      <c r="F21" s="106"/>
      <c r="G21" s="106"/>
      <c r="H21" s="106"/>
      <c r="I21" s="309"/>
      <c r="J21" s="36"/>
      <c r="K21" s="29"/>
      <c r="L21" s="29">
        <f t="shared" si="0"/>
        <v>0</v>
      </c>
      <c r="M21" s="29">
        <f t="shared" si="1"/>
        <v>0</v>
      </c>
      <c r="N21" s="29">
        <f t="shared" si="2"/>
        <v>0</v>
      </c>
      <c r="O21" s="28"/>
      <c r="P21" s="8"/>
      <c r="Q21" s="8"/>
      <c r="R21" s="8"/>
      <c r="S21" s="8"/>
      <c r="T21" s="8"/>
    </row>
    <row r="22" ht="16" customHeight="1" spans="1:20">
      <c r="A22" s="39"/>
      <c r="B22" s="39"/>
      <c r="C22" s="39"/>
      <c r="D22" s="68"/>
      <c r="E22" s="327"/>
      <c r="F22" s="106"/>
      <c r="G22" s="106"/>
      <c r="H22" s="106"/>
      <c r="I22" s="309"/>
      <c r="J22" s="36"/>
      <c r="K22" s="29"/>
      <c r="L22" s="29">
        <f t="shared" si="0"/>
        <v>0</v>
      </c>
      <c r="M22" s="29">
        <f t="shared" si="1"/>
        <v>0</v>
      </c>
      <c r="N22" s="29">
        <f t="shared" si="2"/>
        <v>0</v>
      </c>
      <c r="O22" s="28"/>
      <c r="P22" s="8"/>
      <c r="Q22" s="8"/>
      <c r="R22" s="8"/>
      <c r="S22" s="8"/>
      <c r="T22" s="8"/>
    </row>
    <row r="23" ht="16" customHeight="1" spans="1:20">
      <c r="A23" s="39"/>
      <c r="B23" s="39"/>
      <c r="C23" s="39"/>
      <c r="D23" s="68"/>
      <c r="E23" s="327"/>
      <c r="F23" s="106"/>
      <c r="G23" s="106"/>
      <c r="H23" s="106"/>
      <c r="I23" s="309"/>
      <c r="J23" s="36"/>
      <c r="K23" s="29"/>
      <c r="L23" s="29">
        <f t="shared" si="0"/>
        <v>0</v>
      </c>
      <c r="M23" s="29">
        <f t="shared" si="1"/>
        <v>0</v>
      </c>
      <c r="N23" s="29">
        <f t="shared" si="2"/>
        <v>0</v>
      </c>
      <c r="O23" s="28"/>
      <c r="P23" s="8"/>
      <c r="Q23" s="8"/>
      <c r="R23" s="8"/>
      <c r="S23" s="8"/>
      <c r="T23" s="8"/>
    </row>
    <row r="24" ht="16" customHeight="1" spans="1:20">
      <c r="A24" s="39"/>
      <c r="B24" s="39"/>
      <c r="C24" s="39"/>
      <c r="D24" s="68"/>
      <c r="E24" s="327"/>
      <c r="F24" s="106"/>
      <c r="G24" s="106"/>
      <c r="H24" s="106"/>
      <c r="I24" s="309"/>
      <c r="J24" s="36"/>
      <c r="K24" s="29"/>
      <c r="L24" s="29">
        <f t="shared" si="0"/>
        <v>0</v>
      </c>
      <c r="M24" s="29">
        <f t="shared" si="1"/>
        <v>0</v>
      </c>
      <c r="N24" s="29">
        <f t="shared" si="2"/>
        <v>0</v>
      </c>
      <c r="O24" s="28"/>
      <c r="P24" s="8"/>
      <c r="Q24" s="8"/>
      <c r="R24" s="8"/>
      <c r="S24" s="8"/>
      <c r="T24" s="8"/>
    </row>
    <row r="25" ht="16" customHeight="1" spans="1:20">
      <c r="A25" s="39"/>
      <c r="B25" s="39"/>
      <c r="C25" s="39"/>
      <c r="D25" s="68"/>
      <c r="E25" s="327"/>
      <c r="F25" s="106"/>
      <c r="G25" s="106"/>
      <c r="H25" s="106"/>
      <c r="I25" s="309"/>
      <c r="J25" s="36"/>
      <c r="K25" s="29"/>
      <c r="L25" s="29">
        <f t="shared" si="0"/>
        <v>0</v>
      </c>
      <c r="M25" s="29">
        <f t="shared" si="1"/>
        <v>0</v>
      </c>
      <c r="N25" s="29">
        <f t="shared" si="2"/>
        <v>0</v>
      </c>
      <c r="O25" s="28"/>
      <c r="P25" s="8"/>
      <c r="Q25" s="8"/>
      <c r="R25" s="8"/>
      <c r="S25" s="8"/>
      <c r="T25" s="8"/>
    </row>
    <row r="26" ht="16" customHeight="1" spans="1:20">
      <c r="A26" s="39"/>
      <c r="B26" s="39"/>
      <c r="C26" s="39"/>
      <c r="D26" s="68"/>
      <c r="E26" s="327"/>
      <c r="F26" s="106"/>
      <c r="G26" s="106"/>
      <c r="H26" s="106"/>
      <c r="I26" s="309"/>
      <c r="J26" s="36"/>
      <c r="K26" s="29"/>
      <c r="L26" s="29">
        <f t="shared" si="0"/>
        <v>0</v>
      </c>
      <c r="M26" s="29">
        <f t="shared" si="1"/>
        <v>0</v>
      </c>
      <c r="N26" s="29">
        <f t="shared" si="2"/>
        <v>0</v>
      </c>
      <c r="O26" s="28"/>
      <c r="P26" s="8"/>
      <c r="Q26" s="8"/>
      <c r="R26" s="8"/>
      <c r="S26" s="8"/>
      <c r="T26" s="8"/>
    </row>
    <row r="27" ht="16" customHeight="1" spans="1:20">
      <c r="A27" s="39" t="s">
        <v>3162</v>
      </c>
      <c r="B27" s="21"/>
      <c r="C27" s="21"/>
      <c r="D27" s="13"/>
      <c r="E27" s="327"/>
      <c r="F27" s="106"/>
      <c r="G27" s="106"/>
      <c r="H27" s="29">
        <f>SUM(H7:H26)</f>
        <v>0</v>
      </c>
      <c r="I27" s="29">
        <f>SUM(I7:I26)</f>
        <v>0</v>
      </c>
      <c r="J27" s="36"/>
      <c r="K27" s="29"/>
      <c r="L27" s="29">
        <f>SUM(L7:L26)</f>
        <v>0</v>
      </c>
      <c r="M27" s="29">
        <f t="shared" si="1"/>
        <v>0</v>
      </c>
      <c r="N27" s="29">
        <f t="shared" si="2"/>
        <v>0</v>
      </c>
      <c r="O27" s="28"/>
      <c r="P27" s="8"/>
      <c r="Q27" s="8"/>
      <c r="R27" s="8"/>
      <c r="S27" s="8"/>
      <c r="T27" s="8"/>
    </row>
    <row r="28" ht="16" customHeight="1" spans="1:20">
      <c r="A28" s="39" t="s">
        <v>3236</v>
      </c>
      <c r="B28" s="21"/>
      <c r="C28" s="21"/>
      <c r="D28" s="13"/>
      <c r="E28" s="28"/>
      <c r="F28" s="106"/>
      <c r="G28" s="106"/>
      <c r="H28" s="29">
        <f>I27</f>
        <v>0</v>
      </c>
      <c r="I28" s="309"/>
      <c r="J28" s="36"/>
      <c r="K28" s="29"/>
      <c r="L28" s="29"/>
      <c r="M28" s="29"/>
      <c r="N28" s="29"/>
      <c r="O28" s="29"/>
      <c r="P28" s="8"/>
      <c r="Q28" s="8"/>
      <c r="R28" s="8"/>
      <c r="S28" s="8"/>
      <c r="T28" s="8"/>
    </row>
    <row r="29" ht="16" customHeight="1" spans="1:20">
      <c r="A29" s="22" t="s">
        <v>3165</v>
      </c>
      <c r="B29" s="21"/>
      <c r="C29" s="21"/>
      <c r="D29" s="13"/>
      <c r="E29" s="28"/>
      <c r="F29" s="106"/>
      <c r="G29" s="106"/>
      <c r="H29" s="29">
        <f>H27-H28</f>
        <v>0</v>
      </c>
      <c r="I29" s="309"/>
      <c r="J29" s="36"/>
      <c r="K29" s="29"/>
      <c r="L29" s="29">
        <f>L27-L28</f>
        <v>0</v>
      </c>
      <c r="M29" s="29">
        <f>L29-(H29)</f>
        <v>0</v>
      </c>
      <c r="N29" s="29">
        <f>IF(H29=0,0,ROUND((L29-H29)/(H29)*100,2))</f>
        <v>0</v>
      </c>
      <c r="O29" s="29"/>
      <c r="P29" s="8"/>
      <c r="Q29" s="8"/>
      <c r="R29" s="8"/>
      <c r="S29" s="8"/>
      <c r="T29" s="8"/>
    </row>
    <row r="30" ht="16" customHeight="1" spans="1:20">
      <c r="A30" s="73" t="e">
        <f>#REF!</f>
        <v>#REF!</v>
      </c>
      <c r="B30" s="73"/>
      <c r="C30" s="73"/>
      <c r="D30" s="73"/>
      <c r="E30" s="73"/>
      <c r="F30" s="73"/>
      <c r="G30" s="8"/>
      <c r="H30" s="8"/>
      <c r="I30" s="8"/>
      <c r="J30" s="8"/>
      <c r="K30" s="8"/>
      <c r="L30" s="74" t="str">
        <f>CONCATENATE(索引!$D$6,"：",索引!$D28,"    ",索引!$E28)</f>
        <v>评估人员：高晓宇    王海龙</v>
      </c>
      <c r="M30" s="305"/>
      <c r="N30" s="73"/>
      <c r="O30" s="73"/>
      <c r="P30" s="8"/>
      <c r="Q30" s="8"/>
      <c r="R30" s="8"/>
      <c r="S30" s="8"/>
      <c r="T30" s="8"/>
    </row>
    <row r="31" ht="16" customHeight="1" spans="1:20">
      <c r="A31" s="8" t="e">
        <f>#REF!</f>
        <v>#REF!</v>
      </c>
      <c r="B31" s="8"/>
      <c r="C31" s="8"/>
      <c r="D31" s="8"/>
      <c r="E31" s="8"/>
      <c r="F31" s="8"/>
      <c r="G31" s="8"/>
      <c r="H31" s="8"/>
      <c r="I31" s="8"/>
      <c r="J31" s="8"/>
      <c r="K31" s="8"/>
      <c r="L31" s="8"/>
      <c r="M31" s="8"/>
      <c r="N31" s="8"/>
      <c r="O31" s="8"/>
      <c r="P31" s="8"/>
      <c r="Q31" s="8"/>
      <c r="R31" s="8"/>
      <c r="S31" s="8"/>
      <c r="T31" s="8"/>
    </row>
    <row r="32" ht="17" customHeight="1" spans="1:20">
      <c r="A32" s="8"/>
      <c r="B32" s="8"/>
      <c r="C32" s="8"/>
      <c r="D32" s="8"/>
      <c r="E32" s="8"/>
      <c r="F32" s="8"/>
      <c r="G32" s="8"/>
      <c r="H32" s="8"/>
      <c r="I32" s="8"/>
      <c r="J32" s="8"/>
      <c r="K32" s="8"/>
      <c r="L32" s="8"/>
      <c r="M32" s="8"/>
      <c r="N32" s="8"/>
      <c r="O32" s="8"/>
      <c r="P32" s="8"/>
      <c r="Q32" s="8"/>
      <c r="R32" s="8"/>
      <c r="S32" s="8"/>
      <c r="T32" s="8"/>
    </row>
    <row r="33" ht="16" customHeight="1" spans="1:20">
      <c r="A33" s="95" t="s">
        <v>3085</v>
      </c>
      <c r="B33" s="95"/>
      <c r="C33" s="95"/>
      <c r="D33" s="8"/>
      <c r="E33" s="8"/>
      <c r="F33" s="8"/>
      <c r="G33" s="8"/>
      <c r="H33" s="8"/>
      <c r="I33" s="8"/>
      <c r="J33" s="8"/>
      <c r="K33" s="8"/>
      <c r="L33" s="8"/>
      <c r="M33" s="8"/>
      <c r="N33" s="8"/>
      <c r="O33" s="8"/>
      <c r="P33" s="8"/>
      <c r="Q33" s="8"/>
      <c r="R33" s="8"/>
      <c r="S33" s="8"/>
      <c r="T33" s="8"/>
    </row>
    <row r="34" ht="16" customHeight="1" spans="1:20">
      <c r="A34" s="96" t="s">
        <v>3237</v>
      </c>
      <c r="B34" s="8"/>
      <c r="C34" s="8"/>
      <c r="D34" s="8"/>
      <c r="E34" s="8"/>
      <c r="F34" s="8"/>
      <c r="G34" s="8"/>
      <c r="H34" s="8"/>
      <c r="I34" s="8"/>
      <c r="J34" s="8"/>
      <c r="K34" s="8"/>
      <c r="L34" s="8"/>
      <c r="M34" s="8"/>
      <c r="N34" s="8"/>
      <c r="O34" s="8"/>
      <c r="P34" s="8"/>
      <c r="Q34" s="8"/>
      <c r="R34" s="8"/>
      <c r="S34" s="8"/>
      <c r="T34" s="8"/>
    </row>
    <row r="35" ht="16" customHeight="1" spans="1:20">
      <c r="A35" s="96" t="s">
        <v>3238</v>
      </c>
      <c r="B35" s="8"/>
      <c r="C35" s="8"/>
      <c r="D35" s="8"/>
      <c r="E35" s="8"/>
      <c r="F35" s="8"/>
      <c r="G35" s="8"/>
      <c r="H35" s="8"/>
      <c r="I35" s="8"/>
      <c r="J35" s="8"/>
      <c r="K35" s="8"/>
      <c r="L35" s="8"/>
      <c r="M35" s="8"/>
      <c r="N35" s="8"/>
      <c r="O35" s="8"/>
      <c r="P35" s="8"/>
      <c r="Q35" s="8"/>
      <c r="R35" s="8"/>
      <c r="S35" s="8"/>
      <c r="T35" s="8"/>
    </row>
    <row r="36" ht="16" customHeight="1" spans="1:20">
      <c r="A36" s="96" t="s">
        <v>3239</v>
      </c>
      <c r="B36" s="8"/>
      <c r="C36" s="8"/>
      <c r="D36" s="8"/>
      <c r="E36" s="8"/>
      <c r="F36" s="8"/>
      <c r="G36" s="8"/>
      <c r="H36" s="8"/>
      <c r="I36" s="8"/>
      <c r="J36" s="8"/>
      <c r="K36" s="8"/>
      <c r="L36" s="8"/>
      <c r="M36" s="8"/>
      <c r="N36" s="8"/>
      <c r="O36" s="8"/>
      <c r="P36" s="8"/>
      <c r="Q36" s="8"/>
      <c r="R36" s="8"/>
      <c r="S36" s="8"/>
      <c r="T36" s="8"/>
    </row>
    <row r="37" ht="16" customHeight="1" spans="1:20">
      <c r="A37" s="96" t="s">
        <v>3240</v>
      </c>
      <c r="B37" s="8"/>
      <c r="C37" s="8"/>
      <c r="D37" s="8"/>
      <c r="E37" s="8"/>
      <c r="F37" s="8"/>
      <c r="G37" s="8"/>
      <c r="H37" s="8"/>
      <c r="I37" s="8"/>
      <c r="J37" s="8"/>
      <c r="K37" s="8"/>
      <c r="L37" s="8"/>
      <c r="M37" s="8"/>
      <c r="N37" s="8"/>
      <c r="O37" s="8"/>
      <c r="P37" s="8"/>
      <c r="Q37" s="8"/>
      <c r="R37" s="8"/>
      <c r="S37" s="8"/>
      <c r="T37" s="8"/>
    </row>
    <row r="38" ht="16" customHeight="1" spans="1:20">
      <c r="A38" s="96" t="s">
        <v>3241</v>
      </c>
      <c r="B38" s="8"/>
      <c r="C38" s="8"/>
      <c r="D38" s="8"/>
      <c r="E38" s="8"/>
      <c r="F38" s="8"/>
      <c r="G38" s="8"/>
      <c r="H38" s="8"/>
      <c r="I38" s="8"/>
      <c r="J38" s="8"/>
      <c r="K38" s="8"/>
      <c r="L38" s="8"/>
      <c r="M38" s="8"/>
      <c r="N38" s="8"/>
      <c r="O38" s="8"/>
      <c r="P38" s="8"/>
      <c r="Q38" s="8"/>
      <c r="R38" s="8"/>
      <c r="S38" s="8"/>
      <c r="T38" s="8"/>
    </row>
    <row r="39" ht="16" customHeight="1" spans="1:20">
      <c r="A39" s="96" t="s">
        <v>3242</v>
      </c>
      <c r="B39" s="8"/>
      <c r="C39" s="8"/>
      <c r="D39" s="8"/>
      <c r="E39" s="8"/>
      <c r="F39" s="8"/>
      <c r="G39" s="8"/>
      <c r="H39" s="8"/>
      <c r="I39" s="8"/>
      <c r="J39" s="8"/>
      <c r="K39" s="8"/>
      <c r="L39" s="8"/>
      <c r="M39" s="8"/>
      <c r="N39" s="8"/>
      <c r="O39" s="8"/>
      <c r="P39" s="8"/>
      <c r="Q39" s="8"/>
      <c r="R39" s="8"/>
      <c r="S39" s="8"/>
      <c r="T39" s="8"/>
    </row>
    <row r="40" ht="16" customHeight="1" spans="1:20">
      <c r="A40" s="96" t="s">
        <v>3243</v>
      </c>
      <c r="B40" s="8"/>
      <c r="C40" s="8"/>
      <c r="D40" s="8"/>
      <c r="E40" s="8"/>
      <c r="F40" s="8"/>
      <c r="G40" s="8"/>
      <c r="H40" s="8"/>
      <c r="I40" s="8"/>
      <c r="J40" s="8"/>
      <c r="K40" s="8"/>
      <c r="L40" s="8"/>
      <c r="M40" s="8"/>
      <c r="N40" s="8"/>
      <c r="O40" s="8"/>
      <c r="P40" s="8"/>
      <c r="Q40" s="8"/>
      <c r="R40" s="8"/>
      <c r="S40" s="8"/>
      <c r="T40" s="8"/>
    </row>
    <row r="41" ht="16" customHeight="1" spans="1:20">
      <c r="A41" s="96" t="s">
        <v>3244</v>
      </c>
      <c r="B41" s="8"/>
      <c r="C41" s="8"/>
      <c r="D41" s="8"/>
      <c r="E41" s="8"/>
      <c r="F41" s="8"/>
      <c r="G41" s="8"/>
      <c r="H41" s="8"/>
      <c r="I41" s="8"/>
      <c r="J41" s="8"/>
      <c r="K41" s="8"/>
      <c r="L41" s="8"/>
      <c r="M41" s="8"/>
      <c r="N41" s="8"/>
      <c r="O41" s="8"/>
      <c r="P41" s="8"/>
      <c r="Q41" s="8"/>
      <c r="R41" s="8"/>
      <c r="S41" s="8"/>
      <c r="T41" s="8"/>
    </row>
    <row r="42" ht="16" customHeight="1" spans="1:20">
      <c r="A42" s="96" t="s">
        <v>3245</v>
      </c>
      <c r="B42" s="8"/>
      <c r="C42" s="8"/>
      <c r="D42" s="8"/>
      <c r="E42" s="8"/>
      <c r="F42" s="8"/>
      <c r="G42" s="8"/>
      <c r="H42" s="8"/>
      <c r="I42" s="8"/>
      <c r="J42" s="8"/>
      <c r="K42" s="8"/>
      <c r="L42" s="8"/>
      <c r="M42" s="8"/>
      <c r="N42" s="8"/>
      <c r="O42" s="8"/>
      <c r="P42" s="8"/>
      <c r="Q42" s="8"/>
      <c r="R42" s="8"/>
      <c r="S42" s="8"/>
      <c r="T42" s="8"/>
    </row>
    <row r="43" ht="16" customHeight="1" spans="1:20">
      <c r="A43" s="96" t="s">
        <v>3246</v>
      </c>
      <c r="B43" s="8"/>
      <c r="C43" s="8"/>
      <c r="D43" s="8"/>
      <c r="E43" s="8"/>
      <c r="F43" s="8"/>
      <c r="G43" s="8"/>
      <c r="H43" s="8"/>
      <c r="I43" s="8"/>
      <c r="J43" s="8"/>
      <c r="K43" s="8"/>
      <c r="L43" s="8"/>
      <c r="M43" s="8"/>
      <c r="N43" s="8"/>
      <c r="O43" s="8"/>
      <c r="P43" s="8"/>
      <c r="Q43" s="8"/>
      <c r="R43" s="8"/>
      <c r="S43" s="8"/>
      <c r="T43" s="8"/>
    </row>
  </sheetData>
  <mergeCells count="16">
    <mergeCell ref="A1:O1"/>
    <mergeCell ref="A3:O3"/>
    <mergeCell ref="F5:H5"/>
    <mergeCell ref="J5:L5"/>
    <mergeCell ref="A27:D27"/>
    <mergeCell ref="A28:D28"/>
    <mergeCell ref="A29:D29"/>
    <mergeCell ref="A5:A6"/>
    <mergeCell ref="B5:B6"/>
    <mergeCell ref="C5:C6"/>
    <mergeCell ref="D5:D6"/>
    <mergeCell ref="E5:E6"/>
    <mergeCell ref="I5:I6"/>
    <mergeCell ref="M5:M6"/>
    <mergeCell ref="N5:N6"/>
    <mergeCell ref="O5:O6"/>
  </mergeCells>
  <pageMargins left="0.75" right="0.75" top="1" bottom="1" header="0.5" footer="0.5"/>
  <headerFooter/>
  <drawing r:id="rId1"/>
  <picture r:id="rId2"/>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T32"/>
  <sheetViews>
    <sheetView workbookViewId="0">
      <pane xSplit="4" ySplit="6" topLeftCell="E7" activePane="bottomRight" state="frozen"/>
      <selection/>
      <selection pane="topRight"/>
      <selection pane="bottomLeft"/>
      <selection pane="bottomRight" activeCell="A1" sqref="A1:R1"/>
    </sheetView>
  </sheetViews>
  <sheetFormatPr defaultColWidth="14" defaultRowHeight="15.2"/>
  <cols>
    <col min="1" max="1" width="5" customWidth="1"/>
    <col min="2" max="2" width="15" customWidth="1"/>
    <col min="3" max="3" width="49" customWidth="1"/>
    <col min="4" max="4" width="9" customWidth="1"/>
    <col min="5" max="5" width="5" customWidth="1"/>
    <col min="6" max="6" width="11" hidden="1" customWidth="1"/>
    <col min="7" max="7" width="9" hidden="1" customWidth="1"/>
    <col min="8" max="8" width="7" hidden="1" customWidth="1"/>
    <col min="9" max="10" width="9" customWidth="1"/>
    <col min="11" max="12" width="11" customWidth="1"/>
    <col min="13" max="14" width="9" customWidth="1"/>
    <col min="15" max="16" width="11" customWidth="1"/>
    <col min="17" max="17" width="7" customWidth="1"/>
    <col min="18" max="18" width="5" customWidth="1"/>
    <col min="19" max="19" width="3" customWidth="1"/>
    <col min="20" max="20" width="9" customWidth="1"/>
  </cols>
  <sheetData>
    <row r="1" ht="24" customHeight="1" spans="1:20">
      <c r="A1" s="61" t="s">
        <v>3247</v>
      </c>
      <c r="B1" s="62"/>
      <c r="C1" s="62"/>
      <c r="D1" s="62"/>
      <c r="E1" s="62"/>
      <c r="F1" s="62"/>
      <c r="G1" s="62"/>
      <c r="H1" s="62"/>
      <c r="I1" s="62"/>
      <c r="J1" s="62"/>
      <c r="K1" s="62"/>
      <c r="L1" s="62"/>
      <c r="M1" s="62"/>
      <c r="N1" s="62"/>
      <c r="O1" s="62"/>
      <c r="P1" s="62"/>
      <c r="Q1" s="62"/>
      <c r="R1" s="62"/>
      <c r="S1" s="89"/>
      <c r="T1" s="62"/>
    </row>
    <row r="2" ht="16" customHeight="1" spans="1:20">
      <c r="A2" s="63"/>
      <c r="B2" s="63"/>
      <c r="C2" s="63"/>
      <c r="D2" s="339"/>
      <c r="E2" s="63"/>
      <c r="F2" s="63"/>
      <c r="G2" s="109"/>
      <c r="H2" s="63"/>
      <c r="I2" s="63"/>
      <c r="J2" s="63"/>
      <c r="K2" s="63"/>
      <c r="L2" s="63"/>
      <c r="M2" s="63"/>
      <c r="N2" s="63"/>
      <c r="O2" s="63"/>
      <c r="P2" s="63"/>
      <c r="Q2" s="63"/>
      <c r="R2" s="83" t="s">
        <v>3248</v>
      </c>
      <c r="S2" s="89"/>
      <c r="T2" s="8"/>
    </row>
    <row r="3" ht="16" customHeight="1" spans="1:20">
      <c r="A3" s="63" t="e">
        <f>#REF!</f>
        <v>#REF!</v>
      </c>
      <c r="B3" s="25"/>
      <c r="C3" s="25"/>
      <c r="D3" s="340"/>
      <c r="E3" s="8"/>
      <c r="F3" s="8"/>
      <c r="G3" s="89"/>
      <c r="H3" s="8"/>
      <c r="I3" s="8"/>
      <c r="J3" s="8"/>
      <c r="K3" s="8"/>
      <c r="L3" s="8"/>
      <c r="M3" s="8"/>
      <c r="N3" s="8"/>
      <c r="O3" s="8"/>
      <c r="P3" s="8"/>
      <c r="Q3" s="8"/>
      <c r="R3" s="8"/>
      <c r="S3" s="89"/>
      <c r="T3" s="8"/>
    </row>
    <row r="4" ht="16" customHeight="1" spans="1:20">
      <c r="A4" s="105" t="e">
        <f>#REF!</f>
        <v>#REF!</v>
      </c>
      <c r="B4" s="105"/>
      <c r="C4" s="105"/>
      <c r="D4" s="340"/>
      <c r="E4" s="8"/>
      <c r="F4" s="8"/>
      <c r="G4" s="89"/>
      <c r="H4" s="8"/>
      <c r="I4" s="8"/>
      <c r="J4" s="8"/>
      <c r="K4" s="8"/>
      <c r="L4" s="8"/>
      <c r="M4" s="8"/>
      <c r="N4" s="8"/>
      <c r="O4" s="8"/>
      <c r="P4" s="8"/>
      <c r="Q4" s="8"/>
      <c r="R4" s="42" t="s">
        <v>2952</v>
      </c>
      <c r="S4" s="89"/>
      <c r="T4" s="8"/>
    </row>
    <row r="5" ht="16" customHeight="1" spans="1:20">
      <c r="A5" s="22" t="s">
        <v>0</v>
      </c>
      <c r="B5" s="22" t="s">
        <v>3226</v>
      </c>
      <c r="C5" s="22" t="s">
        <v>2</v>
      </c>
      <c r="D5" s="97" t="s">
        <v>3249</v>
      </c>
      <c r="E5" s="90" t="s">
        <v>3229</v>
      </c>
      <c r="F5" s="90" t="s">
        <v>3</v>
      </c>
      <c r="G5" s="319" t="s">
        <v>4</v>
      </c>
      <c r="H5" s="90" t="s">
        <v>3250</v>
      </c>
      <c r="I5" s="122" t="s">
        <v>3050</v>
      </c>
      <c r="J5" s="21"/>
      <c r="K5" s="21"/>
      <c r="L5" s="90" t="s">
        <v>3251</v>
      </c>
      <c r="M5" s="35" t="s">
        <v>3051</v>
      </c>
      <c r="N5" s="21"/>
      <c r="O5" s="13"/>
      <c r="P5" s="22" t="s">
        <v>3052</v>
      </c>
      <c r="Q5" s="22" t="s">
        <v>3053</v>
      </c>
      <c r="R5" s="22" t="s">
        <v>3083</v>
      </c>
      <c r="S5" s="89"/>
      <c r="T5" s="25"/>
    </row>
    <row r="6" ht="16" customHeight="1" spans="1:20">
      <c r="A6" s="37"/>
      <c r="B6" s="37"/>
      <c r="C6" s="37"/>
      <c r="D6" s="37"/>
      <c r="E6" s="37"/>
      <c r="F6" s="37"/>
      <c r="G6" s="37"/>
      <c r="H6" s="37"/>
      <c r="I6" s="22" t="s">
        <v>3231</v>
      </c>
      <c r="J6" s="22" t="s">
        <v>3232</v>
      </c>
      <c r="K6" s="22" t="s">
        <v>3233</v>
      </c>
      <c r="L6" s="37"/>
      <c r="M6" s="35" t="s">
        <v>3234</v>
      </c>
      <c r="N6" s="22" t="s">
        <v>3235</v>
      </c>
      <c r="O6" s="22" t="s">
        <v>3233</v>
      </c>
      <c r="P6" s="37"/>
      <c r="Q6" s="37"/>
      <c r="R6" s="37"/>
      <c r="S6" s="89"/>
      <c r="T6" s="25"/>
    </row>
    <row r="7" ht="16" customHeight="1" spans="1:20">
      <c r="A7" s="39"/>
      <c r="B7" s="39"/>
      <c r="C7" s="68"/>
      <c r="D7" s="97"/>
      <c r="E7" s="307"/>
      <c r="F7" s="307"/>
      <c r="G7" s="157"/>
      <c r="H7" s="307"/>
      <c r="I7" s="106"/>
      <c r="J7" s="106"/>
      <c r="K7" s="106"/>
      <c r="L7" s="309"/>
      <c r="M7" s="36"/>
      <c r="N7" s="29"/>
      <c r="O7" s="29"/>
      <c r="P7" s="29"/>
      <c r="Q7" s="29"/>
      <c r="R7" s="70"/>
      <c r="S7" s="89"/>
      <c r="T7" s="8"/>
    </row>
    <row r="8" ht="16" customHeight="1" spans="1:20">
      <c r="A8" s="39"/>
      <c r="B8" s="39"/>
      <c r="C8" s="68"/>
      <c r="D8" s="97"/>
      <c r="E8" s="39"/>
      <c r="F8" s="307"/>
      <c r="G8" s="157"/>
      <c r="H8" s="307"/>
      <c r="I8" s="106"/>
      <c r="J8" s="106"/>
      <c r="K8" s="106"/>
      <c r="L8" s="309"/>
      <c r="M8" s="36"/>
      <c r="N8" s="29"/>
      <c r="O8" s="29"/>
      <c r="P8" s="29"/>
      <c r="Q8" s="29"/>
      <c r="R8" s="70"/>
      <c r="S8" s="89"/>
      <c r="T8" s="8"/>
    </row>
    <row r="9" ht="16" customHeight="1" spans="1:20">
      <c r="A9" s="39"/>
      <c r="B9" s="39"/>
      <c r="C9" s="68"/>
      <c r="D9" s="97"/>
      <c r="E9" s="39"/>
      <c r="F9" s="307"/>
      <c r="G9" s="157"/>
      <c r="H9" s="307"/>
      <c r="I9" s="106"/>
      <c r="J9" s="106"/>
      <c r="K9" s="106"/>
      <c r="L9" s="309"/>
      <c r="M9" s="36"/>
      <c r="N9" s="29"/>
      <c r="O9" s="29"/>
      <c r="P9" s="29"/>
      <c r="Q9" s="29"/>
      <c r="R9" s="70"/>
      <c r="S9" s="89"/>
      <c r="T9" s="8"/>
    </row>
    <row r="10" ht="16" customHeight="1" spans="1:20">
      <c r="A10" s="39"/>
      <c r="B10" s="39"/>
      <c r="C10" s="68"/>
      <c r="D10" s="97"/>
      <c r="E10" s="39"/>
      <c r="F10" s="307"/>
      <c r="G10" s="157"/>
      <c r="H10" s="307"/>
      <c r="I10" s="106"/>
      <c r="J10" s="106"/>
      <c r="K10" s="106"/>
      <c r="L10" s="309"/>
      <c r="M10" s="36"/>
      <c r="N10" s="29"/>
      <c r="O10" s="29"/>
      <c r="P10" s="29"/>
      <c r="Q10" s="29"/>
      <c r="R10" s="70"/>
      <c r="S10" s="89"/>
      <c r="T10" s="8"/>
    </row>
    <row r="11" ht="16" customHeight="1" spans="1:20">
      <c r="A11" s="39"/>
      <c r="B11" s="39"/>
      <c r="C11" s="68"/>
      <c r="D11" s="97"/>
      <c r="E11" s="39"/>
      <c r="F11" s="307"/>
      <c r="G11" s="157"/>
      <c r="H11" s="307"/>
      <c r="I11" s="106"/>
      <c r="J11" s="106"/>
      <c r="K11" s="106"/>
      <c r="L11" s="309"/>
      <c r="M11" s="36"/>
      <c r="N11" s="29"/>
      <c r="O11" s="29"/>
      <c r="P11" s="29"/>
      <c r="Q11" s="29"/>
      <c r="R11" s="70"/>
      <c r="S11" s="89"/>
      <c r="T11" s="8"/>
    </row>
    <row r="12" ht="16" customHeight="1" spans="1:20">
      <c r="A12" s="39"/>
      <c r="B12" s="39"/>
      <c r="C12" s="68"/>
      <c r="D12" s="97"/>
      <c r="E12" s="39"/>
      <c r="F12" s="307"/>
      <c r="G12" s="157"/>
      <c r="H12" s="307"/>
      <c r="I12" s="106"/>
      <c r="J12" s="106"/>
      <c r="K12" s="106"/>
      <c r="L12" s="309"/>
      <c r="M12" s="36"/>
      <c r="N12" s="29"/>
      <c r="O12" s="29"/>
      <c r="P12" s="29"/>
      <c r="Q12" s="29"/>
      <c r="R12" s="70"/>
      <c r="S12" s="89"/>
      <c r="T12" s="8"/>
    </row>
    <row r="13" ht="16" customHeight="1" spans="1:20">
      <c r="A13" s="39"/>
      <c r="B13" s="39"/>
      <c r="C13" s="68"/>
      <c r="D13" s="97"/>
      <c r="E13" s="39"/>
      <c r="F13" s="307"/>
      <c r="G13" s="157"/>
      <c r="H13" s="307"/>
      <c r="I13" s="106"/>
      <c r="J13" s="106"/>
      <c r="K13" s="106"/>
      <c r="L13" s="309"/>
      <c r="M13" s="36"/>
      <c r="N13" s="29"/>
      <c r="O13" s="29"/>
      <c r="P13" s="29"/>
      <c r="Q13" s="29"/>
      <c r="R13" s="70"/>
      <c r="S13" s="89"/>
      <c r="T13" s="8"/>
    </row>
    <row r="14" ht="16" customHeight="1" spans="1:20">
      <c r="A14" s="39"/>
      <c r="B14" s="39"/>
      <c r="C14" s="68"/>
      <c r="D14" s="97"/>
      <c r="E14" s="39"/>
      <c r="F14" s="307"/>
      <c r="G14" s="157"/>
      <c r="H14" s="307"/>
      <c r="I14" s="106"/>
      <c r="J14" s="106"/>
      <c r="K14" s="106"/>
      <c r="L14" s="309"/>
      <c r="M14" s="36"/>
      <c r="N14" s="29"/>
      <c r="O14" s="29"/>
      <c r="P14" s="29"/>
      <c r="Q14" s="29"/>
      <c r="R14" s="70"/>
      <c r="S14" s="89"/>
      <c r="T14" s="8"/>
    </row>
    <row r="15" ht="16" customHeight="1" spans="1:20">
      <c r="A15" s="39"/>
      <c r="B15" s="39"/>
      <c r="C15" s="68"/>
      <c r="D15" s="97"/>
      <c r="E15" s="39"/>
      <c r="F15" s="307"/>
      <c r="G15" s="157"/>
      <c r="H15" s="307"/>
      <c r="I15" s="106"/>
      <c r="J15" s="106"/>
      <c r="K15" s="106"/>
      <c r="L15" s="309"/>
      <c r="M15" s="36"/>
      <c r="N15" s="29"/>
      <c r="O15" s="29"/>
      <c r="P15" s="29"/>
      <c r="Q15" s="29"/>
      <c r="R15" s="70"/>
      <c r="S15" s="89"/>
      <c r="T15" s="8"/>
    </row>
    <row r="16" ht="16" customHeight="1" spans="1:20">
      <c r="A16" s="39"/>
      <c r="B16" s="39"/>
      <c r="C16" s="68"/>
      <c r="D16" s="97"/>
      <c r="E16" s="39"/>
      <c r="F16" s="307"/>
      <c r="G16" s="157"/>
      <c r="H16" s="307"/>
      <c r="I16" s="106"/>
      <c r="J16" s="106"/>
      <c r="K16" s="106"/>
      <c r="L16" s="309"/>
      <c r="M16" s="36"/>
      <c r="N16" s="29"/>
      <c r="O16" s="29"/>
      <c r="P16" s="29"/>
      <c r="Q16" s="29"/>
      <c r="R16" s="70"/>
      <c r="S16" s="89"/>
      <c r="T16" s="8"/>
    </row>
    <row r="17" ht="16" customHeight="1" spans="1:20">
      <c r="A17" s="39"/>
      <c r="B17" s="39"/>
      <c r="C17" s="68"/>
      <c r="D17" s="97"/>
      <c r="E17" s="39"/>
      <c r="F17" s="307"/>
      <c r="G17" s="157"/>
      <c r="H17" s="307"/>
      <c r="I17" s="106"/>
      <c r="J17" s="106"/>
      <c r="K17" s="106"/>
      <c r="L17" s="309"/>
      <c r="M17" s="36"/>
      <c r="N17" s="29"/>
      <c r="O17" s="29"/>
      <c r="P17" s="29"/>
      <c r="Q17" s="29"/>
      <c r="R17" s="70"/>
      <c r="S17" s="89"/>
      <c r="T17" s="8"/>
    </row>
    <row r="18" ht="13" customHeight="1" spans="1:20">
      <c r="A18" s="39"/>
      <c r="B18" s="39"/>
      <c r="C18" s="68"/>
      <c r="D18" s="97"/>
      <c r="E18" s="39"/>
      <c r="F18" s="307"/>
      <c r="G18" s="157"/>
      <c r="H18" s="307"/>
      <c r="I18" s="106"/>
      <c r="J18" s="106"/>
      <c r="K18" s="106"/>
      <c r="L18" s="309"/>
      <c r="M18" s="36"/>
      <c r="N18" s="29"/>
      <c r="O18" s="29"/>
      <c r="P18" s="29"/>
      <c r="Q18" s="29"/>
      <c r="R18" s="70"/>
      <c r="S18" s="89"/>
      <c r="T18" s="8"/>
    </row>
    <row r="19" ht="16" customHeight="1" spans="1:20">
      <c r="A19" s="39"/>
      <c r="B19" s="39"/>
      <c r="C19" s="68"/>
      <c r="D19" s="97"/>
      <c r="E19" s="39"/>
      <c r="F19" s="307"/>
      <c r="G19" s="157"/>
      <c r="H19" s="307"/>
      <c r="I19" s="106"/>
      <c r="J19" s="106"/>
      <c r="K19" s="106"/>
      <c r="L19" s="309"/>
      <c r="M19" s="36"/>
      <c r="N19" s="29"/>
      <c r="O19" s="29"/>
      <c r="P19" s="29"/>
      <c r="Q19" s="29"/>
      <c r="R19" s="70"/>
      <c r="S19" s="89"/>
      <c r="T19" s="8"/>
    </row>
    <row r="20" ht="16" customHeight="1" spans="1:20">
      <c r="A20" s="39"/>
      <c r="B20" s="39"/>
      <c r="C20" s="68"/>
      <c r="D20" s="97"/>
      <c r="E20" s="39"/>
      <c r="F20" s="307"/>
      <c r="G20" s="157"/>
      <c r="H20" s="307"/>
      <c r="I20" s="106"/>
      <c r="J20" s="106"/>
      <c r="K20" s="106"/>
      <c r="L20" s="309"/>
      <c r="M20" s="36"/>
      <c r="N20" s="29"/>
      <c r="O20" s="29"/>
      <c r="P20" s="29"/>
      <c r="Q20" s="29"/>
      <c r="R20" s="70"/>
      <c r="S20" s="89"/>
      <c r="T20" s="8"/>
    </row>
    <row r="21" ht="16" customHeight="1" spans="1:20">
      <c r="A21" s="39"/>
      <c r="B21" s="39"/>
      <c r="C21" s="68"/>
      <c r="D21" s="97"/>
      <c r="E21" s="39"/>
      <c r="F21" s="307"/>
      <c r="G21" s="157"/>
      <c r="H21" s="307"/>
      <c r="I21" s="106"/>
      <c r="J21" s="106"/>
      <c r="K21" s="106"/>
      <c r="L21" s="309"/>
      <c r="M21" s="36"/>
      <c r="N21" s="29"/>
      <c r="O21" s="29"/>
      <c r="P21" s="29"/>
      <c r="Q21" s="29"/>
      <c r="R21" s="70"/>
      <c r="S21" s="89"/>
      <c r="T21" s="8"/>
    </row>
    <row r="22" ht="16" customHeight="1" spans="1:20">
      <c r="A22" s="39"/>
      <c r="B22" s="39"/>
      <c r="C22" s="68"/>
      <c r="D22" s="97"/>
      <c r="E22" s="39"/>
      <c r="F22" s="307"/>
      <c r="G22" s="157"/>
      <c r="H22" s="307"/>
      <c r="I22" s="106"/>
      <c r="J22" s="106"/>
      <c r="K22" s="106"/>
      <c r="L22" s="309"/>
      <c r="M22" s="36"/>
      <c r="N22" s="29"/>
      <c r="O22" s="29"/>
      <c r="P22" s="29"/>
      <c r="Q22" s="29"/>
      <c r="R22" s="70"/>
      <c r="S22" s="89"/>
      <c r="T22" s="8"/>
    </row>
    <row r="23" ht="16" customHeight="1" spans="1:20">
      <c r="A23" s="39"/>
      <c r="B23" s="39"/>
      <c r="C23" s="68"/>
      <c r="D23" s="97"/>
      <c r="E23" s="39"/>
      <c r="F23" s="307"/>
      <c r="G23" s="157"/>
      <c r="H23" s="307"/>
      <c r="I23" s="106"/>
      <c r="J23" s="106"/>
      <c r="K23" s="106"/>
      <c r="L23" s="309"/>
      <c r="M23" s="36"/>
      <c r="N23" s="29"/>
      <c r="O23" s="29"/>
      <c r="P23" s="29"/>
      <c r="Q23" s="29"/>
      <c r="R23" s="70"/>
      <c r="S23" s="89"/>
      <c r="T23" s="8"/>
    </row>
    <row r="24" ht="16" customHeight="1" spans="1:20">
      <c r="A24" s="39"/>
      <c r="B24" s="39"/>
      <c r="C24" s="39"/>
      <c r="D24" s="98"/>
      <c r="E24" s="70"/>
      <c r="F24" s="70"/>
      <c r="G24" s="112"/>
      <c r="H24" s="70"/>
      <c r="I24" s="106"/>
      <c r="J24" s="106"/>
      <c r="K24" s="106"/>
      <c r="L24" s="309"/>
      <c r="M24" s="36"/>
      <c r="N24" s="29"/>
      <c r="O24" s="29"/>
      <c r="P24" s="29"/>
      <c r="Q24" s="29"/>
      <c r="R24" s="70"/>
      <c r="S24" s="89"/>
      <c r="T24" s="8"/>
    </row>
    <row r="25" ht="16" customHeight="1" spans="1:20">
      <c r="A25" s="39"/>
      <c r="B25" s="39"/>
      <c r="C25" s="39"/>
      <c r="D25" s="341"/>
      <c r="E25" s="70"/>
      <c r="F25" s="70"/>
      <c r="G25" s="112"/>
      <c r="H25" s="70"/>
      <c r="I25" s="106"/>
      <c r="J25" s="106"/>
      <c r="K25" s="106"/>
      <c r="L25" s="309"/>
      <c r="M25" s="36"/>
      <c r="N25" s="29"/>
      <c r="O25" s="29"/>
      <c r="P25" s="29"/>
      <c r="Q25" s="29"/>
      <c r="R25" s="70"/>
      <c r="S25" s="89"/>
      <c r="T25" s="8"/>
    </row>
    <row r="26" ht="16" customHeight="1" spans="1:20">
      <c r="A26" s="39" t="s">
        <v>3162</v>
      </c>
      <c r="B26" s="21"/>
      <c r="C26" s="21"/>
      <c r="D26" s="13"/>
      <c r="E26" s="70"/>
      <c r="F26" s="70"/>
      <c r="G26" s="112"/>
      <c r="H26" s="70"/>
      <c r="I26" s="106"/>
      <c r="J26" s="106"/>
      <c r="K26" s="29">
        <f>SUM(K7:K25)</f>
        <v>0</v>
      </c>
      <c r="L26" s="29">
        <f>SUM(L7:L25)</f>
        <v>0</v>
      </c>
      <c r="M26" s="36"/>
      <c r="N26" s="29"/>
      <c r="O26" s="29">
        <f>SUM(O7:O25)</f>
        <v>0</v>
      </c>
      <c r="P26" s="29">
        <f>O26-(K26-L26)</f>
        <v>0</v>
      </c>
      <c r="Q26" s="29">
        <f>IF(K26-L26=0,0,ROUND((O26-K26+L26)/(K26-L26)*100,2))</f>
        <v>0</v>
      </c>
      <c r="R26" s="70"/>
      <c r="S26" s="89"/>
      <c r="T26" s="8"/>
    </row>
    <row r="27" ht="16" customHeight="1" spans="1:20">
      <c r="A27" s="39" t="s">
        <v>3236</v>
      </c>
      <c r="B27" s="21"/>
      <c r="C27" s="21"/>
      <c r="D27" s="13"/>
      <c r="E27" s="70"/>
      <c r="F27" s="70"/>
      <c r="G27" s="112"/>
      <c r="H27" s="70"/>
      <c r="I27" s="106"/>
      <c r="J27" s="106"/>
      <c r="K27" s="29">
        <f>L26</f>
        <v>0</v>
      </c>
      <c r="L27" s="309"/>
      <c r="M27" s="36"/>
      <c r="N27" s="29"/>
      <c r="O27" s="29"/>
      <c r="P27" s="29"/>
      <c r="Q27" s="29"/>
      <c r="R27" s="70"/>
      <c r="S27" s="89"/>
      <c r="T27" s="8"/>
    </row>
    <row r="28" ht="16" customHeight="1" spans="1:20">
      <c r="A28" s="22" t="s">
        <v>3165</v>
      </c>
      <c r="B28" s="21"/>
      <c r="C28" s="21"/>
      <c r="D28" s="13"/>
      <c r="E28" s="70"/>
      <c r="F28" s="70"/>
      <c r="G28" s="112"/>
      <c r="H28" s="70"/>
      <c r="I28" s="106"/>
      <c r="J28" s="106"/>
      <c r="K28" s="29">
        <f>K26-K27</f>
        <v>0</v>
      </c>
      <c r="L28" s="309"/>
      <c r="M28" s="36"/>
      <c r="N28" s="29"/>
      <c r="O28" s="29">
        <f>O26-O27</f>
        <v>0</v>
      </c>
      <c r="P28" s="29">
        <f>O28-(K28)</f>
        <v>0</v>
      </c>
      <c r="Q28" s="29">
        <f>IF(K28=0,0,ROUND((O28-K28)/(K28)*100,2))</f>
        <v>0</v>
      </c>
      <c r="R28" s="70"/>
      <c r="S28" s="89"/>
      <c r="T28" s="8"/>
    </row>
    <row r="29" ht="16" customHeight="1" spans="1:20">
      <c r="A29" s="73" t="e">
        <f>#REF!</f>
        <v>#REF!</v>
      </c>
      <c r="B29" s="73"/>
      <c r="C29" s="73"/>
      <c r="D29" s="342"/>
      <c r="E29" s="73"/>
      <c r="F29" s="73"/>
      <c r="G29" s="343"/>
      <c r="H29" s="73"/>
      <c r="I29" s="73"/>
      <c r="J29" s="8"/>
      <c r="K29" s="8"/>
      <c r="L29" s="8"/>
      <c r="M29" s="8"/>
      <c r="N29" s="8"/>
      <c r="O29" s="74" t="str">
        <f>CONCATENATE(索引!$D$6,"：",索引!$D29,"    ",索引!$E29)</f>
        <v>评估人员：高晓宇    王海龙</v>
      </c>
      <c r="P29" s="116"/>
      <c r="Q29" s="116"/>
      <c r="R29" s="116"/>
      <c r="S29" s="89"/>
      <c r="T29" s="8"/>
    </row>
    <row r="30" ht="16" customHeight="1" spans="1:20">
      <c r="A30" s="8" t="e">
        <f>#REF!</f>
        <v>#REF!</v>
      </c>
      <c r="B30" s="8"/>
      <c r="C30" s="8"/>
      <c r="D30" s="340"/>
      <c r="E30" s="8"/>
      <c r="F30" s="8"/>
      <c r="G30" s="89"/>
      <c r="H30" s="8"/>
      <c r="I30" s="8"/>
      <c r="J30" s="8"/>
      <c r="K30" s="89">
        <f>K26+'3-9-2原材料-闲置'!I20</f>
        <v>0</v>
      </c>
      <c r="L30" s="8"/>
      <c r="M30" s="8"/>
      <c r="N30" s="8"/>
      <c r="O30" s="8"/>
      <c r="P30" s="8"/>
      <c r="Q30" s="8"/>
      <c r="R30" s="8"/>
      <c r="S30" s="89"/>
      <c r="T30" s="8"/>
    </row>
    <row r="31" ht="16" customHeight="1" spans="1:20">
      <c r="A31" s="25"/>
      <c r="B31" s="25"/>
      <c r="C31" s="25"/>
      <c r="D31" s="340"/>
      <c r="E31" s="8"/>
      <c r="F31" s="8"/>
      <c r="G31" s="89"/>
      <c r="H31" s="8"/>
      <c r="I31" s="8"/>
      <c r="J31" s="8"/>
      <c r="K31" s="89">
        <f>K28+'3-9-2原材料-闲置'!I22</f>
        <v>0</v>
      </c>
      <c r="L31" s="8"/>
      <c r="M31" s="8"/>
      <c r="N31" s="8"/>
      <c r="O31" s="89"/>
      <c r="P31" s="8"/>
      <c r="Q31" s="8"/>
      <c r="R31" s="8"/>
      <c r="S31" s="89"/>
      <c r="T31" s="8"/>
    </row>
    <row r="32" ht="16" customHeight="1" spans="1:20">
      <c r="A32" s="25"/>
      <c r="B32" s="25"/>
      <c r="C32" s="25"/>
      <c r="D32" s="340"/>
      <c r="E32" s="8"/>
      <c r="F32" s="8"/>
      <c r="G32" s="89"/>
      <c r="H32" s="8"/>
      <c r="I32" s="8"/>
      <c r="J32" s="8"/>
      <c r="K32" s="89">
        <f>K27+'3-9-2原材料-闲置'!I21</f>
        <v>0</v>
      </c>
      <c r="L32" s="8"/>
      <c r="M32" s="8"/>
      <c r="N32" s="8"/>
      <c r="O32" s="8"/>
      <c r="P32" s="8"/>
      <c r="Q32" s="8"/>
      <c r="R32" s="8"/>
      <c r="S32" s="89"/>
      <c r="T32" s="8"/>
    </row>
  </sheetData>
  <mergeCells count="19">
    <mergeCell ref="A1:R1"/>
    <mergeCell ref="A3:R3"/>
    <mergeCell ref="I5:K5"/>
    <mergeCell ref="M5:O5"/>
    <mergeCell ref="A26:D26"/>
    <mergeCell ref="A27:D27"/>
    <mergeCell ref="A28:D28"/>
    <mergeCell ref="A5:A6"/>
    <mergeCell ref="B5:B6"/>
    <mergeCell ref="C5:C6"/>
    <mergeCell ref="D5:D6"/>
    <mergeCell ref="E5:E6"/>
    <mergeCell ref="F5:F6"/>
    <mergeCell ref="G5:G6"/>
    <mergeCell ref="H5:H6"/>
    <mergeCell ref="L5:L6"/>
    <mergeCell ref="P5:P6"/>
    <mergeCell ref="Q5:Q6"/>
    <mergeCell ref="R5:R6"/>
  </mergeCells>
  <pageMargins left="0.75" right="0.75" top="1" bottom="1" header="0.5" footer="0.5"/>
  <headerFooter/>
  <drawing r:id="rId1"/>
  <picture r:id="rId2"/>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T31"/>
  <sheetViews>
    <sheetView workbookViewId="0">
      <pane xSplit="4" ySplit="6" topLeftCell="E7" activePane="bottomRight" state="frozen"/>
      <selection/>
      <selection pane="topRight"/>
      <selection pane="bottomLeft"/>
      <selection pane="bottomRight" activeCell="A1" sqref="A1:P1"/>
    </sheetView>
  </sheetViews>
  <sheetFormatPr defaultColWidth="14" defaultRowHeight="15.2"/>
  <cols>
    <col min="1" max="1" width="5" customWidth="1"/>
    <col min="2" max="2" width="9" customWidth="1"/>
    <col min="3" max="4" width="7" customWidth="1"/>
    <col min="5" max="6" width="5" customWidth="1"/>
    <col min="7" max="9" width="9" customWidth="1"/>
    <col min="10" max="11" width="7" customWidth="1"/>
    <col min="12" max="12" width="9" customWidth="1"/>
    <col min="13" max="13" width="11" customWidth="1"/>
    <col min="14" max="14" width="9" customWidth="1"/>
    <col min="15" max="16" width="7" customWidth="1"/>
    <col min="17" max="20" width="9" customWidth="1"/>
  </cols>
  <sheetData>
    <row r="1" ht="24" customHeight="1" spans="1:20">
      <c r="A1" s="61" t="s">
        <v>3252</v>
      </c>
      <c r="B1" s="62"/>
      <c r="C1" s="62"/>
      <c r="D1" s="62"/>
      <c r="E1" s="62"/>
      <c r="F1" s="62"/>
      <c r="G1" s="62"/>
      <c r="H1" s="62"/>
      <c r="I1" s="62"/>
      <c r="J1" s="62"/>
      <c r="K1" s="62"/>
      <c r="L1" s="62"/>
      <c r="M1" s="62"/>
      <c r="N1" s="62"/>
      <c r="O1" s="62"/>
      <c r="P1" s="62"/>
      <c r="Q1" s="62"/>
      <c r="R1" s="62"/>
      <c r="S1" s="62"/>
      <c r="T1" s="62"/>
    </row>
    <row r="2" ht="16" customHeight="1" spans="1:20">
      <c r="A2" s="63"/>
      <c r="B2" s="63"/>
      <c r="C2" s="63"/>
      <c r="D2" s="63"/>
      <c r="E2" s="63"/>
      <c r="F2" s="63"/>
      <c r="G2" s="63"/>
      <c r="H2" s="63"/>
      <c r="I2" s="63"/>
      <c r="J2" s="63"/>
      <c r="K2" s="63"/>
      <c r="L2" s="63"/>
      <c r="M2" s="63"/>
      <c r="N2" s="63"/>
      <c r="O2" s="63"/>
      <c r="P2" s="83" t="s">
        <v>3253</v>
      </c>
      <c r="Q2" s="8"/>
      <c r="R2" s="8"/>
      <c r="S2" s="8"/>
      <c r="T2" s="8"/>
    </row>
    <row r="3" ht="16" customHeight="1" spans="1:20">
      <c r="A3" s="63" t="e">
        <f>#REF!</f>
        <v>#REF!</v>
      </c>
      <c r="B3" s="25"/>
      <c r="C3" s="25"/>
      <c r="D3" s="8"/>
      <c r="E3" s="8"/>
      <c r="F3" s="8"/>
      <c r="G3" s="8"/>
      <c r="H3" s="8"/>
      <c r="I3" s="8"/>
      <c r="J3" s="8"/>
      <c r="K3" s="8"/>
      <c r="L3" s="8"/>
      <c r="M3" s="8"/>
      <c r="N3" s="8"/>
      <c r="O3" s="8"/>
      <c r="P3" s="8"/>
      <c r="Q3" s="8"/>
      <c r="R3" s="8"/>
      <c r="S3" s="8"/>
      <c r="T3" s="8"/>
    </row>
    <row r="4" ht="16" customHeight="1" spans="1:20">
      <c r="A4" s="105" t="e">
        <f>#REF!</f>
        <v>#REF!</v>
      </c>
      <c r="B4" s="105"/>
      <c r="C4" s="105"/>
      <c r="D4" s="8"/>
      <c r="E4" s="8"/>
      <c r="F4" s="8"/>
      <c r="G4" s="8"/>
      <c r="H4" s="8"/>
      <c r="I4" s="8"/>
      <c r="J4" s="8"/>
      <c r="K4" s="8"/>
      <c r="L4" s="8"/>
      <c r="M4" s="8"/>
      <c r="N4" s="8"/>
      <c r="O4" s="8"/>
      <c r="P4" s="42" t="s">
        <v>2952</v>
      </c>
      <c r="Q4" s="8"/>
      <c r="R4" s="8"/>
      <c r="S4" s="8"/>
      <c r="T4" s="8"/>
    </row>
    <row r="5" ht="16" customHeight="1" spans="1:20">
      <c r="A5" s="22" t="s">
        <v>0</v>
      </c>
      <c r="B5" s="22" t="s">
        <v>3226</v>
      </c>
      <c r="C5" s="22" t="s">
        <v>3227</v>
      </c>
      <c r="D5" s="22" t="s">
        <v>3228</v>
      </c>
      <c r="E5" s="90" t="s">
        <v>3229</v>
      </c>
      <c r="F5" s="90" t="s">
        <v>3250</v>
      </c>
      <c r="G5" s="122" t="s">
        <v>3050</v>
      </c>
      <c r="H5" s="21"/>
      <c r="I5" s="21"/>
      <c r="J5" s="90" t="s">
        <v>3230</v>
      </c>
      <c r="K5" s="35" t="s">
        <v>3051</v>
      </c>
      <c r="L5" s="21"/>
      <c r="M5" s="13"/>
      <c r="N5" s="22" t="s">
        <v>3052</v>
      </c>
      <c r="O5" s="22" t="s">
        <v>3053</v>
      </c>
      <c r="P5" s="22" t="s">
        <v>3083</v>
      </c>
      <c r="Q5" s="25"/>
      <c r="R5" s="25"/>
      <c r="S5" s="25"/>
      <c r="T5" s="25"/>
    </row>
    <row r="6" ht="16" customHeight="1" spans="1:20">
      <c r="A6" s="37"/>
      <c r="B6" s="37"/>
      <c r="C6" s="37"/>
      <c r="D6" s="37"/>
      <c r="E6" s="37"/>
      <c r="F6" s="37"/>
      <c r="G6" s="22" t="s">
        <v>3231</v>
      </c>
      <c r="H6" s="22" t="s">
        <v>3232</v>
      </c>
      <c r="I6" s="22" t="s">
        <v>3233</v>
      </c>
      <c r="J6" s="37"/>
      <c r="K6" s="35" t="s">
        <v>3234</v>
      </c>
      <c r="L6" s="22" t="s">
        <v>3235</v>
      </c>
      <c r="M6" s="22" t="s">
        <v>3233</v>
      </c>
      <c r="N6" s="37"/>
      <c r="O6" s="37"/>
      <c r="P6" s="37"/>
      <c r="Q6" s="25"/>
      <c r="R6" s="25"/>
      <c r="S6" s="25"/>
      <c r="T6" s="25"/>
    </row>
    <row r="7" ht="16" customHeight="1" spans="1:20">
      <c r="A7" s="39"/>
      <c r="B7" s="39"/>
      <c r="C7" s="39"/>
      <c r="D7" s="68"/>
      <c r="E7" s="307"/>
      <c r="F7" s="307"/>
      <c r="G7" s="106"/>
      <c r="H7" s="106">
        <f>IF(G7=0,0,ROUND(I7/G7,2))</f>
        <v>0</v>
      </c>
      <c r="I7" s="106"/>
      <c r="J7" s="309"/>
      <c r="K7" s="36"/>
      <c r="L7" s="29"/>
      <c r="M7" s="29">
        <f t="shared" ref="M7:M26" si="0">ROUND(K7*L7,2)</f>
        <v>0</v>
      </c>
      <c r="N7" s="29">
        <f t="shared" ref="N7:N27" si="1">M7-(I7-J7)</f>
        <v>0</v>
      </c>
      <c r="O7" s="29">
        <f t="shared" ref="O7:O27" si="2">IF(I7-J7=0,0,ROUND((M7-I7+J7)/(I7-J7)*100,2))</f>
        <v>0</v>
      </c>
      <c r="P7" s="70"/>
      <c r="Q7" s="310"/>
      <c r="R7" s="310"/>
      <c r="S7" s="310"/>
      <c r="T7" s="310"/>
    </row>
    <row r="8" ht="16" customHeight="1" spans="1:20">
      <c r="A8" s="39"/>
      <c r="B8" s="39"/>
      <c r="C8" s="39"/>
      <c r="D8" s="68"/>
      <c r="E8" s="70"/>
      <c r="F8" s="70"/>
      <c r="G8" s="106"/>
      <c r="H8" s="106">
        <f>IF(G8=0,0,ROUND(I8/G8,2))</f>
        <v>0</v>
      </c>
      <c r="I8" s="106"/>
      <c r="J8" s="309"/>
      <c r="K8" s="36"/>
      <c r="L8" s="29"/>
      <c r="M8" s="29">
        <f t="shared" si="0"/>
        <v>0</v>
      </c>
      <c r="N8" s="29">
        <f t="shared" si="1"/>
        <v>0</v>
      </c>
      <c r="O8" s="29">
        <f t="shared" si="2"/>
        <v>0</v>
      </c>
      <c r="P8" s="70"/>
      <c r="Q8" s="8"/>
      <c r="R8" s="8"/>
      <c r="S8" s="8"/>
      <c r="T8" s="8"/>
    </row>
    <row r="9" ht="16" customHeight="1" spans="1:20">
      <c r="A9" s="39"/>
      <c r="B9" s="39"/>
      <c r="C9" s="39"/>
      <c r="D9" s="68"/>
      <c r="E9" s="70"/>
      <c r="F9" s="70"/>
      <c r="G9" s="106"/>
      <c r="H9" s="106">
        <f>IF(G9=0,0,ROUND(I9/G9,2))</f>
        <v>0</v>
      </c>
      <c r="I9" s="106"/>
      <c r="J9" s="309"/>
      <c r="K9" s="36"/>
      <c r="L9" s="29"/>
      <c r="M9" s="29">
        <f t="shared" si="0"/>
        <v>0</v>
      </c>
      <c r="N9" s="29">
        <f t="shared" si="1"/>
        <v>0</v>
      </c>
      <c r="O9" s="29">
        <f t="shared" si="2"/>
        <v>0</v>
      </c>
      <c r="P9" s="70"/>
      <c r="Q9" s="8"/>
      <c r="R9" s="8"/>
      <c r="S9" s="8"/>
      <c r="T9" s="8"/>
    </row>
    <row r="10" ht="16" customHeight="1" spans="1:20">
      <c r="A10" s="39"/>
      <c r="B10" s="39"/>
      <c r="C10" s="39"/>
      <c r="D10" s="68"/>
      <c r="E10" s="70"/>
      <c r="F10" s="70"/>
      <c r="G10" s="106"/>
      <c r="H10" s="106">
        <f>IF(G10=0,0,ROUND(I10/G10,2))</f>
        <v>0</v>
      </c>
      <c r="I10" s="106"/>
      <c r="J10" s="309"/>
      <c r="K10" s="36"/>
      <c r="L10" s="29"/>
      <c r="M10" s="29">
        <f t="shared" si="0"/>
        <v>0</v>
      </c>
      <c r="N10" s="29">
        <f t="shared" si="1"/>
        <v>0</v>
      </c>
      <c r="O10" s="29">
        <f t="shared" si="2"/>
        <v>0</v>
      </c>
      <c r="P10" s="70"/>
      <c r="Q10" s="8"/>
      <c r="R10" s="8"/>
      <c r="S10" s="8"/>
      <c r="T10" s="8"/>
    </row>
    <row r="11" ht="16" customHeight="1" spans="1:20">
      <c r="A11" s="39"/>
      <c r="B11" s="39"/>
      <c r="C11" s="39"/>
      <c r="D11" s="68"/>
      <c r="E11" s="70"/>
      <c r="F11" s="70"/>
      <c r="G11" s="106"/>
      <c r="H11" s="106"/>
      <c r="I11" s="106"/>
      <c r="J11" s="309"/>
      <c r="K11" s="36"/>
      <c r="L11" s="29"/>
      <c r="M11" s="29">
        <f t="shared" si="0"/>
        <v>0</v>
      </c>
      <c r="N11" s="29">
        <f t="shared" si="1"/>
        <v>0</v>
      </c>
      <c r="O11" s="29">
        <f t="shared" si="2"/>
        <v>0</v>
      </c>
      <c r="P11" s="70"/>
      <c r="Q11" s="8"/>
      <c r="R11" s="8"/>
      <c r="S11" s="8"/>
      <c r="T11" s="8"/>
    </row>
    <row r="12" ht="16" customHeight="1" spans="1:20">
      <c r="A12" s="39"/>
      <c r="B12" s="39"/>
      <c r="C12" s="39"/>
      <c r="D12" s="68"/>
      <c r="E12" s="70"/>
      <c r="F12" s="70"/>
      <c r="G12" s="106"/>
      <c r="H12" s="106"/>
      <c r="I12" s="106"/>
      <c r="J12" s="309"/>
      <c r="K12" s="36"/>
      <c r="L12" s="29"/>
      <c r="M12" s="29">
        <f t="shared" si="0"/>
        <v>0</v>
      </c>
      <c r="N12" s="29">
        <f t="shared" si="1"/>
        <v>0</v>
      </c>
      <c r="O12" s="29">
        <f t="shared" si="2"/>
        <v>0</v>
      </c>
      <c r="P12" s="70"/>
      <c r="Q12" s="8"/>
      <c r="R12" s="8"/>
      <c r="S12" s="8"/>
      <c r="T12" s="8"/>
    </row>
    <row r="13" ht="16" customHeight="1" spans="1:20">
      <c r="A13" s="39"/>
      <c r="B13" s="39"/>
      <c r="C13" s="39"/>
      <c r="D13" s="68"/>
      <c r="E13" s="70"/>
      <c r="F13" s="70"/>
      <c r="G13" s="106"/>
      <c r="H13" s="106"/>
      <c r="I13" s="106"/>
      <c r="J13" s="309"/>
      <c r="K13" s="36"/>
      <c r="L13" s="29"/>
      <c r="M13" s="29">
        <f t="shared" si="0"/>
        <v>0</v>
      </c>
      <c r="N13" s="29">
        <f t="shared" si="1"/>
        <v>0</v>
      </c>
      <c r="O13" s="29">
        <f t="shared" si="2"/>
        <v>0</v>
      </c>
      <c r="P13" s="70"/>
      <c r="Q13" s="8"/>
      <c r="R13" s="8"/>
      <c r="S13" s="8"/>
      <c r="T13" s="8"/>
    </row>
    <row r="14" ht="16" customHeight="1" spans="1:20">
      <c r="A14" s="39"/>
      <c r="B14" s="39"/>
      <c r="C14" s="39"/>
      <c r="D14" s="68"/>
      <c r="E14" s="70"/>
      <c r="F14" s="70"/>
      <c r="G14" s="106"/>
      <c r="H14" s="106"/>
      <c r="I14" s="106"/>
      <c r="J14" s="309"/>
      <c r="K14" s="36"/>
      <c r="L14" s="29"/>
      <c r="M14" s="29">
        <f t="shared" si="0"/>
        <v>0</v>
      </c>
      <c r="N14" s="29">
        <f t="shared" si="1"/>
        <v>0</v>
      </c>
      <c r="O14" s="29">
        <f t="shared" si="2"/>
        <v>0</v>
      </c>
      <c r="P14" s="70"/>
      <c r="Q14" s="8"/>
      <c r="R14" s="8"/>
      <c r="S14" s="8"/>
      <c r="T14" s="8"/>
    </row>
    <row r="15" ht="16" customHeight="1" spans="1:20">
      <c r="A15" s="39"/>
      <c r="B15" s="39"/>
      <c r="C15" s="39"/>
      <c r="D15" s="68"/>
      <c r="E15" s="70"/>
      <c r="F15" s="70"/>
      <c r="G15" s="106"/>
      <c r="H15" s="106"/>
      <c r="I15" s="106"/>
      <c r="J15" s="309"/>
      <c r="K15" s="36"/>
      <c r="L15" s="29"/>
      <c r="M15" s="29">
        <f t="shared" si="0"/>
        <v>0</v>
      </c>
      <c r="N15" s="29">
        <f t="shared" si="1"/>
        <v>0</v>
      </c>
      <c r="O15" s="29">
        <f t="shared" si="2"/>
        <v>0</v>
      </c>
      <c r="P15" s="70"/>
      <c r="Q15" s="8"/>
      <c r="R15" s="8"/>
      <c r="S15" s="8"/>
      <c r="T15" s="8"/>
    </row>
    <row r="16" ht="16" customHeight="1" spans="1:20">
      <c r="A16" s="39"/>
      <c r="B16" s="39"/>
      <c r="C16" s="39"/>
      <c r="D16" s="68"/>
      <c r="E16" s="70"/>
      <c r="F16" s="70"/>
      <c r="G16" s="106"/>
      <c r="H16" s="106"/>
      <c r="I16" s="106"/>
      <c r="J16" s="309"/>
      <c r="K16" s="36"/>
      <c r="L16" s="29"/>
      <c r="M16" s="29">
        <f t="shared" si="0"/>
        <v>0</v>
      </c>
      <c r="N16" s="29">
        <f t="shared" si="1"/>
        <v>0</v>
      </c>
      <c r="O16" s="29">
        <f t="shared" si="2"/>
        <v>0</v>
      </c>
      <c r="P16" s="70"/>
      <c r="Q16" s="8"/>
      <c r="R16" s="8"/>
      <c r="S16" s="8"/>
      <c r="T16" s="8"/>
    </row>
    <row r="17" ht="16" customHeight="1" spans="1:20">
      <c r="A17" s="39"/>
      <c r="B17" s="39"/>
      <c r="C17" s="39"/>
      <c r="D17" s="68"/>
      <c r="E17" s="70"/>
      <c r="F17" s="70"/>
      <c r="G17" s="106"/>
      <c r="H17" s="106"/>
      <c r="I17" s="106"/>
      <c r="J17" s="309"/>
      <c r="K17" s="36"/>
      <c r="L17" s="29"/>
      <c r="M17" s="29">
        <f t="shared" si="0"/>
        <v>0</v>
      </c>
      <c r="N17" s="29">
        <f t="shared" si="1"/>
        <v>0</v>
      </c>
      <c r="O17" s="29">
        <f t="shared" si="2"/>
        <v>0</v>
      </c>
      <c r="P17" s="70"/>
      <c r="Q17" s="8"/>
      <c r="R17" s="8"/>
      <c r="S17" s="8"/>
      <c r="T17" s="8"/>
    </row>
    <row r="18" ht="16" customHeight="1" spans="1:20">
      <c r="A18" s="39"/>
      <c r="B18" s="39"/>
      <c r="C18" s="39"/>
      <c r="D18" s="68"/>
      <c r="E18" s="70"/>
      <c r="F18" s="70"/>
      <c r="G18" s="106"/>
      <c r="H18" s="106"/>
      <c r="I18" s="106"/>
      <c r="J18" s="309"/>
      <c r="K18" s="36"/>
      <c r="L18" s="29"/>
      <c r="M18" s="29">
        <f t="shared" si="0"/>
        <v>0</v>
      </c>
      <c r="N18" s="29">
        <f t="shared" si="1"/>
        <v>0</v>
      </c>
      <c r="O18" s="29">
        <f t="shared" si="2"/>
        <v>0</v>
      </c>
      <c r="P18" s="70"/>
      <c r="Q18" s="8"/>
      <c r="R18" s="8"/>
      <c r="S18" s="8"/>
      <c r="T18" s="8"/>
    </row>
    <row r="19" ht="16" customHeight="1" spans="1:20">
      <c r="A19" s="39"/>
      <c r="B19" s="39"/>
      <c r="C19" s="39"/>
      <c r="D19" s="68"/>
      <c r="E19" s="70"/>
      <c r="F19" s="70"/>
      <c r="G19" s="106"/>
      <c r="H19" s="106"/>
      <c r="I19" s="106"/>
      <c r="J19" s="309"/>
      <c r="K19" s="36"/>
      <c r="L19" s="29"/>
      <c r="M19" s="29">
        <f t="shared" si="0"/>
        <v>0</v>
      </c>
      <c r="N19" s="29">
        <f t="shared" si="1"/>
        <v>0</v>
      </c>
      <c r="O19" s="29">
        <f t="shared" si="2"/>
        <v>0</v>
      </c>
      <c r="P19" s="70"/>
      <c r="Q19" s="8"/>
      <c r="R19" s="8"/>
      <c r="S19" s="8"/>
      <c r="T19" s="8"/>
    </row>
    <row r="20" ht="16" customHeight="1" spans="1:20">
      <c r="A20" s="39"/>
      <c r="B20" s="39"/>
      <c r="C20" s="39"/>
      <c r="D20" s="68"/>
      <c r="E20" s="70"/>
      <c r="F20" s="70"/>
      <c r="G20" s="106"/>
      <c r="H20" s="106"/>
      <c r="I20" s="106"/>
      <c r="J20" s="309"/>
      <c r="K20" s="36"/>
      <c r="L20" s="29"/>
      <c r="M20" s="29">
        <f t="shared" si="0"/>
        <v>0</v>
      </c>
      <c r="N20" s="29">
        <f t="shared" si="1"/>
        <v>0</v>
      </c>
      <c r="O20" s="29">
        <f t="shared" si="2"/>
        <v>0</v>
      </c>
      <c r="P20" s="70"/>
      <c r="Q20" s="8"/>
      <c r="R20" s="8"/>
      <c r="S20" s="8"/>
      <c r="T20" s="8"/>
    </row>
    <row r="21" ht="16" customHeight="1" spans="1:20">
      <c r="A21" s="39"/>
      <c r="B21" s="39"/>
      <c r="C21" s="39"/>
      <c r="D21" s="68"/>
      <c r="E21" s="70"/>
      <c r="F21" s="70"/>
      <c r="G21" s="106"/>
      <c r="H21" s="106"/>
      <c r="I21" s="106"/>
      <c r="J21" s="309"/>
      <c r="K21" s="36"/>
      <c r="L21" s="29"/>
      <c r="M21" s="29">
        <f t="shared" si="0"/>
        <v>0</v>
      </c>
      <c r="N21" s="29">
        <f t="shared" si="1"/>
        <v>0</v>
      </c>
      <c r="O21" s="29">
        <f t="shared" si="2"/>
        <v>0</v>
      </c>
      <c r="P21" s="70"/>
      <c r="Q21" s="8"/>
      <c r="R21" s="8"/>
      <c r="S21" s="8"/>
      <c r="T21" s="8"/>
    </row>
    <row r="22" ht="16" customHeight="1" spans="1:20">
      <c r="A22" s="39"/>
      <c r="B22" s="39"/>
      <c r="C22" s="39"/>
      <c r="D22" s="68"/>
      <c r="E22" s="70"/>
      <c r="F22" s="70"/>
      <c r="G22" s="106"/>
      <c r="H22" s="106"/>
      <c r="I22" s="106"/>
      <c r="J22" s="309"/>
      <c r="K22" s="36"/>
      <c r="L22" s="29"/>
      <c r="M22" s="29">
        <f t="shared" si="0"/>
        <v>0</v>
      </c>
      <c r="N22" s="29">
        <f t="shared" si="1"/>
        <v>0</v>
      </c>
      <c r="O22" s="29">
        <f t="shared" si="2"/>
        <v>0</v>
      </c>
      <c r="P22" s="70"/>
      <c r="Q22" s="8"/>
      <c r="R22" s="8"/>
      <c r="S22" s="8"/>
      <c r="T22" s="8"/>
    </row>
    <row r="23" ht="16" customHeight="1" spans="1:20">
      <c r="A23" s="39"/>
      <c r="B23" s="39"/>
      <c r="C23" s="39"/>
      <c r="D23" s="68"/>
      <c r="E23" s="70"/>
      <c r="F23" s="70"/>
      <c r="G23" s="106"/>
      <c r="H23" s="106"/>
      <c r="I23" s="106"/>
      <c r="J23" s="309"/>
      <c r="K23" s="36"/>
      <c r="L23" s="29"/>
      <c r="M23" s="29">
        <f t="shared" si="0"/>
        <v>0</v>
      </c>
      <c r="N23" s="29">
        <f t="shared" si="1"/>
        <v>0</v>
      </c>
      <c r="O23" s="29">
        <f t="shared" si="2"/>
        <v>0</v>
      </c>
      <c r="P23" s="70"/>
      <c r="Q23" s="8"/>
      <c r="R23" s="8"/>
      <c r="S23" s="8"/>
      <c r="T23" s="8"/>
    </row>
    <row r="24" ht="16" customHeight="1" spans="1:20">
      <c r="A24" s="39"/>
      <c r="B24" s="39"/>
      <c r="C24" s="39"/>
      <c r="D24" s="68"/>
      <c r="E24" s="70"/>
      <c r="F24" s="70"/>
      <c r="G24" s="106"/>
      <c r="H24" s="106"/>
      <c r="I24" s="106"/>
      <c r="J24" s="309"/>
      <c r="K24" s="36"/>
      <c r="L24" s="29"/>
      <c r="M24" s="29">
        <f t="shared" si="0"/>
        <v>0</v>
      </c>
      <c r="N24" s="29">
        <f t="shared" si="1"/>
        <v>0</v>
      </c>
      <c r="O24" s="29">
        <f t="shared" si="2"/>
        <v>0</v>
      </c>
      <c r="P24" s="70"/>
      <c r="Q24" s="8"/>
      <c r="R24" s="8"/>
      <c r="S24" s="8"/>
      <c r="T24" s="8"/>
    </row>
    <row r="25" ht="16" customHeight="1" spans="1:20">
      <c r="A25" s="39"/>
      <c r="B25" s="39"/>
      <c r="C25" s="39"/>
      <c r="D25" s="68"/>
      <c r="E25" s="70"/>
      <c r="F25" s="70"/>
      <c r="G25" s="106"/>
      <c r="H25" s="106"/>
      <c r="I25" s="106"/>
      <c r="J25" s="309"/>
      <c r="K25" s="36"/>
      <c r="L25" s="29"/>
      <c r="M25" s="29">
        <f t="shared" si="0"/>
        <v>0</v>
      </c>
      <c r="N25" s="29">
        <f t="shared" si="1"/>
        <v>0</v>
      </c>
      <c r="O25" s="29">
        <f t="shared" si="2"/>
        <v>0</v>
      </c>
      <c r="P25" s="70"/>
      <c r="Q25" s="8"/>
      <c r="R25" s="8"/>
      <c r="S25" s="8"/>
      <c r="T25" s="8"/>
    </row>
    <row r="26" ht="16" customHeight="1" spans="1:20">
      <c r="A26" s="39"/>
      <c r="B26" s="39"/>
      <c r="C26" s="39"/>
      <c r="D26" s="68"/>
      <c r="E26" s="70"/>
      <c r="F26" s="70"/>
      <c r="G26" s="106"/>
      <c r="H26" s="106"/>
      <c r="I26" s="106"/>
      <c r="J26" s="309"/>
      <c r="K26" s="36"/>
      <c r="L26" s="29"/>
      <c r="M26" s="29">
        <f t="shared" si="0"/>
        <v>0</v>
      </c>
      <c r="N26" s="29">
        <f t="shared" si="1"/>
        <v>0</v>
      </c>
      <c r="O26" s="29">
        <f t="shared" si="2"/>
        <v>0</v>
      </c>
      <c r="P26" s="70"/>
      <c r="Q26" s="8"/>
      <c r="R26" s="8"/>
      <c r="S26" s="8"/>
      <c r="T26" s="8"/>
    </row>
    <row r="27" ht="16" customHeight="1" spans="1:20">
      <c r="A27" s="39" t="s">
        <v>3162</v>
      </c>
      <c r="B27" s="21"/>
      <c r="C27" s="21"/>
      <c r="D27" s="13"/>
      <c r="E27" s="70"/>
      <c r="F27" s="70"/>
      <c r="G27" s="106"/>
      <c r="H27" s="106"/>
      <c r="I27" s="29">
        <f>SUM(I7:I26)</f>
        <v>0</v>
      </c>
      <c r="J27" s="29">
        <f>SUM(J7:J26)</f>
        <v>0</v>
      </c>
      <c r="K27" s="36"/>
      <c r="L27" s="29"/>
      <c r="M27" s="29">
        <f>SUM(M7:M26)</f>
        <v>0</v>
      </c>
      <c r="N27" s="29">
        <f t="shared" si="1"/>
        <v>0</v>
      </c>
      <c r="O27" s="29">
        <f t="shared" si="2"/>
        <v>0</v>
      </c>
      <c r="P27" s="70"/>
      <c r="Q27" s="8"/>
      <c r="R27" s="8"/>
      <c r="S27" s="8"/>
      <c r="T27" s="8"/>
    </row>
    <row r="28" ht="16" customHeight="1" spans="1:20">
      <c r="A28" s="39" t="s">
        <v>3236</v>
      </c>
      <c r="B28" s="21"/>
      <c r="C28" s="21"/>
      <c r="D28" s="13"/>
      <c r="E28" s="70"/>
      <c r="F28" s="70"/>
      <c r="G28" s="106"/>
      <c r="H28" s="106"/>
      <c r="I28" s="29">
        <f>J27</f>
        <v>0</v>
      </c>
      <c r="J28" s="309"/>
      <c r="K28" s="36"/>
      <c r="L28" s="29"/>
      <c r="M28" s="29"/>
      <c r="N28" s="29"/>
      <c r="O28" s="29"/>
      <c r="P28" s="70"/>
      <c r="Q28" s="8"/>
      <c r="R28" s="8"/>
      <c r="S28" s="8"/>
      <c r="T28" s="8"/>
    </row>
    <row r="29" ht="16" customHeight="1" spans="1:20">
      <c r="A29" s="22" t="s">
        <v>3165</v>
      </c>
      <c r="B29" s="21"/>
      <c r="C29" s="21"/>
      <c r="D29" s="13"/>
      <c r="E29" s="70"/>
      <c r="F29" s="70"/>
      <c r="G29" s="106"/>
      <c r="H29" s="106"/>
      <c r="I29" s="29">
        <f>I27-I28</f>
        <v>0</v>
      </c>
      <c r="J29" s="309"/>
      <c r="K29" s="36"/>
      <c r="L29" s="29"/>
      <c r="M29" s="29">
        <f>M27-M28</f>
        <v>0</v>
      </c>
      <c r="N29" s="29">
        <f>M29-(I29)</f>
        <v>0</v>
      </c>
      <c r="O29" s="29">
        <f>IF(I29=0,0,ROUND((M29-I29)/(I29)*100,2))</f>
        <v>0</v>
      </c>
      <c r="P29" s="70"/>
      <c r="Q29" s="8"/>
      <c r="R29" s="8"/>
      <c r="S29" s="8"/>
      <c r="T29" s="8"/>
    </row>
    <row r="30" ht="16" customHeight="1" spans="1:20">
      <c r="A30" s="73" t="e">
        <f>#REF!</f>
        <v>#REF!</v>
      </c>
      <c r="B30" s="73"/>
      <c r="C30" s="73"/>
      <c r="D30" s="73"/>
      <c r="E30" s="73"/>
      <c r="F30" s="73"/>
      <c r="G30" s="73"/>
      <c r="H30" s="8"/>
      <c r="I30" s="8"/>
      <c r="J30" s="8"/>
      <c r="K30" s="8"/>
      <c r="L30" s="8"/>
      <c r="M30" s="74" t="str">
        <f>CONCATENATE(索引!$D$6,"：",索引!$D30,"    ",索引!$E30)</f>
        <v>评估人员：高晓宇    王海龙</v>
      </c>
      <c r="N30" s="116"/>
      <c r="O30" s="116"/>
      <c r="P30" s="116"/>
      <c r="Q30" s="8"/>
      <c r="R30" s="8"/>
      <c r="S30" s="8"/>
      <c r="T30" s="8"/>
    </row>
    <row r="31" ht="16" customHeight="1" spans="1:20">
      <c r="A31" s="8" t="e">
        <f>#REF!</f>
        <v>#REF!</v>
      </c>
      <c r="B31" s="8"/>
      <c r="C31" s="8"/>
      <c r="D31" s="8"/>
      <c r="E31" s="8"/>
      <c r="F31" s="8"/>
      <c r="G31" s="8"/>
      <c r="H31" s="8"/>
      <c r="I31" s="8"/>
      <c r="J31" s="8"/>
      <c r="K31" s="8"/>
      <c r="L31" s="8"/>
      <c r="M31" s="8"/>
      <c r="N31" s="8"/>
      <c r="O31" s="8"/>
      <c r="P31" s="8"/>
      <c r="Q31" s="8"/>
      <c r="R31" s="8"/>
      <c r="S31" s="8"/>
      <c r="T31" s="8"/>
    </row>
  </sheetData>
  <mergeCells count="17">
    <mergeCell ref="A1:P1"/>
    <mergeCell ref="A3:P3"/>
    <mergeCell ref="G5:I5"/>
    <mergeCell ref="K5:M5"/>
    <mergeCell ref="A27:D27"/>
    <mergeCell ref="A28:D28"/>
    <mergeCell ref="A29:D29"/>
    <mergeCell ref="A5:A6"/>
    <mergeCell ref="B5:B6"/>
    <mergeCell ref="C5:C6"/>
    <mergeCell ref="D5:D6"/>
    <mergeCell ref="E5:E6"/>
    <mergeCell ref="F5:F6"/>
    <mergeCell ref="J5:J6"/>
    <mergeCell ref="N5:N6"/>
    <mergeCell ref="O5:O6"/>
    <mergeCell ref="P5:P6"/>
  </mergeCells>
  <pageMargins left="0.75" right="0.75" top="1" bottom="1" header="0.5" footer="0.5"/>
  <headerFooter/>
  <drawing r:id="rId1"/>
  <picture r:id="rId2"/>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T31"/>
  <sheetViews>
    <sheetView workbookViewId="0">
      <pane xSplit="4" ySplit="6" topLeftCell="E7" activePane="bottomRight" state="frozen"/>
      <selection/>
      <selection pane="topRight"/>
      <selection pane="bottomLeft"/>
      <selection pane="bottomRight" activeCell="A1" sqref="A1:P1"/>
    </sheetView>
  </sheetViews>
  <sheetFormatPr defaultColWidth="14" defaultRowHeight="15.2"/>
  <cols>
    <col min="1" max="1" width="5" customWidth="1"/>
    <col min="2" max="2" width="7" customWidth="1"/>
    <col min="3" max="3" width="5" customWidth="1"/>
    <col min="4" max="4" width="9" customWidth="1"/>
    <col min="5" max="5" width="7" customWidth="1"/>
    <col min="6" max="6" width="5" customWidth="1"/>
    <col min="7" max="7" width="11" customWidth="1"/>
    <col min="8" max="8" width="7" customWidth="1"/>
    <col min="9" max="10" width="9" customWidth="1"/>
    <col min="11" max="11" width="7" customWidth="1"/>
    <col min="12" max="12" width="9" customWidth="1"/>
    <col min="13" max="13" width="13" customWidth="1"/>
    <col min="14" max="14" width="11" customWidth="1"/>
    <col min="15" max="15" width="7" customWidth="1"/>
    <col min="16" max="16" width="5" customWidth="1"/>
    <col min="17" max="20" width="9" customWidth="1"/>
  </cols>
  <sheetData>
    <row r="1" ht="24" customHeight="1" spans="1:20">
      <c r="A1" s="61" t="s">
        <v>3254</v>
      </c>
      <c r="B1" s="62"/>
      <c r="C1" s="62"/>
      <c r="D1" s="62"/>
      <c r="E1" s="62"/>
      <c r="F1" s="62"/>
      <c r="G1" s="62"/>
      <c r="H1" s="62"/>
      <c r="I1" s="62"/>
      <c r="J1" s="62"/>
      <c r="K1" s="62"/>
      <c r="L1" s="62"/>
      <c r="M1" s="62"/>
      <c r="N1" s="62"/>
      <c r="O1" s="62"/>
      <c r="P1" s="62"/>
      <c r="Q1" s="62"/>
      <c r="R1" s="62"/>
      <c r="S1" s="62"/>
      <c r="T1" s="62"/>
    </row>
    <row r="2" ht="16" customHeight="1" spans="1:20">
      <c r="A2" s="63"/>
      <c r="B2" s="63"/>
      <c r="C2" s="63"/>
      <c r="D2" s="63"/>
      <c r="E2" s="63"/>
      <c r="F2" s="63"/>
      <c r="G2" s="63"/>
      <c r="H2" s="63"/>
      <c r="I2" s="63"/>
      <c r="J2" s="25"/>
      <c r="K2" s="25"/>
      <c r="L2" s="25"/>
      <c r="M2" s="25"/>
      <c r="N2" s="25"/>
      <c r="O2" s="42" t="s">
        <v>3255</v>
      </c>
      <c r="P2" s="8"/>
      <c r="Q2" s="8"/>
      <c r="R2" s="8"/>
      <c r="S2" s="8"/>
      <c r="T2" s="8"/>
    </row>
    <row r="3" ht="16" customHeight="1" spans="1:20">
      <c r="A3" s="63" t="e">
        <f>#REF!</f>
        <v>#REF!</v>
      </c>
      <c r="B3" s="8"/>
      <c r="C3" s="8"/>
      <c r="D3" s="8"/>
      <c r="E3" s="8"/>
      <c r="F3" s="8"/>
      <c r="G3" s="273"/>
      <c r="H3" s="273"/>
      <c r="I3" s="273"/>
      <c r="J3" s="273"/>
      <c r="K3" s="8"/>
      <c r="L3" s="273"/>
      <c r="M3" s="273"/>
      <c r="N3" s="273"/>
      <c r="O3" s="273"/>
      <c r="P3" s="8"/>
      <c r="Q3" s="8"/>
      <c r="R3" s="8"/>
      <c r="S3" s="8"/>
      <c r="T3" s="8"/>
    </row>
    <row r="4" ht="16" customHeight="1" spans="1:20">
      <c r="A4" s="105" t="e">
        <f>#REF!</f>
        <v>#REF!</v>
      </c>
      <c r="B4" s="105"/>
      <c r="C4" s="105"/>
      <c r="D4" s="8"/>
      <c r="E4" s="8"/>
      <c r="F4" s="8"/>
      <c r="G4" s="273"/>
      <c r="H4" s="273"/>
      <c r="I4" s="273"/>
      <c r="J4" s="273"/>
      <c r="K4" s="8"/>
      <c r="L4" s="273"/>
      <c r="M4" s="273"/>
      <c r="N4" s="273"/>
      <c r="O4" s="273"/>
      <c r="P4" s="42" t="s">
        <v>2952</v>
      </c>
      <c r="Q4" s="8"/>
      <c r="R4" s="8"/>
      <c r="S4" s="8"/>
      <c r="T4" s="8"/>
    </row>
    <row r="5" ht="16" customHeight="1" spans="1:20">
      <c r="A5" s="22" t="s">
        <v>0</v>
      </c>
      <c r="B5" s="22" t="s">
        <v>3226</v>
      </c>
      <c r="C5" s="22" t="s">
        <v>3227</v>
      </c>
      <c r="D5" s="22" t="s">
        <v>3228</v>
      </c>
      <c r="E5" s="90" t="s">
        <v>3256</v>
      </c>
      <c r="F5" s="90" t="s">
        <v>3229</v>
      </c>
      <c r="G5" s="122" t="s">
        <v>3050</v>
      </c>
      <c r="H5" s="21"/>
      <c r="I5" s="21"/>
      <c r="J5" s="90" t="s">
        <v>3230</v>
      </c>
      <c r="K5" s="35" t="s">
        <v>3051</v>
      </c>
      <c r="L5" s="21"/>
      <c r="M5" s="13"/>
      <c r="N5" s="22" t="s">
        <v>3052</v>
      </c>
      <c r="O5" s="22" t="s">
        <v>3053</v>
      </c>
      <c r="P5" s="22" t="s">
        <v>3083</v>
      </c>
      <c r="Q5" s="25"/>
      <c r="R5" s="25"/>
      <c r="S5" s="25"/>
      <c r="T5" s="25"/>
    </row>
    <row r="6" ht="16" customHeight="1" spans="1:20">
      <c r="A6" s="37"/>
      <c r="B6" s="37"/>
      <c r="C6" s="37"/>
      <c r="D6" s="37"/>
      <c r="E6" s="37"/>
      <c r="F6" s="37"/>
      <c r="G6" s="22" t="s">
        <v>3231</v>
      </c>
      <c r="H6" s="22" t="s">
        <v>3232</v>
      </c>
      <c r="I6" s="22" t="s">
        <v>3233</v>
      </c>
      <c r="J6" s="37"/>
      <c r="K6" s="35" t="s">
        <v>3234</v>
      </c>
      <c r="L6" s="22" t="s">
        <v>3235</v>
      </c>
      <c r="M6" s="22" t="s">
        <v>3233</v>
      </c>
      <c r="N6" s="37"/>
      <c r="O6" s="37"/>
      <c r="P6" s="37"/>
      <c r="Q6" s="25"/>
      <c r="R6" s="25"/>
      <c r="S6" s="25"/>
      <c r="T6" s="25"/>
    </row>
    <row r="7" ht="16" customHeight="1" spans="1:20">
      <c r="A7" s="39"/>
      <c r="B7" s="39"/>
      <c r="C7" s="39"/>
      <c r="D7" s="68"/>
      <c r="E7" s="22"/>
      <c r="F7" s="327"/>
      <c r="G7" s="106"/>
      <c r="H7" s="106">
        <f>IF(G7=0,0,ROUND(I7/G7,2))</f>
        <v>0</v>
      </c>
      <c r="I7" s="106"/>
      <c r="J7" s="309"/>
      <c r="K7" s="36"/>
      <c r="L7" s="29"/>
      <c r="M7" s="29">
        <f t="shared" ref="M7:M26" si="0">ROUND(K7*L7,2)</f>
        <v>0</v>
      </c>
      <c r="N7" s="29">
        <f t="shared" ref="N7:N27" si="1">M7-(I7-J7)</f>
        <v>0</v>
      </c>
      <c r="O7" s="29">
        <f t="shared" ref="O7:O27" si="2">IF(I7-J7=0,0,ROUND((M7-I7+J7)/(I7-J7)*100,2))</f>
        <v>0</v>
      </c>
      <c r="P7" s="70"/>
      <c r="Q7" s="8"/>
      <c r="R7" s="8"/>
      <c r="S7" s="8"/>
      <c r="T7" s="8"/>
    </row>
    <row r="8" ht="16" customHeight="1" spans="1:20">
      <c r="A8" s="22"/>
      <c r="B8" s="22"/>
      <c r="C8" s="22"/>
      <c r="D8" s="32"/>
      <c r="E8" s="22"/>
      <c r="F8" s="28"/>
      <c r="G8" s="106"/>
      <c r="H8" s="106">
        <f>IF(G8=0,0,ROUND(I8/G8,2))</f>
        <v>0</v>
      </c>
      <c r="I8" s="106"/>
      <c r="J8" s="309"/>
      <c r="K8" s="36"/>
      <c r="L8" s="29"/>
      <c r="M8" s="29">
        <f t="shared" si="0"/>
        <v>0</v>
      </c>
      <c r="N8" s="29">
        <f t="shared" si="1"/>
        <v>0</v>
      </c>
      <c r="O8" s="29">
        <f t="shared" si="2"/>
        <v>0</v>
      </c>
      <c r="P8" s="70"/>
      <c r="Q8" s="8"/>
      <c r="R8" s="8"/>
      <c r="S8" s="8"/>
      <c r="T8" s="8"/>
    </row>
    <row r="9" ht="16" customHeight="1" spans="1:20">
      <c r="A9" s="22"/>
      <c r="B9" s="22"/>
      <c r="C9" s="22"/>
      <c r="D9" s="32"/>
      <c r="E9" s="22"/>
      <c r="F9" s="28"/>
      <c r="G9" s="106"/>
      <c r="H9" s="106">
        <f>IF(G9=0,0,ROUND(I9/G9,2))</f>
        <v>0</v>
      </c>
      <c r="I9" s="106"/>
      <c r="J9" s="309"/>
      <c r="K9" s="36"/>
      <c r="L9" s="29"/>
      <c r="M9" s="29">
        <f t="shared" si="0"/>
        <v>0</v>
      </c>
      <c r="N9" s="29">
        <f t="shared" si="1"/>
        <v>0</v>
      </c>
      <c r="O9" s="29">
        <f t="shared" si="2"/>
        <v>0</v>
      </c>
      <c r="P9" s="70"/>
      <c r="Q9" s="8"/>
      <c r="R9" s="8"/>
      <c r="S9" s="8"/>
      <c r="T9" s="8"/>
    </row>
    <row r="10" ht="16" customHeight="1" spans="1:20">
      <c r="A10" s="22"/>
      <c r="B10" s="22"/>
      <c r="C10" s="22"/>
      <c r="D10" s="32"/>
      <c r="E10" s="22"/>
      <c r="F10" s="28"/>
      <c r="G10" s="106"/>
      <c r="H10" s="106">
        <f>IF(G10=0,0,ROUND(I10/G10,2))</f>
        <v>0</v>
      </c>
      <c r="I10" s="106"/>
      <c r="J10" s="309"/>
      <c r="K10" s="36"/>
      <c r="L10" s="29"/>
      <c r="M10" s="29">
        <f t="shared" si="0"/>
        <v>0</v>
      </c>
      <c r="N10" s="29">
        <f t="shared" si="1"/>
        <v>0</v>
      </c>
      <c r="O10" s="29">
        <f t="shared" si="2"/>
        <v>0</v>
      </c>
      <c r="P10" s="70"/>
      <c r="Q10" s="8"/>
      <c r="R10" s="8"/>
      <c r="S10" s="8"/>
      <c r="T10" s="8"/>
    </row>
    <row r="11" ht="16" customHeight="1" spans="1:20">
      <c r="A11" s="22"/>
      <c r="B11" s="22"/>
      <c r="C11" s="22"/>
      <c r="D11" s="32"/>
      <c r="E11" s="22"/>
      <c r="F11" s="28"/>
      <c r="G11" s="106"/>
      <c r="H11" s="106"/>
      <c r="I11" s="106"/>
      <c r="J11" s="309"/>
      <c r="K11" s="36"/>
      <c r="L11" s="29"/>
      <c r="M11" s="29">
        <f t="shared" si="0"/>
        <v>0</v>
      </c>
      <c r="N11" s="29">
        <f t="shared" si="1"/>
        <v>0</v>
      </c>
      <c r="O11" s="29">
        <f t="shared" si="2"/>
        <v>0</v>
      </c>
      <c r="P11" s="70"/>
      <c r="Q11" s="8"/>
      <c r="R11" s="8"/>
      <c r="S11" s="8"/>
      <c r="T11" s="8"/>
    </row>
    <row r="12" ht="16" customHeight="1" spans="1:20">
      <c r="A12" s="22"/>
      <c r="B12" s="22"/>
      <c r="C12" s="22"/>
      <c r="D12" s="32"/>
      <c r="E12" s="22"/>
      <c r="F12" s="28"/>
      <c r="G12" s="106"/>
      <c r="H12" s="106"/>
      <c r="I12" s="106"/>
      <c r="J12" s="309"/>
      <c r="K12" s="36"/>
      <c r="L12" s="29"/>
      <c r="M12" s="29">
        <f t="shared" si="0"/>
        <v>0</v>
      </c>
      <c r="N12" s="29">
        <f t="shared" si="1"/>
        <v>0</v>
      </c>
      <c r="O12" s="29">
        <f t="shared" si="2"/>
        <v>0</v>
      </c>
      <c r="P12" s="70"/>
      <c r="Q12" s="8"/>
      <c r="R12" s="8"/>
      <c r="S12" s="8"/>
      <c r="T12" s="8"/>
    </row>
    <row r="13" ht="16" customHeight="1" spans="1:20">
      <c r="A13" s="22"/>
      <c r="B13" s="22"/>
      <c r="C13" s="22"/>
      <c r="D13" s="32"/>
      <c r="E13" s="22"/>
      <c r="F13" s="28"/>
      <c r="G13" s="106"/>
      <c r="H13" s="106"/>
      <c r="I13" s="106"/>
      <c r="J13" s="309"/>
      <c r="K13" s="36"/>
      <c r="L13" s="29"/>
      <c r="M13" s="29">
        <f t="shared" si="0"/>
        <v>0</v>
      </c>
      <c r="N13" s="29">
        <f t="shared" si="1"/>
        <v>0</v>
      </c>
      <c r="O13" s="29">
        <f t="shared" si="2"/>
        <v>0</v>
      </c>
      <c r="P13" s="70"/>
      <c r="Q13" s="8"/>
      <c r="R13" s="8"/>
      <c r="S13" s="8"/>
      <c r="T13" s="8"/>
    </row>
    <row r="14" ht="16" customHeight="1" spans="1:20">
      <c r="A14" s="22"/>
      <c r="B14" s="22"/>
      <c r="C14" s="22"/>
      <c r="D14" s="32"/>
      <c r="E14" s="22"/>
      <c r="F14" s="28"/>
      <c r="G14" s="106"/>
      <c r="H14" s="106"/>
      <c r="I14" s="106"/>
      <c r="J14" s="309"/>
      <c r="K14" s="36"/>
      <c r="L14" s="29"/>
      <c r="M14" s="29">
        <f t="shared" si="0"/>
        <v>0</v>
      </c>
      <c r="N14" s="29">
        <f t="shared" si="1"/>
        <v>0</v>
      </c>
      <c r="O14" s="29">
        <f t="shared" si="2"/>
        <v>0</v>
      </c>
      <c r="P14" s="70"/>
      <c r="Q14" s="8"/>
      <c r="R14" s="8"/>
      <c r="S14" s="8"/>
      <c r="T14" s="8"/>
    </row>
    <row r="15" ht="16" customHeight="1" spans="1:20">
      <c r="A15" s="22"/>
      <c r="B15" s="22"/>
      <c r="C15" s="22"/>
      <c r="D15" s="32"/>
      <c r="E15" s="22"/>
      <c r="F15" s="28"/>
      <c r="G15" s="106"/>
      <c r="H15" s="106"/>
      <c r="I15" s="106"/>
      <c r="J15" s="309"/>
      <c r="K15" s="36"/>
      <c r="L15" s="29"/>
      <c r="M15" s="29">
        <f t="shared" si="0"/>
        <v>0</v>
      </c>
      <c r="N15" s="29">
        <f t="shared" si="1"/>
        <v>0</v>
      </c>
      <c r="O15" s="29">
        <f t="shared" si="2"/>
        <v>0</v>
      </c>
      <c r="P15" s="70"/>
      <c r="Q15" s="8"/>
      <c r="R15" s="8"/>
      <c r="S15" s="8"/>
      <c r="T15" s="8"/>
    </row>
    <row r="16" ht="16" customHeight="1" spans="1:20">
      <c r="A16" s="22"/>
      <c r="B16" s="22"/>
      <c r="C16" s="22"/>
      <c r="D16" s="32"/>
      <c r="E16" s="22"/>
      <c r="F16" s="28"/>
      <c r="G16" s="106"/>
      <c r="H16" s="106"/>
      <c r="I16" s="106"/>
      <c r="J16" s="309"/>
      <c r="K16" s="36"/>
      <c r="L16" s="29"/>
      <c r="M16" s="29">
        <f t="shared" si="0"/>
        <v>0</v>
      </c>
      <c r="N16" s="29">
        <f t="shared" si="1"/>
        <v>0</v>
      </c>
      <c r="O16" s="29">
        <f t="shared" si="2"/>
        <v>0</v>
      </c>
      <c r="P16" s="70"/>
      <c r="Q16" s="8"/>
      <c r="R16" s="8"/>
      <c r="S16" s="8"/>
      <c r="T16" s="8"/>
    </row>
    <row r="17" ht="16" customHeight="1" spans="1:20">
      <c r="A17" s="22"/>
      <c r="B17" s="22"/>
      <c r="C17" s="22"/>
      <c r="D17" s="32"/>
      <c r="E17" s="22"/>
      <c r="F17" s="28"/>
      <c r="G17" s="106"/>
      <c r="H17" s="106"/>
      <c r="I17" s="106"/>
      <c r="J17" s="309"/>
      <c r="K17" s="36"/>
      <c r="L17" s="29"/>
      <c r="M17" s="29">
        <f t="shared" si="0"/>
        <v>0</v>
      </c>
      <c r="N17" s="29">
        <f t="shared" si="1"/>
        <v>0</v>
      </c>
      <c r="O17" s="29">
        <f t="shared" si="2"/>
        <v>0</v>
      </c>
      <c r="P17" s="70"/>
      <c r="Q17" s="8"/>
      <c r="R17" s="8"/>
      <c r="S17" s="8"/>
      <c r="T17" s="8"/>
    </row>
    <row r="18" ht="16" customHeight="1" spans="1:20">
      <c r="A18" s="22"/>
      <c r="B18" s="22"/>
      <c r="C18" s="22"/>
      <c r="D18" s="32"/>
      <c r="E18" s="22"/>
      <c r="F18" s="28"/>
      <c r="G18" s="106"/>
      <c r="H18" s="106"/>
      <c r="I18" s="106"/>
      <c r="J18" s="309"/>
      <c r="K18" s="36"/>
      <c r="L18" s="29"/>
      <c r="M18" s="29">
        <f t="shared" si="0"/>
        <v>0</v>
      </c>
      <c r="N18" s="29">
        <f t="shared" si="1"/>
        <v>0</v>
      </c>
      <c r="O18" s="29">
        <f t="shared" si="2"/>
        <v>0</v>
      </c>
      <c r="P18" s="70"/>
      <c r="Q18" s="8"/>
      <c r="R18" s="8"/>
      <c r="S18" s="8"/>
      <c r="T18" s="8"/>
    </row>
    <row r="19" ht="16" customHeight="1" spans="1:20">
      <c r="A19" s="22"/>
      <c r="B19" s="22"/>
      <c r="C19" s="22"/>
      <c r="D19" s="32"/>
      <c r="E19" s="22"/>
      <c r="F19" s="28"/>
      <c r="G19" s="106"/>
      <c r="H19" s="106"/>
      <c r="I19" s="106"/>
      <c r="J19" s="309"/>
      <c r="K19" s="36"/>
      <c r="L19" s="29"/>
      <c r="M19" s="29">
        <f t="shared" si="0"/>
        <v>0</v>
      </c>
      <c r="N19" s="29">
        <f t="shared" si="1"/>
        <v>0</v>
      </c>
      <c r="O19" s="29">
        <f t="shared" si="2"/>
        <v>0</v>
      </c>
      <c r="P19" s="70"/>
      <c r="Q19" s="8"/>
      <c r="R19" s="8"/>
      <c r="S19" s="8"/>
      <c r="T19" s="8"/>
    </row>
    <row r="20" ht="16" customHeight="1" spans="1:20">
      <c r="A20" s="22"/>
      <c r="B20" s="22"/>
      <c r="C20" s="22"/>
      <c r="D20" s="32"/>
      <c r="E20" s="22"/>
      <c r="F20" s="28"/>
      <c r="G20" s="106"/>
      <c r="H20" s="106"/>
      <c r="I20" s="106"/>
      <c r="J20" s="309"/>
      <c r="K20" s="36"/>
      <c r="L20" s="29"/>
      <c r="M20" s="29">
        <f t="shared" si="0"/>
        <v>0</v>
      </c>
      <c r="N20" s="29">
        <f t="shared" si="1"/>
        <v>0</v>
      </c>
      <c r="O20" s="29">
        <f t="shared" si="2"/>
        <v>0</v>
      </c>
      <c r="P20" s="70"/>
      <c r="Q20" s="8"/>
      <c r="R20" s="8"/>
      <c r="S20" s="8"/>
      <c r="T20" s="8"/>
    </row>
    <row r="21" ht="16" customHeight="1" spans="1:20">
      <c r="A21" s="22"/>
      <c r="B21" s="22"/>
      <c r="C21" s="22"/>
      <c r="D21" s="32"/>
      <c r="E21" s="22"/>
      <c r="F21" s="28"/>
      <c r="G21" s="106"/>
      <c r="H21" s="106"/>
      <c r="I21" s="106"/>
      <c r="J21" s="309"/>
      <c r="K21" s="36"/>
      <c r="L21" s="29"/>
      <c r="M21" s="29">
        <f t="shared" si="0"/>
        <v>0</v>
      </c>
      <c r="N21" s="29">
        <f t="shared" si="1"/>
        <v>0</v>
      </c>
      <c r="O21" s="29">
        <f t="shared" si="2"/>
        <v>0</v>
      </c>
      <c r="P21" s="70"/>
      <c r="Q21" s="8"/>
      <c r="R21" s="8"/>
      <c r="S21" s="8"/>
      <c r="T21" s="8"/>
    </row>
    <row r="22" ht="16" customHeight="1" spans="1:20">
      <c r="A22" s="22"/>
      <c r="B22" s="22"/>
      <c r="C22" s="22"/>
      <c r="D22" s="32"/>
      <c r="E22" s="22"/>
      <c r="F22" s="28"/>
      <c r="G22" s="106"/>
      <c r="H22" s="106"/>
      <c r="I22" s="106"/>
      <c r="J22" s="309"/>
      <c r="K22" s="36"/>
      <c r="L22" s="29"/>
      <c r="M22" s="29">
        <f t="shared" si="0"/>
        <v>0</v>
      </c>
      <c r="N22" s="29">
        <f t="shared" si="1"/>
        <v>0</v>
      </c>
      <c r="O22" s="29">
        <f t="shared" si="2"/>
        <v>0</v>
      </c>
      <c r="P22" s="70"/>
      <c r="Q22" s="8"/>
      <c r="R22" s="8"/>
      <c r="S22" s="8"/>
      <c r="T22" s="8"/>
    </row>
    <row r="23" ht="16" customHeight="1" spans="1:20">
      <c r="A23" s="22"/>
      <c r="B23" s="22"/>
      <c r="C23" s="22"/>
      <c r="D23" s="32"/>
      <c r="E23" s="22"/>
      <c r="F23" s="28"/>
      <c r="G23" s="106"/>
      <c r="H23" s="106"/>
      <c r="I23" s="106"/>
      <c r="J23" s="309"/>
      <c r="K23" s="36"/>
      <c r="L23" s="29"/>
      <c r="M23" s="29">
        <f t="shared" si="0"/>
        <v>0</v>
      </c>
      <c r="N23" s="29">
        <f t="shared" si="1"/>
        <v>0</v>
      </c>
      <c r="O23" s="29">
        <f t="shared" si="2"/>
        <v>0</v>
      </c>
      <c r="P23" s="70"/>
      <c r="Q23" s="8"/>
      <c r="R23" s="8"/>
      <c r="S23" s="8"/>
      <c r="T23" s="8"/>
    </row>
    <row r="24" ht="16" customHeight="1" spans="1:20">
      <c r="A24" s="22"/>
      <c r="B24" s="22"/>
      <c r="C24" s="22"/>
      <c r="D24" s="32"/>
      <c r="E24" s="22"/>
      <c r="F24" s="28"/>
      <c r="G24" s="106"/>
      <c r="H24" s="106"/>
      <c r="I24" s="106"/>
      <c r="J24" s="309"/>
      <c r="K24" s="36"/>
      <c r="L24" s="29"/>
      <c r="M24" s="29">
        <f t="shared" si="0"/>
        <v>0</v>
      </c>
      <c r="N24" s="29">
        <f t="shared" si="1"/>
        <v>0</v>
      </c>
      <c r="O24" s="29">
        <f t="shared" si="2"/>
        <v>0</v>
      </c>
      <c r="P24" s="70"/>
      <c r="Q24" s="8"/>
      <c r="R24" s="8"/>
      <c r="S24" s="8"/>
      <c r="T24" s="8"/>
    </row>
    <row r="25" ht="16" customHeight="1" spans="1:20">
      <c r="A25" s="22"/>
      <c r="B25" s="22"/>
      <c r="C25" s="22"/>
      <c r="D25" s="32"/>
      <c r="E25" s="22"/>
      <c r="F25" s="28"/>
      <c r="G25" s="106"/>
      <c r="H25" s="106"/>
      <c r="I25" s="106"/>
      <c r="J25" s="309"/>
      <c r="K25" s="36"/>
      <c r="L25" s="29"/>
      <c r="M25" s="29">
        <f t="shared" si="0"/>
        <v>0</v>
      </c>
      <c r="N25" s="29">
        <f t="shared" si="1"/>
        <v>0</v>
      </c>
      <c r="O25" s="29">
        <f t="shared" si="2"/>
        <v>0</v>
      </c>
      <c r="P25" s="70"/>
      <c r="Q25" s="8"/>
      <c r="R25" s="8"/>
      <c r="S25" s="8"/>
      <c r="T25" s="8"/>
    </row>
    <row r="26" ht="16" customHeight="1" spans="1:20">
      <c r="A26" s="22"/>
      <c r="B26" s="22"/>
      <c r="C26" s="22"/>
      <c r="D26" s="32"/>
      <c r="E26" s="22"/>
      <c r="F26" s="28"/>
      <c r="G26" s="106"/>
      <c r="H26" s="106"/>
      <c r="I26" s="106"/>
      <c r="J26" s="309"/>
      <c r="K26" s="36"/>
      <c r="L26" s="29"/>
      <c r="M26" s="29">
        <f t="shared" si="0"/>
        <v>0</v>
      </c>
      <c r="N26" s="29">
        <f t="shared" si="1"/>
        <v>0</v>
      </c>
      <c r="O26" s="29">
        <f t="shared" si="2"/>
        <v>0</v>
      </c>
      <c r="P26" s="70"/>
      <c r="Q26" s="8"/>
      <c r="R26" s="8"/>
      <c r="S26" s="8"/>
      <c r="T26" s="8"/>
    </row>
    <row r="27" ht="16" customHeight="1" spans="1:20">
      <c r="A27" s="39" t="s">
        <v>3162</v>
      </c>
      <c r="B27" s="21"/>
      <c r="C27" s="21"/>
      <c r="D27" s="13"/>
      <c r="E27" s="22"/>
      <c r="F27" s="28"/>
      <c r="G27" s="106"/>
      <c r="H27" s="106"/>
      <c r="I27" s="29">
        <f>SUM(I7:I26)</f>
        <v>0</v>
      </c>
      <c r="J27" s="29">
        <f>SUM(J7:J26)</f>
        <v>0</v>
      </c>
      <c r="K27" s="36"/>
      <c r="L27" s="29"/>
      <c r="M27" s="29">
        <f>SUM(M7:M26)</f>
        <v>0</v>
      </c>
      <c r="N27" s="29">
        <f t="shared" si="1"/>
        <v>0</v>
      </c>
      <c r="O27" s="29">
        <f t="shared" si="2"/>
        <v>0</v>
      </c>
      <c r="P27" s="70"/>
      <c r="Q27" s="8"/>
      <c r="R27" s="8"/>
      <c r="S27" s="8"/>
      <c r="T27" s="8"/>
    </row>
    <row r="28" ht="16" customHeight="1" spans="1:20">
      <c r="A28" s="39" t="s">
        <v>3236</v>
      </c>
      <c r="B28" s="21"/>
      <c r="C28" s="21"/>
      <c r="D28" s="13"/>
      <c r="E28" s="22"/>
      <c r="F28" s="28"/>
      <c r="G28" s="106"/>
      <c r="H28" s="106"/>
      <c r="I28" s="29">
        <f>J27</f>
        <v>0</v>
      </c>
      <c r="J28" s="309"/>
      <c r="K28" s="36"/>
      <c r="L28" s="29"/>
      <c r="M28" s="29"/>
      <c r="N28" s="29"/>
      <c r="O28" s="29"/>
      <c r="P28" s="70"/>
      <c r="Q28" s="8"/>
      <c r="R28" s="8"/>
      <c r="S28" s="8"/>
      <c r="T28" s="8"/>
    </row>
    <row r="29" ht="16" customHeight="1" spans="1:20">
      <c r="A29" s="22" t="s">
        <v>3165</v>
      </c>
      <c r="B29" s="21"/>
      <c r="C29" s="21"/>
      <c r="D29" s="13"/>
      <c r="E29" s="22"/>
      <c r="F29" s="28"/>
      <c r="G29" s="106"/>
      <c r="H29" s="106"/>
      <c r="I29" s="29">
        <f>I27-I28</f>
        <v>0</v>
      </c>
      <c r="J29" s="309"/>
      <c r="K29" s="36"/>
      <c r="L29" s="29"/>
      <c r="M29" s="29">
        <f>M27-M28</f>
        <v>0</v>
      </c>
      <c r="N29" s="29">
        <f>M29-(I29)</f>
        <v>0</v>
      </c>
      <c r="O29" s="29">
        <f>IF(I29=0,0,ROUND((M29-I29)/(I29)*100,2))</f>
        <v>0</v>
      </c>
      <c r="P29" s="70"/>
      <c r="Q29" s="8"/>
      <c r="R29" s="8"/>
      <c r="S29" s="8"/>
      <c r="T29" s="8"/>
    </row>
    <row r="30" ht="16" customHeight="1" spans="1:20">
      <c r="A30" s="73" t="e">
        <f>#REF!</f>
        <v>#REF!</v>
      </c>
      <c r="B30" s="73"/>
      <c r="C30" s="73"/>
      <c r="D30" s="73"/>
      <c r="E30" s="73"/>
      <c r="F30" s="73"/>
      <c r="G30" s="73"/>
      <c r="H30" s="8"/>
      <c r="I30" s="8"/>
      <c r="J30" s="8"/>
      <c r="K30" s="8"/>
      <c r="L30" s="8"/>
      <c r="M30" s="74" t="str">
        <f>CONCATENATE(索引!$D$6,"：",索引!$D31,"    ",索引!$E31)</f>
        <v>评估人员：高晓宇    王海龙</v>
      </c>
      <c r="N30" s="116"/>
      <c r="O30" s="116"/>
      <c r="P30" s="116"/>
      <c r="Q30" s="8"/>
      <c r="R30" s="8"/>
      <c r="S30" s="8"/>
      <c r="T30" s="8"/>
    </row>
    <row r="31" ht="16" customHeight="1" spans="1:20">
      <c r="A31" s="8" t="e">
        <f>#REF!</f>
        <v>#REF!</v>
      </c>
      <c r="B31" s="8"/>
      <c r="C31" s="8"/>
      <c r="D31" s="8"/>
      <c r="E31" s="8"/>
      <c r="F31" s="8"/>
      <c r="G31" s="8"/>
      <c r="H31" s="8"/>
      <c r="I31" s="8"/>
      <c r="J31" s="8"/>
      <c r="K31" s="8"/>
      <c r="L31" s="8"/>
      <c r="M31" s="8"/>
      <c r="N31" s="8"/>
      <c r="O31" s="8"/>
      <c r="P31" s="8"/>
      <c r="Q31" s="8"/>
      <c r="R31" s="8"/>
      <c r="S31" s="8"/>
      <c r="T31" s="8"/>
    </row>
  </sheetData>
  <mergeCells count="18">
    <mergeCell ref="A1:P1"/>
    <mergeCell ref="O2:P2"/>
    <mergeCell ref="A3:P3"/>
    <mergeCell ref="G5:I5"/>
    <mergeCell ref="K5:M5"/>
    <mergeCell ref="A27:D27"/>
    <mergeCell ref="A28:D28"/>
    <mergeCell ref="A29:D29"/>
    <mergeCell ref="A5:A6"/>
    <mergeCell ref="B5:B6"/>
    <mergeCell ref="C5:C6"/>
    <mergeCell ref="D5:D6"/>
    <mergeCell ref="E5:E6"/>
    <mergeCell ref="F5:F6"/>
    <mergeCell ref="J5:J6"/>
    <mergeCell ref="N5:N6"/>
    <mergeCell ref="O5:O6"/>
    <mergeCell ref="P5:P6"/>
  </mergeCells>
  <pageMargins left="0.75" right="0.75" top="1" bottom="1" header="0.5" footer="0.5"/>
  <headerFooter/>
  <drawing r:id="rId1"/>
  <picture r:id="rId2"/>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AA31"/>
  <sheetViews>
    <sheetView workbookViewId="0">
      <pane xSplit="3" ySplit="6" topLeftCell="D7" activePane="bottomRight" state="frozen"/>
      <selection/>
      <selection pane="topRight"/>
      <selection pane="bottomLeft"/>
      <selection pane="bottomRight" activeCell="A1" sqref="A1:Q1"/>
    </sheetView>
  </sheetViews>
  <sheetFormatPr defaultColWidth="14" defaultRowHeight="15.2"/>
  <cols>
    <col min="1" max="1" width="5" customWidth="1"/>
    <col min="2" max="2" width="9" customWidth="1"/>
    <col min="3" max="3" width="11" customWidth="1"/>
    <col min="4" max="4" width="9" customWidth="1"/>
    <col min="5" max="5" width="13"/>
    <col min="6" max="6" width="13" customWidth="1" outlineLevel="1"/>
    <col min="7" max="10" width="9" customWidth="1"/>
    <col min="11" max="11" width="11" customWidth="1"/>
    <col min="12" max="12" width="7" customWidth="1"/>
    <col min="13" max="14" width="9" customWidth="1"/>
    <col min="15" max="16" width="7" customWidth="1"/>
    <col min="17" max="17" width="11" customWidth="1"/>
    <col min="18" max="19" width="9" customWidth="1"/>
    <col min="20" max="20" width="7" customWidth="1"/>
    <col min="21" max="21" width="13" customWidth="1"/>
    <col min="22" max="22" width="25" customWidth="1"/>
    <col min="23" max="23" width="13" customWidth="1"/>
    <col min="24" max="24" width="1" customWidth="1"/>
    <col min="25" max="25" width="13" customWidth="1"/>
    <col min="26" max="26" width="1" customWidth="1"/>
    <col min="27" max="27" width="11" customWidth="1"/>
  </cols>
  <sheetData>
    <row r="1" ht="24" customHeight="1" spans="1:27">
      <c r="A1" s="61" t="s">
        <v>3257</v>
      </c>
      <c r="B1" s="62"/>
      <c r="C1" s="62"/>
      <c r="D1" s="62"/>
      <c r="E1" s="62"/>
      <c r="F1" s="62"/>
      <c r="G1" s="62"/>
      <c r="H1" s="62"/>
      <c r="I1" s="62"/>
      <c r="J1" s="62"/>
      <c r="K1" s="62"/>
      <c r="L1" s="62"/>
      <c r="M1" s="62"/>
      <c r="N1" s="62"/>
      <c r="O1" s="62"/>
      <c r="P1" s="62"/>
      <c r="Q1" s="62"/>
      <c r="R1" s="62"/>
      <c r="S1" s="62"/>
      <c r="T1" s="62"/>
      <c r="U1" s="62"/>
      <c r="V1" s="62"/>
      <c r="W1" s="62"/>
      <c r="X1" s="62"/>
      <c r="Y1" s="62"/>
      <c r="Z1" s="62"/>
      <c r="AA1" s="62"/>
    </row>
    <row r="2" ht="16" customHeight="1" spans="1:27">
      <c r="A2" s="63"/>
      <c r="B2" s="63"/>
      <c r="C2" s="63"/>
      <c r="D2" s="63"/>
      <c r="E2" s="63"/>
      <c r="F2" s="63"/>
      <c r="G2" s="63"/>
      <c r="H2" s="63"/>
      <c r="I2" s="63"/>
      <c r="J2" s="63"/>
      <c r="K2" s="25"/>
      <c r="L2" s="25"/>
      <c r="M2" s="25"/>
      <c r="N2" s="25"/>
      <c r="O2" s="25"/>
      <c r="P2" s="25"/>
      <c r="Q2" s="42" t="s">
        <v>3258</v>
      </c>
      <c r="R2" s="8"/>
      <c r="S2" s="8"/>
      <c r="T2" s="8"/>
      <c r="U2" s="8"/>
      <c r="V2" s="8"/>
      <c r="W2" s="8"/>
      <c r="X2" s="8"/>
      <c r="Y2" s="8"/>
      <c r="Z2" s="8"/>
      <c r="AA2" s="8"/>
    </row>
    <row r="3" ht="16" customHeight="1" spans="1:27">
      <c r="A3" s="63" t="e">
        <f>#REF!</f>
        <v>#REF!</v>
      </c>
      <c r="B3" s="8"/>
      <c r="C3" s="8"/>
      <c r="D3" s="8"/>
      <c r="E3" s="8"/>
      <c r="F3" s="8"/>
      <c r="G3" s="8"/>
      <c r="H3" s="8"/>
      <c r="I3" s="8"/>
      <c r="J3" s="8"/>
      <c r="K3" s="8"/>
      <c r="L3" s="8"/>
      <c r="M3" s="8"/>
      <c r="N3" s="8"/>
      <c r="O3" s="8"/>
      <c r="P3" s="8"/>
      <c r="Q3" s="8"/>
      <c r="R3" s="8"/>
      <c r="S3" s="8"/>
      <c r="T3" s="8"/>
      <c r="U3" s="8"/>
      <c r="V3" s="8"/>
      <c r="W3" s="8"/>
      <c r="X3" s="8"/>
      <c r="Y3" s="8"/>
      <c r="Z3" s="8"/>
      <c r="AA3" s="8"/>
    </row>
    <row r="4" ht="16" customHeight="1" spans="1:27">
      <c r="A4" s="105" t="e">
        <f>#REF!</f>
        <v>#REF!</v>
      </c>
      <c r="B4" s="105"/>
      <c r="C4" s="8"/>
      <c r="D4" s="8"/>
      <c r="E4" s="8"/>
      <c r="F4" s="8"/>
      <c r="G4" s="8"/>
      <c r="H4" s="8"/>
      <c r="I4" s="8"/>
      <c r="J4" s="8"/>
      <c r="K4" s="8"/>
      <c r="L4" s="8"/>
      <c r="M4" s="8"/>
      <c r="N4" s="8"/>
      <c r="O4" s="8"/>
      <c r="P4" s="8"/>
      <c r="Q4" s="42" t="s">
        <v>2952</v>
      </c>
      <c r="R4" s="8"/>
      <c r="S4" s="8"/>
      <c r="T4" s="8"/>
      <c r="U4" s="8"/>
      <c r="V4" s="8"/>
      <c r="W4" s="8"/>
      <c r="X4" s="8"/>
      <c r="Y4" s="8"/>
      <c r="Z4" s="8"/>
      <c r="AA4" s="8"/>
    </row>
    <row r="5" ht="16" customHeight="1" spans="1:27">
      <c r="A5" s="22" t="s">
        <v>0</v>
      </c>
      <c r="B5" s="22" t="s">
        <v>3226</v>
      </c>
      <c r="C5" s="22" t="s">
        <v>3259</v>
      </c>
      <c r="D5" s="22" t="s">
        <v>3228</v>
      </c>
      <c r="E5" s="90" t="s">
        <v>3229</v>
      </c>
      <c r="F5" s="90" t="s">
        <v>3260</v>
      </c>
      <c r="G5" s="90" t="s">
        <v>3261</v>
      </c>
      <c r="H5" s="122" t="s">
        <v>3050</v>
      </c>
      <c r="I5" s="21"/>
      <c r="J5" s="21"/>
      <c r="K5" s="90" t="s">
        <v>3230</v>
      </c>
      <c r="L5" s="35" t="s">
        <v>3051</v>
      </c>
      <c r="M5" s="21"/>
      <c r="N5" s="13"/>
      <c r="O5" s="22" t="s">
        <v>3052</v>
      </c>
      <c r="P5" s="22" t="s">
        <v>3053</v>
      </c>
      <c r="Q5" s="22" t="s">
        <v>3083</v>
      </c>
      <c r="R5" s="25"/>
      <c r="S5" s="25"/>
      <c r="T5" s="328"/>
      <c r="U5" s="328"/>
      <c r="V5" s="328"/>
      <c r="W5" s="328" t="s">
        <v>3262</v>
      </c>
      <c r="X5" s="328"/>
      <c r="Y5" s="328" t="s">
        <v>3263</v>
      </c>
      <c r="Z5" s="328"/>
      <c r="AA5" s="329" t="s">
        <v>3264</v>
      </c>
    </row>
    <row r="6" ht="24" customHeight="1" spans="1:27">
      <c r="A6" s="37"/>
      <c r="B6" s="37"/>
      <c r="C6" s="37"/>
      <c r="D6" s="37"/>
      <c r="E6" s="37"/>
      <c r="F6" s="37"/>
      <c r="G6" s="37"/>
      <c r="H6" s="22" t="s">
        <v>3231</v>
      </c>
      <c r="I6" s="22" t="s">
        <v>3232</v>
      </c>
      <c r="J6" s="22" t="s">
        <v>3233</v>
      </c>
      <c r="K6" s="37"/>
      <c r="L6" s="35" t="s">
        <v>3234</v>
      </c>
      <c r="M6" s="22" t="s">
        <v>3235</v>
      </c>
      <c r="N6" s="22" t="s">
        <v>3233</v>
      </c>
      <c r="O6" s="37"/>
      <c r="P6" s="37"/>
      <c r="Q6" s="37"/>
      <c r="R6" s="25"/>
      <c r="S6" s="25"/>
      <c r="T6" s="330" t="s">
        <v>0</v>
      </c>
      <c r="U6" s="330" t="s">
        <v>3265</v>
      </c>
      <c r="V6" s="330" t="s">
        <v>3266</v>
      </c>
      <c r="W6" s="330" t="s">
        <v>3267</v>
      </c>
      <c r="X6" s="330"/>
      <c r="Y6" s="330" t="s">
        <v>3267</v>
      </c>
      <c r="Z6" s="330"/>
      <c r="AA6" s="330" t="s">
        <v>3267</v>
      </c>
    </row>
    <row r="7" ht="16" customHeight="1" spans="1:27">
      <c r="A7" s="39"/>
      <c r="B7" s="39"/>
      <c r="C7" s="68"/>
      <c r="D7" s="306"/>
      <c r="E7" s="307"/>
      <c r="F7" s="307"/>
      <c r="G7" s="308"/>
      <c r="H7" s="106"/>
      <c r="I7" s="106">
        <f>IF(H7=0,0,ROUND(J7/H7,2))</f>
        <v>0</v>
      </c>
      <c r="J7" s="106"/>
      <c r="K7" s="309"/>
      <c r="L7" s="36"/>
      <c r="M7" s="29"/>
      <c r="N7" s="29">
        <f t="shared" ref="N7:N26" si="0">ROUND(L7*M7,2)</f>
        <v>0</v>
      </c>
      <c r="O7" s="29">
        <f t="shared" ref="O7:O27" si="1">N7-(J7-K7)</f>
        <v>0</v>
      </c>
      <c r="P7" s="29">
        <f t="shared" ref="P7:P27" si="2">IF(J7-K7=0,0,ROUND((N7-J7+K7)/(J7-K7)*100,2))</f>
        <v>0</v>
      </c>
      <c r="Q7" s="70"/>
      <c r="R7" s="310"/>
      <c r="S7" s="310"/>
      <c r="T7" s="331">
        <v>1</v>
      </c>
      <c r="U7" s="332" t="s">
        <v>3268</v>
      </c>
      <c r="V7" s="333" t="s">
        <v>3269</v>
      </c>
      <c r="W7" s="334"/>
      <c r="X7" s="334"/>
      <c r="Y7" s="334"/>
      <c r="Z7" s="334"/>
      <c r="AA7" s="334"/>
    </row>
    <row r="8" ht="16" customHeight="1" spans="1:27">
      <c r="A8" s="39"/>
      <c r="B8" s="39"/>
      <c r="C8" s="68"/>
      <c r="D8" s="68"/>
      <c r="E8" s="70"/>
      <c r="F8" s="70"/>
      <c r="G8" s="112"/>
      <c r="H8" s="106"/>
      <c r="I8" s="106">
        <f>IF(H8=0,0,ROUND(J8/H8,2))</f>
        <v>0</v>
      </c>
      <c r="J8" s="106"/>
      <c r="K8" s="309"/>
      <c r="L8" s="36"/>
      <c r="M8" s="29"/>
      <c r="N8" s="29">
        <f t="shared" si="0"/>
        <v>0</v>
      </c>
      <c r="O8" s="29">
        <f t="shared" si="1"/>
        <v>0</v>
      </c>
      <c r="P8" s="29">
        <f t="shared" si="2"/>
        <v>0</v>
      </c>
      <c r="Q8" s="70"/>
      <c r="R8" s="8"/>
      <c r="S8" s="8"/>
      <c r="T8" s="331">
        <v>2</v>
      </c>
      <c r="U8" s="332" t="s">
        <v>3270</v>
      </c>
      <c r="V8" s="333" t="s">
        <v>3269</v>
      </c>
      <c r="W8" s="334"/>
      <c r="X8" s="334"/>
      <c r="Y8" s="334"/>
      <c r="Z8" s="334"/>
      <c r="AA8" s="334"/>
    </row>
    <row r="9" ht="16" customHeight="1" spans="1:27">
      <c r="A9" s="39"/>
      <c r="B9" s="39"/>
      <c r="C9" s="68"/>
      <c r="D9" s="68"/>
      <c r="E9" s="70"/>
      <c r="F9" s="70"/>
      <c r="G9" s="112"/>
      <c r="H9" s="106"/>
      <c r="I9" s="106">
        <f>IF(H9=0,0,ROUND(J9/H9,2))</f>
        <v>0</v>
      </c>
      <c r="J9" s="106"/>
      <c r="K9" s="309"/>
      <c r="L9" s="36"/>
      <c r="M9" s="29"/>
      <c r="N9" s="29">
        <f t="shared" si="0"/>
        <v>0</v>
      </c>
      <c r="O9" s="29">
        <f t="shared" si="1"/>
        <v>0</v>
      </c>
      <c r="P9" s="29">
        <f t="shared" si="2"/>
        <v>0</v>
      </c>
      <c r="Q9" s="70"/>
      <c r="R9" s="8"/>
      <c r="S9" s="8"/>
      <c r="T9" s="331">
        <v>3</v>
      </c>
      <c r="U9" s="332" t="s">
        <v>3271</v>
      </c>
      <c r="V9" s="333" t="s">
        <v>3272</v>
      </c>
      <c r="W9" s="335" t="e">
        <f>W8/W7</f>
        <v>#DIV/0!</v>
      </c>
      <c r="X9" s="335"/>
      <c r="Y9" s="335" t="e">
        <f>Y8/Y7</f>
        <v>#DIV/0!</v>
      </c>
      <c r="Z9" s="335"/>
      <c r="AA9" s="335" t="e">
        <f>AA8/AA7</f>
        <v>#DIV/0!</v>
      </c>
    </row>
    <row r="10" ht="16" customHeight="1" spans="1:27">
      <c r="A10" s="39"/>
      <c r="B10" s="39"/>
      <c r="C10" s="68"/>
      <c r="D10" s="68"/>
      <c r="E10" s="70"/>
      <c r="F10" s="70"/>
      <c r="G10" s="112"/>
      <c r="H10" s="106"/>
      <c r="I10" s="106">
        <f>IF(H10=0,0,ROUND(J10/H10,2))</f>
        <v>0</v>
      </c>
      <c r="J10" s="106"/>
      <c r="K10" s="309"/>
      <c r="L10" s="36"/>
      <c r="M10" s="29"/>
      <c r="N10" s="29">
        <f t="shared" si="0"/>
        <v>0</v>
      </c>
      <c r="O10" s="29">
        <f t="shared" si="1"/>
        <v>0</v>
      </c>
      <c r="P10" s="29">
        <f t="shared" si="2"/>
        <v>0</v>
      </c>
      <c r="Q10" s="70"/>
      <c r="R10" s="8"/>
      <c r="S10" s="8"/>
      <c r="T10" s="331">
        <v>4</v>
      </c>
      <c r="U10" s="332" t="s">
        <v>3273</v>
      </c>
      <c r="V10" s="333" t="s">
        <v>3269</v>
      </c>
      <c r="W10" s="334"/>
      <c r="X10" s="334"/>
      <c r="Y10" s="334"/>
      <c r="Z10" s="334"/>
      <c r="AA10" s="334"/>
    </row>
    <row r="11" ht="16" customHeight="1" spans="1:27">
      <c r="A11" s="39"/>
      <c r="B11" s="39"/>
      <c r="C11" s="68"/>
      <c r="D11" s="68"/>
      <c r="E11" s="70"/>
      <c r="F11" s="70"/>
      <c r="G11" s="112"/>
      <c r="H11" s="106"/>
      <c r="I11" s="106"/>
      <c r="J11" s="106"/>
      <c r="K11" s="309"/>
      <c r="L11" s="36"/>
      <c r="M11" s="29"/>
      <c r="N11" s="29">
        <f t="shared" si="0"/>
        <v>0</v>
      </c>
      <c r="O11" s="29">
        <f t="shared" si="1"/>
        <v>0</v>
      </c>
      <c r="P11" s="29">
        <f t="shared" si="2"/>
        <v>0</v>
      </c>
      <c r="Q11" s="70"/>
      <c r="R11" s="8"/>
      <c r="S11" s="8"/>
      <c r="T11" s="331">
        <v>5</v>
      </c>
      <c r="U11" s="332" t="s">
        <v>3274</v>
      </c>
      <c r="V11" s="333" t="s">
        <v>3275</v>
      </c>
      <c r="W11" s="335" t="e">
        <f>W10/W7</f>
        <v>#DIV/0!</v>
      </c>
      <c r="X11" s="335"/>
      <c r="Y11" s="335" t="e">
        <f>Y10/Y7</f>
        <v>#DIV/0!</v>
      </c>
      <c r="Z11" s="335"/>
      <c r="AA11" s="335" t="e">
        <f>AA10/AA7</f>
        <v>#DIV/0!</v>
      </c>
    </row>
    <row r="12" ht="16" customHeight="1" spans="1:27">
      <c r="A12" s="39"/>
      <c r="B12" s="39"/>
      <c r="C12" s="68"/>
      <c r="D12" s="68"/>
      <c r="E12" s="70"/>
      <c r="F12" s="307"/>
      <c r="G12" s="112"/>
      <c r="H12" s="106"/>
      <c r="I12" s="106"/>
      <c r="J12" s="106"/>
      <c r="K12" s="309"/>
      <c r="L12" s="36"/>
      <c r="M12" s="29"/>
      <c r="N12" s="29">
        <f t="shared" si="0"/>
        <v>0</v>
      </c>
      <c r="O12" s="29">
        <f t="shared" si="1"/>
        <v>0</v>
      </c>
      <c r="P12" s="29">
        <f t="shared" si="2"/>
        <v>0</v>
      </c>
      <c r="Q12" s="70"/>
      <c r="R12" s="8"/>
      <c r="S12" s="8"/>
      <c r="T12" s="331">
        <v>6</v>
      </c>
      <c r="U12" s="332" t="s">
        <v>3276</v>
      </c>
      <c r="V12" s="333" t="s">
        <v>3269</v>
      </c>
      <c r="W12" s="334"/>
      <c r="X12" s="334"/>
      <c r="Y12" s="334"/>
      <c r="Z12" s="334"/>
      <c r="AA12" s="334"/>
    </row>
    <row r="13" ht="16" customHeight="1" spans="1:27">
      <c r="A13" s="39"/>
      <c r="B13" s="39"/>
      <c r="C13" s="68"/>
      <c r="D13" s="68"/>
      <c r="E13" s="70"/>
      <c r="F13" s="70"/>
      <c r="G13" s="112"/>
      <c r="H13" s="106"/>
      <c r="I13" s="106"/>
      <c r="J13" s="106"/>
      <c r="K13" s="309"/>
      <c r="L13" s="36"/>
      <c r="M13" s="29"/>
      <c r="N13" s="29">
        <f t="shared" si="0"/>
        <v>0</v>
      </c>
      <c r="O13" s="29">
        <f t="shared" si="1"/>
        <v>0</v>
      </c>
      <c r="P13" s="29">
        <f t="shared" si="2"/>
        <v>0</v>
      </c>
      <c r="Q13" s="70"/>
      <c r="R13" s="8"/>
      <c r="S13" s="8"/>
      <c r="T13" s="331">
        <v>7</v>
      </c>
      <c r="U13" s="332" t="s">
        <v>3277</v>
      </c>
      <c r="V13" s="333" t="s">
        <v>3278</v>
      </c>
      <c r="W13" s="335" t="e">
        <f>IF(W12&lt;0,0,W12/W7)</f>
        <v>#DIV/0!</v>
      </c>
      <c r="X13" s="335"/>
      <c r="Y13" s="335" t="e">
        <f>IF(Y12&lt;0,0,Y12/Y7)</f>
        <v>#DIV/0!</v>
      </c>
      <c r="Z13" s="335"/>
      <c r="AA13" s="335" t="e">
        <f>IF(AA12&lt;0,0,AA12/AA7)</f>
        <v>#DIV/0!</v>
      </c>
    </row>
    <row r="14" ht="16" customHeight="1" spans="1:27">
      <c r="A14" s="39"/>
      <c r="B14" s="39"/>
      <c r="C14" s="68"/>
      <c r="D14" s="68"/>
      <c r="E14" s="70"/>
      <c r="F14" s="70"/>
      <c r="G14" s="112"/>
      <c r="H14" s="106"/>
      <c r="I14" s="106"/>
      <c r="J14" s="106"/>
      <c r="K14" s="309"/>
      <c r="L14" s="36"/>
      <c r="M14" s="29"/>
      <c r="N14" s="29">
        <f t="shared" si="0"/>
        <v>0</v>
      </c>
      <c r="O14" s="29">
        <f t="shared" si="1"/>
        <v>0</v>
      </c>
      <c r="P14" s="29">
        <f t="shared" si="2"/>
        <v>0</v>
      </c>
      <c r="Q14" s="70"/>
      <c r="R14" s="8"/>
      <c r="S14" s="8"/>
      <c r="T14" s="331">
        <v>8</v>
      </c>
      <c r="U14" s="332" t="s">
        <v>3279</v>
      </c>
      <c r="V14" s="333" t="s">
        <v>3280</v>
      </c>
      <c r="W14" s="335">
        <v>0.25</v>
      </c>
      <c r="X14" s="335"/>
      <c r="Y14" s="335">
        <v>0.25</v>
      </c>
      <c r="Z14" s="335"/>
      <c r="AA14" s="335">
        <v>0.25</v>
      </c>
    </row>
    <row r="15" ht="16" customHeight="1" spans="1:27">
      <c r="A15" s="39"/>
      <c r="B15" s="39"/>
      <c r="C15" s="68"/>
      <c r="D15" s="68"/>
      <c r="E15" s="70"/>
      <c r="F15" s="70"/>
      <c r="G15" s="112"/>
      <c r="H15" s="106"/>
      <c r="I15" s="106"/>
      <c r="J15" s="106"/>
      <c r="K15" s="309"/>
      <c r="L15" s="36"/>
      <c r="M15" s="29"/>
      <c r="N15" s="29">
        <f t="shared" si="0"/>
        <v>0</v>
      </c>
      <c r="O15" s="29">
        <f t="shared" si="1"/>
        <v>0</v>
      </c>
      <c r="P15" s="29">
        <f t="shared" si="2"/>
        <v>0</v>
      </c>
      <c r="Q15" s="70"/>
      <c r="R15" s="8"/>
      <c r="S15" s="8"/>
      <c r="T15" s="331">
        <v>9</v>
      </c>
      <c r="U15" s="332" t="s">
        <v>3281</v>
      </c>
      <c r="V15" s="333" t="s">
        <v>3282</v>
      </c>
      <c r="W15" s="335" t="e">
        <f>W13*W14</f>
        <v>#DIV/0!</v>
      </c>
      <c r="X15" s="335"/>
      <c r="Y15" s="335" t="e">
        <f>Y13*Y14</f>
        <v>#DIV/0!</v>
      </c>
      <c r="Z15" s="335"/>
      <c r="AA15" s="335" t="e">
        <f>AA13*AA14</f>
        <v>#DIV/0!</v>
      </c>
    </row>
    <row r="16" ht="16" customHeight="1" spans="1:27">
      <c r="A16" s="39"/>
      <c r="B16" s="39"/>
      <c r="C16" s="68"/>
      <c r="D16" s="68"/>
      <c r="E16" s="70"/>
      <c r="F16" s="70"/>
      <c r="G16" s="112"/>
      <c r="H16" s="106"/>
      <c r="I16" s="106"/>
      <c r="J16" s="106"/>
      <c r="K16" s="309"/>
      <c r="L16" s="36"/>
      <c r="M16" s="29"/>
      <c r="N16" s="29">
        <f t="shared" si="0"/>
        <v>0</v>
      </c>
      <c r="O16" s="29">
        <f t="shared" si="1"/>
        <v>0</v>
      </c>
      <c r="P16" s="29">
        <f t="shared" si="2"/>
        <v>0</v>
      </c>
      <c r="Q16" s="70"/>
      <c r="R16" s="8"/>
      <c r="S16" s="8"/>
      <c r="T16" s="331">
        <v>10</v>
      </c>
      <c r="U16" s="332" t="s">
        <v>3283</v>
      </c>
      <c r="V16" s="333" t="s">
        <v>3284</v>
      </c>
      <c r="W16" s="335">
        <v>0.5</v>
      </c>
      <c r="X16" s="335"/>
      <c r="Y16" s="335">
        <v>0</v>
      </c>
      <c r="Z16" s="335"/>
      <c r="AA16" s="335">
        <v>1</v>
      </c>
    </row>
    <row r="17" ht="16" customHeight="1" spans="1:27">
      <c r="A17" s="39"/>
      <c r="B17" s="39"/>
      <c r="C17" s="68"/>
      <c r="D17" s="68"/>
      <c r="E17" s="70"/>
      <c r="F17" s="307"/>
      <c r="G17" s="112"/>
      <c r="H17" s="106"/>
      <c r="I17" s="106"/>
      <c r="J17" s="106"/>
      <c r="K17" s="309"/>
      <c r="L17" s="36"/>
      <c r="M17" s="29"/>
      <c r="N17" s="29">
        <f t="shared" si="0"/>
        <v>0</v>
      </c>
      <c r="O17" s="29">
        <f t="shared" si="1"/>
        <v>0</v>
      </c>
      <c r="P17" s="29">
        <f t="shared" si="2"/>
        <v>0</v>
      </c>
      <c r="Q17" s="70"/>
      <c r="R17" s="8"/>
      <c r="S17" s="8"/>
      <c r="T17" s="331">
        <v>11</v>
      </c>
      <c r="U17" s="332" t="s">
        <v>3285</v>
      </c>
      <c r="V17" s="333" t="s">
        <v>3286</v>
      </c>
      <c r="W17" s="335" t="e">
        <f>W13*(1-W14)*W16</f>
        <v>#DIV/0!</v>
      </c>
      <c r="X17" s="335"/>
      <c r="Y17" s="335" t="e">
        <f>Y13*(1-Y14)*Y16</f>
        <v>#DIV/0!</v>
      </c>
      <c r="Z17" s="335"/>
      <c r="AA17" s="335" t="e">
        <f>AA13*(1-AA14)*AA16</f>
        <v>#DIV/0!</v>
      </c>
    </row>
    <row r="18" ht="16" customHeight="1" spans="1:27">
      <c r="A18" s="39"/>
      <c r="B18" s="39"/>
      <c r="C18" s="68"/>
      <c r="D18" s="68"/>
      <c r="E18" s="70"/>
      <c r="F18" s="70"/>
      <c r="G18" s="112"/>
      <c r="H18" s="106"/>
      <c r="I18" s="106"/>
      <c r="J18" s="106"/>
      <c r="K18" s="309"/>
      <c r="L18" s="36"/>
      <c r="M18" s="29"/>
      <c r="N18" s="29">
        <f t="shared" si="0"/>
        <v>0</v>
      </c>
      <c r="O18" s="29">
        <f t="shared" si="1"/>
        <v>0</v>
      </c>
      <c r="P18" s="29">
        <f t="shared" si="2"/>
        <v>0</v>
      </c>
      <c r="Q18" s="70"/>
      <c r="R18" s="8"/>
      <c r="S18" s="8"/>
      <c r="T18" s="336">
        <v>12</v>
      </c>
      <c r="U18" s="336" t="s">
        <v>3287</v>
      </c>
      <c r="V18" s="337"/>
      <c r="W18" s="338" t="e">
        <f>1-W9-W11-W15-W17</f>
        <v>#DIV/0!</v>
      </c>
      <c r="X18" s="338"/>
      <c r="Y18" s="338" t="e">
        <f>1-Y9-Y11-Y15-Y17</f>
        <v>#DIV/0!</v>
      </c>
      <c r="Z18" s="338"/>
      <c r="AA18" s="338" t="e">
        <f>1-AA9-AA11-AA15-AA17</f>
        <v>#DIV/0!</v>
      </c>
    </row>
    <row r="19" ht="16" customHeight="1" spans="1:27">
      <c r="A19" s="39"/>
      <c r="B19" s="39"/>
      <c r="C19" s="68"/>
      <c r="D19" s="68"/>
      <c r="E19" s="70"/>
      <c r="F19" s="70"/>
      <c r="G19" s="112"/>
      <c r="H19" s="106"/>
      <c r="I19" s="106"/>
      <c r="J19" s="106"/>
      <c r="K19" s="309"/>
      <c r="L19" s="36"/>
      <c r="M19" s="29"/>
      <c r="N19" s="29">
        <f t="shared" si="0"/>
        <v>0</v>
      </c>
      <c r="O19" s="29">
        <f t="shared" si="1"/>
        <v>0</v>
      </c>
      <c r="P19" s="29">
        <f t="shared" si="2"/>
        <v>0</v>
      </c>
      <c r="Q19" s="70"/>
      <c r="R19" s="8"/>
      <c r="S19" s="8"/>
      <c r="T19" s="8"/>
      <c r="U19" s="8"/>
      <c r="V19" s="8"/>
      <c r="W19" s="8"/>
      <c r="X19" s="8"/>
      <c r="Y19" s="8"/>
      <c r="Z19" s="8"/>
      <c r="AA19" s="25"/>
    </row>
    <row r="20" ht="16" customHeight="1" spans="1:27">
      <c r="A20" s="39"/>
      <c r="B20" s="39"/>
      <c r="C20" s="68"/>
      <c r="D20" s="68"/>
      <c r="E20" s="70"/>
      <c r="F20" s="70"/>
      <c r="G20" s="112"/>
      <c r="H20" s="106"/>
      <c r="I20" s="106"/>
      <c r="J20" s="106"/>
      <c r="K20" s="309"/>
      <c r="L20" s="36"/>
      <c r="M20" s="29"/>
      <c r="N20" s="29">
        <f t="shared" si="0"/>
        <v>0</v>
      </c>
      <c r="O20" s="29">
        <f t="shared" si="1"/>
        <v>0</v>
      </c>
      <c r="P20" s="29">
        <f t="shared" si="2"/>
        <v>0</v>
      </c>
      <c r="Q20" s="70"/>
      <c r="R20" s="8"/>
      <c r="S20" s="8"/>
      <c r="T20" s="8"/>
      <c r="U20" s="8"/>
      <c r="V20" s="8"/>
      <c r="W20" s="8"/>
      <c r="X20" s="8"/>
      <c r="Y20" s="8"/>
      <c r="Z20" s="8"/>
      <c r="AA20" s="25"/>
    </row>
    <row r="21" ht="16" customHeight="1" spans="1:27">
      <c r="A21" s="39"/>
      <c r="B21" s="39"/>
      <c r="C21" s="68"/>
      <c r="D21" s="68"/>
      <c r="E21" s="70"/>
      <c r="F21" s="70"/>
      <c r="G21" s="112"/>
      <c r="H21" s="106"/>
      <c r="I21" s="106"/>
      <c r="J21" s="106"/>
      <c r="K21" s="309"/>
      <c r="L21" s="36"/>
      <c r="M21" s="29"/>
      <c r="N21" s="29">
        <f t="shared" si="0"/>
        <v>0</v>
      </c>
      <c r="O21" s="29">
        <f t="shared" si="1"/>
        <v>0</v>
      </c>
      <c r="P21" s="29">
        <f t="shared" si="2"/>
        <v>0</v>
      </c>
      <c r="Q21" s="70"/>
      <c r="R21" s="8"/>
      <c r="S21" s="8"/>
      <c r="T21" s="8"/>
      <c r="U21" s="8"/>
      <c r="V21" s="8"/>
      <c r="W21" s="8"/>
      <c r="X21" s="8"/>
      <c r="Y21" s="8"/>
      <c r="Z21" s="8"/>
      <c r="AA21" s="8"/>
    </row>
    <row r="22" ht="16" customHeight="1" spans="1:27">
      <c r="A22" s="39"/>
      <c r="B22" s="39"/>
      <c r="C22" s="68"/>
      <c r="D22" s="68"/>
      <c r="E22" s="70"/>
      <c r="F22" s="307"/>
      <c r="G22" s="112"/>
      <c r="H22" s="106"/>
      <c r="I22" s="106"/>
      <c r="J22" s="106"/>
      <c r="K22" s="309"/>
      <c r="L22" s="36"/>
      <c r="M22" s="29"/>
      <c r="N22" s="29">
        <f t="shared" si="0"/>
        <v>0</v>
      </c>
      <c r="O22" s="29">
        <f t="shared" si="1"/>
        <v>0</v>
      </c>
      <c r="P22" s="29">
        <f t="shared" si="2"/>
        <v>0</v>
      </c>
      <c r="Q22" s="70"/>
      <c r="R22" s="8"/>
      <c r="S22" s="8"/>
      <c r="T22" s="8"/>
      <c r="U22" s="8"/>
      <c r="V22" s="8"/>
      <c r="W22" s="8"/>
      <c r="X22" s="8"/>
      <c r="Y22" s="8"/>
      <c r="Z22" s="8"/>
      <c r="AA22" s="8"/>
    </row>
    <row r="23" ht="16" customHeight="1" spans="1:27">
      <c r="A23" s="39"/>
      <c r="B23" s="39"/>
      <c r="C23" s="68"/>
      <c r="D23" s="68"/>
      <c r="E23" s="70"/>
      <c r="F23" s="70"/>
      <c r="G23" s="112"/>
      <c r="H23" s="106"/>
      <c r="I23" s="106"/>
      <c r="J23" s="106"/>
      <c r="K23" s="309"/>
      <c r="L23" s="36"/>
      <c r="M23" s="29"/>
      <c r="N23" s="29">
        <f t="shared" si="0"/>
        <v>0</v>
      </c>
      <c r="O23" s="29">
        <f t="shared" si="1"/>
        <v>0</v>
      </c>
      <c r="P23" s="29">
        <f t="shared" si="2"/>
        <v>0</v>
      </c>
      <c r="Q23" s="70"/>
      <c r="R23" s="8"/>
      <c r="S23" s="8"/>
      <c r="T23" s="8"/>
      <c r="U23" s="8"/>
      <c r="V23" s="8"/>
      <c r="W23" s="8"/>
      <c r="X23" s="8"/>
      <c r="Y23" s="8"/>
      <c r="Z23" s="8"/>
      <c r="AA23" s="8"/>
    </row>
    <row r="24" ht="16" customHeight="1" spans="1:27">
      <c r="A24" s="39"/>
      <c r="B24" s="39"/>
      <c r="C24" s="68"/>
      <c r="D24" s="68"/>
      <c r="E24" s="70"/>
      <c r="F24" s="70"/>
      <c r="G24" s="112"/>
      <c r="H24" s="106"/>
      <c r="I24" s="106"/>
      <c r="J24" s="106"/>
      <c r="K24" s="309"/>
      <c r="L24" s="36"/>
      <c r="M24" s="29"/>
      <c r="N24" s="29">
        <f t="shared" si="0"/>
        <v>0</v>
      </c>
      <c r="O24" s="29">
        <f t="shared" si="1"/>
        <v>0</v>
      </c>
      <c r="P24" s="29">
        <f t="shared" si="2"/>
        <v>0</v>
      </c>
      <c r="Q24" s="70"/>
      <c r="R24" s="8"/>
      <c r="S24" s="8"/>
      <c r="T24" s="8"/>
      <c r="U24" s="8"/>
      <c r="V24" s="8"/>
      <c r="W24" s="8"/>
      <c r="X24" s="8"/>
      <c r="Y24" s="8"/>
      <c r="Z24" s="8"/>
      <c r="AA24" s="8"/>
    </row>
    <row r="25" ht="16" customHeight="1" spans="1:27">
      <c r="A25" s="39"/>
      <c r="B25" s="39"/>
      <c r="C25" s="68"/>
      <c r="D25" s="68"/>
      <c r="E25" s="70"/>
      <c r="F25" s="70"/>
      <c r="G25" s="112"/>
      <c r="H25" s="106"/>
      <c r="I25" s="106"/>
      <c r="J25" s="106"/>
      <c r="K25" s="309"/>
      <c r="L25" s="36"/>
      <c r="M25" s="29"/>
      <c r="N25" s="29">
        <f t="shared" si="0"/>
        <v>0</v>
      </c>
      <c r="O25" s="29">
        <f t="shared" si="1"/>
        <v>0</v>
      </c>
      <c r="P25" s="29">
        <f t="shared" si="2"/>
        <v>0</v>
      </c>
      <c r="Q25" s="70"/>
      <c r="R25" s="8"/>
      <c r="S25" s="8"/>
      <c r="T25" s="8"/>
      <c r="U25" s="8"/>
      <c r="V25" s="8"/>
      <c r="W25" s="8"/>
      <c r="X25" s="8"/>
      <c r="Y25" s="8"/>
      <c r="Z25" s="8"/>
      <c r="AA25" s="8"/>
    </row>
    <row r="26" ht="16" customHeight="1" spans="1:27">
      <c r="A26" s="39"/>
      <c r="B26" s="39"/>
      <c r="C26" s="68"/>
      <c r="D26" s="68"/>
      <c r="E26" s="70"/>
      <c r="F26" s="70"/>
      <c r="G26" s="112"/>
      <c r="H26" s="106"/>
      <c r="I26" s="106"/>
      <c r="J26" s="106"/>
      <c r="K26" s="309"/>
      <c r="L26" s="36"/>
      <c r="M26" s="29"/>
      <c r="N26" s="29">
        <f t="shared" si="0"/>
        <v>0</v>
      </c>
      <c r="O26" s="29">
        <f t="shared" si="1"/>
        <v>0</v>
      </c>
      <c r="P26" s="29">
        <f t="shared" si="2"/>
        <v>0</v>
      </c>
      <c r="Q26" s="70"/>
      <c r="R26" s="8"/>
      <c r="S26" s="8"/>
      <c r="T26" s="8"/>
      <c r="U26" s="8"/>
      <c r="V26" s="8"/>
      <c r="W26" s="8"/>
      <c r="X26" s="8"/>
      <c r="Y26" s="8"/>
      <c r="Z26" s="8"/>
      <c r="AA26" s="8"/>
    </row>
    <row r="27" ht="16" customHeight="1" spans="1:27">
      <c r="A27" s="39" t="s">
        <v>3162</v>
      </c>
      <c r="B27" s="21"/>
      <c r="C27" s="21"/>
      <c r="D27" s="13"/>
      <c r="E27" s="70"/>
      <c r="F27" s="70"/>
      <c r="G27" s="112"/>
      <c r="H27" s="106"/>
      <c r="I27" s="106"/>
      <c r="J27" s="29">
        <f>SUM(J7:J26)</f>
        <v>0</v>
      </c>
      <c r="K27" s="29">
        <f>SUM(K7:K26)</f>
        <v>0</v>
      </c>
      <c r="L27" s="36"/>
      <c r="M27" s="29"/>
      <c r="N27" s="29">
        <f>SUM(N7:N26)</f>
        <v>0</v>
      </c>
      <c r="O27" s="29">
        <f t="shared" si="1"/>
        <v>0</v>
      </c>
      <c r="P27" s="29">
        <f t="shared" si="2"/>
        <v>0</v>
      </c>
      <c r="Q27" s="70"/>
      <c r="R27" s="8"/>
      <c r="S27" s="8"/>
      <c r="T27" s="8"/>
      <c r="U27" s="8"/>
      <c r="V27" s="8"/>
      <c r="W27" s="8"/>
      <c r="X27" s="8"/>
      <c r="Y27" s="8"/>
      <c r="Z27" s="8"/>
      <c r="AA27" s="8"/>
    </row>
    <row r="28" ht="16" customHeight="1" spans="1:27">
      <c r="A28" s="39" t="s">
        <v>3236</v>
      </c>
      <c r="B28" s="21"/>
      <c r="C28" s="21"/>
      <c r="D28" s="13"/>
      <c r="E28" s="70"/>
      <c r="F28" s="70"/>
      <c r="G28" s="112"/>
      <c r="H28" s="106"/>
      <c r="I28" s="106"/>
      <c r="J28" s="29">
        <f>K27</f>
        <v>0</v>
      </c>
      <c r="K28" s="309"/>
      <c r="L28" s="36"/>
      <c r="M28" s="29"/>
      <c r="N28" s="29"/>
      <c r="O28" s="29"/>
      <c r="P28" s="29"/>
      <c r="Q28" s="70"/>
      <c r="R28" s="8"/>
      <c r="S28" s="8"/>
      <c r="T28" s="8"/>
      <c r="U28" s="8"/>
      <c r="V28" s="8"/>
      <c r="W28" s="8"/>
      <c r="X28" s="8"/>
      <c r="Y28" s="8"/>
      <c r="Z28" s="8"/>
      <c r="AA28" s="8"/>
    </row>
    <row r="29" ht="16" customHeight="1" spans="1:27">
      <c r="A29" s="22" t="s">
        <v>3165</v>
      </c>
      <c r="B29" s="21"/>
      <c r="C29" s="21"/>
      <c r="D29" s="13"/>
      <c r="E29" s="70"/>
      <c r="F29" s="70"/>
      <c r="G29" s="112"/>
      <c r="H29" s="106"/>
      <c r="I29" s="106"/>
      <c r="J29" s="29">
        <f>J27-J28</f>
        <v>0</v>
      </c>
      <c r="K29" s="309"/>
      <c r="L29" s="36"/>
      <c r="M29" s="29"/>
      <c r="N29" s="29">
        <f>N27-N28</f>
        <v>0</v>
      </c>
      <c r="O29" s="29">
        <f>N29-(J29)</f>
        <v>0</v>
      </c>
      <c r="P29" s="29">
        <f>IF(J29=0,0,ROUND((N29-J29)/(J29)*100,2))</f>
        <v>0</v>
      </c>
      <c r="Q29" s="70"/>
      <c r="R29" s="8"/>
      <c r="S29" s="8"/>
      <c r="T29" s="8"/>
      <c r="U29" s="8"/>
      <c r="V29" s="8"/>
      <c r="W29" s="8"/>
      <c r="X29" s="8"/>
      <c r="Y29" s="8"/>
      <c r="Z29" s="8"/>
      <c r="AA29" s="8"/>
    </row>
    <row r="30" ht="16" customHeight="1" spans="1:27">
      <c r="A30" s="73" t="e">
        <f>#REF!</f>
        <v>#REF!</v>
      </c>
      <c r="B30" s="73"/>
      <c r="C30" s="73"/>
      <c r="D30" s="73"/>
      <c r="E30" s="73"/>
      <c r="F30" s="73"/>
      <c r="G30" s="73"/>
      <c r="H30" s="73"/>
      <c r="I30" s="73"/>
      <c r="J30" s="73"/>
      <c r="K30" s="73"/>
      <c r="L30" s="73"/>
      <c r="M30" s="73"/>
      <c r="N30" s="73" t="str">
        <f>CONCATENATE(索引!$D$6,"：",索引!$D32,"    ",索引!$E32)</f>
        <v>评估人员：高晓宇    王海龙</v>
      </c>
      <c r="O30" s="8"/>
      <c r="P30" s="8"/>
      <c r="Q30" s="8"/>
      <c r="R30" s="8"/>
      <c r="S30" s="8"/>
      <c r="T30" s="8"/>
      <c r="U30" s="8"/>
      <c r="V30" s="8"/>
      <c r="W30" s="8"/>
      <c r="X30" s="8"/>
      <c r="Y30" s="8"/>
      <c r="Z30" s="8"/>
      <c r="AA30" s="8"/>
    </row>
    <row r="31" ht="16" customHeight="1" spans="1:27">
      <c r="A31" s="8" t="e">
        <f>#REF!</f>
        <v>#REF!</v>
      </c>
      <c r="B31" s="8"/>
      <c r="C31" s="8"/>
      <c r="D31" s="8"/>
      <c r="E31" s="8"/>
      <c r="F31" s="8"/>
      <c r="G31" s="8"/>
      <c r="H31" s="8"/>
      <c r="I31" s="8"/>
      <c r="J31" s="8"/>
      <c r="K31" s="8"/>
      <c r="L31" s="8"/>
      <c r="M31" s="8"/>
      <c r="N31" s="8"/>
      <c r="O31" s="8"/>
      <c r="P31" s="8"/>
      <c r="Q31" s="8"/>
      <c r="R31" s="8"/>
      <c r="S31" s="8"/>
      <c r="T31" s="8"/>
      <c r="U31" s="8"/>
      <c r="V31" s="8"/>
      <c r="W31" s="8"/>
      <c r="X31" s="8"/>
      <c r="Y31" s="8"/>
      <c r="Z31" s="8"/>
      <c r="AA31" s="8"/>
    </row>
  </sheetData>
  <mergeCells count="19">
    <mergeCell ref="A1:Q1"/>
    <mergeCell ref="A3:Q3"/>
    <mergeCell ref="H5:J5"/>
    <mergeCell ref="L5:N5"/>
    <mergeCell ref="U18:V18"/>
    <mergeCell ref="A27:D27"/>
    <mergeCell ref="A28:D28"/>
    <mergeCell ref="A29:D29"/>
    <mergeCell ref="A5:A6"/>
    <mergeCell ref="B5:B6"/>
    <mergeCell ref="C5:C6"/>
    <mergeCell ref="D5:D6"/>
    <mergeCell ref="E5:E6"/>
    <mergeCell ref="F5:F6"/>
    <mergeCell ref="G5:G6"/>
    <mergeCell ref="K5:K6"/>
    <mergeCell ref="O5:O6"/>
    <mergeCell ref="P5:P6"/>
    <mergeCell ref="Q5:Q6"/>
  </mergeCells>
  <dataValidations count="1">
    <dataValidation type="list" allowBlank="1" showErrorMessage="1" sqref="F7:F22">
      <formula1>"畅销,正常,滞销"</formula1>
    </dataValidation>
  </dataValidations>
  <pageMargins left="0.75" right="0.75" top="1" bottom="1" header="0.5" footer="0.5"/>
  <headerFooter/>
  <drawing r:id="rId1"/>
  <picture r:id="rId2"/>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T31"/>
  <sheetViews>
    <sheetView workbookViewId="0">
      <pane xSplit="4" ySplit="6" topLeftCell="E7" activePane="bottomRight" state="frozen"/>
      <selection/>
      <selection pane="topRight"/>
      <selection pane="bottomLeft"/>
      <selection pane="bottomRight" activeCell="A1" sqref="A1:P1"/>
    </sheetView>
  </sheetViews>
  <sheetFormatPr defaultColWidth="14" defaultRowHeight="15.2"/>
  <cols>
    <col min="1" max="1" width="5" customWidth="1"/>
    <col min="2" max="3" width="9" customWidth="1"/>
    <col min="4" max="4" width="15" customWidth="1"/>
    <col min="5" max="5" width="5" customWidth="1"/>
    <col min="6" max="7" width="9" customWidth="1"/>
    <col min="8" max="12" width="11" customWidth="1"/>
    <col min="13" max="20" width="9" customWidth="1"/>
  </cols>
  <sheetData>
    <row r="1" ht="24" customHeight="1" spans="1:20">
      <c r="A1" s="61" t="s">
        <v>3288</v>
      </c>
      <c r="B1" s="62"/>
      <c r="C1" s="62"/>
      <c r="D1" s="62"/>
      <c r="E1" s="62"/>
      <c r="F1" s="62"/>
      <c r="G1" s="62"/>
      <c r="H1" s="62"/>
      <c r="I1" s="62"/>
      <c r="J1" s="62"/>
      <c r="K1" s="62"/>
      <c r="L1" s="62"/>
      <c r="M1" s="62"/>
      <c r="N1" s="62"/>
      <c r="O1" s="62"/>
      <c r="P1" s="62"/>
      <c r="Q1" s="62"/>
      <c r="R1" s="62"/>
      <c r="S1" s="62"/>
      <c r="T1" s="62"/>
    </row>
    <row r="2" ht="16" customHeight="1" spans="1:20">
      <c r="A2" s="63"/>
      <c r="B2" s="63"/>
      <c r="C2" s="63"/>
      <c r="D2" s="63"/>
      <c r="E2" s="63"/>
      <c r="F2" s="63"/>
      <c r="G2" s="63"/>
      <c r="H2" s="63"/>
      <c r="I2" s="63"/>
      <c r="J2" s="63"/>
      <c r="K2" s="63"/>
      <c r="L2" s="63"/>
      <c r="M2" s="25"/>
      <c r="N2" s="25"/>
      <c r="O2" s="25"/>
      <c r="P2" s="42" t="s">
        <v>3289</v>
      </c>
      <c r="Q2" s="8"/>
      <c r="R2" s="8"/>
      <c r="S2" s="8"/>
      <c r="T2" s="8"/>
    </row>
    <row r="3" ht="16" customHeight="1" spans="1:20">
      <c r="A3" s="63" t="e">
        <f>#REF!</f>
        <v>#REF!</v>
      </c>
      <c r="B3" s="8"/>
      <c r="C3" s="8"/>
      <c r="D3" s="8"/>
      <c r="E3" s="8"/>
      <c r="F3" s="8"/>
      <c r="G3" s="8"/>
      <c r="H3" s="237"/>
      <c r="I3" s="237"/>
      <c r="J3" s="237"/>
      <c r="K3" s="237"/>
      <c r="L3" s="237"/>
      <c r="M3" s="273"/>
      <c r="N3" s="273"/>
      <c r="O3" s="273"/>
      <c r="P3" s="8"/>
      <c r="Q3" s="8"/>
      <c r="R3" s="8"/>
      <c r="S3" s="8"/>
      <c r="T3" s="8"/>
    </row>
    <row r="4" ht="16" customHeight="1" spans="1:20">
      <c r="A4" s="105" t="e">
        <f>#REF!</f>
        <v>#REF!</v>
      </c>
      <c r="B4" s="105"/>
      <c r="C4" s="105"/>
      <c r="D4" s="8"/>
      <c r="E4" s="8"/>
      <c r="F4" s="8"/>
      <c r="G4" s="8"/>
      <c r="H4" s="237"/>
      <c r="I4" s="237"/>
      <c r="J4" s="237"/>
      <c r="K4" s="237"/>
      <c r="L4" s="237"/>
      <c r="M4" s="273"/>
      <c r="N4" s="273"/>
      <c r="O4" s="273"/>
      <c r="P4" s="42" t="s">
        <v>2952</v>
      </c>
      <c r="Q4" s="8"/>
      <c r="R4" s="8"/>
      <c r="S4" s="8"/>
      <c r="T4" s="8"/>
    </row>
    <row r="5" ht="16" customHeight="1" spans="1:20">
      <c r="A5" s="22" t="s">
        <v>0</v>
      </c>
      <c r="B5" s="22" t="s">
        <v>3226</v>
      </c>
      <c r="C5" s="22" t="s">
        <v>3259</v>
      </c>
      <c r="D5" s="22" t="s">
        <v>3228</v>
      </c>
      <c r="E5" s="90" t="s">
        <v>3229</v>
      </c>
      <c r="F5" s="122" t="s">
        <v>3050</v>
      </c>
      <c r="G5" s="21"/>
      <c r="H5" s="21"/>
      <c r="I5" s="90" t="s">
        <v>3230</v>
      </c>
      <c r="J5" s="90" t="s">
        <v>3290</v>
      </c>
      <c r="K5" s="35" t="s">
        <v>3051</v>
      </c>
      <c r="L5" s="21"/>
      <c r="M5" s="13"/>
      <c r="N5" s="22" t="s">
        <v>3052</v>
      </c>
      <c r="O5" s="22" t="s">
        <v>3053</v>
      </c>
      <c r="P5" s="22" t="s">
        <v>3083</v>
      </c>
      <c r="Q5" s="25"/>
      <c r="R5" s="25"/>
      <c r="S5" s="25"/>
      <c r="T5" s="25"/>
    </row>
    <row r="6" ht="16" customHeight="1" spans="1:20">
      <c r="A6" s="37"/>
      <c r="B6" s="37"/>
      <c r="C6" s="37"/>
      <c r="D6" s="37"/>
      <c r="E6" s="37"/>
      <c r="F6" s="22" t="s">
        <v>3231</v>
      </c>
      <c r="G6" s="22" t="s">
        <v>3232</v>
      </c>
      <c r="H6" s="22" t="s">
        <v>3233</v>
      </c>
      <c r="I6" s="37"/>
      <c r="J6" s="37"/>
      <c r="K6" s="35" t="s">
        <v>3234</v>
      </c>
      <c r="L6" s="22" t="s">
        <v>3235</v>
      </c>
      <c r="M6" s="22" t="s">
        <v>3233</v>
      </c>
      <c r="N6" s="37"/>
      <c r="O6" s="37"/>
      <c r="P6" s="37"/>
      <c r="Q6" s="25"/>
      <c r="R6" s="25"/>
      <c r="S6" s="25"/>
      <c r="T6" s="25"/>
    </row>
    <row r="7" ht="16" customHeight="1" spans="1:20">
      <c r="A7" s="39"/>
      <c r="B7" s="39"/>
      <c r="C7" s="39"/>
      <c r="D7" s="68"/>
      <c r="E7" s="68"/>
      <c r="F7" s="106"/>
      <c r="G7" s="106">
        <f>IF(F7=0,0,ROUND(H7/F7,2))</f>
        <v>0</v>
      </c>
      <c r="H7" s="106"/>
      <c r="I7" s="309"/>
      <c r="J7" s="309"/>
      <c r="K7" s="36"/>
      <c r="L7" s="29"/>
      <c r="M7" s="29">
        <f t="shared" ref="M7:M26" si="0">ROUND(K7*L7,2)</f>
        <v>0</v>
      </c>
      <c r="N7" s="29">
        <f t="shared" ref="N7:N27" si="1">M7-(I7-J7)</f>
        <v>0</v>
      </c>
      <c r="O7" s="29">
        <f t="shared" ref="O7:O27" si="2">IF(I7-J7=0,0,ROUND((M7-I7+J7)/(I7-J7)*100,2))</f>
        <v>0</v>
      </c>
      <c r="P7" s="70"/>
      <c r="Q7" s="310"/>
      <c r="R7" s="310"/>
      <c r="S7" s="310"/>
      <c r="T7" s="310"/>
    </row>
    <row r="8" ht="16" customHeight="1" spans="1:20">
      <c r="A8" s="39"/>
      <c r="B8" s="39"/>
      <c r="C8" s="39"/>
      <c r="D8" s="68"/>
      <c r="E8" s="68"/>
      <c r="F8" s="106"/>
      <c r="G8" s="106">
        <f>IF(F8=0,0,ROUND(H8/F8,2))</f>
        <v>0</v>
      </c>
      <c r="H8" s="106"/>
      <c r="I8" s="309"/>
      <c r="J8" s="309"/>
      <c r="K8" s="36"/>
      <c r="L8" s="29"/>
      <c r="M8" s="29">
        <f t="shared" si="0"/>
        <v>0</v>
      </c>
      <c r="N8" s="29">
        <f t="shared" si="1"/>
        <v>0</v>
      </c>
      <c r="O8" s="29">
        <f t="shared" si="2"/>
        <v>0</v>
      </c>
      <c r="P8" s="70"/>
      <c r="Q8" s="8"/>
      <c r="R8" s="8"/>
      <c r="S8" s="8"/>
      <c r="T8" s="8"/>
    </row>
    <row r="9" ht="16" customHeight="1" spans="1:20">
      <c r="A9" s="39"/>
      <c r="B9" s="39"/>
      <c r="C9" s="39"/>
      <c r="D9" s="68"/>
      <c r="E9" s="68"/>
      <c r="F9" s="106"/>
      <c r="G9" s="106">
        <f>IF(F9=0,0,ROUND(H9/F9,2))</f>
        <v>0</v>
      </c>
      <c r="H9" s="106"/>
      <c r="I9" s="309"/>
      <c r="J9" s="309"/>
      <c r="K9" s="36"/>
      <c r="L9" s="29"/>
      <c r="M9" s="29">
        <f t="shared" si="0"/>
        <v>0</v>
      </c>
      <c r="N9" s="29">
        <f t="shared" si="1"/>
        <v>0</v>
      </c>
      <c r="O9" s="29">
        <f t="shared" si="2"/>
        <v>0</v>
      </c>
      <c r="P9" s="70"/>
      <c r="Q9" s="8"/>
      <c r="R9" s="8"/>
      <c r="S9" s="8"/>
      <c r="T9" s="8"/>
    </row>
    <row r="10" ht="16" customHeight="1" spans="1:20">
      <c r="A10" s="39"/>
      <c r="B10" s="39"/>
      <c r="C10" s="39"/>
      <c r="D10" s="68"/>
      <c r="E10" s="68"/>
      <c r="F10" s="106"/>
      <c r="G10" s="106">
        <f>IF(F10=0,0,ROUND(H10/F10,2))</f>
        <v>0</v>
      </c>
      <c r="H10" s="106"/>
      <c r="I10" s="309"/>
      <c r="J10" s="309"/>
      <c r="K10" s="36"/>
      <c r="L10" s="29"/>
      <c r="M10" s="29">
        <f t="shared" si="0"/>
        <v>0</v>
      </c>
      <c r="N10" s="29">
        <f t="shared" si="1"/>
        <v>0</v>
      </c>
      <c r="O10" s="29">
        <f t="shared" si="2"/>
        <v>0</v>
      </c>
      <c r="P10" s="70"/>
      <c r="Q10" s="8"/>
      <c r="R10" s="8"/>
      <c r="S10" s="8"/>
      <c r="T10" s="8"/>
    </row>
    <row r="11" ht="16" customHeight="1" spans="1:20">
      <c r="A11" s="39"/>
      <c r="B11" s="39"/>
      <c r="C11" s="39"/>
      <c r="D11" s="68"/>
      <c r="E11" s="68"/>
      <c r="F11" s="106"/>
      <c r="G11" s="106"/>
      <c r="H11" s="106"/>
      <c r="I11" s="309"/>
      <c r="J11" s="309"/>
      <c r="K11" s="36"/>
      <c r="L11" s="29"/>
      <c r="M11" s="29">
        <f t="shared" si="0"/>
        <v>0</v>
      </c>
      <c r="N11" s="29">
        <f t="shared" si="1"/>
        <v>0</v>
      </c>
      <c r="O11" s="29">
        <f t="shared" si="2"/>
        <v>0</v>
      </c>
      <c r="P11" s="70"/>
      <c r="Q11" s="8"/>
      <c r="R11" s="8"/>
      <c r="S11" s="8"/>
      <c r="T11" s="8"/>
    </row>
    <row r="12" ht="16" customHeight="1" spans="1:20">
      <c r="A12" s="39"/>
      <c r="B12" s="39"/>
      <c r="C12" s="39"/>
      <c r="D12" s="68"/>
      <c r="E12" s="68"/>
      <c r="F12" s="106"/>
      <c r="G12" s="106"/>
      <c r="H12" s="106"/>
      <c r="I12" s="309"/>
      <c r="J12" s="309"/>
      <c r="K12" s="36"/>
      <c r="L12" s="29"/>
      <c r="M12" s="29">
        <f t="shared" si="0"/>
        <v>0</v>
      </c>
      <c r="N12" s="29">
        <f t="shared" si="1"/>
        <v>0</v>
      </c>
      <c r="O12" s="29">
        <f t="shared" si="2"/>
        <v>0</v>
      </c>
      <c r="P12" s="70"/>
      <c r="Q12" s="8"/>
      <c r="R12" s="8"/>
      <c r="S12" s="8"/>
      <c r="T12" s="8"/>
    </row>
    <row r="13" ht="16" customHeight="1" spans="1:20">
      <c r="A13" s="39"/>
      <c r="B13" s="39"/>
      <c r="C13" s="39"/>
      <c r="D13" s="68"/>
      <c r="E13" s="68"/>
      <c r="F13" s="106"/>
      <c r="G13" s="106"/>
      <c r="H13" s="106"/>
      <c r="I13" s="309"/>
      <c r="J13" s="309"/>
      <c r="K13" s="36"/>
      <c r="L13" s="29"/>
      <c r="M13" s="29">
        <f t="shared" si="0"/>
        <v>0</v>
      </c>
      <c r="N13" s="29">
        <f t="shared" si="1"/>
        <v>0</v>
      </c>
      <c r="O13" s="29">
        <f t="shared" si="2"/>
        <v>0</v>
      </c>
      <c r="P13" s="70"/>
      <c r="Q13" s="8"/>
      <c r="R13" s="8"/>
      <c r="S13" s="8"/>
      <c r="T13" s="8"/>
    </row>
    <row r="14" ht="16" customHeight="1" spans="1:20">
      <c r="A14" s="39"/>
      <c r="B14" s="39"/>
      <c r="C14" s="39"/>
      <c r="D14" s="68"/>
      <c r="E14" s="68"/>
      <c r="F14" s="106"/>
      <c r="G14" s="106"/>
      <c r="H14" s="106"/>
      <c r="I14" s="309"/>
      <c r="J14" s="309"/>
      <c r="K14" s="36"/>
      <c r="L14" s="29"/>
      <c r="M14" s="29">
        <f t="shared" si="0"/>
        <v>0</v>
      </c>
      <c r="N14" s="29">
        <f t="shared" si="1"/>
        <v>0</v>
      </c>
      <c r="O14" s="29">
        <f t="shared" si="2"/>
        <v>0</v>
      </c>
      <c r="P14" s="70"/>
      <c r="Q14" s="8"/>
      <c r="R14" s="8"/>
      <c r="S14" s="8"/>
      <c r="T14" s="8"/>
    </row>
    <row r="15" ht="16" customHeight="1" spans="1:20">
      <c r="A15" s="39"/>
      <c r="B15" s="39"/>
      <c r="C15" s="39"/>
      <c r="D15" s="68"/>
      <c r="E15" s="68"/>
      <c r="F15" s="106"/>
      <c r="G15" s="106"/>
      <c r="H15" s="106"/>
      <c r="I15" s="309"/>
      <c r="J15" s="309"/>
      <c r="K15" s="36"/>
      <c r="L15" s="29"/>
      <c r="M15" s="29">
        <f t="shared" si="0"/>
        <v>0</v>
      </c>
      <c r="N15" s="29">
        <f t="shared" si="1"/>
        <v>0</v>
      </c>
      <c r="O15" s="29">
        <f t="shared" si="2"/>
        <v>0</v>
      </c>
      <c r="P15" s="70"/>
      <c r="Q15" s="8"/>
      <c r="R15" s="8"/>
      <c r="S15" s="8"/>
      <c r="T15" s="8"/>
    </row>
    <row r="16" ht="16" customHeight="1" spans="1:20">
      <c r="A16" s="39"/>
      <c r="B16" s="39"/>
      <c r="C16" s="39"/>
      <c r="D16" s="68"/>
      <c r="E16" s="68"/>
      <c r="F16" s="106"/>
      <c r="G16" s="106"/>
      <c r="H16" s="106"/>
      <c r="I16" s="309"/>
      <c r="J16" s="309"/>
      <c r="K16" s="36"/>
      <c r="L16" s="29"/>
      <c r="M16" s="29">
        <f t="shared" si="0"/>
        <v>0</v>
      </c>
      <c r="N16" s="29">
        <f t="shared" si="1"/>
        <v>0</v>
      </c>
      <c r="O16" s="29">
        <f t="shared" si="2"/>
        <v>0</v>
      </c>
      <c r="P16" s="70"/>
      <c r="Q16" s="8"/>
      <c r="R16" s="8"/>
      <c r="S16" s="8"/>
      <c r="T16" s="8"/>
    </row>
    <row r="17" ht="16" customHeight="1" spans="1:20">
      <c r="A17" s="39"/>
      <c r="B17" s="39"/>
      <c r="C17" s="39"/>
      <c r="D17" s="68"/>
      <c r="E17" s="68"/>
      <c r="F17" s="106"/>
      <c r="G17" s="106"/>
      <c r="H17" s="106"/>
      <c r="I17" s="309"/>
      <c r="J17" s="309"/>
      <c r="K17" s="36"/>
      <c r="L17" s="29"/>
      <c r="M17" s="29">
        <f t="shared" si="0"/>
        <v>0</v>
      </c>
      <c r="N17" s="29">
        <f t="shared" si="1"/>
        <v>0</v>
      </c>
      <c r="O17" s="29">
        <f t="shared" si="2"/>
        <v>0</v>
      </c>
      <c r="P17" s="70"/>
      <c r="Q17" s="8"/>
      <c r="R17" s="8"/>
      <c r="S17" s="8"/>
      <c r="T17" s="8"/>
    </row>
    <row r="18" ht="16" customHeight="1" spans="1:20">
      <c r="A18" s="39"/>
      <c r="B18" s="39"/>
      <c r="C18" s="39"/>
      <c r="D18" s="68"/>
      <c r="E18" s="68"/>
      <c r="F18" s="106"/>
      <c r="G18" s="106"/>
      <c r="H18" s="106"/>
      <c r="I18" s="309"/>
      <c r="J18" s="309"/>
      <c r="K18" s="36"/>
      <c r="L18" s="29"/>
      <c r="M18" s="29">
        <f t="shared" si="0"/>
        <v>0</v>
      </c>
      <c r="N18" s="29">
        <f t="shared" si="1"/>
        <v>0</v>
      </c>
      <c r="O18" s="29">
        <f t="shared" si="2"/>
        <v>0</v>
      </c>
      <c r="P18" s="70"/>
      <c r="Q18" s="8"/>
      <c r="R18" s="8"/>
      <c r="S18" s="8"/>
      <c r="T18" s="8"/>
    </row>
    <row r="19" ht="16" customHeight="1" spans="1:20">
      <c r="A19" s="39"/>
      <c r="B19" s="39"/>
      <c r="C19" s="39"/>
      <c r="D19" s="68"/>
      <c r="E19" s="68"/>
      <c r="F19" s="106"/>
      <c r="G19" s="106"/>
      <c r="H19" s="106"/>
      <c r="I19" s="309"/>
      <c r="J19" s="309"/>
      <c r="K19" s="36"/>
      <c r="L19" s="29"/>
      <c r="M19" s="29">
        <f t="shared" si="0"/>
        <v>0</v>
      </c>
      <c r="N19" s="29">
        <f t="shared" si="1"/>
        <v>0</v>
      </c>
      <c r="O19" s="29">
        <f t="shared" si="2"/>
        <v>0</v>
      </c>
      <c r="P19" s="70"/>
      <c r="Q19" s="8"/>
      <c r="R19" s="8"/>
      <c r="S19" s="8"/>
      <c r="T19" s="8"/>
    </row>
    <row r="20" ht="16" customHeight="1" spans="1:20">
      <c r="A20" s="39"/>
      <c r="B20" s="39"/>
      <c r="C20" s="39"/>
      <c r="D20" s="68"/>
      <c r="E20" s="68"/>
      <c r="F20" s="106"/>
      <c r="G20" s="106"/>
      <c r="H20" s="106"/>
      <c r="I20" s="309"/>
      <c r="J20" s="309"/>
      <c r="K20" s="36"/>
      <c r="L20" s="29"/>
      <c r="M20" s="29">
        <f t="shared" si="0"/>
        <v>0</v>
      </c>
      <c r="N20" s="29">
        <f t="shared" si="1"/>
        <v>0</v>
      </c>
      <c r="O20" s="29">
        <f t="shared" si="2"/>
        <v>0</v>
      </c>
      <c r="P20" s="70"/>
      <c r="Q20" s="8"/>
      <c r="R20" s="8"/>
      <c r="S20" s="8"/>
      <c r="T20" s="8"/>
    </row>
    <row r="21" ht="16" customHeight="1" spans="1:20">
      <c r="A21" s="39"/>
      <c r="B21" s="39"/>
      <c r="C21" s="39"/>
      <c r="D21" s="68"/>
      <c r="E21" s="68"/>
      <c r="F21" s="106"/>
      <c r="G21" s="106"/>
      <c r="H21" s="106"/>
      <c r="I21" s="309"/>
      <c r="J21" s="309"/>
      <c r="K21" s="36"/>
      <c r="L21" s="29"/>
      <c r="M21" s="29">
        <f t="shared" si="0"/>
        <v>0</v>
      </c>
      <c r="N21" s="29">
        <f t="shared" si="1"/>
        <v>0</v>
      </c>
      <c r="O21" s="29">
        <f t="shared" si="2"/>
        <v>0</v>
      </c>
      <c r="P21" s="70"/>
      <c r="Q21" s="8"/>
      <c r="R21" s="8"/>
      <c r="S21" s="8"/>
      <c r="T21" s="8"/>
    </row>
    <row r="22" ht="16" customHeight="1" spans="1:20">
      <c r="A22" s="39"/>
      <c r="B22" s="39"/>
      <c r="C22" s="39"/>
      <c r="D22" s="68"/>
      <c r="E22" s="68"/>
      <c r="F22" s="106"/>
      <c r="G22" s="106"/>
      <c r="H22" s="106"/>
      <c r="I22" s="309"/>
      <c r="J22" s="309"/>
      <c r="K22" s="36"/>
      <c r="L22" s="29"/>
      <c r="M22" s="29">
        <f t="shared" si="0"/>
        <v>0</v>
      </c>
      <c r="N22" s="29">
        <f t="shared" si="1"/>
        <v>0</v>
      </c>
      <c r="O22" s="29">
        <f t="shared" si="2"/>
        <v>0</v>
      </c>
      <c r="P22" s="70"/>
      <c r="Q22" s="8"/>
      <c r="R22" s="8"/>
      <c r="S22" s="8"/>
      <c r="T22" s="8"/>
    </row>
    <row r="23" ht="16" customHeight="1" spans="1:20">
      <c r="A23" s="39"/>
      <c r="B23" s="39"/>
      <c r="C23" s="39"/>
      <c r="D23" s="68"/>
      <c r="E23" s="68"/>
      <c r="F23" s="106"/>
      <c r="G23" s="106"/>
      <c r="H23" s="106"/>
      <c r="I23" s="309"/>
      <c r="J23" s="309"/>
      <c r="K23" s="36"/>
      <c r="L23" s="29"/>
      <c r="M23" s="29">
        <f t="shared" si="0"/>
        <v>0</v>
      </c>
      <c r="N23" s="29">
        <f t="shared" si="1"/>
        <v>0</v>
      </c>
      <c r="O23" s="29">
        <f t="shared" si="2"/>
        <v>0</v>
      </c>
      <c r="P23" s="70"/>
      <c r="Q23" s="8"/>
      <c r="R23" s="8"/>
      <c r="S23" s="8"/>
      <c r="T23" s="8"/>
    </row>
    <row r="24" ht="16" customHeight="1" spans="1:20">
      <c r="A24" s="39"/>
      <c r="B24" s="39"/>
      <c r="C24" s="39"/>
      <c r="D24" s="68"/>
      <c r="E24" s="68"/>
      <c r="F24" s="106"/>
      <c r="G24" s="106"/>
      <c r="H24" s="106"/>
      <c r="I24" s="309"/>
      <c r="J24" s="309"/>
      <c r="K24" s="36"/>
      <c r="L24" s="29"/>
      <c r="M24" s="29">
        <f t="shared" si="0"/>
        <v>0</v>
      </c>
      <c r="N24" s="29">
        <f t="shared" si="1"/>
        <v>0</v>
      </c>
      <c r="O24" s="29">
        <f t="shared" si="2"/>
        <v>0</v>
      </c>
      <c r="P24" s="70"/>
      <c r="Q24" s="8"/>
      <c r="R24" s="8"/>
      <c r="S24" s="8"/>
      <c r="T24" s="8"/>
    </row>
    <row r="25" ht="16" customHeight="1" spans="1:20">
      <c r="A25" s="39"/>
      <c r="B25" s="39"/>
      <c r="C25" s="39"/>
      <c r="D25" s="68"/>
      <c r="E25" s="68"/>
      <c r="F25" s="106"/>
      <c r="G25" s="106"/>
      <c r="H25" s="106"/>
      <c r="I25" s="309"/>
      <c r="J25" s="309"/>
      <c r="K25" s="36"/>
      <c r="L25" s="29"/>
      <c r="M25" s="29">
        <f t="shared" si="0"/>
        <v>0</v>
      </c>
      <c r="N25" s="29">
        <f t="shared" si="1"/>
        <v>0</v>
      </c>
      <c r="O25" s="29">
        <f t="shared" si="2"/>
        <v>0</v>
      </c>
      <c r="P25" s="70"/>
      <c r="Q25" s="8"/>
      <c r="R25" s="8"/>
      <c r="S25" s="8"/>
      <c r="T25" s="8"/>
    </row>
    <row r="26" ht="16" customHeight="1" spans="1:20">
      <c r="A26" s="39"/>
      <c r="B26" s="39"/>
      <c r="C26" s="39"/>
      <c r="D26" s="68"/>
      <c r="E26" s="68"/>
      <c r="F26" s="106"/>
      <c r="G26" s="106"/>
      <c r="H26" s="106"/>
      <c r="I26" s="309"/>
      <c r="J26" s="309"/>
      <c r="K26" s="36"/>
      <c r="L26" s="29"/>
      <c r="M26" s="29">
        <f t="shared" si="0"/>
        <v>0</v>
      </c>
      <c r="N26" s="29">
        <f t="shared" si="1"/>
        <v>0</v>
      </c>
      <c r="O26" s="29">
        <f t="shared" si="2"/>
        <v>0</v>
      </c>
      <c r="P26" s="70"/>
      <c r="Q26" s="8"/>
      <c r="R26" s="8"/>
      <c r="S26" s="8"/>
      <c r="T26" s="8"/>
    </row>
    <row r="27" ht="16" customHeight="1" spans="1:20">
      <c r="A27" s="39" t="s">
        <v>3162</v>
      </c>
      <c r="B27" s="21"/>
      <c r="C27" s="21"/>
      <c r="D27" s="13"/>
      <c r="E27" s="274"/>
      <c r="F27" s="106"/>
      <c r="G27" s="106"/>
      <c r="H27" s="29">
        <f>SUM(H7:H26)</f>
        <v>0</v>
      </c>
      <c r="I27" s="29">
        <f>SUM(I7:I26)</f>
        <v>0</v>
      </c>
      <c r="J27" s="36"/>
      <c r="K27" s="36"/>
      <c r="L27" s="29"/>
      <c r="M27" s="29">
        <f>SUM(M7:M26)</f>
        <v>0</v>
      </c>
      <c r="N27" s="29">
        <f t="shared" si="1"/>
        <v>0</v>
      </c>
      <c r="O27" s="29">
        <f t="shared" si="2"/>
        <v>0</v>
      </c>
      <c r="P27" s="70"/>
      <c r="Q27" s="8"/>
      <c r="R27" s="8"/>
      <c r="S27" s="8"/>
      <c r="T27" s="8"/>
    </row>
    <row r="28" ht="16" customHeight="1" spans="1:20">
      <c r="A28" s="39" t="s">
        <v>3236</v>
      </c>
      <c r="B28" s="21"/>
      <c r="C28" s="21"/>
      <c r="D28" s="13"/>
      <c r="E28" s="274"/>
      <c r="F28" s="106"/>
      <c r="G28" s="106"/>
      <c r="H28" s="29">
        <f>I27</f>
        <v>0</v>
      </c>
      <c r="I28" s="309"/>
      <c r="J28" s="309"/>
      <c r="K28" s="36"/>
      <c r="L28" s="29"/>
      <c r="M28" s="29"/>
      <c r="N28" s="29"/>
      <c r="O28" s="29"/>
      <c r="P28" s="70"/>
      <c r="Q28" s="8"/>
      <c r="R28" s="8"/>
      <c r="S28" s="8"/>
      <c r="T28" s="8"/>
    </row>
    <row r="29" ht="16" customHeight="1" spans="1:20">
      <c r="A29" s="22" t="s">
        <v>3165</v>
      </c>
      <c r="B29" s="21"/>
      <c r="C29" s="21"/>
      <c r="D29" s="13"/>
      <c r="E29" s="35"/>
      <c r="F29" s="106"/>
      <c r="G29" s="106"/>
      <c r="H29" s="29">
        <f>H27-H28</f>
        <v>0</v>
      </c>
      <c r="I29" s="309"/>
      <c r="J29" s="309"/>
      <c r="K29" s="36"/>
      <c r="L29" s="29"/>
      <c r="M29" s="29">
        <f>M27-M28</f>
        <v>0</v>
      </c>
      <c r="N29" s="29">
        <f>M29-(I29)</f>
        <v>0</v>
      </c>
      <c r="O29" s="29">
        <f>IF(I29=0,0,ROUND((M29-I29)/(I29)*100,2))</f>
        <v>0</v>
      </c>
      <c r="P29" s="70"/>
      <c r="Q29" s="8"/>
      <c r="R29" s="8"/>
      <c r="S29" s="8"/>
      <c r="T29" s="8"/>
    </row>
    <row r="30" ht="16" customHeight="1" spans="1:20">
      <c r="A30" s="73" t="e">
        <f>#REF!</f>
        <v>#REF!</v>
      </c>
      <c r="B30" s="73"/>
      <c r="C30" s="73"/>
      <c r="D30" s="73"/>
      <c r="E30" s="7"/>
      <c r="F30" s="7"/>
      <c r="G30" s="7"/>
      <c r="H30" s="7"/>
      <c r="I30" s="7"/>
      <c r="J30" s="7"/>
      <c r="K30" s="7"/>
      <c r="L30" s="7"/>
      <c r="M30" s="7" t="str">
        <f>CONCATENATE(索引!$D$6,"：",索引!$D33,"    ",索引!$E33)</f>
        <v>评估人员：高晓宇    王海龙</v>
      </c>
      <c r="N30" s="25"/>
      <c r="O30" s="25"/>
      <c r="P30" s="25"/>
      <c r="Q30" s="8"/>
      <c r="R30" s="8"/>
      <c r="S30" s="8"/>
      <c r="T30" s="8"/>
    </row>
    <row r="31" ht="16" customHeight="1" spans="1:20">
      <c r="A31" s="8" t="e">
        <f>#REF!</f>
        <v>#REF!</v>
      </c>
      <c r="B31" s="8"/>
      <c r="C31" s="8"/>
      <c r="D31" s="8"/>
      <c r="E31" s="8"/>
      <c r="F31" s="8"/>
      <c r="G31" s="8"/>
      <c r="H31" s="25"/>
      <c r="I31" s="25"/>
      <c r="J31" s="25"/>
      <c r="K31" s="25"/>
      <c r="L31" s="25"/>
      <c r="M31" s="8"/>
      <c r="N31" s="8"/>
      <c r="O31" s="8"/>
      <c r="P31" s="8"/>
      <c r="Q31" s="8"/>
      <c r="R31" s="8"/>
      <c r="S31" s="8"/>
      <c r="T31" s="8"/>
    </row>
  </sheetData>
  <mergeCells count="17">
    <mergeCell ref="A1:P1"/>
    <mergeCell ref="A3:P3"/>
    <mergeCell ref="F5:H5"/>
    <mergeCell ref="K5:M5"/>
    <mergeCell ref="A27:D27"/>
    <mergeCell ref="A28:D28"/>
    <mergeCell ref="A29:D29"/>
    <mergeCell ref="A5:A6"/>
    <mergeCell ref="B5:B6"/>
    <mergeCell ref="C5:C6"/>
    <mergeCell ref="D5:D6"/>
    <mergeCell ref="E5:E6"/>
    <mergeCell ref="I5:I6"/>
    <mergeCell ref="J5:J6"/>
    <mergeCell ref="N5:N6"/>
    <mergeCell ref="O5:O6"/>
    <mergeCell ref="P5:P6"/>
  </mergeCells>
  <pageMargins left="0.75" right="0.75" top="1" bottom="1" header="0.5" footer="0.5"/>
  <headerFooter/>
  <drawing r:id="rId1"/>
  <picture r:id="rId2"/>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T31"/>
  <sheetViews>
    <sheetView workbookViewId="0">
      <selection activeCell="A1" sqref="A1:O1"/>
    </sheetView>
  </sheetViews>
  <sheetFormatPr defaultColWidth="14" defaultRowHeight="15.2"/>
  <cols>
    <col min="1" max="1" width="5" customWidth="1"/>
    <col min="2" max="2" width="13" customWidth="1"/>
    <col min="3" max="3" width="15" customWidth="1"/>
    <col min="4" max="4" width="5" customWidth="1"/>
    <col min="5" max="5" width="9" customWidth="1"/>
    <col min="6" max="6" width="11" customWidth="1"/>
    <col min="7" max="9" width="7" customWidth="1"/>
    <col min="10" max="11" width="9" customWidth="1"/>
    <col min="12" max="12" width="13" customWidth="1"/>
    <col min="13" max="13" width="9" customWidth="1"/>
    <col min="14" max="15" width="7" customWidth="1"/>
    <col min="16" max="20" width="9" customWidth="1"/>
  </cols>
  <sheetData>
    <row r="1" ht="24" customHeight="1" spans="1:20">
      <c r="A1" s="61" t="s">
        <v>3291</v>
      </c>
      <c r="B1" s="62"/>
      <c r="C1" s="62"/>
      <c r="D1" s="62"/>
      <c r="E1" s="62"/>
      <c r="F1" s="62"/>
      <c r="G1" s="62"/>
      <c r="H1" s="62"/>
      <c r="I1" s="62"/>
      <c r="J1" s="62"/>
      <c r="K1" s="62"/>
      <c r="L1" s="62"/>
      <c r="M1" s="62"/>
      <c r="N1" s="62"/>
      <c r="O1" s="62"/>
      <c r="P1" s="62"/>
      <c r="Q1" s="62"/>
      <c r="R1" s="62"/>
      <c r="S1" s="62"/>
      <c r="T1" s="62"/>
    </row>
    <row r="2" ht="16" customHeight="1" spans="1:20">
      <c r="A2" s="63"/>
      <c r="B2" s="63"/>
      <c r="C2" s="63"/>
      <c r="D2" s="63"/>
      <c r="E2" s="63"/>
      <c r="F2" s="63"/>
      <c r="G2" s="63"/>
      <c r="H2" s="25"/>
      <c r="I2" s="25"/>
      <c r="J2" s="25"/>
      <c r="K2" s="25"/>
      <c r="L2" s="25"/>
      <c r="M2" s="25"/>
      <c r="N2" s="42" t="s">
        <v>3292</v>
      </c>
      <c r="O2" s="8"/>
      <c r="P2" s="8"/>
      <c r="Q2" s="8"/>
      <c r="R2" s="8"/>
      <c r="S2" s="8"/>
      <c r="T2" s="8"/>
    </row>
    <row r="3" ht="16" customHeight="1" spans="1:20">
      <c r="A3" s="63" t="e">
        <f>#REF!</f>
        <v>#REF!</v>
      </c>
      <c r="B3" s="8"/>
      <c r="C3" s="8"/>
      <c r="D3" s="8"/>
      <c r="E3" s="8"/>
      <c r="F3" s="273"/>
      <c r="G3" s="273"/>
      <c r="H3" s="273"/>
      <c r="I3" s="273"/>
      <c r="J3" s="273"/>
      <c r="K3" s="273"/>
      <c r="L3" s="273"/>
      <c r="M3" s="273"/>
      <c r="N3" s="273"/>
      <c r="O3" s="8"/>
      <c r="P3" s="8"/>
      <c r="Q3" s="8"/>
      <c r="R3" s="8"/>
      <c r="S3" s="8"/>
      <c r="T3" s="8"/>
    </row>
    <row r="4" ht="16" customHeight="1" spans="1:20">
      <c r="A4" s="105" t="e">
        <f>#REF!</f>
        <v>#REF!</v>
      </c>
      <c r="B4" s="8"/>
      <c r="C4" s="8"/>
      <c r="D4" s="8"/>
      <c r="E4" s="8"/>
      <c r="F4" s="273"/>
      <c r="G4" s="273"/>
      <c r="H4" s="273"/>
      <c r="I4" s="273"/>
      <c r="J4" s="273"/>
      <c r="K4" s="273"/>
      <c r="L4" s="273"/>
      <c r="M4" s="273"/>
      <c r="N4" s="273"/>
      <c r="O4" s="42" t="s">
        <v>2952</v>
      </c>
      <c r="P4" s="8"/>
      <c r="Q4" s="8"/>
      <c r="R4" s="8"/>
      <c r="S4" s="8"/>
      <c r="T4" s="8"/>
    </row>
    <row r="5" ht="16" customHeight="1" spans="1:20">
      <c r="A5" s="22" t="s">
        <v>0</v>
      </c>
      <c r="B5" s="22" t="s">
        <v>3293</v>
      </c>
      <c r="C5" s="22" t="s">
        <v>3294</v>
      </c>
      <c r="D5" s="90" t="s">
        <v>3229</v>
      </c>
      <c r="E5" s="90" t="s">
        <v>3295</v>
      </c>
      <c r="F5" s="122" t="s">
        <v>3050</v>
      </c>
      <c r="G5" s="21"/>
      <c r="H5" s="21"/>
      <c r="I5" s="90" t="s">
        <v>3230</v>
      </c>
      <c r="J5" s="35" t="s">
        <v>3051</v>
      </c>
      <c r="K5" s="21"/>
      <c r="L5" s="13"/>
      <c r="M5" s="22" t="s">
        <v>3052</v>
      </c>
      <c r="N5" s="22" t="s">
        <v>3053</v>
      </c>
      <c r="O5" s="22" t="s">
        <v>3083</v>
      </c>
      <c r="P5" s="25"/>
      <c r="Q5" s="25"/>
      <c r="R5" s="25"/>
      <c r="S5" s="25"/>
      <c r="T5" s="25"/>
    </row>
    <row r="6" ht="16" customHeight="1" spans="1:20">
      <c r="A6" s="37"/>
      <c r="B6" s="37"/>
      <c r="C6" s="37"/>
      <c r="D6" s="37"/>
      <c r="E6" s="37"/>
      <c r="F6" s="22" t="s">
        <v>3231</v>
      </c>
      <c r="G6" s="22" t="s">
        <v>3232</v>
      </c>
      <c r="H6" s="22" t="s">
        <v>3233</v>
      </c>
      <c r="I6" s="37"/>
      <c r="J6" s="35" t="s">
        <v>3234</v>
      </c>
      <c r="K6" s="22" t="s">
        <v>3235</v>
      </c>
      <c r="L6" s="22" t="s">
        <v>3233</v>
      </c>
      <c r="M6" s="37"/>
      <c r="N6" s="37"/>
      <c r="O6" s="37"/>
      <c r="P6" s="25"/>
      <c r="Q6" s="25"/>
      <c r="R6" s="25"/>
      <c r="S6" s="25"/>
      <c r="T6" s="25"/>
    </row>
    <row r="7" ht="16" customHeight="1" spans="1:20">
      <c r="A7" s="39"/>
      <c r="B7" s="68"/>
      <c r="C7" s="22"/>
      <c r="D7" s="327"/>
      <c r="E7" s="327"/>
      <c r="F7" s="106"/>
      <c r="G7" s="106">
        <f>IF(F7=0,0,ROUND(H7/F7,2))</f>
        <v>0</v>
      </c>
      <c r="H7" s="106"/>
      <c r="I7" s="309"/>
      <c r="J7" s="36"/>
      <c r="K7" s="29"/>
      <c r="L7" s="29">
        <f t="shared" ref="L7:L26" si="0">ROUND(J7*K7,2)</f>
        <v>0</v>
      </c>
      <c r="M7" s="29">
        <f t="shared" ref="M7:M27" si="1">L7-(H7-I7)</f>
        <v>0</v>
      </c>
      <c r="N7" s="29">
        <f t="shared" ref="N7:N27" si="2">IF(H7-I7=0,0,ROUND((L7-H7+I7)/(H7-I7)*100,2))</f>
        <v>0</v>
      </c>
      <c r="O7" s="70"/>
      <c r="P7" s="8"/>
      <c r="Q7" s="8"/>
      <c r="R7" s="8"/>
      <c r="S7" s="8"/>
      <c r="T7" s="8"/>
    </row>
    <row r="8" ht="16" customHeight="1" spans="1:20">
      <c r="A8" s="22"/>
      <c r="B8" s="32"/>
      <c r="C8" s="22"/>
      <c r="D8" s="28"/>
      <c r="E8" s="28"/>
      <c r="F8" s="106"/>
      <c r="G8" s="106">
        <f>IF(F8=0,0,ROUND(H8/F8,2))</f>
        <v>0</v>
      </c>
      <c r="H8" s="106"/>
      <c r="I8" s="309"/>
      <c r="J8" s="36"/>
      <c r="K8" s="29"/>
      <c r="L8" s="29">
        <f t="shared" si="0"/>
        <v>0</v>
      </c>
      <c r="M8" s="29">
        <f t="shared" si="1"/>
        <v>0</v>
      </c>
      <c r="N8" s="29">
        <f t="shared" si="2"/>
        <v>0</v>
      </c>
      <c r="O8" s="70"/>
      <c r="P8" s="8"/>
      <c r="Q8" s="8"/>
      <c r="R8" s="8"/>
      <c r="S8" s="8"/>
      <c r="T8" s="8"/>
    </row>
    <row r="9" ht="16" customHeight="1" spans="1:20">
      <c r="A9" s="22"/>
      <c r="B9" s="32"/>
      <c r="C9" s="22"/>
      <c r="D9" s="28"/>
      <c r="E9" s="28"/>
      <c r="F9" s="106"/>
      <c r="G9" s="106">
        <f>IF(F9=0,0,ROUND(H9/F9,2))</f>
        <v>0</v>
      </c>
      <c r="H9" s="106"/>
      <c r="I9" s="309"/>
      <c r="J9" s="36"/>
      <c r="K9" s="29"/>
      <c r="L9" s="29">
        <f t="shared" si="0"/>
        <v>0</v>
      </c>
      <c r="M9" s="29">
        <f t="shared" si="1"/>
        <v>0</v>
      </c>
      <c r="N9" s="29">
        <f t="shared" si="2"/>
        <v>0</v>
      </c>
      <c r="O9" s="70"/>
      <c r="P9" s="8"/>
      <c r="Q9" s="8"/>
      <c r="R9" s="8"/>
      <c r="S9" s="8"/>
      <c r="T9" s="8"/>
    </row>
    <row r="10" ht="16" customHeight="1" spans="1:20">
      <c r="A10" s="22"/>
      <c r="B10" s="32"/>
      <c r="C10" s="22"/>
      <c r="D10" s="28"/>
      <c r="E10" s="28"/>
      <c r="F10" s="106"/>
      <c r="G10" s="106">
        <f>IF(F10=0,0,ROUND(H10/F10,2))</f>
        <v>0</v>
      </c>
      <c r="H10" s="106"/>
      <c r="I10" s="309"/>
      <c r="J10" s="36"/>
      <c r="K10" s="29"/>
      <c r="L10" s="29">
        <f t="shared" si="0"/>
        <v>0</v>
      </c>
      <c r="M10" s="29">
        <f t="shared" si="1"/>
        <v>0</v>
      </c>
      <c r="N10" s="29">
        <f t="shared" si="2"/>
        <v>0</v>
      </c>
      <c r="O10" s="70"/>
      <c r="P10" s="8"/>
      <c r="Q10" s="8"/>
      <c r="R10" s="8"/>
      <c r="S10" s="8"/>
      <c r="T10" s="8"/>
    </row>
    <row r="11" ht="16" customHeight="1" spans="1:20">
      <c r="A11" s="22"/>
      <c r="B11" s="32"/>
      <c r="C11" s="22"/>
      <c r="D11" s="28"/>
      <c r="E11" s="28"/>
      <c r="F11" s="106"/>
      <c r="G11" s="106"/>
      <c r="H11" s="106"/>
      <c r="I11" s="309"/>
      <c r="J11" s="36"/>
      <c r="K11" s="29"/>
      <c r="L11" s="29">
        <f t="shared" si="0"/>
        <v>0</v>
      </c>
      <c r="M11" s="29">
        <f t="shared" si="1"/>
        <v>0</v>
      </c>
      <c r="N11" s="29">
        <f t="shared" si="2"/>
        <v>0</v>
      </c>
      <c r="O11" s="70"/>
      <c r="P11" s="8"/>
      <c r="Q11" s="8"/>
      <c r="R11" s="8"/>
      <c r="S11" s="8"/>
      <c r="T11" s="8"/>
    </row>
    <row r="12" ht="16" customHeight="1" spans="1:20">
      <c r="A12" s="22"/>
      <c r="B12" s="32"/>
      <c r="C12" s="22"/>
      <c r="D12" s="28"/>
      <c r="E12" s="28"/>
      <c r="F12" s="106"/>
      <c r="G12" s="106"/>
      <c r="H12" s="106"/>
      <c r="I12" s="309"/>
      <c r="J12" s="36"/>
      <c r="K12" s="29"/>
      <c r="L12" s="29">
        <f t="shared" si="0"/>
        <v>0</v>
      </c>
      <c r="M12" s="29">
        <f t="shared" si="1"/>
        <v>0</v>
      </c>
      <c r="N12" s="29">
        <f t="shared" si="2"/>
        <v>0</v>
      </c>
      <c r="O12" s="70"/>
      <c r="P12" s="8"/>
      <c r="Q12" s="8"/>
      <c r="R12" s="8"/>
      <c r="S12" s="8"/>
      <c r="T12" s="8"/>
    </row>
    <row r="13" ht="16" customHeight="1" spans="1:20">
      <c r="A13" s="22"/>
      <c r="B13" s="32"/>
      <c r="C13" s="22"/>
      <c r="D13" s="28"/>
      <c r="E13" s="28"/>
      <c r="F13" s="106"/>
      <c r="G13" s="106"/>
      <c r="H13" s="106"/>
      <c r="I13" s="309"/>
      <c r="J13" s="36"/>
      <c r="K13" s="29"/>
      <c r="L13" s="29">
        <f t="shared" si="0"/>
        <v>0</v>
      </c>
      <c r="M13" s="29">
        <f t="shared" si="1"/>
        <v>0</v>
      </c>
      <c r="N13" s="29">
        <f t="shared" si="2"/>
        <v>0</v>
      </c>
      <c r="O13" s="70"/>
      <c r="P13" s="8"/>
      <c r="Q13" s="8"/>
      <c r="R13" s="8"/>
      <c r="S13" s="8"/>
      <c r="T13" s="8"/>
    </row>
    <row r="14" ht="16" customHeight="1" spans="1:20">
      <c r="A14" s="22"/>
      <c r="B14" s="32"/>
      <c r="C14" s="22"/>
      <c r="D14" s="28"/>
      <c r="E14" s="28"/>
      <c r="F14" s="106"/>
      <c r="G14" s="106"/>
      <c r="H14" s="106"/>
      <c r="I14" s="309"/>
      <c r="J14" s="36"/>
      <c r="K14" s="29"/>
      <c r="L14" s="29">
        <f t="shared" si="0"/>
        <v>0</v>
      </c>
      <c r="M14" s="29">
        <f t="shared" si="1"/>
        <v>0</v>
      </c>
      <c r="N14" s="29">
        <f t="shared" si="2"/>
        <v>0</v>
      </c>
      <c r="O14" s="70"/>
      <c r="P14" s="8"/>
      <c r="Q14" s="8"/>
      <c r="R14" s="8"/>
      <c r="S14" s="8"/>
      <c r="T14" s="8"/>
    </row>
    <row r="15" ht="16" customHeight="1" spans="1:20">
      <c r="A15" s="22"/>
      <c r="B15" s="32"/>
      <c r="C15" s="22"/>
      <c r="D15" s="28"/>
      <c r="E15" s="28"/>
      <c r="F15" s="106"/>
      <c r="G15" s="106"/>
      <c r="H15" s="106"/>
      <c r="I15" s="309"/>
      <c r="J15" s="36"/>
      <c r="K15" s="29"/>
      <c r="L15" s="29">
        <f t="shared" si="0"/>
        <v>0</v>
      </c>
      <c r="M15" s="29">
        <f t="shared" si="1"/>
        <v>0</v>
      </c>
      <c r="N15" s="29">
        <f t="shared" si="2"/>
        <v>0</v>
      </c>
      <c r="O15" s="70"/>
      <c r="P15" s="8"/>
      <c r="Q15" s="8"/>
      <c r="R15" s="8"/>
      <c r="S15" s="8"/>
      <c r="T15" s="8"/>
    </row>
    <row r="16" ht="16" customHeight="1" spans="1:20">
      <c r="A16" s="22"/>
      <c r="B16" s="32"/>
      <c r="C16" s="22"/>
      <c r="D16" s="28"/>
      <c r="E16" s="28"/>
      <c r="F16" s="106"/>
      <c r="G16" s="106"/>
      <c r="H16" s="106"/>
      <c r="I16" s="309"/>
      <c r="J16" s="36"/>
      <c r="K16" s="29"/>
      <c r="L16" s="29">
        <f t="shared" si="0"/>
        <v>0</v>
      </c>
      <c r="M16" s="29">
        <f t="shared" si="1"/>
        <v>0</v>
      </c>
      <c r="N16" s="29">
        <f t="shared" si="2"/>
        <v>0</v>
      </c>
      <c r="O16" s="70"/>
      <c r="P16" s="8"/>
      <c r="Q16" s="8"/>
      <c r="R16" s="8"/>
      <c r="S16" s="8"/>
      <c r="T16" s="8"/>
    </row>
    <row r="17" ht="16" customHeight="1" spans="1:20">
      <c r="A17" s="22"/>
      <c r="B17" s="32"/>
      <c r="C17" s="22"/>
      <c r="D17" s="28"/>
      <c r="E17" s="28"/>
      <c r="F17" s="106"/>
      <c r="G17" s="106"/>
      <c r="H17" s="106"/>
      <c r="I17" s="309"/>
      <c r="J17" s="36"/>
      <c r="K17" s="29"/>
      <c r="L17" s="29">
        <f t="shared" si="0"/>
        <v>0</v>
      </c>
      <c r="M17" s="29">
        <f t="shared" si="1"/>
        <v>0</v>
      </c>
      <c r="N17" s="29">
        <f t="shared" si="2"/>
        <v>0</v>
      </c>
      <c r="O17" s="70"/>
      <c r="P17" s="8"/>
      <c r="Q17" s="8"/>
      <c r="R17" s="8"/>
      <c r="S17" s="8"/>
      <c r="T17" s="8"/>
    </row>
    <row r="18" ht="16" customHeight="1" spans="1:20">
      <c r="A18" s="22"/>
      <c r="B18" s="32"/>
      <c r="C18" s="22"/>
      <c r="D18" s="28"/>
      <c r="E18" s="28"/>
      <c r="F18" s="106"/>
      <c r="G18" s="106"/>
      <c r="H18" s="106"/>
      <c r="I18" s="309"/>
      <c r="J18" s="36"/>
      <c r="K18" s="29"/>
      <c r="L18" s="29">
        <f t="shared" si="0"/>
        <v>0</v>
      </c>
      <c r="M18" s="29">
        <f t="shared" si="1"/>
        <v>0</v>
      </c>
      <c r="N18" s="29">
        <f t="shared" si="2"/>
        <v>0</v>
      </c>
      <c r="O18" s="70"/>
      <c r="P18" s="8"/>
      <c r="Q18" s="8"/>
      <c r="R18" s="8"/>
      <c r="S18" s="8"/>
      <c r="T18" s="8"/>
    </row>
    <row r="19" ht="16" customHeight="1" spans="1:20">
      <c r="A19" s="22"/>
      <c r="B19" s="32"/>
      <c r="C19" s="22"/>
      <c r="D19" s="28"/>
      <c r="E19" s="28"/>
      <c r="F19" s="106"/>
      <c r="G19" s="106"/>
      <c r="H19" s="106"/>
      <c r="I19" s="309"/>
      <c r="J19" s="36"/>
      <c r="K19" s="29"/>
      <c r="L19" s="29">
        <f t="shared" si="0"/>
        <v>0</v>
      </c>
      <c r="M19" s="29">
        <f t="shared" si="1"/>
        <v>0</v>
      </c>
      <c r="N19" s="29">
        <f t="shared" si="2"/>
        <v>0</v>
      </c>
      <c r="O19" s="70"/>
      <c r="P19" s="8"/>
      <c r="Q19" s="8"/>
      <c r="R19" s="8"/>
      <c r="S19" s="8"/>
      <c r="T19" s="8"/>
    </row>
    <row r="20" ht="16" customHeight="1" spans="1:20">
      <c r="A20" s="22"/>
      <c r="B20" s="32"/>
      <c r="C20" s="22"/>
      <c r="D20" s="28"/>
      <c r="E20" s="28"/>
      <c r="F20" s="106"/>
      <c r="G20" s="106"/>
      <c r="H20" s="106"/>
      <c r="I20" s="309"/>
      <c r="J20" s="36"/>
      <c r="K20" s="29"/>
      <c r="L20" s="29">
        <f t="shared" si="0"/>
        <v>0</v>
      </c>
      <c r="M20" s="29">
        <f t="shared" si="1"/>
        <v>0</v>
      </c>
      <c r="N20" s="29">
        <f t="shared" si="2"/>
        <v>0</v>
      </c>
      <c r="O20" s="70"/>
      <c r="P20" s="8"/>
      <c r="Q20" s="8"/>
      <c r="R20" s="8"/>
      <c r="S20" s="8"/>
      <c r="T20" s="8"/>
    </row>
    <row r="21" ht="16" customHeight="1" spans="1:20">
      <c r="A21" s="22"/>
      <c r="B21" s="32"/>
      <c r="C21" s="22"/>
      <c r="D21" s="28"/>
      <c r="E21" s="28"/>
      <c r="F21" s="106"/>
      <c r="G21" s="106"/>
      <c r="H21" s="106"/>
      <c r="I21" s="309"/>
      <c r="J21" s="36"/>
      <c r="K21" s="29"/>
      <c r="L21" s="29">
        <f t="shared" si="0"/>
        <v>0</v>
      </c>
      <c r="M21" s="29">
        <f t="shared" si="1"/>
        <v>0</v>
      </c>
      <c r="N21" s="29">
        <f t="shared" si="2"/>
        <v>0</v>
      </c>
      <c r="O21" s="70"/>
      <c r="P21" s="8"/>
      <c r="Q21" s="8"/>
      <c r="R21" s="8"/>
      <c r="S21" s="8"/>
      <c r="T21" s="8"/>
    </row>
    <row r="22" ht="16" customHeight="1" spans="1:20">
      <c r="A22" s="22"/>
      <c r="B22" s="32"/>
      <c r="C22" s="22"/>
      <c r="D22" s="28"/>
      <c r="E22" s="28"/>
      <c r="F22" s="106"/>
      <c r="G22" s="106"/>
      <c r="H22" s="106"/>
      <c r="I22" s="309"/>
      <c r="J22" s="36"/>
      <c r="K22" s="29"/>
      <c r="L22" s="29">
        <f t="shared" si="0"/>
        <v>0</v>
      </c>
      <c r="M22" s="29">
        <f t="shared" si="1"/>
        <v>0</v>
      </c>
      <c r="N22" s="29">
        <f t="shared" si="2"/>
        <v>0</v>
      </c>
      <c r="O22" s="70"/>
      <c r="P22" s="8"/>
      <c r="Q22" s="8"/>
      <c r="R22" s="8"/>
      <c r="S22" s="8"/>
      <c r="T22" s="8"/>
    </row>
    <row r="23" ht="16" customHeight="1" spans="1:20">
      <c r="A23" s="22"/>
      <c r="B23" s="32"/>
      <c r="C23" s="22"/>
      <c r="D23" s="28"/>
      <c r="E23" s="28"/>
      <c r="F23" s="106"/>
      <c r="G23" s="106"/>
      <c r="H23" s="106"/>
      <c r="I23" s="309"/>
      <c r="J23" s="36"/>
      <c r="K23" s="29"/>
      <c r="L23" s="29">
        <f t="shared" si="0"/>
        <v>0</v>
      </c>
      <c r="M23" s="29">
        <f t="shared" si="1"/>
        <v>0</v>
      </c>
      <c r="N23" s="29">
        <f t="shared" si="2"/>
        <v>0</v>
      </c>
      <c r="O23" s="70"/>
      <c r="P23" s="8"/>
      <c r="Q23" s="8"/>
      <c r="R23" s="8"/>
      <c r="S23" s="8"/>
      <c r="T23" s="8"/>
    </row>
    <row r="24" ht="16" customHeight="1" spans="1:20">
      <c r="A24" s="22"/>
      <c r="B24" s="32"/>
      <c r="C24" s="22"/>
      <c r="D24" s="28"/>
      <c r="E24" s="28"/>
      <c r="F24" s="106"/>
      <c r="G24" s="106"/>
      <c r="H24" s="106"/>
      <c r="I24" s="309"/>
      <c r="J24" s="36"/>
      <c r="K24" s="29"/>
      <c r="L24" s="29">
        <f t="shared" si="0"/>
        <v>0</v>
      </c>
      <c r="M24" s="29">
        <f t="shared" si="1"/>
        <v>0</v>
      </c>
      <c r="N24" s="29">
        <f t="shared" si="2"/>
        <v>0</v>
      </c>
      <c r="O24" s="70"/>
      <c r="P24" s="8"/>
      <c r="Q24" s="8"/>
      <c r="R24" s="8"/>
      <c r="S24" s="8"/>
      <c r="T24" s="8"/>
    </row>
    <row r="25" ht="16" customHeight="1" spans="1:20">
      <c r="A25" s="22"/>
      <c r="B25" s="32"/>
      <c r="C25" s="22"/>
      <c r="D25" s="28"/>
      <c r="E25" s="28"/>
      <c r="F25" s="106"/>
      <c r="G25" s="106"/>
      <c r="H25" s="106"/>
      <c r="I25" s="309"/>
      <c r="J25" s="36"/>
      <c r="K25" s="29"/>
      <c r="L25" s="29">
        <f t="shared" si="0"/>
        <v>0</v>
      </c>
      <c r="M25" s="29">
        <f t="shared" si="1"/>
        <v>0</v>
      </c>
      <c r="N25" s="29">
        <f t="shared" si="2"/>
        <v>0</v>
      </c>
      <c r="O25" s="70"/>
      <c r="P25" s="8"/>
      <c r="Q25" s="8"/>
      <c r="R25" s="8"/>
      <c r="S25" s="8"/>
      <c r="T25" s="8"/>
    </row>
    <row r="26" ht="16" customHeight="1" spans="1:20">
      <c r="A26" s="22"/>
      <c r="B26" s="32"/>
      <c r="C26" s="22"/>
      <c r="D26" s="28"/>
      <c r="E26" s="28"/>
      <c r="F26" s="106"/>
      <c r="G26" s="106"/>
      <c r="H26" s="106"/>
      <c r="I26" s="309"/>
      <c r="J26" s="36"/>
      <c r="K26" s="29"/>
      <c r="L26" s="29">
        <f t="shared" si="0"/>
        <v>0</v>
      </c>
      <c r="M26" s="29">
        <f t="shared" si="1"/>
        <v>0</v>
      </c>
      <c r="N26" s="29">
        <f t="shared" si="2"/>
        <v>0</v>
      </c>
      <c r="O26" s="70"/>
      <c r="P26" s="8"/>
      <c r="Q26" s="8"/>
      <c r="R26" s="8"/>
      <c r="S26" s="8"/>
      <c r="T26" s="8"/>
    </row>
    <row r="27" ht="16" customHeight="1" spans="1:20">
      <c r="A27" s="39" t="s">
        <v>3162</v>
      </c>
      <c r="B27" s="21"/>
      <c r="C27" s="21"/>
      <c r="D27" s="13"/>
      <c r="E27" s="28"/>
      <c r="F27" s="106"/>
      <c r="G27" s="106"/>
      <c r="H27" s="29">
        <f>SUM(H7:H26)</f>
        <v>0</v>
      </c>
      <c r="I27" s="29">
        <f>SUM(I7:I26)</f>
        <v>0</v>
      </c>
      <c r="J27" s="36"/>
      <c r="K27" s="29"/>
      <c r="L27" s="29">
        <f>SUM(L7:L26)</f>
        <v>0</v>
      </c>
      <c r="M27" s="29">
        <f t="shared" si="1"/>
        <v>0</v>
      </c>
      <c r="N27" s="29">
        <f t="shared" si="2"/>
        <v>0</v>
      </c>
      <c r="O27" s="70"/>
      <c r="P27" s="8"/>
      <c r="Q27" s="8"/>
      <c r="R27" s="8"/>
      <c r="S27" s="8"/>
      <c r="T27" s="8"/>
    </row>
    <row r="28" ht="16" customHeight="1" spans="1:20">
      <c r="A28" s="39" t="s">
        <v>3236</v>
      </c>
      <c r="B28" s="21"/>
      <c r="C28" s="21"/>
      <c r="D28" s="13"/>
      <c r="E28" s="28"/>
      <c r="F28" s="106"/>
      <c r="G28" s="106"/>
      <c r="H28" s="29">
        <f>I27</f>
        <v>0</v>
      </c>
      <c r="I28" s="309"/>
      <c r="J28" s="36"/>
      <c r="K28" s="29"/>
      <c r="L28" s="29"/>
      <c r="M28" s="29"/>
      <c r="N28" s="29"/>
      <c r="O28" s="70"/>
      <c r="P28" s="8"/>
      <c r="Q28" s="8"/>
      <c r="R28" s="8"/>
      <c r="S28" s="8"/>
      <c r="T28" s="8"/>
    </row>
    <row r="29" ht="16" customHeight="1" spans="1:20">
      <c r="A29" s="22" t="s">
        <v>3165</v>
      </c>
      <c r="B29" s="21"/>
      <c r="C29" s="21"/>
      <c r="D29" s="13"/>
      <c r="E29" s="28"/>
      <c r="F29" s="106"/>
      <c r="G29" s="106"/>
      <c r="H29" s="29">
        <f>H27-H28</f>
        <v>0</v>
      </c>
      <c r="I29" s="309"/>
      <c r="J29" s="36"/>
      <c r="K29" s="29"/>
      <c r="L29" s="29">
        <f>L27-L28</f>
        <v>0</v>
      </c>
      <c r="M29" s="29">
        <f>L29-(H29)</f>
        <v>0</v>
      </c>
      <c r="N29" s="29">
        <f>IF(H29=0,0,ROUND((L29-H29)/(H29)*100,2))</f>
        <v>0</v>
      </c>
      <c r="O29" s="70"/>
      <c r="P29" s="8"/>
      <c r="Q29" s="8"/>
      <c r="R29" s="8"/>
      <c r="S29" s="8"/>
      <c r="T29" s="8"/>
    </row>
    <row r="30" ht="16" customHeight="1" spans="1:20">
      <c r="A30" s="73" t="e">
        <f>#REF!</f>
        <v>#REF!</v>
      </c>
      <c r="B30" s="73"/>
      <c r="C30" s="73"/>
      <c r="D30" s="73"/>
      <c r="E30" s="73"/>
      <c r="F30" s="73"/>
      <c r="G30" s="8"/>
      <c r="H30" s="8"/>
      <c r="I30" s="8"/>
      <c r="J30" s="8"/>
      <c r="K30" s="8"/>
      <c r="L30" s="74" t="str">
        <f>CONCATENATE(索引!$D$6,"：",索引!$D34,"    ",索引!$E34)</f>
        <v>评估人员：高晓宇    王海龙</v>
      </c>
      <c r="M30" s="8"/>
      <c r="N30" s="116"/>
      <c r="O30" s="116"/>
      <c r="P30" s="8"/>
      <c r="Q30" s="8"/>
      <c r="R30" s="8"/>
      <c r="S30" s="8"/>
      <c r="T30" s="8"/>
    </row>
    <row r="31" ht="16" customHeight="1" spans="1:20">
      <c r="A31" s="8" t="e">
        <f>#REF!</f>
        <v>#REF!</v>
      </c>
      <c r="B31" s="8"/>
      <c r="C31" s="8"/>
      <c r="D31" s="8"/>
      <c r="E31" s="8"/>
      <c r="F31" s="8"/>
      <c r="G31" s="8"/>
      <c r="H31" s="8"/>
      <c r="I31" s="8"/>
      <c r="J31" s="8"/>
      <c r="K31" s="8"/>
      <c r="L31" s="8"/>
      <c r="M31" s="8"/>
      <c r="N31" s="8"/>
      <c r="O31" s="8"/>
      <c r="P31" s="8"/>
      <c r="Q31" s="8"/>
      <c r="R31" s="8"/>
      <c r="S31" s="8"/>
      <c r="T31" s="8"/>
    </row>
  </sheetData>
  <mergeCells count="17">
    <mergeCell ref="A1:O1"/>
    <mergeCell ref="N2:O2"/>
    <mergeCell ref="A3:O3"/>
    <mergeCell ref="F5:H5"/>
    <mergeCell ref="J5:L5"/>
    <mergeCell ref="A27:D27"/>
    <mergeCell ref="A28:D28"/>
    <mergeCell ref="A29:D29"/>
    <mergeCell ref="A5:A6"/>
    <mergeCell ref="B5:B6"/>
    <mergeCell ref="C5:C6"/>
    <mergeCell ref="D5:D6"/>
    <mergeCell ref="E5:E6"/>
    <mergeCell ref="I5:I6"/>
    <mergeCell ref="M5:M6"/>
    <mergeCell ref="N5:N6"/>
    <mergeCell ref="O5:O6"/>
  </mergeCells>
  <pageMargins left="0.75" right="0.75" top="1" bottom="1" header="0.5" footer="0.5"/>
  <headerFooter/>
  <drawing r:id="rId1"/>
  <picture r:id="rId2"/>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T31"/>
  <sheetViews>
    <sheetView workbookViewId="0">
      <pane xSplit="2" ySplit="6" topLeftCell="C7" activePane="bottomRight" state="frozen"/>
      <selection/>
      <selection pane="topRight"/>
      <selection pane="bottomLeft"/>
      <selection pane="bottomRight" activeCell="A1" sqref="A1:N1"/>
    </sheetView>
  </sheetViews>
  <sheetFormatPr defaultColWidth="14" defaultRowHeight="15.2"/>
  <cols>
    <col min="1" max="1" width="5" customWidth="1"/>
    <col min="2" max="2" width="17" customWidth="1"/>
    <col min="3" max="10" width="9" customWidth="1"/>
    <col min="11" max="11" width="11" customWidth="1"/>
    <col min="12" max="12" width="9" customWidth="1"/>
    <col min="13" max="13" width="7" customWidth="1"/>
    <col min="14" max="20" width="9" customWidth="1"/>
  </cols>
  <sheetData>
    <row r="1" ht="24" customHeight="1" spans="1:20">
      <c r="A1" s="61" t="s">
        <v>3296</v>
      </c>
      <c r="B1" s="62"/>
      <c r="C1" s="62"/>
      <c r="D1" s="62"/>
      <c r="E1" s="62"/>
      <c r="F1" s="62"/>
      <c r="G1" s="62"/>
      <c r="H1" s="62"/>
      <c r="I1" s="62"/>
      <c r="J1" s="62"/>
      <c r="K1" s="62"/>
      <c r="L1" s="62"/>
      <c r="M1" s="62"/>
      <c r="N1" s="62"/>
      <c r="O1" s="62"/>
      <c r="P1" s="62"/>
      <c r="Q1" s="62"/>
      <c r="R1" s="62"/>
      <c r="S1" s="62"/>
      <c r="T1" s="62"/>
    </row>
    <row r="2" ht="16" customHeight="1" spans="1:20">
      <c r="A2" s="63"/>
      <c r="B2" s="63"/>
      <c r="C2" s="63"/>
      <c r="D2" s="63"/>
      <c r="E2" s="63"/>
      <c r="F2" s="63"/>
      <c r="G2" s="25"/>
      <c r="H2" s="25"/>
      <c r="I2" s="25"/>
      <c r="J2" s="25"/>
      <c r="K2" s="25"/>
      <c r="L2" s="25"/>
      <c r="M2" s="25"/>
      <c r="N2" s="42" t="s">
        <v>3297</v>
      </c>
      <c r="O2" s="8"/>
      <c r="P2" s="8"/>
      <c r="Q2" s="8"/>
      <c r="R2" s="8"/>
      <c r="S2" s="8"/>
      <c r="T2" s="8"/>
    </row>
    <row r="3" ht="16" customHeight="1" spans="1:20">
      <c r="A3" s="63" t="e">
        <f>#REF!</f>
        <v>#REF!</v>
      </c>
      <c r="B3" s="8"/>
      <c r="C3" s="8"/>
      <c r="D3" s="8"/>
      <c r="E3" s="8"/>
      <c r="F3" s="8"/>
      <c r="G3" s="8"/>
      <c r="H3" s="8"/>
      <c r="I3" s="8"/>
      <c r="J3" s="8"/>
      <c r="K3" s="8"/>
      <c r="L3" s="8"/>
      <c r="M3" s="8"/>
      <c r="N3" s="8"/>
      <c r="O3" s="8"/>
      <c r="P3" s="8"/>
      <c r="Q3" s="8"/>
      <c r="R3" s="8"/>
      <c r="S3" s="8"/>
      <c r="T3" s="8"/>
    </row>
    <row r="4" ht="16" customHeight="1" spans="1:20">
      <c r="A4" s="105" t="e">
        <f>#REF!</f>
        <v>#REF!</v>
      </c>
      <c r="B4" s="8"/>
      <c r="C4" s="8"/>
      <c r="D4" s="8"/>
      <c r="E4" s="8"/>
      <c r="F4" s="8"/>
      <c r="G4" s="8"/>
      <c r="H4" s="8"/>
      <c r="I4" s="8"/>
      <c r="J4" s="8"/>
      <c r="K4" s="8"/>
      <c r="L4" s="8"/>
      <c r="M4" s="8"/>
      <c r="N4" s="42" t="s">
        <v>2952</v>
      </c>
      <c r="O4" s="8"/>
      <c r="P4" s="8"/>
      <c r="Q4" s="8"/>
      <c r="R4" s="8"/>
      <c r="S4" s="8"/>
      <c r="T4" s="8"/>
    </row>
    <row r="5" ht="16" customHeight="1" spans="1:20">
      <c r="A5" s="22" t="s">
        <v>0</v>
      </c>
      <c r="B5" s="22" t="s">
        <v>2</v>
      </c>
      <c r="C5" s="22" t="s">
        <v>3298</v>
      </c>
      <c r="D5" s="90" t="s">
        <v>3299</v>
      </c>
      <c r="E5" s="122" t="s">
        <v>3300</v>
      </c>
      <c r="F5" s="21"/>
      <c r="G5" s="90" t="s">
        <v>3230</v>
      </c>
      <c r="H5" s="90" t="s">
        <v>3234</v>
      </c>
      <c r="I5" s="35" t="s">
        <v>3051</v>
      </c>
      <c r="J5" s="21"/>
      <c r="K5" s="13"/>
      <c r="L5" s="22" t="s">
        <v>3052</v>
      </c>
      <c r="M5" s="22" t="s">
        <v>3053</v>
      </c>
      <c r="N5" s="22" t="s">
        <v>3083</v>
      </c>
      <c r="O5" s="25"/>
      <c r="P5" s="25"/>
      <c r="Q5" s="25"/>
      <c r="R5" s="25"/>
      <c r="S5" s="25"/>
      <c r="T5" s="25"/>
    </row>
    <row r="6" ht="16" customHeight="1" spans="1:20">
      <c r="A6" s="37"/>
      <c r="B6" s="37"/>
      <c r="C6" s="37"/>
      <c r="D6" s="37"/>
      <c r="E6" s="22" t="s">
        <v>3231</v>
      </c>
      <c r="F6" s="22" t="s">
        <v>3233</v>
      </c>
      <c r="G6" s="37"/>
      <c r="H6" s="37"/>
      <c r="I6" s="22" t="s">
        <v>3301</v>
      </c>
      <c r="J6" s="22" t="s">
        <v>3302</v>
      </c>
      <c r="K6" s="22" t="s">
        <v>3233</v>
      </c>
      <c r="L6" s="37"/>
      <c r="M6" s="37"/>
      <c r="N6" s="37"/>
      <c r="O6" s="25"/>
      <c r="P6" s="25"/>
      <c r="Q6" s="25"/>
      <c r="R6" s="25"/>
      <c r="S6" s="25"/>
      <c r="T6" s="25"/>
    </row>
    <row r="7" ht="16" customHeight="1" spans="1:20">
      <c r="A7" s="39"/>
      <c r="B7" s="68"/>
      <c r="C7" s="326"/>
      <c r="D7" s="99"/>
      <c r="E7" s="106"/>
      <c r="F7" s="106"/>
      <c r="G7" s="106"/>
      <c r="H7" s="309"/>
      <c r="I7" s="36"/>
      <c r="J7" s="29"/>
      <c r="K7" s="29">
        <f t="shared" ref="K7:K26" si="0">ROUND(I7*J7,2)</f>
        <v>0</v>
      </c>
      <c r="L7" s="29">
        <f t="shared" ref="L7:L27" si="1">K7-(G7-H7)</f>
        <v>0</v>
      </c>
      <c r="M7" s="29">
        <f t="shared" ref="M7:M27" si="2">IF(G7-H7=0,0,ROUND((K7-G7+H7)/(G7-H7)*100,2))</f>
        <v>0</v>
      </c>
      <c r="N7" s="70"/>
      <c r="O7" s="8"/>
      <c r="P7" s="8"/>
      <c r="Q7" s="8"/>
      <c r="R7" s="8"/>
      <c r="S7" s="8"/>
      <c r="T7" s="8"/>
    </row>
    <row r="8" ht="16" customHeight="1" spans="1:20">
      <c r="A8" s="39"/>
      <c r="B8" s="68"/>
      <c r="C8" s="326"/>
      <c r="D8" s="99"/>
      <c r="E8" s="106"/>
      <c r="F8" s="106"/>
      <c r="G8" s="309"/>
      <c r="H8" s="309"/>
      <c r="I8" s="36"/>
      <c r="J8" s="29"/>
      <c r="K8" s="29">
        <f t="shared" si="0"/>
        <v>0</v>
      </c>
      <c r="L8" s="29">
        <f t="shared" si="1"/>
        <v>0</v>
      </c>
      <c r="M8" s="29">
        <f t="shared" si="2"/>
        <v>0</v>
      </c>
      <c r="N8" s="70"/>
      <c r="O8" s="8"/>
      <c r="P8" s="8"/>
      <c r="Q8" s="8"/>
      <c r="R8" s="8"/>
      <c r="S8" s="8"/>
      <c r="T8" s="8"/>
    </row>
    <row r="9" ht="16" customHeight="1" spans="1:20">
      <c r="A9" s="39"/>
      <c r="B9" s="68"/>
      <c r="C9" s="326"/>
      <c r="D9" s="99"/>
      <c r="E9" s="106"/>
      <c r="F9" s="106"/>
      <c r="G9" s="309"/>
      <c r="H9" s="309"/>
      <c r="I9" s="36"/>
      <c r="J9" s="29"/>
      <c r="K9" s="29">
        <f t="shared" si="0"/>
        <v>0</v>
      </c>
      <c r="L9" s="29">
        <f t="shared" si="1"/>
        <v>0</v>
      </c>
      <c r="M9" s="29">
        <f t="shared" si="2"/>
        <v>0</v>
      </c>
      <c r="N9" s="70"/>
      <c r="O9" s="8"/>
      <c r="P9" s="8"/>
      <c r="Q9" s="8"/>
      <c r="R9" s="8"/>
      <c r="S9" s="8"/>
      <c r="T9" s="8"/>
    </row>
    <row r="10" ht="16" customHeight="1" spans="1:20">
      <c r="A10" s="39"/>
      <c r="B10" s="68"/>
      <c r="C10" s="326"/>
      <c r="D10" s="99"/>
      <c r="E10" s="106"/>
      <c r="F10" s="106"/>
      <c r="G10" s="309"/>
      <c r="H10" s="309"/>
      <c r="I10" s="36"/>
      <c r="J10" s="29"/>
      <c r="K10" s="29">
        <f t="shared" si="0"/>
        <v>0</v>
      </c>
      <c r="L10" s="29">
        <f t="shared" si="1"/>
        <v>0</v>
      </c>
      <c r="M10" s="29">
        <f t="shared" si="2"/>
        <v>0</v>
      </c>
      <c r="N10" s="70"/>
      <c r="O10" s="8"/>
      <c r="P10" s="8"/>
      <c r="Q10" s="8"/>
      <c r="R10" s="8"/>
      <c r="S10" s="8"/>
      <c r="T10" s="8"/>
    </row>
    <row r="11" ht="16" customHeight="1" spans="1:20">
      <c r="A11" s="39"/>
      <c r="B11" s="68"/>
      <c r="C11" s="326"/>
      <c r="D11" s="99"/>
      <c r="E11" s="106"/>
      <c r="F11" s="106"/>
      <c r="G11" s="309"/>
      <c r="H11" s="309"/>
      <c r="I11" s="36"/>
      <c r="J11" s="29"/>
      <c r="K11" s="29">
        <f t="shared" si="0"/>
        <v>0</v>
      </c>
      <c r="L11" s="29">
        <f t="shared" si="1"/>
        <v>0</v>
      </c>
      <c r="M11" s="29">
        <f t="shared" si="2"/>
        <v>0</v>
      </c>
      <c r="N11" s="70"/>
      <c r="O11" s="8"/>
      <c r="P11" s="8"/>
      <c r="Q11" s="8"/>
      <c r="R11" s="8"/>
      <c r="S11" s="8"/>
      <c r="T11" s="8"/>
    </row>
    <row r="12" ht="16" customHeight="1" spans="1:20">
      <c r="A12" s="39"/>
      <c r="B12" s="68"/>
      <c r="C12" s="326"/>
      <c r="D12" s="99"/>
      <c r="E12" s="106"/>
      <c r="F12" s="106"/>
      <c r="G12" s="309"/>
      <c r="H12" s="309"/>
      <c r="I12" s="36"/>
      <c r="J12" s="29"/>
      <c r="K12" s="29">
        <f t="shared" si="0"/>
        <v>0</v>
      </c>
      <c r="L12" s="29">
        <f t="shared" si="1"/>
        <v>0</v>
      </c>
      <c r="M12" s="29">
        <f t="shared" si="2"/>
        <v>0</v>
      </c>
      <c r="N12" s="70"/>
      <c r="O12" s="8"/>
      <c r="P12" s="8"/>
      <c r="Q12" s="8"/>
      <c r="R12" s="8"/>
      <c r="S12" s="8"/>
      <c r="T12" s="8"/>
    </row>
    <row r="13" ht="16" customHeight="1" spans="1:20">
      <c r="A13" s="39"/>
      <c r="B13" s="68"/>
      <c r="C13" s="326"/>
      <c r="D13" s="99"/>
      <c r="E13" s="99"/>
      <c r="F13" s="99"/>
      <c r="G13" s="99"/>
      <c r="H13" s="99"/>
      <c r="I13" s="99"/>
      <c r="J13" s="99"/>
      <c r="K13" s="29">
        <f t="shared" si="0"/>
        <v>0</v>
      </c>
      <c r="L13" s="29">
        <f t="shared" si="1"/>
        <v>0</v>
      </c>
      <c r="M13" s="29">
        <f t="shared" si="2"/>
        <v>0</v>
      </c>
      <c r="N13" s="70"/>
      <c r="O13" s="8"/>
      <c r="P13" s="8"/>
      <c r="Q13" s="8"/>
      <c r="R13" s="8"/>
      <c r="S13" s="8"/>
      <c r="T13" s="8"/>
    </row>
    <row r="14" ht="16" customHeight="1" spans="1:20">
      <c r="A14" s="39"/>
      <c r="B14" s="68"/>
      <c r="C14" s="326"/>
      <c r="D14" s="99"/>
      <c r="E14" s="106"/>
      <c r="F14" s="106"/>
      <c r="G14" s="309"/>
      <c r="H14" s="309"/>
      <c r="I14" s="36"/>
      <c r="J14" s="29"/>
      <c r="K14" s="29">
        <f t="shared" si="0"/>
        <v>0</v>
      </c>
      <c r="L14" s="29">
        <f t="shared" si="1"/>
        <v>0</v>
      </c>
      <c r="M14" s="29">
        <f t="shared" si="2"/>
        <v>0</v>
      </c>
      <c r="N14" s="70"/>
      <c r="O14" s="8"/>
      <c r="P14" s="8"/>
      <c r="Q14" s="8"/>
      <c r="R14" s="8"/>
      <c r="S14" s="8"/>
      <c r="T14" s="8"/>
    </row>
    <row r="15" ht="16" customHeight="1" spans="1:20">
      <c r="A15" s="39"/>
      <c r="B15" s="68"/>
      <c r="C15" s="326"/>
      <c r="D15" s="99"/>
      <c r="E15" s="106"/>
      <c r="F15" s="106"/>
      <c r="G15" s="309"/>
      <c r="H15" s="309"/>
      <c r="I15" s="36"/>
      <c r="J15" s="29"/>
      <c r="K15" s="29">
        <f t="shared" si="0"/>
        <v>0</v>
      </c>
      <c r="L15" s="29">
        <f t="shared" si="1"/>
        <v>0</v>
      </c>
      <c r="M15" s="29">
        <f t="shared" si="2"/>
        <v>0</v>
      </c>
      <c r="N15" s="70"/>
      <c r="O15" s="8"/>
      <c r="P15" s="8"/>
      <c r="Q15" s="8"/>
      <c r="R15" s="8"/>
      <c r="S15" s="8"/>
      <c r="T15" s="8"/>
    </row>
    <row r="16" ht="16" customHeight="1" spans="1:20">
      <c r="A16" s="39"/>
      <c r="B16" s="68"/>
      <c r="C16" s="326"/>
      <c r="D16" s="99"/>
      <c r="E16" s="106"/>
      <c r="F16" s="106"/>
      <c r="G16" s="309"/>
      <c r="H16" s="309"/>
      <c r="I16" s="36"/>
      <c r="J16" s="29"/>
      <c r="K16" s="29">
        <f t="shared" si="0"/>
        <v>0</v>
      </c>
      <c r="L16" s="29">
        <f t="shared" si="1"/>
        <v>0</v>
      </c>
      <c r="M16" s="29">
        <f t="shared" si="2"/>
        <v>0</v>
      </c>
      <c r="N16" s="70"/>
      <c r="O16" s="8"/>
      <c r="P16" s="8"/>
      <c r="Q16" s="8"/>
      <c r="R16" s="8"/>
      <c r="S16" s="8"/>
      <c r="T16" s="8"/>
    </row>
    <row r="17" ht="16" customHeight="1" spans="1:20">
      <c r="A17" s="39"/>
      <c r="B17" s="68"/>
      <c r="C17" s="326"/>
      <c r="D17" s="99"/>
      <c r="E17" s="106"/>
      <c r="F17" s="106"/>
      <c r="G17" s="309"/>
      <c r="H17" s="309"/>
      <c r="I17" s="36"/>
      <c r="J17" s="29"/>
      <c r="K17" s="29">
        <f t="shared" si="0"/>
        <v>0</v>
      </c>
      <c r="L17" s="29">
        <f t="shared" si="1"/>
        <v>0</v>
      </c>
      <c r="M17" s="29">
        <f t="shared" si="2"/>
        <v>0</v>
      </c>
      <c r="N17" s="70"/>
      <c r="O17" s="8"/>
      <c r="P17" s="8"/>
      <c r="Q17" s="8"/>
      <c r="R17" s="8"/>
      <c r="S17" s="8"/>
      <c r="T17" s="8"/>
    </row>
    <row r="18" ht="16" customHeight="1" spans="1:20">
      <c r="A18" s="39"/>
      <c r="B18" s="68"/>
      <c r="C18" s="326"/>
      <c r="D18" s="99"/>
      <c r="E18" s="106"/>
      <c r="F18" s="106"/>
      <c r="G18" s="309"/>
      <c r="H18" s="309"/>
      <c r="I18" s="36"/>
      <c r="J18" s="29"/>
      <c r="K18" s="29">
        <f t="shared" si="0"/>
        <v>0</v>
      </c>
      <c r="L18" s="29">
        <f t="shared" si="1"/>
        <v>0</v>
      </c>
      <c r="M18" s="29">
        <f t="shared" si="2"/>
        <v>0</v>
      </c>
      <c r="N18" s="70"/>
      <c r="O18" s="8"/>
      <c r="P18" s="8"/>
      <c r="Q18" s="8"/>
      <c r="R18" s="8"/>
      <c r="S18" s="8"/>
      <c r="T18" s="8"/>
    </row>
    <row r="19" ht="16" customHeight="1" spans="1:20">
      <c r="A19" s="39"/>
      <c r="B19" s="68"/>
      <c r="C19" s="326"/>
      <c r="D19" s="99"/>
      <c r="E19" s="106"/>
      <c r="F19" s="106"/>
      <c r="G19" s="309"/>
      <c r="H19" s="309"/>
      <c r="I19" s="36"/>
      <c r="J19" s="29"/>
      <c r="K19" s="29">
        <f t="shared" si="0"/>
        <v>0</v>
      </c>
      <c r="L19" s="29">
        <f t="shared" si="1"/>
        <v>0</v>
      </c>
      <c r="M19" s="29">
        <f t="shared" si="2"/>
        <v>0</v>
      </c>
      <c r="N19" s="70"/>
      <c r="O19" s="8"/>
      <c r="P19" s="8"/>
      <c r="Q19" s="8"/>
      <c r="R19" s="8"/>
      <c r="S19" s="8"/>
      <c r="T19" s="8"/>
    </row>
    <row r="20" ht="16" customHeight="1" spans="1:20">
      <c r="A20" s="39"/>
      <c r="B20" s="68"/>
      <c r="C20" s="326"/>
      <c r="D20" s="99"/>
      <c r="E20" s="106"/>
      <c r="F20" s="106"/>
      <c r="G20" s="309"/>
      <c r="H20" s="309"/>
      <c r="I20" s="36"/>
      <c r="J20" s="29"/>
      <c r="K20" s="29">
        <f t="shared" si="0"/>
        <v>0</v>
      </c>
      <c r="L20" s="29">
        <f t="shared" si="1"/>
        <v>0</v>
      </c>
      <c r="M20" s="29">
        <f t="shared" si="2"/>
        <v>0</v>
      </c>
      <c r="N20" s="70"/>
      <c r="O20" s="8"/>
      <c r="P20" s="8"/>
      <c r="Q20" s="8"/>
      <c r="R20" s="8"/>
      <c r="S20" s="8"/>
      <c r="T20" s="8"/>
    </row>
    <row r="21" ht="16" customHeight="1" spans="1:20">
      <c r="A21" s="39"/>
      <c r="B21" s="68"/>
      <c r="C21" s="326"/>
      <c r="D21" s="99"/>
      <c r="E21" s="106"/>
      <c r="F21" s="106"/>
      <c r="G21" s="309"/>
      <c r="H21" s="309"/>
      <c r="I21" s="36"/>
      <c r="J21" s="29"/>
      <c r="K21" s="29">
        <f t="shared" si="0"/>
        <v>0</v>
      </c>
      <c r="L21" s="29">
        <f t="shared" si="1"/>
        <v>0</v>
      </c>
      <c r="M21" s="29">
        <f t="shared" si="2"/>
        <v>0</v>
      </c>
      <c r="N21" s="70"/>
      <c r="O21" s="8"/>
      <c r="P21" s="8"/>
      <c r="Q21" s="8"/>
      <c r="R21" s="8"/>
      <c r="S21" s="8"/>
      <c r="T21" s="8"/>
    </row>
    <row r="22" ht="16" customHeight="1" spans="1:20">
      <c r="A22" s="39"/>
      <c r="B22" s="68"/>
      <c r="C22" s="326"/>
      <c r="D22" s="99"/>
      <c r="E22" s="106"/>
      <c r="F22" s="106"/>
      <c r="G22" s="309"/>
      <c r="H22" s="309"/>
      <c r="I22" s="36"/>
      <c r="J22" s="29"/>
      <c r="K22" s="29">
        <f t="shared" si="0"/>
        <v>0</v>
      </c>
      <c r="L22" s="29">
        <f t="shared" si="1"/>
        <v>0</v>
      </c>
      <c r="M22" s="29">
        <f t="shared" si="2"/>
        <v>0</v>
      </c>
      <c r="N22" s="70"/>
      <c r="O22" s="8"/>
      <c r="P22" s="8"/>
      <c r="Q22" s="8"/>
      <c r="R22" s="8"/>
      <c r="S22" s="8"/>
      <c r="T22" s="8"/>
    </row>
    <row r="23" ht="16" customHeight="1" spans="1:20">
      <c r="A23" s="39"/>
      <c r="B23" s="68"/>
      <c r="C23" s="326"/>
      <c r="D23" s="99"/>
      <c r="E23" s="106"/>
      <c r="F23" s="106"/>
      <c r="G23" s="309"/>
      <c r="H23" s="309"/>
      <c r="I23" s="36"/>
      <c r="J23" s="29"/>
      <c r="K23" s="29">
        <f t="shared" si="0"/>
        <v>0</v>
      </c>
      <c r="L23" s="29">
        <f t="shared" si="1"/>
        <v>0</v>
      </c>
      <c r="M23" s="29">
        <f t="shared" si="2"/>
        <v>0</v>
      </c>
      <c r="N23" s="70"/>
      <c r="O23" s="8"/>
      <c r="P23" s="8"/>
      <c r="Q23" s="8"/>
      <c r="R23" s="8"/>
      <c r="S23" s="8"/>
      <c r="T23" s="8"/>
    </row>
    <row r="24" ht="16" customHeight="1" spans="1:20">
      <c r="A24" s="39"/>
      <c r="B24" s="68"/>
      <c r="C24" s="326"/>
      <c r="D24" s="99"/>
      <c r="E24" s="106"/>
      <c r="F24" s="106"/>
      <c r="G24" s="309"/>
      <c r="H24" s="309"/>
      <c r="I24" s="36"/>
      <c r="J24" s="29"/>
      <c r="K24" s="29">
        <f t="shared" si="0"/>
        <v>0</v>
      </c>
      <c r="L24" s="29">
        <f t="shared" si="1"/>
        <v>0</v>
      </c>
      <c r="M24" s="29">
        <f t="shared" si="2"/>
        <v>0</v>
      </c>
      <c r="N24" s="70"/>
      <c r="O24" s="8"/>
      <c r="P24" s="8"/>
      <c r="Q24" s="8"/>
      <c r="R24" s="8"/>
      <c r="S24" s="8"/>
      <c r="T24" s="8"/>
    </row>
    <row r="25" ht="16" customHeight="1" spans="1:20">
      <c r="A25" s="39"/>
      <c r="B25" s="68"/>
      <c r="C25" s="326"/>
      <c r="D25" s="99"/>
      <c r="E25" s="106"/>
      <c r="F25" s="106"/>
      <c r="G25" s="309"/>
      <c r="H25" s="309"/>
      <c r="I25" s="36"/>
      <c r="J25" s="29"/>
      <c r="K25" s="29">
        <f t="shared" si="0"/>
        <v>0</v>
      </c>
      <c r="L25" s="29">
        <f t="shared" si="1"/>
        <v>0</v>
      </c>
      <c r="M25" s="29">
        <f t="shared" si="2"/>
        <v>0</v>
      </c>
      <c r="N25" s="70"/>
      <c r="O25" s="8"/>
      <c r="P25" s="8"/>
      <c r="Q25" s="8"/>
      <c r="R25" s="8"/>
      <c r="S25" s="8"/>
      <c r="T25" s="8"/>
    </row>
    <row r="26" ht="16" customHeight="1" spans="1:20">
      <c r="A26" s="39"/>
      <c r="B26" s="68"/>
      <c r="C26" s="326"/>
      <c r="D26" s="99"/>
      <c r="E26" s="106"/>
      <c r="F26" s="106"/>
      <c r="G26" s="309"/>
      <c r="H26" s="309"/>
      <c r="I26" s="36"/>
      <c r="J26" s="29"/>
      <c r="K26" s="29">
        <f t="shared" si="0"/>
        <v>0</v>
      </c>
      <c r="L26" s="29">
        <f t="shared" si="1"/>
        <v>0</v>
      </c>
      <c r="M26" s="29">
        <f t="shared" si="2"/>
        <v>0</v>
      </c>
      <c r="N26" s="70"/>
      <c r="O26" s="8"/>
      <c r="P26" s="8"/>
      <c r="Q26" s="8"/>
      <c r="R26" s="8"/>
      <c r="S26" s="8"/>
      <c r="T26" s="8"/>
    </row>
    <row r="27" ht="16" customHeight="1" spans="1:20">
      <c r="A27" s="39" t="s">
        <v>3162</v>
      </c>
      <c r="B27" s="21"/>
      <c r="C27" s="21"/>
      <c r="D27" s="13"/>
      <c r="E27" s="106"/>
      <c r="F27" s="29">
        <f>SUM(F7:F26)</f>
        <v>0</v>
      </c>
      <c r="G27" s="29">
        <f>SUM(G7:G26)</f>
        <v>0</v>
      </c>
      <c r="H27" s="36"/>
      <c r="I27" s="36"/>
      <c r="J27" s="29"/>
      <c r="K27" s="29">
        <f>SUM(K7:K26)</f>
        <v>0</v>
      </c>
      <c r="L27" s="29">
        <f t="shared" si="1"/>
        <v>0</v>
      </c>
      <c r="M27" s="29">
        <f t="shared" si="2"/>
        <v>0</v>
      </c>
      <c r="N27" s="70"/>
      <c r="O27" s="8"/>
      <c r="P27" s="8"/>
      <c r="Q27" s="8"/>
      <c r="R27" s="8"/>
      <c r="S27" s="8"/>
      <c r="T27" s="8"/>
    </row>
    <row r="28" ht="16" customHeight="1" spans="1:20">
      <c r="A28" s="39" t="s">
        <v>3236</v>
      </c>
      <c r="B28" s="21"/>
      <c r="C28" s="21"/>
      <c r="D28" s="13"/>
      <c r="E28" s="106"/>
      <c r="F28" s="29">
        <f>G27</f>
        <v>0</v>
      </c>
      <c r="G28" s="309"/>
      <c r="H28" s="309"/>
      <c r="I28" s="36"/>
      <c r="J28" s="29"/>
      <c r="K28" s="29"/>
      <c r="L28" s="29"/>
      <c r="M28" s="29"/>
      <c r="N28" s="70"/>
      <c r="O28" s="8"/>
      <c r="P28" s="8"/>
      <c r="Q28" s="8"/>
      <c r="R28" s="8"/>
      <c r="S28" s="8"/>
      <c r="T28" s="8"/>
    </row>
    <row r="29" ht="16" customHeight="1" spans="1:20">
      <c r="A29" s="22" t="s">
        <v>3165</v>
      </c>
      <c r="B29" s="21"/>
      <c r="C29" s="21"/>
      <c r="D29" s="13"/>
      <c r="E29" s="106"/>
      <c r="F29" s="29">
        <f>F27-F28</f>
        <v>0</v>
      </c>
      <c r="G29" s="309"/>
      <c r="H29" s="309"/>
      <c r="I29" s="36"/>
      <c r="J29" s="29"/>
      <c r="K29" s="29">
        <f>K27-K28</f>
        <v>0</v>
      </c>
      <c r="L29" s="29">
        <f>K29-(G29)</f>
        <v>0</v>
      </c>
      <c r="M29" s="29">
        <f>IF(G29=0,0,ROUND((K29-G29)/(G29)*100,2))</f>
        <v>0</v>
      </c>
      <c r="N29" s="70"/>
      <c r="O29" s="8"/>
      <c r="P29" s="8"/>
      <c r="Q29" s="8"/>
      <c r="R29" s="8"/>
      <c r="S29" s="8"/>
      <c r="T29" s="8"/>
    </row>
    <row r="30" ht="16" customHeight="1" spans="1:20">
      <c r="A30" s="73" t="e">
        <f>#REF!</f>
        <v>#REF!</v>
      </c>
      <c r="B30" s="73"/>
      <c r="C30" s="73"/>
      <c r="D30" s="73"/>
      <c r="E30" s="73"/>
      <c r="F30" s="7"/>
      <c r="G30" s="8"/>
      <c r="H30" s="8"/>
      <c r="I30" s="8"/>
      <c r="J30" s="8"/>
      <c r="K30" s="74" t="str">
        <f>CONCATENATE(索引!$D$6,"：",索引!$D35,"    ",索引!$E35)</f>
        <v>评估人员：高晓宇    王海龙</v>
      </c>
      <c r="L30" s="8"/>
      <c r="M30" s="116"/>
      <c r="N30" s="116"/>
      <c r="O30" s="8"/>
      <c r="P30" s="8"/>
      <c r="Q30" s="8"/>
      <c r="R30" s="8"/>
      <c r="S30" s="8"/>
      <c r="T30" s="8"/>
    </row>
    <row r="31" ht="16" customHeight="1" spans="1:20">
      <c r="A31" s="8" t="e">
        <f>#REF!</f>
        <v>#REF!</v>
      </c>
      <c r="B31" s="8"/>
      <c r="C31" s="8"/>
      <c r="D31" s="8"/>
      <c r="E31" s="8"/>
      <c r="F31" s="8"/>
      <c r="G31" s="8"/>
      <c r="H31" s="8"/>
      <c r="I31" s="8"/>
      <c r="J31" s="8"/>
      <c r="K31" s="8"/>
      <c r="L31" s="8"/>
      <c r="M31" s="8"/>
      <c r="N31" s="8"/>
      <c r="O31" s="8"/>
      <c r="P31" s="8"/>
      <c r="Q31" s="8"/>
      <c r="R31" s="8"/>
      <c r="S31" s="8"/>
      <c r="T31" s="8"/>
    </row>
  </sheetData>
  <mergeCells count="16">
    <mergeCell ref="A1:N1"/>
    <mergeCell ref="A3:N3"/>
    <mergeCell ref="E5:F5"/>
    <mergeCell ref="I5:K5"/>
    <mergeCell ref="A27:D27"/>
    <mergeCell ref="A28:D28"/>
    <mergeCell ref="A29:D29"/>
    <mergeCell ref="A5:A6"/>
    <mergeCell ref="B5:B6"/>
    <mergeCell ref="C5:C6"/>
    <mergeCell ref="D5:D6"/>
    <mergeCell ref="G5:G6"/>
    <mergeCell ref="H5:H6"/>
    <mergeCell ref="L5:L6"/>
    <mergeCell ref="M5:M6"/>
    <mergeCell ref="N5:N6"/>
  </mergeCells>
  <pageMargins left="0.75" right="0.75" top="1" bottom="1" header="0.5" footer="0.5"/>
  <headerFooter/>
  <drawing r:id="rId1"/>
  <picture r:id="rId2"/>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U46"/>
  <sheetViews>
    <sheetView workbookViewId="0">
      <pane xSplit="2" ySplit="6" topLeftCell="C7" activePane="bottomRight" state="frozen"/>
      <selection/>
      <selection pane="topRight"/>
      <selection pane="bottomLeft"/>
      <selection pane="bottomRight" activeCell="A1" sqref="A1:U1"/>
    </sheetView>
  </sheetViews>
  <sheetFormatPr defaultColWidth="14" defaultRowHeight="15.2"/>
  <cols>
    <col min="1" max="1" width="5" customWidth="1"/>
    <col min="2" max="2" width="13" customWidth="1"/>
    <col min="3" max="3" width="11" customWidth="1"/>
    <col min="4" max="5" width="9" customWidth="1"/>
    <col min="6" max="6" width="9" collapsed="1"/>
    <col min="7" max="10" width="9" hidden="1" customWidth="1" outlineLevel="1"/>
    <col min="11" max="14" width="9" customWidth="1"/>
    <col min="15" max="15" width="7" customWidth="1"/>
    <col min="16" max="17" width="11" customWidth="1"/>
    <col min="18" max="19" width="13" customWidth="1"/>
    <col min="20" max="21" width="9" customWidth="1"/>
  </cols>
  <sheetData>
    <row r="1" ht="24" customHeight="1" spans="1:21">
      <c r="A1" s="61" t="s">
        <v>3303</v>
      </c>
      <c r="B1" s="289"/>
      <c r="C1" s="289"/>
      <c r="D1" s="289"/>
      <c r="E1" s="289"/>
      <c r="F1" s="289"/>
      <c r="G1" s="289"/>
      <c r="H1" s="289"/>
      <c r="I1" s="289"/>
      <c r="J1" s="289"/>
      <c r="K1" s="289"/>
      <c r="L1" s="289"/>
      <c r="M1" s="289"/>
      <c r="N1" s="289"/>
      <c r="O1" s="289"/>
      <c r="P1" s="289"/>
      <c r="Q1" s="289"/>
      <c r="R1" s="289"/>
      <c r="S1" s="289"/>
      <c r="T1" s="289"/>
      <c r="U1" s="289"/>
    </row>
    <row r="2" ht="17" customHeight="1" spans="1:21">
      <c r="A2" s="290"/>
      <c r="B2" s="290"/>
      <c r="C2" s="290"/>
      <c r="D2" s="290"/>
      <c r="E2" s="290"/>
      <c r="F2" s="290"/>
      <c r="G2" s="290"/>
      <c r="H2" s="290"/>
      <c r="I2" s="290"/>
      <c r="J2" s="290"/>
      <c r="K2" s="290"/>
      <c r="L2" s="290"/>
      <c r="M2" s="290"/>
      <c r="N2" s="290"/>
      <c r="O2" s="290"/>
      <c r="P2" s="290"/>
      <c r="Q2" s="290"/>
      <c r="R2" s="290"/>
      <c r="S2" s="290"/>
      <c r="T2" s="237"/>
      <c r="U2" s="42" t="s">
        <v>3304</v>
      </c>
    </row>
    <row r="3" ht="17" customHeight="1" spans="1:21">
      <c r="A3" s="25" t="e">
        <f>#REF!</f>
        <v>#REF!</v>
      </c>
      <c r="B3" s="312"/>
      <c r="C3" s="312"/>
      <c r="D3" s="312"/>
      <c r="E3" s="312"/>
      <c r="F3" s="312"/>
      <c r="G3" s="312"/>
      <c r="H3" s="312"/>
      <c r="I3" s="312"/>
      <c r="J3" s="312"/>
      <c r="K3" s="311"/>
      <c r="L3" s="311"/>
      <c r="M3" s="311"/>
      <c r="N3" s="311"/>
      <c r="O3" s="311"/>
      <c r="P3" s="311"/>
      <c r="Q3" s="311"/>
      <c r="R3" s="311"/>
      <c r="S3" s="311"/>
      <c r="T3" s="313"/>
      <c r="U3" s="311"/>
    </row>
    <row r="4" ht="16" customHeight="1" spans="1:21">
      <c r="A4" s="292" t="e">
        <f>#REF!</f>
        <v>#REF!</v>
      </c>
      <c r="B4" s="314"/>
      <c r="C4" s="292"/>
      <c r="D4" s="292"/>
      <c r="E4" s="292"/>
      <c r="F4" s="292"/>
      <c r="G4" s="292"/>
      <c r="H4" s="292"/>
      <c r="I4" s="292"/>
      <c r="J4" s="292"/>
      <c r="K4" s="293"/>
      <c r="L4" s="293"/>
      <c r="M4" s="293"/>
      <c r="N4" s="293"/>
      <c r="O4" s="293"/>
      <c r="P4" s="293"/>
      <c r="Q4" s="293"/>
      <c r="R4" s="293"/>
      <c r="S4" s="8"/>
      <c r="T4" s="42"/>
      <c r="U4" s="42" t="s">
        <v>2952</v>
      </c>
    </row>
    <row r="5" ht="14" customHeight="1" spans="1:21">
      <c r="A5" s="295" t="s">
        <v>0</v>
      </c>
      <c r="B5" s="315" t="s">
        <v>3305</v>
      </c>
      <c r="C5" s="315" t="s">
        <v>3306</v>
      </c>
      <c r="D5" s="315" t="s">
        <v>3307</v>
      </c>
      <c r="E5" s="315" t="s">
        <v>3308</v>
      </c>
      <c r="F5" s="315" t="s">
        <v>3309</v>
      </c>
      <c r="G5" s="322" t="s">
        <v>3310</v>
      </c>
      <c r="H5" s="322" t="s">
        <v>3311</v>
      </c>
      <c r="I5" s="322" t="s">
        <v>3312</v>
      </c>
      <c r="J5" s="322" t="s">
        <v>3313</v>
      </c>
      <c r="K5" s="315" t="s">
        <v>3314</v>
      </c>
      <c r="L5" s="315" t="s">
        <v>3315</v>
      </c>
      <c r="M5" s="90" t="s">
        <v>3316</v>
      </c>
      <c r="N5" s="90" t="s">
        <v>3317</v>
      </c>
      <c r="O5" s="315" t="s">
        <v>3318</v>
      </c>
      <c r="P5" s="295" t="s">
        <v>3050</v>
      </c>
      <c r="Q5" s="295" t="s">
        <v>3230</v>
      </c>
      <c r="R5" s="295" t="s">
        <v>3051</v>
      </c>
      <c r="S5" s="295" t="s">
        <v>3052</v>
      </c>
      <c r="T5" s="295" t="s">
        <v>3053</v>
      </c>
      <c r="U5" s="295" t="s">
        <v>3083</v>
      </c>
    </row>
    <row r="6" ht="24" customHeight="1" spans="1:21">
      <c r="A6" s="37"/>
      <c r="B6" s="37"/>
      <c r="C6" s="37"/>
      <c r="D6" s="37"/>
      <c r="E6" s="37"/>
      <c r="F6" s="37"/>
      <c r="G6" s="56"/>
      <c r="H6" s="56"/>
      <c r="I6" s="56"/>
      <c r="J6" s="56"/>
      <c r="K6" s="37"/>
      <c r="L6" s="37"/>
      <c r="M6" s="37"/>
      <c r="N6" s="37"/>
      <c r="O6" s="37"/>
      <c r="P6" s="37"/>
      <c r="Q6" s="37"/>
      <c r="R6" s="37"/>
      <c r="S6" s="37"/>
      <c r="T6" s="37"/>
      <c r="U6" s="37"/>
    </row>
    <row r="7" ht="16" customHeight="1" spans="1:21">
      <c r="A7" s="22"/>
      <c r="B7" s="112"/>
      <c r="C7" s="323"/>
      <c r="D7" s="32"/>
      <c r="E7" s="112"/>
      <c r="F7" s="112"/>
      <c r="G7" s="317"/>
      <c r="H7" s="317"/>
      <c r="I7" s="317"/>
      <c r="J7" s="317"/>
      <c r="K7" s="318"/>
      <c r="L7" s="318"/>
      <c r="M7" s="296"/>
      <c r="N7" s="296"/>
      <c r="O7" s="296"/>
      <c r="P7" s="296"/>
      <c r="Q7" s="296"/>
      <c r="R7" s="296"/>
      <c r="S7" s="112">
        <f t="shared" ref="S7:S27" si="0">R7-(P7-Q7)</f>
        <v>0</v>
      </c>
      <c r="T7" s="29">
        <f t="shared" ref="T7:T27" si="1">IF(P7-Q7=0,0,ROUND((R7-P7+Q7)/(P7-Q7)*100,2))</f>
        <v>0</v>
      </c>
      <c r="U7" s="29"/>
    </row>
    <row r="8" ht="16" customHeight="1" spans="1:21">
      <c r="A8" s="22"/>
      <c r="B8" s="112"/>
      <c r="C8" s="323"/>
      <c r="D8" s="32"/>
      <c r="E8" s="112"/>
      <c r="F8" s="112"/>
      <c r="G8" s="317"/>
      <c r="H8" s="317"/>
      <c r="I8" s="317"/>
      <c r="J8" s="317"/>
      <c r="K8" s="318"/>
      <c r="L8" s="318"/>
      <c r="M8" s="296"/>
      <c r="N8" s="296"/>
      <c r="O8" s="296"/>
      <c r="P8" s="296"/>
      <c r="Q8" s="296"/>
      <c r="R8" s="112"/>
      <c r="S8" s="112">
        <f t="shared" si="0"/>
        <v>0</v>
      </c>
      <c r="T8" s="29">
        <f t="shared" si="1"/>
        <v>0</v>
      </c>
      <c r="U8" s="29"/>
    </row>
    <row r="9" ht="16" customHeight="1" spans="1:21">
      <c r="A9" s="22"/>
      <c r="B9" s="112"/>
      <c r="C9" s="32"/>
      <c r="D9" s="28"/>
      <c r="E9" s="22"/>
      <c r="F9" s="22"/>
      <c r="G9" s="158"/>
      <c r="H9" s="158"/>
      <c r="I9" s="158"/>
      <c r="J9" s="158"/>
      <c r="K9" s="318"/>
      <c r="L9" s="318"/>
      <c r="M9" s="80"/>
      <c r="N9" s="80"/>
      <c r="O9" s="318"/>
      <c r="P9" s="112"/>
      <c r="Q9" s="112"/>
      <c r="R9" s="112"/>
      <c r="S9" s="112">
        <f t="shared" si="0"/>
        <v>0</v>
      </c>
      <c r="T9" s="29">
        <f t="shared" si="1"/>
        <v>0</v>
      </c>
      <c r="U9" s="29"/>
    </row>
    <row r="10" ht="16" customHeight="1" spans="1:21">
      <c r="A10" s="22"/>
      <c r="B10" s="90"/>
      <c r="C10" s="324"/>
      <c r="D10" s="324"/>
      <c r="E10" s="90"/>
      <c r="F10" s="90"/>
      <c r="G10" s="90"/>
      <c r="H10" s="90"/>
      <c r="I10" s="90"/>
      <c r="J10" s="90"/>
      <c r="K10" s="90"/>
      <c r="L10" s="90"/>
      <c r="M10" s="318"/>
      <c r="N10" s="318"/>
      <c r="O10" s="318"/>
      <c r="P10" s="112"/>
      <c r="Q10" s="112"/>
      <c r="R10" s="112"/>
      <c r="S10" s="112">
        <f t="shared" si="0"/>
        <v>0</v>
      </c>
      <c r="T10" s="29">
        <f t="shared" si="1"/>
        <v>0</v>
      </c>
      <c r="U10" s="29"/>
    </row>
    <row r="11" ht="16" customHeight="1" spans="1:21">
      <c r="A11" s="22"/>
      <c r="B11" s="112"/>
      <c r="C11" s="32"/>
      <c r="D11" s="32"/>
      <c r="E11" s="32"/>
      <c r="F11" s="32"/>
      <c r="G11" s="32"/>
      <c r="H11" s="32"/>
      <c r="I11" s="32"/>
      <c r="J11" s="32"/>
      <c r="K11" s="318"/>
      <c r="L11" s="318"/>
      <c r="M11" s="318"/>
      <c r="N11" s="318"/>
      <c r="O11" s="318"/>
      <c r="P11" s="112"/>
      <c r="Q11" s="112"/>
      <c r="R11" s="112"/>
      <c r="S11" s="112">
        <f t="shared" si="0"/>
        <v>0</v>
      </c>
      <c r="T11" s="29">
        <f t="shared" si="1"/>
        <v>0</v>
      </c>
      <c r="U11" s="29"/>
    </row>
    <row r="12" ht="16" customHeight="1" spans="1:21">
      <c r="A12" s="22"/>
      <c r="B12" s="112"/>
      <c r="C12" s="32"/>
      <c r="D12" s="32"/>
      <c r="E12" s="32"/>
      <c r="F12" s="32"/>
      <c r="G12" s="32"/>
      <c r="H12" s="32"/>
      <c r="I12" s="32"/>
      <c r="J12" s="32"/>
      <c r="K12" s="318"/>
      <c r="L12" s="318"/>
      <c r="M12" s="318"/>
      <c r="N12" s="318"/>
      <c r="O12" s="318"/>
      <c r="P12" s="112"/>
      <c r="Q12" s="112"/>
      <c r="R12" s="112"/>
      <c r="S12" s="112">
        <f t="shared" si="0"/>
        <v>0</v>
      </c>
      <c r="T12" s="29">
        <f t="shared" si="1"/>
        <v>0</v>
      </c>
      <c r="U12" s="29"/>
    </row>
    <row r="13" ht="16" customHeight="1" spans="1:21">
      <c r="A13" s="22"/>
      <c r="B13" s="112"/>
      <c r="C13" s="32"/>
      <c r="D13" s="32"/>
      <c r="E13" s="32"/>
      <c r="F13" s="32"/>
      <c r="G13" s="90"/>
      <c r="H13" s="90"/>
      <c r="I13" s="90"/>
      <c r="J13" s="90"/>
      <c r="K13" s="90"/>
      <c r="L13" s="90"/>
      <c r="M13" s="90"/>
      <c r="N13" s="90"/>
      <c r="O13" s="318"/>
      <c r="P13" s="112"/>
      <c r="Q13" s="112"/>
      <c r="R13" s="112"/>
      <c r="S13" s="112">
        <f t="shared" si="0"/>
        <v>0</v>
      </c>
      <c r="T13" s="29">
        <f t="shared" si="1"/>
        <v>0</v>
      </c>
      <c r="U13" s="29"/>
    </row>
    <row r="14" ht="16" customHeight="1" spans="1:21">
      <c r="A14" s="22"/>
      <c r="B14" s="112"/>
      <c r="C14" s="32"/>
      <c r="D14" s="32"/>
      <c r="E14" s="32"/>
      <c r="F14" s="32"/>
      <c r="G14" s="90"/>
      <c r="H14" s="90"/>
      <c r="I14" s="90"/>
      <c r="J14" s="90"/>
      <c r="K14" s="90"/>
      <c r="L14" s="90"/>
      <c r="M14" s="90"/>
      <c r="N14" s="90"/>
      <c r="O14" s="318"/>
      <c r="P14" s="112"/>
      <c r="Q14" s="112"/>
      <c r="R14" s="112"/>
      <c r="S14" s="112">
        <f t="shared" si="0"/>
        <v>0</v>
      </c>
      <c r="T14" s="29">
        <f t="shared" si="1"/>
        <v>0</v>
      </c>
      <c r="U14" s="29"/>
    </row>
    <row r="15" ht="16" customHeight="1" spans="1:21">
      <c r="A15" s="22"/>
      <c r="B15" s="112"/>
      <c r="C15" s="32"/>
      <c r="D15" s="32"/>
      <c r="E15" s="32"/>
      <c r="F15" s="32"/>
      <c r="G15" s="32"/>
      <c r="H15" s="32"/>
      <c r="I15" s="32"/>
      <c r="J15" s="32"/>
      <c r="K15" s="318"/>
      <c r="L15" s="318"/>
      <c r="M15" s="318"/>
      <c r="N15" s="318"/>
      <c r="O15" s="318"/>
      <c r="P15" s="112"/>
      <c r="Q15" s="112"/>
      <c r="R15" s="112"/>
      <c r="S15" s="112">
        <f t="shared" si="0"/>
        <v>0</v>
      </c>
      <c r="T15" s="29">
        <f t="shared" si="1"/>
        <v>0</v>
      </c>
      <c r="U15" s="29"/>
    </row>
    <row r="16" ht="16" customHeight="1" spans="1:21">
      <c r="A16" s="22"/>
      <c r="B16" s="112"/>
      <c r="C16" s="32"/>
      <c r="D16" s="32"/>
      <c r="E16" s="32"/>
      <c r="F16" s="32"/>
      <c r="G16" s="32"/>
      <c r="H16" s="32"/>
      <c r="I16" s="32"/>
      <c r="J16" s="32"/>
      <c r="K16" s="318"/>
      <c r="L16" s="318"/>
      <c r="M16" s="318"/>
      <c r="N16" s="318"/>
      <c r="O16" s="318"/>
      <c r="P16" s="112"/>
      <c r="Q16" s="112"/>
      <c r="R16" s="112"/>
      <c r="S16" s="112">
        <f t="shared" si="0"/>
        <v>0</v>
      </c>
      <c r="T16" s="29">
        <f t="shared" si="1"/>
        <v>0</v>
      </c>
      <c r="U16" s="29"/>
    </row>
    <row r="17" ht="16" customHeight="1" spans="1:21">
      <c r="A17" s="22"/>
      <c r="B17" s="112"/>
      <c r="C17" s="32"/>
      <c r="D17" s="32"/>
      <c r="E17" s="32"/>
      <c r="F17" s="32"/>
      <c r="G17" s="32"/>
      <c r="H17" s="32"/>
      <c r="I17" s="32"/>
      <c r="J17" s="32"/>
      <c r="K17" s="318"/>
      <c r="L17" s="318"/>
      <c r="M17" s="318"/>
      <c r="N17" s="318"/>
      <c r="O17" s="318"/>
      <c r="P17" s="112"/>
      <c r="Q17" s="112"/>
      <c r="R17" s="112"/>
      <c r="S17" s="112">
        <f t="shared" si="0"/>
        <v>0</v>
      </c>
      <c r="T17" s="29">
        <f t="shared" si="1"/>
        <v>0</v>
      </c>
      <c r="U17" s="29"/>
    </row>
    <row r="18" ht="16" customHeight="1" spans="1:21">
      <c r="A18" s="22"/>
      <c r="B18" s="112"/>
      <c r="C18" s="32"/>
      <c r="D18" s="32"/>
      <c r="E18" s="32"/>
      <c r="F18" s="32"/>
      <c r="G18" s="32"/>
      <c r="H18" s="32"/>
      <c r="I18" s="32"/>
      <c r="J18" s="32"/>
      <c r="K18" s="318"/>
      <c r="L18" s="318"/>
      <c r="M18" s="318"/>
      <c r="N18" s="318"/>
      <c r="O18" s="318"/>
      <c r="P18" s="112"/>
      <c r="Q18" s="112"/>
      <c r="R18" s="112"/>
      <c r="S18" s="112">
        <f t="shared" si="0"/>
        <v>0</v>
      </c>
      <c r="T18" s="29">
        <f t="shared" si="1"/>
        <v>0</v>
      </c>
      <c r="U18" s="29"/>
    </row>
    <row r="19" ht="16" customHeight="1" spans="1:21">
      <c r="A19" s="22"/>
      <c r="B19" s="112"/>
      <c r="C19" s="32"/>
      <c r="D19" s="32"/>
      <c r="E19" s="32"/>
      <c r="F19" s="32"/>
      <c r="G19" s="32"/>
      <c r="H19" s="32"/>
      <c r="I19" s="32"/>
      <c r="J19" s="32"/>
      <c r="K19" s="318"/>
      <c r="L19" s="318"/>
      <c r="M19" s="318"/>
      <c r="N19" s="318"/>
      <c r="O19" s="318"/>
      <c r="P19" s="112"/>
      <c r="Q19" s="112"/>
      <c r="R19" s="112"/>
      <c r="S19" s="112">
        <f t="shared" si="0"/>
        <v>0</v>
      </c>
      <c r="T19" s="29">
        <f t="shared" si="1"/>
        <v>0</v>
      </c>
      <c r="U19" s="29"/>
    </row>
    <row r="20" ht="16" customHeight="1" spans="1:21">
      <c r="A20" s="22"/>
      <c r="B20" s="112"/>
      <c r="C20" s="32"/>
      <c r="D20" s="32"/>
      <c r="E20" s="32"/>
      <c r="F20" s="32"/>
      <c r="G20" s="32"/>
      <c r="H20" s="32"/>
      <c r="I20" s="32"/>
      <c r="J20" s="32"/>
      <c r="K20" s="318"/>
      <c r="L20" s="318"/>
      <c r="M20" s="318"/>
      <c r="N20" s="318"/>
      <c r="O20" s="318"/>
      <c r="P20" s="112"/>
      <c r="Q20" s="112"/>
      <c r="R20" s="112"/>
      <c r="S20" s="112">
        <f t="shared" si="0"/>
        <v>0</v>
      </c>
      <c r="T20" s="29">
        <f t="shared" si="1"/>
        <v>0</v>
      </c>
      <c r="U20" s="29"/>
    </row>
    <row r="21" ht="16" customHeight="1" spans="1:21">
      <c r="A21" s="22"/>
      <c r="B21" s="112"/>
      <c r="C21" s="32"/>
      <c r="D21" s="32"/>
      <c r="E21" s="32"/>
      <c r="F21" s="32"/>
      <c r="G21" s="32"/>
      <c r="H21" s="32"/>
      <c r="I21" s="32"/>
      <c r="J21" s="32"/>
      <c r="K21" s="318"/>
      <c r="L21" s="318"/>
      <c r="M21" s="318"/>
      <c r="N21" s="318"/>
      <c r="O21" s="318"/>
      <c r="P21" s="112"/>
      <c r="Q21" s="112"/>
      <c r="R21" s="112"/>
      <c r="S21" s="112">
        <f t="shared" si="0"/>
        <v>0</v>
      </c>
      <c r="T21" s="29">
        <f t="shared" si="1"/>
        <v>0</v>
      </c>
      <c r="U21" s="29"/>
    </row>
    <row r="22" ht="16" customHeight="1" spans="1:21">
      <c r="A22" s="22"/>
      <c r="B22" s="112"/>
      <c r="C22" s="32"/>
      <c r="D22" s="32"/>
      <c r="E22" s="32"/>
      <c r="F22" s="32"/>
      <c r="G22" s="32"/>
      <c r="H22" s="32"/>
      <c r="I22" s="32"/>
      <c r="J22" s="32"/>
      <c r="K22" s="318"/>
      <c r="L22" s="318"/>
      <c r="M22" s="318"/>
      <c r="N22" s="318"/>
      <c r="O22" s="318"/>
      <c r="P22" s="112"/>
      <c r="Q22" s="112"/>
      <c r="R22" s="112"/>
      <c r="S22" s="112">
        <f t="shared" si="0"/>
        <v>0</v>
      </c>
      <c r="T22" s="29">
        <f t="shared" si="1"/>
        <v>0</v>
      </c>
      <c r="U22" s="29"/>
    </row>
    <row r="23" ht="16" customHeight="1" spans="1:21">
      <c r="A23" s="22"/>
      <c r="B23" s="112"/>
      <c r="C23" s="32"/>
      <c r="D23" s="32"/>
      <c r="E23" s="32"/>
      <c r="F23" s="32"/>
      <c r="G23" s="32"/>
      <c r="H23" s="32"/>
      <c r="I23" s="32"/>
      <c r="J23" s="32"/>
      <c r="K23" s="318"/>
      <c r="L23" s="318"/>
      <c r="M23" s="318"/>
      <c r="N23" s="318"/>
      <c r="O23" s="318"/>
      <c r="P23" s="112"/>
      <c r="Q23" s="112"/>
      <c r="R23" s="112"/>
      <c r="S23" s="112">
        <f t="shared" si="0"/>
        <v>0</v>
      </c>
      <c r="T23" s="29">
        <f t="shared" si="1"/>
        <v>0</v>
      </c>
      <c r="U23" s="29"/>
    </row>
    <row r="24" ht="16" customHeight="1" spans="1:21">
      <c r="A24" s="22"/>
      <c r="B24" s="112"/>
      <c r="C24" s="32"/>
      <c r="D24" s="32"/>
      <c r="E24" s="32"/>
      <c r="F24" s="32"/>
      <c r="G24" s="32"/>
      <c r="H24" s="32"/>
      <c r="I24" s="32"/>
      <c r="J24" s="32"/>
      <c r="K24" s="318"/>
      <c r="L24" s="318"/>
      <c r="M24" s="318"/>
      <c r="N24" s="318"/>
      <c r="O24" s="318"/>
      <c r="P24" s="112"/>
      <c r="Q24" s="112"/>
      <c r="R24" s="112"/>
      <c r="S24" s="112">
        <f t="shared" si="0"/>
        <v>0</v>
      </c>
      <c r="T24" s="29">
        <f t="shared" si="1"/>
        <v>0</v>
      </c>
      <c r="U24" s="29"/>
    </row>
    <row r="25" ht="16" customHeight="1" spans="1:21">
      <c r="A25" s="22"/>
      <c r="B25" s="112"/>
      <c r="C25" s="32"/>
      <c r="D25" s="32"/>
      <c r="E25" s="32"/>
      <c r="F25" s="32"/>
      <c r="G25" s="32"/>
      <c r="H25" s="32"/>
      <c r="I25" s="32"/>
      <c r="J25" s="32"/>
      <c r="K25" s="318"/>
      <c r="L25" s="318"/>
      <c r="M25" s="318"/>
      <c r="N25" s="318"/>
      <c r="O25" s="318"/>
      <c r="P25" s="112"/>
      <c r="Q25" s="112"/>
      <c r="R25" s="112"/>
      <c r="S25" s="112">
        <f t="shared" si="0"/>
        <v>0</v>
      </c>
      <c r="T25" s="29">
        <f t="shared" si="1"/>
        <v>0</v>
      </c>
      <c r="U25" s="29"/>
    </row>
    <row r="26" ht="16" customHeight="1" spans="1:21">
      <c r="A26" s="22"/>
      <c r="B26" s="112"/>
      <c r="C26" s="32"/>
      <c r="D26" s="32"/>
      <c r="E26" s="32"/>
      <c r="F26" s="32"/>
      <c r="G26" s="32"/>
      <c r="H26" s="32"/>
      <c r="I26" s="32"/>
      <c r="J26" s="32"/>
      <c r="K26" s="318"/>
      <c r="L26" s="318"/>
      <c r="M26" s="318"/>
      <c r="N26" s="318"/>
      <c r="O26" s="318"/>
      <c r="P26" s="112"/>
      <c r="Q26" s="112"/>
      <c r="R26" s="112"/>
      <c r="S26" s="112">
        <f t="shared" si="0"/>
        <v>0</v>
      </c>
      <c r="T26" s="29">
        <f t="shared" si="1"/>
        <v>0</v>
      </c>
      <c r="U26" s="29"/>
    </row>
    <row r="27" ht="16" customHeight="1" spans="1:21">
      <c r="A27" s="85" t="s">
        <v>3162</v>
      </c>
      <c r="B27" s="21"/>
      <c r="C27" s="32"/>
      <c r="D27" s="32"/>
      <c r="E27" s="32"/>
      <c r="F27" s="32"/>
      <c r="G27" s="32"/>
      <c r="H27" s="32"/>
      <c r="I27" s="32"/>
      <c r="J27" s="32"/>
      <c r="K27" s="318"/>
      <c r="L27" s="318"/>
      <c r="M27" s="318"/>
      <c r="N27" s="318"/>
      <c r="O27" s="318"/>
      <c r="P27" s="29">
        <f>SUM(P7:P26)</f>
        <v>0</v>
      </c>
      <c r="Q27" s="29">
        <f>SUM(Q7:Q26)</f>
        <v>0</v>
      </c>
      <c r="R27" s="29">
        <f>SUM(R7:R26)</f>
        <v>0</v>
      </c>
      <c r="S27" s="29">
        <f t="shared" si="0"/>
        <v>0</v>
      </c>
      <c r="T27" s="29">
        <f t="shared" si="1"/>
        <v>0</v>
      </c>
      <c r="U27" s="29"/>
    </row>
    <row r="28" ht="16" customHeight="1" spans="1:21">
      <c r="A28" s="85" t="s">
        <v>3236</v>
      </c>
      <c r="B28" s="21"/>
      <c r="C28" s="32"/>
      <c r="D28" s="22"/>
      <c r="E28" s="22"/>
      <c r="F28" s="22"/>
      <c r="G28" s="22"/>
      <c r="H28" s="22"/>
      <c r="I28" s="22"/>
      <c r="J28" s="22"/>
      <c r="K28" s="28"/>
      <c r="L28" s="28"/>
      <c r="M28" s="28"/>
      <c r="N28" s="28"/>
      <c r="O28" s="28"/>
      <c r="P28" s="29">
        <f>Q27</f>
        <v>0</v>
      </c>
      <c r="Q28" s="106"/>
      <c r="R28" s="112"/>
      <c r="S28" s="112"/>
      <c r="T28" s="112"/>
      <c r="U28" s="112"/>
    </row>
    <row r="29" ht="16" customHeight="1" spans="1:21">
      <c r="A29" s="122" t="s">
        <v>3165</v>
      </c>
      <c r="B29" s="21"/>
      <c r="C29" s="32"/>
      <c r="D29" s="28"/>
      <c r="E29" s="28"/>
      <c r="F29" s="28"/>
      <c r="G29" s="28"/>
      <c r="H29" s="28"/>
      <c r="I29" s="28"/>
      <c r="J29" s="28"/>
      <c r="K29" s="81"/>
      <c r="L29" s="81"/>
      <c r="M29" s="158"/>
      <c r="N29" s="29"/>
      <c r="O29" s="325"/>
      <c r="P29" s="29">
        <f>P27-P28</f>
        <v>0</v>
      </c>
      <c r="Q29" s="29"/>
      <c r="R29" s="29">
        <f>R27-R28</f>
        <v>0</v>
      </c>
      <c r="S29" s="29">
        <f>R29-P29</f>
        <v>0</v>
      </c>
      <c r="T29" s="29">
        <f>IF(P29=0,0,ROUND((R29-P29)/(P29)*100,2))</f>
        <v>0</v>
      </c>
      <c r="U29" s="29"/>
    </row>
    <row r="30" ht="16" customHeight="1" spans="1:21">
      <c r="A30" s="73" t="e">
        <f>#REF!</f>
        <v>#REF!</v>
      </c>
      <c r="B30" s="73"/>
      <c r="C30" s="73"/>
      <c r="D30" s="73"/>
      <c r="E30" s="73"/>
      <c r="F30" s="73"/>
      <c r="G30" s="73"/>
      <c r="H30" s="73"/>
      <c r="I30" s="73"/>
      <c r="J30" s="73"/>
      <c r="K30" s="73"/>
      <c r="L30" s="7"/>
      <c r="M30" s="8"/>
      <c r="N30" s="8"/>
      <c r="O30" s="8"/>
      <c r="P30" s="73"/>
      <c r="Q30" s="73"/>
      <c r="R30" s="73" t="str">
        <f>CONCATENATE(索引!$D$6,"：",索引!$D36,"    ",索引!$E36)</f>
        <v>评估人员：高晓宇    王海龙</v>
      </c>
      <c r="S30" s="73"/>
      <c r="T30" s="73"/>
      <c r="U30" s="7"/>
    </row>
    <row r="31" ht="16" customHeight="1" spans="1:21">
      <c r="A31" s="8" t="e">
        <f>#REF!</f>
        <v>#REF!</v>
      </c>
      <c r="B31" s="8"/>
      <c r="C31" s="8"/>
      <c r="D31" s="8"/>
      <c r="E31" s="8"/>
      <c r="F31" s="8"/>
      <c r="G31" s="8"/>
      <c r="H31" s="8"/>
      <c r="I31" s="8"/>
      <c r="J31" s="8"/>
      <c r="K31" s="8"/>
      <c r="L31" s="8"/>
      <c r="M31" s="8"/>
      <c r="N31" s="8"/>
      <c r="O31" s="8"/>
      <c r="P31" s="8"/>
      <c r="Q31" s="8"/>
      <c r="R31" s="8"/>
      <c r="S31" s="8"/>
      <c r="T31" s="8"/>
      <c r="U31" s="8"/>
    </row>
    <row r="32" ht="16" customHeight="1" spans="1:21">
      <c r="A32" s="312"/>
      <c r="B32" s="312"/>
      <c r="C32" s="312"/>
      <c r="D32" s="312"/>
      <c r="E32" s="312"/>
      <c r="F32" s="312"/>
      <c r="G32" s="312"/>
      <c r="H32" s="312"/>
      <c r="I32" s="312"/>
      <c r="J32" s="312"/>
      <c r="K32" s="311"/>
      <c r="L32" s="311"/>
      <c r="M32" s="311"/>
      <c r="N32" s="311"/>
      <c r="O32" s="311"/>
      <c r="P32" s="316"/>
      <c r="Q32" s="316"/>
      <c r="R32" s="311"/>
      <c r="S32" s="311"/>
      <c r="T32" s="313"/>
      <c r="U32" s="311"/>
    </row>
    <row r="33" ht="16" customHeight="1" spans="1:21">
      <c r="A33" s="34" t="s">
        <v>3319</v>
      </c>
      <c r="B33" s="312"/>
      <c r="C33" s="311"/>
      <c r="D33" s="311"/>
      <c r="E33" s="311"/>
      <c r="F33" s="311"/>
      <c r="G33" s="311"/>
      <c r="H33" s="311"/>
      <c r="I33" s="311"/>
      <c r="J33" s="311"/>
      <c r="K33" s="311"/>
      <c r="L33" s="311"/>
      <c r="M33" s="311"/>
      <c r="N33" s="311"/>
      <c r="O33" s="311"/>
      <c r="P33" s="311"/>
      <c r="Q33" s="311"/>
      <c r="R33" s="311"/>
      <c r="S33" s="311"/>
      <c r="T33" s="311"/>
      <c r="U33" s="311"/>
    </row>
    <row r="34" ht="16" customHeight="1" spans="1:21">
      <c r="A34" s="321" t="s">
        <v>3320</v>
      </c>
      <c r="B34" s="312"/>
      <c r="C34" s="311"/>
      <c r="D34" s="311"/>
      <c r="E34" s="311"/>
      <c r="F34" s="311"/>
      <c r="G34" s="311"/>
      <c r="H34" s="311"/>
      <c r="I34" s="311"/>
      <c r="J34" s="311"/>
      <c r="K34" s="311"/>
      <c r="L34" s="311"/>
      <c r="M34" s="311"/>
      <c r="N34" s="311"/>
      <c r="O34" s="311"/>
      <c r="P34" s="311"/>
      <c r="Q34" s="311"/>
      <c r="R34" s="311"/>
      <c r="S34" s="311"/>
      <c r="T34" s="311"/>
      <c r="U34" s="311"/>
    </row>
    <row r="35" ht="16" customHeight="1" spans="1:21">
      <c r="A35" s="321" t="s">
        <v>3321</v>
      </c>
      <c r="B35" s="312"/>
      <c r="C35" s="311"/>
      <c r="D35" s="311"/>
      <c r="E35" s="311"/>
      <c r="F35" s="311"/>
      <c r="G35" s="311"/>
      <c r="H35" s="311"/>
      <c r="I35" s="311"/>
      <c r="J35" s="311"/>
      <c r="K35" s="311"/>
      <c r="L35" s="311"/>
      <c r="M35" s="311"/>
      <c r="N35" s="311"/>
      <c r="O35" s="311"/>
      <c r="P35" s="311"/>
      <c r="Q35" s="311"/>
      <c r="R35" s="311"/>
      <c r="S35" s="311"/>
      <c r="T35" s="311"/>
      <c r="U35" s="311"/>
    </row>
    <row r="36" ht="16" customHeight="1" spans="1:21">
      <c r="A36" s="321" t="s">
        <v>3322</v>
      </c>
      <c r="B36" s="312"/>
      <c r="C36" s="311"/>
      <c r="D36" s="311"/>
      <c r="E36" s="311"/>
      <c r="F36" s="311"/>
      <c r="G36" s="311"/>
      <c r="H36" s="311"/>
      <c r="I36" s="311"/>
      <c r="J36" s="311"/>
      <c r="K36" s="311"/>
      <c r="L36" s="311"/>
      <c r="M36" s="311"/>
      <c r="N36" s="311"/>
      <c r="O36" s="311"/>
      <c r="P36" s="311"/>
      <c r="Q36" s="311"/>
      <c r="R36" s="311"/>
      <c r="S36" s="311"/>
      <c r="T36" s="311"/>
      <c r="U36" s="311"/>
    </row>
    <row r="37" ht="16" customHeight="1" spans="1:21">
      <c r="A37" s="321" t="s">
        <v>3323</v>
      </c>
      <c r="B37" s="312"/>
      <c r="C37" s="311"/>
      <c r="D37" s="311"/>
      <c r="E37" s="311"/>
      <c r="F37" s="311"/>
      <c r="G37" s="311"/>
      <c r="H37" s="311"/>
      <c r="I37" s="311"/>
      <c r="J37" s="311"/>
      <c r="K37" s="311"/>
      <c r="L37" s="311"/>
      <c r="M37" s="311"/>
      <c r="N37" s="311"/>
      <c r="O37" s="311"/>
      <c r="P37" s="311"/>
      <c r="Q37" s="311"/>
      <c r="R37" s="311"/>
      <c r="S37" s="311"/>
      <c r="T37" s="311"/>
      <c r="U37" s="311"/>
    </row>
    <row r="38" ht="16" customHeight="1" spans="1:21">
      <c r="A38" s="321" t="s">
        <v>3324</v>
      </c>
      <c r="B38" s="312"/>
      <c r="C38" s="311"/>
      <c r="D38" s="311"/>
      <c r="E38" s="311"/>
      <c r="F38" s="311"/>
      <c r="G38" s="311"/>
      <c r="H38" s="311"/>
      <c r="I38" s="311"/>
      <c r="J38" s="311"/>
      <c r="K38" s="311"/>
      <c r="L38" s="311"/>
      <c r="M38" s="311"/>
      <c r="N38" s="311"/>
      <c r="O38" s="311"/>
      <c r="P38" s="311"/>
      <c r="Q38" s="311"/>
      <c r="R38" s="311"/>
      <c r="S38" s="311"/>
      <c r="T38" s="311"/>
      <c r="U38" s="311"/>
    </row>
    <row r="39" ht="16" customHeight="1" spans="1:21">
      <c r="A39" s="321" t="s">
        <v>3325</v>
      </c>
      <c r="B39" s="312"/>
      <c r="C39" s="311"/>
      <c r="D39" s="311"/>
      <c r="E39" s="311"/>
      <c r="F39" s="311"/>
      <c r="G39" s="311"/>
      <c r="H39" s="311"/>
      <c r="I39" s="311"/>
      <c r="J39" s="311"/>
      <c r="K39" s="311"/>
      <c r="L39" s="311"/>
      <c r="M39" s="311"/>
      <c r="N39" s="311"/>
      <c r="O39" s="311"/>
      <c r="P39" s="311"/>
      <c r="Q39" s="311"/>
      <c r="R39" s="311"/>
      <c r="S39" s="311"/>
      <c r="T39" s="311"/>
      <c r="U39" s="311"/>
    </row>
    <row r="40" ht="16" customHeight="1" spans="1:21">
      <c r="A40" s="321" t="s">
        <v>3326</v>
      </c>
      <c r="B40" s="312"/>
      <c r="C40" s="311"/>
      <c r="D40" s="311"/>
      <c r="E40" s="311"/>
      <c r="F40" s="311"/>
      <c r="G40" s="311"/>
      <c r="H40" s="311"/>
      <c r="I40" s="311"/>
      <c r="J40" s="311"/>
      <c r="K40" s="311"/>
      <c r="L40" s="311"/>
      <c r="M40" s="311"/>
      <c r="N40" s="311"/>
      <c r="O40" s="311"/>
      <c r="P40" s="311"/>
      <c r="Q40" s="311"/>
      <c r="R40" s="311"/>
      <c r="S40" s="311"/>
      <c r="T40" s="311"/>
      <c r="U40" s="311"/>
    </row>
    <row r="41" ht="16" customHeight="1" spans="1:21">
      <c r="A41" s="321" t="s">
        <v>3327</v>
      </c>
      <c r="B41" s="312"/>
      <c r="C41" s="311"/>
      <c r="D41" s="311"/>
      <c r="E41" s="311"/>
      <c r="F41" s="311"/>
      <c r="G41" s="311"/>
      <c r="H41" s="311"/>
      <c r="I41" s="311"/>
      <c r="J41" s="311"/>
      <c r="K41" s="311"/>
      <c r="L41" s="311"/>
      <c r="M41" s="311"/>
      <c r="N41" s="311"/>
      <c r="O41" s="311"/>
      <c r="P41" s="311"/>
      <c r="Q41" s="311"/>
      <c r="R41" s="311"/>
      <c r="S41" s="311"/>
      <c r="T41" s="311"/>
      <c r="U41" s="311"/>
    </row>
    <row r="42" ht="16" customHeight="1" spans="1:21">
      <c r="A42" s="321" t="s">
        <v>3328</v>
      </c>
      <c r="B42" s="312"/>
      <c r="C42" s="311"/>
      <c r="D42" s="311"/>
      <c r="E42" s="311"/>
      <c r="F42" s="311"/>
      <c r="G42" s="311"/>
      <c r="H42" s="311"/>
      <c r="I42" s="311"/>
      <c r="J42" s="311"/>
      <c r="K42" s="311"/>
      <c r="L42" s="311"/>
      <c r="M42" s="311"/>
      <c r="N42" s="311"/>
      <c r="O42" s="311"/>
      <c r="P42" s="311"/>
      <c r="Q42" s="311"/>
      <c r="R42" s="311"/>
      <c r="S42" s="311"/>
      <c r="T42" s="311"/>
      <c r="U42" s="311"/>
    </row>
    <row r="43" ht="16" customHeight="1" spans="1:21">
      <c r="A43" s="321" t="s">
        <v>3329</v>
      </c>
      <c r="B43" s="312"/>
      <c r="C43" s="311"/>
      <c r="D43" s="311"/>
      <c r="E43" s="311"/>
      <c r="F43" s="311"/>
      <c r="G43" s="311"/>
      <c r="H43" s="311"/>
      <c r="I43" s="311"/>
      <c r="J43" s="311"/>
      <c r="K43" s="311"/>
      <c r="L43" s="311"/>
      <c r="M43" s="311"/>
      <c r="N43" s="311"/>
      <c r="O43" s="311"/>
      <c r="P43" s="311"/>
      <c r="Q43" s="311"/>
      <c r="R43" s="311"/>
      <c r="S43" s="311"/>
      <c r="T43" s="311"/>
      <c r="U43" s="311"/>
    </row>
    <row r="44" ht="16" customHeight="1" spans="1:21">
      <c r="A44" s="321" t="s">
        <v>3330</v>
      </c>
      <c r="B44" s="312"/>
      <c r="C44" s="311"/>
      <c r="D44" s="311"/>
      <c r="E44" s="311"/>
      <c r="F44" s="311"/>
      <c r="G44" s="311"/>
      <c r="H44" s="311"/>
      <c r="I44" s="311"/>
      <c r="J44" s="311"/>
      <c r="K44" s="311"/>
      <c r="L44" s="311"/>
      <c r="M44" s="311"/>
      <c r="N44" s="311"/>
      <c r="O44" s="311"/>
      <c r="P44" s="311"/>
      <c r="Q44" s="311"/>
      <c r="R44" s="311"/>
      <c r="S44" s="311"/>
      <c r="T44" s="311"/>
      <c r="U44" s="311"/>
    </row>
    <row r="45" ht="16" customHeight="1" spans="1:21">
      <c r="A45" s="321" t="s">
        <v>3331</v>
      </c>
      <c r="B45" s="312"/>
      <c r="C45" s="311"/>
      <c r="D45" s="311"/>
      <c r="E45" s="311"/>
      <c r="F45" s="311"/>
      <c r="G45" s="311"/>
      <c r="H45" s="311"/>
      <c r="I45" s="311"/>
      <c r="J45" s="311"/>
      <c r="K45" s="311"/>
      <c r="L45" s="311"/>
      <c r="M45" s="311"/>
      <c r="N45" s="311"/>
      <c r="O45" s="311"/>
      <c r="P45" s="311"/>
      <c r="Q45" s="311"/>
      <c r="R45" s="311"/>
      <c r="S45" s="311"/>
      <c r="T45" s="311"/>
      <c r="U45" s="311"/>
    </row>
    <row r="46" ht="16" customHeight="1" spans="1:21">
      <c r="A46" s="321" t="s">
        <v>3332</v>
      </c>
      <c r="B46" s="312"/>
      <c r="C46" s="311"/>
      <c r="D46" s="311"/>
      <c r="E46" s="311"/>
      <c r="F46" s="311"/>
      <c r="G46" s="311"/>
      <c r="H46" s="311"/>
      <c r="I46" s="311"/>
      <c r="J46" s="311"/>
      <c r="K46" s="311"/>
      <c r="L46" s="311"/>
      <c r="M46" s="311"/>
      <c r="N46" s="311"/>
      <c r="O46" s="311"/>
      <c r="P46" s="311"/>
      <c r="Q46" s="311"/>
      <c r="R46" s="311"/>
      <c r="S46" s="311"/>
      <c r="T46" s="311"/>
      <c r="U46" s="311"/>
    </row>
  </sheetData>
  <mergeCells count="26">
    <mergeCell ref="A1:U1"/>
    <mergeCell ref="A3:U3"/>
    <mergeCell ref="A27:B27"/>
    <mergeCell ref="A28:B28"/>
    <mergeCell ref="A29:B29"/>
    <mergeCell ref="A5:A6"/>
    <mergeCell ref="B5:B6"/>
    <mergeCell ref="C5:C6"/>
    <mergeCell ref="D5:D6"/>
    <mergeCell ref="E5:E6"/>
    <mergeCell ref="F5:F6"/>
    <mergeCell ref="G5:G6"/>
    <mergeCell ref="H5:H6"/>
    <mergeCell ref="I5:I6"/>
    <mergeCell ref="J5:J6"/>
    <mergeCell ref="K5:K6"/>
    <mergeCell ref="L5:L6"/>
    <mergeCell ref="M5:M6"/>
    <mergeCell ref="N5:N6"/>
    <mergeCell ref="O5:O6"/>
    <mergeCell ref="P5:P6"/>
    <mergeCell ref="Q5:Q6"/>
    <mergeCell ref="R5:R6"/>
    <mergeCell ref="S5:S6"/>
    <mergeCell ref="T5:T6"/>
    <mergeCell ref="U5:U6"/>
  </mergeCells>
  <pageMargins left="0.75" right="0.75" top="1" bottom="1" header="0.5" footer="0.5"/>
  <headerFooter/>
  <drawing r:id="rId1"/>
  <picture r:id="rId2"/>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T46"/>
  <sheetViews>
    <sheetView workbookViewId="0">
      <pane xSplit="2" ySplit="6" topLeftCell="C7" activePane="bottomRight" state="frozen"/>
      <selection/>
      <selection pane="topRight"/>
      <selection pane="bottomLeft"/>
      <selection pane="bottomRight" activeCell="A1" sqref="A1:P1"/>
    </sheetView>
  </sheetViews>
  <sheetFormatPr defaultColWidth="14" defaultRowHeight="15.2"/>
  <cols>
    <col min="1" max="1" width="5" customWidth="1"/>
    <col min="2" max="2" width="13" customWidth="1"/>
    <col min="3" max="9" width="9" customWidth="1"/>
    <col min="10" max="12" width="11" customWidth="1"/>
    <col min="13" max="14" width="13" customWidth="1"/>
    <col min="15" max="16" width="9" customWidth="1"/>
    <col min="17" max="17" width="13" customWidth="1"/>
    <col min="18" max="18" width="15" customWidth="1"/>
    <col min="19" max="20" width="9" customWidth="1"/>
  </cols>
  <sheetData>
    <row r="1" ht="24" customHeight="1" spans="1:20">
      <c r="A1" s="61" t="s">
        <v>3333</v>
      </c>
      <c r="B1" s="289"/>
      <c r="C1" s="289"/>
      <c r="D1" s="289"/>
      <c r="E1" s="289"/>
      <c r="F1" s="289"/>
      <c r="G1" s="289"/>
      <c r="H1" s="289"/>
      <c r="I1" s="289"/>
      <c r="J1" s="289"/>
      <c r="K1" s="289"/>
      <c r="L1" s="289"/>
      <c r="M1" s="289"/>
      <c r="N1" s="289"/>
      <c r="O1" s="289"/>
      <c r="P1" s="289"/>
      <c r="Q1" s="289"/>
      <c r="R1" s="289"/>
      <c r="S1" s="289"/>
      <c r="T1" s="289"/>
    </row>
    <row r="2" ht="17" customHeight="1" spans="1:20">
      <c r="A2" s="290"/>
      <c r="B2" s="290"/>
      <c r="C2" s="290"/>
      <c r="D2" s="290"/>
      <c r="E2" s="290"/>
      <c r="F2" s="290"/>
      <c r="G2" s="290"/>
      <c r="H2" s="290"/>
      <c r="I2" s="290"/>
      <c r="J2" s="290"/>
      <c r="K2" s="290"/>
      <c r="L2" s="290"/>
      <c r="M2" s="290"/>
      <c r="N2" s="290"/>
      <c r="O2" s="237"/>
      <c r="P2" s="42" t="s">
        <v>3304</v>
      </c>
      <c r="Q2" s="311"/>
      <c r="R2" s="311"/>
      <c r="S2" s="311"/>
      <c r="T2" s="311"/>
    </row>
    <row r="3" ht="17" customHeight="1" spans="1:20">
      <c r="A3" s="25" t="e">
        <f>#REF!</f>
        <v>#REF!</v>
      </c>
      <c r="B3" s="312"/>
      <c r="C3" s="312"/>
      <c r="D3" s="312"/>
      <c r="E3" s="312"/>
      <c r="F3" s="312"/>
      <c r="G3" s="312"/>
      <c r="H3" s="311"/>
      <c r="I3" s="311"/>
      <c r="J3" s="311"/>
      <c r="K3" s="311"/>
      <c r="L3" s="311"/>
      <c r="M3" s="311"/>
      <c r="N3" s="311"/>
      <c r="O3" s="313"/>
      <c r="P3" s="311"/>
      <c r="Q3" s="311"/>
      <c r="R3" s="311"/>
      <c r="S3" s="311"/>
      <c r="T3" s="311"/>
    </row>
    <row r="4" ht="16" customHeight="1" spans="1:20">
      <c r="A4" s="292" t="e">
        <f>#REF!</f>
        <v>#REF!</v>
      </c>
      <c r="B4" s="314"/>
      <c r="C4" s="292"/>
      <c r="D4" s="292"/>
      <c r="E4" s="292"/>
      <c r="F4" s="292"/>
      <c r="G4" s="292"/>
      <c r="H4" s="293"/>
      <c r="I4" s="293"/>
      <c r="J4" s="293"/>
      <c r="K4" s="293"/>
      <c r="L4" s="293"/>
      <c r="M4" s="293"/>
      <c r="N4" s="8"/>
      <c r="O4" s="42"/>
      <c r="P4" s="42" t="s">
        <v>2952</v>
      </c>
      <c r="Q4" s="311"/>
      <c r="R4" s="311"/>
      <c r="S4" s="311"/>
      <c r="T4" s="311"/>
    </row>
    <row r="5" ht="14" customHeight="1" spans="1:20">
      <c r="A5" s="295" t="s">
        <v>0</v>
      </c>
      <c r="B5" s="315" t="s">
        <v>3305</v>
      </c>
      <c r="C5" s="315" t="s">
        <v>3334</v>
      </c>
      <c r="D5" s="315" t="s">
        <v>3335</v>
      </c>
      <c r="E5" s="315" t="s">
        <v>3336</v>
      </c>
      <c r="F5" s="315" t="s">
        <v>3337</v>
      </c>
      <c r="G5" s="315" t="s">
        <v>3229</v>
      </c>
      <c r="H5" s="315" t="s">
        <v>3338</v>
      </c>
      <c r="I5" s="315" t="s">
        <v>3339</v>
      </c>
      <c r="J5" s="315" t="s">
        <v>3340</v>
      </c>
      <c r="K5" s="295" t="s">
        <v>3050</v>
      </c>
      <c r="L5" s="295" t="s">
        <v>3230</v>
      </c>
      <c r="M5" s="295" t="s">
        <v>3051</v>
      </c>
      <c r="N5" s="295" t="s">
        <v>3052</v>
      </c>
      <c r="O5" s="295" t="s">
        <v>3053</v>
      </c>
      <c r="P5" s="295" t="s">
        <v>3083</v>
      </c>
      <c r="Q5" s="311"/>
      <c r="R5" s="316"/>
      <c r="S5" s="311"/>
      <c r="T5" s="311"/>
    </row>
    <row r="6" ht="24" customHeight="1" spans="1:20">
      <c r="A6" s="37"/>
      <c r="B6" s="37"/>
      <c r="C6" s="37"/>
      <c r="D6" s="37"/>
      <c r="E6" s="37"/>
      <c r="F6" s="37"/>
      <c r="G6" s="37"/>
      <c r="H6" s="37"/>
      <c r="I6" s="37"/>
      <c r="J6" s="37"/>
      <c r="K6" s="37"/>
      <c r="L6" s="37"/>
      <c r="M6" s="37"/>
      <c r="N6" s="37"/>
      <c r="O6" s="37"/>
      <c r="P6" s="37"/>
      <c r="Q6" s="311"/>
      <c r="R6" s="311"/>
      <c r="S6" s="311"/>
      <c r="T6" s="311"/>
    </row>
    <row r="7" ht="16" customHeight="1" spans="1:20">
      <c r="A7" s="22"/>
      <c r="B7" s="112"/>
      <c r="C7" s="112"/>
      <c r="D7" s="112"/>
      <c r="E7" s="317"/>
      <c r="F7" s="317"/>
      <c r="G7" s="167" t="s">
        <v>3341</v>
      </c>
      <c r="H7" s="317"/>
      <c r="I7" s="318"/>
      <c r="J7" s="296"/>
      <c r="K7" s="296"/>
      <c r="L7" s="112"/>
      <c r="M7" s="296"/>
      <c r="N7" s="112">
        <f t="shared" ref="N7:N27" si="0">M7-(K7-L7)</f>
        <v>0</v>
      </c>
      <c r="O7" s="29">
        <f t="shared" ref="O7:O27" si="1">IF(K7-L7=0,0,ROUND((M7-K7+L7)/(K7-L7)*100,2))</f>
        <v>0</v>
      </c>
      <c r="P7" s="29"/>
      <c r="Q7" s="8"/>
      <c r="R7" s="89"/>
      <c r="S7" s="8"/>
      <c r="T7" s="8"/>
    </row>
    <row r="8" ht="16" customHeight="1" spans="1:20">
      <c r="A8" s="22"/>
      <c r="B8" s="112"/>
      <c r="C8" s="112"/>
      <c r="D8" s="112"/>
      <c r="E8" s="317"/>
      <c r="F8" s="317"/>
      <c r="G8" s="319" t="s">
        <v>3342</v>
      </c>
      <c r="H8" s="317"/>
      <c r="I8" s="318"/>
      <c r="J8" s="296"/>
      <c r="K8" s="296"/>
      <c r="L8" s="112"/>
      <c r="M8" s="112"/>
      <c r="N8" s="112">
        <f t="shared" si="0"/>
        <v>0</v>
      </c>
      <c r="O8" s="29">
        <f t="shared" si="1"/>
        <v>0</v>
      </c>
      <c r="P8" s="29"/>
      <c r="Q8" s="8"/>
      <c r="R8" s="8"/>
      <c r="S8" s="8"/>
      <c r="T8" s="8"/>
    </row>
    <row r="9" ht="16" customHeight="1" spans="1:20">
      <c r="A9" s="22"/>
      <c r="B9" s="112"/>
      <c r="C9" s="22"/>
      <c r="D9" s="22"/>
      <c r="E9" s="317"/>
      <c r="F9" s="317"/>
      <c r="G9" s="317"/>
      <c r="H9" s="317"/>
      <c r="I9" s="318"/>
      <c r="J9" s="318"/>
      <c r="K9" s="112"/>
      <c r="L9" s="112"/>
      <c r="M9" s="112"/>
      <c r="N9" s="112">
        <f t="shared" si="0"/>
        <v>0</v>
      </c>
      <c r="O9" s="29">
        <f t="shared" si="1"/>
        <v>0</v>
      </c>
      <c r="P9" s="29"/>
      <c r="Q9" s="8"/>
      <c r="R9" s="89"/>
      <c r="S9" s="8"/>
      <c r="T9" s="8"/>
    </row>
    <row r="10" ht="16" customHeight="1" spans="1:20">
      <c r="A10" s="22"/>
      <c r="B10" s="112"/>
      <c r="C10" s="32"/>
      <c r="D10" s="32"/>
      <c r="E10" s="317"/>
      <c r="F10" s="317"/>
      <c r="G10" s="317"/>
      <c r="H10" s="317"/>
      <c r="I10" s="318"/>
      <c r="J10" s="318"/>
      <c r="K10" s="112"/>
      <c r="L10" s="112"/>
      <c r="M10" s="112"/>
      <c r="N10" s="112">
        <f t="shared" si="0"/>
        <v>0</v>
      </c>
      <c r="O10" s="29">
        <f t="shared" si="1"/>
        <v>0</v>
      </c>
      <c r="P10" s="29"/>
      <c r="Q10" s="8"/>
      <c r="R10" s="8"/>
      <c r="S10" s="8"/>
      <c r="T10" s="8"/>
    </row>
    <row r="11" ht="16" customHeight="1" spans="1:20">
      <c r="A11" s="22"/>
      <c r="B11" s="112"/>
      <c r="C11" s="32"/>
      <c r="D11" s="32"/>
      <c r="E11" s="32"/>
      <c r="F11" s="32"/>
      <c r="G11" s="32"/>
      <c r="H11" s="318"/>
      <c r="I11" s="318"/>
      <c r="J11" s="318"/>
      <c r="K11" s="112"/>
      <c r="L11" s="112"/>
      <c r="M11" s="112"/>
      <c r="N11" s="112">
        <f t="shared" si="0"/>
        <v>0</v>
      </c>
      <c r="O11" s="29">
        <f t="shared" si="1"/>
        <v>0</v>
      </c>
      <c r="P11" s="29"/>
      <c r="Q11" s="8"/>
      <c r="R11" s="8"/>
      <c r="S11" s="8"/>
      <c r="T11" s="8"/>
    </row>
    <row r="12" ht="16" customHeight="1" spans="1:20">
      <c r="A12" s="22"/>
      <c r="B12" s="112"/>
      <c r="C12" s="32"/>
      <c r="D12" s="32"/>
      <c r="E12" s="32"/>
      <c r="F12" s="32"/>
      <c r="G12" s="32"/>
      <c r="H12" s="318"/>
      <c r="I12" s="318"/>
      <c r="J12" s="318"/>
      <c r="K12" s="112"/>
      <c r="L12" s="112"/>
      <c r="M12" s="112"/>
      <c r="N12" s="112">
        <f t="shared" si="0"/>
        <v>0</v>
      </c>
      <c r="O12" s="29">
        <f t="shared" si="1"/>
        <v>0</v>
      </c>
      <c r="P12" s="29"/>
      <c r="Q12" s="8"/>
      <c r="R12" s="89"/>
      <c r="S12" s="8"/>
      <c r="T12" s="8"/>
    </row>
    <row r="13" ht="16" customHeight="1" spans="1:20">
      <c r="A13" s="22"/>
      <c r="B13" s="112"/>
      <c r="C13" s="32"/>
      <c r="D13" s="32"/>
      <c r="E13" s="32"/>
      <c r="F13" s="32"/>
      <c r="G13" s="167"/>
      <c r="H13" s="318"/>
      <c r="I13" s="318"/>
      <c r="J13" s="318"/>
      <c r="K13" s="112"/>
      <c r="L13" s="112"/>
      <c r="M13" s="112"/>
      <c r="N13" s="112">
        <f t="shared" si="0"/>
        <v>0</v>
      </c>
      <c r="O13" s="29">
        <f t="shared" si="1"/>
        <v>0</v>
      </c>
      <c r="P13" s="29"/>
      <c r="Q13" s="8"/>
      <c r="R13" s="8"/>
      <c r="S13" s="8"/>
      <c r="T13" s="8"/>
    </row>
    <row r="14" ht="16" customHeight="1" spans="1:20">
      <c r="A14" s="22"/>
      <c r="B14" s="112"/>
      <c r="C14" s="32"/>
      <c r="D14" s="32"/>
      <c r="E14" s="32"/>
      <c r="F14" s="32"/>
      <c r="G14" s="32"/>
      <c r="H14" s="318"/>
      <c r="I14" s="318"/>
      <c r="J14" s="318"/>
      <c r="K14" s="112"/>
      <c r="L14" s="112"/>
      <c r="M14" s="112"/>
      <c r="N14" s="112">
        <f t="shared" si="0"/>
        <v>0</v>
      </c>
      <c r="O14" s="29">
        <f t="shared" si="1"/>
        <v>0</v>
      </c>
      <c r="P14" s="29"/>
      <c r="Q14" s="8"/>
      <c r="R14" s="89"/>
      <c r="S14" s="8"/>
      <c r="T14" s="8"/>
    </row>
    <row r="15" ht="16" customHeight="1" spans="1:20">
      <c r="A15" s="22"/>
      <c r="B15" s="112"/>
      <c r="C15" s="32"/>
      <c r="D15" s="32"/>
      <c r="E15" s="32"/>
      <c r="F15" s="32"/>
      <c r="G15" s="32"/>
      <c r="H15" s="318"/>
      <c r="I15" s="318"/>
      <c r="J15" s="318"/>
      <c r="K15" s="112"/>
      <c r="L15" s="112"/>
      <c r="M15" s="112"/>
      <c r="N15" s="112">
        <f t="shared" si="0"/>
        <v>0</v>
      </c>
      <c r="O15" s="29">
        <f t="shared" si="1"/>
        <v>0</v>
      </c>
      <c r="P15" s="29"/>
      <c r="Q15" s="8"/>
      <c r="R15" s="8"/>
      <c r="S15" s="8"/>
      <c r="T15" s="8"/>
    </row>
    <row r="16" ht="16" customHeight="1" spans="1:20">
      <c r="A16" s="22"/>
      <c r="B16" s="112"/>
      <c r="C16" s="32"/>
      <c r="D16" s="32"/>
      <c r="E16" s="32"/>
      <c r="F16" s="32"/>
      <c r="G16" s="32"/>
      <c r="H16" s="318"/>
      <c r="I16" s="318"/>
      <c r="J16" s="318"/>
      <c r="K16" s="112"/>
      <c r="L16" s="112"/>
      <c r="M16" s="112"/>
      <c r="N16" s="112">
        <f t="shared" si="0"/>
        <v>0</v>
      </c>
      <c r="O16" s="29">
        <f t="shared" si="1"/>
        <v>0</v>
      </c>
      <c r="P16" s="29"/>
      <c r="Q16" s="8"/>
      <c r="R16" s="89"/>
      <c r="S16" s="8"/>
      <c r="T16" s="8"/>
    </row>
    <row r="17" ht="16" customHeight="1" spans="1:20">
      <c r="A17" s="22"/>
      <c r="B17" s="112"/>
      <c r="C17" s="32"/>
      <c r="D17" s="32"/>
      <c r="E17" s="32"/>
      <c r="F17" s="32"/>
      <c r="G17" s="32"/>
      <c r="H17" s="318"/>
      <c r="I17" s="318"/>
      <c r="J17" s="318"/>
      <c r="K17" s="112"/>
      <c r="L17" s="112"/>
      <c r="M17" s="112"/>
      <c r="N17" s="112">
        <f t="shared" si="0"/>
        <v>0</v>
      </c>
      <c r="O17" s="29">
        <f t="shared" si="1"/>
        <v>0</v>
      </c>
      <c r="P17" s="29"/>
      <c r="Q17" s="8"/>
      <c r="R17" s="8"/>
      <c r="S17" s="8"/>
      <c r="T17" s="8"/>
    </row>
    <row r="18" ht="16" customHeight="1" spans="1:20">
      <c r="A18" s="22"/>
      <c r="B18" s="112"/>
      <c r="C18" s="32"/>
      <c r="D18" s="32"/>
      <c r="E18" s="32"/>
      <c r="F18" s="32"/>
      <c r="G18" s="32"/>
      <c r="H18" s="318"/>
      <c r="I18" s="318"/>
      <c r="J18" s="318"/>
      <c r="K18" s="112"/>
      <c r="L18" s="112"/>
      <c r="M18" s="112"/>
      <c r="N18" s="112">
        <f t="shared" si="0"/>
        <v>0</v>
      </c>
      <c r="O18" s="29">
        <f t="shared" si="1"/>
        <v>0</v>
      </c>
      <c r="P18" s="29"/>
      <c r="Q18" s="8"/>
      <c r="R18" s="8"/>
      <c r="S18" s="8"/>
      <c r="T18" s="8"/>
    </row>
    <row r="19" ht="16" customHeight="1" spans="1:20">
      <c r="A19" s="22"/>
      <c r="B19" s="112"/>
      <c r="C19" s="32"/>
      <c r="D19" s="32"/>
      <c r="E19" s="32"/>
      <c r="F19" s="32"/>
      <c r="G19" s="32"/>
      <c r="H19" s="318"/>
      <c r="I19" s="318"/>
      <c r="J19" s="318"/>
      <c r="K19" s="112"/>
      <c r="L19" s="112"/>
      <c r="M19" s="112"/>
      <c r="N19" s="112">
        <f t="shared" si="0"/>
        <v>0</v>
      </c>
      <c r="O19" s="29">
        <f t="shared" si="1"/>
        <v>0</v>
      </c>
      <c r="P19" s="29"/>
      <c r="Q19" s="8"/>
      <c r="R19" s="8"/>
      <c r="S19" s="8"/>
      <c r="T19" s="8"/>
    </row>
    <row r="20" ht="16" customHeight="1" spans="1:20">
      <c r="A20" s="22"/>
      <c r="B20" s="112"/>
      <c r="C20" s="32"/>
      <c r="D20" s="32"/>
      <c r="E20" s="32"/>
      <c r="F20" s="32"/>
      <c r="G20" s="32"/>
      <c r="H20" s="318"/>
      <c r="I20" s="318"/>
      <c r="J20" s="318"/>
      <c r="K20" s="112"/>
      <c r="L20" s="112"/>
      <c r="M20" s="112"/>
      <c r="N20" s="112">
        <f t="shared" si="0"/>
        <v>0</v>
      </c>
      <c r="O20" s="29">
        <f t="shared" si="1"/>
        <v>0</v>
      </c>
      <c r="P20" s="29"/>
      <c r="Q20" s="8"/>
      <c r="R20" s="8"/>
      <c r="S20" s="8"/>
      <c r="T20" s="8"/>
    </row>
    <row r="21" ht="16" customHeight="1" spans="1:20">
      <c r="A21" s="22"/>
      <c r="B21" s="112"/>
      <c r="C21" s="32"/>
      <c r="D21" s="32"/>
      <c r="E21" s="32"/>
      <c r="F21" s="32"/>
      <c r="G21" s="32"/>
      <c r="H21" s="318"/>
      <c r="I21" s="318"/>
      <c r="J21" s="318"/>
      <c r="K21" s="112"/>
      <c r="L21" s="112"/>
      <c r="M21" s="112"/>
      <c r="N21" s="112">
        <f t="shared" si="0"/>
        <v>0</v>
      </c>
      <c r="O21" s="29">
        <f t="shared" si="1"/>
        <v>0</v>
      </c>
      <c r="P21" s="29"/>
      <c r="Q21" s="8"/>
      <c r="R21" s="8"/>
      <c r="S21" s="8"/>
      <c r="T21" s="8"/>
    </row>
    <row r="22" ht="16" customHeight="1" spans="1:20">
      <c r="A22" s="22"/>
      <c r="B22" s="112"/>
      <c r="C22" s="32"/>
      <c r="D22" s="32"/>
      <c r="E22" s="32"/>
      <c r="F22" s="32"/>
      <c r="G22" s="32"/>
      <c r="H22" s="318"/>
      <c r="I22" s="318"/>
      <c r="J22" s="318"/>
      <c r="K22" s="112"/>
      <c r="L22" s="112"/>
      <c r="M22" s="112"/>
      <c r="N22" s="112">
        <f t="shared" si="0"/>
        <v>0</v>
      </c>
      <c r="O22" s="29">
        <f t="shared" si="1"/>
        <v>0</v>
      </c>
      <c r="P22" s="29"/>
      <c r="Q22" s="8"/>
      <c r="R22" s="8"/>
      <c r="S22" s="8"/>
      <c r="T22" s="8"/>
    </row>
    <row r="23" ht="16" customHeight="1" spans="1:20">
      <c r="A23" s="22"/>
      <c r="B23" s="112"/>
      <c r="C23" s="32"/>
      <c r="D23" s="32"/>
      <c r="E23" s="32"/>
      <c r="F23" s="32"/>
      <c r="G23" s="32"/>
      <c r="H23" s="318"/>
      <c r="I23" s="318"/>
      <c r="J23" s="318"/>
      <c r="K23" s="112"/>
      <c r="L23" s="112"/>
      <c r="M23" s="112"/>
      <c r="N23" s="112">
        <f t="shared" si="0"/>
        <v>0</v>
      </c>
      <c r="O23" s="29">
        <f t="shared" si="1"/>
        <v>0</v>
      </c>
      <c r="P23" s="29"/>
      <c r="Q23" s="8"/>
      <c r="R23" s="8"/>
      <c r="S23" s="8"/>
      <c r="T23" s="8"/>
    </row>
    <row r="24" ht="16" customHeight="1" spans="1:20">
      <c r="A24" s="22"/>
      <c r="B24" s="112"/>
      <c r="C24" s="32"/>
      <c r="D24" s="32"/>
      <c r="E24" s="32"/>
      <c r="F24" s="32"/>
      <c r="G24" s="32"/>
      <c r="H24" s="318"/>
      <c r="I24" s="318"/>
      <c r="J24" s="318"/>
      <c r="K24" s="112"/>
      <c r="L24" s="112"/>
      <c r="M24" s="112"/>
      <c r="N24" s="112">
        <f t="shared" si="0"/>
        <v>0</v>
      </c>
      <c r="O24" s="29">
        <f t="shared" si="1"/>
        <v>0</v>
      </c>
      <c r="P24" s="29"/>
      <c r="Q24" s="8"/>
      <c r="R24" s="8"/>
      <c r="S24" s="8"/>
      <c r="T24" s="8"/>
    </row>
    <row r="25" ht="16" customHeight="1" spans="1:20">
      <c r="A25" s="22"/>
      <c r="B25" s="112"/>
      <c r="C25" s="32"/>
      <c r="D25" s="32"/>
      <c r="E25" s="32"/>
      <c r="F25" s="32"/>
      <c r="G25" s="32"/>
      <c r="H25" s="318"/>
      <c r="I25" s="318"/>
      <c r="J25" s="318"/>
      <c r="K25" s="112"/>
      <c r="L25" s="112"/>
      <c r="M25" s="112"/>
      <c r="N25" s="112">
        <f t="shared" si="0"/>
        <v>0</v>
      </c>
      <c r="O25" s="29">
        <f t="shared" si="1"/>
        <v>0</v>
      </c>
      <c r="P25" s="29"/>
      <c r="Q25" s="8"/>
      <c r="R25" s="8"/>
      <c r="S25" s="8"/>
      <c r="T25" s="8"/>
    </row>
    <row r="26" ht="16" customHeight="1" spans="1:20">
      <c r="A26" s="22"/>
      <c r="B26" s="112"/>
      <c r="C26" s="32"/>
      <c r="D26" s="32"/>
      <c r="E26" s="32"/>
      <c r="F26" s="32"/>
      <c r="G26" s="32"/>
      <c r="H26" s="318"/>
      <c r="I26" s="318"/>
      <c r="J26" s="318"/>
      <c r="K26" s="112"/>
      <c r="L26" s="112"/>
      <c r="M26" s="112"/>
      <c r="N26" s="112">
        <f t="shared" si="0"/>
        <v>0</v>
      </c>
      <c r="O26" s="29">
        <f t="shared" si="1"/>
        <v>0</v>
      </c>
      <c r="P26" s="29"/>
      <c r="Q26" s="8"/>
      <c r="R26" s="8"/>
      <c r="S26" s="8"/>
      <c r="T26" s="8"/>
    </row>
    <row r="27" ht="16" customHeight="1" spans="1:20">
      <c r="A27" s="39" t="s">
        <v>3162</v>
      </c>
      <c r="B27" s="21"/>
      <c r="C27" s="21"/>
      <c r="D27" s="13"/>
      <c r="E27" s="32"/>
      <c r="F27" s="32"/>
      <c r="G27" s="32"/>
      <c r="H27" s="318"/>
      <c r="I27" s="318"/>
      <c r="J27" s="318"/>
      <c r="K27" s="29">
        <f>SUM(K7:K26)</f>
        <v>0</v>
      </c>
      <c r="L27" s="29">
        <f>SUM(L7:L26)</f>
        <v>0</v>
      </c>
      <c r="M27" s="29">
        <f>SUM(M7:M26)</f>
        <v>0</v>
      </c>
      <c r="N27" s="29">
        <f t="shared" si="0"/>
        <v>0</v>
      </c>
      <c r="O27" s="29">
        <f t="shared" si="1"/>
        <v>0</v>
      </c>
      <c r="P27" s="29"/>
      <c r="Q27" s="8"/>
      <c r="R27" s="8"/>
      <c r="S27" s="8"/>
      <c r="T27" s="8"/>
    </row>
    <row r="28" ht="16" customHeight="1" spans="1:20">
      <c r="A28" s="39" t="s">
        <v>3236</v>
      </c>
      <c r="B28" s="21"/>
      <c r="C28" s="21"/>
      <c r="D28" s="13"/>
      <c r="E28" s="22"/>
      <c r="F28" s="22"/>
      <c r="G28" s="22"/>
      <c r="H28" s="28"/>
      <c r="I28" s="28"/>
      <c r="J28" s="28"/>
      <c r="K28" s="29">
        <f>L27</f>
        <v>0</v>
      </c>
      <c r="L28" s="106"/>
      <c r="M28" s="112"/>
      <c r="N28" s="112"/>
      <c r="O28" s="112"/>
      <c r="P28" s="29"/>
      <c r="Q28" s="8"/>
      <c r="R28" s="8"/>
      <c r="S28" s="8"/>
      <c r="T28" s="8"/>
    </row>
    <row r="29" ht="16" customHeight="1" spans="1:20">
      <c r="A29" s="22" t="s">
        <v>3165</v>
      </c>
      <c r="B29" s="21"/>
      <c r="C29" s="21"/>
      <c r="D29" s="13"/>
      <c r="E29" s="28"/>
      <c r="F29" s="28"/>
      <c r="G29" s="28"/>
      <c r="H29" s="81"/>
      <c r="I29" s="158"/>
      <c r="J29" s="158"/>
      <c r="K29" s="29">
        <f>K27-K28</f>
        <v>0</v>
      </c>
      <c r="L29" s="29"/>
      <c r="M29" s="29">
        <f>M27-M28</f>
        <v>0</v>
      </c>
      <c r="N29" s="29">
        <f>M29-K29</f>
        <v>0</v>
      </c>
      <c r="O29" s="29">
        <f>IF(K29=0,0,ROUND((M29-K29)/(K29)*100,2))</f>
        <v>0</v>
      </c>
      <c r="P29" s="29"/>
      <c r="Q29" s="89"/>
      <c r="R29" s="89"/>
      <c r="S29" s="320"/>
      <c r="T29" s="8"/>
    </row>
    <row r="30" ht="16" customHeight="1" spans="1:20">
      <c r="A30" s="73" t="e">
        <f>#REF!</f>
        <v>#REF!</v>
      </c>
      <c r="B30" s="73"/>
      <c r="C30" s="73"/>
      <c r="D30" s="73"/>
      <c r="E30" s="73"/>
      <c r="F30" s="73"/>
      <c r="G30" s="73"/>
      <c r="H30" s="73"/>
      <c r="I30" s="73"/>
      <c r="J30" s="8"/>
      <c r="K30" s="8"/>
      <c r="L30" s="8"/>
      <c r="M30" s="73" t="str">
        <f>CONCATENATE(索引!$D$6,"：",索引!$D37,"    ",索引!$E37)</f>
        <v>评估人员：高晓宇    王海龙</v>
      </c>
      <c r="N30" s="73"/>
      <c r="O30" s="73"/>
      <c r="P30" s="7"/>
      <c r="Q30" s="89"/>
      <c r="R30" s="89"/>
      <c r="S30" s="311"/>
      <c r="T30" s="311"/>
    </row>
    <row r="31" ht="16" customHeight="1" spans="1:20">
      <c r="A31" s="8" t="e">
        <f>#REF!</f>
        <v>#REF!</v>
      </c>
      <c r="B31" s="8"/>
      <c r="C31" s="8"/>
      <c r="D31" s="8"/>
      <c r="E31" s="8"/>
      <c r="F31" s="8"/>
      <c r="G31" s="8"/>
      <c r="H31" s="8"/>
      <c r="I31" s="8"/>
      <c r="J31" s="8"/>
      <c r="K31" s="8"/>
      <c r="L31" s="8"/>
      <c r="M31" s="8"/>
      <c r="N31" s="8"/>
      <c r="O31" s="8"/>
      <c r="P31" s="8"/>
      <c r="Q31" s="89"/>
      <c r="R31" s="89"/>
      <c r="S31" s="311"/>
      <c r="T31" s="311"/>
    </row>
    <row r="32" ht="16" customHeight="1" spans="1:20">
      <c r="A32" s="312"/>
      <c r="B32" s="312"/>
      <c r="C32" s="312"/>
      <c r="D32" s="312"/>
      <c r="E32" s="312"/>
      <c r="F32" s="312"/>
      <c r="G32" s="312"/>
      <c r="H32" s="311"/>
      <c r="I32" s="311"/>
      <c r="J32" s="311"/>
      <c r="K32" s="316"/>
      <c r="L32" s="316"/>
      <c r="M32" s="311"/>
      <c r="N32" s="311"/>
      <c r="O32" s="313"/>
      <c r="P32" s="311"/>
      <c r="Q32" s="311"/>
      <c r="R32" s="311"/>
      <c r="S32" s="311"/>
      <c r="T32" s="311"/>
    </row>
    <row r="33" ht="16" customHeight="1" spans="1:20">
      <c r="A33" s="34" t="s">
        <v>3319</v>
      </c>
      <c r="B33" s="312"/>
      <c r="C33" s="311"/>
      <c r="D33" s="311"/>
      <c r="E33" s="311"/>
      <c r="F33" s="311"/>
      <c r="G33" s="311"/>
      <c r="H33" s="311"/>
      <c r="I33" s="311"/>
      <c r="J33" s="311"/>
      <c r="K33" s="311"/>
      <c r="L33" s="311"/>
      <c r="M33" s="311"/>
      <c r="N33" s="311"/>
      <c r="O33" s="311"/>
      <c r="P33" s="311"/>
      <c r="Q33" s="311"/>
      <c r="R33" s="311"/>
      <c r="S33" s="311"/>
      <c r="T33" s="311"/>
    </row>
    <row r="34" ht="16" customHeight="1" spans="1:20">
      <c r="A34" s="321" t="s">
        <v>3320</v>
      </c>
      <c r="B34" s="312"/>
      <c r="C34" s="311"/>
      <c r="D34" s="311"/>
      <c r="E34" s="311"/>
      <c r="F34" s="311"/>
      <c r="G34" s="311"/>
      <c r="H34" s="311"/>
      <c r="I34" s="311"/>
      <c r="J34" s="311"/>
      <c r="K34" s="311"/>
      <c r="L34" s="311"/>
      <c r="M34" s="311"/>
      <c r="N34" s="311"/>
      <c r="O34" s="311"/>
      <c r="P34" s="311"/>
      <c r="Q34" s="311"/>
      <c r="R34" s="311"/>
      <c r="S34" s="311"/>
      <c r="T34" s="311"/>
    </row>
    <row r="35" ht="16" customHeight="1" spans="1:20">
      <c r="A35" s="321" t="s">
        <v>3321</v>
      </c>
      <c r="B35" s="312"/>
      <c r="C35" s="311"/>
      <c r="D35" s="311"/>
      <c r="E35" s="311"/>
      <c r="F35" s="311"/>
      <c r="G35" s="311"/>
      <c r="H35" s="311"/>
      <c r="I35" s="311"/>
      <c r="J35" s="311"/>
      <c r="K35" s="311"/>
      <c r="L35" s="311"/>
      <c r="M35" s="311"/>
      <c r="N35" s="311"/>
      <c r="O35" s="311"/>
      <c r="P35" s="311"/>
      <c r="Q35" s="311"/>
      <c r="R35" s="311"/>
      <c r="S35" s="311"/>
      <c r="T35" s="311"/>
    </row>
    <row r="36" ht="16" customHeight="1" spans="1:20">
      <c r="A36" s="321" t="s">
        <v>3322</v>
      </c>
      <c r="B36" s="312"/>
      <c r="C36" s="311"/>
      <c r="D36" s="311"/>
      <c r="E36" s="311"/>
      <c r="F36" s="311"/>
      <c r="G36" s="311"/>
      <c r="H36" s="311"/>
      <c r="I36" s="311"/>
      <c r="J36" s="311"/>
      <c r="K36" s="311"/>
      <c r="L36" s="311"/>
      <c r="M36" s="311"/>
      <c r="N36" s="311"/>
      <c r="O36" s="311"/>
      <c r="P36" s="311"/>
      <c r="Q36" s="311"/>
      <c r="R36" s="311"/>
      <c r="S36" s="311"/>
      <c r="T36" s="311"/>
    </row>
    <row r="37" ht="16" customHeight="1" spans="1:20">
      <c r="A37" s="321" t="s">
        <v>3323</v>
      </c>
      <c r="B37" s="312"/>
      <c r="C37" s="311"/>
      <c r="D37" s="311"/>
      <c r="E37" s="311"/>
      <c r="F37" s="311"/>
      <c r="G37" s="311"/>
      <c r="H37" s="311"/>
      <c r="I37" s="311"/>
      <c r="J37" s="311"/>
      <c r="K37" s="311"/>
      <c r="L37" s="311"/>
      <c r="M37" s="311"/>
      <c r="N37" s="311"/>
      <c r="O37" s="311"/>
      <c r="P37" s="311"/>
      <c r="Q37" s="311"/>
      <c r="R37" s="311"/>
      <c r="S37" s="311"/>
      <c r="T37" s="311"/>
    </row>
    <row r="38" ht="16" customHeight="1" spans="1:20">
      <c r="A38" s="321" t="s">
        <v>3324</v>
      </c>
      <c r="B38" s="312"/>
      <c r="C38" s="311"/>
      <c r="D38" s="311"/>
      <c r="E38" s="311"/>
      <c r="F38" s="311"/>
      <c r="G38" s="311"/>
      <c r="H38" s="311"/>
      <c r="I38" s="311"/>
      <c r="J38" s="311"/>
      <c r="K38" s="311"/>
      <c r="L38" s="311"/>
      <c r="M38" s="311"/>
      <c r="N38" s="311"/>
      <c r="O38" s="311"/>
      <c r="P38" s="311"/>
      <c r="Q38" s="311"/>
      <c r="R38" s="311"/>
      <c r="S38" s="311"/>
      <c r="T38" s="311"/>
    </row>
    <row r="39" ht="16" customHeight="1" spans="1:20">
      <c r="A39" s="321" t="s">
        <v>3325</v>
      </c>
      <c r="B39" s="312"/>
      <c r="C39" s="311"/>
      <c r="D39" s="311"/>
      <c r="E39" s="311"/>
      <c r="F39" s="311"/>
      <c r="G39" s="311"/>
      <c r="H39" s="311"/>
      <c r="I39" s="311"/>
      <c r="J39" s="311"/>
      <c r="K39" s="311"/>
      <c r="L39" s="311"/>
      <c r="M39" s="311"/>
      <c r="N39" s="311"/>
      <c r="O39" s="311"/>
      <c r="P39" s="311"/>
      <c r="Q39" s="311"/>
      <c r="R39" s="311"/>
      <c r="S39" s="311"/>
      <c r="T39" s="311"/>
    </row>
    <row r="40" ht="16" customHeight="1" spans="1:20">
      <c r="A40" s="321" t="s">
        <v>3326</v>
      </c>
      <c r="B40" s="312"/>
      <c r="C40" s="311"/>
      <c r="D40" s="311"/>
      <c r="E40" s="311"/>
      <c r="F40" s="311"/>
      <c r="G40" s="311"/>
      <c r="H40" s="311"/>
      <c r="I40" s="311"/>
      <c r="J40" s="311"/>
      <c r="K40" s="311"/>
      <c r="L40" s="311"/>
      <c r="M40" s="311"/>
      <c r="N40" s="311"/>
      <c r="O40" s="311"/>
      <c r="P40" s="311"/>
      <c r="Q40" s="311"/>
      <c r="R40" s="311"/>
      <c r="S40" s="311"/>
      <c r="T40" s="311"/>
    </row>
    <row r="41" ht="16" customHeight="1" spans="1:20">
      <c r="A41" s="321" t="s">
        <v>3327</v>
      </c>
      <c r="B41" s="312"/>
      <c r="C41" s="311"/>
      <c r="D41" s="311"/>
      <c r="E41" s="311"/>
      <c r="F41" s="311"/>
      <c r="G41" s="311"/>
      <c r="H41" s="311"/>
      <c r="I41" s="311"/>
      <c r="J41" s="311"/>
      <c r="K41" s="311"/>
      <c r="L41" s="311"/>
      <c r="M41" s="311"/>
      <c r="N41" s="311"/>
      <c r="O41" s="311"/>
      <c r="P41" s="311"/>
      <c r="Q41" s="311"/>
      <c r="R41" s="311"/>
      <c r="S41" s="311"/>
      <c r="T41" s="311"/>
    </row>
    <row r="42" ht="16" customHeight="1" spans="1:20">
      <c r="A42" s="321" t="s">
        <v>3328</v>
      </c>
      <c r="B42" s="312"/>
      <c r="C42" s="311"/>
      <c r="D42" s="311"/>
      <c r="E42" s="311"/>
      <c r="F42" s="311"/>
      <c r="G42" s="311"/>
      <c r="H42" s="311"/>
      <c r="I42" s="311"/>
      <c r="J42" s="311"/>
      <c r="K42" s="311"/>
      <c r="L42" s="311"/>
      <c r="M42" s="311"/>
      <c r="N42" s="311"/>
      <c r="O42" s="311"/>
      <c r="P42" s="311"/>
      <c r="Q42" s="311"/>
      <c r="R42" s="311"/>
      <c r="S42" s="311"/>
      <c r="T42" s="311"/>
    </row>
    <row r="43" ht="16" customHeight="1" spans="1:20">
      <c r="A43" s="321" t="s">
        <v>3329</v>
      </c>
      <c r="B43" s="312"/>
      <c r="C43" s="311"/>
      <c r="D43" s="311"/>
      <c r="E43" s="311"/>
      <c r="F43" s="311"/>
      <c r="G43" s="311"/>
      <c r="H43" s="311"/>
      <c r="I43" s="311"/>
      <c r="J43" s="311"/>
      <c r="K43" s="311"/>
      <c r="L43" s="311"/>
      <c r="M43" s="311"/>
      <c r="N43" s="311"/>
      <c r="O43" s="311"/>
      <c r="P43" s="311"/>
      <c r="Q43" s="311"/>
      <c r="R43" s="311"/>
      <c r="S43" s="311"/>
      <c r="T43" s="311"/>
    </row>
    <row r="44" ht="16" customHeight="1" spans="1:20">
      <c r="A44" s="321" t="s">
        <v>3330</v>
      </c>
      <c r="B44" s="312"/>
      <c r="C44" s="311"/>
      <c r="D44" s="311"/>
      <c r="E44" s="311"/>
      <c r="F44" s="311"/>
      <c r="G44" s="311"/>
      <c r="H44" s="311"/>
      <c r="I44" s="311"/>
      <c r="J44" s="311"/>
      <c r="K44" s="311"/>
      <c r="L44" s="311"/>
      <c r="M44" s="311"/>
      <c r="N44" s="311"/>
      <c r="O44" s="311"/>
      <c r="P44" s="311"/>
      <c r="Q44" s="311"/>
      <c r="R44" s="311"/>
      <c r="S44" s="311"/>
      <c r="T44" s="311"/>
    </row>
    <row r="45" ht="16" customHeight="1" spans="1:20">
      <c r="A45" s="321" t="s">
        <v>3331</v>
      </c>
      <c r="B45" s="312"/>
      <c r="C45" s="311"/>
      <c r="D45" s="311"/>
      <c r="E45" s="311"/>
      <c r="F45" s="311"/>
      <c r="G45" s="311"/>
      <c r="H45" s="311"/>
      <c r="I45" s="311"/>
      <c r="J45" s="311"/>
      <c r="K45" s="311"/>
      <c r="L45" s="311"/>
      <c r="M45" s="311"/>
      <c r="N45" s="311"/>
      <c r="O45" s="311"/>
      <c r="P45" s="311"/>
      <c r="Q45" s="311"/>
      <c r="R45" s="311"/>
      <c r="S45" s="311"/>
      <c r="T45" s="311"/>
    </row>
    <row r="46" ht="16" customHeight="1" spans="1:20">
      <c r="A46" s="321" t="s">
        <v>3332</v>
      </c>
      <c r="B46" s="312"/>
      <c r="C46" s="311"/>
      <c r="D46" s="311"/>
      <c r="E46" s="311"/>
      <c r="F46" s="311"/>
      <c r="G46" s="311"/>
      <c r="H46" s="311"/>
      <c r="I46" s="311"/>
      <c r="J46" s="311"/>
      <c r="K46" s="311"/>
      <c r="L46" s="311"/>
      <c r="M46" s="311"/>
      <c r="N46" s="311"/>
      <c r="O46" s="311"/>
      <c r="P46" s="311"/>
      <c r="Q46" s="311"/>
      <c r="R46" s="311"/>
      <c r="S46" s="311"/>
      <c r="T46" s="311"/>
    </row>
  </sheetData>
  <mergeCells count="21">
    <mergeCell ref="A1:P1"/>
    <mergeCell ref="A3:P3"/>
    <mergeCell ref="A27:D27"/>
    <mergeCell ref="A28:D28"/>
    <mergeCell ref="A29:D29"/>
    <mergeCell ref="A5:A6"/>
    <mergeCell ref="B5:B6"/>
    <mergeCell ref="C5:C6"/>
    <mergeCell ref="D5:D6"/>
    <mergeCell ref="E5:E6"/>
    <mergeCell ref="F5:F6"/>
    <mergeCell ref="G5:G6"/>
    <mergeCell ref="H5:H6"/>
    <mergeCell ref="I5:I6"/>
    <mergeCell ref="J5:J6"/>
    <mergeCell ref="K5:K6"/>
    <mergeCell ref="L5:L6"/>
    <mergeCell ref="M5:M6"/>
    <mergeCell ref="N5:N6"/>
    <mergeCell ref="O5:O6"/>
    <mergeCell ref="P5:P6"/>
  </mergeCells>
  <pageMargins left="0.75" right="0.75" top="1" bottom="1" header="0.5" footer="0.5"/>
  <headerFooter/>
  <drawing r:id="rId1"/>
  <picture r:id="rId2"/>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T31"/>
  <sheetViews>
    <sheetView workbookViewId="0">
      <pane xSplit="5" ySplit="6" topLeftCell="F7" activePane="bottomRight" state="frozen"/>
      <selection/>
      <selection pane="topRight"/>
      <selection pane="bottomLeft"/>
      <selection pane="bottomRight" activeCell="A1" sqref="A1:N1"/>
    </sheetView>
  </sheetViews>
  <sheetFormatPr defaultColWidth="14" defaultRowHeight="15.2"/>
  <cols>
    <col min="1" max="1" width="5" customWidth="1"/>
    <col min="2" max="4" width="9" customWidth="1"/>
    <col min="5" max="5" width="11" customWidth="1"/>
    <col min="6" max="10" width="9" customWidth="1"/>
    <col min="11" max="11" width="11" customWidth="1"/>
    <col min="12" max="20" width="9" customWidth="1"/>
  </cols>
  <sheetData>
    <row r="1" ht="24" customHeight="1" spans="1:20">
      <c r="A1" s="61" t="s">
        <v>3343</v>
      </c>
      <c r="B1" s="62"/>
      <c r="C1" s="62"/>
      <c r="D1" s="62"/>
      <c r="E1" s="62"/>
      <c r="F1" s="62"/>
      <c r="G1" s="62"/>
      <c r="H1" s="62"/>
      <c r="I1" s="62"/>
      <c r="J1" s="62"/>
      <c r="K1" s="62"/>
      <c r="L1" s="62"/>
      <c r="M1" s="62"/>
      <c r="N1" s="62"/>
      <c r="O1" s="62"/>
      <c r="P1" s="62"/>
      <c r="Q1" s="62"/>
      <c r="R1" s="62"/>
      <c r="S1" s="62"/>
      <c r="T1" s="62"/>
    </row>
    <row r="2" ht="16" customHeight="1" spans="1:20">
      <c r="A2" s="63"/>
      <c r="B2" s="63"/>
      <c r="C2" s="63"/>
      <c r="D2" s="63"/>
      <c r="E2" s="63"/>
      <c r="F2" s="63"/>
      <c r="G2" s="63"/>
      <c r="H2" s="63"/>
      <c r="I2" s="63"/>
      <c r="J2" s="63"/>
      <c r="K2" s="63"/>
      <c r="L2" s="25"/>
      <c r="M2" s="25"/>
      <c r="N2" s="42" t="s">
        <v>3344</v>
      </c>
      <c r="O2" s="8"/>
      <c r="P2" s="8"/>
      <c r="Q2" s="8"/>
      <c r="R2" s="8"/>
      <c r="S2" s="8"/>
      <c r="T2" s="8"/>
    </row>
    <row r="3" ht="16" customHeight="1" spans="1:20">
      <c r="A3" s="63" t="e">
        <f>#REF!</f>
        <v>#REF!</v>
      </c>
      <c r="B3" s="8"/>
      <c r="C3" s="8"/>
      <c r="D3" s="8"/>
      <c r="E3" s="8"/>
      <c r="F3" s="8"/>
      <c r="G3" s="8"/>
      <c r="H3" s="8"/>
      <c r="I3" s="8"/>
      <c r="J3" s="8"/>
      <c r="K3" s="237"/>
      <c r="L3" s="273"/>
      <c r="M3" s="273"/>
      <c r="N3" s="8"/>
      <c r="O3" s="8"/>
      <c r="P3" s="8"/>
      <c r="Q3" s="8"/>
      <c r="R3" s="8"/>
      <c r="S3" s="8"/>
      <c r="T3" s="8"/>
    </row>
    <row r="4" ht="16" customHeight="1" spans="1:20">
      <c r="A4" s="105" t="e">
        <f>#REF!</f>
        <v>#REF!</v>
      </c>
      <c r="B4" s="105"/>
      <c r="C4" s="105"/>
      <c r="D4" s="105"/>
      <c r="E4" s="8"/>
      <c r="F4" s="8"/>
      <c r="G4" s="8"/>
      <c r="H4" s="8"/>
      <c r="I4" s="8"/>
      <c r="J4" s="8"/>
      <c r="K4" s="237"/>
      <c r="L4" s="273"/>
      <c r="M4" s="273"/>
      <c r="N4" s="42" t="s">
        <v>2952</v>
      </c>
      <c r="O4" s="8"/>
      <c r="P4" s="8"/>
      <c r="Q4" s="8"/>
      <c r="R4" s="8"/>
      <c r="S4" s="8"/>
      <c r="T4" s="8"/>
    </row>
    <row r="5" ht="16" customHeight="1" spans="1:20">
      <c r="A5" s="22" t="s">
        <v>0</v>
      </c>
      <c r="B5" s="22" t="s">
        <v>3345</v>
      </c>
      <c r="C5" s="22" t="s">
        <v>3305</v>
      </c>
      <c r="D5" s="90" t="s">
        <v>3346</v>
      </c>
      <c r="E5" s="90" t="s">
        <v>3347</v>
      </c>
      <c r="F5" s="90" t="s">
        <v>3316</v>
      </c>
      <c r="G5" s="90" t="s">
        <v>3317</v>
      </c>
      <c r="H5" s="90" t="s">
        <v>3348</v>
      </c>
      <c r="I5" s="295" t="s">
        <v>3050</v>
      </c>
      <c r="J5" s="295" t="s">
        <v>3251</v>
      </c>
      <c r="K5" s="295" t="s">
        <v>3051</v>
      </c>
      <c r="L5" s="295" t="s">
        <v>3052</v>
      </c>
      <c r="M5" s="295" t="s">
        <v>3053</v>
      </c>
      <c r="N5" s="295" t="s">
        <v>3083</v>
      </c>
      <c r="O5" s="25"/>
      <c r="P5" s="25"/>
      <c r="Q5" s="25"/>
      <c r="R5" s="25"/>
      <c r="S5" s="25"/>
      <c r="T5" s="25"/>
    </row>
    <row r="6" ht="16" customHeight="1" spans="1:20">
      <c r="A6" s="37"/>
      <c r="B6" s="37"/>
      <c r="C6" s="37"/>
      <c r="D6" s="37"/>
      <c r="E6" s="37"/>
      <c r="F6" s="37"/>
      <c r="G6" s="37"/>
      <c r="H6" s="37"/>
      <c r="I6" s="37"/>
      <c r="J6" s="37"/>
      <c r="K6" s="37"/>
      <c r="L6" s="37"/>
      <c r="M6" s="37"/>
      <c r="N6" s="37"/>
      <c r="O6" s="25"/>
      <c r="P6" s="25"/>
      <c r="Q6" s="25"/>
      <c r="R6" s="25"/>
      <c r="S6" s="25"/>
      <c r="T6" s="25"/>
    </row>
    <row r="7" ht="16" customHeight="1" spans="1:20">
      <c r="A7" s="39"/>
      <c r="B7" s="39"/>
      <c r="C7" s="39"/>
      <c r="D7" s="39"/>
      <c r="E7" s="68"/>
      <c r="F7" s="307"/>
      <c r="G7" s="307"/>
      <c r="H7" s="307"/>
      <c r="I7" s="296"/>
      <c r="J7" s="112"/>
      <c r="K7" s="296"/>
      <c r="L7" s="112">
        <f t="shared" ref="L7:L27" si="0">K7-(I7-J7)</f>
        <v>0</v>
      </c>
      <c r="M7" s="29">
        <f t="shared" ref="M7:M27" si="1">IF(I7-J7=0,0,ROUND((K7-I7+J7)/(I7-J7)*100,2))</f>
        <v>0</v>
      </c>
      <c r="N7" s="29"/>
      <c r="O7" s="310"/>
      <c r="P7" s="310"/>
      <c r="Q7" s="310"/>
      <c r="R7" s="310"/>
      <c r="S7" s="310"/>
      <c r="T7" s="310"/>
    </row>
    <row r="8" ht="16" customHeight="1" spans="1:20">
      <c r="A8" s="39"/>
      <c r="B8" s="39"/>
      <c r="C8" s="39"/>
      <c r="D8" s="39"/>
      <c r="E8" s="68"/>
      <c r="F8" s="70"/>
      <c r="G8" s="70"/>
      <c r="H8" s="70"/>
      <c r="I8" s="296"/>
      <c r="J8" s="112"/>
      <c r="K8" s="112"/>
      <c r="L8" s="112">
        <f t="shared" si="0"/>
        <v>0</v>
      </c>
      <c r="M8" s="29">
        <f t="shared" si="1"/>
        <v>0</v>
      </c>
      <c r="N8" s="29"/>
      <c r="O8" s="8"/>
      <c r="P8" s="8"/>
      <c r="Q8" s="8"/>
      <c r="R8" s="8"/>
      <c r="S8" s="8"/>
      <c r="T8" s="8"/>
    </row>
    <row r="9" ht="16" customHeight="1" spans="1:20">
      <c r="A9" s="39"/>
      <c r="B9" s="39"/>
      <c r="C9" s="39"/>
      <c r="D9" s="39"/>
      <c r="E9" s="68"/>
      <c r="F9" s="70"/>
      <c r="G9" s="70"/>
      <c r="H9" s="70"/>
      <c r="I9" s="112"/>
      <c r="J9" s="112"/>
      <c r="K9" s="112"/>
      <c r="L9" s="112">
        <f t="shared" si="0"/>
        <v>0</v>
      </c>
      <c r="M9" s="29">
        <f t="shared" si="1"/>
        <v>0</v>
      </c>
      <c r="N9" s="29"/>
      <c r="O9" s="8"/>
      <c r="P9" s="8"/>
      <c r="Q9" s="8"/>
      <c r="R9" s="8"/>
      <c r="S9" s="8"/>
      <c r="T9" s="8"/>
    </row>
    <row r="10" ht="16" customHeight="1" spans="1:20">
      <c r="A10" s="39"/>
      <c r="B10" s="39"/>
      <c r="C10" s="39"/>
      <c r="D10" s="39"/>
      <c r="E10" s="68"/>
      <c r="F10" s="70"/>
      <c r="G10" s="70"/>
      <c r="H10" s="70"/>
      <c r="I10" s="112"/>
      <c r="J10" s="112"/>
      <c r="K10" s="112"/>
      <c r="L10" s="112">
        <f t="shared" si="0"/>
        <v>0</v>
      </c>
      <c r="M10" s="29">
        <f t="shared" si="1"/>
        <v>0</v>
      </c>
      <c r="N10" s="29"/>
      <c r="O10" s="8"/>
      <c r="P10" s="8"/>
      <c r="Q10" s="8"/>
      <c r="R10" s="8"/>
      <c r="S10" s="8"/>
      <c r="T10" s="8"/>
    </row>
    <row r="11" ht="16" customHeight="1" spans="1:20">
      <c r="A11" s="39"/>
      <c r="B11" s="39"/>
      <c r="C11" s="39"/>
      <c r="D11" s="39"/>
      <c r="E11" s="68"/>
      <c r="F11" s="70"/>
      <c r="G11" s="70"/>
      <c r="H11" s="70"/>
      <c r="I11" s="112"/>
      <c r="J11" s="112"/>
      <c r="K11" s="112"/>
      <c r="L11" s="112">
        <f t="shared" si="0"/>
        <v>0</v>
      </c>
      <c r="M11" s="29">
        <f t="shared" si="1"/>
        <v>0</v>
      </c>
      <c r="N11" s="29"/>
      <c r="O11" s="8"/>
      <c r="P11" s="8"/>
      <c r="Q11" s="8"/>
      <c r="R11" s="8"/>
      <c r="S11" s="8"/>
      <c r="T11" s="8"/>
    </row>
    <row r="12" ht="16" customHeight="1" spans="1:20">
      <c r="A12" s="39"/>
      <c r="B12" s="39"/>
      <c r="C12" s="39"/>
      <c r="D12" s="39"/>
      <c r="E12" s="68"/>
      <c r="F12" s="70"/>
      <c r="G12" s="70"/>
      <c r="H12" s="70"/>
      <c r="I12" s="112"/>
      <c r="J12" s="112"/>
      <c r="K12" s="112"/>
      <c r="L12" s="112">
        <f t="shared" si="0"/>
        <v>0</v>
      </c>
      <c r="M12" s="29">
        <f t="shared" si="1"/>
        <v>0</v>
      </c>
      <c r="N12" s="29"/>
      <c r="O12" s="8"/>
      <c r="P12" s="8"/>
      <c r="Q12" s="8"/>
      <c r="R12" s="8"/>
      <c r="S12" s="8"/>
      <c r="T12" s="8"/>
    </row>
    <row r="13" ht="16" customHeight="1" spans="1:20">
      <c r="A13" s="39"/>
      <c r="B13" s="39"/>
      <c r="C13" s="39"/>
      <c r="D13" s="39"/>
      <c r="E13" s="68"/>
      <c r="F13" s="70"/>
      <c r="G13" s="70"/>
      <c r="H13" s="70"/>
      <c r="I13" s="112"/>
      <c r="J13" s="112"/>
      <c r="K13" s="112"/>
      <c r="L13" s="112">
        <f t="shared" si="0"/>
        <v>0</v>
      </c>
      <c r="M13" s="29">
        <f t="shared" si="1"/>
        <v>0</v>
      </c>
      <c r="N13" s="29"/>
      <c r="O13" s="8"/>
      <c r="P13" s="8"/>
      <c r="Q13" s="8"/>
      <c r="R13" s="8"/>
      <c r="S13" s="8"/>
      <c r="T13" s="8"/>
    </row>
    <row r="14" ht="16" customHeight="1" spans="1:20">
      <c r="A14" s="39"/>
      <c r="B14" s="39"/>
      <c r="C14" s="39"/>
      <c r="D14" s="39"/>
      <c r="E14" s="68"/>
      <c r="F14" s="70"/>
      <c r="G14" s="70"/>
      <c r="H14" s="70"/>
      <c r="I14" s="112"/>
      <c r="J14" s="112"/>
      <c r="K14" s="112"/>
      <c r="L14" s="112">
        <f t="shared" si="0"/>
        <v>0</v>
      </c>
      <c r="M14" s="29">
        <f t="shared" si="1"/>
        <v>0</v>
      </c>
      <c r="N14" s="29"/>
      <c r="O14" s="8"/>
      <c r="P14" s="8"/>
      <c r="Q14" s="8"/>
      <c r="R14" s="8"/>
      <c r="S14" s="8"/>
      <c r="T14" s="8"/>
    </row>
    <row r="15" ht="16" customHeight="1" spans="1:20">
      <c r="A15" s="39"/>
      <c r="B15" s="39"/>
      <c r="C15" s="39"/>
      <c r="D15" s="39"/>
      <c r="E15" s="68"/>
      <c r="F15" s="70"/>
      <c r="G15" s="70"/>
      <c r="H15" s="70"/>
      <c r="I15" s="112"/>
      <c r="J15" s="112"/>
      <c r="K15" s="112"/>
      <c r="L15" s="112">
        <f t="shared" si="0"/>
        <v>0</v>
      </c>
      <c r="M15" s="29">
        <f t="shared" si="1"/>
        <v>0</v>
      </c>
      <c r="N15" s="29"/>
      <c r="O15" s="8"/>
      <c r="P15" s="8"/>
      <c r="Q15" s="8"/>
      <c r="R15" s="8"/>
      <c r="S15" s="8"/>
      <c r="T15" s="8"/>
    </row>
    <row r="16" ht="16" customHeight="1" spans="1:20">
      <c r="A16" s="39"/>
      <c r="B16" s="39"/>
      <c r="C16" s="39"/>
      <c r="D16" s="39"/>
      <c r="E16" s="68"/>
      <c r="F16" s="70"/>
      <c r="G16" s="70"/>
      <c r="H16" s="70"/>
      <c r="I16" s="112"/>
      <c r="J16" s="112"/>
      <c r="K16" s="112"/>
      <c r="L16" s="112">
        <f t="shared" si="0"/>
        <v>0</v>
      </c>
      <c r="M16" s="29">
        <f t="shared" si="1"/>
        <v>0</v>
      </c>
      <c r="N16" s="29"/>
      <c r="O16" s="8"/>
      <c r="P16" s="8"/>
      <c r="Q16" s="8"/>
      <c r="R16" s="8"/>
      <c r="S16" s="8"/>
      <c r="T16" s="8"/>
    </row>
    <row r="17" ht="16" customHeight="1" spans="1:20">
      <c r="A17" s="39"/>
      <c r="B17" s="39"/>
      <c r="C17" s="39"/>
      <c r="D17" s="39"/>
      <c r="E17" s="68"/>
      <c r="F17" s="70"/>
      <c r="G17" s="70"/>
      <c r="H17" s="70"/>
      <c r="I17" s="112"/>
      <c r="J17" s="112"/>
      <c r="K17" s="112"/>
      <c r="L17" s="112">
        <f t="shared" si="0"/>
        <v>0</v>
      </c>
      <c r="M17" s="29">
        <f t="shared" si="1"/>
        <v>0</v>
      </c>
      <c r="N17" s="29"/>
      <c r="O17" s="8"/>
      <c r="P17" s="8"/>
      <c r="Q17" s="8"/>
      <c r="R17" s="8"/>
      <c r="S17" s="8"/>
      <c r="T17" s="8"/>
    </row>
    <row r="18" ht="16" customHeight="1" spans="1:20">
      <c r="A18" s="39"/>
      <c r="B18" s="39"/>
      <c r="C18" s="39"/>
      <c r="D18" s="39"/>
      <c r="E18" s="68"/>
      <c r="F18" s="70"/>
      <c r="G18" s="70"/>
      <c r="H18" s="70"/>
      <c r="I18" s="112"/>
      <c r="J18" s="112"/>
      <c r="K18" s="112"/>
      <c r="L18" s="112">
        <f t="shared" si="0"/>
        <v>0</v>
      </c>
      <c r="M18" s="29">
        <f t="shared" si="1"/>
        <v>0</v>
      </c>
      <c r="N18" s="29"/>
      <c r="O18" s="8"/>
      <c r="P18" s="8"/>
      <c r="Q18" s="8"/>
      <c r="R18" s="8"/>
      <c r="S18" s="8"/>
      <c r="T18" s="8"/>
    </row>
    <row r="19" ht="16" customHeight="1" spans="1:20">
      <c r="A19" s="39"/>
      <c r="B19" s="39"/>
      <c r="C19" s="39"/>
      <c r="D19" s="39"/>
      <c r="E19" s="68"/>
      <c r="F19" s="70"/>
      <c r="G19" s="70"/>
      <c r="H19" s="70"/>
      <c r="I19" s="112"/>
      <c r="J19" s="112"/>
      <c r="K19" s="112"/>
      <c r="L19" s="112">
        <f t="shared" si="0"/>
        <v>0</v>
      </c>
      <c r="M19" s="29">
        <f t="shared" si="1"/>
        <v>0</v>
      </c>
      <c r="N19" s="29"/>
      <c r="O19" s="8"/>
      <c r="P19" s="8"/>
      <c r="Q19" s="8"/>
      <c r="R19" s="8"/>
      <c r="S19" s="8"/>
      <c r="T19" s="8"/>
    </row>
    <row r="20" ht="16" customHeight="1" spans="1:20">
      <c r="A20" s="39"/>
      <c r="B20" s="39"/>
      <c r="C20" s="39"/>
      <c r="D20" s="39"/>
      <c r="E20" s="68"/>
      <c r="F20" s="70"/>
      <c r="G20" s="70"/>
      <c r="H20" s="70"/>
      <c r="I20" s="112"/>
      <c r="J20" s="112"/>
      <c r="K20" s="112"/>
      <c r="L20" s="112">
        <f t="shared" si="0"/>
        <v>0</v>
      </c>
      <c r="M20" s="29">
        <f t="shared" si="1"/>
        <v>0</v>
      </c>
      <c r="N20" s="29"/>
      <c r="O20" s="8"/>
      <c r="P20" s="8"/>
      <c r="Q20" s="8"/>
      <c r="R20" s="8"/>
      <c r="S20" s="8"/>
      <c r="T20" s="8"/>
    </row>
    <row r="21" ht="16" customHeight="1" spans="1:20">
      <c r="A21" s="39"/>
      <c r="B21" s="39"/>
      <c r="C21" s="39"/>
      <c r="D21" s="39"/>
      <c r="E21" s="68"/>
      <c r="F21" s="70"/>
      <c r="G21" s="70"/>
      <c r="H21" s="70"/>
      <c r="I21" s="112"/>
      <c r="J21" s="112"/>
      <c r="K21" s="112"/>
      <c r="L21" s="112">
        <f t="shared" si="0"/>
        <v>0</v>
      </c>
      <c r="M21" s="29">
        <f t="shared" si="1"/>
        <v>0</v>
      </c>
      <c r="N21" s="29"/>
      <c r="O21" s="8"/>
      <c r="P21" s="8"/>
      <c r="Q21" s="8"/>
      <c r="R21" s="8"/>
      <c r="S21" s="8"/>
      <c r="T21" s="8"/>
    </row>
    <row r="22" ht="16" customHeight="1" spans="1:20">
      <c r="A22" s="39"/>
      <c r="B22" s="39"/>
      <c r="C22" s="39"/>
      <c r="D22" s="39"/>
      <c r="E22" s="68"/>
      <c r="F22" s="70"/>
      <c r="G22" s="70"/>
      <c r="H22" s="70"/>
      <c r="I22" s="112"/>
      <c r="J22" s="112"/>
      <c r="K22" s="112"/>
      <c r="L22" s="112">
        <f t="shared" si="0"/>
        <v>0</v>
      </c>
      <c r="M22" s="29">
        <f t="shared" si="1"/>
        <v>0</v>
      </c>
      <c r="N22" s="29"/>
      <c r="O22" s="8"/>
      <c r="P22" s="8"/>
      <c r="Q22" s="8"/>
      <c r="R22" s="8"/>
      <c r="S22" s="8"/>
      <c r="T22" s="8"/>
    </row>
    <row r="23" ht="16" customHeight="1" spans="1:20">
      <c r="A23" s="39"/>
      <c r="B23" s="39"/>
      <c r="C23" s="39"/>
      <c r="D23" s="39"/>
      <c r="E23" s="68"/>
      <c r="F23" s="70"/>
      <c r="G23" s="70"/>
      <c r="H23" s="70"/>
      <c r="I23" s="112"/>
      <c r="J23" s="112"/>
      <c r="K23" s="112"/>
      <c r="L23" s="112">
        <f t="shared" si="0"/>
        <v>0</v>
      </c>
      <c r="M23" s="29">
        <f t="shared" si="1"/>
        <v>0</v>
      </c>
      <c r="N23" s="29"/>
      <c r="O23" s="8"/>
      <c r="P23" s="8"/>
      <c r="Q23" s="8"/>
      <c r="R23" s="8"/>
      <c r="S23" s="8"/>
      <c r="T23" s="8"/>
    </row>
    <row r="24" ht="16" customHeight="1" spans="1:20">
      <c r="A24" s="39"/>
      <c r="B24" s="39"/>
      <c r="C24" s="39"/>
      <c r="D24" s="39"/>
      <c r="E24" s="68"/>
      <c r="F24" s="70"/>
      <c r="G24" s="70"/>
      <c r="H24" s="70"/>
      <c r="I24" s="112"/>
      <c r="J24" s="112"/>
      <c r="K24" s="112"/>
      <c r="L24" s="112">
        <f t="shared" si="0"/>
        <v>0</v>
      </c>
      <c r="M24" s="29">
        <f t="shared" si="1"/>
        <v>0</v>
      </c>
      <c r="N24" s="29"/>
      <c r="O24" s="8"/>
      <c r="P24" s="8"/>
      <c r="Q24" s="8"/>
      <c r="R24" s="8"/>
      <c r="S24" s="8"/>
      <c r="T24" s="8"/>
    </row>
    <row r="25" ht="16" customHeight="1" spans="1:20">
      <c r="A25" s="39"/>
      <c r="B25" s="39"/>
      <c r="C25" s="39"/>
      <c r="D25" s="39"/>
      <c r="E25" s="68"/>
      <c r="F25" s="70"/>
      <c r="G25" s="70"/>
      <c r="H25" s="70"/>
      <c r="I25" s="112"/>
      <c r="J25" s="112"/>
      <c r="K25" s="112"/>
      <c r="L25" s="112">
        <f t="shared" si="0"/>
        <v>0</v>
      </c>
      <c r="M25" s="29">
        <f t="shared" si="1"/>
        <v>0</v>
      </c>
      <c r="N25" s="29"/>
      <c r="O25" s="8"/>
      <c r="P25" s="8"/>
      <c r="Q25" s="8"/>
      <c r="R25" s="8"/>
      <c r="S25" s="8"/>
      <c r="T25" s="8"/>
    </row>
    <row r="26" ht="16" customHeight="1" spans="1:20">
      <c r="A26" s="39"/>
      <c r="B26" s="39"/>
      <c r="C26" s="39"/>
      <c r="D26" s="39"/>
      <c r="E26" s="68"/>
      <c r="F26" s="70"/>
      <c r="G26" s="70"/>
      <c r="H26" s="70"/>
      <c r="I26" s="112"/>
      <c r="J26" s="112"/>
      <c r="K26" s="112"/>
      <c r="L26" s="112">
        <f t="shared" si="0"/>
        <v>0</v>
      </c>
      <c r="M26" s="29">
        <f t="shared" si="1"/>
        <v>0</v>
      </c>
      <c r="N26" s="29"/>
      <c r="O26" s="8"/>
      <c r="P26" s="8"/>
      <c r="Q26" s="8"/>
      <c r="R26" s="8"/>
      <c r="S26" s="8"/>
      <c r="T26" s="8"/>
    </row>
    <row r="27" ht="16" customHeight="1" spans="1:20">
      <c r="A27" s="39" t="s">
        <v>3162</v>
      </c>
      <c r="B27" s="21"/>
      <c r="C27" s="21"/>
      <c r="D27" s="13"/>
      <c r="E27" s="68"/>
      <c r="F27" s="70"/>
      <c r="G27" s="70"/>
      <c r="H27" s="70"/>
      <c r="I27" s="29">
        <f>SUM(I7:I26)</f>
        <v>0</v>
      </c>
      <c r="J27" s="29">
        <f>SUM(J7:J26)</f>
        <v>0</v>
      </c>
      <c r="K27" s="29">
        <f>SUM(K7:K26)</f>
        <v>0</v>
      </c>
      <c r="L27" s="29">
        <f t="shared" si="0"/>
        <v>0</v>
      </c>
      <c r="M27" s="29">
        <f t="shared" si="1"/>
        <v>0</v>
      </c>
      <c r="N27" s="29"/>
      <c r="O27" s="8"/>
      <c r="P27" s="8"/>
      <c r="Q27" s="8"/>
      <c r="R27" s="8"/>
      <c r="S27" s="8"/>
      <c r="T27" s="8"/>
    </row>
    <row r="28" ht="16" customHeight="1" spans="1:20">
      <c r="A28" s="39" t="s">
        <v>3349</v>
      </c>
      <c r="B28" s="21"/>
      <c r="C28" s="21"/>
      <c r="D28" s="13"/>
      <c r="E28" s="68"/>
      <c r="F28" s="70"/>
      <c r="G28" s="70"/>
      <c r="H28" s="70"/>
      <c r="I28" s="29">
        <f>J27</f>
        <v>0</v>
      </c>
      <c r="J28" s="106"/>
      <c r="K28" s="112"/>
      <c r="L28" s="112"/>
      <c r="M28" s="112"/>
      <c r="N28" s="29"/>
      <c r="O28" s="8"/>
      <c r="P28" s="8"/>
      <c r="Q28" s="8"/>
      <c r="R28" s="8"/>
      <c r="S28" s="8"/>
      <c r="T28" s="8"/>
    </row>
    <row r="29" ht="16" customHeight="1" spans="1:20">
      <c r="A29" s="22" t="s">
        <v>3165</v>
      </c>
      <c r="B29" s="21"/>
      <c r="C29" s="21"/>
      <c r="D29" s="13"/>
      <c r="E29" s="68"/>
      <c r="F29" s="70"/>
      <c r="G29" s="70"/>
      <c r="H29" s="70"/>
      <c r="I29" s="29">
        <f>I27-I28</f>
        <v>0</v>
      </c>
      <c r="J29" s="29"/>
      <c r="K29" s="29">
        <f>K27-K28</f>
        <v>0</v>
      </c>
      <c r="L29" s="29">
        <f>K29-I29</f>
        <v>0</v>
      </c>
      <c r="M29" s="29">
        <f>IF(I29=0,0,ROUND((K29-I29)/(I29)*100,2))</f>
        <v>0</v>
      </c>
      <c r="N29" s="29"/>
      <c r="O29" s="8"/>
      <c r="P29" s="8"/>
      <c r="Q29" s="8"/>
      <c r="R29" s="8"/>
      <c r="S29" s="8"/>
      <c r="T29" s="8"/>
    </row>
    <row r="30" ht="16" customHeight="1" spans="1:20">
      <c r="A30" s="73" t="e">
        <f>#REF!</f>
        <v>#REF!</v>
      </c>
      <c r="B30" s="73"/>
      <c r="C30" s="73"/>
      <c r="D30" s="73"/>
      <c r="E30" s="73"/>
      <c r="F30" s="73"/>
      <c r="G30" s="73"/>
      <c r="H30" s="73"/>
      <c r="I30" s="7"/>
      <c r="J30" s="7"/>
      <c r="K30" s="7" t="str">
        <f>CONCATENATE(索引!$D$6,"：",索引!$D38,"    ",索引!$E38)</f>
        <v>评估人员：高晓宇    王海龙</v>
      </c>
      <c r="L30" s="116"/>
      <c r="M30" s="116"/>
      <c r="N30" s="116"/>
      <c r="O30" s="8"/>
      <c r="P30" s="8"/>
      <c r="Q30" s="8"/>
      <c r="R30" s="8"/>
      <c r="S30" s="8"/>
      <c r="T30" s="8"/>
    </row>
    <row r="31" ht="16" customHeight="1" spans="1:20">
      <c r="A31" s="8" t="e">
        <f>#REF!</f>
        <v>#REF!</v>
      </c>
      <c r="B31" s="8"/>
      <c r="C31" s="8"/>
      <c r="D31" s="8"/>
      <c r="E31" s="8"/>
      <c r="F31" s="8"/>
      <c r="G31" s="8"/>
      <c r="H31" s="8"/>
      <c r="I31" s="8"/>
      <c r="J31" s="8"/>
      <c r="K31" s="25"/>
      <c r="L31" s="8"/>
      <c r="M31" s="8"/>
      <c r="N31" s="8"/>
      <c r="O31" s="8"/>
      <c r="P31" s="8"/>
      <c r="Q31" s="8"/>
      <c r="R31" s="8"/>
      <c r="S31" s="8"/>
      <c r="T31" s="8"/>
    </row>
  </sheetData>
  <mergeCells count="19">
    <mergeCell ref="A1:N1"/>
    <mergeCell ref="A3:N3"/>
    <mergeCell ref="A27:D27"/>
    <mergeCell ref="A28:D28"/>
    <mergeCell ref="A29:D29"/>
    <mergeCell ref="A5:A6"/>
    <mergeCell ref="B5:B6"/>
    <mergeCell ref="C5:C6"/>
    <mergeCell ref="D5:D6"/>
    <mergeCell ref="E5:E6"/>
    <mergeCell ref="F5:F6"/>
    <mergeCell ref="G5:G6"/>
    <mergeCell ref="H5:H6"/>
    <mergeCell ref="I5:I6"/>
    <mergeCell ref="J5:J6"/>
    <mergeCell ref="K5:K6"/>
    <mergeCell ref="L5:L6"/>
    <mergeCell ref="M5:M6"/>
    <mergeCell ref="N5:N6"/>
  </mergeCells>
  <pageMargins left="0.75" right="0.75" top="1" bottom="1" header="0.5" footer="0.5"/>
  <headerFooter/>
  <drawing r:id="rId1"/>
  <picture r:id="rId2"/>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T31"/>
  <sheetViews>
    <sheetView workbookViewId="0">
      <pane xSplit="3" ySplit="6" topLeftCell="D7" activePane="bottomRight" state="frozen"/>
      <selection/>
      <selection pane="topRight"/>
      <selection pane="bottomLeft"/>
      <selection pane="bottomRight" activeCell="A1" sqref="A1:Q1"/>
    </sheetView>
  </sheetViews>
  <sheetFormatPr defaultColWidth="14" defaultRowHeight="15.2"/>
  <cols>
    <col min="1" max="1" width="5" customWidth="1"/>
    <col min="2" max="2" width="9" customWidth="1"/>
    <col min="3" max="3" width="11" customWidth="1"/>
    <col min="4" max="4" width="9" customWidth="1"/>
    <col min="5" max="5" width="13" collapsed="1"/>
    <col min="6" max="6" width="13" hidden="1" customWidth="1" outlineLevel="1"/>
    <col min="7" max="10" width="9" customWidth="1"/>
    <col min="11" max="11" width="11" customWidth="1"/>
    <col min="12" max="12" width="7" customWidth="1"/>
    <col min="13" max="14" width="9" customWidth="1"/>
    <col min="15" max="16" width="7" customWidth="1"/>
    <col min="17" max="17" width="11" customWidth="1"/>
    <col min="18" max="19" width="9" customWidth="1"/>
    <col min="20" max="20" width="11" customWidth="1"/>
  </cols>
  <sheetData>
    <row r="1" ht="24" customHeight="1" spans="1:20">
      <c r="A1" s="61" t="s">
        <v>3350</v>
      </c>
      <c r="B1" s="62"/>
      <c r="C1" s="62"/>
      <c r="D1" s="62"/>
      <c r="E1" s="62"/>
      <c r="F1" s="62"/>
      <c r="G1" s="62"/>
      <c r="H1" s="62"/>
      <c r="I1" s="62"/>
      <c r="J1" s="62"/>
      <c r="K1" s="62"/>
      <c r="L1" s="62"/>
      <c r="M1" s="62"/>
      <c r="N1" s="62"/>
      <c r="O1" s="62"/>
      <c r="P1" s="62"/>
      <c r="Q1" s="62"/>
      <c r="R1" s="62"/>
      <c r="S1" s="62"/>
      <c r="T1" s="62"/>
    </row>
    <row r="2" ht="16" customHeight="1" spans="1:20">
      <c r="A2" s="63"/>
      <c r="B2" s="63"/>
      <c r="C2" s="63"/>
      <c r="D2" s="63"/>
      <c r="E2" s="63"/>
      <c r="F2" s="63"/>
      <c r="G2" s="63"/>
      <c r="H2" s="63"/>
      <c r="I2" s="63"/>
      <c r="J2" s="63"/>
      <c r="K2" s="25"/>
      <c r="L2" s="25"/>
      <c r="M2" s="25"/>
      <c r="N2" s="25"/>
      <c r="O2" s="25"/>
      <c r="P2" s="25"/>
      <c r="Q2" s="42" t="s">
        <v>3351</v>
      </c>
      <c r="R2" s="8"/>
      <c r="S2" s="8"/>
      <c r="T2" s="8"/>
    </row>
    <row r="3" ht="16" customHeight="1" spans="1:20">
      <c r="A3" s="63" t="e">
        <f>#REF!</f>
        <v>#REF!</v>
      </c>
      <c r="B3" s="8"/>
      <c r="C3" s="8"/>
      <c r="D3" s="8"/>
      <c r="E3" s="8"/>
      <c r="F3" s="8"/>
      <c r="G3" s="8"/>
      <c r="H3" s="8"/>
      <c r="I3" s="8"/>
      <c r="J3" s="8"/>
      <c r="K3" s="8"/>
      <c r="L3" s="8"/>
      <c r="M3" s="8"/>
      <c r="N3" s="8"/>
      <c r="O3" s="8"/>
      <c r="P3" s="8"/>
      <c r="Q3" s="8"/>
      <c r="R3" s="8"/>
      <c r="S3" s="8"/>
      <c r="T3" s="8"/>
    </row>
    <row r="4" ht="16" customHeight="1" spans="1:20">
      <c r="A4" s="105" t="e">
        <f>#REF!</f>
        <v>#REF!</v>
      </c>
      <c r="B4" s="105"/>
      <c r="C4" s="8"/>
      <c r="D4" s="8"/>
      <c r="E4" s="8"/>
      <c r="F4" s="8"/>
      <c r="G4" s="8"/>
      <c r="H4" s="8"/>
      <c r="I4" s="8"/>
      <c r="J4" s="8"/>
      <c r="K4" s="8"/>
      <c r="L4" s="8"/>
      <c r="M4" s="8"/>
      <c r="N4" s="8"/>
      <c r="O4" s="8"/>
      <c r="P4" s="8"/>
      <c r="Q4" s="42" t="s">
        <v>2952</v>
      </c>
      <c r="R4" s="8"/>
      <c r="S4" s="8"/>
      <c r="T4" s="8"/>
    </row>
    <row r="5" ht="16" customHeight="1" spans="1:20">
      <c r="A5" s="22" t="s">
        <v>0</v>
      </c>
      <c r="B5" s="22" t="s">
        <v>3226</v>
      </c>
      <c r="C5" s="22" t="s">
        <v>3259</v>
      </c>
      <c r="D5" s="22" t="s">
        <v>3228</v>
      </c>
      <c r="E5" s="90" t="s">
        <v>3229</v>
      </c>
      <c r="F5" s="90" t="s">
        <v>3260</v>
      </c>
      <c r="G5" s="90" t="s">
        <v>3261</v>
      </c>
      <c r="H5" s="122" t="s">
        <v>3050</v>
      </c>
      <c r="I5" s="21"/>
      <c r="J5" s="21"/>
      <c r="K5" s="90" t="s">
        <v>3230</v>
      </c>
      <c r="L5" s="35" t="s">
        <v>3051</v>
      </c>
      <c r="M5" s="21"/>
      <c r="N5" s="13"/>
      <c r="O5" s="22" t="s">
        <v>3052</v>
      </c>
      <c r="P5" s="22" t="s">
        <v>3053</v>
      </c>
      <c r="Q5" s="22" t="s">
        <v>3083</v>
      </c>
      <c r="R5" s="25"/>
      <c r="S5" s="25"/>
      <c r="T5" s="8"/>
    </row>
    <row r="6" ht="19" customHeight="1" spans="1:20">
      <c r="A6" s="37"/>
      <c r="B6" s="37"/>
      <c r="C6" s="37"/>
      <c r="D6" s="37"/>
      <c r="E6" s="37"/>
      <c r="F6" s="37"/>
      <c r="G6" s="37"/>
      <c r="H6" s="22" t="s">
        <v>3231</v>
      </c>
      <c r="I6" s="22" t="s">
        <v>3232</v>
      </c>
      <c r="J6" s="22" t="s">
        <v>3233</v>
      </c>
      <c r="K6" s="37"/>
      <c r="L6" s="35" t="s">
        <v>3234</v>
      </c>
      <c r="M6" s="22" t="s">
        <v>3235</v>
      </c>
      <c r="N6" s="22" t="s">
        <v>3233</v>
      </c>
      <c r="O6" s="37"/>
      <c r="P6" s="37"/>
      <c r="Q6" s="37"/>
      <c r="R6" s="25"/>
      <c r="S6" s="25"/>
      <c r="T6" s="8"/>
    </row>
    <row r="7" ht="16" customHeight="1" spans="1:20">
      <c r="A7" s="39"/>
      <c r="B7" s="39"/>
      <c r="C7" s="68"/>
      <c r="D7" s="306"/>
      <c r="E7" s="307"/>
      <c r="F7" s="307"/>
      <c r="G7" s="308"/>
      <c r="H7" s="106"/>
      <c r="I7" s="106">
        <f>IF(H7=0,0,ROUND(J7/H7,2))</f>
        <v>0</v>
      </c>
      <c r="J7" s="106"/>
      <c r="K7" s="309"/>
      <c r="L7" s="36"/>
      <c r="M7" s="29"/>
      <c r="N7" s="29">
        <f t="shared" ref="N7:N26" si="0">ROUND(L7*M7,2)</f>
        <v>0</v>
      </c>
      <c r="O7" s="29">
        <f t="shared" ref="O7:O27" si="1">N7-(J7-K7)</f>
        <v>0</v>
      </c>
      <c r="P7" s="29">
        <f t="shared" ref="P7:P27" si="2">IF(J7-K7=0,0,ROUND((N7-J7+K7)/(J7-K7)*100,2))</f>
        <v>0</v>
      </c>
      <c r="Q7" s="70"/>
      <c r="R7" s="310"/>
      <c r="S7" s="310"/>
      <c r="T7" s="8"/>
    </row>
    <row r="8" ht="16" customHeight="1" spans="1:20">
      <c r="A8" s="39"/>
      <c r="B8" s="39"/>
      <c r="C8" s="68"/>
      <c r="D8" s="68"/>
      <c r="E8" s="70"/>
      <c r="F8" s="70"/>
      <c r="G8" s="112"/>
      <c r="H8" s="106"/>
      <c r="I8" s="106">
        <f>IF(H8=0,0,ROUND(J8/H8,2))</f>
        <v>0</v>
      </c>
      <c r="J8" s="106"/>
      <c r="K8" s="309"/>
      <c r="L8" s="36"/>
      <c r="M8" s="29"/>
      <c r="N8" s="29">
        <f t="shared" si="0"/>
        <v>0</v>
      </c>
      <c r="O8" s="29">
        <f t="shared" si="1"/>
        <v>0</v>
      </c>
      <c r="P8" s="29">
        <f t="shared" si="2"/>
        <v>0</v>
      </c>
      <c r="Q8" s="70"/>
      <c r="R8" s="8"/>
      <c r="S8" s="8"/>
      <c r="T8" s="8"/>
    </row>
    <row r="9" ht="16" customHeight="1" spans="1:20">
      <c r="A9" s="39"/>
      <c r="B9" s="39"/>
      <c r="C9" s="68"/>
      <c r="D9" s="68"/>
      <c r="E9" s="70"/>
      <c r="F9" s="70"/>
      <c r="G9" s="112"/>
      <c r="H9" s="106"/>
      <c r="I9" s="106">
        <f>IF(H9=0,0,ROUND(J9/H9,2))</f>
        <v>0</v>
      </c>
      <c r="J9" s="106"/>
      <c r="K9" s="309"/>
      <c r="L9" s="36"/>
      <c r="M9" s="29"/>
      <c r="N9" s="29">
        <f t="shared" si="0"/>
        <v>0</v>
      </c>
      <c r="O9" s="29">
        <f t="shared" si="1"/>
        <v>0</v>
      </c>
      <c r="P9" s="29">
        <f t="shared" si="2"/>
        <v>0</v>
      </c>
      <c r="Q9" s="70"/>
      <c r="R9" s="8"/>
      <c r="S9" s="8"/>
      <c r="T9" s="8"/>
    </row>
    <row r="10" ht="16" customHeight="1" spans="1:20">
      <c r="A10" s="39"/>
      <c r="B10" s="39"/>
      <c r="C10" s="68"/>
      <c r="D10" s="68"/>
      <c r="E10" s="70"/>
      <c r="F10" s="70"/>
      <c r="G10" s="112"/>
      <c r="H10" s="106"/>
      <c r="I10" s="106">
        <f>IF(H10=0,0,ROUND(J10/H10,2))</f>
        <v>0</v>
      </c>
      <c r="J10" s="106"/>
      <c r="K10" s="309"/>
      <c r="L10" s="36"/>
      <c r="M10" s="29"/>
      <c r="N10" s="29">
        <f t="shared" si="0"/>
        <v>0</v>
      </c>
      <c r="O10" s="29">
        <f t="shared" si="1"/>
        <v>0</v>
      </c>
      <c r="P10" s="29">
        <f t="shared" si="2"/>
        <v>0</v>
      </c>
      <c r="Q10" s="70"/>
      <c r="R10" s="8"/>
      <c r="S10" s="8"/>
      <c r="T10" s="8"/>
    </row>
    <row r="11" ht="16" customHeight="1" spans="1:20">
      <c r="A11" s="39"/>
      <c r="B11" s="39"/>
      <c r="C11" s="68"/>
      <c r="D11" s="68"/>
      <c r="E11" s="70"/>
      <c r="F11" s="70"/>
      <c r="G11" s="112"/>
      <c r="H11" s="106"/>
      <c r="I11" s="106"/>
      <c r="J11" s="106"/>
      <c r="K11" s="309"/>
      <c r="L11" s="36"/>
      <c r="M11" s="29"/>
      <c r="N11" s="29">
        <f t="shared" si="0"/>
        <v>0</v>
      </c>
      <c r="O11" s="29">
        <f t="shared" si="1"/>
        <v>0</v>
      </c>
      <c r="P11" s="29">
        <f t="shared" si="2"/>
        <v>0</v>
      </c>
      <c r="Q11" s="70"/>
      <c r="R11" s="8"/>
      <c r="S11" s="8"/>
      <c r="T11" s="8"/>
    </row>
    <row r="12" ht="16" customHeight="1" spans="1:20">
      <c r="A12" s="39"/>
      <c r="B12" s="39"/>
      <c r="C12" s="68"/>
      <c r="D12" s="68"/>
      <c r="E12" s="70"/>
      <c r="F12" s="307"/>
      <c r="G12" s="112"/>
      <c r="H12" s="106"/>
      <c r="I12" s="106"/>
      <c r="J12" s="106"/>
      <c r="K12" s="309"/>
      <c r="L12" s="36"/>
      <c r="M12" s="29"/>
      <c r="N12" s="29">
        <f t="shared" si="0"/>
        <v>0</v>
      </c>
      <c r="O12" s="29">
        <f t="shared" si="1"/>
        <v>0</v>
      </c>
      <c r="P12" s="29">
        <f t="shared" si="2"/>
        <v>0</v>
      </c>
      <c r="Q12" s="70"/>
      <c r="R12" s="8"/>
      <c r="S12" s="8"/>
      <c r="T12" s="8"/>
    </row>
    <row r="13" ht="16" customHeight="1" spans="1:20">
      <c r="A13" s="39"/>
      <c r="B13" s="39"/>
      <c r="C13" s="68"/>
      <c r="D13" s="68"/>
      <c r="E13" s="70"/>
      <c r="F13" s="70"/>
      <c r="G13" s="112"/>
      <c r="H13" s="106"/>
      <c r="I13" s="106"/>
      <c r="J13" s="106"/>
      <c r="K13" s="309"/>
      <c r="L13" s="99"/>
      <c r="M13" s="99"/>
      <c r="N13" s="29">
        <f t="shared" si="0"/>
        <v>0</v>
      </c>
      <c r="O13" s="29">
        <f t="shared" si="1"/>
        <v>0</v>
      </c>
      <c r="P13" s="29">
        <f t="shared" si="2"/>
        <v>0</v>
      </c>
      <c r="Q13" s="70"/>
      <c r="R13" s="8"/>
      <c r="S13" s="8"/>
      <c r="T13" s="8"/>
    </row>
    <row r="14" ht="16" customHeight="1" spans="1:20">
      <c r="A14" s="39"/>
      <c r="B14" s="39"/>
      <c r="C14" s="68"/>
      <c r="D14" s="68"/>
      <c r="E14" s="70"/>
      <c r="F14" s="70"/>
      <c r="G14" s="112"/>
      <c r="H14" s="106"/>
      <c r="I14" s="106"/>
      <c r="J14" s="106"/>
      <c r="K14" s="309"/>
      <c r="L14" s="36"/>
      <c r="M14" s="29"/>
      <c r="N14" s="29">
        <f t="shared" si="0"/>
        <v>0</v>
      </c>
      <c r="O14" s="29">
        <f t="shared" si="1"/>
        <v>0</v>
      </c>
      <c r="P14" s="29">
        <f t="shared" si="2"/>
        <v>0</v>
      </c>
      <c r="Q14" s="70"/>
      <c r="R14" s="8"/>
      <c r="S14" s="8"/>
      <c r="T14" s="8"/>
    </row>
    <row r="15" ht="16" customHeight="1" spans="1:20">
      <c r="A15" s="39"/>
      <c r="B15" s="39"/>
      <c r="C15" s="68"/>
      <c r="D15" s="68"/>
      <c r="E15" s="70"/>
      <c r="F15" s="70"/>
      <c r="G15" s="112"/>
      <c r="H15" s="106"/>
      <c r="I15" s="106"/>
      <c r="J15" s="106"/>
      <c r="K15" s="309"/>
      <c r="L15" s="36"/>
      <c r="M15" s="29"/>
      <c r="N15" s="29">
        <f t="shared" si="0"/>
        <v>0</v>
      </c>
      <c r="O15" s="29">
        <f t="shared" si="1"/>
        <v>0</v>
      </c>
      <c r="P15" s="29">
        <f t="shared" si="2"/>
        <v>0</v>
      </c>
      <c r="Q15" s="70"/>
      <c r="R15" s="8"/>
      <c r="S15" s="8"/>
      <c r="T15" s="8"/>
    </row>
    <row r="16" ht="16" customHeight="1" spans="1:20">
      <c r="A16" s="39"/>
      <c r="B16" s="39"/>
      <c r="C16" s="68"/>
      <c r="D16" s="68"/>
      <c r="E16" s="70"/>
      <c r="F16" s="70"/>
      <c r="G16" s="112"/>
      <c r="H16" s="106"/>
      <c r="I16" s="106"/>
      <c r="J16" s="106"/>
      <c r="K16" s="309"/>
      <c r="L16" s="36"/>
      <c r="M16" s="29"/>
      <c r="N16" s="29">
        <f t="shared" si="0"/>
        <v>0</v>
      </c>
      <c r="O16" s="29">
        <f t="shared" si="1"/>
        <v>0</v>
      </c>
      <c r="P16" s="29">
        <f t="shared" si="2"/>
        <v>0</v>
      </c>
      <c r="Q16" s="70"/>
      <c r="R16" s="8"/>
      <c r="S16" s="8"/>
      <c r="T16" s="8"/>
    </row>
    <row r="17" ht="16" customHeight="1" spans="1:20">
      <c r="A17" s="39"/>
      <c r="B17" s="39"/>
      <c r="C17" s="68"/>
      <c r="D17" s="68"/>
      <c r="E17" s="70"/>
      <c r="F17" s="307"/>
      <c r="G17" s="112"/>
      <c r="H17" s="106"/>
      <c r="I17" s="106"/>
      <c r="J17" s="106"/>
      <c r="K17" s="309"/>
      <c r="L17" s="36"/>
      <c r="M17" s="29"/>
      <c r="N17" s="29">
        <f t="shared" si="0"/>
        <v>0</v>
      </c>
      <c r="O17" s="29">
        <f t="shared" si="1"/>
        <v>0</v>
      </c>
      <c r="P17" s="29">
        <f t="shared" si="2"/>
        <v>0</v>
      </c>
      <c r="Q17" s="70"/>
      <c r="R17" s="8"/>
      <c r="S17" s="8"/>
      <c r="T17" s="8"/>
    </row>
    <row r="18" ht="16" customHeight="1" spans="1:20">
      <c r="A18" s="39"/>
      <c r="B18" s="39"/>
      <c r="C18" s="68"/>
      <c r="D18" s="68"/>
      <c r="E18" s="70"/>
      <c r="F18" s="70"/>
      <c r="G18" s="112"/>
      <c r="H18" s="106"/>
      <c r="I18" s="106"/>
      <c r="J18" s="106"/>
      <c r="K18" s="309"/>
      <c r="L18" s="36"/>
      <c r="M18" s="29"/>
      <c r="N18" s="29">
        <f t="shared" si="0"/>
        <v>0</v>
      </c>
      <c r="O18" s="29">
        <f t="shared" si="1"/>
        <v>0</v>
      </c>
      <c r="P18" s="29">
        <f t="shared" si="2"/>
        <v>0</v>
      </c>
      <c r="Q18" s="70"/>
      <c r="R18" s="8"/>
      <c r="S18" s="8"/>
      <c r="T18" s="8"/>
    </row>
    <row r="19" ht="16" customHeight="1" spans="1:20">
      <c r="A19" s="39"/>
      <c r="B19" s="39"/>
      <c r="C19" s="68"/>
      <c r="D19" s="68"/>
      <c r="E19" s="70"/>
      <c r="F19" s="70"/>
      <c r="G19" s="112"/>
      <c r="H19" s="106"/>
      <c r="I19" s="106"/>
      <c r="J19" s="106"/>
      <c r="K19" s="309"/>
      <c r="L19" s="36"/>
      <c r="M19" s="29"/>
      <c r="N19" s="29">
        <f t="shared" si="0"/>
        <v>0</v>
      </c>
      <c r="O19" s="29">
        <f t="shared" si="1"/>
        <v>0</v>
      </c>
      <c r="P19" s="29">
        <f t="shared" si="2"/>
        <v>0</v>
      </c>
      <c r="Q19" s="70"/>
      <c r="R19" s="8"/>
      <c r="S19" s="8"/>
      <c r="T19" s="8"/>
    </row>
    <row r="20" ht="16" customHeight="1" spans="1:20">
      <c r="A20" s="39"/>
      <c r="B20" s="39"/>
      <c r="C20" s="68"/>
      <c r="D20" s="68"/>
      <c r="E20" s="70"/>
      <c r="F20" s="70"/>
      <c r="G20" s="112"/>
      <c r="H20" s="106"/>
      <c r="I20" s="106"/>
      <c r="J20" s="106"/>
      <c r="K20" s="309"/>
      <c r="L20" s="36"/>
      <c r="M20" s="29"/>
      <c r="N20" s="29">
        <f t="shared" si="0"/>
        <v>0</v>
      </c>
      <c r="O20" s="29">
        <f t="shared" si="1"/>
        <v>0</v>
      </c>
      <c r="P20" s="29">
        <f t="shared" si="2"/>
        <v>0</v>
      </c>
      <c r="Q20" s="70"/>
      <c r="R20" s="8"/>
      <c r="S20" s="8"/>
      <c r="T20" s="8"/>
    </row>
    <row r="21" ht="16" customHeight="1" spans="1:20">
      <c r="A21" s="39"/>
      <c r="B21" s="39"/>
      <c r="C21" s="68"/>
      <c r="D21" s="68"/>
      <c r="E21" s="70"/>
      <c r="F21" s="70"/>
      <c r="G21" s="112"/>
      <c r="H21" s="106"/>
      <c r="I21" s="106"/>
      <c r="J21" s="106"/>
      <c r="K21" s="309"/>
      <c r="L21" s="36"/>
      <c r="M21" s="29"/>
      <c r="N21" s="29">
        <f t="shared" si="0"/>
        <v>0</v>
      </c>
      <c r="O21" s="29">
        <f t="shared" si="1"/>
        <v>0</v>
      </c>
      <c r="P21" s="29">
        <f t="shared" si="2"/>
        <v>0</v>
      </c>
      <c r="Q21" s="70"/>
      <c r="R21" s="8"/>
      <c r="S21" s="8"/>
      <c r="T21" s="8"/>
    </row>
    <row r="22" ht="16" customHeight="1" spans="1:20">
      <c r="A22" s="39"/>
      <c r="B22" s="39"/>
      <c r="C22" s="68"/>
      <c r="D22" s="68"/>
      <c r="E22" s="70"/>
      <c r="F22" s="307"/>
      <c r="G22" s="112"/>
      <c r="H22" s="106"/>
      <c r="I22" s="106"/>
      <c r="J22" s="106"/>
      <c r="K22" s="309"/>
      <c r="L22" s="36"/>
      <c r="M22" s="29"/>
      <c r="N22" s="29">
        <f t="shared" si="0"/>
        <v>0</v>
      </c>
      <c r="O22" s="29">
        <f t="shared" si="1"/>
        <v>0</v>
      </c>
      <c r="P22" s="29">
        <f t="shared" si="2"/>
        <v>0</v>
      </c>
      <c r="Q22" s="70"/>
      <c r="R22" s="8"/>
      <c r="S22" s="8"/>
      <c r="T22" s="8"/>
    </row>
    <row r="23" ht="16" customHeight="1" spans="1:20">
      <c r="A23" s="39"/>
      <c r="B23" s="39"/>
      <c r="C23" s="68"/>
      <c r="D23" s="68"/>
      <c r="E23" s="70"/>
      <c r="F23" s="70"/>
      <c r="G23" s="112"/>
      <c r="H23" s="106"/>
      <c r="I23" s="106"/>
      <c r="J23" s="106"/>
      <c r="K23" s="309"/>
      <c r="L23" s="36"/>
      <c r="M23" s="29"/>
      <c r="N23" s="29">
        <f t="shared" si="0"/>
        <v>0</v>
      </c>
      <c r="O23" s="29">
        <f t="shared" si="1"/>
        <v>0</v>
      </c>
      <c r="P23" s="29">
        <f t="shared" si="2"/>
        <v>0</v>
      </c>
      <c r="Q23" s="70"/>
      <c r="R23" s="8"/>
      <c r="S23" s="8"/>
      <c r="T23" s="8"/>
    </row>
    <row r="24" ht="16" customHeight="1" spans="1:20">
      <c r="A24" s="39"/>
      <c r="B24" s="39"/>
      <c r="C24" s="68"/>
      <c r="D24" s="68"/>
      <c r="E24" s="70"/>
      <c r="F24" s="70"/>
      <c r="G24" s="112"/>
      <c r="H24" s="106"/>
      <c r="I24" s="106"/>
      <c r="J24" s="106"/>
      <c r="K24" s="309"/>
      <c r="L24" s="36"/>
      <c r="M24" s="29"/>
      <c r="N24" s="29">
        <f t="shared" si="0"/>
        <v>0</v>
      </c>
      <c r="O24" s="29">
        <f t="shared" si="1"/>
        <v>0</v>
      </c>
      <c r="P24" s="29">
        <f t="shared" si="2"/>
        <v>0</v>
      </c>
      <c r="Q24" s="70"/>
      <c r="R24" s="8"/>
      <c r="S24" s="8"/>
      <c r="T24" s="8"/>
    </row>
    <row r="25" ht="16" customHeight="1" spans="1:20">
      <c r="A25" s="39"/>
      <c r="B25" s="39"/>
      <c r="C25" s="68"/>
      <c r="D25" s="68"/>
      <c r="E25" s="70"/>
      <c r="F25" s="70"/>
      <c r="G25" s="112"/>
      <c r="H25" s="106"/>
      <c r="I25" s="106"/>
      <c r="J25" s="106"/>
      <c r="K25" s="309"/>
      <c r="L25" s="36"/>
      <c r="M25" s="29"/>
      <c r="N25" s="29">
        <f t="shared" si="0"/>
        <v>0</v>
      </c>
      <c r="O25" s="29">
        <f t="shared" si="1"/>
        <v>0</v>
      </c>
      <c r="P25" s="29">
        <f t="shared" si="2"/>
        <v>0</v>
      </c>
      <c r="Q25" s="70"/>
      <c r="R25" s="8"/>
      <c r="S25" s="8"/>
      <c r="T25" s="8"/>
    </row>
    <row r="26" ht="16" customHeight="1" spans="1:20">
      <c r="A26" s="39"/>
      <c r="B26" s="39"/>
      <c r="C26" s="68"/>
      <c r="D26" s="68"/>
      <c r="E26" s="70"/>
      <c r="F26" s="70"/>
      <c r="G26" s="112"/>
      <c r="H26" s="106"/>
      <c r="I26" s="106"/>
      <c r="J26" s="106"/>
      <c r="K26" s="309"/>
      <c r="L26" s="36"/>
      <c r="M26" s="29"/>
      <c r="N26" s="29">
        <f t="shared" si="0"/>
        <v>0</v>
      </c>
      <c r="O26" s="29">
        <f t="shared" si="1"/>
        <v>0</v>
      </c>
      <c r="P26" s="29">
        <f t="shared" si="2"/>
        <v>0</v>
      </c>
      <c r="Q26" s="70"/>
      <c r="R26" s="8"/>
      <c r="S26" s="8"/>
      <c r="T26" s="8"/>
    </row>
    <row r="27" ht="16" customHeight="1" spans="1:20">
      <c r="A27" s="39" t="s">
        <v>3162</v>
      </c>
      <c r="B27" s="21"/>
      <c r="C27" s="21"/>
      <c r="D27" s="13"/>
      <c r="E27" s="70"/>
      <c r="F27" s="70"/>
      <c r="G27" s="112"/>
      <c r="H27" s="106"/>
      <c r="I27" s="106"/>
      <c r="J27" s="29">
        <f>SUM(J7:J26)</f>
        <v>0</v>
      </c>
      <c r="K27" s="29">
        <f>SUM(K7:K26)</f>
        <v>0</v>
      </c>
      <c r="L27" s="36"/>
      <c r="M27" s="29"/>
      <c r="N27" s="29">
        <f>SUM(N7:N26)</f>
        <v>0</v>
      </c>
      <c r="O27" s="29">
        <f t="shared" si="1"/>
        <v>0</v>
      </c>
      <c r="P27" s="29">
        <f t="shared" si="2"/>
        <v>0</v>
      </c>
      <c r="Q27" s="70"/>
      <c r="R27" s="8"/>
      <c r="S27" s="8"/>
      <c r="T27" s="8"/>
    </row>
    <row r="28" ht="16" customHeight="1" spans="1:20">
      <c r="A28" s="39" t="s">
        <v>3236</v>
      </c>
      <c r="B28" s="21"/>
      <c r="C28" s="21"/>
      <c r="D28" s="13"/>
      <c r="E28" s="70"/>
      <c r="F28" s="70"/>
      <c r="G28" s="112"/>
      <c r="H28" s="106"/>
      <c r="I28" s="106"/>
      <c r="J28" s="29">
        <f>K27</f>
        <v>0</v>
      </c>
      <c r="K28" s="309"/>
      <c r="L28" s="36"/>
      <c r="M28" s="29"/>
      <c r="N28" s="29"/>
      <c r="O28" s="29"/>
      <c r="P28" s="29"/>
      <c r="Q28" s="70"/>
      <c r="R28" s="8"/>
      <c r="S28" s="8"/>
      <c r="T28" s="8"/>
    </row>
    <row r="29" ht="16" customHeight="1" spans="1:20">
      <c r="A29" s="22" t="s">
        <v>3165</v>
      </c>
      <c r="B29" s="21"/>
      <c r="C29" s="21"/>
      <c r="D29" s="13"/>
      <c r="E29" s="70"/>
      <c r="F29" s="70"/>
      <c r="G29" s="112"/>
      <c r="H29" s="106"/>
      <c r="I29" s="106"/>
      <c r="J29" s="29">
        <f>J27-J28</f>
        <v>0</v>
      </c>
      <c r="K29" s="309"/>
      <c r="L29" s="36"/>
      <c r="M29" s="29"/>
      <c r="N29" s="29">
        <f>N27-N28</f>
        <v>0</v>
      </c>
      <c r="O29" s="29">
        <f>N29-(J29)</f>
        <v>0</v>
      </c>
      <c r="P29" s="29">
        <f>IF(J29=0,0,ROUND((N29-J29)/(J29)*100,2))</f>
        <v>0</v>
      </c>
      <c r="Q29" s="70"/>
      <c r="R29" s="8"/>
      <c r="S29" s="8"/>
      <c r="T29" s="8"/>
    </row>
    <row r="30" ht="16" customHeight="1" spans="1:20">
      <c r="A30" s="73" t="e">
        <f>#REF!</f>
        <v>#REF!</v>
      </c>
      <c r="B30" s="73"/>
      <c r="C30" s="73"/>
      <c r="D30" s="73"/>
      <c r="E30" s="73"/>
      <c r="F30" s="73"/>
      <c r="G30" s="73"/>
      <c r="H30" s="73"/>
      <c r="I30" s="73"/>
      <c r="J30" s="73"/>
      <c r="K30" s="73"/>
      <c r="L30" s="73"/>
      <c r="M30" s="73"/>
      <c r="N30" s="73" t="str">
        <f>CONCATENATE(索引!$D$6,"：",索引!$D39,"    ",索引!$E39)</f>
        <v>评估人员：高晓宇    王海龙</v>
      </c>
      <c r="O30" s="8"/>
      <c r="P30" s="8"/>
      <c r="Q30" s="8"/>
      <c r="R30" s="8"/>
      <c r="S30" s="8"/>
      <c r="T30" s="8"/>
    </row>
    <row r="31" ht="16" customHeight="1" spans="1:20">
      <c r="A31" s="8" t="e">
        <f>#REF!</f>
        <v>#REF!</v>
      </c>
      <c r="B31" s="8"/>
      <c r="C31" s="8"/>
      <c r="D31" s="8"/>
      <c r="E31" s="8"/>
      <c r="F31" s="8"/>
      <c r="G31" s="8"/>
      <c r="H31" s="8"/>
      <c r="I31" s="8"/>
      <c r="J31" s="8"/>
      <c r="K31" s="8"/>
      <c r="L31" s="8"/>
      <c r="M31" s="8"/>
      <c r="N31" s="8"/>
      <c r="O31" s="8"/>
      <c r="P31" s="8"/>
      <c r="Q31" s="8"/>
      <c r="R31" s="8"/>
      <c r="S31" s="8"/>
      <c r="T31" s="8"/>
    </row>
  </sheetData>
  <mergeCells count="18">
    <mergeCell ref="A1:Q1"/>
    <mergeCell ref="A3:Q3"/>
    <mergeCell ref="H5:J5"/>
    <mergeCell ref="L5:N5"/>
    <mergeCell ref="A27:D27"/>
    <mergeCell ref="A28:D28"/>
    <mergeCell ref="A29:D29"/>
    <mergeCell ref="A5:A6"/>
    <mergeCell ref="B5:B6"/>
    <mergeCell ref="C5:C6"/>
    <mergeCell ref="D5:D6"/>
    <mergeCell ref="E5:E6"/>
    <mergeCell ref="F5:F6"/>
    <mergeCell ref="G5:G6"/>
    <mergeCell ref="K5:K6"/>
    <mergeCell ref="O5:O6"/>
    <mergeCell ref="P5:P6"/>
    <mergeCell ref="Q5:Q6"/>
  </mergeCells>
  <dataValidations count="1">
    <dataValidation type="list" allowBlank="1" showErrorMessage="1" sqref="F7:F22">
      <formula1>"畅销,正常,滞销"</formula1>
    </dataValidation>
  </dataValidations>
  <pageMargins left="0.75" right="0.75" top="1" bottom="1" header="0.5" footer="0.5"/>
  <headerFooter/>
  <drawing r:id="rId1"/>
  <picture r:id="rId2"/>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X31"/>
  <sheetViews>
    <sheetView workbookViewId="0">
      <pane xSplit="2" ySplit="6" topLeftCell="C7" activePane="bottomRight" state="frozen"/>
      <selection/>
      <selection pane="topRight"/>
      <selection pane="bottomLeft"/>
      <selection pane="bottomRight" activeCell="A1" sqref="A1:U1"/>
    </sheetView>
  </sheetViews>
  <sheetFormatPr defaultColWidth="14" defaultRowHeight="15.2"/>
  <cols>
    <col min="1" max="1" width="5" customWidth="1"/>
    <col min="2" max="2" width="21" customWidth="1"/>
    <col min="3" max="3" width="11" customWidth="1"/>
    <col min="4" max="4" width="15" customWidth="1"/>
    <col min="5" max="5" width="9" collapsed="1"/>
    <col min="6" max="12" width="9" hidden="1" customWidth="1" outlineLevel="1"/>
    <col min="13" max="13" width="13" collapsed="1"/>
    <col min="14" max="16" width="13" hidden="1" customWidth="1" outlineLevel="1"/>
    <col min="17" max="17" width="9" hidden="1" customWidth="1" outlineLevel="1"/>
    <col min="18" max="18" width="15" customWidth="1"/>
    <col min="19" max="20" width="11" customWidth="1"/>
    <col min="21" max="21" width="13" customWidth="1"/>
    <col min="22" max="24" width="9" customWidth="1"/>
  </cols>
  <sheetData>
    <row r="1" ht="24" customHeight="1" spans="1:24">
      <c r="A1" s="61" t="s">
        <v>3352</v>
      </c>
      <c r="B1" s="62"/>
      <c r="C1" s="62"/>
      <c r="D1" s="62"/>
      <c r="E1" s="62"/>
      <c r="F1" s="62"/>
      <c r="G1" s="62"/>
      <c r="H1" s="62"/>
      <c r="I1" s="62"/>
      <c r="J1" s="62"/>
      <c r="K1" s="62"/>
      <c r="L1" s="62"/>
      <c r="M1" s="62"/>
      <c r="N1" s="62"/>
      <c r="O1" s="62"/>
      <c r="P1" s="62"/>
      <c r="Q1" s="62"/>
      <c r="R1" s="62"/>
      <c r="S1" s="62"/>
      <c r="T1" s="62"/>
      <c r="U1" s="62"/>
      <c r="V1" s="62"/>
      <c r="W1" s="62"/>
      <c r="X1" s="62"/>
    </row>
    <row r="2" ht="16" customHeight="1" spans="1:24">
      <c r="A2" s="63"/>
      <c r="B2" s="63"/>
      <c r="C2" s="63"/>
      <c r="D2" s="63"/>
      <c r="E2" s="63"/>
      <c r="F2" s="63"/>
      <c r="G2" s="63"/>
      <c r="H2" s="63"/>
      <c r="I2" s="63"/>
      <c r="J2" s="63"/>
      <c r="K2" s="63"/>
      <c r="L2" s="63"/>
      <c r="M2" s="25"/>
      <c r="N2" s="25"/>
      <c r="O2" s="25"/>
      <c r="P2" s="25"/>
      <c r="Q2" s="25"/>
      <c r="R2" s="25"/>
      <c r="S2" s="25"/>
      <c r="T2" s="25"/>
      <c r="U2" s="42" t="s">
        <v>3353</v>
      </c>
      <c r="V2" s="8"/>
      <c r="W2" s="8"/>
      <c r="X2" s="8"/>
    </row>
    <row r="3" ht="16" customHeight="1" spans="1:24">
      <c r="A3" s="63" t="e">
        <f>#REF!</f>
        <v>#REF!</v>
      </c>
      <c r="B3" s="8"/>
      <c r="C3" s="8"/>
      <c r="D3" s="8"/>
      <c r="E3" s="8"/>
      <c r="F3" s="8"/>
      <c r="G3" s="8"/>
      <c r="H3" s="8"/>
      <c r="I3" s="8"/>
      <c r="J3" s="8"/>
      <c r="K3" s="8"/>
      <c r="L3" s="8"/>
      <c r="M3" s="8"/>
      <c r="N3" s="8"/>
      <c r="O3" s="8"/>
      <c r="P3" s="8"/>
      <c r="Q3" s="8"/>
      <c r="R3" s="8"/>
      <c r="S3" s="8"/>
      <c r="T3" s="8"/>
      <c r="U3" s="8"/>
      <c r="V3" s="8"/>
      <c r="W3" s="8"/>
      <c r="X3" s="8"/>
    </row>
    <row r="4" ht="16" customHeight="1" spans="1:24">
      <c r="A4" s="105" t="e">
        <f>#REF!</f>
        <v>#REF!</v>
      </c>
      <c r="B4" s="8"/>
      <c r="C4" s="8"/>
      <c r="D4" s="8"/>
      <c r="E4" s="8"/>
      <c r="F4" s="8"/>
      <c r="G4" s="8"/>
      <c r="H4" s="8"/>
      <c r="I4" s="8"/>
      <c r="J4" s="8"/>
      <c r="K4" s="8"/>
      <c r="L4" s="8"/>
      <c r="M4" s="302"/>
      <c r="N4" s="302"/>
      <c r="O4" s="302"/>
      <c r="P4" s="302"/>
      <c r="Q4" s="302"/>
      <c r="R4" s="8"/>
      <c r="S4" s="8"/>
      <c r="T4" s="8"/>
      <c r="U4" s="42" t="s">
        <v>2952</v>
      </c>
      <c r="V4" s="8"/>
      <c r="W4" s="8"/>
      <c r="X4" s="8"/>
    </row>
    <row r="5" ht="16" customHeight="1" spans="1:24">
      <c r="A5" s="22" t="s">
        <v>0</v>
      </c>
      <c r="B5" s="22" t="s">
        <v>3354</v>
      </c>
      <c r="C5" s="22" t="s">
        <v>3158</v>
      </c>
      <c r="D5" s="90" t="s">
        <v>3355</v>
      </c>
      <c r="E5" s="90" t="s">
        <v>3175</v>
      </c>
      <c r="F5" s="79" t="s">
        <v>3176</v>
      </c>
      <c r="G5" s="304"/>
      <c r="H5" s="304"/>
      <c r="I5" s="304"/>
      <c r="J5" s="304"/>
      <c r="K5" s="304"/>
      <c r="L5" s="23"/>
      <c r="M5" s="22" t="s">
        <v>3050</v>
      </c>
      <c r="N5" s="22" t="s">
        <v>3177</v>
      </c>
      <c r="O5" s="21"/>
      <c r="P5" s="13"/>
      <c r="Q5" s="90" t="s">
        <v>3178</v>
      </c>
      <c r="R5" s="35" t="s">
        <v>3051</v>
      </c>
      <c r="S5" s="22" t="s">
        <v>3052</v>
      </c>
      <c r="T5" s="22" t="s">
        <v>3053</v>
      </c>
      <c r="U5" s="22" t="s">
        <v>3083</v>
      </c>
      <c r="V5" s="25"/>
      <c r="W5" s="65" t="s">
        <v>3156</v>
      </c>
      <c r="X5" s="66"/>
    </row>
    <row r="6" ht="16" customHeight="1" spans="1:24">
      <c r="A6" s="37"/>
      <c r="B6" s="37"/>
      <c r="C6" s="37"/>
      <c r="D6" s="37"/>
      <c r="E6" s="37"/>
      <c r="F6" s="22" t="s">
        <v>3179</v>
      </c>
      <c r="G6" s="29" t="s">
        <v>3180</v>
      </c>
      <c r="H6" s="29" t="s">
        <v>3181</v>
      </c>
      <c r="I6" s="29" t="s">
        <v>3182</v>
      </c>
      <c r="J6" s="29" t="s">
        <v>3183</v>
      </c>
      <c r="K6" s="29" t="s">
        <v>3184</v>
      </c>
      <c r="L6" s="29" t="s">
        <v>3185</v>
      </c>
      <c r="M6" s="37"/>
      <c r="N6" s="148" t="s">
        <v>3186</v>
      </c>
      <c r="O6" s="148" t="s">
        <v>3187</v>
      </c>
      <c r="P6" s="148" t="s">
        <v>3162</v>
      </c>
      <c r="Q6" s="37"/>
      <c r="R6" s="27"/>
      <c r="S6" s="37"/>
      <c r="T6" s="37"/>
      <c r="U6" s="37"/>
      <c r="V6" s="8"/>
      <c r="W6" s="65" t="s">
        <v>3050</v>
      </c>
      <c r="X6" s="65" t="s">
        <v>3051</v>
      </c>
    </row>
    <row r="7" ht="16" customHeight="1" spans="1:24">
      <c r="A7" s="39"/>
      <c r="B7" s="68"/>
      <c r="C7" s="68"/>
      <c r="D7" s="39"/>
      <c r="E7" s="69"/>
      <c r="F7" s="148"/>
      <c r="G7" s="148"/>
      <c r="H7" s="148"/>
      <c r="I7" s="148"/>
      <c r="J7" s="148"/>
      <c r="K7" s="148"/>
      <c r="L7" s="148"/>
      <c r="M7" s="29">
        <f>SUM(F7:L7)</f>
        <v>0</v>
      </c>
      <c r="N7" s="29">
        <f>F7*0%+G7*0%+H7*5%+I7*10%+J7*20%+K7*50%+L7*100%</f>
        <v>0</v>
      </c>
      <c r="O7" s="29"/>
      <c r="P7" s="29">
        <f>N7+O7</f>
        <v>0</v>
      </c>
      <c r="Q7" s="29">
        <f>P7</f>
        <v>0</v>
      </c>
      <c r="R7" s="36">
        <f>M7</f>
        <v>0</v>
      </c>
      <c r="S7" s="29">
        <f t="shared" ref="S7:S26" si="0">R7-M7</f>
        <v>0</v>
      </c>
      <c r="T7" s="29">
        <f t="shared" ref="T7:T26" si="1">IF(M7=0,0,ROUND(S7/M7*100,2))</f>
        <v>0</v>
      </c>
      <c r="U7" s="70"/>
      <c r="V7" s="8"/>
      <c r="W7" s="71"/>
      <c r="X7" s="71"/>
    </row>
    <row r="8" ht="16" customHeight="1" spans="1:24">
      <c r="A8" s="39"/>
      <c r="B8" s="68"/>
      <c r="C8" s="68"/>
      <c r="D8" s="39"/>
      <c r="E8" s="69"/>
      <c r="F8" s="148"/>
      <c r="G8" s="148"/>
      <c r="H8" s="148"/>
      <c r="I8" s="148"/>
      <c r="J8" s="148"/>
      <c r="K8" s="148"/>
      <c r="L8" s="148"/>
      <c r="M8" s="29">
        <f>SUM(F8:L8)</f>
        <v>0</v>
      </c>
      <c r="N8" s="29">
        <f>F8*0%+G8*0%+H8*5%+I8*10%+J8*20%+K8*50%+L8*100%</f>
        <v>0</v>
      </c>
      <c r="O8" s="29"/>
      <c r="P8" s="29">
        <f>N8+O8</f>
        <v>0</v>
      </c>
      <c r="Q8" s="29">
        <f>P8</f>
        <v>0</v>
      </c>
      <c r="R8" s="36">
        <f>M8</f>
        <v>0</v>
      </c>
      <c r="S8" s="29">
        <f t="shared" si="0"/>
        <v>0</v>
      </c>
      <c r="T8" s="29">
        <f t="shared" si="1"/>
        <v>0</v>
      </c>
      <c r="U8" s="70"/>
      <c r="V8" s="8"/>
      <c r="W8" s="71"/>
      <c r="X8" s="71"/>
    </row>
    <row r="9" ht="16" customHeight="1" spans="1:24">
      <c r="A9" s="39"/>
      <c r="B9" s="68"/>
      <c r="C9" s="68"/>
      <c r="D9" s="39"/>
      <c r="E9" s="69"/>
      <c r="F9" s="148"/>
      <c r="G9" s="148"/>
      <c r="H9" s="148"/>
      <c r="I9" s="148"/>
      <c r="J9" s="148"/>
      <c r="K9" s="148"/>
      <c r="L9" s="148"/>
      <c r="M9" s="29">
        <f>SUM(F9:L9)</f>
        <v>0</v>
      </c>
      <c r="N9" s="29">
        <f>F9*0%+G9*0%+H9*5%+I9*10%+J9*20%+K9*50%+L9*100%</f>
        <v>0</v>
      </c>
      <c r="O9" s="29"/>
      <c r="P9" s="29">
        <f>N9+O9</f>
        <v>0</v>
      </c>
      <c r="Q9" s="29">
        <f>P9</f>
        <v>0</v>
      </c>
      <c r="R9" s="36">
        <f>M9</f>
        <v>0</v>
      </c>
      <c r="S9" s="29">
        <f t="shared" si="0"/>
        <v>0</v>
      </c>
      <c r="T9" s="29">
        <f t="shared" si="1"/>
        <v>0</v>
      </c>
      <c r="U9" s="70"/>
      <c r="V9" s="8"/>
      <c r="W9" s="71"/>
      <c r="X9" s="71"/>
    </row>
    <row r="10" ht="16" customHeight="1" spans="1:24">
      <c r="A10" s="39"/>
      <c r="B10" s="68"/>
      <c r="C10" s="68"/>
      <c r="D10" s="39"/>
      <c r="E10" s="69"/>
      <c r="F10" s="148"/>
      <c r="G10" s="148"/>
      <c r="H10" s="148"/>
      <c r="I10" s="148"/>
      <c r="J10" s="148"/>
      <c r="K10" s="148"/>
      <c r="L10" s="148"/>
      <c r="M10" s="29"/>
      <c r="N10" s="29"/>
      <c r="O10" s="29"/>
      <c r="P10" s="29"/>
      <c r="Q10" s="29"/>
      <c r="R10" s="29"/>
      <c r="S10" s="29">
        <f t="shared" si="0"/>
        <v>0</v>
      </c>
      <c r="T10" s="29">
        <f t="shared" si="1"/>
        <v>0</v>
      </c>
      <c r="U10" s="70"/>
      <c r="V10" s="8"/>
      <c r="W10" s="71"/>
      <c r="X10" s="71"/>
    </row>
    <row r="11" ht="16" customHeight="1" spans="1:24">
      <c r="A11" s="39"/>
      <c r="B11" s="68"/>
      <c r="C11" s="68"/>
      <c r="D11" s="39"/>
      <c r="E11" s="69"/>
      <c r="F11" s="148"/>
      <c r="G11" s="148"/>
      <c r="H11" s="148"/>
      <c r="I11" s="148"/>
      <c r="J11" s="148"/>
      <c r="K11" s="148"/>
      <c r="L11" s="148"/>
      <c r="M11" s="29"/>
      <c r="N11" s="29"/>
      <c r="O11" s="29"/>
      <c r="P11" s="29"/>
      <c r="Q11" s="29"/>
      <c r="R11" s="29"/>
      <c r="S11" s="29">
        <f t="shared" si="0"/>
        <v>0</v>
      </c>
      <c r="T11" s="29">
        <f t="shared" si="1"/>
        <v>0</v>
      </c>
      <c r="U11" s="70"/>
      <c r="V11" s="8"/>
      <c r="W11" s="71"/>
      <c r="X11" s="71"/>
    </row>
    <row r="12" ht="16" customHeight="1" spans="1:24">
      <c r="A12" s="39"/>
      <c r="B12" s="68"/>
      <c r="C12" s="68"/>
      <c r="D12" s="39"/>
      <c r="E12" s="69"/>
      <c r="F12" s="148"/>
      <c r="G12" s="148"/>
      <c r="H12" s="148"/>
      <c r="I12" s="148"/>
      <c r="J12" s="148"/>
      <c r="K12" s="148"/>
      <c r="L12" s="148"/>
      <c r="M12" s="29"/>
      <c r="N12" s="29"/>
      <c r="O12" s="29"/>
      <c r="P12" s="29"/>
      <c r="Q12" s="29"/>
      <c r="R12" s="29"/>
      <c r="S12" s="29">
        <f t="shared" si="0"/>
        <v>0</v>
      </c>
      <c r="T12" s="29">
        <f t="shared" si="1"/>
        <v>0</v>
      </c>
      <c r="U12" s="70"/>
      <c r="V12" s="8"/>
      <c r="W12" s="71"/>
      <c r="X12" s="71"/>
    </row>
    <row r="13" ht="16" customHeight="1" spans="1:24">
      <c r="A13" s="39"/>
      <c r="B13" s="68"/>
      <c r="C13" s="68"/>
      <c r="D13" s="39"/>
      <c r="E13" s="69"/>
      <c r="F13" s="148"/>
      <c r="G13" s="148"/>
      <c r="H13" s="148"/>
      <c r="I13" s="148"/>
      <c r="J13" s="148"/>
      <c r="K13" s="148"/>
      <c r="L13" s="148"/>
      <c r="M13" s="29"/>
      <c r="N13" s="29"/>
      <c r="O13" s="29"/>
      <c r="P13" s="29"/>
      <c r="Q13" s="29"/>
      <c r="R13" s="29"/>
      <c r="S13" s="29">
        <f t="shared" si="0"/>
        <v>0</v>
      </c>
      <c r="T13" s="29">
        <f t="shared" si="1"/>
        <v>0</v>
      </c>
      <c r="U13" s="70"/>
      <c r="V13" s="8"/>
      <c r="W13" s="71"/>
      <c r="X13" s="71"/>
    </row>
    <row r="14" ht="16" customHeight="1" spans="1:24">
      <c r="A14" s="39"/>
      <c r="B14" s="68"/>
      <c r="C14" s="68"/>
      <c r="D14" s="39"/>
      <c r="E14" s="69"/>
      <c r="F14" s="148"/>
      <c r="G14" s="148"/>
      <c r="H14" s="148"/>
      <c r="I14" s="148"/>
      <c r="J14" s="148"/>
      <c r="K14" s="148"/>
      <c r="L14" s="148"/>
      <c r="M14" s="29"/>
      <c r="N14" s="29"/>
      <c r="O14" s="29"/>
      <c r="P14" s="29"/>
      <c r="Q14" s="29"/>
      <c r="R14" s="29"/>
      <c r="S14" s="29">
        <f t="shared" si="0"/>
        <v>0</v>
      </c>
      <c r="T14" s="29">
        <f t="shared" si="1"/>
        <v>0</v>
      </c>
      <c r="U14" s="70"/>
      <c r="V14" s="8"/>
      <c r="W14" s="71"/>
      <c r="X14" s="71"/>
    </row>
    <row r="15" ht="16" customHeight="1" spans="1:24">
      <c r="A15" s="39"/>
      <c r="B15" s="68"/>
      <c r="C15" s="68"/>
      <c r="D15" s="39"/>
      <c r="E15" s="69"/>
      <c r="F15" s="148"/>
      <c r="G15" s="148"/>
      <c r="H15" s="148"/>
      <c r="I15" s="148"/>
      <c r="J15" s="148"/>
      <c r="K15" s="148"/>
      <c r="L15" s="148"/>
      <c r="M15" s="29"/>
      <c r="N15" s="29"/>
      <c r="O15" s="29"/>
      <c r="P15" s="29"/>
      <c r="Q15" s="29"/>
      <c r="R15" s="29"/>
      <c r="S15" s="29">
        <f t="shared" si="0"/>
        <v>0</v>
      </c>
      <c r="T15" s="29">
        <f t="shared" si="1"/>
        <v>0</v>
      </c>
      <c r="U15" s="70"/>
      <c r="V15" s="8"/>
      <c r="W15" s="71"/>
      <c r="X15" s="71"/>
    </row>
    <row r="16" ht="16" customHeight="1" spans="1:24">
      <c r="A16" s="39"/>
      <c r="B16" s="68"/>
      <c r="C16" s="68"/>
      <c r="D16" s="39"/>
      <c r="E16" s="69"/>
      <c r="F16" s="148"/>
      <c r="G16" s="148"/>
      <c r="H16" s="148"/>
      <c r="I16" s="148"/>
      <c r="J16" s="148"/>
      <c r="K16" s="148"/>
      <c r="L16" s="148"/>
      <c r="M16" s="29"/>
      <c r="N16" s="29"/>
      <c r="O16" s="29"/>
      <c r="P16" s="29"/>
      <c r="Q16" s="29"/>
      <c r="R16" s="29"/>
      <c r="S16" s="29">
        <f t="shared" si="0"/>
        <v>0</v>
      </c>
      <c r="T16" s="29">
        <f t="shared" si="1"/>
        <v>0</v>
      </c>
      <c r="U16" s="70"/>
      <c r="V16" s="8"/>
      <c r="W16" s="71"/>
      <c r="X16" s="71"/>
    </row>
    <row r="17" ht="16" customHeight="1" spans="1:24">
      <c r="A17" s="39"/>
      <c r="B17" s="68"/>
      <c r="C17" s="68"/>
      <c r="D17" s="39"/>
      <c r="E17" s="69"/>
      <c r="F17" s="148"/>
      <c r="G17" s="148"/>
      <c r="H17" s="148"/>
      <c r="I17" s="148"/>
      <c r="J17" s="148"/>
      <c r="K17" s="148"/>
      <c r="L17" s="148"/>
      <c r="M17" s="29"/>
      <c r="N17" s="29"/>
      <c r="O17" s="29"/>
      <c r="P17" s="29"/>
      <c r="Q17" s="29"/>
      <c r="R17" s="29"/>
      <c r="S17" s="29">
        <f t="shared" si="0"/>
        <v>0</v>
      </c>
      <c r="T17" s="29">
        <f t="shared" si="1"/>
        <v>0</v>
      </c>
      <c r="U17" s="70"/>
      <c r="V17" s="8"/>
      <c r="W17" s="71"/>
      <c r="X17" s="71"/>
    </row>
    <row r="18" ht="16" customHeight="1" spans="1:24">
      <c r="A18" s="39"/>
      <c r="B18" s="68"/>
      <c r="C18" s="68"/>
      <c r="D18" s="39"/>
      <c r="E18" s="69"/>
      <c r="F18" s="148"/>
      <c r="G18" s="148"/>
      <c r="H18" s="148"/>
      <c r="I18" s="148"/>
      <c r="J18" s="148"/>
      <c r="K18" s="148"/>
      <c r="L18" s="148"/>
      <c r="M18" s="29"/>
      <c r="N18" s="29"/>
      <c r="O18" s="29"/>
      <c r="P18" s="29"/>
      <c r="Q18" s="29"/>
      <c r="R18" s="29"/>
      <c r="S18" s="29">
        <f t="shared" si="0"/>
        <v>0</v>
      </c>
      <c r="T18" s="29">
        <f t="shared" si="1"/>
        <v>0</v>
      </c>
      <c r="U18" s="70"/>
      <c r="V18" s="8"/>
      <c r="W18" s="71"/>
      <c r="X18" s="71"/>
    </row>
    <row r="19" ht="16" customHeight="1" spans="1:24">
      <c r="A19" s="39"/>
      <c r="B19" s="68"/>
      <c r="C19" s="68"/>
      <c r="D19" s="39"/>
      <c r="E19" s="69"/>
      <c r="F19" s="148"/>
      <c r="G19" s="148"/>
      <c r="H19" s="148"/>
      <c r="I19" s="148"/>
      <c r="J19" s="148"/>
      <c r="K19" s="148"/>
      <c r="L19" s="148"/>
      <c r="M19" s="29"/>
      <c r="N19" s="29"/>
      <c r="O19" s="29"/>
      <c r="P19" s="29"/>
      <c r="Q19" s="29"/>
      <c r="R19" s="29"/>
      <c r="S19" s="29">
        <f t="shared" si="0"/>
        <v>0</v>
      </c>
      <c r="T19" s="29">
        <f t="shared" si="1"/>
        <v>0</v>
      </c>
      <c r="U19" s="70"/>
      <c r="V19" s="8"/>
      <c r="W19" s="71"/>
      <c r="X19" s="71"/>
    </row>
    <row r="20" ht="16" customHeight="1" spans="1:24">
      <c r="A20" s="39"/>
      <c r="B20" s="68"/>
      <c r="C20" s="68"/>
      <c r="D20" s="39"/>
      <c r="E20" s="69"/>
      <c r="F20" s="148"/>
      <c r="G20" s="148"/>
      <c r="H20" s="148"/>
      <c r="I20" s="148"/>
      <c r="J20" s="148"/>
      <c r="K20" s="148"/>
      <c r="L20" s="148"/>
      <c r="M20" s="29"/>
      <c r="N20" s="29"/>
      <c r="O20" s="29"/>
      <c r="P20" s="29"/>
      <c r="Q20" s="29"/>
      <c r="R20" s="29"/>
      <c r="S20" s="29">
        <f t="shared" si="0"/>
        <v>0</v>
      </c>
      <c r="T20" s="29">
        <f t="shared" si="1"/>
        <v>0</v>
      </c>
      <c r="U20" s="70"/>
      <c r="V20" s="8"/>
      <c r="W20" s="71"/>
      <c r="X20" s="71"/>
    </row>
    <row r="21" ht="16" customHeight="1" spans="1:24">
      <c r="A21" s="39"/>
      <c r="B21" s="68"/>
      <c r="C21" s="68"/>
      <c r="D21" s="39"/>
      <c r="E21" s="69"/>
      <c r="F21" s="148"/>
      <c r="G21" s="148"/>
      <c r="H21" s="148"/>
      <c r="I21" s="148"/>
      <c r="J21" s="148"/>
      <c r="K21" s="148"/>
      <c r="L21" s="148"/>
      <c r="M21" s="29"/>
      <c r="N21" s="29"/>
      <c r="O21" s="29"/>
      <c r="P21" s="29"/>
      <c r="Q21" s="29"/>
      <c r="R21" s="29"/>
      <c r="S21" s="29">
        <f t="shared" si="0"/>
        <v>0</v>
      </c>
      <c r="T21" s="29">
        <f t="shared" si="1"/>
        <v>0</v>
      </c>
      <c r="U21" s="70"/>
      <c r="V21" s="8"/>
      <c r="W21" s="71"/>
      <c r="X21" s="71"/>
    </row>
    <row r="22" ht="16" customHeight="1" spans="1:24">
      <c r="A22" s="39"/>
      <c r="B22" s="68"/>
      <c r="C22" s="68"/>
      <c r="D22" s="39"/>
      <c r="E22" s="69"/>
      <c r="F22" s="148"/>
      <c r="G22" s="148"/>
      <c r="H22" s="148"/>
      <c r="I22" s="148"/>
      <c r="J22" s="148"/>
      <c r="K22" s="148"/>
      <c r="L22" s="148"/>
      <c r="M22" s="29"/>
      <c r="N22" s="29"/>
      <c r="O22" s="29"/>
      <c r="P22" s="29"/>
      <c r="Q22" s="29"/>
      <c r="R22" s="29"/>
      <c r="S22" s="29">
        <f t="shared" si="0"/>
        <v>0</v>
      </c>
      <c r="T22" s="29">
        <f t="shared" si="1"/>
        <v>0</v>
      </c>
      <c r="U22" s="70"/>
      <c r="V22" s="8"/>
      <c r="W22" s="71"/>
      <c r="X22" s="71"/>
    </row>
    <row r="23" ht="16" customHeight="1" spans="1:24">
      <c r="A23" s="39"/>
      <c r="B23" s="68"/>
      <c r="C23" s="68"/>
      <c r="D23" s="39"/>
      <c r="E23" s="69"/>
      <c r="F23" s="148"/>
      <c r="G23" s="148"/>
      <c r="H23" s="148"/>
      <c r="I23" s="148"/>
      <c r="J23" s="148"/>
      <c r="K23" s="148"/>
      <c r="L23" s="148"/>
      <c r="M23" s="29"/>
      <c r="N23" s="29"/>
      <c r="O23" s="29"/>
      <c r="P23" s="29"/>
      <c r="Q23" s="29"/>
      <c r="R23" s="29"/>
      <c r="S23" s="29">
        <f t="shared" si="0"/>
        <v>0</v>
      </c>
      <c r="T23" s="29">
        <f t="shared" si="1"/>
        <v>0</v>
      </c>
      <c r="U23" s="70"/>
      <c r="V23" s="8"/>
      <c r="W23" s="71"/>
      <c r="X23" s="71"/>
    </row>
    <row r="24" ht="16" customHeight="1" spans="1:24">
      <c r="A24" s="39"/>
      <c r="B24" s="68"/>
      <c r="C24" s="68"/>
      <c r="D24" s="39"/>
      <c r="E24" s="69"/>
      <c r="F24" s="148"/>
      <c r="G24" s="148"/>
      <c r="H24" s="148"/>
      <c r="I24" s="148"/>
      <c r="J24" s="148"/>
      <c r="K24" s="148"/>
      <c r="L24" s="148"/>
      <c r="M24" s="29"/>
      <c r="N24" s="29"/>
      <c r="O24" s="29"/>
      <c r="P24" s="29"/>
      <c r="Q24" s="29"/>
      <c r="R24" s="29"/>
      <c r="S24" s="29">
        <f t="shared" si="0"/>
        <v>0</v>
      </c>
      <c r="T24" s="29">
        <f t="shared" si="1"/>
        <v>0</v>
      </c>
      <c r="U24" s="70"/>
      <c r="V24" s="8"/>
      <c r="W24" s="71"/>
      <c r="X24" s="71"/>
    </row>
    <row r="25" ht="16" customHeight="1" spans="1:24">
      <c r="A25" s="39"/>
      <c r="B25" s="68"/>
      <c r="C25" s="68"/>
      <c r="D25" s="39"/>
      <c r="E25" s="69"/>
      <c r="F25" s="148"/>
      <c r="G25" s="148"/>
      <c r="H25" s="148"/>
      <c r="I25" s="148"/>
      <c r="J25" s="148"/>
      <c r="K25" s="148"/>
      <c r="L25" s="148"/>
      <c r="M25" s="29"/>
      <c r="N25" s="29"/>
      <c r="O25" s="29"/>
      <c r="P25" s="29"/>
      <c r="Q25" s="29"/>
      <c r="R25" s="36"/>
      <c r="S25" s="29">
        <f t="shared" si="0"/>
        <v>0</v>
      </c>
      <c r="T25" s="29">
        <f t="shared" si="1"/>
        <v>0</v>
      </c>
      <c r="U25" s="70"/>
      <c r="V25" s="8"/>
      <c r="W25" s="71"/>
      <c r="X25" s="71"/>
    </row>
    <row r="26" ht="16" customHeight="1" spans="1:24">
      <c r="A26" s="39" t="s">
        <v>3162</v>
      </c>
      <c r="B26" s="13"/>
      <c r="C26" s="274"/>
      <c r="D26" s="39"/>
      <c r="E26" s="69"/>
      <c r="F26" s="69"/>
      <c r="G26" s="69"/>
      <c r="H26" s="69"/>
      <c r="I26" s="69"/>
      <c r="J26" s="69"/>
      <c r="K26" s="69"/>
      <c r="L26" s="69"/>
      <c r="M26" s="29">
        <f t="shared" ref="M26:R26" si="2">SUM(M7:M25)</f>
        <v>0</v>
      </c>
      <c r="N26" s="29">
        <f t="shared" si="2"/>
        <v>0</v>
      </c>
      <c r="O26" s="29">
        <f t="shared" si="2"/>
        <v>0</v>
      </c>
      <c r="P26" s="29">
        <f t="shared" si="2"/>
        <v>0</v>
      </c>
      <c r="Q26" s="29">
        <f t="shared" si="2"/>
        <v>0</v>
      </c>
      <c r="R26" s="29">
        <f t="shared" si="2"/>
        <v>0</v>
      </c>
      <c r="S26" s="29">
        <f t="shared" si="0"/>
        <v>0</v>
      </c>
      <c r="T26" s="29">
        <f t="shared" si="1"/>
        <v>0</v>
      </c>
      <c r="U26" s="70"/>
      <c r="V26" s="8"/>
      <c r="W26" s="71"/>
      <c r="X26" s="71"/>
    </row>
    <row r="27" ht="16" customHeight="1" spans="1:24">
      <c r="A27" s="39" t="s">
        <v>3163</v>
      </c>
      <c r="B27" s="13"/>
      <c r="C27" s="35"/>
      <c r="D27" s="22"/>
      <c r="E27" s="69"/>
      <c r="F27" s="69"/>
      <c r="G27" s="69"/>
      <c r="H27" s="69"/>
      <c r="I27" s="69"/>
      <c r="J27" s="69"/>
      <c r="K27" s="69"/>
      <c r="L27" s="69"/>
      <c r="M27" s="29">
        <f>P26</f>
        <v>0</v>
      </c>
      <c r="N27" s="29"/>
      <c r="O27" s="29"/>
      <c r="P27" s="29"/>
      <c r="Q27" s="29"/>
      <c r="R27" s="36"/>
      <c r="S27" s="36"/>
      <c r="T27" s="36"/>
      <c r="U27" s="70"/>
      <c r="V27" s="8"/>
      <c r="W27" s="71"/>
      <c r="X27" s="71"/>
    </row>
    <row r="28" ht="16" customHeight="1" spans="1:24">
      <c r="A28" s="39" t="s">
        <v>3164</v>
      </c>
      <c r="B28" s="13"/>
      <c r="C28" s="35"/>
      <c r="D28" s="22"/>
      <c r="E28" s="69"/>
      <c r="F28" s="69"/>
      <c r="G28" s="69"/>
      <c r="H28" s="69"/>
      <c r="I28" s="69"/>
      <c r="J28" s="69"/>
      <c r="K28" s="69"/>
      <c r="L28" s="69"/>
      <c r="M28" s="29"/>
      <c r="N28" s="29"/>
      <c r="O28" s="29"/>
      <c r="P28" s="29"/>
      <c r="Q28" s="29"/>
      <c r="R28" s="36">
        <f>Q26</f>
        <v>0</v>
      </c>
      <c r="S28" s="36"/>
      <c r="T28" s="36"/>
      <c r="U28" s="70"/>
      <c r="V28" s="8"/>
      <c r="W28" s="71"/>
      <c r="X28" s="71"/>
    </row>
    <row r="29" ht="16" customHeight="1" spans="1:24">
      <c r="A29" s="39" t="s">
        <v>3165</v>
      </c>
      <c r="B29" s="13"/>
      <c r="C29" s="35"/>
      <c r="D29" s="28"/>
      <c r="E29" s="69"/>
      <c r="F29" s="69"/>
      <c r="G29" s="69"/>
      <c r="H29" s="69"/>
      <c r="I29" s="69"/>
      <c r="J29" s="69"/>
      <c r="K29" s="69"/>
      <c r="L29" s="69"/>
      <c r="M29" s="29">
        <f>M26-M27</f>
        <v>0</v>
      </c>
      <c r="N29" s="29"/>
      <c r="O29" s="29"/>
      <c r="P29" s="29"/>
      <c r="Q29" s="29"/>
      <c r="R29" s="36">
        <f>R26-R2</f>
        <v>0</v>
      </c>
      <c r="S29" s="29">
        <f>R29-M2</f>
        <v>0</v>
      </c>
      <c r="T29" s="29">
        <f>IF(M29=0,0,ROUND(S29/M29*100,2))</f>
        <v>0</v>
      </c>
      <c r="U29" s="70"/>
      <c r="V29" s="8"/>
      <c r="W29" s="71">
        <f>SUM(W7:W27)</f>
        <v>0</v>
      </c>
      <c r="X29" s="71">
        <f>SUM(X7:X27)</f>
        <v>0</v>
      </c>
    </row>
    <row r="30" ht="16" customHeight="1" spans="1:24">
      <c r="A30" s="73" t="e">
        <f>#REF!</f>
        <v>#REF!</v>
      </c>
      <c r="B30" s="73"/>
      <c r="C30" s="73"/>
      <c r="D30" s="73"/>
      <c r="E30" s="73"/>
      <c r="F30" s="7"/>
      <c r="G30" s="7"/>
      <c r="H30" s="7"/>
      <c r="I30" s="7"/>
      <c r="J30" s="7"/>
      <c r="K30" s="7"/>
      <c r="L30" s="7"/>
      <c r="M30" s="74"/>
      <c r="N30" s="8"/>
      <c r="O30" s="8"/>
      <c r="P30" s="8"/>
      <c r="Q30" s="8"/>
      <c r="R30" s="74" t="str">
        <f>CONCATENATE(索引!$D$6,"：",索引!$D40,"    ",索引!$E40)</f>
        <v>评估人员：高晓宇    王海龙</v>
      </c>
      <c r="S30" s="305"/>
      <c r="T30" s="305"/>
      <c r="U30" s="73"/>
      <c r="V30" s="8"/>
      <c r="W30" s="8"/>
      <c r="X30" s="8"/>
    </row>
    <row r="31" ht="16" customHeight="1" spans="1:24">
      <c r="A31" s="8" t="e">
        <f>#REF!</f>
        <v>#REF!</v>
      </c>
      <c r="B31" s="8"/>
      <c r="C31" s="8"/>
      <c r="D31" s="8"/>
      <c r="E31" s="8"/>
      <c r="F31" s="8"/>
      <c r="G31" s="8"/>
      <c r="H31" s="8"/>
      <c r="I31" s="8"/>
      <c r="J31" s="8"/>
      <c r="K31" s="8"/>
      <c r="L31" s="8"/>
      <c r="M31" s="8"/>
      <c r="N31" s="8"/>
      <c r="O31" s="8"/>
      <c r="P31" s="8"/>
      <c r="Q31" s="8"/>
      <c r="R31" s="8"/>
      <c r="S31" s="8"/>
      <c r="T31" s="8"/>
      <c r="U31" s="8"/>
      <c r="V31" s="8"/>
      <c r="W31" s="8"/>
      <c r="X31" s="8"/>
    </row>
  </sheetData>
  <mergeCells count="20">
    <mergeCell ref="A1:U1"/>
    <mergeCell ref="A3:U3"/>
    <mergeCell ref="F5:L5"/>
    <mergeCell ref="N5:P5"/>
    <mergeCell ref="W5:X5"/>
    <mergeCell ref="A26:B26"/>
    <mergeCell ref="A27:B27"/>
    <mergeCell ref="A28:B28"/>
    <mergeCell ref="A29:B29"/>
    <mergeCell ref="A5:A6"/>
    <mergeCell ref="B5:B6"/>
    <mergeCell ref="C5:C6"/>
    <mergeCell ref="D5:D6"/>
    <mergeCell ref="E5:E6"/>
    <mergeCell ref="M5:M6"/>
    <mergeCell ref="Q5:Q6"/>
    <mergeCell ref="R5:R6"/>
    <mergeCell ref="S5:S6"/>
    <mergeCell ref="T5:T6"/>
    <mergeCell ref="U5:U6"/>
  </mergeCells>
  <pageMargins left="0.75" right="0.75" top="1" bottom="1" header="0.5" footer="0.5"/>
  <headerFooter/>
  <drawing r:id="rId2"/>
  <legacyDrawing r:id="rId3"/>
  <picture r:id="rId4"/>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T31"/>
  <sheetViews>
    <sheetView workbookViewId="0">
      <pane ySplit="6" topLeftCell="A7" activePane="bottomLeft" state="frozen"/>
      <selection/>
      <selection pane="bottomLeft" activeCell="A1" sqref="A1:K1"/>
    </sheetView>
  </sheetViews>
  <sheetFormatPr defaultColWidth="14" defaultRowHeight="15.2"/>
  <cols>
    <col min="1" max="1" width="5" customWidth="1"/>
    <col min="2" max="2" width="25" customWidth="1"/>
    <col min="3" max="3" width="11" customWidth="1"/>
    <col min="4" max="7" width="9" customWidth="1"/>
    <col min="8" max="8" width="11" customWidth="1"/>
    <col min="9" max="9" width="9" customWidth="1"/>
    <col min="10" max="10" width="11" customWidth="1"/>
    <col min="11" max="20" width="9" customWidth="1"/>
  </cols>
  <sheetData>
    <row r="1" ht="24" customHeight="1" spans="1:20">
      <c r="A1" s="61" t="s">
        <v>3356</v>
      </c>
      <c r="B1" s="62"/>
      <c r="C1" s="62"/>
      <c r="D1" s="62"/>
      <c r="E1" s="62"/>
      <c r="F1" s="62"/>
      <c r="G1" s="62"/>
      <c r="H1" s="62"/>
      <c r="I1" s="62"/>
      <c r="J1" s="62"/>
      <c r="K1" s="62"/>
      <c r="L1" s="62"/>
      <c r="M1" s="62"/>
      <c r="N1" s="62"/>
      <c r="O1" s="62"/>
      <c r="P1" s="62"/>
      <c r="Q1" s="62"/>
      <c r="R1" s="62"/>
      <c r="S1" s="62"/>
      <c r="T1" s="62"/>
    </row>
    <row r="2" ht="16" customHeight="1" spans="1:20">
      <c r="A2" s="63"/>
      <c r="B2" s="63"/>
      <c r="C2" s="63"/>
      <c r="D2" s="63"/>
      <c r="E2" s="63"/>
      <c r="F2" s="63"/>
      <c r="G2" s="63"/>
      <c r="H2" s="25"/>
      <c r="I2" s="25"/>
      <c r="J2" s="25"/>
      <c r="K2" s="42" t="s">
        <v>3357</v>
      </c>
      <c r="L2" s="8"/>
      <c r="M2" s="8"/>
      <c r="N2" s="8"/>
      <c r="O2" s="8"/>
      <c r="P2" s="8"/>
      <c r="Q2" s="8"/>
      <c r="R2" s="8"/>
      <c r="S2" s="8"/>
      <c r="T2" s="8"/>
    </row>
    <row r="3" ht="16" customHeight="1" spans="1:20">
      <c r="A3" s="63" t="e">
        <f>#REF!</f>
        <v>#REF!</v>
      </c>
      <c r="B3" s="8"/>
      <c r="C3" s="8"/>
      <c r="D3" s="8"/>
      <c r="E3" s="8"/>
      <c r="F3" s="8"/>
      <c r="G3" s="8"/>
      <c r="H3" s="8"/>
      <c r="I3" s="8"/>
      <c r="J3" s="8"/>
      <c r="K3" s="8"/>
      <c r="L3" s="8"/>
      <c r="M3" s="8"/>
      <c r="N3" s="8"/>
      <c r="O3" s="8"/>
      <c r="P3" s="8"/>
      <c r="Q3" s="8"/>
      <c r="R3" s="8"/>
      <c r="S3" s="8"/>
      <c r="T3" s="8"/>
    </row>
    <row r="4" ht="16" customHeight="1" spans="1:20">
      <c r="A4" s="105" t="e">
        <f>#REF!</f>
        <v>#REF!</v>
      </c>
      <c r="B4" s="8"/>
      <c r="C4" s="8"/>
      <c r="D4" s="8"/>
      <c r="E4" s="8"/>
      <c r="F4" s="8"/>
      <c r="G4" s="8"/>
      <c r="H4" s="8"/>
      <c r="I4" s="8"/>
      <c r="J4" s="8"/>
      <c r="K4" s="42" t="s">
        <v>2952</v>
      </c>
      <c r="L4" s="8"/>
      <c r="M4" s="65" t="s">
        <v>3156</v>
      </c>
      <c r="N4" s="66"/>
      <c r="O4" s="8"/>
      <c r="P4" s="8"/>
      <c r="Q4" s="8"/>
      <c r="R4" s="8"/>
      <c r="S4" s="8"/>
      <c r="T4" s="8"/>
    </row>
    <row r="5" ht="16" customHeight="1" spans="1:20">
      <c r="A5" s="22" t="s">
        <v>0</v>
      </c>
      <c r="B5" s="22" t="s">
        <v>3358</v>
      </c>
      <c r="C5" s="22" t="s">
        <v>3359</v>
      </c>
      <c r="D5" s="90" t="s">
        <v>3360</v>
      </c>
      <c r="E5" s="90" t="s">
        <v>3361</v>
      </c>
      <c r="F5" s="90" t="s">
        <v>3362</v>
      </c>
      <c r="G5" s="90" t="s">
        <v>3050</v>
      </c>
      <c r="H5" s="90" t="s">
        <v>3051</v>
      </c>
      <c r="I5" s="295" t="s">
        <v>3052</v>
      </c>
      <c r="J5" s="295" t="s">
        <v>3053</v>
      </c>
      <c r="K5" s="295" t="s">
        <v>3083</v>
      </c>
      <c r="L5" s="8"/>
      <c r="M5" s="295" t="s">
        <v>3050</v>
      </c>
      <c r="N5" s="295" t="s">
        <v>3051</v>
      </c>
      <c r="O5" s="25"/>
      <c r="P5" s="25"/>
      <c r="Q5" s="25"/>
      <c r="R5" s="25"/>
      <c r="S5" s="25"/>
      <c r="T5" s="25"/>
    </row>
    <row r="6" ht="16" customHeight="1" spans="1:20">
      <c r="A6" s="37"/>
      <c r="B6" s="37"/>
      <c r="C6" s="37"/>
      <c r="D6" s="37"/>
      <c r="E6" s="37"/>
      <c r="F6" s="37"/>
      <c r="G6" s="37"/>
      <c r="H6" s="37"/>
      <c r="I6" s="37"/>
      <c r="J6" s="37"/>
      <c r="K6" s="37"/>
      <c r="L6" s="8"/>
      <c r="M6" s="37"/>
      <c r="N6" s="37"/>
      <c r="O6" s="25"/>
      <c r="P6" s="25"/>
      <c r="Q6" s="25"/>
      <c r="R6" s="25"/>
      <c r="S6" s="25"/>
      <c r="T6" s="25"/>
    </row>
    <row r="7" ht="16" customHeight="1" spans="1:20">
      <c r="A7" s="28"/>
      <c r="B7" s="32"/>
      <c r="C7" s="69"/>
      <c r="D7" s="36"/>
      <c r="E7" s="36"/>
      <c r="F7" s="36"/>
      <c r="G7" s="36"/>
      <c r="H7" s="36"/>
      <c r="I7" s="29">
        <f t="shared" ref="I7:I29" si="0">H7-G7</f>
        <v>0</v>
      </c>
      <c r="J7" s="29">
        <f t="shared" ref="J7:J29" si="1">IF(G7=0,0,ROUND(I7/G7*100,2))</f>
        <v>0</v>
      </c>
      <c r="K7" s="28"/>
      <c r="L7" s="8"/>
      <c r="M7" s="71"/>
      <c r="N7" s="71"/>
      <c r="O7" s="8"/>
      <c r="P7" s="8"/>
      <c r="Q7" s="8"/>
      <c r="R7" s="8"/>
      <c r="S7" s="8"/>
      <c r="T7" s="8"/>
    </row>
    <row r="8" ht="16" customHeight="1" spans="1:20">
      <c r="A8" s="28"/>
      <c r="B8" s="32"/>
      <c r="C8" s="69"/>
      <c r="D8" s="36"/>
      <c r="E8" s="36"/>
      <c r="F8" s="36"/>
      <c r="G8" s="36"/>
      <c r="H8" s="36"/>
      <c r="I8" s="29">
        <f t="shared" si="0"/>
        <v>0</v>
      </c>
      <c r="J8" s="29">
        <f t="shared" si="1"/>
        <v>0</v>
      </c>
      <c r="K8" s="28"/>
      <c r="L8" s="8"/>
      <c r="M8" s="71"/>
      <c r="N8" s="71"/>
      <c r="O8" s="8"/>
      <c r="P8" s="8"/>
      <c r="Q8" s="8"/>
      <c r="R8" s="8"/>
      <c r="S8" s="8"/>
      <c r="T8" s="8"/>
    </row>
    <row r="9" ht="16" customHeight="1" spans="1:20">
      <c r="A9" s="78"/>
      <c r="B9" s="78"/>
      <c r="C9" s="78"/>
      <c r="D9" s="303"/>
      <c r="E9" s="303"/>
      <c r="F9" s="303"/>
      <c r="G9" s="303"/>
      <c r="H9" s="303"/>
      <c r="I9" s="29">
        <f t="shared" si="0"/>
        <v>0</v>
      </c>
      <c r="J9" s="29">
        <f t="shared" si="1"/>
        <v>0</v>
      </c>
      <c r="K9" s="78"/>
      <c r="L9" s="8"/>
      <c r="M9" s="71"/>
      <c r="N9" s="71"/>
      <c r="O9" s="8"/>
      <c r="P9" s="8"/>
      <c r="Q9" s="8"/>
      <c r="R9" s="8"/>
      <c r="S9" s="8"/>
      <c r="T9" s="8"/>
    </row>
    <row r="10" ht="16" customHeight="1" spans="1:20">
      <c r="A10" s="28"/>
      <c r="B10" s="32"/>
      <c r="C10" s="69"/>
      <c r="D10" s="36"/>
      <c r="E10" s="36"/>
      <c r="F10" s="36"/>
      <c r="G10" s="36"/>
      <c r="H10" s="36"/>
      <c r="I10" s="29">
        <f t="shared" si="0"/>
        <v>0</v>
      </c>
      <c r="J10" s="29">
        <f t="shared" si="1"/>
        <v>0</v>
      </c>
      <c r="K10" s="28"/>
      <c r="L10" s="8"/>
      <c r="M10" s="71"/>
      <c r="N10" s="71"/>
      <c r="O10" s="8"/>
      <c r="P10" s="8"/>
      <c r="Q10" s="8"/>
      <c r="R10" s="8"/>
      <c r="S10" s="8"/>
      <c r="T10" s="8"/>
    </row>
    <row r="11" ht="16" customHeight="1" spans="1:20">
      <c r="A11" s="28"/>
      <c r="B11" s="32"/>
      <c r="C11" s="69"/>
      <c r="D11" s="36"/>
      <c r="E11" s="36"/>
      <c r="F11" s="36"/>
      <c r="G11" s="36"/>
      <c r="H11" s="36"/>
      <c r="I11" s="29">
        <f t="shared" si="0"/>
        <v>0</v>
      </c>
      <c r="J11" s="29">
        <f t="shared" si="1"/>
        <v>0</v>
      </c>
      <c r="K11" s="28"/>
      <c r="L11" s="8"/>
      <c r="M11" s="71"/>
      <c r="N11" s="71"/>
      <c r="O11" s="8"/>
      <c r="P11" s="8"/>
      <c r="Q11" s="8"/>
      <c r="R11" s="8"/>
      <c r="S11" s="8"/>
      <c r="T11" s="8"/>
    </row>
    <row r="12" ht="16" customHeight="1" spans="1:20">
      <c r="A12" s="28"/>
      <c r="B12" s="32"/>
      <c r="C12" s="69"/>
      <c r="D12" s="36"/>
      <c r="E12" s="36"/>
      <c r="F12" s="36"/>
      <c r="G12" s="36"/>
      <c r="H12" s="36"/>
      <c r="I12" s="29">
        <f t="shared" si="0"/>
        <v>0</v>
      </c>
      <c r="J12" s="29">
        <f t="shared" si="1"/>
        <v>0</v>
      </c>
      <c r="K12" s="28"/>
      <c r="L12" s="8"/>
      <c r="M12" s="71"/>
      <c r="N12" s="71"/>
      <c r="O12" s="8"/>
      <c r="P12" s="8"/>
      <c r="Q12" s="8"/>
      <c r="R12" s="8"/>
      <c r="S12" s="8"/>
      <c r="T12" s="8"/>
    </row>
    <row r="13" ht="16" customHeight="1" spans="1:20">
      <c r="A13" s="28"/>
      <c r="B13" s="32"/>
      <c r="C13" s="69"/>
      <c r="D13" s="36"/>
      <c r="E13" s="36"/>
      <c r="F13" s="36"/>
      <c r="G13" s="36"/>
      <c r="H13" s="36"/>
      <c r="I13" s="29">
        <f t="shared" si="0"/>
        <v>0</v>
      </c>
      <c r="J13" s="29">
        <f t="shared" si="1"/>
        <v>0</v>
      </c>
      <c r="K13" s="28"/>
      <c r="L13" s="8"/>
      <c r="M13" s="71"/>
      <c r="N13" s="71"/>
      <c r="O13" s="8"/>
      <c r="P13" s="8"/>
      <c r="Q13" s="8"/>
      <c r="R13" s="8"/>
      <c r="S13" s="8"/>
      <c r="T13" s="8"/>
    </row>
    <row r="14" ht="16" customHeight="1" spans="1:20">
      <c r="A14" s="28"/>
      <c r="B14" s="32"/>
      <c r="C14" s="69"/>
      <c r="D14" s="36"/>
      <c r="E14" s="36"/>
      <c r="F14" s="36"/>
      <c r="G14" s="36"/>
      <c r="H14" s="36"/>
      <c r="I14" s="29">
        <f t="shared" si="0"/>
        <v>0</v>
      </c>
      <c r="J14" s="29">
        <f t="shared" si="1"/>
        <v>0</v>
      </c>
      <c r="K14" s="28"/>
      <c r="L14" s="8"/>
      <c r="M14" s="71"/>
      <c r="N14" s="71"/>
      <c r="O14" s="8"/>
      <c r="P14" s="8"/>
      <c r="Q14" s="8"/>
      <c r="R14" s="8"/>
      <c r="S14" s="8"/>
      <c r="T14" s="8"/>
    </row>
    <row r="15" ht="16" customHeight="1" spans="1:20">
      <c r="A15" s="28"/>
      <c r="B15" s="32"/>
      <c r="C15" s="69"/>
      <c r="D15" s="36"/>
      <c r="E15" s="36"/>
      <c r="F15" s="36"/>
      <c r="G15" s="36"/>
      <c r="H15" s="36"/>
      <c r="I15" s="29">
        <f t="shared" si="0"/>
        <v>0</v>
      </c>
      <c r="J15" s="29">
        <f t="shared" si="1"/>
        <v>0</v>
      </c>
      <c r="K15" s="28"/>
      <c r="L15" s="8"/>
      <c r="M15" s="71"/>
      <c r="N15" s="71"/>
      <c r="O15" s="8"/>
      <c r="P15" s="8"/>
      <c r="Q15" s="8"/>
      <c r="R15" s="8"/>
      <c r="S15" s="8"/>
      <c r="T15" s="8"/>
    </row>
    <row r="16" ht="16" customHeight="1" spans="1:20">
      <c r="A16" s="28"/>
      <c r="B16" s="32"/>
      <c r="C16" s="69"/>
      <c r="D16" s="36"/>
      <c r="E16" s="36"/>
      <c r="F16" s="36"/>
      <c r="G16" s="36"/>
      <c r="H16" s="36"/>
      <c r="I16" s="29">
        <f t="shared" si="0"/>
        <v>0</v>
      </c>
      <c r="J16" s="29">
        <f t="shared" si="1"/>
        <v>0</v>
      </c>
      <c r="K16" s="28"/>
      <c r="L16" s="8"/>
      <c r="M16" s="71"/>
      <c r="N16" s="71"/>
      <c r="O16" s="8"/>
      <c r="P16" s="8"/>
      <c r="Q16" s="8"/>
      <c r="R16" s="8"/>
      <c r="S16" s="8"/>
      <c r="T16" s="8"/>
    </row>
    <row r="17" ht="16" customHeight="1" spans="1:20">
      <c r="A17" s="28"/>
      <c r="B17" s="32"/>
      <c r="C17" s="69"/>
      <c r="D17" s="36"/>
      <c r="E17" s="36"/>
      <c r="F17" s="36"/>
      <c r="G17" s="36"/>
      <c r="H17" s="36"/>
      <c r="I17" s="29">
        <f t="shared" si="0"/>
        <v>0</v>
      </c>
      <c r="J17" s="29">
        <f t="shared" si="1"/>
        <v>0</v>
      </c>
      <c r="K17" s="28"/>
      <c r="L17" s="8"/>
      <c r="M17" s="71"/>
      <c r="N17" s="71"/>
      <c r="O17" s="8"/>
      <c r="P17" s="8"/>
      <c r="Q17" s="8"/>
      <c r="R17" s="8"/>
      <c r="S17" s="8"/>
      <c r="T17" s="8"/>
    </row>
    <row r="18" ht="16" customHeight="1" spans="1:20">
      <c r="A18" s="28"/>
      <c r="B18" s="32"/>
      <c r="C18" s="69"/>
      <c r="D18" s="36"/>
      <c r="E18" s="36"/>
      <c r="F18" s="36"/>
      <c r="G18" s="36"/>
      <c r="H18" s="36"/>
      <c r="I18" s="29">
        <f t="shared" si="0"/>
        <v>0</v>
      </c>
      <c r="J18" s="29">
        <f t="shared" si="1"/>
        <v>0</v>
      </c>
      <c r="K18" s="28"/>
      <c r="L18" s="8"/>
      <c r="M18" s="71"/>
      <c r="N18" s="71"/>
      <c r="O18" s="8"/>
      <c r="P18" s="8"/>
      <c r="Q18" s="8"/>
      <c r="R18" s="8"/>
      <c r="S18" s="8"/>
      <c r="T18" s="8"/>
    </row>
    <row r="19" ht="16" customHeight="1" spans="1:20">
      <c r="A19" s="28"/>
      <c r="B19" s="32"/>
      <c r="C19" s="69"/>
      <c r="D19" s="36"/>
      <c r="E19" s="36"/>
      <c r="F19" s="36"/>
      <c r="G19" s="36"/>
      <c r="H19" s="36"/>
      <c r="I19" s="29">
        <f t="shared" si="0"/>
        <v>0</v>
      </c>
      <c r="J19" s="29">
        <f t="shared" si="1"/>
        <v>0</v>
      </c>
      <c r="K19" s="28"/>
      <c r="L19" s="8"/>
      <c r="M19" s="71"/>
      <c r="N19" s="71"/>
      <c r="O19" s="8"/>
      <c r="P19" s="8"/>
      <c r="Q19" s="8"/>
      <c r="R19" s="8"/>
      <c r="S19" s="8"/>
      <c r="T19" s="8"/>
    </row>
    <row r="20" ht="16" customHeight="1" spans="1:20">
      <c r="A20" s="28"/>
      <c r="B20" s="32"/>
      <c r="C20" s="69"/>
      <c r="D20" s="36"/>
      <c r="E20" s="36"/>
      <c r="F20" s="36"/>
      <c r="G20" s="36"/>
      <c r="H20" s="36"/>
      <c r="I20" s="29">
        <f t="shared" si="0"/>
        <v>0</v>
      </c>
      <c r="J20" s="29">
        <f t="shared" si="1"/>
        <v>0</v>
      </c>
      <c r="K20" s="28"/>
      <c r="L20" s="8"/>
      <c r="M20" s="71"/>
      <c r="N20" s="71"/>
      <c r="O20" s="8"/>
      <c r="P20" s="8"/>
      <c r="Q20" s="8"/>
      <c r="R20" s="8"/>
      <c r="S20" s="8"/>
      <c r="T20" s="8"/>
    </row>
    <row r="21" ht="16" customHeight="1" spans="1:20">
      <c r="A21" s="28"/>
      <c r="B21" s="32"/>
      <c r="C21" s="69"/>
      <c r="D21" s="36"/>
      <c r="E21" s="36"/>
      <c r="F21" s="36"/>
      <c r="G21" s="36"/>
      <c r="H21" s="36"/>
      <c r="I21" s="29">
        <f t="shared" si="0"/>
        <v>0</v>
      </c>
      <c r="J21" s="29">
        <f t="shared" si="1"/>
        <v>0</v>
      </c>
      <c r="K21" s="28"/>
      <c r="L21" s="8"/>
      <c r="M21" s="71"/>
      <c r="N21" s="71"/>
      <c r="O21" s="8"/>
      <c r="P21" s="8"/>
      <c r="Q21" s="8"/>
      <c r="R21" s="8"/>
      <c r="S21" s="8"/>
      <c r="T21" s="8"/>
    </row>
    <row r="22" ht="16" customHeight="1" spans="1:20">
      <c r="A22" s="28"/>
      <c r="B22" s="32"/>
      <c r="C22" s="69"/>
      <c r="D22" s="36"/>
      <c r="E22" s="36"/>
      <c r="F22" s="36"/>
      <c r="G22" s="36"/>
      <c r="H22" s="36"/>
      <c r="I22" s="29">
        <f t="shared" si="0"/>
        <v>0</v>
      </c>
      <c r="J22" s="29">
        <f t="shared" si="1"/>
        <v>0</v>
      </c>
      <c r="K22" s="28"/>
      <c r="L22" s="8"/>
      <c r="M22" s="71"/>
      <c r="N22" s="71"/>
      <c r="O22" s="8"/>
      <c r="P22" s="8"/>
      <c r="Q22" s="8"/>
      <c r="R22" s="8"/>
      <c r="S22" s="8"/>
      <c r="T22" s="8"/>
    </row>
    <row r="23" ht="16" customHeight="1" spans="1:20">
      <c r="A23" s="28"/>
      <c r="B23" s="32"/>
      <c r="C23" s="69"/>
      <c r="D23" s="36"/>
      <c r="E23" s="36"/>
      <c r="F23" s="36"/>
      <c r="G23" s="36"/>
      <c r="H23" s="36"/>
      <c r="I23" s="29">
        <f t="shared" si="0"/>
        <v>0</v>
      </c>
      <c r="J23" s="29">
        <f t="shared" si="1"/>
        <v>0</v>
      </c>
      <c r="K23" s="28"/>
      <c r="L23" s="8"/>
      <c r="M23" s="71"/>
      <c r="N23" s="71"/>
      <c r="O23" s="8"/>
      <c r="P23" s="8"/>
      <c r="Q23" s="8"/>
      <c r="R23" s="8"/>
      <c r="S23" s="8"/>
      <c r="T23" s="8"/>
    </row>
    <row r="24" ht="16" customHeight="1" spans="1:20">
      <c r="A24" s="28"/>
      <c r="B24" s="32"/>
      <c r="C24" s="69"/>
      <c r="D24" s="36"/>
      <c r="E24" s="36"/>
      <c r="F24" s="36"/>
      <c r="G24" s="36"/>
      <c r="H24" s="36"/>
      <c r="I24" s="29">
        <f t="shared" si="0"/>
        <v>0</v>
      </c>
      <c r="J24" s="29">
        <f t="shared" si="1"/>
        <v>0</v>
      </c>
      <c r="K24" s="28"/>
      <c r="L24" s="8"/>
      <c r="M24" s="71"/>
      <c r="N24" s="71"/>
      <c r="O24" s="8"/>
      <c r="P24" s="8"/>
      <c r="Q24" s="8"/>
      <c r="R24" s="8"/>
      <c r="S24" s="8"/>
      <c r="T24" s="8"/>
    </row>
    <row r="25" ht="16" customHeight="1" spans="1:20">
      <c r="A25" s="28"/>
      <c r="B25" s="32"/>
      <c r="C25" s="69"/>
      <c r="D25" s="36"/>
      <c r="E25" s="36"/>
      <c r="F25" s="36"/>
      <c r="G25" s="36"/>
      <c r="H25" s="36"/>
      <c r="I25" s="29">
        <f t="shared" si="0"/>
        <v>0</v>
      </c>
      <c r="J25" s="29">
        <f t="shared" si="1"/>
        <v>0</v>
      </c>
      <c r="K25" s="28"/>
      <c r="L25" s="8"/>
      <c r="M25" s="71"/>
      <c r="N25" s="71"/>
      <c r="O25" s="8"/>
      <c r="P25" s="8"/>
      <c r="Q25" s="8"/>
      <c r="R25" s="8"/>
      <c r="S25" s="8"/>
      <c r="T25" s="8"/>
    </row>
    <row r="26" ht="16" customHeight="1" spans="1:20">
      <c r="A26" s="28"/>
      <c r="B26" s="32"/>
      <c r="C26" s="69"/>
      <c r="D26" s="36"/>
      <c r="E26" s="36"/>
      <c r="F26" s="36"/>
      <c r="G26" s="36"/>
      <c r="H26" s="36"/>
      <c r="I26" s="29">
        <f t="shared" si="0"/>
        <v>0</v>
      </c>
      <c r="J26" s="29">
        <f t="shared" si="1"/>
        <v>0</v>
      </c>
      <c r="K26" s="28"/>
      <c r="L26" s="8"/>
      <c r="M26" s="71"/>
      <c r="N26" s="71"/>
      <c r="O26" s="8"/>
      <c r="P26" s="8"/>
      <c r="Q26" s="8"/>
      <c r="R26" s="8"/>
      <c r="S26" s="8"/>
      <c r="T26" s="8"/>
    </row>
    <row r="27" ht="16" customHeight="1" spans="1:20">
      <c r="A27" s="28"/>
      <c r="B27" s="32"/>
      <c r="C27" s="69"/>
      <c r="D27" s="36"/>
      <c r="E27" s="36"/>
      <c r="F27" s="36"/>
      <c r="G27" s="36"/>
      <c r="H27" s="36"/>
      <c r="I27" s="29">
        <f t="shared" si="0"/>
        <v>0</v>
      </c>
      <c r="J27" s="29">
        <f t="shared" si="1"/>
        <v>0</v>
      </c>
      <c r="K27" s="28"/>
      <c r="L27" s="8"/>
      <c r="M27" s="71"/>
      <c r="N27" s="71"/>
      <c r="O27" s="8"/>
      <c r="P27" s="8"/>
      <c r="Q27" s="8"/>
      <c r="R27" s="8"/>
      <c r="S27" s="8"/>
      <c r="T27" s="8"/>
    </row>
    <row r="28" ht="16" customHeight="1" spans="1:20">
      <c r="A28" s="28"/>
      <c r="B28" s="32"/>
      <c r="C28" s="69"/>
      <c r="D28" s="36"/>
      <c r="E28" s="36"/>
      <c r="F28" s="36"/>
      <c r="G28" s="36"/>
      <c r="H28" s="36"/>
      <c r="I28" s="29">
        <f t="shared" si="0"/>
        <v>0</v>
      </c>
      <c r="J28" s="29">
        <f t="shared" si="1"/>
        <v>0</v>
      </c>
      <c r="K28" s="28"/>
      <c r="L28" s="8"/>
      <c r="M28" s="71"/>
      <c r="N28" s="71"/>
      <c r="O28" s="8"/>
      <c r="P28" s="8"/>
      <c r="Q28" s="8"/>
      <c r="R28" s="8"/>
      <c r="S28" s="8"/>
      <c r="T28" s="8"/>
    </row>
    <row r="29" ht="16" customHeight="1" spans="1:20">
      <c r="A29" s="22" t="s">
        <v>3363</v>
      </c>
      <c r="B29" s="13"/>
      <c r="C29" s="36"/>
      <c r="D29" s="36"/>
      <c r="E29" s="36"/>
      <c r="F29" s="36"/>
      <c r="G29" s="36">
        <f>SUM(G6:G28)</f>
        <v>0</v>
      </c>
      <c r="H29" s="36">
        <f>SUM(H6:H28)</f>
        <v>0</v>
      </c>
      <c r="I29" s="29">
        <f t="shared" si="0"/>
        <v>0</v>
      </c>
      <c r="J29" s="29">
        <f t="shared" si="1"/>
        <v>0</v>
      </c>
      <c r="K29" s="28"/>
      <c r="L29" s="8"/>
      <c r="M29" s="71">
        <f>SUM(M6:M28)</f>
        <v>0</v>
      </c>
      <c r="N29" s="71">
        <f>SUM(N6:N28)</f>
        <v>0</v>
      </c>
      <c r="O29" s="8"/>
      <c r="P29" s="8"/>
      <c r="Q29" s="8"/>
      <c r="R29" s="8"/>
      <c r="S29" s="8"/>
      <c r="T29" s="8"/>
    </row>
    <row r="30" ht="16" customHeight="1" spans="1:20">
      <c r="A30" s="73" t="e">
        <f>#REF!</f>
        <v>#REF!</v>
      </c>
      <c r="B30" s="73"/>
      <c r="C30" s="73"/>
      <c r="D30" s="73"/>
      <c r="E30" s="73"/>
      <c r="F30" s="73"/>
      <c r="G30" s="73"/>
      <c r="H30" s="74" t="str">
        <f>CONCATENATE(索引!$D$6,"：",索引!$D41,"    ",索引!$E41)</f>
        <v>评估人员：高晓宇    王海龙</v>
      </c>
      <c r="I30" s="8"/>
      <c r="J30" s="8"/>
      <c r="K30" s="8"/>
      <c r="L30" s="8"/>
      <c r="M30" s="8"/>
      <c r="N30" s="8"/>
      <c r="O30" s="8"/>
      <c r="P30" s="8"/>
      <c r="Q30" s="8"/>
      <c r="R30" s="8"/>
      <c r="S30" s="8"/>
      <c r="T30" s="8"/>
    </row>
    <row r="31" ht="16" customHeight="1" spans="1:20">
      <c r="A31" s="8" t="e">
        <f>#REF!</f>
        <v>#REF!</v>
      </c>
      <c r="B31" s="8"/>
      <c r="C31" s="8"/>
      <c r="D31" s="8"/>
      <c r="E31" s="8"/>
      <c r="F31" s="8"/>
      <c r="G31" s="8"/>
      <c r="H31" s="8"/>
      <c r="I31" s="8"/>
      <c r="J31" s="8"/>
      <c r="K31" s="8"/>
      <c r="L31" s="8"/>
      <c r="M31" s="8"/>
      <c r="N31" s="8"/>
      <c r="O31" s="8"/>
      <c r="P31" s="8"/>
      <c r="Q31" s="8"/>
      <c r="R31" s="8"/>
      <c r="S31" s="8"/>
      <c r="T31" s="8"/>
    </row>
  </sheetData>
  <mergeCells count="17">
    <mergeCell ref="A1:K1"/>
    <mergeCell ref="A3:K3"/>
    <mergeCell ref="M4:N4"/>
    <mergeCell ref="A29:B29"/>
    <mergeCell ref="A5:A6"/>
    <mergeCell ref="B5:B6"/>
    <mergeCell ref="C5:C6"/>
    <mergeCell ref="D5:D6"/>
    <mergeCell ref="E5:E6"/>
    <mergeCell ref="F5:F6"/>
    <mergeCell ref="G5:G6"/>
    <mergeCell ref="H5:H6"/>
    <mergeCell ref="I5:I6"/>
    <mergeCell ref="J5:J6"/>
    <mergeCell ref="K5:K6"/>
    <mergeCell ref="M5:M6"/>
    <mergeCell ref="N5:N6"/>
  </mergeCells>
  <pageMargins left="0.75" right="0.75" top="1" bottom="1" header="0.5" footer="0.5"/>
  <headerFooter/>
  <drawing r:id="rId1"/>
  <picture r:id="rId2"/>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T31"/>
  <sheetViews>
    <sheetView workbookViewId="0">
      <pane xSplit="2" ySplit="5" topLeftCell="C6" activePane="bottomRight" state="frozen"/>
      <selection/>
      <selection pane="topRight"/>
      <selection pane="bottomLeft"/>
      <selection pane="bottomRight" activeCell="A1" sqref="A1:I1"/>
    </sheetView>
  </sheetViews>
  <sheetFormatPr defaultColWidth="14" defaultRowHeight="15.2"/>
  <cols>
    <col min="1" max="1" width="5" customWidth="1"/>
    <col min="2" max="2" width="23" customWidth="1"/>
    <col min="3" max="3" width="9" customWidth="1"/>
    <col min="4" max="4" width="17" customWidth="1"/>
    <col min="5" max="6" width="13" customWidth="1"/>
    <col min="7" max="8" width="11" customWidth="1"/>
    <col min="9" max="9" width="19" customWidth="1"/>
    <col min="10" max="20" width="9" customWidth="1"/>
  </cols>
  <sheetData>
    <row r="1" ht="24" customHeight="1" spans="1:20">
      <c r="A1" s="61" t="s">
        <v>3364</v>
      </c>
      <c r="B1" s="62"/>
      <c r="C1" s="62"/>
      <c r="D1" s="62"/>
      <c r="E1" s="62"/>
      <c r="F1" s="62"/>
      <c r="G1" s="62"/>
      <c r="H1" s="62"/>
      <c r="I1" s="62"/>
      <c r="J1" s="62"/>
      <c r="K1" s="62"/>
      <c r="L1" s="62"/>
      <c r="M1" s="62"/>
      <c r="N1" s="62"/>
      <c r="O1" s="62"/>
      <c r="P1" s="62"/>
      <c r="Q1" s="62"/>
      <c r="R1" s="62"/>
      <c r="S1" s="62"/>
      <c r="T1" s="62"/>
    </row>
    <row r="2" ht="16" customHeight="1" spans="1:20">
      <c r="A2" s="63"/>
      <c r="B2" s="63"/>
      <c r="C2" s="63"/>
      <c r="D2" s="63"/>
      <c r="E2" s="63"/>
      <c r="F2" s="25"/>
      <c r="G2" s="25"/>
      <c r="H2" s="25"/>
      <c r="I2" s="42" t="s">
        <v>3365</v>
      </c>
      <c r="J2" s="8"/>
      <c r="K2" s="8"/>
      <c r="L2" s="8"/>
      <c r="M2" s="8"/>
      <c r="N2" s="8"/>
      <c r="O2" s="8"/>
      <c r="P2" s="8"/>
      <c r="Q2" s="8"/>
      <c r="R2" s="8"/>
      <c r="S2" s="8"/>
      <c r="T2" s="8"/>
    </row>
    <row r="3" ht="16" customHeight="1" spans="1:20">
      <c r="A3" s="63" t="e">
        <f>#REF!</f>
        <v>#REF!</v>
      </c>
      <c r="B3" s="8"/>
      <c r="C3" s="8"/>
      <c r="D3" s="8"/>
      <c r="E3" s="8"/>
      <c r="F3" s="8"/>
      <c r="G3" s="8"/>
      <c r="H3" s="8"/>
      <c r="I3" s="8"/>
      <c r="J3" s="8"/>
      <c r="K3" s="8"/>
      <c r="L3" s="8"/>
      <c r="M3" s="8"/>
      <c r="N3" s="8"/>
      <c r="O3" s="8"/>
      <c r="P3" s="8"/>
      <c r="Q3" s="8"/>
      <c r="R3" s="8"/>
      <c r="S3" s="8"/>
      <c r="T3" s="8"/>
    </row>
    <row r="4" ht="16" customHeight="1" spans="1:20">
      <c r="A4" s="105" t="e">
        <f>#REF!</f>
        <v>#REF!</v>
      </c>
      <c r="B4" s="8"/>
      <c r="C4" s="8"/>
      <c r="D4" s="8"/>
      <c r="E4" s="8"/>
      <c r="F4" s="8"/>
      <c r="G4" s="8"/>
      <c r="H4" s="8"/>
      <c r="I4" s="42" t="s">
        <v>2952</v>
      </c>
      <c r="J4" s="8"/>
      <c r="K4" s="65" t="s">
        <v>3156</v>
      </c>
      <c r="L4" s="66"/>
      <c r="M4" s="8"/>
      <c r="N4" s="8"/>
      <c r="O4" s="8"/>
      <c r="P4" s="8"/>
      <c r="Q4" s="8"/>
      <c r="R4" s="8"/>
      <c r="S4" s="8"/>
      <c r="T4" s="8"/>
    </row>
    <row r="5" ht="16" customHeight="1" spans="1:20">
      <c r="A5" s="22" t="s">
        <v>0</v>
      </c>
      <c r="B5" s="22" t="s">
        <v>3358</v>
      </c>
      <c r="C5" s="22" t="s">
        <v>3198</v>
      </c>
      <c r="D5" s="22" t="s">
        <v>3366</v>
      </c>
      <c r="E5" s="90" t="s">
        <v>3050</v>
      </c>
      <c r="F5" s="35" t="s">
        <v>3051</v>
      </c>
      <c r="G5" s="22" t="s">
        <v>3052</v>
      </c>
      <c r="H5" s="22" t="s">
        <v>3053</v>
      </c>
      <c r="I5" s="22" t="s">
        <v>3083</v>
      </c>
      <c r="J5" s="25"/>
      <c r="K5" s="65" t="s">
        <v>3050</v>
      </c>
      <c r="L5" s="65" t="s">
        <v>3051</v>
      </c>
      <c r="M5" s="25"/>
      <c r="N5" s="25"/>
      <c r="O5" s="25"/>
      <c r="P5" s="25"/>
      <c r="Q5" s="25"/>
      <c r="R5" s="25"/>
      <c r="S5" s="25"/>
      <c r="T5" s="25"/>
    </row>
    <row r="6" ht="16" customHeight="1" spans="1:20">
      <c r="A6" s="22"/>
      <c r="B6" s="32"/>
      <c r="C6" s="22"/>
      <c r="D6" s="22"/>
      <c r="E6" s="36"/>
      <c r="F6" s="36"/>
      <c r="G6" s="29">
        <f t="shared" ref="G6:G29" si="0">F6-E6</f>
        <v>0</v>
      </c>
      <c r="H6" s="29">
        <f t="shared" ref="H6:H29" si="1">IF(E6=0,0,ROUND(G6/E6*100,2))</f>
        <v>0</v>
      </c>
      <c r="I6" s="28"/>
      <c r="J6" s="8"/>
      <c r="K6" s="71">
        <f>E6</f>
        <v>0</v>
      </c>
      <c r="L6" s="71">
        <f>F6</f>
        <v>0</v>
      </c>
      <c r="M6" s="8"/>
      <c r="N6" s="8"/>
      <c r="O6" s="8"/>
      <c r="P6" s="8"/>
      <c r="Q6" s="8"/>
      <c r="R6" s="8"/>
      <c r="S6" s="8"/>
      <c r="T6" s="8"/>
    </row>
    <row r="7" ht="16" customHeight="1" spans="1:20">
      <c r="A7" s="28"/>
      <c r="B7" s="32"/>
      <c r="C7" s="69"/>
      <c r="D7" s="69"/>
      <c r="E7" s="36"/>
      <c r="F7" s="36"/>
      <c r="G7" s="29">
        <f t="shared" si="0"/>
        <v>0</v>
      </c>
      <c r="H7" s="29">
        <f t="shared" si="1"/>
        <v>0</v>
      </c>
      <c r="I7" s="28"/>
      <c r="J7" s="8"/>
      <c r="K7" s="71">
        <f>E7</f>
        <v>0</v>
      </c>
      <c r="L7" s="71">
        <f>F7</f>
        <v>0</v>
      </c>
      <c r="M7" s="8"/>
      <c r="N7" s="8"/>
      <c r="O7" s="8"/>
      <c r="P7" s="8"/>
      <c r="Q7" s="8"/>
      <c r="R7" s="8"/>
      <c r="S7" s="8"/>
      <c r="T7" s="8"/>
    </row>
    <row r="8" ht="16" customHeight="1" spans="1:20">
      <c r="A8" s="28"/>
      <c r="B8" s="32"/>
      <c r="C8" s="69"/>
      <c r="D8" s="69"/>
      <c r="E8" s="36"/>
      <c r="F8" s="36"/>
      <c r="G8" s="29">
        <f t="shared" si="0"/>
        <v>0</v>
      </c>
      <c r="H8" s="29">
        <f t="shared" si="1"/>
        <v>0</v>
      </c>
      <c r="I8" s="28"/>
      <c r="J8" s="8"/>
      <c r="K8" s="71">
        <f>E8</f>
        <v>0</v>
      </c>
      <c r="L8" s="71">
        <f>F8</f>
        <v>0</v>
      </c>
      <c r="M8" s="8"/>
      <c r="N8" s="8"/>
      <c r="O8" s="8"/>
      <c r="P8" s="8"/>
      <c r="Q8" s="8"/>
      <c r="R8" s="8"/>
      <c r="S8" s="8"/>
      <c r="T8" s="8"/>
    </row>
    <row r="9" ht="16" customHeight="1" spans="1:20">
      <c r="A9" s="28"/>
      <c r="B9" s="32"/>
      <c r="C9" s="69"/>
      <c r="D9" s="69"/>
      <c r="E9" s="303"/>
      <c r="F9" s="303"/>
      <c r="G9" s="29">
        <f t="shared" si="0"/>
        <v>0</v>
      </c>
      <c r="H9" s="29">
        <f t="shared" si="1"/>
        <v>0</v>
      </c>
      <c r="I9" s="28"/>
      <c r="J9" s="8"/>
      <c r="K9" s="71">
        <f>E9</f>
        <v>0</v>
      </c>
      <c r="L9" s="71">
        <f>F9</f>
        <v>0</v>
      </c>
      <c r="M9" s="8"/>
      <c r="N9" s="8"/>
      <c r="O9" s="8"/>
      <c r="P9" s="8"/>
      <c r="Q9" s="8"/>
      <c r="R9" s="8"/>
      <c r="S9" s="8"/>
      <c r="T9" s="8"/>
    </row>
    <row r="10" ht="16" customHeight="1" spans="1:20">
      <c r="A10" s="28"/>
      <c r="B10" s="32"/>
      <c r="C10" s="69"/>
      <c r="D10" s="69"/>
      <c r="E10" s="36"/>
      <c r="F10" s="36"/>
      <c r="G10" s="29">
        <f t="shared" si="0"/>
        <v>0</v>
      </c>
      <c r="H10" s="29">
        <f t="shared" si="1"/>
        <v>0</v>
      </c>
      <c r="I10" s="28"/>
      <c r="J10" s="8"/>
      <c r="K10" s="71">
        <f>E10</f>
        <v>0</v>
      </c>
      <c r="L10" s="71">
        <f>F10</f>
        <v>0</v>
      </c>
      <c r="M10" s="8"/>
      <c r="N10" s="8"/>
      <c r="O10" s="8"/>
      <c r="P10" s="8"/>
      <c r="Q10" s="8"/>
      <c r="R10" s="8"/>
      <c r="S10" s="8"/>
      <c r="T10" s="8"/>
    </row>
    <row r="11" ht="16" customHeight="1" spans="1:20">
      <c r="A11" s="28"/>
      <c r="B11" s="32"/>
      <c r="C11" s="69"/>
      <c r="D11" s="69"/>
      <c r="E11" s="36"/>
      <c r="F11" s="36"/>
      <c r="G11" s="29">
        <f t="shared" si="0"/>
        <v>0</v>
      </c>
      <c r="H11" s="29">
        <f t="shared" si="1"/>
        <v>0</v>
      </c>
      <c r="I11" s="28"/>
      <c r="J11" s="8"/>
      <c r="K11" s="71"/>
      <c r="L11" s="71"/>
      <c r="M11" s="8"/>
      <c r="N11" s="8"/>
      <c r="O11" s="8"/>
      <c r="P11" s="8"/>
      <c r="Q11" s="8"/>
      <c r="R11" s="8"/>
      <c r="S11" s="8"/>
      <c r="T11" s="8"/>
    </row>
    <row r="12" ht="16" customHeight="1" spans="1:20">
      <c r="A12" s="28"/>
      <c r="B12" s="32"/>
      <c r="C12" s="69"/>
      <c r="D12" s="69"/>
      <c r="E12" s="36"/>
      <c r="F12" s="36"/>
      <c r="G12" s="29">
        <f t="shared" si="0"/>
        <v>0</v>
      </c>
      <c r="H12" s="29">
        <f t="shared" si="1"/>
        <v>0</v>
      </c>
      <c r="I12" s="28"/>
      <c r="J12" s="8"/>
      <c r="K12" s="71"/>
      <c r="L12" s="71"/>
      <c r="M12" s="8"/>
      <c r="N12" s="8"/>
      <c r="O12" s="8"/>
      <c r="P12" s="8"/>
      <c r="Q12" s="8"/>
      <c r="R12" s="8"/>
      <c r="S12" s="8"/>
      <c r="T12" s="8"/>
    </row>
    <row r="13" ht="16" customHeight="1" spans="1:20">
      <c r="A13" s="28"/>
      <c r="B13" s="32"/>
      <c r="C13" s="69"/>
      <c r="D13" s="69"/>
      <c r="E13" s="36"/>
      <c r="F13" s="36"/>
      <c r="G13" s="29">
        <f t="shared" si="0"/>
        <v>0</v>
      </c>
      <c r="H13" s="29">
        <f t="shared" si="1"/>
        <v>0</v>
      </c>
      <c r="I13" s="28"/>
      <c r="J13" s="8"/>
      <c r="K13" s="71"/>
      <c r="L13" s="71"/>
      <c r="M13" s="8"/>
      <c r="N13" s="8"/>
      <c r="O13" s="8"/>
      <c r="P13" s="8"/>
      <c r="Q13" s="8"/>
      <c r="R13" s="8"/>
      <c r="S13" s="8"/>
      <c r="T13" s="8"/>
    </row>
    <row r="14" ht="16" customHeight="1" spans="1:20">
      <c r="A14" s="28"/>
      <c r="B14" s="32"/>
      <c r="C14" s="69"/>
      <c r="D14" s="69"/>
      <c r="E14" s="36"/>
      <c r="F14" s="36"/>
      <c r="G14" s="29">
        <f t="shared" si="0"/>
        <v>0</v>
      </c>
      <c r="H14" s="29">
        <f t="shared" si="1"/>
        <v>0</v>
      </c>
      <c r="I14" s="28"/>
      <c r="J14" s="8"/>
      <c r="K14" s="71"/>
      <c r="L14" s="71"/>
      <c r="M14" s="8"/>
      <c r="N14" s="8"/>
      <c r="O14" s="8"/>
      <c r="P14" s="8"/>
      <c r="Q14" s="8"/>
      <c r="R14" s="8"/>
      <c r="S14" s="8"/>
      <c r="T14" s="8"/>
    </row>
    <row r="15" ht="16" customHeight="1" spans="1:20">
      <c r="A15" s="28"/>
      <c r="B15" s="32"/>
      <c r="C15" s="69"/>
      <c r="D15" s="69"/>
      <c r="E15" s="36"/>
      <c r="F15" s="36"/>
      <c r="G15" s="29">
        <f t="shared" si="0"/>
        <v>0</v>
      </c>
      <c r="H15" s="29">
        <f t="shared" si="1"/>
        <v>0</v>
      </c>
      <c r="I15" s="28"/>
      <c r="J15" s="8"/>
      <c r="K15" s="71"/>
      <c r="L15" s="71"/>
      <c r="M15" s="8"/>
      <c r="N15" s="8"/>
      <c r="O15" s="8"/>
      <c r="P15" s="8"/>
      <c r="Q15" s="8"/>
      <c r="R15" s="8"/>
      <c r="S15" s="8"/>
      <c r="T15" s="8"/>
    </row>
    <row r="16" ht="16" customHeight="1" spans="1:20">
      <c r="A16" s="28"/>
      <c r="B16" s="32"/>
      <c r="C16" s="69"/>
      <c r="D16" s="69"/>
      <c r="E16" s="36"/>
      <c r="F16" s="36"/>
      <c r="G16" s="29">
        <f t="shared" si="0"/>
        <v>0</v>
      </c>
      <c r="H16" s="29">
        <f t="shared" si="1"/>
        <v>0</v>
      </c>
      <c r="I16" s="28"/>
      <c r="J16" s="8"/>
      <c r="K16" s="71"/>
      <c r="L16" s="71"/>
      <c r="M16" s="8"/>
      <c r="N16" s="8"/>
      <c r="O16" s="8"/>
      <c r="P16" s="8"/>
      <c r="Q16" s="8"/>
      <c r="R16" s="8"/>
      <c r="S16" s="8"/>
      <c r="T16" s="8"/>
    </row>
    <row r="17" ht="16" customHeight="1" spans="1:20">
      <c r="A17" s="28"/>
      <c r="B17" s="32"/>
      <c r="C17" s="69"/>
      <c r="D17" s="69"/>
      <c r="E17" s="36"/>
      <c r="F17" s="36"/>
      <c r="G17" s="29">
        <f t="shared" si="0"/>
        <v>0</v>
      </c>
      <c r="H17" s="29">
        <f t="shared" si="1"/>
        <v>0</v>
      </c>
      <c r="I17" s="28"/>
      <c r="J17" s="8"/>
      <c r="K17" s="71"/>
      <c r="L17" s="71"/>
      <c r="M17" s="8"/>
      <c r="N17" s="8"/>
      <c r="O17" s="8"/>
      <c r="P17" s="8"/>
      <c r="Q17" s="8"/>
      <c r="R17" s="8"/>
      <c r="S17" s="8"/>
      <c r="T17" s="8"/>
    </row>
    <row r="18" ht="16" customHeight="1" spans="1:20">
      <c r="A18" s="28"/>
      <c r="B18" s="32"/>
      <c r="C18" s="69"/>
      <c r="D18" s="69"/>
      <c r="E18" s="36"/>
      <c r="F18" s="36"/>
      <c r="G18" s="29">
        <f t="shared" si="0"/>
        <v>0</v>
      </c>
      <c r="H18" s="29">
        <f t="shared" si="1"/>
        <v>0</v>
      </c>
      <c r="I18" s="28"/>
      <c r="J18" s="8"/>
      <c r="K18" s="71"/>
      <c r="L18" s="71"/>
      <c r="M18" s="8"/>
      <c r="N18" s="8"/>
      <c r="O18" s="8"/>
      <c r="P18" s="8"/>
      <c r="Q18" s="8"/>
      <c r="R18" s="8"/>
      <c r="S18" s="8"/>
      <c r="T18" s="8"/>
    </row>
    <row r="19" ht="16" customHeight="1" spans="1:20">
      <c r="A19" s="28"/>
      <c r="B19" s="32"/>
      <c r="C19" s="69"/>
      <c r="D19" s="69"/>
      <c r="E19" s="36"/>
      <c r="F19" s="36"/>
      <c r="G19" s="29">
        <f t="shared" si="0"/>
        <v>0</v>
      </c>
      <c r="H19" s="29">
        <f t="shared" si="1"/>
        <v>0</v>
      </c>
      <c r="I19" s="28"/>
      <c r="J19" s="8"/>
      <c r="K19" s="71"/>
      <c r="L19" s="71"/>
      <c r="M19" s="8"/>
      <c r="N19" s="8"/>
      <c r="O19" s="8"/>
      <c r="P19" s="8"/>
      <c r="Q19" s="8"/>
      <c r="R19" s="8"/>
      <c r="S19" s="8"/>
      <c r="T19" s="8"/>
    </row>
    <row r="20" ht="16" customHeight="1" spans="1:20">
      <c r="A20" s="28"/>
      <c r="B20" s="32"/>
      <c r="C20" s="69"/>
      <c r="D20" s="69"/>
      <c r="E20" s="36"/>
      <c r="F20" s="36"/>
      <c r="G20" s="29">
        <f t="shared" si="0"/>
        <v>0</v>
      </c>
      <c r="H20" s="29">
        <f t="shared" si="1"/>
        <v>0</v>
      </c>
      <c r="I20" s="28"/>
      <c r="J20" s="8"/>
      <c r="K20" s="71"/>
      <c r="L20" s="71"/>
      <c r="M20" s="8"/>
      <c r="N20" s="8"/>
      <c r="O20" s="8"/>
      <c r="P20" s="8"/>
      <c r="Q20" s="8"/>
      <c r="R20" s="8"/>
      <c r="S20" s="8"/>
      <c r="T20" s="8"/>
    </row>
    <row r="21" ht="16" customHeight="1" spans="1:20">
      <c r="A21" s="28"/>
      <c r="B21" s="32"/>
      <c r="C21" s="69"/>
      <c r="D21" s="69"/>
      <c r="E21" s="36"/>
      <c r="F21" s="36"/>
      <c r="G21" s="29">
        <f t="shared" si="0"/>
        <v>0</v>
      </c>
      <c r="H21" s="29">
        <f t="shared" si="1"/>
        <v>0</v>
      </c>
      <c r="I21" s="28"/>
      <c r="J21" s="8"/>
      <c r="K21" s="71"/>
      <c r="L21" s="71"/>
      <c r="M21" s="8"/>
      <c r="N21" s="8"/>
      <c r="O21" s="8"/>
      <c r="P21" s="8"/>
      <c r="Q21" s="8"/>
      <c r="R21" s="8"/>
      <c r="S21" s="8"/>
      <c r="T21" s="8"/>
    </row>
    <row r="22" ht="16" customHeight="1" spans="1:20">
      <c r="A22" s="28"/>
      <c r="B22" s="32"/>
      <c r="C22" s="69"/>
      <c r="D22" s="69"/>
      <c r="E22" s="36"/>
      <c r="F22" s="36"/>
      <c r="G22" s="29">
        <f t="shared" si="0"/>
        <v>0</v>
      </c>
      <c r="H22" s="29">
        <f t="shared" si="1"/>
        <v>0</v>
      </c>
      <c r="I22" s="28"/>
      <c r="J22" s="8"/>
      <c r="K22" s="71"/>
      <c r="L22" s="71"/>
      <c r="M22" s="8"/>
      <c r="N22" s="8"/>
      <c r="O22" s="8"/>
      <c r="P22" s="8"/>
      <c r="Q22" s="8"/>
      <c r="R22" s="8"/>
      <c r="S22" s="8"/>
      <c r="T22" s="8"/>
    </row>
    <row r="23" ht="16" customHeight="1" spans="1:20">
      <c r="A23" s="28"/>
      <c r="B23" s="32"/>
      <c r="C23" s="69"/>
      <c r="D23" s="69"/>
      <c r="E23" s="36"/>
      <c r="F23" s="36"/>
      <c r="G23" s="29">
        <f t="shared" si="0"/>
        <v>0</v>
      </c>
      <c r="H23" s="29">
        <f t="shared" si="1"/>
        <v>0</v>
      </c>
      <c r="I23" s="28"/>
      <c r="J23" s="8"/>
      <c r="K23" s="71"/>
      <c r="L23" s="71"/>
      <c r="M23" s="8"/>
      <c r="N23" s="8"/>
      <c r="O23" s="8"/>
      <c r="P23" s="8"/>
      <c r="Q23" s="8"/>
      <c r="R23" s="8"/>
      <c r="S23" s="8"/>
      <c r="T23" s="8"/>
    </row>
    <row r="24" ht="16" customHeight="1" spans="1:20">
      <c r="A24" s="28"/>
      <c r="B24" s="32"/>
      <c r="C24" s="69"/>
      <c r="D24" s="69"/>
      <c r="E24" s="36"/>
      <c r="F24" s="36"/>
      <c r="G24" s="29">
        <f t="shared" si="0"/>
        <v>0</v>
      </c>
      <c r="H24" s="29">
        <f t="shared" si="1"/>
        <v>0</v>
      </c>
      <c r="I24" s="28"/>
      <c r="J24" s="8"/>
      <c r="K24" s="71"/>
      <c r="L24" s="71"/>
      <c r="M24" s="8"/>
      <c r="N24" s="8"/>
      <c r="O24" s="8"/>
      <c r="P24" s="8"/>
      <c r="Q24" s="8"/>
      <c r="R24" s="8"/>
      <c r="S24" s="8"/>
      <c r="T24" s="8"/>
    </row>
    <row r="25" ht="16" customHeight="1" spans="1:20">
      <c r="A25" s="28"/>
      <c r="B25" s="32"/>
      <c r="C25" s="69"/>
      <c r="D25" s="69"/>
      <c r="E25" s="36"/>
      <c r="F25" s="36"/>
      <c r="G25" s="29">
        <f t="shared" si="0"/>
        <v>0</v>
      </c>
      <c r="H25" s="29">
        <f t="shared" si="1"/>
        <v>0</v>
      </c>
      <c r="I25" s="28"/>
      <c r="J25" s="8"/>
      <c r="K25" s="71"/>
      <c r="L25" s="71"/>
      <c r="M25" s="8"/>
      <c r="N25" s="8"/>
      <c r="O25" s="8"/>
      <c r="P25" s="8"/>
      <c r="Q25" s="8"/>
      <c r="R25" s="8"/>
      <c r="S25" s="8"/>
      <c r="T25" s="8"/>
    </row>
    <row r="26" ht="16" customHeight="1" spans="1:20">
      <c r="A26" s="28"/>
      <c r="B26" s="32"/>
      <c r="C26" s="69"/>
      <c r="D26" s="69"/>
      <c r="E26" s="36"/>
      <c r="F26" s="36"/>
      <c r="G26" s="29">
        <f t="shared" si="0"/>
        <v>0</v>
      </c>
      <c r="H26" s="29">
        <f t="shared" si="1"/>
        <v>0</v>
      </c>
      <c r="I26" s="28"/>
      <c r="J26" s="8"/>
      <c r="K26" s="71"/>
      <c r="L26" s="71"/>
      <c r="M26" s="8"/>
      <c r="N26" s="8"/>
      <c r="O26" s="8"/>
      <c r="P26" s="8"/>
      <c r="Q26" s="8"/>
      <c r="R26" s="8"/>
      <c r="S26" s="8"/>
      <c r="T26" s="8"/>
    </row>
    <row r="27" ht="16" customHeight="1" spans="1:20">
      <c r="A27" s="28"/>
      <c r="B27" s="32"/>
      <c r="C27" s="69"/>
      <c r="D27" s="69"/>
      <c r="E27" s="36"/>
      <c r="F27" s="36"/>
      <c r="G27" s="29">
        <f t="shared" si="0"/>
        <v>0</v>
      </c>
      <c r="H27" s="29">
        <f t="shared" si="1"/>
        <v>0</v>
      </c>
      <c r="I27" s="28"/>
      <c r="J27" s="8"/>
      <c r="K27" s="71"/>
      <c r="L27" s="71"/>
      <c r="M27" s="8"/>
      <c r="N27" s="8"/>
      <c r="O27" s="8"/>
      <c r="P27" s="8"/>
      <c r="Q27" s="8"/>
      <c r="R27" s="8"/>
      <c r="S27" s="8"/>
      <c r="T27" s="8"/>
    </row>
    <row r="28" ht="16" customHeight="1" spans="1:20">
      <c r="A28" s="28"/>
      <c r="B28" s="32"/>
      <c r="C28" s="69"/>
      <c r="D28" s="69"/>
      <c r="E28" s="36"/>
      <c r="F28" s="36"/>
      <c r="G28" s="29">
        <f t="shared" si="0"/>
        <v>0</v>
      </c>
      <c r="H28" s="29">
        <f t="shared" si="1"/>
        <v>0</v>
      </c>
      <c r="I28" s="28"/>
      <c r="J28" s="8"/>
      <c r="K28" s="71"/>
      <c r="L28" s="71"/>
      <c r="M28" s="8"/>
      <c r="N28" s="8"/>
      <c r="O28" s="8"/>
      <c r="P28" s="8"/>
      <c r="Q28" s="8"/>
      <c r="R28" s="8"/>
      <c r="S28" s="8"/>
      <c r="T28" s="8"/>
    </row>
    <row r="29" ht="16" customHeight="1" spans="1:20">
      <c r="A29" s="22" t="s">
        <v>3363</v>
      </c>
      <c r="B29" s="13"/>
      <c r="C29" s="69"/>
      <c r="D29" s="69"/>
      <c r="E29" s="36">
        <f>SUM(E6:E28)</f>
        <v>0</v>
      </c>
      <c r="F29" s="36">
        <f>SUM(F6:F28)</f>
        <v>0</v>
      </c>
      <c r="G29" s="29">
        <f t="shared" si="0"/>
        <v>0</v>
      </c>
      <c r="H29" s="29">
        <f t="shared" si="1"/>
        <v>0</v>
      </c>
      <c r="I29" s="28"/>
      <c r="J29" s="8"/>
      <c r="K29" s="71">
        <f>SUM(K6:K28)</f>
        <v>0</v>
      </c>
      <c r="L29" s="71">
        <f>SUM(L6:L28)</f>
        <v>0</v>
      </c>
      <c r="M29" s="8"/>
      <c r="N29" s="8"/>
      <c r="O29" s="8"/>
      <c r="P29" s="8"/>
      <c r="Q29" s="8"/>
      <c r="R29" s="8"/>
      <c r="S29" s="8"/>
      <c r="T29" s="8"/>
    </row>
    <row r="30" ht="16" customHeight="1" spans="1:20">
      <c r="A30" s="73" t="e">
        <f>#REF!</f>
        <v>#REF!</v>
      </c>
      <c r="B30" s="73"/>
      <c r="C30" s="73"/>
      <c r="D30" s="73"/>
      <c r="E30" s="73"/>
      <c r="F30" s="74" t="str">
        <f>CONCATENATE(索引!$D$6,"：",索引!$D42,"    ",索引!$E42)</f>
        <v>评估人员：高晓宇    王海龙</v>
      </c>
      <c r="G30" s="8"/>
      <c r="H30" s="8"/>
      <c r="I30" s="8"/>
      <c r="J30" s="8"/>
      <c r="K30" s="8"/>
      <c r="L30" s="8"/>
      <c r="M30" s="8"/>
      <c r="N30" s="8"/>
      <c r="O30" s="8"/>
      <c r="P30" s="8"/>
      <c r="Q30" s="8"/>
      <c r="R30" s="8"/>
      <c r="S30" s="8"/>
      <c r="T30" s="8"/>
    </row>
    <row r="31" ht="16" customHeight="1" spans="1:20">
      <c r="A31" s="8" t="e">
        <f>#REF!</f>
        <v>#REF!</v>
      </c>
      <c r="B31" s="8"/>
      <c r="C31" s="8"/>
      <c r="D31" s="8"/>
      <c r="E31" s="8"/>
      <c r="F31" s="8"/>
      <c r="G31" s="8"/>
      <c r="H31" s="8"/>
      <c r="I31" s="8"/>
      <c r="J31" s="8"/>
      <c r="K31" s="8"/>
      <c r="L31" s="8"/>
      <c r="M31" s="8"/>
      <c r="N31" s="8"/>
      <c r="O31" s="8"/>
      <c r="P31" s="8"/>
      <c r="Q31" s="8"/>
      <c r="R31" s="8"/>
      <c r="S31" s="8"/>
      <c r="T31" s="8"/>
    </row>
  </sheetData>
  <mergeCells count="4">
    <mergeCell ref="A1:I1"/>
    <mergeCell ref="A3:I3"/>
    <mergeCell ref="K4:L4"/>
    <mergeCell ref="A29:B29"/>
  </mergeCells>
  <pageMargins left="0.75" right="0.75" top="1" bottom="1" header="0.5" footer="0.5"/>
  <headerFooter/>
  <drawing r:id="rId2"/>
  <legacyDrawing r:id="rId3"/>
  <picture r:id="rId4"/>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T34"/>
  <sheetViews>
    <sheetView workbookViewId="0">
      <pane xSplit="2" ySplit="5" topLeftCell="C6" activePane="bottomRight" state="frozen"/>
      <selection/>
      <selection pane="topRight"/>
      <selection pane="bottomLeft"/>
      <selection pane="bottomRight" activeCell="A1" sqref="A1:J1"/>
    </sheetView>
  </sheetViews>
  <sheetFormatPr defaultColWidth="14" defaultRowHeight="15.2"/>
  <cols>
    <col min="1" max="1" width="5" customWidth="1"/>
    <col min="2" max="2" width="25" customWidth="1"/>
    <col min="3" max="3" width="9" customWidth="1"/>
    <col min="4" max="4" width="15" customWidth="1"/>
    <col min="5" max="5" width="11" customWidth="1"/>
    <col min="6" max="7" width="13" customWidth="1"/>
    <col min="8" max="8" width="11" customWidth="1"/>
    <col min="9" max="9" width="9" customWidth="1"/>
    <col min="10" max="10" width="13" customWidth="1"/>
    <col min="11" max="20" width="9" customWidth="1"/>
  </cols>
  <sheetData>
    <row r="1" ht="24" customHeight="1" spans="1:20">
      <c r="A1" s="61" t="s">
        <v>3367</v>
      </c>
      <c r="B1" s="62"/>
      <c r="C1" s="62"/>
      <c r="D1" s="62"/>
      <c r="E1" s="62"/>
      <c r="F1" s="62"/>
      <c r="G1" s="62"/>
      <c r="H1" s="62"/>
      <c r="I1" s="62"/>
      <c r="J1" s="62"/>
      <c r="K1" s="62"/>
      <c r="L1" s="62"/>
      <c r="M1" s="62"/>
      <c r="N1" s="62"/>
      <c r="O1" s="62"/>
      <c r="P1" s="62"/>
      <c r="Q1" s="62"/>
      <c r="R1" s="62"/>
      <c r="S1" s="62"/>
      <c r="T1" s="62"/>
    </row>
    <row r="2" ht="16" customHeight="1" spans="1:20">
      <c r="A2" s="63"/>
      <c r="B2" s="63"/>
      <c r="C2" s="63"/>
      <c r="D2" s="63"/>
      <c r="E2" s="63"/>
      <c r="F2" s="63"/>
      <c r="G2" s="63"/>
      <c r="H2" s="63"/>
      <c r="I2" s="63"/>
      <c r="J2" s="83" t="s">
        <v>3368</v>
      </c>
      <c r="K2" s="8"/>
      <c r="L2" s="8"/>
      <c r="M2" s="8"/>
      <c r="N2" s="8"/>
      <c r="O2" s="8"/>
      <c r="P2" s="8"/>
      <c r="Q2" s="8"/>
      <c r="R2" s="8"/>
      <c r="S2" s="8"/>
      <c r="T2" s="8"/>
    </row>
    <row r="3" ht="16" customHeight="1" spans="1:20">
      <c r="A3" s="63" t="e">
        <f>#REF!</f>
        <v>#REF!</v>
      </c>
      <c r="B3" s="8"/>
      <c r="C3" s="8"/>
      <c r="D3" s="8"/>
      <c r="E3" s="8"/>
      <c r="F3" s="8"/>
      <c r="G3" s="8"/>
      <c r="H3" s="8"/>
      <c r="I3" s="8"/>
      <c r="J3" s="8"/>
      <c r="K3" s="8"/>
      <c r="L3" s="8"/>
      <c r="M3" s="8"/>
      <c r="N3" s="8"/>
      <c r="O3" s="8"/>
      <c r="P3" s="8"/>
      <c r="Q3" s="8"/>
      <c r="R3" s="8"/>
      <c r="S3" s="8"/>
      <c r="T3" s="8"/>
    </row>
    <row r="4" ht="16" customHeight="1" spans="1:20">
      <c r="A4" s="105" t="e">
        <f>#REF!</f>
        <v>#REF!</v>
      </c>
      <c r="B4" s="8"/>
      <c r="C4" s="8"/>
      <c r="D4" s="8"/>
      <c r="E4" s="8"/>
      <c r="F4" s="8"/>
      <c r="G4" s="8"/>
      <c r="H4" s="8"/>
      <c r="I4" s="8"/>
      <c r="J4" s="42" t="s">
        <v>2952</v>
      </c>
      <c r="K4" s="8"/>
      <c r="L4" s="65" t="s">
        <v>3156</v>
      </c>
      <c r="M4" s="66"/>
      <c r="N4" s="8"/>
      <c r="O4" s="8"/>
      <c r="P4" s="8"/>
      <c r="Q4" s="8"/>
      <c r="R4" s="8"/>
      <c r="S4" s="8"/>
      <c r="T4" s="8"/>
    </row>
    <row r="5" ht="16" customHeight="1" spans="1:20">
      <c r="A5" s="22" t="s">
        <v>0</v>
      </c>
      <c r="B5" s="22" t="s">
        <v>3358</v>
      </c>
      <c r="C5" s="22" t="s">
        <v>3198</v>
      </c>
      <c r="D5" s="22" t="s">
        <v>3366</v>
      </c>
      <c r="E5" s="22" t="s">
        <v>3128</v>
      </c>
      <c r="F5" s="90" t="s">
        <v>3050</v>
      </c>
      <c r="G5" s="35" t="s">
        <v>3051</v>
      </c>
      <c r="H5" s="22" t="s">
        <v>3052</v>
      </c>
      <c r="I5" s="22" t="s">
        <v>3053</v>
      </c>
      <c r="J5" s="22" t="s">
        <v>3083</v>
      </c>
      <c r="K5" s="25"/>
      <c r="L5" s="65" t="s">
        <v>3050</v>
      </c>
      <c r="M5" s="65" t="s">
        <v>3051</v>
      </c>
      <c r="N5" s="25"/>
      <c r="O5" s="25"/>
      <c r="P5" s="25"/>
      <c r="Q5" s="25"/>
      <c r="R5" s="25"/>
      <c r="S5" s="25"/>
      <c r="T5" s="25"/>
    </row>
    <row r="6" ht="16" customHeight="1" spans="1:20">
      <c r="A6" s="39"/>
      <c r="B6" s="68"/>
      <c r="C6" s="98"/>
      <c r="D6" s="39"/>
      <c r="E6" s="99"/>
      <c r="F6" s="99"/>
      <c r="G6" s="99"/>
      <c r="H6" s="29">
        <f t="shared" ref="H6:H29" si="0">G6-F6</f>
        <v>0</v>
      </c>
      <c r="I6" s="29">
        <f t="shared" ref="I6:I29" si="1">IF(F6=0,0,ROUND(H6/F6*100,2))</f>
        <v>0</v>
      </c>
      <c r="J6" s="39"/>
      <c r="K6" s="8"/>
      <c r="L6" s="71"/>
      <c r="M6" s="71"/>
      <c r="N6" s="8"/>
      <c r="O6" s="8"/>
      <c r="P6" s="8"/>
      <c r="Q6" s="8"/>
      <c r="R6" s="8"/>
      <c r="S6" s="8"/>
      <c r="T6" s="8"/>
    </row>
    <row r="7" ht="16" customHeight="1" spans="1:20">
      <c r="A7" s="39"/>
      <c r="B7" s="68"/>
      <c r="C7" s="97"/>
      <c r="D7" s="39"/>
      <c r="E7" s="148"/>
      <c r="F7" s="36"/>
      <c r="G7" s="36"/>
      <c r="H7" s="29">
        <f t="shared" si="0"/>
        <v>0</v>
      </c>
      <c r="I7" s="29">
        <f t="shared" si="1"/>
        <v>0</v>
      </c>
      <c r="J7" s="39"/>
      <c r="K7" s="8"/>
      <c r="L7" s="71"/>
      <c r="M7" s="71"/>
      <c r="N7" s="8"/>
      <c r="O7" s="8"/>
      <c r="P7" s="8"/>
      <c r="Q7" s="8"/>
      <c r="R7" s="8"/>
      <c r="S7" s="8"/>
      <c r="T7" s="8"/>
    </row>
    <row r="8" ht="16" customHeight="1" spans="1:20">
      <c r="A8" s="39"/>
      <c r="B8" s="68"/>
      <c r="C8" s="98"/>
      <c r="D8" s="39"/>
      <c r="E8" s="99"/>
      <c r="F8" s="36"/>
      <c r="G8" s="36"/>
      <c r="H8" s="29">
        <f t="shared" si="0"/>
        <v>0</v>
      </c>
      <c r="I8" s="29">
        <f t="shared" si="1"/>
        <v>0</v>
      </c>
      <c r="J8" s="39"/>
      <c r="K8" s="8"/>
      <c r="L8" s="71"/>
      <c r="M8" s="71"/>
      <c r="N8" s="8"/>
      <c r="O8" s="8"/>
      <c r="P8" s="8"/>
      <c r="Q8" s="8"/>
      <c r="R8" s="8"/>
      <c r="S8" s="8"/>
      <c r="T8" s="8"/>
    </row>
    <row r="9" ht="16" customHeight="1" spans="1:20">
      <c r="A9" s="39"/>
      <c r="B9" s="68"/>
      <c r="C9" s="98"/>
      <c r="D9" s="39"/>
      <c r="E9" s="99"/>
      <c r="F9" s="303"/>
      <c r="G9" s="303"/>
      <c r="H9" s="29">
        <f t="shared" si="0"/>
        <v>0</v>
      </c>
      <c r="I9" s="29">
        <f t="shared" si="1"/>
        <v>0</v>
      </c>
      <c r="J9" s="39"/>
      <c r="K9" s="8"/>
      <c r="L9" s="71"/>
      <c r="M9" s="71"/>
      <c r="N9" s="8"/>
      <c r="O9" s="8"/>
      <c r="P9" s="8"/>
      <c r="Q9" s="8"/>
      <c r="R9" s="8"/>
      <c r="S9" s="8"/>
      <c r="T9" s="8"/>
    </row>
    <row r="10" ht="16" customHeight="1" spans="1:20">
      <c r="A10" s="39"/>
      <c r="B10" s="68"/>
      <c r="C10" s="98"/>
      <c r="D10" s="39"/>
      <c r="E10" s="99"/>
      <c r="F10" s="36"/>
      <c r="G10" s="36"/>
      <c r="H10" s="29">
        <f t="shared" si="0"/>
        <v>0</v>
      </c>
      <c r="I10" s="29">
        <f t="shared" si="1"/>
        <v>0</v>
      </c>
      <c r="J10" s="39"/>
      <c r="K10" s="8"/>
      <c r="L10" s="71"/>
      <c r="M10" s="71"/>
      <c r="N10" s="8"/>
      <c r="O10" s="8"/>
      <c r="P10" s="8"/>
      <c r="Q10" s="8"/>
      <c r="R10" s="8"/>
      <c r="S10" s="8"/>
      <c r="T10" s="8"/>
    </row>
    <row r="11" ht="16" customHeight="1" spans="1:20">
      <c r="A11" s="39"/>
      <c r="B11" s="68"/>
      <c r="C11" s="98"/>
      <c r="D11" s="39"/>
      <c r="E11" s="99"/>
      <c r="F11" s="36"/>
      <c r="G11" s="36"/>
      <c r="H11" s="29">
        <f t="shared" si="0"/>
        <v>0</v>
      </c>
      <c r="I11" s="29">
        <f t="shared" si="1"/>
        <v>0</v>
      </c>
      <c r="J11" s="39"/>
      <c r="K11" s="8"/>
      <c r="L11" s="71"/>
      <c r="M11" s="71"/>
      <c r="N11" s="8"/>
      <c r="O11" s="8"/>
      <c r="P11" s="8"/>
      <c r="Q11" s="8"/>
      <c r="R11" s="8"/>
      <c r="S11" s="8"/>
      <c r="T11" s="8"/>
    </row>
    <row r="12" ht="16" customHeight="1" spans="1:20">
      <c r="A12" s="39"/>
      <c r="B12" s="68"/>
      <c r="C12" s="98"/>
      <c r="D12" s="39"/>
      <c r="E12" s="99"/>
      <c r="F12" s="36"/>
      <c r="G12" s="36"/>
      <c r="H12" s="29">
        <f t="shared" si="0"/>
        <v>0</v>
      </c>
      <c r="I12" s="29">
        <f t="shared" si="1"/>
        <v>0</v>
      </c>
      <c r="J12" s="39"/>
      <c r="K12" s="8"/>
      <c r="L12" s="71"/>
      <c r="M12" s="71"/>
      <c r="N12" s="8"/>
      <c r="O12" s="8"/>
      <c r="P12" s="8"/>
      <c r="Q12" s="8"/>
      <c r="R12" s="8"/>
      <c r="S12" s="8"/>
      <c r="T12" s="8"/>
    </row>
    <row r="13" ht="16" customHeight="1" spans="1:20">
      <c r="A13" s="39"/>
      <c r="B13" s="68"/>
      <c r="C13" s="98"/>
      <c r="D13" s="39"/>
      <c r="E13" s="99"/>
      <c r="F13" s="36"/>
      <c r="G13" s="36"/>
      <c r="H13" s="29">
        <f t="shared" si="0"/>
        <v>0</v>
      </c>
      <c r="I13" s="29">
        <f t="shared" si="1"/>
        <v>0</v>
      </c>
      <c r="J13" s="39"/>
      <c r="K13" s="8"/>
      <c r="L13" s="71"/>
      <c r="M13" s="71"/>
      <c r="N13" s="8"/>
      <c r="O13" s="8"/>
      <c r="P13" s="8"/>
      <c r="Q13" s="8"/>
      <c r="R13" s="8"/>
      <c r="S13" s="8"/>
      <c r="T13" s="8"/>
    </row>
    <row r="14" ht="16" customHeight="1" spans="1:20">
      <c r="A14" s="39"/>
      <c r="B14" s="68"/>
      <c r="C14" s="98"/>
      <c r="D14" s="39"/>
      <c r="E14" s="99"/>
      <c r="F14" s="36"/>
      <c r="G14" s="36"/>
      <c r="H14" s="29">
        <f t="shared" si="0"/>
        <v>0</v>
      </c>
      <c r="I14" s="29">
        <f t="shared" si="1"/>
        <v>0</v>
      </c>
      <c r="J14" s="39"/>
      <c r="K14" s="8"/>
      <c r="L14" s="71"/>
      <c r="M14" s="71"/>
      <c r="N14" s="8"/>
      <c r="O14" s="8"/>
      <c r="P14" s="8"/>
      <c r="Q14" s="8"/>
      <c r="R14" s="8"/>
      <c r="S14" s="8"/>
      <c r="T14" s="8"/>
    </row>
    <row r="15" ht="16" customHeight="1" spans="1:20">
      <c r="A15" s="39"/>
      <c r="B15" s="68"/>
      <c r="C15" s="98"/>
      <c r="D15" s="39"/>
      <c r="E15" s="99"/>
      <c r="F15" s="36"/>
      <c r="G15" s="36"/>
      <c r="H15" s="29">
        <f t="shared" si="0"/>
        <v>0</v>
      </c>
      <c r="I15" s="29">
        <f t="shared" si="1"/>
        <v>0</v>
      </c>
      <c r="J15" s="39"/>
      <c r="K15" s="8"/>
      <c r="L15" s="71"/>
      <c r="M15" s="71"/>
      <c r="N15" s="8"/>
      <c r="O15" s="8"/>
      <c r="P15" s="8"/>
      <c r="Q15" s="8"/>
      <c r="R15" s="8"/>
      <c r="S15" s="8"/>
      <c r="T15" s="8"/>
    </row>
    <row r="16" ht="16" customHeight="1" spans="1:20">
      <c r="A16" s="39"/>
      <c r="B16" s="68"/>
      <c r="C16" s="98"/>
      <c r="D16" s="39"/>
      <c r="E16" s="99"/>
      <c r="F16" s="36"/>
      <c r="G16" s="36"/>
      <c r="H16" s="29">
        <f t="shared" si="0"/>
        <v>0</v>
      </c>
      <c r="I16" s="29">
        <f t="shared" si="1"/>
        <v>0</v>
      </c>
      <c r="J16" s="39"/>
      <c r="K16" s="8"/>
      <c r="L16" s="71"/>
      <c r="M16" s="71"/>
      <c r="N16" s="8"/>
      <c r="O16" s="8"/>
      <c r="P16" s="8"/>
      <c r="Q16" s="8"/>
      <c r="R16" s="8"/>
      <c r="S16" s="8"/>
      <c r="T16" s="8"/>
    </row>
    <row r="17" ht="16" customHeight="1" spans="1:20">
      <c r="A17" s="39"/>
      <c r="B17" s="68"/>
      <c r="C17" s="98"/>
      <c r="D17" s="39"/>
      <c r="E17" s="99"/>
      <c r="F17" s="36"/>
      <c r="G17" s="36"/>
      <c r="H17" s="29">
        <f t="shared" si="0"/>
        <v>0</v>
      </c>
      <c r="I17" s="29">
        <f t="shared" si="1"/>
        <v>0</v>
      </c>
      <c r="J17" s="39"/>
      <c r="K17" s="8"/>
      <c r="L17" s="71"/>
      <c r="M17" s="71"/>
      <c r="N17" s="8"/>
      <c r="O17" s="8"/>
      <c r="P17" s="8"/>
      <c r="Q17" s="8"/>
      <c r="R17" s="8"/>
      <c r="S17" s="8"/>
      <c r="T17" s="8"/>
    </row>
    <row r="18" ht="16" customHeight="1" spans="1:20">
      <c r="A18" s="39"/>
      <c r="B18" s="68"/>
      <c r="C18" s="98"/>
      <c r="D18" s="39"/>
      <c r="E18" s="99"/>
      <c r="F18" s="36"/>
      <c r="G18" s="36"/>
      <c r="H18" s="29">
        <f t="shared" si="0"/>
        <v>0</v>
      </c>
      <c r="I18" s="29">
        <f t="shared" si="1"/>
        <v>0</v>
      </c>
      <c r="J18" s="39"/>
      <c r="K18" s="8"/>
      <c r="L18" s="71"/>
      <c r="M18" s="71"/>
      <c r="N18" s="8"/>
      <c r="O18" s="8"/>
      <c r="P18" s="8"/>
      <c r="Q18" s="8"/>
      <c r="R18" s="8"/>
      <c r="S18" s="8"/>
      <c r="T18" s="8"/>
    </row>
    <row r="19" ht="16" customHeight="1" spans="1:20">
      <c r="A19" s="39"/>
      <c r="B19" s="68"/>
      <c r="C19" s="98"/>
      <c r="D19" s="39"/>
      <c r="E19" s="99"/>
      <c r="F19" s="36"/>
      <c r="G19" s="36"/>
      <c r="H19" s="29">
        <f t="shared" si="0"/>
        <v>0</v>
      </c>
      <c r="I19" s="29">
        <f t="shared" si="1"/>
        <v>0</v>
      </c>
      <c r="J19" s="39"/>
      <c r="K19" s="8"/>
      <c r="L19" s="71"/>
      <c r="M19" s="71"/>
      <c r="N19" s="8"/>
      <c r="O19" s="8"/>
      <c r="P19" s="8"/>
      <c r="Q19" s="8"/>
      <c r="R19" s="8"/>
      <c r="S19" s="8"/>
      <c r="T19" s="8"/>
    </row>
    <row r="20" ht="16" customHeight="1" spans="1:20">
      <c r="A20" s="39"/>
      <c r="B20" s="68"/>
      <c r="C20" s="98"/>
      <c r="D20" s="39"/>
      <c r="E20" s="99"/>
      <c r="F20" s="36"/>
      <c r="G20" s="36"/>
      <c r="H20" s="29">
        <f t="shared" si="0"/>
        <v>0</v>
      </c>
      <c r="I20" s="29">
        <f t="shared" si="1"/>
        <v>0</v>
      </c>
      <c r="J20" s="39"/>
      <c r="K20" s="8"/>
      <c r="L20" s="71"/>
      <c r="M20" s="71"/>
      <c r="N20" s="8"/>
      <c r="O20" s="8"/>
      <c r="P20" s="8"/>
      <c r="Q20" s="8"/>
      <c r="R20" s="8"/>
      <c r="S20" s="8"/>
      <c r="T20" s="8"/>
    </row>
    <row r="21" ht="16" customHeight="1" spans="1:20">
      <c r="A21" s="39"/>
      <c r="B21" s="68"/>
      <c r="C21" s="98"/>
      <c r="D21" s="39"/>
      <c r="E21" s="99"/>
      <c r="F21" s="36"/>
      <c r="G21" s="36"/>
      <c r="H21" s="29">
        <f t="shared" si="0"/>
        <v>0</v>
      </c>
      <c r="I21" s="29">
        <f t="shared" si="1"/>
        <v>0</v>
      </c>
      <c r="J21" s="39"/>
      <c r="K21" s="8"/>
      <c r="L21" s="71"/>
      <c r="M21" s="71"/>
      <c r="N21" s="8"/>
      <c r="O21" s="8"/>
      <c r="P21" s="8"/>
      <c r="Q21" s="8"/>
      <c r="R21" s="8"/>
      <c r="S21" s="8"/>
      <c r="T21" s="8"/>
    </row>
    <row r="22" ht="16" customHeight="1" spans="1:20">
      <c r="A22" s="39"/>
      <c r="B22" s="68"/>
      <c r="C22" s="98"/>
      <c r="D22" s="39"/>
      <c r="E22" s="99"/>
      <c r="F22" s="36"/>
      <c r="G22" s="36"/>
      <c r="H22" s="29">
        <f t="shared" si="0"/>
        <v>0</v>
      </c>
      <c r="I22" s="29">
        <f t="shared" si="1"/>
        <v>0</v>
      </c>
      <c r="J22" s="39"/>
      <c r="K22" s="8"/>
      <c r="L22" s="71"/>
      <c r="M22" s="71"/>
      <c r="N22" s="8"/>
      <c r="O22" s="8"/>
      <c r="P22" s="8"/>
      <c r="Q22" s="8"/>
      <c r="R22" s="8"/>
      <c r="S22" s="8"/>
      <c r="T22" s="8"/>
    </row>
    <row r="23" ht="16" customHeight="1" spans="1:20">
      <c r="A23" s="39"/>
      <c r="B23" s="68"/>
      <c r="C23" s="98"/>
      <c r="D23" s="39"/>
      <c r="E23" s="99"/>
      <c r="F23" s="36"/>
      <c r="G23" s="36"/>
      <c r="H23" s="29">
        <f t="shared" si="0"/>
        <v>0</v>
      </c>
      <c r="I23" s="29">
        <f t="shared" si="1"/>
        <v>0</v>
      </c>
      <c r="J23" s="39"/>
      <c r="K23" s="8"/>
      <c r="L23" s="71"/>
      <c r="M23" s="71"/>
      <c r="N23" s="8"/>
      <c r="O23" s="8"/>
      <c r="P23" s="8"/>
      <c r="Q23" s="8"/>
      <c r="R23" s="8"/>
      <c r="S23" s="8"/>
      <c r="T23" s="8"/>
    </row>
    <row r="24" ht="16" customHeight="1" spans="1:20">
      <c r="A24" s="39"/>
      <c r="B24" s="68"/>
      <c r="C24" s="98"/>
      <c r="D24" s="39"/>
      <c r="E24" s="99"/>
      <c r="F24" s="36"/>
      <c r="G24" s="36"/>
      <c r="H24" s="29">
        <f t="shared" si="0"/>
        <v>0</v>
      </c>
      <c r="I24" s="29">
        <f t="shared" si="1"/>
        <v>0</v>
      </c>
      <c r="J24" s="39"/>
      <c r="K24" s="8"/>
      <c r="L24" s="71"/>
      <c r="M24" s="71"/>
      <c r="N24" s="8"/>
      <c r="O24" s="8"/>
      <c r="P24" s="8"/>
      <c r="Q24" s="8"/>
      <c r="R24" s="8"/>
      <c r="S24" s="8"/>
      <c r="T24" s="8"/>
    </row>
    <row r="25" ht="16" customHeight="1" spans="1:20">
      <c r="A25" s="39"/>
      <c r="B25" s="68"/>
      <c r="C25" s="98"/>
      <c r="D25" s="39"/>
      <c r="E25" s="99"/>
      <c r="F25" s="36"/>
      <c r="G25" s="36"/>
      <c r="H25" s="29">
        <f t="shared" si="0"/>
        <v>0</v>
      </c>
      <c r="I25" s="29">
        <f t="shared" si="1"/>
        <v>0</v>
      </c>
      <c r="J25" s="39"/>
      <c r="K25" s="8"/>
      <c r="L25" s="71"/>
      <c r="M25" s="71"/>
      <c r="N25" s="8"/>
      <c r="O25" s="8"/>
      <c r="P25" s="8"/>
      <c r="Q25" s="8"/>
      <c r="R25" s="8"/>
      <c r="S25" s="8"/>
      <c r="T25" s="8"/>
    </row>
    <row r="26" ht="16" customHeight="1" spans="1:20">
      <c r="A26" s="39"/>
      <c r="B26" s="68"/>
      <c r="C26" s="98"/>
      <c r="D26" s="39"/>
      <c r="E26" s="99"/>
      <c r="F26" s="36"/>
      <c r="G26" s="36"/>
      <c r="H26" s="29">
        <f t="shared" si="0"/>
        <v>0</v>
      </c>
      <c r="I26" s="29">
        <f t="shared" si="1"/>
        <v>0</v>
      </c>
      <c r="J26" s="39"/>
      <c r="K26" s="8"/>
      <c r="L26" s="71"/>
      <c r="M26" s="71"/>
      <c r="N26" s="8"/>
      <c r="O26" s="8"/>
      <c r="P26" s="8"/>
      <c r="Q26" s="8"/>
      <c r="R26" s="8"/>
      <c r="S26" s="8"/>
      <c r="T26" s="8"/>
    </row>
    <row r="27" ht="16" customHeight="1" spans="1:20">
      <c r="A27" s="39"/>
      <c r="B27" s="68"/>
      <c r="C27" s="98"/>
      <c r="D27" s="39"/>
      <c r="E27" s="99"/>
      <c r="F27" s="36"/>
      <c r="G27" s="36"/>
      <c r="H27" s="29">
        <f t="shared" si="0"/>
        <v>0</v>
      </c>
      <c r="I27" s="29">
        <f t="shared" si="1"/>
        <v>0</v>
      </c>
      <c r="J27" s="39"/>
      <c r="K27" s="8"/>
      <c r="L27" s="71"/>
      <c r="M27" s="71"/>
      <c r="N27" s="8"/>
      <c r="O27" s="8"/>
      <c r="P27" s="8"/>
      <c r="Q27" s="8"/>
      <c r="R27" s="8"/>
      <c r="S27" s="8"/>
      <c r="T27" s="8"/>
    </row>
    <row r="28" ht="16" customHeight="1" spans="1:20">
      <c r="A28" s="39"/>
      <c r="B28" s="72"/>
      <c r="C28" s="98"/>
      <c r="D28" s="39"/>
      <c r="E28" s="99"/>
      <c r="F28" s="36"/>
      <c r="G28" s="36"/>
      <c r="H28" s="29">
        <f t="shared" si="0"/>
        <v>0</v>
      </c>
      <c r="I28" s="29">
        <f t="shared" si="1"/>
        <v>0</v>
      </c>
      <c r="J28" s="39"/>
      <c r="K28" s="8"/>
      <c r="L28" s="71"/>
      <c r="M28" s="71"/>
      <c r="N28" s="8"/>
      <c r="O28" s="8"/>
      <c r="P28" s="8"/>
      <c r="Q28" s="8"/>
      <c r="R28" s="8"/>
      <c r="S28" s="8"/>
      <c r="T28" s="8"/>
    </row>
    <row r="29" ht="16" customHeight="1" spans="1:20">
      <c r="A29" s="22" t="s">
        <v>3363</v>
      </c>
      <c r="B29" s="13"/>
      <c r="C29" s="97"/>
      <c r="D29" s="22"/>
      <c r="E29" s="148"/>
      <c r="F29" s="36">
        <f>SUM(F6:F28)</f>
        <v>0</v>
      </c>
      <c r="G29" s="36">
        <f>SUM(G6:G28)</f>
        <v>0</v>
      </c>
      <c r="H29" s="29">
        <f t="shared" si="0"/>
        <v>0</v>
      </c>
      <c r="I29" s="29">
        <f t="shared" si="1"/>
        <v>0</v>
      </c>
      <c r="J29" s="29"/>
      <c r="K29" s="8"/>
      <c r="L29" s="71">
        <f>SUM(L6:L28)</f>
        <v>0</v>
      </c>
      <c r="M29" s="71">
        <f>SUM(M6:M28)</f>
        <v>0</v>
      </c>
      <c r="N29" s="8"/>
      <c r="O29" s="8"/>
      <c r="P29" s="8"/>
      <c r="Q29" s="8"/>
      <c r="R29" s="8"/>
      <c r="S29" s="8"/>
      <c r="T29" s="8"/>
    </row>
    <row r="30" ht="16" customHeight="1" spans="1:20">
      <c r="A30" s="73" t="e">
        <f>#REF!</f>
        <v>#REF!</v>
      </c>
      <c r="B30" s="73"/>
      <c r="C30" s="73"/>
      <c r="D30" s="73"/>
      <c r="E30" s="73"/>
      <c r="F30" s="73"/>
      <c r="G30" s="74" t="str">
        <f>CONCATENATE(索引!$D$6,"：",索引!$D43,"    ",索引!$E43)</f>
        <v>评估人员：高晓宇    王海龙</v>
      </c>
      <c r="H30" s="8"/>
      <c r="I30" s="8"/>
      <c r="J30" s="8"/>
      <c r="K30" s="8"/>
      <c r="L30" s="8"/>
      <c r="M30" s="8"/>
      <c r="N30" s="8"/>
      <c r="O30" s="8"/>
      <c r="P30" s="8"/>
      <c r="Q30" s="8"/>
      <c r="R30" s="8"/>
      <c r="S30" s="8"/>
      <c r="T30" s="8"/>
    </row>
    <row r="31" ht="16" customHeight="1" spans="1:20">
      <c r="A31" s="8" t="e">
        <f>#REF!</f>
        <v>#REF!</v>
      </c>
      <c r="B31" s="8"/>
      <c r="C31" s="8"/>
      <c r="D31" s="8"/>
      <c r="E31" s="8"/>
      <c r="F31" s="8"/>
      <c r="G31" s="8"/>
      <c r="H31" s="8"/>
      <c r="I31" s="8"/>
      <c r="J31" s="8"/>
      <c r="K31" s="8"/>
      <c r="L31" s="8"/>
      <c r="M31" s="8"/>
      <c r="N31" s="8"/>
      <c r="O31" s="8"/>
      <c r="P31" s="8"/>
      <c r="Q31" s="8"/>
      <c r="R31" s="8"/>
      <c r="S31" s="8"/>
      <c r="T31" s="8"/>
    </row>
    <row r="32" ht="16" customHeight="1" spans="1:20">
      <c r="A32" s="95" t="s">
        <v>3085</v>
      </c>
      <c r="B32" s="95"/>
      <c r="C32" s="95"/>
      <c r="D32" s="95"/>
      <c r="E32" s="95"/>
      <c r="F32" s="95"/>
      <c r="G32" s="95"/>
      <c r="H32" s="95"/>
      <c r="I32" s="95"/>
      <c r="J32" s="8"/>
      <c r="K32" s="8"/>
      <c r="L32" s="8"/>
      <c r="M32" s="8"/>
      <c r="N32" s="8"/>
      <c r="O32" s="8"/>
      <c r="P32" s="8"/>
      <c r="Q32" s="8"/>
      <c r="R32" s="8"/>
      <c r="S32" s="8"/>
      <c r="T32" s="8"/>
    </row>
    <row r="33" ht="16" customHeight="1" spans="1:20">
      <c r="A33" s="95"/>
      <c r="B33" s="96" t="s">
        <v>3369</v>
      </c>
      <c r="C33" s="95"/>
      <c r="D33" s="95"/>
      <c r="E33" s="95"/>
      <c r="F33" s="95"/>
      <c r="G33" s="95"/>
      <c r="H33" s="95"/>
      <c r="I33" s="95"/>
      <c r="J33" s="8"/>
      <c r="K33" s="8"/>
      <c r="L33" s="8"/>
      <c r="M33" s="8"/>
      <c r="N33" s="8"/>
      <c r="O33" s="8"/>
      <c r="P33" s="8"/>
      <c r="Q33" s="8"/>
      <c r="R33" s="8"/>
      <c r="S33" s="8"/>
      <c r="T33" s="8"/>
    </row>
    <row r="34" ht="16" customHeight="1" spans="1:20">
      <c r="A34" s="95"/>
      <c r="B34" s="96" t="s">
        <v>3370</v>
      </c>
      <c r="C34" s="95"/>
      <c r="D34" s="95"/>
      <c r="E34" s="95"/>
      <c r="F34" s="95"/>
      <c r="G34" s="95"/>
      <c r="H34" s="95"/>
      <c r="I34" s="95"/>
      <c r="J34" s="8"/>
      <c r="K34" s="8"/>
      <c r="L34" s="8"/>
      <c r="M34" s="8"/>
      <c r="N34" s="8"/>
      <c r="O34" s="8"/>
      <c r="P34" s="8"/>
      <c r="Q34" s="8"/>
      <c r="R34" s="8"/>
      <c r="S34" s="8"/>
      <c r="T34" s="8"/>
    </row>
  </sheetData>
  <mergeCells count="4">
    <mergeCell ref="A1:J1"/>
    <mergeCell ref="A3:J3"/>
    <mergeCell ref="L4:M4"/>
    <mergeCell ref="A29:B29"/>
  </mergeCells>
  <pageMargins left="0.75" right="0.75" top="1" bottom="1" header="0.5" footer="0.5"/>
  <headerFooter/>
  <drawing r:id="rId2"/>
  <legacyDrawing r:id="rId3"/>
  <picture r:id="rId4"/>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T30"/>
  <sheetViews>
    <sheetView workbookViewId="0">
      <pane xSplit="2" ySplit="5" topLeftCell="C6" activePane="bottomRight" state="frozen"/>
      <selection/>
      <selection pane="topRight"/>
      <selection pane="bottomLeft"/>
      <selection pane="bottomRight" activeCell="A1" sqref="A1:F1"/>
    </sheetView>
  </sheetViews>
  <sheetFormatPr defaultColWidth="14" defaultRowHeight="15.2"/>
  <cols>
    <col min="1" max="1" width="7" customWidth="1"/>
    <col min="2" max="2" width="29" customWidth="1"/>
    <col min="3" max="6" width="21" customWidth="1"/>
    <col min="7" max="20" width="9" customWidth="1"/>
  </cols>
  <sheetData>
    <row r="1" ht="24" customHeight="1" spans="1:20">
      <c r="A1" s="61" t="s">
        <v>3371</v>
      </c>
      <c r="B1" s="62"/>
      <c r="C1" s="62"/>
      <c r="D1" s="62"/>
      <c r="E1" s="62"/>
      <c r="F1" s="62"/>
      <c r="G1" s="62"/>
      <c r="H1" s="62"/>
      <c r="I1" s="62"/>
      <c r="J1" s="62"/>
      <c r="K1" s="62"/>
      <c r="L1" s="62"/>
      <c r="M1" s="62"/>
      <c r="N1" s="62"/>
      <c r="O1" s="62"/>
      <c r="P1" s="62"/>
      <c r="Q1" s="62"/>
      <c r="R1" s="62"/>
      <c r="S1" s="62"/>
      <c r="T1" s="62"/>
    </row>
    <row r="2" ht="16" customHeight="1" spans="1:20">
      <c r="A2" s="8"/>
      <c r="B2" s="8"/>
      <c r="C2" s="8"/>
      <c r="D2" s="63"/>
      <c r="E2" s="63"/>
      <c r="F2" s="83" t="s">
        <v>3372</v>
      </c>
      <c r="G2" s="8"/>
      <c r="H2" s="8"/>
      <c r="I2" s="8"/>
      <c r="J2" s="8"/>
      <c r="K2" s="8"/>
      <c r="L2" s="8"/>
      <c r="M2" s="8"/>
      <c r="N2" s="8"/>
      <c r="O2" s="8"/>
      <c r="P2" s="8"/>
      <c r="Q2" s="8"/>
      <c r="R2" s="8"/>
      <c r="S2" s="8"/>
      <c r="T2" s="8"/>
    </row>
    <row r="3" ht="16" customHeight="1" spans="1:20">
      <c r="A3" s="63" t="e">
        <f>#REF!</f>
        <v>#REF!</v>
      </c>
      <c r="B3" s="8"/>
      <c r="C3" s="8"/>
      <c r="D3" s="8"/>
      <c r="E3" s="8"/>
      <c r="F3" s="8"/>
      <c r="G3" s="8"/>
      <c r="H3" s="8"/>
      <c r="I3" s="8"/>
      <c r="J3" s="8"/>
      <c r="K3" s="8"/>
      <c r="L3" s="8"/>
      <c r="M3" s="8"/>
      <c r="N3" s="8"/>
      <c r="O3" s="8"/>
      <c r="P3" s="8"/>
      <c r="Q3" s="8"/>
      <c r="R3" s="8"/>
      <c r="S3" s="8"/>
      <c r="T3" s="8"/>
    </row>
    <row r="4" ht="16" customHeight="1" spans="1:20">
      <c r="A4" s="77" t="e">
        <f>#REF!</f>
        <v>#REF!</v>
      </c>
      <c r="B4" s="77"/>
      <c r="C4" s="77"/>
      <c r="D4" s="8"/>
      <c r="E4" s="8"/>
      <c r="F4" s="42" t="s">
        <v>2952</v>
      </c>
      <c r="G4" s="8"/>
      <c r="H4" s="65" t="s">
        <v>3156</v>
      </c>
      <c r="I4" s="66"/>
      <c r="J4" s="8"/>
      <c r="K4" s="8"/>
      <c r="L4" s="8"/>
      <c r="M4" s="8"/>
      <c r="N4" s="8"/>
      <c r="O4" s="8"/>
      <c r="P4" s="8"/>
      <c r="Q4" s="8"/>
      <c r="R4" s="8"/>
      <c r="S4" s="8"/>
      <c r="T4" s="8"/>
    </row>
    <row r="5" ht="16" customHeight="1" spans="1:20">
      <c r="A5" s="22" t="s">
        <v>3048</v>
      </c>
      <c r="B5" s="22" t="s">
        <v>3049</v>
      </c>
      <c r="C5" s="35" t="s">
        <v>3050</v>
      </c>
      <c r="D5" s="22" t="s">
        <v>3051</v>
      </c>
      <c r="E5" s="22" t="s">
        <v>3052</v>
      </c>
      <c r="F5" s="22" t="s">
        <v>3053</v>
      </c>
      <c r="G5" s="25"/>
      <c r="H5" s="65" t="s">
        <v>3050</v>
      </c>
      <c r="I5" s="65" t="s">
        <v>3051</v>
      </c>
      <c r="J5" s="25"/>
      <c r="K5" s="25"/>
      <c r="L5" s="25"/>
      <c r="M5" s="25"/>
      <c r="N5" s="25"/>
      <c r="O5" s="25"/>
      <c r="P5" s="25"/>
      <c r="Q5" s="25"/>
      <c r="R5" s="25"/>
      <c r="S5" s="25"/>
      <c r="T5" s="25"/>
    </row>
    <row r="6" ht="16" customHeight="1" spans="1:20">
      <c r="A6" s="85" t="s">
        <v>2806</v>
      </c>
      <c r="B6" s="32" t="s">
        <v>2997</v>
      </c>
      <c r="C6" s="36">
        <f>'4-1债权投资'!G29</f>
        <v>0</v>
      </c>
      <c r="D6" s="36">
        <f>'4-1债权投资'!I29</f>
        <v>0</v>
      </c>
      <c r="E6" s="36">
        <f t="shared" ref="E6:E23" si="0">D6-C6</f>
        <v>0</v>
      </c>
      <c r="F6" s="29">
        <f t="shared" ref="F6:F23" si="1">IF(C6=0,0,ROUND(E6/C6*100,2))</f>
        <v>0</v>
      </c>
      <c r="G6" s="25"/>
      <c r="H6" s="71"/>
      <c r="I6" s="71"/>
      <c r="J6" s="25"/>
      <c r="K6" s="25"/>
      <c r="L6" s="25"/>
      <c r="M6" s="25"/>
      <c r="N6" s="25"/>
      <c r="O6" s="25"/>
      <c r="P6" s="25"/>
      <c r="Q6" s="25"/>
      <c r="R6" s="25"/>
      <c r="S6" s="25"/>
      <c r="T6" s="25"/>
    </row>
    <row r="7" ht="16" customHeight="1" spans="1:20">
      <c r="A7" s="85" t="s">
        <v>2808</v>
      </c>
      <c r="B7" s="32" t="s">
        <v>2999</v>
      </c>
      <c r="C7" s="36">
        <f>'4-2其他债权投资'!G29</f>
        <v>0</v>
      </c>
      <c r="D7" s="36">
        <f>'4-2其他债权投资'!H29</f>
        <v>0</v>
      </c>
      <c r="E7" s="36">
        <f t="shared" si="0"/>
        <v>0</v>
      </c>
      <c r="F7" s="29">
        <f t="shared" si="1"/>
        <v>0</v>
      </c>
      <c r="G7" s="8"/>
      <c r="H7" s="71"/>
      <c r="I7" s="71"/>
      <c r="J7" s="8"/>
      <c r="K7" s="8"/>
      <c r="L7" s="8"/>
      <c r="M7" s="8"/>
      <c r="N7" s="8"/>
      <c r="O7" s="8"/>
      <c r="P7" s="8"/>
      <c r="Q7" s="8"/>
      <c r="R7" s="8"/>
      <c r="S7" s="8"/>
      <c r="T7" s="8"/>
    </row>
    <row r="8" ht="16" customHeight="1" spans="1:20">
      <c r="A8" s="85" t="s">
        <v>2810</v>
      </c>
      <c r="B8" s="32" t="s">
        <v>3001</v>
      </c>
      <c r="C8" s="36">
        <f>'4-3长期应收款'!E29</f>
        <v>0</v>
      </c>
      <c r="D8" s="36">
        <f>'4-3长期应收款'!G29</f>
        <v>0</v>
      </c>
      <c r="E8" s="36">
        <f t="shared" si="0"/>
        <v>0</v>
      </c>
      <c r="F8" s="29">
        <f t="shared" si="1"/>
        <v>0</v>
      </c>
      <c r="G8" s="8"/>
      <c r="H8" s="71"/>
      <c r="I8" s="71"/>
      <c r="J8" s="8"/>
      <c r="K8" s="8"/>
      <c r="L8" s="8"/>
      <c r="M8" s="8"/>
      <c r="N8" s="8"/>
      <c r="O8" s="8"/>
      <c r="P8" s="8"/>
      <c r="Q8" s="8"/>
      <c r="R8" s="8"/>
      <c r="S8" s="8"/>
      <c r="T8" s="8"/>
    </row>
    <row r="9" ht="16" customHeight="1" spans="1:20">
      <c r="A9" s="85" t="s">
        <v>2812</v>
      </c>
      <c r="B9" s="32" t="s">
        <v>3004</v>
      </c>
      <c r="C9" s="36">
        <f>'4-4长期股权投资'!M29</f>
        <v>0</v>
      </c>
      <c r="D9" s="36">
        <f>'4-4长期股权投资'!O29</f>
        <v>0</v>
      </c>
      <c r="E9" s="36">
        <f t="shared" si="0"/>
        <v>0</v>
      </c>
      <c r="F9" s="29">
        <f t="shared" si="1"/>
        <v>0</v>
      </c>
      <c r="G9" s="8"/>
      <c r="H9" s="71"/>
      <c r="I9" s="71"/>
      <c r="J9" s="8"/>
      <c r="K9" s="8"/>
      <c r="L9" s="8"/>
      <c r="M9" s="8"/>
      <c r="N9" s="8"/>
      <c r="O9" s="8"/>
      <c r="P9" s="8"/>
      <c r="Q9" s="8"/>
      <c r="R9" s="8"/>
      <c r="S9" s="8"/>
      <c r="T9" s="8"/>
    </row>
    <row r="10" ht="16" customHeight="1" spans="1:20">
      <c r="A10" s="85" t="s">
        <v>2814</v>
      </c>
      <c r="B10" s="32" t="s">
        <v>3007</v>
      </c>
      <c r="C10" s="36">
        <f>'4-5其他权益工具投资'!M29</f>
        <v>0</v>
      </c>
      <c r="D10" s="36">
        <f>'4-5其他权益工具投资'!O29</f>
        <v>0</v>
      </c>
      <c r="E10" s="36">
        <f t="shared" si="0"/>
        <v>0</v>
      </c>
      <c r="F10" s="29">
        <f t="shared" si="1"/>
        <v>0</v>
      </c>
      <c r="G10" s="8"/>
      <c r="H10" s="71"/>
      <c r="I10" s="71"/>
      <c r="J10" s="8"/>
      <c r="K10" s="8"/>
      <c r="L10" s="8"/>
      <c r="M10" s="8"/>
      <c r="N10" s="8"/>
      <c r="O10" s="8"/>
      <c r="P10" s="8"/>
      <c r="Q10" s="8"/>
      <c r="R10" s="8"/>
      <c r="S10" s="8"/>
      <c r="T10" s="8"/>
    </row>
    <row r="11" ht="16" customHeight="1" spans="1:20">
      <c r="A11" s="85" t="s">
        <v>2816</v>
      </c>
      <c r="B11" s="32" t="s">
        <v>3009</v>
      </c>
      <c r="C11" s="36">
        <f>'4-6其他非流动金融资产'!H29</f>
        <v>0</v>
      </c>
      <c r="D11" s="36">
        <f>'4-6其他非流动金融资产'!I29</f>
        <v>0</v>
      </c>
      <c r="E11" s="36">
        <f t="shared" si="0"/>
        <v>0</v>
      </c>
      <c r="F11" s="29">
        <f t="shared" si="1"/>
        <v>0</v>
      </c>
      <c r="G11" s="8"/>
      <c r="H11" s="71"/>
      <c r="I11" s="71"/>
      <c r="J11" s="8"/>
      <c r="K11" s="8"/>
      <c r="L11" s="8"/>
      <c r="M11" s="8"/>
      <c r="N11" s="8"/>
      <c r="O11" s="8"/>
      <c r="P11" s="8"/>
      <c r="Q11" s="8"/>
      <c r="R11" s="8"/>
      <c r="S11" s="8"/>
      <c r="T11" s="8"/>
    </row>
    <row r="12" ht="16" customHeight="1" spans="1:20">
      <c r="A12" s="85" t="s">
        <v>2818</v>
      </c>
      <c r="B12" s="32" t="s">
        <v>3011</v>
      </c>
      <c r="C12" s="29">
        <f>'4-7投资性房地产汇总表'!C29</f>
        <v>0</v>
      </c>
      <c r="D12" s="29">
        <f>'4-7投资性房地产汇总表'!E29</f>
        <v>0</v>
      </c>
      <c r="E12" s="36">
        <f t="shared" si="0"/>
        <v>0</v>
      </c>
      <c r="F12" s="29">
        <f t="shared" si="1"/>
        <v>0</v>
      </c>
      <c r="G12" s="8"/>
      <c r="H12" s="71"/>
      <c r="I12" s="71"/>
      <c r="J12" s="8"/>
      <c r="K12" s="8"/>
      <c r="L12" s="8"/>
      <c r="M12" s="8"/>
      <c r="N12" s="8"/>
      <c r="O12" s="8"/>
      <c r="P12" s="8"/>
      <c r="Q12" s="8"/>
      <c r="R12" s="8"/>
      <c r="S12" s="8"/>
      <c r="T12" s="8"/>
    </row>
    <row r="13" ht="16" customHeight="1" spans="1:20">
      <c r="A13" s="85" t="s">
        <v>2828</v>
      </c>
      <c r="B13" s="32" t="s">
        <v>3013</v>
      </c>
      <c r="C13" s="29">
        <f>'4-8固定资产汇总表'!D29</f>
        <v>0</v>
      </c>
      <c r="D13" s="29" t="e">
        <f>'4-8固定资产汇总表'!G29</f>
        <v>#NAME?</v>
      </c>
      <c r="E13" s="36" t="e">
        <f t="shared" si="0"/>
        <v>#NAME?</v>
      </c>
      <c r="F13" s="29">
        <f t="shared" si="1"/>
        <v>0</v>
      </c>
      <c r="G13" s="8"/>
      <c r="H13" s="71"/>
      <c r="I13" s="71"/>
      <c r="J13" s="8"/>
      <c r="K13" s="8"/>
      <c r="L13" s="8"/>
      <c r="M13" s="8"/>
      <c r="N13" s="8"/>
      <c r="O13" s="8"/>
      <c r="P13" s="8"/>
      <c r="Q13" s="8"/>
      <c r="R13" s="8"/>
      <c r="S13" s="8"/>
      <c r="T13" s="8"/>
    </row>
    <row r="14" ht="16" customHeight="1" spans="1:20">
      <c r="A14" s="85" t="s">
        <v>2848</v>
      </c>
      <c r="B14" s="32" t="s">
        <v>3015</v>
      </c>
      <c r="C14" s="36">
        <f>'4-9在建工程汇总'!C29</f>
        <v>0</v>
      </c>
      <c r="D14" s="36">
        <f>'4-9在建工程汇总'!E29</f>
        <v>0</v>
      </c>
      <c r="E14" s="36">
        <f t="shared" si="0"/>
        <v>0</v>
      </c>
      <c r="F14" s="29">
        <f t="shared" si="1"/>
        <v>0</v>
      </c>
      <c r="G14" s="8"/>
      <c r="H14" s="71"/>
      <c r="I14" s="71"/>
      <c r="J14" s="8"/>
      <c r="K14" s="8"/>
      <c r="L14" s="8"/>
      <c r="M14" s="8"/>
      <c r="N14" s="8"/>
      <c r="O14" s="8"/>
      <c r="P14" s="8"/>
      <c r="Q14" s="8"/>
      <c r="R14" s="8"/>
      <c r="S14" s="8"/>
      <c r="T14" s="8"/>
    </row>
    <row r="15" ht="16" customHeight="1" spans="1:20">
      <c r="A15" s="85" t="s">
        <v>2856</v>
      </c>
      <c r="B15" s="32" t="s">
        <v>3017</v>
      </c>
      <c r="C15" s="36">
        <f>'4-10生产性生物资产'!H29</f>
        <v>0</v>
      </c>
      <c r="D15" s="36">
        <f>'4-10生产性生物资产'!L29</f>
        <v>0</v>
      </c>
      <c r="E15" s="36">
        <f t="shared" si="0"/>
        <v>0</v>
      </c>
      <c r="F15" s="29">
        <f t="shared" si="1"/>
        <v>0</v>
      </c>
      <c r="G15" s="8"/>
      <c r="H15" s="71"/>
      <c r="I15" s="71"/>
      <c r="J15" s="8"/>
      <c r="K15" s="8"/>
      <c r="L15" s="8"/>
      <c r="M15" s="8"/>
      <c r="N15" s="8"/>
      <c r="O15" s="8"/>
      <c r="P15" s="8"/>
      <c r="Q15" s="8"/>
      <c r="R15" s="8"/>
      <c r="S15" s="8"/>
      <c r="T15" s="8"/>
    </row>
    <row r="16" ht="16" customHeight="1" spans="1:20">
      <c r="A16" s="85" t="s">
        <v>2858</v>
      </c>
      <c r="B16" s="32" t="s">
        <v>3019</v>
      </c>
      <c r="C16" s="36">
        <f>'4-11油气资产'!I29</f>
        <v>0</v>
      </c>
      <c r="D16" s="36">
        <f>'4-11油气资产'!M29</f>
        <v>0</v>
      </c>
      <c r="E16" s="36">
        <f t="shared" si="0"/>
        <v>0</v>
      </c>
      <c r="F16" s="29">
        <f t="shared" si="1"/>
        <v>0</v>
      </c>
      <c r="G16" s="8"/>
      <c r="H16" s="71"/>
      <c r="I16" s="71"/>
      <c r="J16" s="8"/>
      <c r="K16" s="8"/>
      <c r="L16" s="8"/>
      <c r="M16" s="8"/>
      <c r="N16" s="8"/>
      <c r="O16" s="8"/>
      <c r="P16" s="8"/>
      <c r="Q16" s="8"/>
      <c r="R16" s="8"/>
      <c r="S16" s="8"/>
      <c r="T16" s="8"/>
    </row>
    <row r="17" ht="16" customHeight="1" spans="1:20">
      <c r="A17" s="85" t="s">
        <v>2860</v>
      </c>
      <c r="B17" s="32" t="s">
        <v>3021</v>
      </c>
      <c r="C17" s="36">
        <f>'4-12使用权资产'!I29</f>
        <v>0</v>
      </c>
      <c r="D17" s="29">
        <f>'4-12使用权资产'!K29</f>
        <v>0</v>
      </c>
      <c r="E17" s="36">
        <f t="shared" si="0"/>
        <v>0</v>
      </c>
      <c r="F17" s="29">
        <f t="shared" si="1"/>
        <v>0</v>
      </c>
      <c r="G17" s="8"/>
      <c r="H17" s="71"/>
      <c r="I17" s="71"/>
      <c r="J17" s="8"/>
      <c r="K17" s="8"/>
      <c r="L17" s="8"/>
      <c r="M17" s="8"/>
      <c r="N17" s="8"/>
      <c r="O17" s="8"/>
      <c r="P17" s="8"/>
      <c r="Q17" s="8"/>
      <c r="R17" s="8"/>
      <c r="S17" s="8"/>
      <c r="T17" s="8"/>
    </row>
    <row r="18" ht="16" customHeight="1" spans="1:20">
      <c r="A18" s="85" t="s">
        <v>2870</v>
      </c>
      <c r="B18" s="32" t="s">
        <v>3023</v>
      </c>
      <c r="C18" s="36">
        <f>'4-13无形资产汇总表'!C29</f>
        <v>0</v>
      </c>
      <c r="D18" s="29">
        <f>'4-13无形资产汇总表'!E29</f>
        <v>0</v>
      </c>
      <c r="E18" s="36">
        <f t="shared" si="0"/>
        <v>0</v>
      </c>
      <c r="F18" s="29">
        <f t="shared" si="1"/>
        <v>0</v>
      </c>
      <c r="G18" s="8"/>
      <c r="H18" s="71"/>
      <c r="I18" s="71"/>
      <c r="J18" s="8"/>
      <c r="K18" s="8"/>
      <c r="L18" s="8"/>
      <c r="M18" s="8"/>
      <c r="N18" s="8"/>
      <c r="O18" s="8"/>
      <c r="P18" s="8"/>
      <c r="Q18" s="8"/>
      <c r="R18" s="8"/>
      <c r="S18" s="8"/>
      <c r="T18" s="8"/>
    </row>
    <row r="19" ht="16" customHeight="1" spans="1:20">
      <c r="A19" s="85" t="s">
        <v>2882</v>
      </c>
      <c r="B19" s="32" t="s">
        <v>3025</v>
      </c>
      <c r="C19" s="36">
        <f>'4-14开发支出'!G28</f>
        <v>0</v>
      </c>
      <c r="D19" s="29">
        <f>'4-14开发支出'!H28</f>
        <v>0</v>
      </c>
      <c r="E19" s="36">
        <f t="shared" si="0"/>
        <v>0</v>
      </c>
      <c r="F19" s="29">
        <f t="shared" si="1"/>
        <v>0</v>
      </c>
      <c r="G19" s="8"/>
      <c r="H19" s="71"/>
      <c r="I19" s="71"/>
      <c r="J19" s="8"/>
      <c r="K19" s="8"/>
      <c r="L19" s="8"/>
      <c r="M19" s="8"/>
      <c r="N19" s="8"/>
      <c r="O19" s="8"/>
      <c r="P19" s="8"/>
      <c r="Q19" s="8"/>
      <c r="R19" s="8"/>
      <c r="S19" s="8"/>
      <c r="T19" s="8"/>
    </row>
    <row r="20" ht="16" customHeight="1" spans="1:20">
      <c r="A20" s="85" t="s">
        <v>2884</v>
      </c>
      <c r="B20" s="32" t="s">
        <v>3027</v>
      </c>
      <c r="C20" s="36">
        <f>'4-15商誉'!D29</f>
        <v>0</v>
      </c>
      <c r="D20" s="29">
        <f>'4-15商誉'!F29</f>
        <v>0</v>
      </c>
      <c r="E20" s="36">
        <f t="shared" si="0"/>
        <v>0</v>
      </c>
      <c r="F20" s="29">
        <f t="shared" si="1"/>
        <v>0</v>
      </c>
      <c r="G20" s="8"/>
      <c r="H20" s="71"/>
      <c r="I20" s="71"/>
      <c r="J20" s="8"/>
      <c r="K20" s="8"/>
      <c r="L20" s="8"/>
      <c r="M20" s="8"/>
      <c r="N20" s="8"/>
      <c r="O20" s="8"/>
      <c r="P20" s="8"/>
      <c r="Q20" s="8"/>
      <c r="R20" s="8"/>
      <c r="S20" s="8"/>
      <c r="T20" s="8"/>
    </row>
    <row r="21" ht="16" customHeight="1" spans="1:20">
      <c r="A21" s="85" t="s">
        <v>2886</v>
      </c>
      <c r="B21" s="32" t="s">
        <v>3029</v>
      </c>
      <c r="C21" s="36">
        <f>'4-16长期待摊费用'!G29</f>
        <v>0</v>
      </c>
      <c r="D21" s="29">
        <f>'4-16长期待摊费用'!H29</f>
        <v>0</v>
      </c>
      <c r="E21" s="36">
        <f t="shared" si="0"/>
        <v>0</v>
      </c>
      <c r="F21" s="29">
        <f t="shared" si="1"/>
        <v>0</v>
      </c>
      <c r="G21" s="8"/>
      <c r="H21" s="71"/>
      <c r="I21" s="71"/>
      <c r="J21" s="8"/>
      <c r="K21" s="8"/>
      <c r="L21" s="8"/>
      <c r="M21" s="8"/>
      <c r="N21" s="8"/>
      <c r="O21" s="8"/>
      <c r="P21" s="8"/>
      <c r="Q21" s="8"/>
      <c r="R21" s="8"/>
      <c r="S21" s="8"/>
      <c r="T21" s="8"/>
    </row>
    <row r="22" ht="16" customHeight="1" spans="1:20">
      <c r="A22" s="85" t="s">
        <v>2888</v>
      </c>
      <c r="B22" s="32" t="s">
        <v>3031</v>
      </c>
      <c r="C22" s="36">
        <f>'4-17递延所得税资产'!D29</f>
        <v>0</v>
      </c>
      <c r="D22" s="29">
        <f>'4-17递延所得税资产'!E29</f>
        <v>0</v>
      </c>
      <c r="E22" s="36">
        <f t="shared" si="0"/>
        <v>0</v>
      </c>
      <c r="F22" s="29">
        <f t="shared" si="1"/>
        <v>0</v>
      </c>
      <c r="G22" s="8"/>
      <c r="H22" s="71"/>
      <c r="I22" s="71"/>
      <c r="J22" s="8"/>
      <c r="K22" s="8"/>
      <c r="L22" s="8"/>
      <c r="M22" s="8"/>
      <c r="N22" s="8"/>
      <c r="O22" s="8"/>
      <c r="P22" s="8"/>
      <c r="Q22" s="8"/>
      <c r="R22" s="8"/>
      <c r="S22" s="8"/>
      <c r="T22" s="8"/>
    </row>
    <row r="23" ht="16" customHeight="1" spans="1:20">
      <c r="A23" s="85" t="s">
        <v>2890</v>
      </c>
      <c r="B23" s="32" t="s">
        <v>3033</v>
      </c>
      <c r="C23" s="36">
        <f>'4-18其他非流动资产'!D29</f>
        <v>0</v>
      </c>
      <c r="D23" s="29">
        <f>'4-18其他非流动资产'!F29</f>
        <v>0</v>
      </c>
      <c r="E23" s="36">
        <f t="shared" si="0"/>
        <v>0</v>
      </c>
      <c r="F23" s="29">
        <f t="shared" si="1"/>
        <v>0</v>
      </c>
      <c r="G23" s="8"/>
      <c r="H23" s="71"/>
      <c r="I23" s="71"/>
      <c r="J23" s="8"/>
      <c r="K23" s="8"/>
      <c r="L23" s="8"/>
      <c r="M23" s="8"/>
      <c r="N23" s="8"/>
      <c r="O23" s="8"/>
      <c r="P23" s="8"/>
      <c r="Q23" s="8"/>
      <c r="R23" s="8"/>
      <c r="S23" s="8"/>
      <c r="T23" s="8"/>
    </row>
    <row r="24" ht="16" customHeight="1" spans="1:20">
      <c r="A24" s="85"/>
      <c r="B24" s="32"/>
      <c r="C24" s="36"/>
      <c r="D24" s="29"/>
      <c r="E24" s="29"/>
      <c r="F24" s="29"/>
      <c r="G24" s="8"/>
      <c r="H24" s="71"/>
      <c r="I24" s="71"/>
      <c r="J24" s="8"/>
      <c r="K24" s="8"/>
      <c r="L24" s="8"/>
      <c r="M24" s="8"/>
      <c r="N24" s="8"/>
      <c r="O24" s="8"/>
      <c r="P24" s="8"/>
      <c r="Q24" s="8"/>
      <c r="R24" s="8"/>
      <c r="S24" s="8"/>
      <c r="T24" s="8"/>
    </row>
    <row r="25" ht="16" customHeight="1" spans="1:20">
      <c r="A25" s="85"/>
      <c r="B25" s="32"/>
      <c r="C25" s="36"/>
      <c r="D25" s="29"/>
      <c r="E25" s="29"/>
      <c r="F25" s="29"/>
      <c r="G25" s="8"/>
      <c r="H25" s="71"/>
      <c r="I25" s="71"/>
      <c r="J25" s="8"/>
      <c r="K25" s="8"/>
      <c r="L25" s="8"/>
      <c r="M25" s="8"/>
      <c r="N25" s="8"/>
      <c r="O25" s="8"/>
      <c r="P25" s="8"/>
      <c r="Q25" s="8"/>
      <c r="R25" s="8"/>
      <c r="S25" s="8"/>
      <c r="T25" s="8"/>
    </row>
    <row r="26" ht="16" customHeight="1" spans="1:20">
      <c r="A26" s="85"/>
      <c r="B26" s="32"/>
      <c r="C26" s="36"/>
      <c r="D26" s="29"/>
      <c r="E26" s="29"/>
      <c r="F26" s="29"/>
      <c r="G26" s="8"/>
      <c r="H26" s="71"/>
      <c r="I26" s="71"/>
      <c r="J26" s="8"/>
      <c r="K26" s="8"/>
      <c r="L26" s="8"/>
      <c r="M26" s="8"/>
      <c r="N26" s="8"/>
      <c r="O26" s="8"/>
      <c r="P26" s="8"/>
      <c r="Q26" s="8"/>
      <c r="R26" s="8"/>
      <c r="S26" s="8"/>
      <c r="T26" s="8"/>
    </row>
    <row r="27" ht="16" customHeight="1" spans="1:20">
      <c r="A27" s="39"/>
      <c r="B27" s="22"/>
      <c r="C27" s="36"/>
      <c r="D27" s="29"/>
      <c r="E27" s="29"/>
      <c r="F27" s="29"/>
      <c r="G27" s="8"/>
      <c r="H27" s="71"/>
      <c r="I27" s="71"/>
      <c r="J27" s="8"/>
      <c r="K27" s="8"/>
      <c r="L27" s="8"/>
      <c r="M27" s="8"/>
      <c r="N27" s="8"/>
      <c r="O27" s="8"/>
      <c r="P27" s="8"/>
      <c r="Q27" s="8"/>
      <c r="R27" s="8"/>
      <c r="S27" s="8"/>
      <c r="T27" s="8"/>
    </row>
    <row r="28" ht="16" customHeight="1" spans="1:20">
      <c r="A28" s="28"/>
      <c r="B28" s="22"/>
      <c r="C28" s="36"/>
      <c r="D28" s="29"/>
      <c r="E28" s="29"/>
      <c r="F28" s="29"/>
      <c r="G28" s="8"/>
      <c r="H28" s="71"/>
      <c r="I28" s="71"/>
      <c r="J28" s="8"/>
      <c r="K28" s="8"/>
      <c r="L28" s="8"/>
      <c r="M28" s="8"/>
      <c r="N28" s="8"/>
      <c r="O28" s="8"/>
      <c r="P28" s="8"/>
      <c r="Q28" s="8"/>
      <c r="R28" s="8"/>
      <c r="S28" s="8"/>
      <c r="T28" s="8"/>
    </row>
    <row r="29" ht="16" customHeight="1" spans="1:20">
      <c r="A29" s="22" t="s">
        <v>3363</v>
      </c>
      <c r="B29" s="13"/>
      <c r="C29" s="36">
        <f>SUM(C6:C28)</f>
        <v>0</v>
      </c>
      <c r="D29" s="36" t="e">
        <f>SUM(D6:D28)</f>
        <v>#NAME?</v>
      </c>
      <c r="E29" s="29" t="e">
        <f>D29-C29</f>
        <v>#NAME?</v>
      </c>
      <c r="F29" s="29">
        <f>IF(C29=0,0,ROUND(E29/C29*100,2))</f>
        <v>0</v>
      </c>
      <c r="G29" s="8"/>
      <c r="H29" s="71">
        <f>SUM(H6:H28)</f>
        <v>0</v>
      </c>
      <c r="I29" s="71">
        <f>SUM(I6:I28)</f>
        <v>0</v>
      </c>
      <c r="J29" s="8"/>
      <c r="K29" s="8"/>
      <c r="L29" s="8"/>
      <c r="M29" s="8"/>
      <c r="N29" s="8"/>
      <c r="O29" s="8"/>
      <c r="P29" s="8"/>
      <c r="Q29" s="8"/>
      <c r="R29" s="8"/>
      <c r="S29" s="8"/>
      <c r="T29" s="8"/>
    </row>
    <row r="30" ht="16" customHeight="1" spans="1:20">
      <c r="A30" s="135"/>
      <c r="B30" s="8"/>
      <c r="C30" s="8"/>
      <c r="D30" s="74" t="str">
        <f>CONCATENATE(索引!$D$6,"：",索引!$D44,"    ",索引!$E44)</f>
        <v>评估人员：高晓宇    王海龙</v>
      </c>
      <c r="E30" s="74"/>
      <c r="F30" s="74"/>
      <c r="G30" s="8"/>
      <c r="H30" s="8"/>
      <c r="I30" s="8"/>
      <c r="J30" s="8"/>
      <c r="K30" s="8"/>
      <c r="L30" s="8"/>
      <c r="M30" s="8"/>
      <c r="N30" s="8"/>
      <c r="O30" s="8"/>
      <c r="P30" s="8"/>
      <c r="Q30" s="8"/>
      <c r="R30" s="8"/>
      <c r="S30" s="8"/>
      <c r="T30" s="8"/>
    </row>
  </sheetData>
  <mergeCells count="4">
    <mergeCell ref="A1:F1"/>
    <mergeCell ref="A3:F3"/>
    <mergeCell ref="H4:I4"/>
    <mergeCell ref="A29:B29"/>
  </mergeCells>
  <pageMargins left="0.75" right="0.75" top="1" bottom="1" header="0.5" footer="0.5"/>
  <headerFooter/>
  <drawing r:id="rId1"/>
  <picture r:id="rId2"/>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T31"/>
  <sheetViews>
    <sheetView workbookViewId="0">
      <pane ySplit="6" topLeftCell="A7" activePane="bottomLeft" state="frozen"/>
      <selection/>
      <selection pane="bottomLeft" activeCell="A1" sqref="A1:L1"/>
    </sheetView>
  </sheetViews>
  <sheetFormatPr defaultColWidth="14" defaultRowHeight="15.2"/>
  <cols>
    <col min="1" max="1" width="5" customWidth="1"/>
    <col min="2" max="2" width="21" customWidth="1"/>
    <col min="3" max="4" width="11" customWidth="1"/>
    <col min="5" max="5" width="9" customWidth="1"/>
    <col min="6" max="9" width="11" customWidth="1"/>
    <col min="10" max="11" width="9" customWidth="1"/>
    <col min="12" max="12" width="7" customWidth="1"/>
    <col min="13" max="20" width="9" customWidth="1"/>
  </cols>
  <sheetData>
    <row r="1" ht="24" customHeight="1" spans="1:20">
      <c r="A1" s="61" t="s">
        <v>3373</v>
      </c>
      <c r="B1" s="62"/>
      <c r="C1" s="62"/>
      <c r="D1" s="62"/>
      <c r="E1" s="62"/>
      <c r="F1" s="62"/>
      <c r="G1" s="62"/>
      <c r="H1" s="62"/>
      <c r="I1" s="62"/>
      <c r="J1" s="62"/>
      <c r="K1" s="62"/>
      <c r="L1" s="62"/>
      <c r="M1" s="62"/>
      <c r="N1" s="62"/>
      <c r="O1" s="62"/>
      <c r="P1" s="62"/>
      <c r="Q1" s="62"/>
      <c r="R1" s="62"/>
      <c r="S1" s="62"/>
      <c r="T1" s="62"/>
    </row>
    <row r="2" ht="16" customHeight="1" spans="1:20">
      <c r="A2" s="63"/>
      <c r="B2" s="63"/>
      <c r="C2" s="63"/>
      <c r="D2" s="63"/>
      <c r="E2" s="63"/>
      <c r="F2" s="63"/>
      <c r="G2" s="63"/>
      <c r="H2" s="63"/>
      <c r="I2" s="25"/>
      <c r="J2" s="25"/>
      <c r="K2" s="25"/>
      <c r="L2" s="42" t="s">
        <v>3374</v>
      </c>
      <c r="M2" s="25"/>
      <c r="N2" s="8"/>
      <c r="O2" s="8"/>
      <c r="P2" s="8"/>
      <c r="Q2" s="8"/>
      <c r="R2" s="8"/>
      <c r="S2" s="8"/>
      <c r="T2" s="8"/>
    </row>
    <row r="3" ht="16" customHeight="1" spans="1:20">
      <c r="A3" s="63" t="e">
        <f>#REF!</f>
        <v>#REF!</v>
      </c>
      <c r="B3" s="8"/>
      <c r="C3" s="8"/>
      <c r="D3" s="8"/>
      <c r="E3" s="8"/>
      <c r="F3" s="8"/>
      <c r="G3" s="8"/>
      <c r="H3" s="8"/>
      <c r="I3" s="8"/>
      <c r="J3" s="8"/>
      <c r="K3" s="8"/>
      <c r="L3" s="8"/>
      <c r="M3" s="25"/>
      <c r="N3" s="8"/>
      <c r="O3" s="8"/>
      <c r="P3" s="8"/>
      <c r="Q3" s="8"/>
      <c r="R3" s="8"/>
      <c r="S3" s="8"/>
      <c r="T3" s="8"/>
    </row>
    <row r="4" ht="16" customHeight="1" spans="1:20">
      <c r="A4" s="105" t="e">
        <f>#REF!</f>
        <v>#REF!</v>
      </c>
      <c r="B4" s="8"/>
      <c r="C4" s="8"/>
      <c r="D4" s="8"/>
      <c r="E4" s="8"/>
      <c r="F4" s="8"/>
      <c r="G4" s="8"/>
      <c r="H4" s="8"/>
      <c r="I4" s="8"/>
      <c r="J4" s="8"/>
      <c r="K4" s="8"/>
      <c r="L4" s="42" t="s">
        <v>2952</v>
      </c>
      <c r="M4" s="8"/>
      <c r="N4" s="8"/>
      <c r="O4" s="8"/>
      <c r="P4" s="8"/>
      <c r="Q4" s="8"/>
      <c r="R4" s="8"/>
      <c r="S4" s="8"/>
      <c r="T4" s="8"/>
    </row>
    <row r="5" ht="16" customHeight="1" spans="1:20">
      <c r="A5" s="22" t="s">
        <v>0</v>
      </c>
      <c r="B5" s="22" t="s">
        <v>3375</v>
      </c>
      <c r="C5" s="90" t="s">
        <v>3115</v>
      </c>
      <c r="D5" s="90" t="s">
        <v>3376</v>
      </c>
      <c r="E5" s="90" t="s">
        <v>3127</v>
      </c>
      <c r="F5" s="90" t="s">
        <v>3377</v>
      </c>
      <c r="G5" s="90" t="s">
        <v>3050</v>
      </c>
      <c r="H5" s="295" t="s">
        <v>3251</v>
      </c>
      <c r="I5" s="295" t="s">
        <v>3051</v>
      </c>
      <c r="J5" s="295" t="s">
        <v>3052</v>
      </c>
      <c r="K5" s="295" t="s">
        <v>3053</v>
      </c>
      <c r="L5" s="295" t="s">
        <v>3083</v>
      </c>
      <c r="M5" s="8"/>
      <c r="N5" s="8"/>
      <c r="O5" s="8"/>
      <c r="P5" s="25"/>
      <c r="Q5" s="25"/>
      <c r="R5" s="25"/>
      <c r="S5" s="25"/>
      <c r="T5" s="25"/>
    </row>
    <row r="6" ht="16" customHeight="1" spans="1:20">
      <c r="A6" s="37"/>
      <c r="B6" s="37"/>
      <c r="C6" s="37"/>
      <c r="D6" s="37"/>
      <c r="E6" s="37"/>
      <c r="F6" s="37"/>
      <c r="G6" s="37"/>
      <c r="H6" s="37"/>
      <c r="I6" s="37"/>
      <c r="J6" s="37"/>
      <c r="K6" s="37"/>
      <c r="L6" s="37"/>
      <c r="M6" s="8"/>
      <c r="N6" s="8"/>
      <c r="O6" s="8"/>
      <c r="P6" s="25"/>
      <c r="Q6" s="25"/>
      <c r="R6" s="25"/>
      <c r="S6" s="25"/>
      <c r="T6" s="25"/>
    </row>
    <row r="7" ht="16" customHeight="1" spans="1:20">
      <c r="A7" s="22"/>
      <c r="B7" s="32"/>
      <c r="C7" s="69"/>
      <c r="D7" s="69"/>
      <c r="E7" s="22"/>
      <c r="F7" s="22"/>
      <c r="G7" s="296"/>
      <c r="H7" s="112"/>
      <c r="I7" s="296"/>
      <c r="J7" s="112">
        <f t="shared" ref="J7:J27" si="0">I7-(G7-H7)</f>
        <v>0</v>
      </c>
      <c r="K7" s="29">
        <f t="shared" ref="K7:K27" si="1">IF(G7-H7=0,0,ROUND(J7/(G7-H7)*100,2))</f>
        <v>0</v>
      </c>
      <c r="L7" s="29"/>
      <c r="M7" s="8"/>
      <c r="N7" s="8"/>
      <c r="O7" s="8"/>
      <c r="P7" s="8"/>
      <c r="Q7" s="8"/>
      <c r="R7" s="8"/>
      <c r="S7" s="8"/>
      <c r="T7" s="8"/>
    </row>
    <row r="8" ht="16" customHeight="1" spans="1:20">
      <c r="A8" s="22"/>
      <c r="B8" s="32"/>
      <c r="C8" s="69"/>
      <c r="D8" s="69"/>
      <c r="E8" s="22"/>
      <c r="F8" s="22"/>
      <c r="G8" s="296"/>
      <c r="H8" s="112"/>
      <c r="I8" s="112"/>
      <c r="J8" s="112">
        <f t="shared" si="0"/>
        <v>0</v>
      </c>
      <c r="K8" s="29">
        <f t="shared" si="1"/>
        <v>0</v>
      </c>
      <c r="L8" s="29"/>
      <c r="M8" s="8"/>
      <c r="N8" s="8"/>
      <c r="O8" s="8"/>
      <c r="P8" s="8"/>
      <c r="Q8" s="8"/>
      <c r="R8" s="8"/>
      <c r="S8" s="8"/>
      <c r="T8" s="8"/>
    </row>
    <row r="9" ht="16" customHeight="1" spans="1:20">
      <c r="A9" s="22"/>
      <c r="B9" s="32"/>
      <c r="C9" s="69"/>
      <c r="D9" s="69"/>
      <c r="E9" s="22"/>
      <c r="F9" s="22"/>
      <c r="G9" s="112"/>
      <c r="H9" s="112"/>
      <c r="I9" s="112"/>
      <c r="J9" s="112">
        <f t="shared" si="0"/>
        <v>0</v>
      </c>
      <c r="K9" s="29">
        <f t="shared" si="1"/>
        <v>0</v>
      </c>
      <c r="L9" s="29"/>
      <c r="M9" s="8"/>
      <c r="N9" s="8"/>
      <c r="O9" s="8"/>
      <c r="P9" s="8"/>
      <c r="Q9" s="8"/>
      <c r="R9" s="8"/>
      <c r="S9" s="8"/>
      <c r="T9" s="8"/>
    </row>
    <row r="10" ht="16" customHeight="1" spans="1:20">
      <c r="A10" s="22"/>
      <c r="B10" s="32"/>
      <c r="C10" s="69"/>
      <c r="D10" s="69"/>
      <c r="E10" s="22"/>
      <c r="F10" s="22"/>
      <c r="G10" s="112"/>
      <c r="H10" s="112"/>
      <c r="I10" s="112"/>
      <c r="J10" s="112">
        <f t="shared" si="0"/>
        <v>0</v>
      </c>
      <c r="K10" s="29">
        <f t="shared" si="1"/>
        <v>0</v>
      </c>
      <c r="L10" s="29"/>
      <c r="M10" s="8"/>
      <c r="N10" s="8"/>
      <c r="O10" s="8"/>
      <c r="P10" s="8"/>
      <c r="Q10" s="8"/>
      <c r="R10" s="8"/>
      <c r="S10" s="8"/>
      <c r="T10" s="8"/>
    </row>
    <row r="11" ht="16" customHeight="1" spans="1:20">
      <c r="A11" s="22"/>
      <c r="B11" s="32"/>
      <c r="C11" s="69"/>
      <c r="D11" s="69"/>
      <c r="E11" s="22"/>
      <c r="F11" s="22"/>
      <c r="G11" s="112"/>
      <c r="H11" s="112"/>
      <c r="I11" s="112"/>
      <c r="J11" s="112">
        <f t="shared" si="0"/>
        <v>0</v>
      </c>
      <c r="K11" s="29">
        <f t="shared" si="1"/>
        <v>0</v>
      </c>
      <c r="L11" s="29"/>
      <c r="M11" s="8"/>
      <c r="N11" s="8"/>
      <c r="O11" s="8"/>
      <c r="P11" s="8"/>
      <c r="Q11" s="8"/>
      <c r="R11" s="8"/>
      <c r="S11" s="8"/>
      <c r="T11" s="8"/>
    </row>
    <row r="12" ht="16" customHeight="1" spans="1:20">
      <c r="A12" s="22"/>
      <c r="B12" s="32"/>
      <c r="C12" s="69"/>
      <c r="D12" s="69"/>
      <c r="E12" s="22"/>
      <c r="F12" s="22"/>
      <c r="G12" s="112"/>
      <c r="H12" s="112"/>
      <c r="I12" s="112"/>
      <c r="J12" s="112">
        <f t="shared" si="0"/>
        <v>0</v>
      </c>
      <c r="K12" s="29">
        <f t="shared" si="1"/>
        <v>0</v>
      </c>
      <c r="L12" s="29"/>
      <c r="M12" s="8"/>
      <c r="N12" s="8"/>
      <c r="O12" s="8"/>
      <c r="P12" s="8"/>
      <c r="Q12" s="8"/>
      <c r="R12" s="8"/>
      <c r="S12" s="8"/>
      <c r="T12" s="8"/>
    </row>
    <row r="13" ht="16" customHeight="1" spans="1:20">
      <c r="A13" s="22"/>
      <c r="B13" s="32"/>
      <c r="C13" s="69"/>
      <c r="D13" s="69"/>
      <c r="E13" s="22"/>
      <c r="F13" s="22"/>
      <c r="G13" s="112"/>
      <c r="H13" s="112"/>
      <c r="I13" s="112"/>
      <c r="J13" s="112">
        <f t="shared" si="0"/>
        <v>0</v>
      </c>
      <c r="K13" s="29">
        <f t="shared" si="1"/>
        <v>0</v>
      </c>
      <c r="L13" s="29"/>
      <c r="M13" s="8"/>
      <c r="N13" s="8"/>
      <c r="O13" s="8"/>
      <c r="P13" s="8"/>
      <c r="Q13" s="8"/>
      <c r="R13" s="8"/>
      <c r="S13" s="8"/>
      <c r="T13" s="8"/>
    </row>
    <row r="14" ht="16" customHeight="1" spans="1:20">
      <c r="A14" s="22"/>
      <c r="B14" s="32"/>
      <c r="C14" s="69"/>
      <c r="D14" s="69"/>
      <c r="E14" s="22"/>
      <c r="F14" s="22"/>
      <c r="G14" s="112"/>
      <c r="H14" s="112"/>
      <c r="I14" s="112"/>
      <c r="J14" s="112">
        <f t="shared" si="0"/>
        <v>0</v>
      </c>
      <c r="K14" s="29">
        <f t="shared" si="1"/>
        <v>0</v>
      </c>
      <c r="L14" s="29"/>
      <c r="M14" s="8"/>
      <c r="N14" s="8"/>
      <c r="O14" s="8"/>
      <c r="P14" s="8"/>
      <c r="Q14" s="8"/>
      <c r="R14" s="8"/>
      <c r="S14" s="8"/>
      <c r="T14" s="8"/>
    </row>
    <row r="15" ht="16" customHeight="1" spans="1:20">
      <c r="A15" s="22"/>
      <c r="B15" s="32"/>
      <c r="C15" s="69"/>
      <c r="D15" s="69"/>
      <c r="E15" s="22"/>
      <c r="F15" s="22"/>
      <c r="G15" s="112"/>
      <c r="H15" s="112"/>
      <c r="I15" s="112"/>
      <c r="J15" s="112">
        <f t="shared" si="0"/>
        <v>0</v>
      </c>
      <c r="K15" s="29">
        <f t="shared" si="1"/>
        <v>0</v>
      </c>
      <c r="L15" s="29"/>
      <c r="M15" s="8"/>
      <c r="N15" s="8"/>
      <c r="O15" s="8"/>
      <c r="P15" s="8"/>
      <c r="Q15" s="8"/>
      <c r="R15" s="8"/>
      <c r="S15" s="8"/>
      <c r="T15" s="8"/>
    </row>
    <row r="16" ht="16" customHeight="1" spans="1:20">
      <c r="A16" s="22"/>
      <c r="B16" s="32"/>
      <c r="C16" s="69"/>
      <c r="D16" s="69"/>
      <c r="E16" s="22"/>
      <c r="F16" s="22"/>
      <c r="G16" s="112"/>
      <c r="H16" s="112"/>
      <c r="I16" s="112"/>
      <c r="J16" s="112">
        <f t="shared" si="0"/>
        <v>0</v>
      </c>
      <c r="K16" s="29">
        <f t="shared" si="1"/>
        <v>0</v>
      </c>
      <c r="L16" s="29"/>
      <c r="M16" s="8"/>
      <c r="N16" s="8"/>
      <c r="O16" s="8"/>
      <c r="P16" s="8"/>
      <c r="Q16" s="8"/>
      <c r="R16" s="8"/>
      <c r="S16" s="8"/>
      <c r="T16" s="8"/>
    </row>
    <row r="17" ht="16" customHeight="1" spans="1:20">
      <c r="A17" s="22"/>
      <c r="B17" s="32"/>
      <c r="C17" s="69"/>
      <c r="D17" s="69"/>
      <c r="E17" s="22"/>
      <c r="F17" s="22"/>
      <c r="G17" s="112"/>
      <c r="H17" s="112"/>
      <c r="I17" s="112"/>
      <c r="J17" s="112">
        <f t="shared" si="0"/>
        <v>0</v>
      </c>
      <c r="K17" s="29">
        <f t="shared" si="1"/>
        <v>0</v>
      </c>
      <c r="L17" s="29"/>
      <c r="M17" s="8"/>
      <c r="N17" s="8"/>
      <c r="O17" s="8"/>
      <c r="P17" s="8"/>
      <c r="Q17" s="8"/>
      <c r="R17" s="8"/>
      <c r="S17" s="8"/>
      <c r="T17" s="8"/>
    </row>
    <row r="18" ht="16" customHeight="1" spans="1:20">
      <c r="A18" s="22"/>
      <c r="B18" s="32"/>
      <c r="C18" s="69"/>
      <c r="D18" s="69"/>
      <c r="E18" s="22"/>
      <c r="F18" s="22"/>
      <c r="G18" s="112"/>
      <c r="H18" s="112"/>
      <c r="I18" s="112"/>
      <c r="J18" s="112">
        <f t="shared" si="0"/>
        <v>0</v>
      </c>
      <c r="K18" s="29">
        <f t="shared" si="1"/>
        <v>0</v>
      </c>
      <c r="L18" s="29"/>
      <c r="M18" s="8"/>
      <c r="N18" s="8"/>
      <c r="O18" s="8"/>
      <c r="P18" s="8"/>
      <c r="Q18" s="8"/>
      <c r="R18" s="8"/>
      <c r="S18" s="8"/>
      <c r="T18" s="8"/>
    </row>
    <row r="19" ht="16" customHeight="1" spans="1:20">
      <c r="A19" s="22"/>
      <c r="B19" s="32"/>
      <c r="C19" s="69"/>
      <c r="D19" s="69"/>
      <c r="E19" s="22"/>
      <c r="F19" s="22"/>
      <c r="G19" s="112"/>
      <c r="H19" s="112"/>
      <c r="I19" s="112"/>
      <c r="J19" s="112">
        <f t="shared" si="0"/>
        <v>0</v>
      </c>
      <c r="K19" s="29">
        <f t="shared" si="1"/>
        <v>0</v>
      </c>
      <c r="L19" s="29"/>
      <c r="M19" s="8"/>
      <c r="N19" s="8"/>
      <c r="O19" s="8"/>
      <c r="P19" s="8"/>
      <c r="Q19" s="8"/>
      <c r="R19" s="8"/>
      <c r="S19" s="8"/>
      <c r="T19" s="8"/>
    </row>
    <row r="20" ht="16" customHeight="1" spans="1:20">
      <c r="A20" s="22"/>
      <c r="B20" s="32"/>
      <c r="C20" s="69"/>
      <c r="D20" s="69"/>
      <c r="E20" s="22"/>
      <c r="F20" s="22"/>
      <c r="G20" s="112"/>
      <c r="H20" s="112"/>
      <c r="I20" s="112"/>
      <c r="J20" s="112">
        <f t="shared" si="0"/>
        <v>0</v>
      </c>
      <c r="K20" s="29">
        <f t="shared" si="1"/>
        <v>0</v>
      </c>
      <c r="L20" s="29"/>
      <c r="M20" s="8"/>
      <c r="N20" s="8"/>
      <c r="O20" s="8"/>
      <c r="P20" s="8"/>
      <c r="Q20" s="8"/>
      <c r="R20" s="8"/>
      <c r="S20" s="8"/>
      <c r="T20" s="8"/>
    </row>
    <row r="21" ht="16" customHeight="1" spans="1:20">
      <c r="A21" s="22"/>
      <c r="B21" s="32"/>
      <c r="C21" s="69"/>
      <c r="D21" s="69"/>
      <c r="E21" s="22"/>
      <c r="F21" s="22"/>
      <c r="G21" s="112"/>
      <c r="H21" s="112"/>
      <c r="I21" s="112"/>
      <c r="J21" s="112">
        <f t="shared" si="0"/>
        <v>0</v>
      </c>
      <c r="K21" s="29">
        <f t="shared" si="1"/>
        <v>0</v>
      </c>
      <c r="L21" s="29"/>
      <c r="M21" s="8"/>
      <c r="N21" s="8"/>
      <c r="O21" s="8"/>
      <c r="P21" s="8"/>
      <c r="Q21" s="8"/>
      <c r="R21" s="8"/>
      <c r="S21" s="8"/>
      <c r="T21" s="8"/>
    </row>
    <row r="22" ht="16" customHeight="1" spans="1:20">
      <c r="A22" s="22"/>
      <c r="B22" s="32"/>
      <c r="C22" s="69"/>
      <c r="D22" s="69"/>
      <c r="E22" s="22"/>
      <c r="F22" s="22"/>
      <c r="G22" s="112"/>
      <c r="H22" s="112"/>
      <c r="I22" s="112"/>
      <c r="J22" s="112">
        <f t="shared" si="0"/>
        <v>0</v>
      </c>
      <c r="K22" s="29">
        <f t="shared" si="1"/>
        <v>0</v>
      </c>
      <c r="L22" s="29"/>
      <c r="M22" s="8"/>
      <c r="N22" s="8"/>
      <c r="O22" s="8"/>
      <c r="P22" s="8"/>
      <c r="Q22" s="8"/>
      <c r="R22" s="8"/>
      <c r="S22" s="8"/>
      <c r="T22" s="8"/>
    </row>
    <row r="23" ht="16" customHeight="1" spans="1:20">
      <c r="A23" s="22"/>
      <c r="B23" s="32"/>
      <c r="C23" s="69"/>
      <c r="D23" s="69"/>
      <c r="E23" s="22"/>
      <c r="F23" s="22"/>
      <c r="G23" s="112"/>
      <c r="H23" s="112"/>
      <c r="I23" s="112"/>
      <c r="J23" s="112">
        <f t="shared" si="0"/>
        <v>0</v>
      </c>
      <c r="K23" s="29">
        <f t="shared" si="1"/>
        <v>0</v>
      </c>
      <c r="L23" s="29"/>
      <c r="M23" s="8"/>
      <c r="N23" s="8"/>
      <c r="O23" s="8"/>
      <c r="P23" s="8"/>
      <c r="Q23" s="8"/>
      <c r="R23" s="8"/>
      <c r="S23" s="8"/>
      <c r="T23" s="8"/>
    </row>
    <row r="24" ht="16" customHeight="1" spans="1:20">
      <c r="A24" s="22"/>
      <c r="B24" s="32"/>
      <c r="C24" s="69"/>
      <c r="D24" s="69"/>
      <c r="E24" s="22"/>
      <c r="F24" s="22"/>
      <c r="G24" s="112"/>
      <c r="H24" s="112"/>
      <c r="I24" s="112"/>
      <c r="J24" s="112">
        <f t="shared" si="0"/>
        <v>0</v>
      </c>
      <c r="K24" s="29">
        <f t="shared" si="1"/>
        <v>0</v>
      </c>
      <c r="L24" s="29"/>
      <c r="M24" s="8"/>
      <c r="N24" s="8"/>
      <c r="O24" s="8"/>
      <c r="P24" s="8"/>
      <c r="Q24" s="8"/>
      <c r="R24" s="8"/>
      <c r="S24" s="8"/>
      <c r="T24" s="8"/>
    </row>
    <row r="25" ht="16" customHeight="1" spans="1:20">
      <c r="A25" s="22"/>
      <c r="B25" s="32"/>
      <c r="C25" s="69"/>
      <c r="D25" s="69"/>
      <c r="E25" s="22"/>
      <c r="F25" s="22"/>
      <c r="G25" s="112"/>
      <c r="H25" s="112"/>
      <c r="I25" s="112"/>
      <c r="J25" s="112">
        <f t="shared" si="0"/>
        <v>0</v>
      </c>
      <c r="K25" s="29">
        <f t="shared" si="1"/>
        <v>0</v>
      </c>
      <c r="L25" s="29"/>
      <c r="M25" s="8"/>
      <c r="N25" s="8"/>
      <c r="O25" s="8"/>
      <c r="P25" s="8"/>
      <c r="Q25" s="8"/>
      <c r="R25" s="8"/>
      <c r="S25" s="8"/>
      <c r="T25" s="8"/>
    </row>
    <row r="26" ht="16" customHeight="1" spans="1:20">
      <c r="A26" s="22"/>
      <c r="B26" s="32"/>
      <c r="C26" s="69"/>
      <c r="D26" s="69"/>
      <c r="E26" s="22"/>
      <c r="F26" s="22"/>
      <c r="G26" s="112"/>
      <c r="H26" s="112"/>
      <c r="I26" s="112"/>
      <c r="J26" s="112">
        <f t="shared" si="0"/>
        <v>0</v>
      </c>
      <c r="K26" s="29">
        <f t="shared" si="1"/>
        <v>0</v>
      </c>
      <c r="L26" s="29"/>
      <c r="M26" s="8"/>
      <c r="N26" s="8"/>
      <c r="O26" s="8"/>
      <c r="P26" s="8"/>
      <c r="Q26" s="8"/>
      <c r="R26" s="8"/>
      <c r="S26" s="8"/>
      <c r="T26" s="8"/>
    </row>
    <row r="27" ht="16" customHeight="1" spans="1:20">
      <c r="A27" s="39" t="s">
        <v>3162</v>
      </c>
      <c r="B27" s="13"/>
      <c r="C27" s="69"/>
      <c r="D27" s="29"/>
      <c r="E27" s="141"/>
      <c r="F27" s="28"/>
      <c r="G27" s="29">
        <f>SUM(G7:G26)</f>
        <v>0</v>
      </c>
      <c r="H27" s="29">
        <f>SUM(H7:H26)</f>
        <v>0</v>
      </c>
      <c r="I27" s="29">
        <f>SUM(I7:I26)</f>
        <v>0</v>
      </c>
      <c r="J27" s="29">
        <f t="shared" si="0"/>
        <v>0</v>
      </c>
      <c r="K27" s="29">
        <f t="shared" si="1"/>
        <v>0</v>
      </c>
      <c r="L27" s="29"/>
      <c r="M27" s="8"/>
      <c r="N27" s="8"/>
      <c r="O27" s="8"/>
      <c r="P27" s="8"/>
      <c r="Q27" s="8"/>
      <c r="R27" s="8"/>
      <c r="S27" s="8"/>
      <c r="T27" s="8"/>
    </row>
    <row r="28" ht="16" customHeight="1" spans="1:20">
      <c r="A28" s="39" t="s">
        <v>3349</v>
      </c>
      <c r="B28" s="13"/>
      <c r="C28" s="69"/>
      <c r="D28" s="29"/>
      <c r="E28" s="141"/>
      <c r="F28" s="28"/>
      <c r="G28" s="29">
        <f>H27</f>
        <v>0</v>
      </c>
      <c r="H28" s="106"/>
      <c r="I28" s="112"/>
      <c r="J28" s="112"/>
      <c r="K28" s="112"/>
      <c r="L28" s="29"/>
      <c r="M28" s="8"/>
      <c r="N28" s="8"/>
      <c r="O28" s="8"/>
      <c r="P28" s="8"/>
      <c r="Q28" s="8"/>
      <c r="R28" s="8"/>
      <c r="S28" s="8"/>
      <c r="T28" s="8"/>
    </row>
    <row r="29" ht="16" customHeight="1" spans="1:20">
      <c r="A29" s="39" t="s">
        <v>3165</v>
      </c>
      <c r="B29" s="13"/>
      <c r="C29" s="69"/>
      <c r="D29" s="29"/>
      <c r="E29" s="141"/>
      <c r="F29" s="28"/>
      <c r="G29" s="29">
        <f>G27-G28</f>
        <v>0</v>
      </c>
      <c r="H29" s="29"/>
      <c r="I29" s="29">
        <f>I27-I28</f>
        <v>0</v>
      </c>
      <c r="J29" s="29">
        <f>I29-G29</f>
        <v>0</v>
      </c>
      <c r="K29" s="29">
        <f>IF(G29=0,0,ROUND(J29/G29*100,2))</f>
        <v>0</v>
      </c>
      <c r="L29" s="29"/>
      <c r="M29" s="8"/>
      <c r="N29" s="8"/>
      <c r="O29" s="8"/>
      <c r="P29" s="8"/>
      <c r="Q29" s="8"/>
      <c r="R29" s="8"/>
      <c r="S29" s="8"/>
      <c r="T29" s="8"/>
    </row>
    <row r="30" ht="16" customHeight="1" spans="1:20">
      <c r="A30" s="73" t="e">
        <f>#REF!</f>
        <v>#REF!</v>
      </c>
      <c r="B30" s="73"/>
      <c r="C30" s="73"/>
      <c r="D30" s="73"/>
      <c r="E30" s="8"/>
      <c r="F30" s="8"/>
      <c r="G30" s="8"/>
      <c r="H30" s="8"/>
      <c r="I30" s="74" t="str">
        <f>CONCATENATE(索引!$D$6,"：",索引!$D45,"    ",索引!$E45)</f>
        <v>评估人员：高晓宇    王海龙</v>
      </c>
      <c r="J30" s="8"/>
      <c r="K30" s="8"/>
      <c r="L30" s="8"/>
      <c r="M30" s="8"/>
      <c r="N30" s="8"/>
      <c r="O30" s="8"/>
      <c r="P30" s="8"/>
      <c r="Q30" s="8"/>
      <c r="R30" s="8"/>
      <c r="S30" s="8"/>
      <c r="T30" s="8"/>
    </row>
    <row r="31" ht="16" customHeight="1" spans="1:20">
      <c r="A31" s="8" t="e">
        <f>#REF!</f>
        <v>#REF!</v>
      </c>
      <c r="B31" s="8"/>
      <c r="C31" s="8"/>
      <c r="D31" s="8"/>
      <c r="E31" s="8"/>
      <c r="F31" s="8"/>
      <c r="G31" s="8"/>
      <c r="H31" s="8"/>
      <c r="I31" s="8"/>
      <c r="J31" s="8"/>
      <c r="K31" s="8"/>
      <c r="L31" s="8"/>
      <c r="M31" s="8"/>
      <c r="N31" s="8"/>
      <c r="O31" s="8"/>
      <c r="P31" s="8"/>
      <c r="Q31" s="8"/>
      <c r="R31" s="8"/>
      <c r="S31" s="8"/>
      <c r="T31" s="8"/>
    </row>
  </sheetData>
  <mergeCells count="17">
    <mergeCell ref="A1:L1"/>
    <mergeCell ref="A3:L3"/>
    <mergeCell ref="A27:B27"/>
    <mergeCell ref="A28:B28"/>
    <mergeCell ref="A29:B29"/>
    <mergeCell ref="A5:A6"/>
    <mergeCell ref="B5:B6"/>
    <mergeCell ref="C5:C6"/>
    <mergeCell ref="D5:D6"/>
    <mergeCell ref="E5:E6"/>
    <mergeCell ref="F5:F6"/>
    <mergeCell ref="G5:G6"/>
    <mergeCell ref="H5:H6"/>
    <mergeCell ref="I5:I6"/>
    <mergeCell ref="J5:J6"/>
    <mergeCell ref="K5:K6"/>
    <mergeCell ref="L5:L6"/>
  </mergeCells>
  <pageMargins left="0.75" right="0.75" top="1" bottom="1" header="0.5" footer="0.5"/>
  <headerFooter/>
  <drawing r:id="rId1"/>
  <picture r:id="rId2"/>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T31"/>
  <sheetViews>
    <sheetView workbookViewId="0">
      <pane ySplit="6" topLeftCell="A7" activePane="bottomLeft" state="frozen"/>
      <selection/>
      <selection pane="bottomLeft" activeCell="A1" sqref="A1:K1"/>
    </sheetView>
  </sheetViews>
  <sheetFormatPr defaultColWidth="14" defaultRowHeight="15.2"/>
  <cols>
    <col min="1" max="1" width="5" customWidth="1"/>
    <col min="2" max="2" width="23" customWidth="1"/>
    <col min="3" max="3" width="7" customWidth="1"/>
    <col min="4" max="5" width="9" customWidth="1"/>
    <col min="6" max="7" width="11" customWidth="1"/>
    <col min="8" max="8" width="13" customWidth="1"/>
    <col min="9" max="10" width="9" customWidth="1"/>
    <col min="11" max="11" width="7" customWidth="1"/>
    <col min="12" max="20" width="9" customWidth="1"/>
  </cols>
  <sheetData>
    <row r="1" ht="24" customHeight="1" spans="1:20">
      <c r="A1" s="61" t="s">
        <v>3378</v>
      </c>
      <c r="B1" s="62"/>
      <c r="C1" s="62"/>
      <c r="D1" s="62"/>
      <c r="E1" s="62"/>
      <c r="F1" s="62"/>
      <c r="G1" s="62"/>
      <c r="H1" s="62"/>
      <c r="I1" s="62"/>
      <c r="J1" s="62"/>
      <c r="K1" s="62"/>
      <c r="L1" s="62"/>
      <c r="M1" s="62"/>
      <c r="N1" s="62"/>
      <c r="O1" s="62"/>
      <c r="P1" s="62"/>
      <c r="Q1" s="62"/>
      <c r="R1" s="62"/>
      <c r="S1" s="62"/>
      <c r="T1" s="62"/>
    </row>
    <row r="2" ht="16" customHeight="1" spans="1:20">
      <c r="A2" s="63"/>
      <c r="B2" s="63"/>
      <c r="C2" s="63"/>
      <c r="D2" s="63"/>
      <c r="E2" s="63"/>
      <c r="F2" s="63"/>
      <c r="G2" s="63"/>
      <c r="H2" s="25"/>
      <c r="I2" s="25"/>
      <c r="J2" s="25"/>
      <c r="K2" s="42" t="s">
        <v>3379</v>
      </c>
      <c r="L2" s="25"/>
      <c r="M2" s="8"/>
      <c r="N2" s="8"/>
      <c r="O2" s="8"/>
      <c r="P2" s="8"/>
      <c r="Q2" s="8"/>
      <c r="R2" s="8"/>
      <c r="S2" s="8"/>
      <c r="T2" s="8"/>
    </row>
    <row r="3" ht="16" customHeight="1" spans="1:20">
      <c r="A3" s="63" t="e">
        <f>#REF!</f>
        <v>#REF!</v>
      </c>
      <c r="B3" s="8"/>
      <c r="C3" s="8"/>
      <c r="D3" s="8"/>
      <c r="E3" s="8"/>
      <c r="F3" s="8"/>
      <c r="G3" s="8"/>
      <c r="H3" s="8"/>
      <c r="I3" s="8"/>
      <c r="J3" s="8"/>
      <c r="K3" s="8"/>
      <c r="L3" s="25"/>
      <c r="M3" s="8"/>
      <c r="N3" s="8"/>
      <c r="O3" s="8"/>
      <c r="P3" s="8"/>
      <c r="Q3" s="8"/>
      <c r="R3" s="8"/>
      <c r="S3" s="8"/>
      <c r="T3" s="8"/>
    </row>
    <row r="4" ht="16" customHeight="1" spans="1:20">
      <c r="A4" s="105" t="e">
        <f>#REF!</f>
        <v>#REF!</v>
      </c>
      <c r="B4" s="8"/>
      <c r="C4" s="8"/>
      <c r="D4" s="8"/>
      <c r="E4" s="8"/>
      <c r="F4" s="8"/>
      <c r="G4" s="8"/>
      <c r="H4" s="8"/>
      <c r="I4" s="8"/>
      <c r="J4" s="8"/>
      <c r="K4" s="42" t="s">
        <v>2952</v>
      </c>
      <c r="L4" s="8"/>
      <c r="M4" s="8"/>
      <c r="N4" s="8"/>
      <c r="O4" s="8"/>
      <c r="P4" s="8"/>
      <c r="Q4" s="8"/>
      <c r="R4" s="8"/>
      <c r="S4" s="8"/>
      <c r="T4" s="8"/>
    </row>
    <row r="5" ht="16" customHeight="1" spans="1:20">
      <c r="A5" s="22" t="s">
        <v>0</v>
      </c>
      <c r="B5" s="22" t="s">
        <v>3375</v>
      </c>
      <c r="C5" s="90" t="s">
        <v>3115</v>
      </c>
      <c r="D5" s="90" t="s">
        <v>3376</v>
      </c>
      <c r="E5" s="90" t="s">
        <v>3127</v>
      </c>
      <c r="F5" s="90" t="s">
        <v>3377</v>
      </c>
      <c r="G5" s="295" t="s">
        <v>3050</v>
      </c>
      <c r="H5" s="295" t="s">
        <v>3051</v>
      </c>
      <c r="I5" s="295" t="s">
        <v>3052</v>
      </c>
      <c r="J5" s="295" t="s">
        <v>3053</v>
      </c>
      <c r="K5" s="295" t="s">
        <v>3083</v>
      </c>
      <c r="L5" s="8"/>
      <c r="M5" s="8"/>
      <c r="N5" s="8"/>
      <c r="O5" s="25"/>
      <c r="P5" s="25"/>
      <c r="Q5" s="25"/>
      <c r="R5" s="25"/>
      <c r="S5" s="25"/>
      <c r="T5" s="25"/>
    </row>
    <row r="6" ht="16" customHeight="1" spans="1:20">
      <c r="A6" s="37"/>
      <c r="B6" s="37"/>
      <c r="C6" s="37"/>
      <c r="D6" s="37"/>
      <c r="E6" s="37"/>
      <c r="F6" s="37"/>
      <c r="G6" s="37"/>
      <c r="H6" s="37"/>
      <c r="I6" s="37"/>
      <c r="J6" s="37"/>
      <c r="K6" s="37"/>
      <c r="L6" s="8"/>
      <c r="M6" s="8"/>
      <c r="N6" s="8"/>
      <c r="O6" s="25"/>
      <c r="P6" s="25"/>
      <c r="Q6" s="25"/>
      <c r="R6" s="25"/>
      <c r="S6" s="25"/>
      <c r="T6" s="25"/>
    </row>
    <row r="7" ht="16" customHeight="1" spans="1:20">
      <c r="A7" s="22"/>
      <c r="B7" s="32"/>
      <c r="C7" s="69"/>
      <c r="D7" s="69"/>
      <c r="E7" s="22"/>
      <c r="F7" s="22"/>
      <c r="G7" s="29"/>
      <c r="H7" s="36"/>
      <c r="I7" s="29">
        <f t="shared" ref="I7:I29" si="0">H7-G7</f>
        <v>0</v>
      </c>
      <c r="J7" s="29">
        <f t="shared" ref="J7:J29" si="1">IF(G7=0,0,ROUND(I7/G7*100,2))</f>
        <v>0</v>
      </c>
      <c r="K7" s="28"/>
      <c r="L7" s="8"/>
      <c r="M7" s="8"/>
      <c r="N7" s="8"/>
      <c r="O7" s="8"/>
      <c r="P7" s="8"/>
      <c r="Q7" s="8"/>
      <c r="R7" s="8"/>
      <c r="S7" s="8"/>
      <c r="T7" s="8"/>
    </row>
    <row r="8" ht="16" customHeight="1" spans="1:20">
      <c r="A8" s="22"/>
      <c r="B8" s="32"/>
      <c r="C8" s="69"/>
      <c r="D8" s="69"/>
      <c r="E8" s="22"/>
      <c r="F8" s="22"/>
      <c r="G8" s="29"/>
      <c r="H8" s="36"/>
      <c r="I8" s="29">
        <f t="shared" si="0"/>
        <v>0</v>
      </c>
      <c r="J8" s="29">
        <f t="shared" si="1"/>
        <v>0</v>
      </c>
      <c r="K8" s="28"/>
      <c r="L8" s="8"/>
      <c r="M8" s="8"/>
      <c r="N8" s="8"/>
      <c r="O8" s="8"/>
      <c r="P8" s="8"/>
      <c r="Q8" s="8"/>
      <c r="R8" s="8"/>
      <c r="S8" s="8"/>
      <c r="T8" s="8"/>
    </row>
    <row r="9" ht="16" customHeight="1" spans="1:20">
      <c r="A9" s="22"/>
      <c r="B9" s="32"/>
      <c r="C9" s="69"/>
      <c r="D9" s="69"/>
      <c r="E9" s="22"/>
      <c r="F9" s="22"/>
      <c r="G9" s="29"/>
      <c r="H9" s="36"/>
      <c r="I9" s="29">
        <f t="shared" si="0"/>
        <v>0</v>
      </c>
      <c r="J9" s="29">
        <f t="shared" si="1"/>
        <v>0</v>
      </c>
      <c r="K9" s="28"/>
      <c r="L9" s="8"/>
      <c r="M9" s="8"/>
      <c r="N9" s="8"/>
      <c r="O9" s="8"/>
      <c r="P9" s="8"/>
      <c r="Q9" s="8"/>
      <c r="R9" s="8"/>
      <c r="S9" s="8"/>
      <c r="T9" s="8"/>
    </row>
    <row r="10" ht="16" customHeight="1" spans="1:20">
      <c r="A10" s="22"/>
      <c r="B10" s="32"/>
      <c r="C10" s="69"/>
      <c r="D10" s="69"/>
      <c r="E10" s="22"/>
      <c r="F10" s="22"/>
      <c r="G10" s="29"/>
      <c r="H10" s="36"/>
      <c r="I10" s="29">
        <f t="shared" si="0"/>
        <v>0</v>
      </c>
      <c r="J10" s="29">
        <f t="shared" si="1"/>
        <v>0</v>
      </c>
      <c r="K10" s="28"/>
      <c r="L10" s="8"/>
      <c r="M10" s="8"/>
      <c r="N10" s="8"/>
      <c r="O10" s="8"/>
      <c r="P10" s="8"/>
      <c r="Q10" s="8"/>
      <c r="R10" s="8"/>
      <c r="S10" s="8"/>
      <c r="T10" s="8"/>
    </row>
    <row r="11" ht="16" customHeight="1" spans="1:20">
      <c r="A11" s="22"/>
      <c r="B11" s="32"/>
      <c r="C11" s="69"/>
      <c r="D11" s="69"/>
      <c r="E11" s="22"/>
      <c r="F11" s="22"/>
      <c r="G11" s="29"/>
      <c r="H11" s="36"/>
      <c r="I11" s="29">
        <f t="shared" si="0"/>
        <v>0</v>
      </c>
      <c r="J11" s="29">
        <f t="shared" si="1"/>
        <v>0</v>
      </c>
      <c r="K11" s="28"/>
      <c r="L11" s="8"/>
      <c r="M11" s="8"/>
      <c r="N11" s="8"/>
      <c r="O11" s="8"/>
      <c r="P11" s="8"/>
      <c r="Q11" s="8"/>
      <c r="R11" s="8"/>
      <c r="S11" s="8"/>
      <c r="T11" s="8"/>
    </row>
    <row r="12" ht="16" customHeight="1" spans="1:20">
      <c r="A12" s="22"/>
      <c r="B12" s="32"/>
      <c r="C12" s="69"/>
      <c r="D12" s="69"/>
      <c r="E12" s="22"/>
      <c r="F12" s="22"/>
      <c r="G12" s="29"/>
      <c r="H12" s="36"/>
      <c r="I12" s="29">
        <f t="shared" si="0"/>
        <v>0</v>
      </c>
      <c r="J12" s="29">
        <f t="shared" si="1"/>
        <v>0</v>
      </c>
      <c r="K12" s="28"/>
      <c r="L12" s="8"/>
      <c r="M12" s="8"/>
      <c r="N12" s="8"/>
      <c r="O12" s="8"/>
      <c r="P12" s="8"/>
      <c r="Q12" s="8"/>
      <c r="R12" s="8"/>
      <c r="S12" s="8"/>
      <c r="T12" s="8"/>
    </row>
    <row r="13" ht="16" customHeight="1" spans="1:20">
      <c r="A13" s="22"/>
      <c r="B13" s="32"/>
      <c r="C13" s="69"/>
      <c r="D13" s="69"/>
      <c r="E13" s="22"/>
      <c r="F13" s="22"/>
      <c r="G13" s="29"/>
      <c r="H13" s="36"/>
      <c r="I13" s="29">
        <f t="shared" si="0"/>
        <v>0</v>
      </c>
      <c r="J13" s="29">
        <f t="shared" si="1"/>
        <v>0</v>
      </c>
      <c r="K13" s="28"/>
      <c r="L13" s="8"/>
      <c r="M13" s="8"/>
      <c r="N13" s="8"/>
      <c r="O13" s="8"/>
      <c r="P13" s="8"/>
      <c r="Q13" s="8"/>
      <c r="R13" s="8"/>
      <c r="S13" s="8"/>
      <c r="T13" s="8"/>
    </row>
    <row r="14" ht="16" customHeight="1" spans="1:20">
      <c r="A14" s="22"/>
      <c r="B14" s="32"/>
      <c r="C14" s="69"/>
      <c r="D14" s="69"/>
      <c r="E14" s="22"/>
      <c r="F14" s="22"/>
      <c r="G14" s="29"/>
      <c r="H14" s="36"/>
      <c r="I14" s="29">
        <f t="shared" si="0"/>
        <v>0</v>
      </c>
      <c r="J14" s="29">
        <f t="shared" si="1"/>
        <v>0</v>
      </c>
      <c r="K14" s="28"/>
      <c r="L14" s="8"/>
      <c r="M14" s="8"/>
      <c r="N14" s="8"/>
      <c r="O14" s="8"/>
      <c r="P14" s="8"/>
      <c r="Q14" s="8"/>
      <c r="R14" s="8"/>
      <c r="S14" s="8"/>
      <c r="T14" s="8"/>
    </row>
    <row r="15" ht="16" customHeight="1" spans="1:20">
      <c r="A15" s="22"/>
      <c r="B15" s="32"/>
      <c r="C15" s="69"/>
      <c r="D15" s="69"/>
      <c r="E15" s="22"/>
      <c r="F15" s="22"/>
      <c r="G15" s="29"/>
      <c r="H15" s="36"/>
      <c r="I15" s="29">
        <f t="shared" si="0"/>
        <v>0</v>
      </c>
      <c r="J15" s="29">
        <f t="shared" si="1"/>
        <v>0</v>
      </c>
      <c r="K15" s="28"/>
      <c r="L15" s="8"/>
      <c r="M15" s="8"/>
      <c r="N15" s="8"/>
      <c r="O15" s="8"/>
      <c r="P15" s="8"/>
      <c r="Q15" s="8"/>
      <c r="R15" s="8"/>
      <c r="S15" s="8"/>
      <c r="T15" s="8"/>
    </row>
    <row r="16" ht="16" customHeight="1" spans="1:20">
      <c r="A16" s="22"/>
      <c r="B16" s="32"/>
      <c r="C16" s="69"/>
      <c r="D16" s="69"/>
      <c r="E16" s="22"/>
      <c r="F16" s="22"/>
      <c r="G16" s="29"/>
      <c r="H16" s="36"/>
      <c r="I16" s="29">
        <f t="shared" si="0"/>
        <v>0</v>
      </c>
      <c r="J16" s="29">
        <f t="shared" si="1"/>
        <v>0</v>
      </c>
      <c r="K16" s="28"/>
      <c r="L16" s="8"/>
      <c r="M16" s="8"/>
      <c r="N16" s="8"/>
      <c r="O16" s="8"/>
      <c r="P16" s="8"/>
      <c r="Q16" s="8"/>
      <c r="R16" s="8"/>
      <c r="S16" s="8"/>
      <c r="T16" s="8"/>
    </row>
    <row r="17" ht="16" customHeight="1" spans="1:20">
      <c r="A17" s="22"/>
      <c r="B17" s="32"/>
      <c r="C17" s="69"/>
      <c r="D17" s="69"/>
      <c r="E17" s="22"/>
      <c r="F17" s="22"/>
      <c r="G17" s="29"/>
      <c r="H17" s="36"/>
      <c r="I17" s="29">
        <f t="shared" si="0"/>
        <v>0</v>
      </c>
      <c r="J17" s="29">
        <f t="shared" si="1"/>
        <v>0</v>
      </c>
      <c r="K17" s="28"/>
      <c r="L17" s="8"/>
      <c r="M17" s="8"/>
      <c r="N17" s="8"/>
      <c r="O17" s="8"/>
      <c r="P17" s="8"/>
      <c r="Q17" s="8"/>
      <c r="R17" s="8"/>
      <c r="S17" s="8"/>
      <c r="T17" s="8"/>
    </row>
    <row r="18" ht="16" customHeight="1" spans="1:20">
      <c r="A18" s="22"/>
      <c r="B18" s="32"/>
      <c r="C18" s="69"/>
      <c r="D18" s="69"/>
      <c r="E18" s="22"/>
      <c r="F18" s="22"/>
      <c r="G18" s="29"/>
      <c r="H18" s="36"/>
      <c r="I18" s="29">
        <f t="shared" si="0"/>
        <v>0</v>
      </c>
      <c r="J18" s="29">
        <f t="shared" si="1"/>
        <v>0</v>
      </c>
      <c r="K18" s="28"/>
      <c r="L18" s="8"/>
      <c r="M18" s="8"/>
      <c r="N18" s="8"/>
      <c r="O18" s="8"/>
      <c r="P18" s="8"/>
      <c r="Q18" s="8"/>
      <c r="R18" s="8"/>
      <c r="S18" s="8"/>
      <c r="T18" s="8"/>
    </row>
    <row r="19" ht="16" customHeight="1" spans="1:20">
      <c r="A19" s="22"/>
      <c r="B19" s="32"/>
      <c r="C19" s="69"/>
      <c r="D19" s="69"/>
      <c r="E19" s="22"/>
      <c r="F19" s="22"/>
      <c r="G19" s="29"/>
      <c r="H19" s="36"/>
      <c r="I19" s="29">
        <f t="shared" si="0"/>
        <v>0</v>
      </c>
      <c r="J19" s="29">
        <f t="shared" si="1"/>
        <v>0</v>
      </c>
      <c r="K19" s="28"/>
      <c r="L19" s="8"/>
      <c r="M19" s="8"/>
      <c r="N19" s="8"/>
      <c r="O19" s="8"/>
      <c r="P19" s="8"/>
      <c r="Q19" s="8"/>
      <c r="R19" s="8"/>
      <c r="S19" s="8"/>
      <c r="T19" s="8"/>
    </row>
    <row r="20" ht="16" customHeight="1" spans="1:20">
      <c r="A20" s="22"/>
      <c r="B20" s="32"/>
      <c r="C20" s="69"/>
      <c r="D20" s="69"/>
      <c r="E20" s="22"/>
      <c r="F20" s="22"/>
      <c r="G20" s="29"/>
      <c r="H20" s="36"/>
      <c r="I20" s="29">
        <f t="shared" si="0"/>
        <v>0</v>
      </c>
      <c r="J20" s="29">
        <f t="shared" si="1"/>
        <v>0</v>
      </c>
      <c r="K20" s="28"/>
      <c r="L20" s="8"/>
      <c r="M20" s="8"/>
      <c r="N20" s="8"/>
      <c r="O20" s="8"/>
      <c r="P20" s="8"/>
      <c r="Q20" s="8"/>
      <c r="R20" s="8"/>
      <c r="S20" s="8"/>
      <c r="T20" s="8"/>
    </row>
    <row r="21" ht="16" customHeight="1" spans="1:20">
      <c r="A21" s="22"/>
      <c r="B21" s="32"/>
      <c r="C21" s="69"/>
      <c r="D21" s="69"/>
      <c r="E21" s="22"/>
      <c r="F21" s="22"/>
      <c r="G21" s="29"/>
      <c r="H21" s="36"/>
      <c r="I21" s="29">
        <f t="shared" si="0"/>
        <v>0</v>
      </c>
      <c r="J21" s="29">
        <f t="shared" si="1"/>
        <v>0</v>
      </c>
      <c r="K21" s="28"/>
      <c r="L21" s="8"/>
      <c r="M21" s="8"/>
      <c r="N21" s="8"/>
      <c r="O21" s="8"/>
      <c r="P21" s="8"/>
      <c r="Q21" s="8"/>
      <c r="R21" s="8"/>
      <c r="S21" s="8"/>
      <c r="T21" s="8"/>
    </row>
    <row r="22" ht="16" customHeight="1" spans="1:20">
      <c r="A22" s="22"/>
      <c r="B22" s="32"/>
      <c r="C22" s="69"/>
      <c r="D22" s="69"/>
      <c r="E22" s="22"/>
      <c r="F22" s="22"/>
      <c r="G22" s="29"/>
      <c r="H22" s="36"/>
      <c r="I22" s="29">
        <f t="shared" si="0"/>
        <v>0</v>
      </c>
      <c r="J22" s="29">
        <f t="shared" si="1"/>
        <v>0</v>
      </c>
      <c r="K22" s="28"/>
      <c r="L22" s="8"/>
      <c r="M22" s="8"/>
      <c r="N22" s="8"/>
      <c r="O22" s="8"/>
      <c r="P22" s="8"/>
      <c r="Q22" s="8"/>
      <c r="R22" s="8"/>
      <c r="S22" s="8"/>
      <c r="T22" s="8"/>
    </row>
    <row r="23" ht="16" customHeight="1" spans="1:20">
      <c r="A23" s="22"/>
      <c r="B23" s="32"/>
      <c r="C23" s="69"/>
      <c r="D23" s="69"/>
      <c r="E23" s="22"/>
      <c r="F23" s="22"/>
      <c r="G23" s="29"/>
      <c r="H23" s="36"/>
      <c r="I23" s="29">
        <f t="shared" si="0"/>
        <v>0</v>
      </c>
      <c r="J23" s="29">
        <f t="shared" si="1"/>
        <v>0</v>
      </c>
      <c r="K23" s="28"/>
      <c r="L23" s="8"/>
      <c r="M23" s="8"/>
      <c r="N23" s="8"/>
      <c r="O23" s="8"/>
      <c r="P23" s="8"/>
      <c r="Q23" s="8"/>
      <c r="R23" s="8"/>
      <c r="S23" s="8"/>
      <c r="T23" s="8"/>
    </row>
    <row r="24" ht="16" customHeight="1" spans="1:20">
      <c r="A24" s="22"/>
      <c r="B24" s="32"/>
      <c r="C24" s="69"/>
      <c r="D24" s="69"/>
      <c r="E24" s="22"/>
      <c r="F24" s="22"/>
      <c r="G24" s="29"/>
      <c r="H24" s="36"/>
      <c r="I24" s="29">
        <f t="shared" si="0"/>
        <v>0</v>
      </c>
      <c r="J24" s="29">
        <f t="shared" si="1"/>
        <v>0</v>
      </c>
      <c r="K24" s="28"/>
      <c r="L24" s="8"/>
      <c r="M24" s="8"/>
      <c r="N24" s="8"/>
      <c r="O24" s="8"/>
      <c r="P24" s="8"/>
      <c r="Q24" s="8"/>
      <c r="R24" s="8"/>
      <c r="S24" s="8"/>
      <c r="T24" s="8"/>
    </row>
    <row r="25" ht="16" customHeight="1" spans="1:20">
      <c r="A25" s="22"/>
      <c r="B25" s="32"/>
      <c r="C25" s="69"/>
      <c r="D25" s="69"/>
      <c r="E25" s="22"/>
      <c r="F25" s="22"/>
      <c r="G25" s="29"/>
      <c r="H25" s="36"/>
      <c r="I25" s="29">
        <f t="shared" si="0"/>
        <v>0</v>
      </c>
      <c r="J25" s="29">
        <f t="shared" si="1"/>
        <v>0</v>
      </c>
      <c r="K25" s="28"/>
      <c r="L25" s="8"/>
      <c r="M25" s="8"/>
      <c r="N25" s="8"/>
      <c r="O25" s="8"/>
      <c r="P25" s="8"/>
      <c r="Q25" s="8"/>
      <c r="R25" s="8"/>
      <c r="S25" s="8"/>
      <c r="T25" s="8"/>
    </row>
    <row r="26" ht="16" customHeight="1" spans="1:20">
      <c r="A26" s="22"/>
      <c r="B26" s="32"/>
      <c r="C26" s="69"/>
      <c r="D26" s="69"/>
      <c r="E26" s="22"/>
      <c r="F26" s="22"/>
      <c r="G26" s="29"/>
      <c r="H26" s="36"/>
      <c r="I26" s="29">
        <f t="shared" si="0"/>
        <v>0</v>
      </c>
      <c r="J26" s="29">
        <f t="shared" si="1"/>
        <v>0</v>
      </c>
      <c r="K26" s="28"/>
      <c r="L26" s="8"/>
      <c r="M26" s="8"/>
      <c r="N26" s="8"/>
      <c r="O26" s="8"/>
      <c r="P26" s="8"/>
      <c r="Q26" s="8"/>
      <c r="R26" s="8"/>
      <c r="S26" s="8"/>
      <c r="T26" s="8"/>
    </row>
    <row r="27" ht="16" customHeight="1" spans="1:20">
      <c r="A27" s="22"/>
      <c r="B27" s="32"/>
      <c r="C27" s="69"/>
      <c r="D27" s="69"/>
      <c r="E27" s="22"/>
      <c r="F27" s="22"/>
      <c r="G27" s="29"/>
      <c r="H27" s="36"/>
      <c r="I27" s="29">
        <f t="shared" si="0"/>
        <v>0</v>
      </c>
      <c r="J27" s="29">
        <f t="shared" si="1"/>
        <v>0</v>
      </c>
      <c r="K27" s="28"/>
      <c r="L27" s="8"/>
      <c r="M27" s="8"/>
      <c r="N27" s="8"/>
      <c r="O27" s="8"/>
      <c r="P27" s="8"/>
      <c r="Q27" s="8"/>
      <c r="R27" s="8"/>
      <c r="S27" s="8"/>
      <c r="T27" s="8"/>
    </row>
    <row r="28" ht="16" customHeight="1" spans="1:20">
      <c r="A28" s="22"/>
      <c r="B28" s="32"/>
      <c r="C28" s="69"/>
      <c r="D28" s="69"/>
      <c r="E28" s="22"/>
      <c r="F28" s="22"/>
      <c r="G28" s="29"/>
      <c r="H28" s="36"/>
      <c r="I28" s="29">
        <f t="shared" si="0"/>
        <v>0</v>
      </c>
      <c r="J28" s="29">
        <f t="shared" si="1"/>
        <v>0</v>
      </c>
      <c r="K28" s="28"/>
      <c r="L28" s="8"/>
      <c r="M28" s="8"/>
      <c r="N28" s="8"/>
      <c r="O28" s="8"/>
      <c r="P28" s="8"/>
      <c r="Q28" s="8"/>
      <c r="R28" s="8"/>
      <c r="S28" s="8"/>
      <c r="T28" s="8"/>
    </row>
    <row r="29" ht="16" customHeight="1" spans="1:20">
      <c r="A29" s="39" t="s">
        <v>3162</v>
      </c>
      <c r="B29" s="13"/>
      <c r="C29" s="29"/>
      <c r="D29" s="29"/>
      <c r="E29" s="141"/>
      <c r="F29" s="28"/>
      <c r="G29" s="112">
        <f>SUM(G6:G28)</f>
        <v>0</v>
      </c>
      <c r="H29" s="112">
        <f>SUM(H6:H28)</f>
        <v>0</v>
      </c>
      <c r="I29" s="29">
        <f t="shared" si="0"/>
        <v>0</v>
      </c>
      <c r="J29" s="29">
        <f t="shared" si="1"/>
        <v>0</v>
      </c>
      <c r="K29" s="28"/>
      <c r="L29" s="8"/>
      <c r="M29" s="8"/>
      <c r="N29" s="8"/>
      <c r="O29" s="8"/>
      <c r="P29" s="8"/>
      <c r="Q29" s="8"/>
      <c r="R29" s="8"/>
      <c r="S29" s="8"/>
      <c r="T29" s="8"/>
    </row>
    <row r="30" ht="16" customHeight="1" spans="1:20">
      <c r="A30" s="73" t="e">
        <f>#REF!</f>
        <v>#REF!</v>
      </c>
      <c r="B30" s="73"/>
      <c r="C30" s="73"/>
      <c r="D30" s="73"/>
      <c r="E30" s="8"/>
      <c r="F30" s="8"/>
      <c r="G30" s="8"/>
      <c r="H30" s="74" t="str">
        <f>CONCATENATE(索引!$D$6,"：",索引!$D46,"    ",索引!$E46)</f>
        <v>评估人员：高晓宇    王海龙</v>
      </c>
      <c r="I30" s="8"/>
      <c r="J30" s="8"/>
      <c r="K30" s="73"/>
      <c r="L30" s="8"/>
      <c r="M30" s="8"/>
      <c r="N30" s="8"/>
      <c r="O30" s="8"/>
      <c r="P30" s="8"/>
      <c r="Q30" s="8"/>
      <c r="R30" s="8"/>
      <c r="S30" s="8"/>
      <c r="T30" s="8"/>
    </row>
    <row r="31" ht="16" customHeight="1" spans="1:20">
      <c r="A31" s="8" t="e">
        <f>#REF!</f>
        <v>#REF!</v>
      </c>
      <c r="B31" s="8"/>
      <c r="C31" s="8"/>
      <c r="D31" s="8"/>
      <c r="E31" s="8"/>
      <c r="F31" s="8"/>
      <c r="G31" s="8"/>
      <c r="H31" s="8"/>
      <c r="I31" s="8"/>
      <c r="J31" s="8"/>
      <c r="K31" s="8"/>
      <c r="L31" s="8"/>
      <c r="M31" s="8"/>
      <c r="N31" s="8"/>
      <c r="O31" s="8"/>
      <c r="P31" s="8"/>
      <c r="Q31" s="8"/>
      <c r="R31" s="8"/>
      <c r="S31" s="8"/>
      <c r="T31" s="8"/>
    </row>
  </sheetData>
  <mergeCells count="14">
    <mergeCell ref="A1:K1"/>
    <mergeCell ref="A3:K3"/>
    <mergeCell ref="A29:B29"/>
    <mergeCell ref="A5:A6"/>
    <mergeCell ref="B5:B6"/>
    <mergeCell ref="C5:C6"/>
    <mergeCell ref="D5:D6"/>
    <mergeCell ref="E5:E6"/>
    <mergeCell ref="F5:F6"/>
    <mergeCell ref="G5:G6"/>
    <mergeCell ref="H5:H6"/>
    <mergeCell ref="I5:I6"/>
    <mergeCell ref="J5:J6"/>
    <mergeCell ref="K5:K6"/>
  </mergeCells>
  <pageMargins left="0.75" right="0.75" top="1" bottom="1" header="0.5" footer="0.5"/>
  <headerFooter/>
  <drawing r:id="rId1"/>
  <picture r:id="rId2"/>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T31"/>
  <sheetViews>
    <sheetView workbookViewId="0">
      <pane ySplit="6" topLeftCell="A7" activePane="bottomLeft" state="frozen"/>
      <selection/>
      <selection pane="bottomLeft" activeCell="A1" sqref="A1:J1"/>
    </sheetView>
  </sheetViews>
  <sheetFormatPr defaultColWidth="14" defaultRowHeight="15.2"/>
  <cols>
    <col min="1" max="1" width="5" customWidth="1"/>
    <col min="2" max="2" width="29" customWidth="1"/>
    <col min="3" max="3" width="19" customWidth="1"/>
    <col min="4" max="4" width="9" customWidth="1"/>
    <col min="5" max="7" width="13" customWidth="1"/>
    <col min="8" max="8" width="11" customWidth="1"/>
    <col min="9" max="9" width="9" customWidth="1"/>
    <col min="10" max="10" width="13" customWidth="1"/>
    <col min="11" max="20" width="9" customWidth="1"/>
  </cols>
  <sheetData>
    <row r="1" ht="24" customHeight="1" spans="1:20">
      <c r="A1" s="61" t="s">
        <v>3380</v>
      </c>
      <c r="B1" s="62"/>
      <c r="C1" s="62"/>
      <c r="D1" s="62"/>
      <c r="E1" s="62"/>
      <c r="F1" s="62"/>
      <c r="G1" s="62"/>
      <c r="H1" s="62"/>
      <c r="I1" s="62"/>
      <c r="J1" s="62"/>
      <c r="K1" s="62"/>
      <c r="L1" s="62"/>
      <c r="M1" s="62"/>
      <c r="N1" s="62"/>
      <c r="O1" s="62"/>
      <c r="P1" s="62"/>
      <c r="Q1" s="62"/>
      <c r="R1" s="62"/>
      <c r="S1" s="62"/>
      <c r="T1" s="62"/>
    </row>
    <row r="2" ht="16" customHeight="1" spans="1:20">
      <c r="A2" s="63"/>
      <c r="B2" s="63"/>
      <c r="C2" s="63"/>
      <c r="D2" s="63"/>
      <c r="E2" s="25"/>
      <c r="F2" s="25"/>
      <c r="G2" s="25"/>
      <c r="H2" s="25"/>
      <c r="I2" s="42" t="s">
        <v>3381</v>
      </c>
      <c r="J2" s="8"/>
      <c r="K2" s="8"/>
      <c r="L2" s="25"/>
      <c r="M2" s="8"/>
      <c r="N2" s="8"/>
      <c r="O2" s="8"/>
      <c r="P2" s="8"/>
      <c r="Q2" s="8"/>
      <c r="R2" s="8"/>
      <c r="S2" s="8"/>
      <c r="T2" s="8"/>
    </row>
    <row r="3" ht="16" customHeight="1" spans="1:20">
      <c r="A3" s="63" t="e">
        <f>#REF!</f>
        <v>#REF!</v>
      </c>
      <c r="B3" s="8"/>
      <c r="C3" s="8"/>
      <c r="D3" s="8"/>
      <c r="E3" s="8"/>
      <c r="F3" s="8"/>
      <c r="G3" s="8"/>
      <c r="H3" s="8"/>
      <c r="I3" s="8"/>
      <c r="J3" s="8"/>
      <c r="K3" s="8"/>
      <c r="L3" s="25"/>
      <c r="M3" s="8"/>
      <c r="N3" s="8"/>
      <c r="O3" s="8"/>
      <c r="P3" s="8"/>
      <c r="Q3" s="8"/>
      <c r="R3" s="8"/>
      <c r="S3" s="8"/>
      <c r="T3" s="8"/>
    </row>
    <row r="4" ht="16" customHeight="1" spans="1:20">
      <c r="A4" s="105" t="e">
        <f>#REF!</f>
        <v>#REF!</v>
      </c>
      <c r="B4" s="8"/>
      <c r="C4" s="8"/>
      <c r="D4" s="8"/>
      <c r="E4" s="302"/>
      <c r="F4" s="302"/>
      <c r="G4" s="8"/>
      <c r="H4" s="8"/>
      <c r="I4" s="138"/>
      <c r="J4" s="138" t="s">
        <v>2952</v>
      </c>
      <c r="K4" s="8"/>
      <c r="L4" s="65" t="s">
        <v>3382</v>
      </c>
      <c r="M4" s="66"/>
      <c r="N4" s="8"/>
      <c r="O4" s="8"/>
      <c r="P4" s="8"/>
      <c r="Q4" s="8"/>
      <c r="R4" s="8"/>
      <c r="S4" s="8"/>
      <c r="T4" s="8"/>
    </row>
    <row r="5" ht="16" customHeight="1" spans="1:20">
      <c r="A5" s="22" t="s">
        <v>0</v>
      </c>
      <c r="B5" s="22" t="s">
        <v>3173</v>
      </c>
      <c r="C5" s="90" t="s">
        <v>3158</v>
      </c>
      <c r="D5" s="90" t="s">
        <v>3198</v>
      </c>
      <c r="E5" s="90" t="s">
        <v>3050</v>
      </c>
      <c r="F5" s="295" t="s">
        <v>3251</v>
      </c>
      <c r="G5" s="295" t="s">
        <v>3051</v>
      </c>
      <c r="H5" s="295" t="s">
        <v>3052</v>
      </c>
      <c r="I5" s="295" t="s">
        <v>3053</v>
      </c>
      <c r="J5" s="295" t="s">
        <v>3083</v>
      </c>
      <c r="K5" s="295"/>
      <c r="L5" s="8" t="s">
        <v>3050</v>
      </c>
      <c r="M5" s="8" t="s">
        <v>3051</v>
      </c>
      <c r="N5" s="8"/>
      <c r="O5" s="25"/>
      <c r="P5" s="25"/>
      <c r="Q5" s="25"/>
      <c r="R5" s="25"/>
      <c r="S5" s="25"/>
      <c r="T5" s="25"/>
    </row>
    <row r="6" ht="16" customHeight="1" spans="1:20">
      <c r="A6" s="37"/>
      <c r="B6" s="37"/>
      <c r="C6" s="37"/>
      <c r="D6" s="37"/>
      <c r="E6" s="37"/>
      <c r="F6" s="37"/>
      <c r="G6" s="37"/>
      <c r="H6" s="37"/>
      <c r="I6" s="37"/>
      <c r="J6" s="37"/>
      <c r="K6" s="37"/>
      <c r="L6" s="8"/>
      <c r="M6" s="8"/>
      <c r="N6" s="8"/>
      <c r="O6" s="25"/>
      <c r="P6" s="25"/>
      <c r="Q6" s="25"/>
      <c r="R6" s="25"/>
      <c r="S6" s="25"/>
      <c r="T6" s="25"/>
    </row>
    <row r="7" ht="16" customHeight="1" spans="1:20">
      <c r="A7" s="22"/>
      <c r="B7" s="32"/>
      <c r="C7" s="22"/>
      <c r="D7" s="69"/>
      <c r="E7" s="296"/>
      <c r="F7" s="112"/>
      <c r="G7" s="296"/>
      <c r="H7" s="112">
        <f t="shared" ref="H7:H27" si="0">G7-(E7-F7)</f>
        <v>0</v>
      </c>
      <c r="I7" s="29">
        <f t="shared" ref="I7:I27" si="1">IF(E7-F7=0,0,ROUND(H7/(E7-F7)*100,2))</f>
        <v>0</v>
      </c>
      <c r="J7" s="28"/>
      <c r="K7" s="8"/>
      <c r="L7" s="71"/>
      <c r="M7" s="71"/>
      <c r="N7" s="8"/>
      <c r="O7" s="8"/>
      <c r="P7" s="8"/>
      <c r="Q7" s="8"/>
      <c r="R7" s="8"/>
      <c r="S7" s="8"/>
      <c r="T7" s="8"/>
    </row>
    <row r="8" ht="16" customHeight="1" spans="1:20">
      <c r="A8" s="22"/>
      <c r="B8" s="32"/>
      <c r="C8" s="22"/>
      <c r="D8" s="69"/>
      <c r="E8" s="296"/>
      <c r="F8" s="112"/>
      <c r="G8" s="112"/>
      <c r="H8" s="112">
        <f t="shared" si="0"/>
        <v>0</v>
      </c>
      <c r="I8" s="29">
        <f t="shared" si="1"/>
        <v>0</v>
      </c>
      <c r="J8" s="28"/>
      <c r="K8" s="8"/>
      <c r="L8" s="71"/>
      <c r="M8" s="71"/>
      <c r="N8" s="8"/>
      <c r="O8" s="8"/>
      <c r="P8" s="8"/>
      <c r="Q8" s="8"/>
      <c r="R8" s="8"/>
      <c r="S8" s="8"/>
      <c r="T8" s="8"/>
    </row>
    <row r="9" ht="16" customHeight="1" spans="1:20">
      <c r="A9" s="22"/>
      <c r="B9" s="32"/>
      <c r="C9" s="22"/>
      <c r="D9" s="69"/>
      <c r="E9" s="112"/>
      <c r="F9" s="112"/>
      <c r="G9" s="112"/>
      <c r="H9" s="112">
        <f t="shared" si="0"/>
        <v>0</v>
      </c>
      <c r="I9" s="29">
        <f t="shared" si="1"/>
        <v>0</v>
      </c>
      <c r="J9" s="28"/>
      <c r="K9" s="8"/>
      <c r="L9" s="71"/>
      <c r="M9" s="71"/>
      <c r="N9" s="8"/>
      <c r="O9" s="8"/>
      <c r="P9" s="8"/>
      <c r="Q9" s="8"/>
      <c r="R9" s="8"/>
      <c r="S9" s="8"/>
      <c r="T9" s="8"/>
    </row>
    <row r="10" ht="16" customHeight="1" spans="1:20">
      <c r="A10" s="22"/>
      <c r="B10" s="32"/>
      <c r="C10" s="22"/>
      <c r="D10" s="69"/>
      <c r="E10" s="112"/>
      <c r="F10" s="112"/>
      <c r="G10" s="112"/>
      <c r="H10" s="112">
        <f t="shared" si="0"/>
        <v>0</v>
      </c>
      <c r="I10" s="29">
        <f t="shared" si="1"/>
        <v>0</v>
      </c>
      <c r="J10" s="28"/>
      <c r="K10" s="8"/>
      <c r="L10" s="71"/>
      <c r="M10" s="71"/>
      <c r="N10" s="8"/>
      <c r="O10" s="8"/>
      <c r="P10" s="8"/>
      <c r="Q10" s="8"/>
      <c r="R10" s="8"/>
      <c r="S10" s="8"/>
      <c r="T10" s="8"/>
    </row>
    <row r="11" ht="16" customHeight="1" spans="1:20">
      <c r="A11" s="22"/>
      <c r="B11" s="32"/>
      <c r="C11" s="22"/>
      <c r="D11" s="69"/>
      <c r="E11" s="112"/>
      <c r="F11" s="112"/>
      <c r="G11" s="112"/>
      <c r="H11" s="112">
        <f t="shared" si="0"/>
        <v>0</v>
      </c>
      <c r="I11" s="29">
        <f t="shared" si="1"/>
        <v>0</v>
      </c>
      <c r="J11" s="28"/>
      <c r="K11" s="8"/>
      <c r="L11" s="71"/>
      <c r="M11" s="71"/>
      <c r="N11" s="8"/>
      <c r="O11" s="8"/>
      <c r="P11" s="8"/>
      <c r="Q11" s="8"/>
      <c r="R11" s="8"/>
      <c r="S11" s="8"/>
      <c r="T11" s="8"/>
    </row>
    <row r="12" ht="16" customHeight="1" spans="1:20">
      <c r="A12" s="22"/>
      <c r="B12" s="32"/>
      <c r="C12" s="22"/>
      <c r="D12" s="69"/>
      <c r="E12" s="112"/>
      <c r="F12" s="112"/>
      <c r="G12" s="112"/>
      <c r="H12" s="112">
        <f t="shared" si="0"/>
        <v>0</v>
      </c>
      <c r="I12" s="29">
        <f t="shared" si="1"/>
        <v>0</v>
      </c>
      <c r="J12" s="28"/>
      <c r="K12" s="8"/>
      <c r="L12" s="71"/>
      <c r="M12" s="71"/>
      <c r="N12" s="8"/>
      <c r="O12" s="8"/>
      <c r="P12" s="8"/>
      <c r="Q12" s="8"/>
      <c r="R12" s="8"/>
      <c r="S12" s="8"/>
      <c r="T12" s="8"/>
    </row>
    <row r="13" ht="16" customHeight="1" spans="1:20">
      <c r="A13" s="22"/>
      <c r="B13" s="32"/>
      <c r="C13" s="22"/>
      <c r="D13" s="69"/>
      <c r="E13" s="112"/>
      <c r="F13" s="112"/>
      <c r="G13" s="112"/>
      <c r="H13" s="112">
        <f t="shared" si="0"/>
        <v>0</v>
      </c>
      <c r="I13" s="29">
        <f t="shared" si="1"/>
        <v>0</v>
      </c>
      <c r="J13" s="28"/>
      <c r="K13" s="8"/>
      <c r="L13" s="71"/>
      <c r="M13" s="71"/>
      <c r="N13" s="8"/>
      <c r="O13" s="8"/>
      <c r="P13" s="8"/>
      <c r="Q13" s="8"/>
      <c r="R13" s="8"/>
      <c r="S13" s="8"/>
      <c r="T13" s="8"/>
    </row>
    <row r="14" ht="16" customHeight="1" spans="1:20">
      <c r="A14" s="22"/>
      <c r="B14" s="32"/>
      <c r="C14" s="22"/>
      <c r="D14" s="69"/>
      <c r="E14" s="112"/>
      <c r="F14" s="112"/>
      <c r="G14" s="112"/>
      <c r="H14" s="112">
        <f t="shared" si="0"/>
        <v>0</v>
      </c>
      <c r="I14" s="29">
        <f t="shared" si="1"/>
        <v>0</v>
      </c>
      <c r="J14" s="28"/>
      <c r="K14" s="8"/>
      <c r="L14" s="71"/>
      <c r="M14" s="71"/>
      <c r="N14" s="8"/>
      <c r="O14" s="8"/>
      <c r="P14" s="8"/>
      <c r="Q14" s="8"/>
      <c r="R14" s="8"/>
      <c r="S14" s="8"/>
      <c r="T14" s="8"/>
    </row>
    <row r="15" ht="16" customHeight="1" spans="1:20">
      <c r="A15" s="22"/>
      <c r="B15" s="32"/>
      <c r="C15" s="22"/>
      <c r="D15" s="69"/>
      <c r="E15" s="112"/>
      <c r="F15" s="112"/>
      <c r="G15" s="112"/>
      <c r="H15" s="112">
        <f t="shared" si="0"/>
        <v>0</v>
      </c>
      <c r="I15" s="29">
        <f t="shared" si="1"/>
        <v>0</v>
      </c>
      <c r="J15" s="28"/>
      <c r="K15" s="8"/>
      <c r="L15" s="71"/>
      <c r="M15" s="71"/>
      <c r="N15" s="8"/>
      <c r="O15" s="8"/>
      <c r="P15" s="8"/>
      <c r="Q15" s="8"/>
      <c r="R15" s="8"/>
      <c r="S15" s="8"/>
      <c r="T15" s="8"/>
    </row>
    <row r="16" ht="16" customHeight="1" spans="1:20">
      <c r="A16" s="22"/>
      <c r="B16" s="32"/>
      <c r="C16" s="22"/>
      <c r="D16" s="69"/>
      <c r="E16" s="112"/>
      <c r="F16" s="112"/>
      <c r="G16" s="112"/>
      <c r="H16" s="112">
        <f t="shared" si="0"/>
        <v>0</v>
      </c>
      <c r="I16" s="29">
        <f t="shared" si="1"/>
        <v>0</v>
      </c>
      <c r="J16" s="28"/>
      <c r="K16" s="8"/>
      <c r="L16" s="71"/>
      <c r="M16" s="71"/>
      <c r="N16" s="8"/>
      <c r="O16" s="8"/>
      <c r="P16" s="8"/>
      <c r="Q16" s="8"/>
      <c r="R16" s="8"/>
      <c r="S16" s="8"/>
      <c r="T16" s="8"/>
    </row>
    <row r="17" ht="16" customHeight="1" spans="1:20">
      <c r="A17" s="22"/>
      <c r="B17" s="32"/>
      <c r="C17" s="22"/>
      <c r="D17" s="69"/>
      <c r="E17" s="112"/>
      <c r="F17" s="112"/>
      <c r="G17" s="112"/>
      <c r="H17" s="112">
        <f t="shared" si="0"/>
        <v>0</v>
      </c>
      <c r="I17" s="29">
        <f t="shared" si="1"/>
        <v>0</v>
      </c>
      <c r="J17" s="28"/>
      <c r="K17" s="8"/>
      <c r="L17" s="71"/>
      <c r="M17" s="71"/>
      <c r="N17" s="8"/>
      <c r="O17" s="8"/>
      <c r="P17" s="8"/>
      <c r="Q17" s="8"/>
      <c r="R17" s="8"/>
      <c r="S17" s="8"/>
      <c r="T17" s="8"/>
    </row>
    <row r="18" ht="16" customHeight="1" spans="1:20">
      <c r="A18" s="22"/>
      <c r="B18" s="32"/>
      <c r="C18" s="22"/>
      <c r="D18" s="69"/>
      <c r="E18" s="112"/>
      <c r="F18" s="112"/>
      <c r="G18" s="112"/>
      <c r="H18" s="112">
        <f t="shared" si="0"/>
        <v>0</v>
      </c>
      <c r="I18" s="29">
        <f t="shared" si="1"/>
        <v>0</v>
      </c>
      <c r="J18" s="28"/>
      <c r="K18" s="8"/>
      <c r="L18" s="71"/>
      <c r="M18" s="71"/>
      <c r="N18" s="8"/>
      <c r="O18" s="8"/>
      <c r="P18" s="8"/>
      <c r="Q18" s="8"/>
      <c r="R18" s="8"/>
      <c r="S18" s="8"/>
      <c r="T18" s="8"/>
    </row>
    <row r="19" ht="16" customHeight="1" spans="1:20">
      <c r="A19" s="22"/>
      <c r="B19" s="32"/>
      <c r="C19" s="22"/>
      <c r="D19" s="69"/>
      <c r="E19" s="112"/>
      <c r="F19" s="112"/>
      <c r="G19" s="112"/>
      <c r="H19" s="112">
        <f t="shared" si="0"/>
        <v>0</v>
      </c>
      <c r="I19" s="29">
        <f t="shared" si="1"/>
        <v>0</v>
      </c>
      <c r="J19" s="28"/>
      <c r="K19" s="8"/>
      <c r="L19" s="71"/>
      <c r="M19" s="71"/>
      <c r="N19" s="8"/>
      <c r="O19" s="8"/>
      <c r="P19" s="8"/>
      <c r="Q19" s="8"/>
      <c r="R19" s="8"/>
      <c r="S19" s="8"/>
      <c r="T19" s="8"/>
    </row>
    <row r="20" ht="16" customHeight="1" spans="1:20">
      <c r="A20" s="22"/>
      <c r="B20" s="32"/>
      <c r="C20" s="22"/>
      <c r="D20" s="69"/>
      <c r="E20" s="112"/>
      <c r="F20" s="112"/>
      <c r="G20" s="112"/>
      <c r="H20" s="112">
        <f t="shared" si="0"/>
        <v>0</v>
      </c>
      <c r="I20" s="29">
        <f t="shared" si="1"/>
        <v>0</v>
      </c>
      <c r="J20" s="28"/>
      <c r="K20" s="8"/>
      <c r="L20" s="71"/>
      <c r="M20" s="71"/>
      <c r="N20" s="8"/>
      <c r="O20" s="8"/>
      <c r="P20" s="8"/>
      <c r="Q20" s="8"/>
      <c r="R20" s="8"/>
      <c r="S20" s="8"/>
      <c r="T20" s="8"/>
    </row>
    <row r="21" ht="16" customHeight="1" spans="1:20">
      <c r="A21" s="22"/>
      <c r="B21" s="32"/>
      <c r="C21" s="22"/>
      <c r="D21" s="69"/>
      <c r="E21" s="112"/>
      <c r="F21" s="112"/>
      <c r="G21" s="112"/>
      <c r="H21" s="112">
        <f t="shared" si="0"/>
        <v>0</v>
      </c>
      <c r="I21" s="29">
        <f t="shared" si="1"/>
        <v>0</v>
      </c>
      <c r="J21" s="28"/>
      <c r="K21" s="8"/>
      <c r="L21" s="71"/>
      <c r="M21" s="71"/>
      <c r="N21" s="8"/>
      <c r="O21" s="8"/>
      <c r="P21" s="8"/>
      <c r="Q21" s="8"/>
      <c r="R21" s="8"/>
      <c r="S21" s="8"/>
      <c r="T21" s="8"/>
    </row>
    <row r="22" ht="16" customHeight="1" spans="1:20">
      <c r="A22" s="22"/>
      <c r="B22" s="32"/>
      <c r="C22" s="22"/>
      <c r="D22" s="69"/>
      <c r="E22" s="112"/>
      <c r="F22" s="112"/>
      <c r="G22" s="112"/>
      <c r="H22" s="112">
        <f t="shared" si="0"/>
        <v>0</v>
      </c>
      <c r="I22" s="29">
        <f t="shared" si="1"/>
        <v>0</v>
      </c>
      <c r="J22" s="28"/>
      <c r="K22" s="8"/>
      <c r="L22" s="71"/>
      <c r="M22" s="71"/>
      <c r="N22" s="8"/>
      <c r="O22" s="8"/>
      <c r="P22" s="8"/>
      <c r="Q22" s="8"/>
      <c r="R22" s="8"/>
      <c r="S22" s="8"/>
      <c r="T22" s="8"/>
    </row>
    <row r="23" ht="16" customHeight="1" spans="1:20">
      <c r="A23" s="22"/>
      <c r="B23" s="32"/>
      <c r="C23" s="22"/>
      <c r="D23" s="69"/>
      <c r="E23" s="112"/>
      <c r="F23" s="112"/>
      <c r="G23" s="112"/>
      <c r="H23" s="112">
        <f t="shared" si="0"/>
        <v>0</v>
      </c>
      <c r="I23" s="29">
        <f t="shared" si="1"/>
        <v>0</v>
      </c>
      <c r="J23" s="28"/>
      <c r="K23" s="8"/>
      <c r="L23" s="71"/>
      <c r="M23" s="71"/>
      <c r="N23" s="8"/>
      <c r="O23" s="8"/>
      <c r="P23" s="8"/>
      <c r="Q23" s="8"/>
      <c r="R23" s="8"/>
      <c r="S23" s="8"/>
      <c r="T23" s="8"/>
    </row>
    <row r="24" ht="16" customHeight="1" spans="1:20">
      <c r="A24" s="22"/>
      <c r="B24" s="32"/>
      <c r="C24" s="22"/>
      <c r="D24" s="69"/>
      <c r="E24" s="112"/>
      <c r="F24" s="112"/>
      <c r="G24" s="112"/>
      <c r="H24" s="112">
        <f t="shared" si="0"/>
        <v>0</v>
      </c>
      <c r="I24" s="29">
        <f t="shared" si="1"/>
        <v>0</v>
      </c>
      <c r="J24" s="28"/>
      <c r="K24" s="8"/>
      <c r="L24" s="71"/>
      <c r="M24" s="71"/>
      <c r="N24" s="8"/>
      <c r="O24" s="8"/>
      <c r="P24" s="8"/>
      <c r="Q24" s="8"/>
      <c r="R24" s="8"/>
      <c r="S24" s="8"/>
      <c r="T24" s="8"/>
    </row>
    <row r="25" ht="16" customHeight="1" spans="1:20">
      <c r="A25" s="22"/>
      <c r="B25" s="32"/>
      <c r="C25" s="22"/>
      <c r="D25" s="69"/>
      <c r="E25" s="112"/>
      <c r="F25" s="112"/>
      <c r="G25" s="112"/>
      <c r="H25" s="112">
        <f t="shared" si="0"/>
        <v>0</v>
      </c>
      <c r="I25" s="29">
        <f t="shared" si="1"/>
        <v>0</v>
      </c>
      <c r="J25" s="28"/>
      <c r="K25" s="8"/>
      <c r="L25" s="71"/>
      <c r="M25" s="71"/>
      <c r="N25" s="8"/>
      <c r="O25" s="8"/>
      <c r="P25" s="8"/>
      <c r="Q25" s="8"/>
      <c r="R25" s="8"/>
      <c r="S25" s="8"/>
      <c r="T25" s="8"/>
    </row>
    <row r="26" ht="16" customHeight="1" spans="1:20">
      <c r="A26" s="22"/>
      <c r="B26" s="32"/>
      <c r="C26" s="22"/>
      <c r="D26" s="69"/>
      <c r="E26" s="112"/>
      <c r="F26" s="112"/>
      <c r="G26" s="112"/>
      <c r="H26" s="112">
        <f t="shared" si="0"/>
        <v>0</v>
      </c>
      <c r="I26" s="29">
        <f t="shared" si="1"/>
        <v>0</v>
      </c>
      <c r="J26" s="28"/>
      <c r="K26" s="8"/>
      <c r="L26" s="71"/>
      <c r="M26" s="71"/>
      <c r="N26" s="8"/>
      <c r="O26" s="8"/>
      <c r="P26" s="8"/>
      <c r="Q26" s="8"/>
      <c r="R26" s="8"/>
      <c r="S26" s="8"/>
      <c r="T26" s="8"/>
    </row>
    <row r="27" ht="16" customHeight="1" spans="1:20">
      <c r="A27" s="39" t="s">
        <v>3162</v>
      </c>
      <c r="B27" s="13"/>
      <c r="C27" s="22"/>
      <c r="D27" s="69"/>
      <c r="E27" s="29">
        <f>SUM(E7:E26)</f>
        <v>0</v>
      </c>
      <c r="F27" s="29">
        <f>SUM(F7:F26)</f>
        <v>0</v>
      </c>
      <c r="G27" s="29">
        <f>SUM(G7:G26)</f>
        <v>0</v>
      </c>
      <c r="H27" s="29">
        <f t="shared" si="0"/>
        <v>0</v>
      </c>
      <c r="I27" s="29">
        <f t="shared" si="1"/>
        <v>0</v>
      </c>
      <c r="J27" s="28"/>
      <c r="K27" s="8"/>
      <c r="L27" s="71"/>
      <c r="M27" s="71"/>
      <c r="N27" s="8"/>
      <c r="O27" s="8"/>
      <c r="P27" s="8"/>
      <c r="Q27" s="8"/>
      <c r="R27" s="8"/>
      <c r="S27" s="8"/>
      <c r="T27" s="8"/>
    </row>
    <row r="28" ht="16" customHeight="1" spans="1:20">
      <c r="A28" s="39" t="s">
        <v>3349</v>
      </c>
      <c r="B28" s="13"/>
      <c r="C28" s="22"/>
      <c r="D28" s="69"/>
      <c r="E28" s="29">
        <f>F27</f>
        <v>0</v>
      </c>
      <c r="F28" s="106"/>
      <c r="G28" s="112"/>
      <c r="H28" s="112"/>
      <c r="I28" s="112"/>
      <c r="J28" s="28"/>
      <c r="K28" s="8"/>
      <c r="L28" s="71"/>
      <c r="M28" s="71"/>
      <c r="N28" s="8"/>
      <c r="O28" s="8"/>
      <c r="P28" s="8"/>
      <c r="Q28" s="8"/>
      <c r="R28" s="8"/>
      <c r="S28" s="8"/>
      <c r="T28" s="8"/>
    </row>
    <row r="29" ht="16" customHeight="1" spans="1:20">
      <c r="A29" s="39" t="s">
        <v>3165</v>
      </c>
      <c r="B29" s="13"/>
      <c r="C29" s="28"/>
      <c r="D29" s="69"/>
      <c r="E29" s="29">
        <f>E27-E28</f>
        <v>0</v>
      </c>
      <c r="F29" s="29"/>
      <c r="G29" s="29">
        <f>G27-G28</f>
        <v>0</v>
      </c>
      <c r="H29" s="29">
        <f>G29-E29</f>
        <v>0</v>
      </c>
      <c r="I29" s="29">
        <f>IF(E29=0,0,ROUND(H29/E29*100,2))</f>
        <v>0</v>
      </c>
      <c r="J29" s="28"/>
      <c r="K29" s="8"/>
      <c r="L29" s="71">
        <f>SUM(L6:L28)</f>
        <v>0</v>
      </c>
      <c r="M29" s="71">
        <f>SUM(M6:M28)</f>
        <v>0</v>
      </c>
      <c r="N29" s="8"/>
      <c r="O29" s="8"/>
      <c r="P29" s="8"/>
      <c r="Q29" s="8"/>
      <c r="R29" s="8"/>
      <c r="S29" s="8"/>
      <c r="T29" s="8"/>
    </row>
    <row r="30" ht="16" customHeight="1" spans="1:20">
      <c r="A30" s="73" t="e">
        <f>#REF!</f>
        <v>#REF!</v>
      </c>
      <c r="B30" s="73"/>
      <c r="C30" s="73"/>
      <c r="D30" s="73"/>
      <c r="E30" s="73"/>
      <c r="F30" s="73"/>
      <c r="G30" s="74" t="str">
        <f>CONCATENATE(索引!$D$6,"：",索引!$D47,"    ",索引!$E47)</f>
        <v>评估人员：高晓宇    王海龙</v>
      </c>
      <c r="H30" s="73"/>
      <c r="I30" s="73"/>
      <c r="J30" s="283"/>
      <c r="K30" s="8"/>
      <c r="L30" s="8"/>
      <c r="M30" s="8"/>
      <c r="N30" s="8"/>
      <c r="O30" s="8"/>
      <c r="P30" s="8"/>
      <c r="Q30" s="8"/>
      <c r="R30" s="8"/>
      <c r="S30" s="8"/>
      <c r="T30" s="8"/>
    </row>
    <row r="31" ht="16" customHeight="1" spans="1:20">
      <c r="A31" s="8" t="e">
        <f>#REF!</f>
        <v>#REF!</v>
      </c>
      <c r="B31" s="8"/>
      <c r="C31" s="8"/>
      <c r="D31" s="8"/>
      <c r="E31" s="8"/>
      <c r="F31" s="8"/>
      <c r="G31" s="8"/>
      <c r="H31" s="8"/>
      <c r="I31" s="8"/>
      <c r="J31" s="8"/>
      <c r="K31" s="8"/>
      <c r="L31" s="8"/>
      <c r="M31" s="8"/>
      <c r="N31" s="8"/>
      <c r="O31" s="8"/>
      <c r="P31" s="8"/>
      <c r="Q31" s="8"/>
      <c r="R31" s="8"/>
      <c r="S31" s="8"/>
      <c r="T31" s="8"/>
    </row>
  </sheetData>
  <mergeCells count="18">
    <mergeCell ref="A1:J1"/>
    <mergeCell ref="I2:J2"/>
    <mergeCell ref="A3:J3"/>
    <mergeCell ref="L4:M4"/>
    <mergeCell ref="A27:B27"/>
    <mergeCell ref="A28:B28"/>
    <mergeCell ref="A29:B29"/>
    <mergeCell ref="A5:A6"/>
    <mergeCell ref="B5:B6"/>
    <mergeCell ref="C5:C6"/>
    <mergeCell ref="D5:D6"/>
    <mergeCell ref="E5:E6"/>
    <mergeCell ref="F5:F6"/>
    <mergeCell ref="G5:G6"/>
    <mergeCell ref="H5:H6"/>
    <mergeCell ref="I5:I6"/>
    <mergeCell ref="J5:J6"/>
    <mergeCell ref="K5:K6"/>
  </mergeCells>
  <pageMargins left="0.75" right="0.75" top="1" bottom="1" header="0.5" footer="0.5"/>
  <headerFooter/>
  <drawing r:id="rId1"/>
  <picture r:id="rId2"/>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AK31"/>
  <sheetViews>
    <sheetView workbookViewId="0">
      <pane ySplit="6" topLeftCell="A7" activePane="bottomLeft" state="frozen"/>
      <selection/>
      <selection pane="bottomLeft" activeCell="A1" sqref="A1:R1"/>
    </sheetView>
  </sheetViews>
  <sheetFormatPr defaultColWidth="14" defaultRowHeight="15.2"/>
  <cols>
    <col min="1" max="1" width="5" customWidth="1"/>
    <col min="2" max="2" width="19" customWidth="1"/>
    <col min="3" max="4" width="7" customWidth="1"/>
    <col min="5" max="5" width="5" customWidth="1"/>
    <col min="6" max="6" width="7" collapsed="1"/>
    <col min="7" max="10" width="7" hidden="1" customWidth="1" outlineLevel="1"/>
    <col min="11" max="11" width="9" customWidth="1"/>
    <col min="12" max="16" width="11" customWidth="1"/>
    <col min="17" max="18" width="7" customWidth="1"/>
    <col min="19" max="22" width="9" customWidth="1"/>
    <col min="23" max="23" width="7" customWidth="1"/>
    <col min="24" max="27" width="9" customWidth="1"/>
    <col min="28" max="29" width="11" customWidth="1"/>
    <col min="30" max="30" width="13" customWidth="1"/>
    <col min="31" max="32" width="9" customWidth="1"/>
    <col min="33" max="35" width="7" customWidth="1"/>
    <col min="36" max="37" width="9" customWidth="1"/>
  </cols>
  <sheetData>
    <row r="1" ht="24" customHeight="1" spans="1:37">
      <c r="A1" s="61" t="s">
        <v>3383</v>
      </c>
      <c r="B1" s="62"/>
      <c r="C1" s="62"/>
      <c r="D1" s="62"/>
      <c r="E1" s="62"/>
      <c r="F1" s="62"/>
      <c r="G1" s="62"/>
      <c r="H1" s="62"/>
      <c r="I1" s="62"/>
      <c r="J1" s="62"/>
      <c r="K1" s="62"/>
      <c r="L1" s="62"/>
      <c r="M1" s="62"/>
      <c r="N1" s="62"/>
      <c r="O1" s="62"/>
      <c r="P1" s="62"/>
      <c r="Q1" s="62"/>
      <c r="R1" s="62"/>
      <c r="S1" s="62"/>
      <c r="T1" s="62"/>
      <c r="U1" s="62"/>
      <c r="V1" s="62"/>
      <c r="W1" s="62"/>
      <c r="X1" s="62"/>
      <c r="Y1" s="62"/>
      <c r="Z1" s="297"/>
      <c r="AA1" s="62"/>
      <c r="AB1" s="62"/>
      <c r="AC1" s="62"/>
      <c r="AD1" s="62"/>
      <c r="AE1" s="62"/>
      <c r="AF1" s="62"/>
      <c r="AG1" s="62"/>
      <c r="AH1" s="62"/>
      <c r="AI1" s="62"/>
      <c r="AJ1" s="62"/>
      <c r="AK1" s="62"/>
    </row>
    <row r="2" ht="16" customHeight="1" spans="1:37">
      <c r="A2" s="63"/>
      <c r="B2" s="63"/>
      <c r="C2" s="63"/>
      <c r="D2" s="63"/>
      <c r="E2" s="63"/>
      <c r="F2" s="63"/>
      <c r="G2" s="63"/>
      <c r="H2" s="63"/>
      <c r="I2" s="63"/>
      <c r="J2" s="63"/>
      <c r="K2" s="298"/>
      <c r="L2" s="63"/>
      <c r="M2" s="63"/>
      <c r="N2" s="63"/>
      <c r="O2" s="25"/>
      <c r="P2" s="25"/>
      <c r="Q2" s="42" t="s">
        <v>3384</v>
      </c>
      <c r="R2" s="8"/>
      <c r="S2" s="25"/>
      <c r="T2" s="25"/>
      <c r="U2" s="8"/>
      <c r="V2" s="8"/>
      <c r="W2" s="8"/>
      <c r="X2" s="8"/>
      <c r="Y2" s="8"/>
      <c r="Z2" s="299"/>
      <c r="AA2" s="8"/>
      <c r="AB2" s="8"/>
      <c r="AC2" s="8"/>
      <c r="AD2" s="8"/>
      <c r="AE2" s="8"/>
      <c r="AF2" s="8"/>
      <c r="AG2" s="8"/>
      <c r="AH2" s="8"/>
      <c r="AI2" s="8"/>
      <c r="AJ2" s="8"/>
      <c r="AK2" s="8"/>
    </row>
    <row r="3" ht="16" customHeight="1" spans="1:37">
      <c r="A3" s="63" t="e">
        <f>#REF!</f>
        <v>#REF!</v>
      </c>
      <c r="B3" s="8"/>
      <c r="C3" s="8"/>
      <c r="D3" s="8"/>
      <c r="E3" s="8"/>
      <c r="F3" s="8"/>
      <c r="G3" s="8"/>
      <c r="H3" s="8"/>
      <c r="I3" s="8"/>
      <c r="J3" s="8"/>
      <c r="K3" s="299"/>
      <c r="L3" s="8"/>
      <c r="M3" s="8"/>
      <c r="N3" s="8"/>
      <c r="O3" s="8"/>
      <c r="P3" s="8"/>
      <c r="Q3" s="8"/>
      <c r="R3" s="8"/>
      <c r="S3" s="25"/>
      <c r="T3" s="25"/>
      <c r="U3" s="8"/>
      <c r="V3" s="8"/>
      <c r="W3" s="8"/>
      <c r="X3" s="8"/>
      <c r="Y3" s="8"/>
      <c r="Z3" s="299"/>
      <c r="AA3" s="8"/>
      <c r="AB3" s="8"/>
      <c r="AC3" s="8"/>
      <c r="AD3" s="8"/>
      <c r="AE3" s="8"/>
      <c r="AF3" s="8"/>
      <c r="AG3" s="8"/>
      <c r="AH3" s="8"/>
      <c r="AI3" s="8"/>
      <c r="AJ3" s="8"/>
      <c r="AK3" s="8"/>
    </row>
    <row r="4" ht="16" customHeight="1" spans="1:37">
      <c r="A4" s="105" t="e">
        <f>#REF!</f>
        <v>#REF!</v>
      </c>
      <c r="B4" s="8"/>
      <c r="C4" s="8"/>
      <c r="D4" s="8"/>
      <c r="E4" s="8"/>
      <c r="F4" s="8"/>
      <c r="G4" s="8"/>
      <c r="H4" s="8"/>
      <c r="I4" s="8"/>
      <c r="J4" s="8"/>
      <c r="K4" s="299"/>
      <c r="L4" s="8"/>
      <c r="M4" s="8"/>
      <c r="N4" s="8"/>
      <c r="O4" s="8"/>
      <c r="P4" s="8"/>
      <c r="Q4" s="8"/>
      <c r="R4" s="138" t="s">
        <v>2952</v>
      </c>
      <c r="S4" s="8"/>
      <c r="T4" s="25"/>
      <c r="U4" s="8"/>
      <c r="V4" s="8"/>
      <c r="W4" s="8"/>
      <c r="X4" s="8"/>
      <c r="Y4" s="8"/>
      <c r="Z4" s="299"/>
      <c r="AA4" s="8"/>
      <c r="AB4" s="8"/>
      <c r="AC4" s="8"/>
      <c r="AD4" s="8"/>
      <c r="AE4" s="8"/>
      <c r="AF4" s="8"/>
      <c r="AG4" s="8"/>
      <c r="AH4" s="8"/>
      <c r="AI4" s="8"/>
      <c r="AJ4" s="8"/>
      <c r="AK4" s="8"/>
    </row>
    <row r="5" ht="16" customHeight="1" spans="1:37">
      <c r="A5" s="22" t="s">
        <v>0</v>
      </c>
      <c r="B5" s="22" t="s">
        <v>3113</v>
      </c>
      <c r="C5" s="90" t="s">
        <v>3115</v>
      </c>
      <c r="D5" s="90" t="s">
        <v>3385</v>
      </c>
      <c r="E5" s="90" t="s">
        <v>3386</v>
      </c>
      <c r="F5" s="90" t="s">
        <v>3387</v>
      </c>
      <c r="G5" s="22" t="s">
        <v>3388</v>
      </c>
      <c r="H5" s="13"/>
      <c r="I5" s="139" t="s">
        <v>3389</v>
      </c>
      <c r="J5" s="21"/>
      <c r="K5" s="300" t="s">
        <v>3390</v>
      </c>
      <c r="L5" s="295" t="s">
        <v>3391</v>
      </c>
      <c r="M5" s="295" t="s">
        <v>3050</v>
      </c>
      <c r="N5" s="295" t="s">
        <v>3251</v>
      </c>
      <c r="O5" s="295" t="s">
        <v>3051</v>
      </c>
      <c r="P5" s="295" t="s">
        <v>3052</v>
      </c>
      <c r="Q5" s="295" t="s">
        <v>3053</v>
      </c>
      <c r="R5" s="295" t="s">
        <v>3083</v>
      </c>
      <c r="S5" s="8"/>
      <c r="T5" s="65" t="s">
        <v>3392</v>
      </c>
      <c r="U5" s="66"/>
      <c r="V5" s="25"/>
      <c r="W5" s="90" t="s">
        <v>3393</v>
      </c>
      <c r="X5" s="90" t="s">
        <v>3394</v>
      </c>
      <c r="Y5" s="90" t="s">
        <v>3395</v>
      </c>
      <c r="Z5" s="300" t="s">
        <v>3396</v>
      </c>
      <c r="AA5" s="90" t="s">
        <v>3397</v>
      </c>
      <c r="AB5" s="90" t="s">
        <v>3398</v>
      </c>
      <c r="AC5" s="90" t="s">
        <v>3399</v>
      </c>
      <c r="AD5" s="90" t="s">
        <v>3400</v>
      </c>
      <c r="AE5" s="65" t="s">
        <v>3401</v>
      </c>
      <c r="AF5" s="66"/>
      <c r="AG5" s="90" t="s">
        <v>3402</v>
      </c>
      <c r="AH5" s="90" t="s">
        <v>3403</v>
      </c>
      <c r="AI5" s="90" t="s">
        <v>3404</v>
      </c>
      <c r="AJ5" s="90" t="s">
        <v>3405</v>
      </c>
      <c r="AK5" s="90" t="s">
        <v>3083</v>
      </c>
    </row>
    <row r="6" ht="16" customHeight="1" spans="1:37">
      <c r="A6" s="37"/>
      <c r="B6" s="37"/>
      <c r="C6" s="37"/>
      <c r="D6" s="37"/>
      <c r="E6" s="37"/>
      <c r="F6" s="37"/>
      <c r="G6" s="35" t="s">
        <v>3406</v>
      </c>
      <c r="H6" s="35" t="s">
        <v>3407</v>
      </c>
      <c r="I6" s="35" t="s">
        <v>3408</v>
      </c>
      <c r="J6" s="35" t="s">
        <v>3409</v>
      </c>
      <c r="K6" s="37"/>
      <c r="L6" s="37"/>
      <c r="M6" s="37"/>
      <c r="N6" s="37"/>
      <c r="O6" s="37"/>
      <c r="P6" s="37"/>
      <c r="Q6" s="37"/>
      <c r="R6" s="37"/>
      <c r="S6" s="8"/>
      <c r="T6" s="25" t="s">
        <v>3050</v>
      </c>
      <c r="U6" s="25" t="s">
        <v>3051</v>
      </c>
      <c r="V6" s="25"/>
      <c r="W6" s="37"/>
      <c r="X6" s="37"/>
      <c r="Y6" s="37"/>
      <c r="Z6" s="37"/>
      <c r="AA6" s="37"/>
      <c r="AB6" s="37"/>
      <c r="AC6" s="37"/>
      <c r="AD6" s="37"/>
      <c r="AE6" s="25" t="s">
        <v>3410</v>
      </c>
      <c r="AF6" s="25" t="s">
        <v>3411</v>
      </c>
      <c r="AG6" s="37"/>
      <c r="AH6" s="37"/>
      <c r="AI6" s="37"/>
      <c r="AJ6" s="37"/>
      <c r="AK6" s="37"/>
    </row>
    <row r="7" ht="16" customHeight="1" spans="1:37">
      <c r="A7" s="39"/>
      <c r="B7" s="68"/>
      <c r="C7" s="69"/>
      <c r="D7" s="69"/>
      <c r="E7" s="69"/>
      <c r="F7" s="39"/>
      <c r="G7" s="39"/>
      <c r="H7" s="39"/>
      <c r="I7" s="39"/>
      <c r="J7" s="39"/>
      <c r="K7" s="92" t="e">
        <f>I7/G7</f>
        <v>#DIV/0!</v>
      </c>
      <c r="L7" s="148"/>
      <c r="M7" s="296"/>
      <c r="N7" s="112"/>
      <c r="O7" s="296"/>
      <c r="P7" s="112">
        <f t="shared" ref="P7:P27" si="0">O7-(M7-N7)</f>
        <v>0</v>
      </c>
      <c r="Q7" s="29">
        <f t="shared" ref="Q7:Q27" si="1">IF(M7-N7=0,0,ROUND(P7/(M7-N7)*100,2))</f>
        <v>0</v>
      </c>
      <c r="R7" s="29"/>
      <c r="S7" s="8"/>
      <c r="T7" s="71"/>
      <c r="U7" s="71"/>
      <c r="V7" s="8"/>
      <c r="W7" s="71"/>
      <c r="X7" s="137">
        <f>G7</f>
        <v>0</v>
      </c>
      <c r="Y7" s="137">
        <f>H7</f>
        <v>0</v>
      </c>
      <c r="Z7" s="301" t="e">
        <f>L7/Y7</f>
        <v>#DIV/0!</v>
      </c>
      <c r="AA7" s="137">
        <f>G7-H7</f>
        <v>0</v>
      </c>
      <c r="AB7" s="137">
        <f>I7-J7</f>
        <v>0</v>
      </c>
      <c r="AC7" s="137"/>
      <c r="AD7" s="71"/>
      <c r="AE7" s="71"/>
      <c r="AF7" s="71"/>
      <c r="AG7" s="71"/>
      <c r="AH7" s="71"/>
      <c r="AI7" s="71"/>
      <c r="AJ7" s="71"/>
      <c r="AK7" s="71"/>
    </row>
    <row r="8" ht="16" customHeight="1" spans="1:37">
      <c r="A8" s="39"/>
      <c r="B8" s="68"/>
      <c r="C8" s="69"/>
      <c r="D8" s="69"/>
      <c r="E8" s="69"/>
      <c r="F8" s="39"/>
      <c r="G8" s="39"/>
      <c r="H8" s="39"/>
      <c r="I8" s="39"/>
      <c r="J8" s="39"/>
      <c r="K8" s="92"/>
      <c r="L8" s="148"/>
      <c r="M8" s="296"/>
      <c r="N8" s="112"/>
      <c r="O8" s="112"/>
      <c r="P8" s="112">
        <f t="shared" si="0"/>
        <v>0</v>
      </c>
      <c r="Q8" s="29">
        <f t="shared" si="1"/>
        <v>0</v>
      </c>
      <c r="R8" s="29"/>
      <c r="S8" s="8"/>
      <c r="T8" s="71"/>
      <c r="U8" s="71"/>
      <c r="V8" s="8"/>
      <c r="W8" s="71"/>
      <c r="X8" s="71"/>
      <c r="Y8" s="71"/>
      <c r="Z8" s="301"/>
      <c r="AA8" s="71"/>
      <c r="AB8" s="71"/>
      <c r="AC8" s="71"/>
      <c r="AD8" s="71"/>
      <c r="AE8" s="71"/>
      <c r="AF8" s="71"/>
      <c r="AG8" s="71"/>
      <c r="AH8" s="71"/>
      <c r="AI8" s="71"/>
      <c r="AJ8" s="71"/>
      <c r="AK8" s="71"/>
    </row>
    <row r="9" ht="16" customHeight="1" spans="1:37">
      <c r="A9" s="39"/>
      <c r="B9" s="68"/>
      <c r="C9" s="69"/>
      <c r="D9" s="69"/>
      <c r="E9" s="69"/>
      <c r="F9" s="39"/>
      <c r="G9" s="39"/>
      <c r="H9" s="39"/>
      <c r="I9" s="39"/>
      <c r="J9" s="39"/>
      <c r="K9" s="92"/>
      <c r="L9" s="148"/>
      <c r="M9" s="112"/>
      <c r="N9" s="112"/>
      <c r="O9" s="112"/>
      <c r="P9" s="112">
        <f t="shared" si="0"/>
        <v>0</v>
      </c>
      <c r="Q9" s="29">
        <f t="shared" si="1"/>
        <v>0</v>
      </c>
      <c r="R9" s="29"/>
      <c r="S9" s="8"/>
      <c r="T9" s="71"/>
      <c r="U9" s="71"/>
      <c r="V9" s="8"/>
      <c r="W9" s="71"/>
      <c r="X9" s="71"/>
      <c r="Y9" s="71"/>
      <c r="Z9" s="301"/>
      <c r="AA9" s="71"/>
      <c r="AB9" s="71"/>
      <c r="AC9" s="71"/>
      <c r="AD9" s="71"/>
      <c r="AE9" s="71"/>
      <c r="AF9" s="71"/>
      <c r="AG9" s="71"/>
      <c r="AH9" s="71"/>
      <c r="AI9" s="71"/>
      <c r="AJ9" s="71"/>
      <c r="AK9" s="71"/>
    </row>
    <row r="10" ht="16" customHeight="1" spans="1:37">
      <c r="A10" s="39"/>
      <c r="B10" s="68"/>
      <c r="C10" s="69"/>
      <c r="D10" s="69"/>
      <c r="E10" s="69"/>
      <c r="F10" s="39"/>
      <c r="G10" s="39"/>
      <c r="H10" s="39"/>
      <c r="I10" s="39"/>
      <c r="J10" s="39"/>
      <c r="K10" s="92"/>
      <c r="L10" s="148"/>
      <c r="M10" s="112"/>
      <c r="N10" s="112"/>
      <c r="O10" s="112"/>
      <c r="P10" s="112">
        <f t="shared" si="0"/>
        <v>0</v>
      </c>
      <c r="Q10" s="29">
        <f t="shared" si="1"/>
        <v>0</v>
      </c>
      <c r="R10" s="29"/>
      <c r="S10" s="8"/>
      <c r="T10" s="71"/>
      <c r="U10" s="71"/>
      <c r="V10" s="8"/>
      <c r="W10" s="71"/>
      <c r="X10" s="71"/>
      <c r="Y10" s="71"/>
      <c r="Z10" s="301"/>
      <c r="AA10" s="71"/>
      <c r="AB10" s="71"/>
      <c r="AC10" s="71"/>
      <c r="AD10" s="71"/>
      <c r="AE10" s="71"/>
      <c r="AF10" s="71"/>
      <c r="AG10" s="71"/>
      <c r="AH10" s="71"/>
      <c r="AI10" s="71"/>
      <c r="AJ10" s="71"/>
      <c r="AK10" s="71"/>
    </row>
    <row r="11" ht="16" customHeight="1" spans="1:37">
      <c r="A11" s="39"/>
      <c r="B11" s="68"/>
      <c r="C11" s="69"/>
      <c r="D11" s="69"/>
      <c r="E11" s="69"/>
      <c r="F11" s="39"/>
      <c r="G11" s="39"/>
      <c r="H11" s="39"/>
      <c r="I11" s="39"/>
      <c r="J11" s="39"/>
      <c r="K11" s="92"/>
      <c r="L11" s="148"/>
      <c r="M11" s="112"/>
      <c r="N11" s="112"/>
      <c r="O11" s="112"/>
      <c r="P11" s="112">
        <f t="shared" si="0"/>
        <v>0</v>
      </c>
      <c r="Q11" s="29">
        <f t="shared" si="1"/>
        <v>0</v>
      </c>
      <c r="R11" s="29"/>
      <c r="S11" s="8"/>
      <c r="T11" s="71"/>
      <c r="U11" s="71"/>
      <c r="V11" s="8"/>
      <c r="W11" s="71"/>
      <c r="X11" s="71"/>
      <c r="Y11" s="71"/>
      <c r="Z11" s="301"/>
      <c r="AA11" s="71"/>
      <c r="AB11" s="71"/>
      <c r="AC11" s="71"/>
      <c r="AD11" s="71"/>
      <c r="AE11" s="71"/>
      <c r="AF11" s="71"/>
      <c r="AG11" s="71"/>
      <c r="AH11" s="71"/>
      <c r="AI11" s="71"/>
      <c r="AJ11" s="71"/>
      <c r="AK11" s="71"/>
    </row>
    <row r="12" ht="16" customHeight="1" spans="1:37">
      <c r="A12" s="39"/>
      <c r="B12" s="68"/>
      <c r="C12" s="69"/>
      <c r="D12" s="69"/>
      <c r="E12" s="69"/>
      <c r="F12" s="39"/>
      <c r="G12" s="39"/>
      <c r="H12" s="39"/>
      <c r="I12" s="39"/>
      <c r="J12" s="39"/>
      <c r="K12" s="92"/>
      <c r="L12" s="148"/>
      <c r="M12" s="112"/>
      <c r="N12" s="112"/>
      <c r="O12" s="112"/>
      <c r="P12" s="112">
        <f t="shared" si="0"/>
        <v>0</v>
      </c>
      <c r="Q12" s="29">
        <f t="shared" si="1"/>
        <v>0</v>
      </c>
      <c r="R12" s="29"/>
      <c r="S12" s="8"/>
      <c r="T12" s="71"/>
      <c r="U12" s="71"/>
      <c r="V12" s="8"/>
      <c r="W12" s="71"/>
      <c r="X12" s="71"/>
      <c r="Y12" s="71"/>
      <c r="Z12" s="301"/>
      <c r="AA12" s="71"/>
      <c r="AB12" s="71"/>
      <c r="AC12" s="71"/>
      <c r="AD12" s="71"/>
      <c r="AE12" s="71"/>
      <c r="AF12" s="71"/>
      <c r="AG12" s="71"/>
      <c r="AH12" s="71"/>
      <c r="AI12" s="71"/>
      <c r="AJ12" s="71"/>
      <c r="AK12" s="71"/>
    </row>
    <row r="13" ht="16" customHeight="1" spans="1:37">
      <c r="A13" s="39"/>
      <c r="B13" s="68"/>
      <c r="C13" s="69"/>
      <c r="D13" s="69"/>
      <c r="E13" s="69"/>
      <c r="F13" s="39"/>
      <c r="G13" s="39"/>
      <c r="H13" s="39"/>
      <c r="I13" s="39"/>
      <c r="J13" s="39"/>
      <c r="K13" s="92"/>
      <c r="L13" s="148"/>
      <c r="M13" s="112"/>
      <c r="N13" s="112"/>
      <c r="O13" s="112"/>
      <c r="P13" s="112">
        <f t="shared" si="0"/>
        <v>0</v>
      </c>
      <c r="Q13" s="29">
        <f t="shared" si="1"/>
        <v>0</v>
      </c>
      <c r="R13" s="29"/>
      <c r="S13" s="8"/>
      <c r="T13" s="71"/>
      <c r="U13" s="71"/>
      <c r="V13" s="8"/>
      <c r="W13" s="71"/>
      <c r="X13" s="71"/>
      <c r="Y13" s="71"/>
      <c r="Z13" s="301"/>
      <c r="AA13" s="71"/>
      <c r="AB13" s="71"/>
      <c r="AC13" s="71"/>
      <c r="AD13" s="71"/>
      <c r="AE13" s="71"/>
      <c r="AF13" s="71"/>
      <c r="AG13" s="71"/>
      <c r="AH13" s="71"/>
      <c r="AI13" s="71"/>
      <c r="AJ13" s="71"/>
      <c r="AK13" s="71"/>
    </row>
    <row r="14" ht="16" customHeight="1" spans="1:37">
      <c r="A14" s="39"/>
      <c r="B14" s="68"/>
      <c r="C14" s="69"/>
      <c r="D14" s="69"/>
      <c r="E14" s="69"/>
      <c r="F14" s="39"/>
      <c r="G14" s="39"/>
      <c r="H14" s="39"/>
      <c r="I14" s="39"/>
      <c r="J14" s="39"/>
      <c r="K14" s="92"/>
      <c r="L14" s="148"/>
      <c r="M14" s="112"/>
      <c r="N14" s="112"/>
      <c r="O14" s="112"/>
      <c r="P14" s="112">
        <f t="shared" si="0"/>
        <v>0</v>
      </c>
      <c r="Q14" s="29">
        <f t="shared" si="1"/>
        <v>0</v>
      </c>
      <c r="R14" s="29"/>
      <c r="S14" s="8"/>
      <c r="T14" s="71"/>
      <c r="U14" s="71"/>
      <c r="V14" s="8"/>
      <c r="W14" s="71"/>
      <c r="X14" s="71"/>
      <c r="Y14" s="71"/>
      <c r="Z14" s="301"/>
      <c r="AA14" s="71"/>
      <c r="AB14" s="71"/>
      <c r="AC14" s="71"/>
      <c r="AD14" s="71"/>
      <c r="AE14" s="71"/>
      <c r="AF14" s="71"/>
      <c r="AG14" s="71"/>
      <c r="AH14" s="71"/>
      <c r="AI14" s="71"/>
      <c r="AJ14" s="71"/>
      <c r="AK14" s="71"/>
    </row>
    <row r="15" ht="16" customHeight="1" spans="1:37">
      <c r="A15" s="39"/>
      <c r="B15" s="68"/>
      <c r="C15" s="69"/>
      <c r="D15" s="69"/>
      <c r="E15" s="69"/>
      <c r="F15" s="39"/>
      <c r="G15" s="39"/>
      <c r="H15" s="39"/>
      <c r="I15" s="39"/>
      <c r="J15" s="39"/>
      <c r="K15" s="92"/>
      <c r="L15" s="148"/>
      <c r="M15" s="112"/>
      <c r="N15" s="112"/>
      <c r="O15" s="112"/>
      <c r="P15" s="112">
        <f t="shared" si="0"/>
        <v>0</v>
      </c>
      <c r="Q15" s="29">
        <f t="shared" si="1"/>
        <v>0</v>
      </c>
      <c r="R15" s="29"/>
      <c r="S15" s="8"/>
      <c r="T15" s="71"/>
      <c r="U15" s="71"/>
      <c r="V15" s="8"/>
      <c r="W15" s="8"/>
      <c r="X15" s="8"/>
      <c r="Y15" s="8"/>
      <c r="Z15" s="299"/>
      <c r="AA15" s="8"/>
      <c r="AB15" s="8"/>
      <c r="AC15" s="8"/>
      <c r="AD15" s="8"/>
      <c r="AE15" s="8"/>
      <c r="AF15" s="8"/>
      <c r="AG15" s="8"/>
      <c r="AH15" s="8"/>
      <c r="AI15" s="8"/>
      <c r="AJ15" s="8"/>
      <c r="AK15" s="8"/>
    </row>
    <row r="16" ht="16" customHeight="1" spans="1:37">
      <c r="A16" s="39"/>
      <c r="B16" s="68"/>
      <c r="C16" s="69"/>
      <c r="D16" s="69"/>
      <c r="E16" s="69"/>
      <c r="F16" s="39"/>
      <c r="G16" s="39"/>
      <c r="H16" s="39"/>
      <c r="I16" s="39"/>
      <c r="J16" s="39"/>
      <c r="K16" s="92"/>
      <c r="L16" s="148"/>
      <c r="M16" s="112"/>
      <c r="N16" s="112"/>
      <c r="O16" s="112"/>
      <c r="P16" s="112">
        <f t="shared" si="0"/>
        <v>0</v>
      </c>
      <c r="Q16" s="29">
        <f t="shared" si="1"/>
        <v>0</v>
      </c>
      <c r="R16" s="29"/>
      <c r="S16" s="8"/>
      <c r="T16" s="71"/>
      <c r="U16" s="71"/>
      <c r="V16" s="8"/>
      <c r="W16" s="8"/>
      <c r="X16" s="8"/>
      <c r="Y16" s="8"/>
      <c r="Z16" s="299"/>
      <c r="AA16" s="8"/>
      <c r="AB16" s="8"/>
      <c r="AC16" s="8"/>
      <c r="AD16" s="8"/>
      <c r="AE16" s="8"/>
      <c r="AF16" s="8"/>
      <c r="AG16" s="8"/>
      <c r="AH16" s="8"/>
      <c r="AI16" s="8"/>
      <c r="AJ16" s="8"/>
      <c r="AK16" s="8"/>
    </row>
    <row r="17" ht="16" customHeight="1" spans="1:37">
      <c r="A17" s="39"/>
      <c r="B17" s="68"/>
      <c r="C17" s="69"/>
      <c r="D17" s="69"/>
      <c r="E17" s="69"/>
      <c r="F17" s="39"/>
      <c r="G17" s="39"/>
      <c r="H17" s="39"/>
      <c r="I17" s="39"/>
      <c r="J17" s="39"/>
      <c r="K17" s="92"/>
      <c r="L17" s="148"/>
      <c r="M17" s="112"/>
      <c r="N17" s="112"/>
      <c r="O17" s="112"/>
      <c r="P17" s="112">
        <f t="shared" si="0"/>
        <v>0</v>
      </c>
      <c r="Q17" s="29">
        <f t="shared" si="1"/>
        <v>0</v>
      </c>
      <c r="R17" s="29"/>
      <c r="S17" s="8"/>
      <c r="T17" s="71"/>
      <c r="U17" s="71"/>
      <c r="V17" s="8"/>
      <c r="W17" s="8"/>
      <c r="X17" s="8"/>
      <c r="Y17" s="8"/>
      <c r="Z17" s="299"/>
      <c r="AA17" s="8"/>
      <c r="AB17" s="8"/>
      <c r="AC17" s="8"/>
      <c r="AD17" s="8"/>
      <c r="AE17" s="8"/>
      <c r="AF17" s="8"/>
      <c r="AG17" s="8"/>
      <c r="AH17" s="8"/>
      <c r="AI17" s="8"/>
      <c r="AJ17" s="8"/>
      <c r="AK17" s="8"/>
    </row>
    <row r="18" ht="16" customHeight="1" spans="1:37">
      <c r="A18" s="39"/>
      <c r="B18" s="68"/>
      <c r="C18" s="69"/>
      <c r="D18" s="69"/>
      <c r="E18" s="69"/>
      <c r="F18" s="39"/>
      <c r="G18" s="39"/>
      <c r="H18" s="39"/>
      <c r="I18" s="39"/>
      <c r="J18" s="39"/>
      <c r="K18" s="92"/>
      <c r="L18" s="148"/>
      <c r="M18" s="112"/>
      <c r="N18" s="112"/>
      <c r="O18" s="112"/>
      <c r="P18" s="112">
        <f t="shared" si="0"/>
        <v>0</v>
      </c>
      <c r="Q18" s="29">
        <f t="shared" si="1"/>
        <v>0</v>
      </c>
      <c r="R18" s="29"/>
      <c r="S18" s="8"/>
      <c r="T18" s="71"/>
      <c r="U18" s="71"/>
      <c r="V18" s="8"/>
      <c r="W18" s="8"/>
      <c r="X18" s="8"/>
      <c r="Y18" s="8"/>
      <c r="Z18" s="299"/>
      <c r="AA18" s="8"/>
      <c r="AB18" s="8"/>
      <c r="AC18" s="8"/>
      <c r="AD18" s="8"/>
      <c r="AE18" s="8"/>
      <c r="AF18" s="8"/>
      <c r="AG18" s="8"/>
      <c r="AH18" s="8"/>
      <c r="AI18" s="8"/>
      <c r="AJ18" s="8"/>
      <c r="AK18" s="8"/>
    </row>
    <row r="19" ht="16" customHeight="1" spans="1:37">
      <c r="A19" s="39"/>
      <c r="B19" s="68"/>
      <c r="C19" s="69"/>
      <c r="D19" s="69"/>
      <c r="E19" s="69"/>
      <c r="F19" s="39"/>
      <c r="G19" s="39"/>
      <c r="H19" s="39"/>
      <c r="I19" s="39"/>
      <c r="J19" s="39"/>
      <c r="K19" s="92"/>
      <c r="L19" s="148"/>
      <c r="M19" s="112"/>
      <c r="N19" s="112"/>
      <c r="O19" s="112"/>
      <c r="P19" s="112">
        <f t="shared" si="0"/>
        <v>0</v>
      </c>
      <c r="Q19" s="29">
        <f t="shared" si="1"/>
        <v>0</v>
      </c>
      <c r="R19" s="29"/>
      <c r="S19" s="8"/>
      <c r="T19" s="71"/>
      <c r="U19" s="71"/>
      <c r="V19" s="8"/>
      <c r="W19" s="8"/>
      <c r="X19" s="8"/>
      <c r="Y19" s="8"/>
      <c r="Z19" s="299"/>
      <c r="AA19" s="8"/>
      <c r="AB19" s="8"/>
      <c r="AC19" s="8"/>
      <c r="AD19" s="8"/>
      <c r="AE19" s="8"/>
      <c r="AF19" s="8"/>
      <c r="AG19" s="8"/>
      <c r="AH19" s="8"/>
      <c r="AI19" s="8"/>
      <c r="AJ19" s="8"/>
      <c r="AK19" s="8"/>
    </row>
    <row r="20" ht="16" customHeight="1" spans="1:37">
      <c r="A20" s="39"/>
      <c r="B20" s="68"/>
      <c r="C20" s="69"/>
      <c r="D20" s="69"/>
      <c r="E20" s="69"/>
      <c r="F20" s="39"/>
      <c r="G20" s="39"/>
      <c r="H20" s="39"/>
      <c r="I20" s="39"/>
      <c r="J20" s="39"/>
      <c r="K20" s="92"/>
      <c r="L20" s="148"/>
      <c r="M20" s="112"/>
      <c r="N20" s="112"/>
      <c r="O20" s="112"/>
      <c r="P20" s="112">
        <f t="shared" si="0"/>
        <v>0</v>
      </c>
      <c r="Q20" s="29">
        <f t="shared" si="1"/>
        <v>0</v>
      </c>
      <c r="R20" s="29"/>
      <c r="S20" s="8"/>
      <c r="T20" s="71"/>
      <c r="U20" s="71"/>
      <c r="V20" s="8"/>
      <c r="W20" s="8"/>
      <c r="X20" s="8"/>
      <c r="Y20" s="8"/>
      <c r="Z20" s="299"/>
      <c r="AA20" s="8"/>
      <c r="AB20" s="8"/>
      <c r="AC20" s="8"/>
      <c r="AD20" s="8"/>
      <c r="AE20" s="8"/>
      <c r="AF20" s="8"/>
      <c r="AG20" s="8"/>
      <c r="AH20" s="8"/>
      <c r="AI20" s="8"/>
      <c r="AJ20" s="8"/>
      <c r="AK20" s="8"/>
    </row>
    <row r="21" ht="16" customHeight="1" spans="1:37">
      <c r="A21" s="39"/>
      <c r="B21" s="68"/>
      <c r="C21" s="69"/>
      <c r="D21" s="69"/>
      <c r="E21" s="69"/>
      <c r="F21" s="39"/>
      <c r="G21" s="39"/>
      <c r="H21" s="39"/>
      <c r="I21" s="39"/>
      <c r="J21" s="39"/>
      <c r="K21" s="92"/>
      <c r="L21" s="148"/>
      <c r="M21" s="112"/>
      <c r="N21" s="112"/>
      <c r="O21" s="112"/>
      <c r="P21" s="112">
        <f t="shared" si="0"/>
        <v>0</v>
      </c>
      <c r="Q21" s="29">
        <f t="shared" si="1"/>
        <v>0</v>
      </c>
      <c r="R21" s="29"/>
      <c r="S21" s="8"/>
      <c r="T21" s="71"/>
      <c r="U21" s="71"/>
      <c r="V21" s="8"/>
      <c r="W21" s="8"/>
      <c r="X21" s="8"/>
      <c r="Y21" s="8"/>
      <c r="Z21" s="299"/>
      <c r="AA21" s="8"/>
      <c r="AB21" s="8"/>
      <c r="AC21" s="8"/>
      <c r="AD21" s="8"/>
      <c r="AE21" s="8"/>
      <c r="AF21" s="8"/>
      <c r="AG21" s="8"/>
      <c r="AH21" s="8"/>
      <c r="AI21" s="8"/>
      <c r="AJ21" s="8"/>
      <c r="AK21" s="8"/>
    </row>
    <row r="22" ht="16" customHeight="1" spans="1:37">
      <c r="A22" s="39"/>
      <c r="B22" s="68"/>
      <c r="C22" s="69"/>
      <c r="D22" s="69"/>
      <c r="E22" s="69"/>
      <c r="F22" s="39"/>
      <c r="G22" s="39"/>
      <c r="H22" s="39"/>
      <c r="I22" s="39"/>
      <c r="J22" s="39"/>
      <c r="K22" s="92"/>
      <c r="L22" s="148"/>
      <c r="M22" s="112"/>
      <c r="N22" s="112"/>
      <c r="O22" s="112"/>
      <c r="P22" s="112">
        <f t="shared" si="0"/>
        <v>0</v>
      </c>
      <c r="Q22" s="29">
        <f t="shared" si="1"/>
        <v>0</v>
      </c>
      <c r="R22" s="29"/>
      <c r="S22" s="8"/>
      <c r="T22" s="71"/>
      <c r="U22" s="71"/>
      <c r="V22" s="8"/>
      <c r="W22" s="8"/>
      <c r="X22" s="8"/>
      <c r="Y22" s="8"/>
      <c r="Z22" s="299"/>
      <c r="AA22" s="8"/>
      <c r="AB22" s="8"/>
      <c r="AC22" s="8"/>
      <c r="AD22" s="8"/>
      <c r="AE22" s="8"/>
      <c r="AF22" s="8"/>
      <c r="AG22" s="8"/>
      <c r="AH22" s="8"/>
      <c r="AI22" s="8"/>
      <c r="AJ22" s="8"/>
      <c r="AK22" s="8"/>
    </row>
    <row r="23" ht="16" customHeight="1" spans="1:37">
      <c r="A23" s="39"/>
      <c r="B23" s="68"/>
      <c r="C23" s="69"/>
      <c r="D23" s="69"/>
      <c r="E23" s="69"/>
      <c r="F23" s="39"/>
      <c r="G23" s="39"/>
      <c r="H23" s="39"/>
      <c r="I23" s="39"/>
      <c r="J23" s="39"/>
      <c r="K23" s="92"/>
      <c r="L23" s="148"/>
      <c r="M23" s="112"/>
      <c r="N23" s="112"/>
      <c r="O23" s="112"/>
      <c r="P23" s="112">
        <f t="shared" si="0"/>
        <v>0</v>
      </c>
      <c r="Q23" s="29">
        <f t="shared" si="1"/>
        <v>0</v>
      </c>
      <c r="R23" s="29"/>
      <c r="S23" s="8"/>
      <c r="T23" s="71"/>
      <c r="U23" s="71"/>
      <c r="V23" s="8"/>
      <c r="W23" s="8"/>
      <c r="X23" s="8"/>
      <c r="Y23" s="8"/>
      <c r="Z23" s="299"/>
      <c r="AA23" s="8"/>
      <c r="AB23" s="8"/>
      <c r="AC23" s="8"/>
      <c r="AD23" s="8"/>
      <c r="AE23" s="8"/>
      <c r="AF23" s="8"/>
      <c r="AG23" s="8"/>
      <c r="AH23" s="8"/>
      <c r="AI23" s="8"/>
      <c r="AJ23" s="8"/>
      <c r="AK23" s="8"/>
    </row>
    <row r="24" ht="16" customHeight="1" spans="1:37">
      <c r="A24" s="39"/>
      <c r="B24" s="68"/>
      <c r="C24" s="69"/>
      <c r="D24" s="69"/>
      <c r="E24" s="69"/>
      <c r="F24" s="39"/>
      <c r="G24" s="39"/>
      <c r="H24" s="39"/>
      <c r="I24" s="39"/>
      <c r="J24" s="39"/>
      <c r="K24" s="92"/>
      <c r="L24" s="148"/>
      <c r="M24" s="112"/>
      <c r="N24" s="112"/>
      <c r="O24" s="112"/>
      <c r="P24" s="112">
        <f t="shared" si="0"/>
        <v>0</v>
      </c>
      <c r="Q24" s="29">
        <f t="shared" si="1"/>
        <v>0</v>
      </c>
      <c r="R24" s="29"/>
      <c r="S24" s="8"/>
      <c r="T24" s="71"/>
      <c r="U24" s="71"/>
      <c r="V24" s="8"/>
      <c r="W24" s="8"/>
      <c r="X24" s="8"/>
      <c r="Y24" s="8"/>
      <c r="Z24" s="299"/>
      <c r="AA24" s="8"/>
      <c r="AB24" s="8"/>
      <c r="AC24" s="8"/>
      <c r="AD24" s="8"/>
      <c r="AE24" s="8"/>
      <c r="AF24" s="8"/>
      <c r="AG24" s="8"/>
      <c r="AH24" s="8"/>
      <c r="AI24" s="8"/>
      <c r="AJ24" s="8"/>
      <c r="AK24" s="8"/>
    </row>
    <row r="25" ht="16" customHeight="1" spans="1:37">
      <c r="A25" s="39"/>
      <c r="B25" s="68"/>
      <c r="C25" s="69"/>
      <c r="D25" s="69"/>
      <c r="E25" s="69"/>
      <c r="F25" s="39"/>
      <c r="G25" s="39"/>
      <c r="H25" s="39"/>
      <c r="I25" s="39"/>
      <c r="J25" s="39"/>
      <c r="K25" s="92"/>
      <c r="L25" s="148"/>
      <c r="M25" s="112"/>
      <c r="N25" s="112"/>
      <c r="O25" s="112"/>
      <c r="P25" s="112">
        <f t="shared" si="0"/>
        <v>0</v>
      </c>
      <c r="Q25" s="29">
        <f t="shared" si="1"/>
        <v>0</v>
      </c>
      <c r="R25" s="29"/>
      <c r="S25" s="8"/>
      <c r="T25" s="71"/>
      <c r="U25" s="71"/>
      <c r="V25" s="8"/>
      <c r="W25" s="8"/>
      <c r="X25" s="8"/>
      <c r="Y25" s="8"/>
      <c r="Z25" s="299"/>
      <c r="AA25" s="8"/>
      <c r="AB25" s="8"/>
      <c r="AC25" s="8"/>
      <c r="AD25" s="8"/>
      <c r="AE25" s="8"/>
      <c r="AF25" s="8"/>
      <c r="AG25" s="8"/>
      <c r="AH25" s="8"/>
      <c r="AI25" s="8"/>
      <c r="AJ25" s="8"/>
      <c r="AK25" s="8"/>
    </row>
    <row r="26" ht="16" customHeight="1" spans="1:37">
      <c r="A26" s="39"/>
      <c r="B26" s="68"/>
      <c r="C26" s="69"/>
      <c r="D26" s="69"/>
      <c r="E26" s="69"/>
      <c r="F26" s="39"/>
      <c r="G26" s="39"/>
      <c r="H26" s="39"/>
      <c r="I26" s="39"/>
      <c r="J26" s="39"/>
      <c r="K26" s="92"/>
      <c r="L26" s="148"/>
      <c r="M26" s="112"/>
      <c r="N26" s="112"/>
      <c r="O26" s="112"/>
      <c r="P26" s="112">
        <f t="shared" si="0"/>
        <v>0</v>
      </c>
      <c r="Q26" s="29">
        <f t="shared" si="1"/>
        <v>0</v>
      </c>
      <c r="R26" s="29"/>
      <c r="S26" s="8"/>
      <c r="T26" s="71"/>
      <c r="U26" s="71"/>
      <c r="V26" s="8"/>
      <c r="W26" s="8"/>
      <c r="X26" s="8"/>
      <c r="Y26" s="8"/>
      <c r="Z26" s="299"/>
      <c r="AA26" s="8"/>
      <c r="AB26" s="8"/>
      <c r="AC26" s="8"/>
      <c r="AD26" s="8"/>
      <c r="AE26" s="8"/>
      <c r="AF26" s="8"/>
      <c r="AG26" s="8"/>
      <c r="AH26" s="8"/>
      <c r="AI26" s="8"/>
      <c r="AJ26" s="8"/>
      <c r="AK26" s="8"/>
    </row>
    <row r="27" ht="16" customHeight="1" spans="1:37">
      <c r="A27" s="39" t="s">
        <v>3162</v>
      </c>
      <c r="B27" s="13"/>
      <c r="C27" s="22"/>
      <c r="D27" s="22"/>
      <c r="E27" s="22"/>
      <c r="F27" s="69"/>
      <c r="G27" s="69"/>
      <c r="H27" s="69"/>
      <c r="I27" s="69"/>
      <c r="J27" s="69"/>
      <c r="K27" s="92"/>
      <c r="L27" s="148"/>
      <c r="M27" s="29">
        <f>SUM(M7:M26)</f>
        <v>0</v>
      </c>
      <c r="N27" s="29">
        <f>SUM(N7:N26)</f>
        <v>0</v>
      </c>
      <c r="O27" s="29">
        <f>SUM(O7:O26)</f>
        <v>0</v>
      </c>
      <c r="P27" s="29">
        <f t="shared" si="0"/>
        <v>0</v>
      </c>
      <c r="Q27" s="29">
        <f t="shared" si="1"/>
        <v>0</v>
      </c>
      <c r="R27" s="29"/>
      <c r="S27" s="8"/>
      <c r="T27" s="71"/>
      <c r="U27" s="71"/>
      <c r="V27" s="8"/>
      <c r="W27" s="8"/>
      <c r="X27" s="8"/>
      <c r="Y27" s="8"/>
      <c r="Z27" s="299"/>
      <c r="AA27" s="8"/>
      <c r="AB27" s="8"/>
      <c r="AC27" s="8"/>
      <c r="AD27" s="8"/>
      <c r="AE27" s="8"/>
      <c r="AF27" s="8"/>
      <c r="AG27" s="8"/>
      <c r="AH27" s="8"/>
      <c r="AI27" s="8"/>
      <c r="AJ27" s="8"/>
      <c r="AK27" s="8"/>
    </row>
    <row r="28" ht="16" customHeight="1" spans="1:37">
      <c r="A28" s="39" t="s">
        <v>3349</v>
      </c>
      <c r="B28" s="13"/>
      <c r="C28" s="22"/>
      <c r="D28" s="22"/>
      <c r="E28" s="22"/>
      <c r="F28" s="69"/>
      <c r="G28" s="69"/>
      <c r="H28" s="69"/>
      <c r="I28" s="69"/>
      <c r="J28" s="69"/>
      <c r="K28" s="92"/>
      <c r="L28" s="148"/>
      <c r="M28" s="29">
        <f>N27</f>
        <v>0</v>
      </c>
      <c r="N28" s="106"/>
      <c r="O28" s="112"/>
      <c r="P28" s="112"/>
      <c r="Q28" s="112"/>
      <c r="R28" s="29"/>
      <c r="S28" s="8"/>
      <c r="T28" s="71"/>
      <c r="U28" s="71"/>
      <c r="V28" s="8"/>
      <c r="W28" s="8"/>
      <c r="X28" s="8"/>
      <c r="Y28" s="8"/>
      <c r="Z28" s="299"/>
      <c r="AA28" s="8"/>
      <c r="AB28" s="8"/>
      <c r="AC28" s="8"/>
      <c r="AD28" s="8"/>
      <c r="AE28" s="8"/>
      <c r="AF28" s="8"/>
      <c r="AG28" s="8"/>
      <c r="AH28" s="8"/>
      <c r="AI28" s="8"/>
      <c r="AJ28" s="8"/>
      <c r="AK28" s="8"/>
    </row>
    <row r="29" ht="16" customHeight="1" spans="1:37">
      <c r="A29" s="39" t="s">
        <v>3165</v>
      </c>
      <c r="B29" s="13"/>
      <c r="C29" s="22"/>
      <c r="D29" s="22"/>
      <c r="E29" s="22"/>
      <c r="F29" s="69"/>
      <c r="G29" s="69"/>
      <c r="H29" s="69"/>
      <c r="I29" s="69"/>
      <c r="J29" s="69"/>
      <c r="K29" s="92"/>
      <c r="L29" s="148"/>
      <c r="M29" s="29">
        <f>M27-M28</f>
        <v>0</v>
      </c>
      <c r="N29" s="29"/>
      <c r="O29" s="29">
        <f>O27-O28</f>
        <v>0</v>
      </c>
      <c r="P29" s="29">
        <f>O29-M29</f>
        <v>0</v>
      </c>
      <c r="Q29" s="29">
        <f>IF(M29=0,0,ROUND(P29/M29*100,2))</f>
        <v>0</v>
      </c>
      <c r="R29" s="29"/>
      <c r="S29" s="8"/>
      <c r="T29" s="71">
        <f>SUM(T6:T28)</f>
        <v>0</v>
      </c>
      <c r="U29" s="71">
        <f>SUM(U6:U28)</f>
        <v>0</v>
      </c>
      <c r="V29" s="8"/>
      <c r="W29" s="8"/>
      <c r="X29" s="8"/>
      <c r="Y29" s="8"/>
      <c r="Z29" s="299"/>
      <c r="AA29" s="8"/>
      <c r="AB29" s="8"/>
      <c r="AC29" s="8"/>
      <c r="AD29" s="8"/>
      <c r="AE29" s="8"/>
      <c r="AF29" s="8"/>
      <c r="AG29" s="8"/>
      <c r="AH29" s="8"/>
      <c r="AI29" s="8"/>
      <c r="AJ29" s="8"/>
      <c r="AK29" s="8"/>
    </row>
    <row r="30" ht="16" customHeight="1" spans="1:37">
      <c r="A30" s="73" t="e">
        <f>#REF!</f>
        <v>#REF!</v>
      </c>
      <c r="B30" s="73"/>
      <c r="C30" s="73"/>
      <c r="D30" s="73"/>
      <c r="E30" s="73"/>
      <c r="F30" s="73"/>
      <c r="G30" s="7"/>
      <c r="H30" s="7"/>
      <c r="I30" s="7"/>
      <c r="J30" s="7"/>
      <c r="K30" s="299"/>
      <c r="L30" s="8"/>
      <c r="M30" s="8"/>
      <c r="N30" s="8"/>
      <c r="O30" s="74" t="str">
        <f>CONCATENATE(索引!$D$6,"：",索引!$D48,"    ",索引!$E48)</f>
        <v>评估人员：高晓宇    王海龙</v>
      </c>
      <c r="P30" s="74"/>
      <c r="Q30" s="74"/>
      <c r="R30" s="74"/>
      <c r="S30" s="8"/>
      <c r="T30" s="8"/>
      <c r="U30" s="8"/>
      <c r="V30" s="8"/>
      <c r="W30" s="8"/>
      <c r="X30" s="8"/>
      <c r="Y30" s="8"/>
      <c r="Z30" s="299"/>
      <c r="AA30" s="8"/>
      <c r="AB30" s="8"/>
      <c r="AC30" s="8"/>
      <c r="AD30" s="8"/>
      <c r="AE30" s="8"/>
      <c r="AF30" s="8"/>
      <c r="AG30" s="8"/>
      <c r="AH30" s="8"/>
      <c r="AI30" s="8"/>
      <c r="AJ30" s="8"/>
      <c r="AK30" s="8"/>
    </row>
    <row r="31" ht="16" customHeight="1" spans="1:37">
      <c r="A31" s="8" t="e">
        <f>#REF!</f>
        <v>#REF!</v>
      </c>
      <c r="B31" s="8"/>
      <c r="C31" s="8"/>
      <c r="D31" s="8"/>
      <c r="E31" s="8"/>
      <c r="F31" s="8"/>
      <c r="G31" s="8"/>
      <c r="H31" s="8"/>
      <c r="I31" s="8"/>
      <c r="J31" s="8"/>
      <c r="K31" s="299"/>
      <c r="L31" s="8"/>
      <c r="M31" s="8"/>
      <c r="N31" s="8"/>
      <c r="O31" s="8"/>
      <c r="P31" s="8"/>
      <c r="Q31" s="8"/>
      <c r="R31" s="8"/>
      <c r="S31" s="8"/>
      <c r="T31" s="8"/>
      <c r="U31" s="8"/>
      <c r="V31" s="8"/>
      <c r="W31" s="8"/>
      <c r="X31" s="8"/>
      <c r="Y31" s="8"/>
      <c r="Z31" s="299"/>
      <c r="AA31" s="8"/>
      <c r="AB31" s="8"/>
      <c r="AC31" s="8"/>
      <c r="AD31" s="8"/>
      <c r="AE31" s="8"/>
      <c r="AF31" s="8"/>
      <c r="AG31" s="8"/>
      <c r="AH31" s="8"/>
      <c r="AI31" s="8"/>
      <c r="AJ31" s="8"/>
      <c r="AK31" s="8"/>
    </row>
  </sheetData>
  <mergeCells count="37">
    <mergeCell ref="A1:R1"/>
    <mergeCell ref="Q2:R2"/>
    <mergeCell ref="A3:R3"/>
    <mergeCell ref="G5:H5"/>
    <mergeCell ref="I5:J5"/>
    <mergeCell ref="T5:U5"/>
    <mergeCell ref="AE5:AF5"/>
    <mergeCell ref="A27:B27"/>
    <mergeCell ref="A28:B28"/>
    <mergeCell ref="A29:B29"/>
    <mergeCell ref="A5:A6"/>
    <mergeCell ref="B5:B6"/>
    <mergeCell ref="C5:C6"/>
    <mergeCell ref="D5:D6"/>
    <mergeCell ref="E5:E6"/>
    <mergeCell ref="F5:F6"/>
    <mergeCell ref="K5:K6"/>
    <mergeCell ref="L5:L6"/>
    <mergeCell ref="M5:M6"/>
    <mergeCell ref="N5:N6"/>
    <mergeCell ref="O5:O6"/>
    <mergeCell ref="P5:P6"/>
    <mergeCell ref="Q5:Q6"/>
    <mergeCell ref="R5:R6"/>
    <mergeCell ref="W5:W6"/>
    <mergeCell ref="X5:X6"/>
    <mergeCell ref="Y5:Y6"/>
    <mergeCell ref="Z5:Z6"/>
    <mergeCell ref="AA5:AA6"/>
    <mergeCell ref="AB5:AB6"/>
    <mergeCell ref="AC5:AC6"/>
    <mergeCell ref="AD5:AD6"/>
    <mergeCell ref="AG5:AG6"/>
    <mergeCell ref="AH5:AH6"/>
    <mergeCell ref="AI5:AI6"/>
    <mergeCell ref="AJ5:AJ6"/>
    <mergeCell ref="AK5:AK6"/>
  </mergeCells>
  <pageMargins left="0.75" right="0.75" top="1" bottom="1" header="0.5" footer="0.5"/>
  <headerFooter/>
  <drawing r:id="rId1"/>
  <picture r:id="rId2"/>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AH31"/>
  <sheetViews>
    <sheetView workbookViewId="0">
      <pane ySplit="6" topLeftCell="A7" activePane="bottomLeft" state="frozen"/>
      <selection/>
      <selection pane="bottomLeft" activeCell="A1" sqref="A1:R1"/>
    </sheetView>
  </sheetViews>
  <sheetFormatPr defaultColWidth="14" defaultRowHeight="15.2"/>
  <cols>
    <col min="1" max="1" width="5" customWidth="1"/>
    <col min="2" max="2" width="23" customWidth="1"/>
    <col min="3" max="3" width="9" customWidth="1"/>
    <col min="4" max="4" width="7" customWidth="1"/>
    <col min="5" max="5" width="9" customWidth="1"/>
    <col min="6" max="6" width="9" collapsed="1"/>
    <col min="7" max="10" width="9" hidden="1" customWidth="1" outlineLevel="1"/>
    <col min="11" max="11" width="7" customWidth="1"/>
    <col min="12" max="12" width="9" customWidth="1"/>
    <col min="13" max="15" width="11" customWidth="1"/>
    <col min="16" max="29" width="9" customWidth="1"/>
    <col min="30" max="30" width="15" customWidth="1"/>
    <col min="31" max="32" width="11" customWidth="1"/>
    <col min="33" max="34" width="9" customWidth="1"/>
  </cols>
  <sheetData>
    <row r="1" ht="24" customHeight="1" spans="1:34">
      <c r="A1" s="61" t="s">
        <v>3412</v>
      </c>
      <c r="B1" s="62"/>
      <c r="C1" s="62"/>
      <c r="D1" s="62"/>
      <c r="E1" s="62"/>
      <c r="F1" s="62"/>
      <c r="G1" s="62"/>
      <c r="H1" s="62"/>
      <c r="I1" s="62"/>
      <c r="J1" s="62"/>
      <c r="K1" s="62"/>
      <c r="L1" s="62"/>
      <c r="M1" s="62"/>
      <c r="N1" s="62"/>
      <c r="O1" s="62"/>
      <c r="P1" s="62"/>
      <c r="Q1" s="62"/>
      <c r="R1" s="62"/>
      <c r="S1" s="62"/>
      <c r="T1" s="62"/>
      <c r="U1" s="62"/>
      <c r="V1" s="62"/>
      <c r="W1" s="62"/>
      <c r="X1" s="62"/>
      <c r="Y1" s="62"/>
      <c r="Z1" s="62"/>
      <c r="AA1" s="62"/>
      <c r="AB1" s="62"/>
      <c r="AC1" s="62"/>
      <c r="AD1" s="62"/>
      <c r="AE1" s="62"/>
      <c r="AF1" s="62"/>
      <c r="AG1" s="62"/>
      <c r="AH1" s="62"/>
    </row>
    <row r="2" ht="16" customHeight="1" spans="1:34">
      <c r="A2" s="63"/>
      <c r="B2" s="63"/>
      <c r="C2" s="63"/>
      <c r="D2" s="63"/>
      <c r="E2" s="63"/>
      <c r="F2" s="63"/>
      <c r="G2" s="63"/>
      <c r="H2" s="63"/>
      <c r="I2" s="63"/>
      <c r="J2" s="63"/>
      <c r="K2" s="63"/>
      <c r="L2" s="63"/>
      <c r="M2" s="63"/>
      <c r="N2" s="63"/>
      <c r="O2" s="25"/>
      <c r="P2" s="25"/>
      <c r="Q2" s="42" t="s">
        <v>3413</v>
      </c>
      <c r="R2" s="8"/>
      <c r="S2" s="25"/>
      <c r="T2" s="8"/>
      <c r="U2" s="8"/>
      <c r="V2" s="8"/>
      <c r="W2" s="8"/>
      <c r="X2" s="8"/>
      <c r="Y2" s="8"/>
      <c r="Z2" s="8"/>
      <c r="AA2" s="8"/>
      <c r="AB2" s="8"/>
      <c r="AC2" s="8"/>
      <c r="AD2" s="8"/>
      <c r="AE2" s="8"/>
      <c r="AF2" s="8"/>
      <c r="AG2" s="8"/>
      <c r="AH2" s="8"/>
    </row>
    <row r="3" ht="16" customHeight="1" spans="1:34">
      <c r="A3" s="63" t="e">
        <f>#REF!</f>
        <v>#REF!</v>
      </c>
      <c r="B3" s="8"/>
      <c r="C3" s="8"/>
      <c r="D3" s="8"/>
      <c r="E3" s="8"/>
      <c r="F3" s="8"/>
      <c r="G3" s="8"/>
      <c r="H3" s="8"/>
      <c r="I3" s="8"/>
      <c r="J3" s="8"/>
      <c r="K3" s="8"/>
      <c r="L3" s="8"/>
      <c r="M3" s="8"/>
      <c r="N3" s="8"/>
      <c r="O3" s="8"/>
      <c r="P3" s="8"/>
      <c r="Q3" s="8"/>
      <c r="R3" s="8"/>
      <c r="S3" s="25"/>
      <c r="T3" s="8"/>
      <c r="U3" s="8"/>
      <c r="V3" s="8"/>
      <c r="W3" s="8"/>
      <c r="X3" s="8"/>
      <c r="Y3" s="8"/>
      <c r="Z3" s="8"/>
      <c r="AA3" s="8"/>
      <c r="AB3" s="8"/>
      <c r="AC3" s="8"/>
      <c r="AD3" s="8"/>
      <c r="AE3" s="8"/>
      <c r="AF3" s="8"/>
      <c r="AG3" s="8"/>
      <c r="AH3" s="8"/>
    </row>
    <row r="4" ht="16" customHeight="1" spans="1:34">
      <c r="A4" s="105" t="e">
        <f>#REF!</f>
        <v>#REF!</v>
      </c>
      <c r="B4" s="8"/>
      <c r="C4" s="8"/>
      <c r="D4" s="8"/>
      <c r="E4" s="8"/>
      <c r="F4" s="8"/>
      <c r="G4" s="8"/>
      <c r="H4" s="8"/>
      <c r="I4" s="8"/>
      <c r="J4" s="8"/>
      <c r="K4" s="8"/>
      <c r="L4" s="8"/>
      <c r="M4" s="8"/>
      <c r="N4" s="8"/>
      <c r="O4" s="8"/>
      <c r="P4" s="8"/>
      <c r="Q4" s="138"/>
      <c r="R4" s="138" t="s">
        <v>2952</v>
      </c>
      <c r="S4" s="8"/>
      <c r="T4" s="8"/>
      <c r="U4" s="8"/>
      <c r="V4" s="8"/>
      <c r="W4" s="8"/>
      <c r="X4" s="8"/>
      <c r="Y4" s="8"/>
      <c r="Z4" s="8"/>
      <c r="AA4" s="8"/>
      <c r="AB4" s="8"/>
      <c r="AC4" s="8"/>
      <c r="AD4" s="8"/>
      <c r="AE4" s="8"/>
      <c r="AF4" s="8"/>
      <c r="AG4" s="8"/>
      <c r="AH4" s="8"/>
    </row>
    <row r="5" ht="16" customHeight="1" spans="1:34">
      <c r="A5" s="22" t="s">
        <v>0</v>
      </c>
      <c r="B5" s="22" t="s">
        <v>3113</v>
      </c>
      <c r="C5" s="90" t="s">
        <v>3414</v>
      </c>
      <c r="D5" s="90" t="s">
        <v>3115</v>
      </c>
      <c r="E5" s="90" t="s">
        <v>3376</v>
      </c>
      <c r="F5" s="90" t="s">
        <v>3127</v>
      </c>
      <c r="G5" s="22" t="s">
        <v>3388</v>
      </c>
      <c r="H5" s="13"/>
      <c r="I5" s="139" t="s">
        <v>3389</v>
      </c>
      <c r="J5" s="21"/>
      <c r="K5" s="90" t="s">
        <v>3390</v>
      </c>
      <c r="L5" s="295" t="s">
        <v>3391</v>
      </c>
      <c r="M5" s="295" t="s">
        <v>3050</v>
      </c>
      <c r="N5" s="295" t="s">
        <v>3251</v>
      </c>
      <c r="O5" s="295" t="s">
        <v>3051</v>
      </c>
      <c r="P5" s="295" t="s">
        <v>3052</v>
      </c>
      <c r="Q5" s="295" t="s">
        <v>3053</v>
      </c>
      <c r="R5" s="295" t="s">
        <v>3083</v>
      </c>
      <c r="S5" s="8"/>
      <c r="T5" s="8"/>
      <c r="U5" s="8"/>
      <c r="V5" s="8"/>
      <c r="W5" s="90" t="s">
        <v>3393</v>
      </c>
      <c r="X5" s="90" t="s">
        <v>3415</v>
      </c>
      <c r="Y5" s="90" t="s">
        <v>3416</v>
      </c>
      <c r="Z5" s="90" t="s">
        <v>3396</v>
      </c>
      <c r="AA5" s="90" t="s">
        <v>3397</v>
      </c>
      <c r="AB5" s="90" t="s">
        <v>3398</v>
      </c>
      <c r="AC5" s="90" t="s">
        <v>3399</v>
      </c>
      <c r="AD5" s="90" t="s">
        <v>3400</v>
      </c>
      <c r="AE5" s="65" t="s">
        <v>3417</v>
      </c>
      <c r="AF5" s="66"/>
      <c r="AG5" s="90" t="s">
        <v>3418</v>
      </c>
      <c r="AH5" s="90" t="s">
        <v>3083</v>
      </c>
    </row>
    <row r="6" ht="16" customHeight="1" spans="1:34">
      <c r="A6" s="37"/>
      <c r="B6" s="37"/>
      <c r="C6" s="37"/>
      <c r="D6" s="37"/>
      <c r="E6" s="37"/>
      <c r="F6" s="37"/>
      <c r="G6" s="22" t="s">
        <v>3406</v>
      </c>
      <c r="H6" s="22" t="s">
        <v>3407</v>
      </c>
      <c r="I6" s="35" t="s">
        <v>3408</v>
      </c>
      <c r="J6" s="35" t="s">
        <v>3409</v>
      </c>
      <c r="K6" s="37"/>
      <c r="L6" s="37"/>
      <c r="M6" s="37"/>
      <c r="N6" s="37"/>
      <c r="O6" s="37"/>
      <c r="P6" s="37"/>
      <c r="Q6" s="37"/>
      <c r="R6" s="37"/>
      <c r="S6" s="8"/>
      <c r="T6" s="8"/>
      <c r="U6" s="8"/>
      <c r="V6" s="8"/>
      <c r="W6" s="37"/>
      <c r="X6" s="37"/>
      <c r="Y6" s="37"/>
      <c r="Z6" s="37"/>
      <c r="AA6" s="37"/>
      <c r="AB6" s="37"/>
      <c r="AC6" s="37"/>
      <c r="AD6" s="37"/>
      <c r="AE6" s="25" t="s">
        <v>3410</v>
      </c>
      <c r="AF6" s="25" t="s">
        <v>3411</v>
      </c>
      <c r="AG6" s="37"/>
      <c r="AH6" s="37"/>
    </row>
    <row r="7" ht="16" customHeight="1" spans="1:34">
      <c r="A7" s="22"/>
      <c r="B7" s="32"/>
      <c r="C7" s="22"/>
      <c r="D7" s="69"/>
      <c r="E7" s="69"/>
      <c r="F7" s="22"/>
      <c r="G7" s="22"/>
      <c r="H7" s="22"/>
      <c r="I7" s="22"/>
      <c r="J7" s="22"/>
      <c r="K7" s="22"/>
      <c r="L7" s="22"/>
      <c r="M7" s="296"/>
      <c r="N7" s="112"/>
      <c r="O7" s="296"/>
      <c r="P7" s="112">
        <f t="shared" ref="P7:P27" si="0">O7-(M7-N7)</f>
        <v>0</v>
      </c>
      <c r="Q7" s="29">
        <f t="shared" ref="Q7:Q27" si="1">IF(M7-N7=0,0,ROUND(P7/(M7-N7)*100,2))</f>
        <v>0</v>
      </c>
      <c r="R7" s="29"/>
      <c r="S7" s="8"/>
      <c r="T7" s="8"/>
      <c r="U7" s="8"/>
      <c r="V7" s="8"/>
      <c r="W7" s="71"/>
      <c r="X7" s="137">
        <f>G7</f>
        <v>0</v>
      </c>
      <c r="Y7" s="137">
        <f>H7</f>
        <v>0</v>
      </c>
      <c r="Z7" s="71" t="e">
        <f>L7/Y7</f>
        <v>#DIV/0!</v>
      </c>
      <c r="AA7" s="137">
        <f>G7-H7</f>
        <v>0</v>
      </c>
      <c r="AB7" s="137">
        <f>I7-J7</f>
        <v>0</v>
      </c>
      <c r="AC7" s="137"/>
      <c r="AD7" s="71"/>
      <c r="AE7" s="71" t="e">
        <f>AD7*Z7</f>
        <v>#DIV/0!</v>
      </c>
      <c r="AF7" s="71"/>
      <c r="AG7" s="71"/>
      <c r="AH7" s="71"/>
    </row>
    <row r="8" ht="16" customHeight="1" spans="1:34">
      <c r="A8" s="22"/>
      <c r="B8" s="32"/>
      <c r="C8" s="22"/>
      <c r="D8" s="69"/>
      <c r="E8" s="69"/>
      <c r="F8" s="22"/>
      <c r="G8" s="22"/>
      <c r="H8" s="22"/>
      <c r="I8" s="22"/>
      <c r="J8" s="22"/>
      <c r="K8" s="22"/>
      <c r="L8" s="22"/>
      <c r="M8" s="296"/>
      <c r="N8" s="112"/>
      <c r="O8" s="112"/>
      <c r="P8" s="112">
        <f t="shared" si="0"/>
        <v>0</v>
      </c>
      <c r="Q8" s="29">
        <f t="shared" si="1"/>
        <v>0</v>
      </c>
      <c r="R8" s="29"/>
      <c r="S8" s="8"/>
      <c r="T8" s="8"/>
      <c r="U8" s="8"/>
      <c r="V8" s="8"/>
      <c r="W8" s="8"/>
      <c r="X8" s="8"/>
      <c r="Y8" s="8"/>
      <c r="Z8" s="8"/>
      <c r="AA8" s="8"/>
      <c r="AB8" s="8"/>
      <c r="AC8" s="8"/>
      <c r="AD8" s="8"/>
      <c r="AE8" s="8"/>
      <c r="AF8" s="8"/>
      <c r="AG8" s="8"/>
      <c r="AH8" s="8"/>
    </row>
    <row r="9" ht="16" customHeight="1" spans="1:34">
      <c r="A9" s="22"/>
      <c r="B9" s="32"/>
      <c r="C9" s="22"/>
      <c r="D9" s="69"/>
      <c r="E9" s="69"/>
      <c r="F9" s="22"/>
      <c r="G9" s="22"/>
      <c r="H9" s="22"/>
      <c r="I9" s="22"/>
      <c r="J9" s="22"/>
      <c r="K9" s="22"/>
      <c r="L9" s="22"/>
      <c r="M9" s="112"/>
      <c r="N9" s="112"/>
      <c r="O9" s="112"/>
      <c r="P9" s="112">
        <f t="shared" si="0"/>
        <v>0</v>
      </c>
      <c r="Q9" s="29">
        <f t="shared" si="1"/>
        <v>0</v>
      </c>
      <c r="R9" s="29"/>
      <c r="S9" s="8"/>
      <c r="T9" s="8"/>
      <c r="U9" s="8"/>
      <c r="V9" s="8"/>
      <c r="W9" s="8"/>
      <c r="X9" s="8"/>
      <c r="Y9" s="8"/>
      <c r="Z9" s="8"/>
      <c r="AA9" s="8"/>
      <c r="AB9" s="8"/>
      <c r="AC9" s="8"/>
      <c r="AD9" s="8"/>
      <c r="AE9" s="8"/>
      <c r="AF9" s="8"/>
      <c r="AG9" s="8"/>
      <c r="AH9" s="8"/>
    </row>
    <row r="10" ht="16" customHeight="1" spans="1:34">
      <c r="A10" s="22"/>
      <c r="B10" s="32"/>
      <c r="C10" s="22"/>
      <c r="D10" s="69"/>
      <c r="E10" s="69"/>
      <c r="F10" s="22"/>
      <c r="G10" s="22"/>
      <c r="H10" s="22"/>
      <c r="I10" s="22"/>
      <c r="J10" s="22"/>
      <c r="K10" s="22"/>
      <c r="L10" s="22"/>
      <c r="M10" s="112"/>
      <c r="N10" s="112"/>
      <c r="O10" s="112"/>
      <c r="P10" s="112">
        <f t="shared" si="0"/>
        <v>0</v>
      </c>
      <c r="Q10" s="29">
        <f t="shared" si="1"/>
        <v>0</v>
      </c>
      <c r="R10" s="29"/>
      <c r="S10" s="8"/>
      <c r="T10" s="8"/>
      <c r="U10" s="8"/>
      <c r="V10" s="8"/>
      <c r="W10" s="8"/>
      <c r="X10" s="8"/>
      <c r="Y10" s="8"/>
      <c r="Z10" s="8"/>
      <c r="AA10" s="8"/>
      <c r="AB10" s="8"/>
      <c r="AC10" s="8"/>
      <c r="AD10" s="8"/>
      <c r="AE10" s="8"/>
      <c r="AF10" s="8"/>
      <c r="AG10" s="8"/>
      <c r="AH10" s="8"/>
    </row>
    <row r="11" ht="16" customHeight="1" spans="1:34">
      <c r="A11" s="22"/>
      <c r="B11" s="32"/>
      <c r="C11" s="22"/>
      <c r="D11" s="69"/>
      <c r="E11" s="69"/>
      <c r="F11" s="22"/>
      <c r="G11" s="22"/>
      <c r="H11" s="22"/>
      <c r="I11" s="22"/>
      <c r="J11" s="22"/>
      <c r="K11" s="22"/>
      <c r="L11" s="22"/>
      <c r="M11" s="112"/>
      <c r="N11" s="112"/>
      <c r="O11" s="112"/>
      <c r="P11" s="112">
        <f t="shared" si="0"/>
        <v>0</v>
      </c>
      <c r="Q11" s="29">
        <f t="shared" si="1"/>
        <v>0</v>
      </c>
      <c r="R11" s="29"/>
      <c r="S11" s="8"/>
      <c r="T11" s="8"/>
      <c r="U11" s="8"/>
      <c r="V11" s="8"/>
      <c r="W11" s="8"/>
      <c r="X11" s="8"/>
      <c r="Y11" s="8"/>
      <c r="Z11" s="8"/>
      <c r="AA11" s="8"/>
      <c r="AB11" s="8"/>
      <c r="AC11" s="8"/>
      <c r="AD11" s="8"/>
      <c r="AE11" s="8"/>
      <c r="AF11" s="8"/>
      <c r="AG11" s="8"/>
      <c r="AH11" s="8"/>
    </row>
    <row r="12" ht="16" customHeight="1" spans="1:34">
      <c r="A12" s="22"/>
      <c r="B12" s="32"/>
      <c r="C12" s="22"/>
      <c r="D12" s="69"/>
      <c r="E12" s="69"/>
      <c r="F12" s="22"/>
      <c r="G12" s="22"/>
      <c r="H12" s="22"/>
      <c r="I12" s="22"/>
      <c r="J12" s="22"/>
      <c r="K12" s="22"/>
      <c r="L12" s="22"/>
      <c r="M12" s="112"/>
      <c r="N12" s="112"/>
      <c r="O12" s="112"/>
      <c r="P12" s="112">
        <f t="shared" si="0"/>
        <v>0</v>
      </c>
      <c r="Q12" s="29">
        <f t="shared" si="1"/>
        <v>0</v>
      </c>
      <c r="R12" s="29"/>
      <c r="S12" s="8"/>
      <c r="T12" s="8"/>
      <c r="U12" s="8"/>
      <c r="V12" s="8"/>
      <c r="W12" s="8"/>
      <c r="X12" s="8"/>
      <c r="Y12" s="8"/>
      <c r="Z12" s="8"/>
      <c r="AA12" s="8"/>
      <c r="AB12" s="8"/>
      <c r="AC12" s="8"/>
      <c r="AD12" s="8"/>
      <c r="AE12" s="8"/>
      <c r="AF12" s="8"/>
      <c r="AG12" s="8"/>
      <c r="AH12" s="8"/>
    </row>
    <row r="13" ht="16" customHeight="1" spans="1:34">
      <c r="A13" s="22"/>
      <c r="B13" s="32"/>
      <c r="C13" s="22"/>
      <c r="D13" s="69"/>
      <c r="E13" s="69"/>
      <c r="F13" s="22"/>
      <c r="G13" s="22"/>
      <c r="H13" s="22"/>
      <c r="I13" s="22"/>
      <c r="J13" s="22"/>
      <c r="K13" s="22"/>
      <c r="L13" s="22"/>
      <c r="M13" s="112"/>
      <c r="N13" s="112"/>
      <c r="O13" s="112"/>
      <c r="P13" s="112">
        <f t="shared" si="0"/>
        <v>0</v>
      </c>
      <c r="Q13" s="29">
        <f t="shared" si="1"/>
        <v>0</v>
      </c>
      <c r="R13" s="29"/>
      <c r="S13" s="8"/>
      <c r="T13" s="8"/>
      <c r="U13" s="8"/>
      <c r="V13" s="8"/>
      <c r="W13" s="8"/>
      <c r="X13" s="8"/>
      <c r="Y13" s="8"/>
      <c r="Z13" s="8"/>
      <c r="AA13" s="8"/>
      <c r="AB13" s="8"/>
      <c r="AC13" s="8"/>
      <c r="AD13" s="8"/>
      <c r="AE13" s="8"/>
      <c r="AF13" s="8"/>
      <c r="AG13" s="8"/>
      <c r="AH13" s="8"/>
    </row>
    <row r="14" ht="16" customHeight="1" spans="1:34">
      <c r="A14" s="22"/>
      <c r="B14" s="32"/>
      <c r="C14" s="22"/>
      <c r="D14" s="69"/>
      <c r="E14" s="69"/>
      <c r="F14" s="22"/>
      <c r="G14" s="22"/>
      <c r="H14" s="22"/>
      <c r="I14" s="22"/>
      <c r="J14" s="22"/>
      <c r="K14" s="22"/>
      <c r="L14" s="22"/>
      <c r="M14" s="112"/>
      <c r="N14" s="112"/>
      <c r="O14" s="112"/>
      <c r="P14" s="112">
        <f t="shared" si="0"/>
        <v>0</v>
      </c>
      <c r="Q14" s="29">
        <f t="shared" si="1"/>
        <v>0</v>
      </c>
      <c r="R14" s="29"/>
      <c r="S14" s="8"/>
      <c r="T14" s="8"/>
      <c r="U14" s="8"/>
      <c r="V14" s="8"/>
      <c r="W14" s="8"/>
      <c r="X14" s="8"/>
      <c r="Y14" s="8"/>
      <c r="Z14" s="8"/>
      <c r="AA14" s="8"/>
      <c r="AB14" s="8"/>
      <c r="AC14" s="8"/>
      <c r="AD14" s="8"/>
      <c r="AE14" s="8"/>
      <c r="AF14" s="8"/>
      <c r="AG14" s="8"/>
      <c r="AH14" s="8"/>
    </row>
    <row r="15" ht="16" customHeight="1" spans="1:34">
      <c r="A15" s="22"/>
      <c r="B15" s="32"/>
      <c r="C15" s="22"/>
      <c r="D15" s="69"/>
      <c r="E15" s="69"/>
      <c r="F15" s="22"/>
      <c r="G15" s="22"/>
      <c r="H15" s="22"/>
      <c r="I15" s="22"/>
      <c r="J15" s="22"/>
      <c r="K15" s="22"/>
      <c r="L15" s="22"/>
      <c r="M15" s="112"/>
      <c r="N15" s="112"/>
      <c r="O15" s="112"/>
      <c r="P15" s="112">
        <f t="shared" si="0"/>
        <v>0</v>
      </c>
      <c r="Q15" s="29">
        <f t="shared" si="1"/>
        <v>0</v>
      </c>
      <c r="R15" s="29"/>
      <c r="S15" s="8"/>
      <c r="T15" s="8"/>
      <c r="U15" s="8"/>
      <c r="V15" s="8"/>
      <c r="W15" s="8"/>
      <c r="X15" s="8"/>
      <c r="Y15" s="8"/>
      <c r="Z15" s="8"/>
      <c r="AA15" s="8"/>
      <c r="AB15" s="8"/>
      <c r="AC15" s="8"/>
      <c r="AD15" s="8"/>
      <c r="AE15" s="8"/>
      <c r="AF15" s="8"/>
      <c r="AG15" s="8"/>
      <c r="AH15" s="8"/>
    </row>
    <row r="16" ht="16" customHeight="1" spans="1:34">
      <c r="A16" s="22"/>
      <c r="B16" s="32"/>
      <c r="C16" s="22"/>
      <c r="D16" s="69"/>
      <c r="E16" s="69"/>
      <c r="F16" s="22"/>
      <c r="G16" s="22"/>
      <c r="H16" s="22"/>
      <c r="I16" s="22"/>
      <c r="J16" s="22"/>
      <c r="K16" s="22"/>
      <c r="L16" s="22"/>
      <c r="M16" s="112"/>
      <c r="N16" s="112"/>
      <c r="O16" s="112"/>
      <c r="P16" s="112">
        <f t="shared" si="0"/>
        <v>0</v>
      </c>
      <c r="Q16" s="29">
        <f t="shared" si="1"/>
        <v>0</v>
      </c>
      <c r="R16" s="29"/>
      <c r="S16" s="8"/>
      <c r="T16" s="8"/>
      <c r="U16" s="8"/>
      <c r="V16" s="8"/>
      <c r="W16" s="8"/>
      <c r="X16" s="8"/>
      <c r="Y16" s="8"/>
      <c r="Z16" s="8"/>
      <c r="AA16" s="8"/>
      <c r="AB16" s="8"/>
      <c r="AC16" s="8"/>
      <c r="AD16" s="8"/>
      <c r="AE16" s="8"/>
      <c r="AF16" s="8"/>
      <c r="AG16" s="8"/>
      <c r="AH16" s="8"/>
    </row>
    <row r="17" ht="16" customHeight="1" spans="1:34">
      <c r="A17" s="22"/>
      <c r="B17" s="32"/>
      <c r="C17" s="22"/>
      <c r="D17" s="69"/>
      <c r="E17" s="69"/>
      <c r="F17" s="22"/>
      <c r="G17" s="22"/>
      <c r="H17" s="22"/>
      <c r="I17" s="22"/>
      <c r="J17" s="22"/>
      <c r="K17" s="22"/>
      <c r="L17" s="22"/>
      <c r="M17" s="112"/>
      <c r="N17" s="112"/>
      <c r="O17" s="112"/>
      <c r="P17" s="112">
        <f t="shared" si="0"/>
        <v>0</v>
      </c>
      <c r="Q17" s="29">
        <f t="shared" si="1"/>
        <v>0</v>
      </c>
      <c r="R17" s="29"/>
      <c r="S17" s="8"/>
      <c r="T17" s="8"/>
      <c r="U17" s="8"/>
      <c r="V17" s="8"/>
      <c r="W17" s="8"/>
      <c r="X17" s="8"/>
      <c r="Y17" s="8"/>
      <c r="Z17" s="8"/>
      <c r="AA17" s="8"/>
      <c r="AB17" s="8"/>
      <c r="AC17" s="8"/>
      <c r="AD17" s="8"/>
      <c r="AE17" s="8"/>
      <c r="AF17" s="8"/>
      <c r="AG17" s="8"/>
      <c r="AH17" s="8"/>
    </row>
    <row r="18" ht="16" customHeight="1" spans="1:34">
      <c r="A18" s="22"/>
      <c r="B18" s="32"/>
      <c r="C18" s="22"/>
      <c r="D18" s="69"/>
      <c r="E18" s="69"/>
      <c r="F18" s="22"/>
      <c r="G18" s="22"/>
      <c r="H18" s="22"/>
      <c r="I18" s="22"/>
      <c r="J18" s="22"/>
      <c r="K18" s="22"/>
      <c r="L18" s="22"/>
      <c r="M18" s="112"/>
      <c r="N18" s="112"/>
      <c r="O18" s="112"/>
      <c r="P18" s="112">
        <f t="shared" si="0"/>
        <v>0</v>
      </c>
      <c r="Q18" s="29">
        <f t="shared" si="1"/>
        <v>0</v>
      </c>
      <c r="R18" s="29"/>
      <c r="S18" s="8"/>
      <c r="T18" s="8"/>
      <c r="U18" s="8"/>
      <c r="V18" s="8"/>
      <c r="W18" s="8"/>
      <c r="X18" s="8"/>
      <c r="Y18" s="8"/>
      <c r="Z18" s="8"/>
      <c r="AA18" s="8"/>
      <c r="AB18" s="8"/>
      <c r="AC18" s="8"/>
      <c r="AD18" s="8"/>
      <c r="AE18" s="8"/>
      <c r="AF18" s="8"/>
      <c r="AG18" s="8"/>
      <c r="AH18" s="8"/>
    </row>
    <row r="19" ht="16" customHeight="1" spans="1:34">
      <c r="A19" s="22"/>
      <c r="B19" s="32"/>
      <c r="C19" s="22"/>
      <c r="D19" s="69"/>
      <c r="E19" s="69"/>
      <c r="F19" s="22"/>
      <c r="G19" s="22"/>
      <c r="H19" s="22"/>
      <c r="I19" s="22"/>
      <c r="J19" s="22"/>
      <c r="K19" s="22"/>
      <c r="L19" s="22"/>
      <c r="M19" s="112"/>
      <c r="N19" s="112"/>
      <c r="O19" s="112"/>
      <c r="P19" s="112">
        <f t="shared" si="0"/>
        <v>0</v>
      </c>
      <c r="Q19" s="29">
        <f t="shared" si="1"/>
        <v>0</v>
      </c>
      <c r="R19" s="29"/>
      <c r="S19" s="8"/>
      <c r="T19" s="8"/>
      <c r="U19" s="8"/>
      <c r="V19" s="8"/>
      <c r="W19" s="8"/>
      <c r="X19" s="8"/>
      <c r="Y19" s="8"/>
      <c r="Z19" s="8"/>
      <c r="AA19" s="8"/>
      <c r="AB19" s="8"/>
      <c r="AC19" s="8"/>
      <c r="AD19" s="8"/>
      <c r="AE19" s="8"/>
      <c r="AF19" s="8"/>
      <c r="AG19" s="8"/>
      <c r="AH19" s="8"/>
    </row>
    <row r="20" ht="16" customHeight="1" spans="1:34">
      <c r="A20" s="22"/>
      <c r="B20" s="32"/>
      <c r="C20" s="22"/>
      <c r="D20" s="69"/>
      <c r="E20" s="69"/>
      <c r="F20" s="22"/>
      <c r="G20" s="22"/>
      <c r="H20" s="22"/>
      <c r="I20" s="22"/>
      <c r="J20" s="22"/>
      <c r="K20" s="22"/>
      <c r="L20" s="22"/>
      <c r="M20" s="112"/>
      <c r="N20" s="112"/>
      <c r="O20" s="112"/>
      <c r="P20" s="112">
        <f t="shared" si="0"/>
        <v>0</v>
      </c>
      <c r="Q20" s="29">
        <f t="shared" si="1"/>
        <v>0</v>
      </c>
      <c r="R20" s="29"/>
      <c r="S20" s="8"/>
      <c r="T20" s="8"/>
      <c r="U20" s="8"/>
      <c r="V20" s="8"/>
      <c r="W20" s="8"/>
      <c r="X20" s="8"/>
      <c r="Y20" s="8"/>
      <c r="Z20" s="8"/>
      <c r="AA20" s="8"/>
      <c r="AB20" s="8"/>
      <c r="AC20" s="8"/>
      <c r="AD20" s="8"/>
      <c r="AE20" s="8"/>
      <c r="AF20" s="8"/>
      <c r="AG20" s="8"/>
      <c r="AH20" s="8"/>
    </row>
    <row r="21" ht="16" customHeight="1" spans="1:34">
      <c r="A21" s="22"/>
      <c r="B21" s="32"/>
      <c r="C21" s="22"/>
      <c r="D21" s="69"/>
      <c r="E21" s="69"/>
      <c r="F21" s="22"/>
      <c r="G21" s="22"/>
      <c r="H21" s="22"/>
      <c r="I21" s="22"/>
      <c r="J21" s="22"/>
      <c r="K21" s="22"/>
      <c r="L21" s="22"/>
      <c r="M21" s="112"/>
      <c r="N21" s="112"/>
      <c r="O21" s="112"/>
      <c r="P21" s="112">
        <f t="shared" si="0"/>
        <v>0</v>
      </c>
      <c r="Q21" s="29">
        <f t="shared" si="1"/>
        <v>0</v>
      </c>
      <c r="R21" s="29"/>
      <c r="S21" s="8"/>
      <c r="T21" s="8"/>
      <c r="U21" s="8"/>
      <c r="V21" s="8"/>
      <c r="W21" s="8"/>
      <c r="X21" s="8"/>
      <c r="Y21" s="8"/>
      <c r="Z21" s="8"/>
      <c r="AA21" s="8"/>
      <c r="AB21" s="8"/>
      <c r="AC21" s="8"/>
      <c r="AD21" s="8"/>
      <c r="AE21" s="8"/>
      <c r="AF21" s="8"/>
      <c r="AG21" s="8"/>
      <c r="AH21" s="8"/>
    </row>
    <row r="22" ht="16" customHeight="1" spans="1:34">
      <c r="A22" s="22"/>
      <c r="B22" s="32"/>
      <c r="C22" s="22"/>
      <c r="D22" s="69"/>
      <c r="E22" s="69"/>
      <c r="F22" s="22"/>
      <c r="G22" s="22"/>
      <c r="H22" s="22"/>
      <c r="I22" s="22"/>
      <c r="J22" s="22"/>
      <c r="K22" s="22"/>
      <c r="L22" s="22"/>
      <c r="M22" s="112"/>
      <c r="N22" s="112"/>
      <c r="O22" s="112"/>
      <c r="P22" s="112">
        <f t="shared" si="0"/>
        <v>0</v>
      </c>
      <c r="Q22" s="29">
        <f t="shared" si="1"/>
        <v>0</v>
      </c>
      <c r="R22" s="29"/>
      <c r="S22" s="8"/>
      <c r="T22" s="8"/>
      <c r="U22" s="8"/>
      <c r="V22" s="8"/>
      <c r="W22" s="8"/>
      <c r="X22" s="8"/>
      <c r="Y22" s="8"/>
      <c r="Z22" s="8"/>
      <c r="AA22" s="8"/>
      <c r="AB22" s="8"/>
      <c r="AC22" s="8"/>
      <c r="AD22" s="8"/>
      <c r="AE22" s="8"/>
      <c r="AF22" s="8"/>
      <c r="AG22" s="8"/>
      <c r="AH22" s="8"/>
    </row>
    <row r="23" ht="16" customHeight="1" spans="1:34">
      <c r="A23" s="22"/>
      <c r="B23" s="32"/>
      <c r="C23" s="22"/>
      <c r="D23" s="69"/>
      <c r="E23" s="69"/>
      <c r="F23" s="22"/>
      <c r="G23" s="22"/>
      <c r="H23" s="22"/>
      <c r="I23" s="22"/>
      <c r="J23" s="22"/>
      <c r="K23" s="22"/>
      <c r="L23" s="22"/>
      <c r="M23" s="112"/>
      <c r="N23" s="112"/>
      <c r="O23" s="112"/>
      <c r="P23" s="112">
        <f t="shared" si="0"/>
        <v>0</v>
      </c>
      <c r="Q23" s="29">
        <f t="shared" si="1"/>
        <v>0</v>
      </c>
      <c r="R23" s="29"/>
      <c r="S23" s="8"/>
      <c r="T23" s="8"/>
      <c r="U23" s="8"/>
      <c r="V23" s="8"/>
      <c r="W23" s="8"/>
      <c r="X23" s="8"/>
      <c r="Y23" s="8"/>
      <c r="Z23" s="8"/>
      <c r="AA23" s="8"/>
      <c r="AB23" s="8"/>
      <c r="AC23" s="8"/>
      <c r="AD23" s="8"/>
      <c r="AE23" s="8"/>
      <c r="AF23" s="8"/>
      <c r="AG23" s="8"/>
      <c r="AH23" s="8"/>
    </row>
    <row r="24" ht="16" customHeight="1" spans="1:34">
      <c r="A24" s="22"/>
      <c r="B24" s="32"/>
      <c r="C24" s="22"/>
      <c r="D24" s="69"/>
      <c r="E24" s="69"/>
      <c r="F24" s="22"/>
      <c r="G24" s="22"/>
      <c r="H24" s="22"/>
      <c r="I24" s="22"/>
      <c r="J24" s="22"/>
      <c r="K24" s="22"/>
      <c r="L24" s="22"/>
      <c r="M24" s="112"/>
      <c r="N24" s="112"/>
      <c r="O24" s="112"/>
      <c r="P24" s="112">
        <f t="shared" si="0"/>
        <v>0</v>
      </c>
      <c r="Q24" s="29">
        <f t="shared" si="1"/>
        <v>0</v>
      </c>
      <c r="R24" s="29"/>
      <c r="S24" s="8"/>
      <c r="T24" s="8"/>
      <c r="U24" s="8"/>
      <c r="V24" s="8"/>
      <c r="W24" s="8"/>
      <c r="X24" s="8"/>
      <c r="Y24" s="8"/>
      <c r="Z24" s="8"/>
      <c r="AA24" s="8"/>
      <c r="AB24" s="8"/>
      <c r="AC24" s="8"/>
      <c r="AD24" s="8"/>
      <c r="AE24" s="8"/>
      <c r="AF24" s="8"/>
      <c r="AG24" s="8"/>
      <c r="AH24" s="8"/>
    </row>
    <row r="25" ht="16" customHeight="1" spans="1:34">
      <c r="A25" s="22"/>
      <c r="B25" s="32"/>
      <c r="C25" s="22"/>
      <c r="D25" s="69"/>
      <c r="E25" s="69"/>
      <c r="F25" s="22"/>
      <c r="G25" s="22"/>
      <c r="H25" s="22"/>
      <c r="I25" s="22"/>
      <c r="J25" s="22"/>
      <c r="K25" s="22"/>
      <c r="L25" s="22"/>
      <c r="M25" s="112"/>
      <c r="N25" s="112"/>
      <c r="O25" s="112"/>
      <c r="P25" s="112">
        <f t="shared" si="0"/>
        <v>0</v>
      </c>
      <c r="Q25" s="29">
        <f t="shared" si="1"/>
        <v>0</v>
      </c>
      <c r="R25" s="29"/>
      <c r="S25" s="8"/>
      <c r="T25" s="8"/>
      <c r="U25" s="8"/>
      <c r="V25" s="8"/>
      <c r="W25" s="8"/>
      <c r="X25" s="8"/>
      <c r="Y25" s="8"/>
      <c r="Z25" s="8"/>
      <c r="AA25" s="8"/>
      <c r="AB25" s="8"/>
      <c r="AC25" s="8"/>
      <c r="AD25" s="8"/>
      <c r="AE25" s="8"/>
      <c r="AF25" s="8"/>
      <c r="AG25" s="8"/>
      <c r="AH25" s="8"/>
    </row>
    <row r="26" ht="16" customHeight="1" spans="1:34">
      <c r="A26" s="22"/>
      <c r="B26" s="32"/>
      <c r="C26" s="22"/>
      <c r="D26" s="69"/>
      <c r="E26" s="69"/>
      <c r="F26" s="22"/>
      <c r="G26" s="22"/>
      <c r="H26" s="22"/>
      <c r="I26" s="22"/>
      <c r="J26" s="22"/>
      <c r="K26" s="22"/>
      <c r="L26" s="22"/>
      <c r="M26" s="112"/>
      <c r="N26" s="112"/>
      <c r="O26" s="112"/>
      <c r="P26" s="112">
        <f t="shared" si="0"/>
        <v>0</v>
      </c>
      <c r="Q26" s="29">
        <f t="shared" si="1"/>
        <v>0</v>
      </c>
      <c r="R26" s="29"/>
      <c r="S26" s="8"/>
      <c r="T26" s="8"/>
      <c r="U26" s="8"/>
      <c r="V26" s="8"/>
      <c r="W26" s="8"/>
      <c r="X26" s="8"/>
      <c r="Y26" s="8"/>
      <c r="Z26" s="8"/>
      <c r="AA26" s="8"/>
      <c r="AB26" s="8"/>
      <c r="AC26" s="8"/>
      <c r="AD26" s="8"/>
      <c r="AE26" s="8"/>
      <c r="AF26" s="8"/>
      <c r="AG26" s="8"/>
      <c r="AH26" s="8"/>
    </row>
    <row r="27" ht="16" customHeight="1" spans="1:34">
      <c r="A27" s="39" t="s">
        <v>3162</v>
      </c>
      <c r="B27" s="13"/>
      <c r="C27" s="22"/>
      <c r="D27" s="69"/>
      <c r="E27" s="69"/>
      <c r="F27" s="22"/>
      <c r="G27" s="22"/>
      <c r="H27" s="22"/>
      <c r="I27" s="22"/>
      <c r="J27" s="22"/>
      <c r="K27" s="22"/>
      <c r="L27" s="22"/>
      <c r="M27" s="29">
        <f>SUM(M7:M26)</f>
        <v>0</v>
      </c>
      <c r="N27" s="29">
        <f>SUM(N7:N26)</f>
        <v>0</v>
      </c>
      <c r="O27" s="29">
        <f>SUM(O7:O26)</f>
        <v>0</v>
      </c>
      <c r="P27" s="29">
        <f t="shared" si="0"/>
        <v>0</v>
      </c>
      <c r="Q27" s="29">
        <f t="shared" si="1"/>
        <v>0</v>
      </c>
      <c r="R27" s="29"/>
      <c r="S27" s="8"/>
      <c r="T27" s="8"/>
      <c r="U27" s="8"/>
      <c r="V27" s="8"/>
      <c r="W27" s="8"/>
      <c r="X27" s="8"/>
      <c r="Y27" s="8"/>
      <c r="Z27" s="8"/>
      <c r="AA27" s="8"/>
      <c r="AB27" s="8"/>
      <c r="AC27" s="8"/>
      <c r="AD27" s="8"/>
      <c r="AE27" s="8"/>
      <c r="AF27" s="8"/>
      <c r="AG27" s="8"/>
      <c r="AH27" s="8"/>
    </row>
    <row r="28" ht="16" customHeight="1" spans="1:34">
      <c r="A28" s="39" t="s">
        <v>3349</v>
      </c>
      <c r="B28" s="13"/>
      <c r="C28" s="22"/>
      <c r="D28" s="69"/>
      <c r="E28" s="69"/>
      <c r="F28" s="22"/>
      <c r="G28" s="22"/>
      <c r="H28" s="22"/>
      <c r="I28" s="22"/>
      <c r="J28" s="22"/>
      <c r="K28" s="22"/>
      <c r="L28" s="22"/>
      <c r="M28" s="29">
        <f>N27</f>
        <v>0</v>
      </c>
      <c r="N28" s="106"/>
      <c r="O28" s="112"/>
      <c r="P28" s="112"/>
      <c r="Q28" s="112"/>
      <c r="R28" s="29"/>
      <c r="S28" s="8"/>
      <c r="T28" s="8"/>
      <c r="U28" s="8"/>
      <c r="V28" s="8"/>
      <c r="W28" s="8"/>
      <c r="X28" s="8"/>
      <c r="Y28" s="8"/>
      <c r="Z28" s="8"/>
      <c r="AA28" s="8"/>
      <c r="AB28" s="8"/>
      <c r="AC28" s="8"/>
      <c r="AD28" s="8"/>
      <c r="AE28" s="8"/>
      <c r="AF28" s="8"/>
      <c r="AG28" s="8"/>
      <c r="AH28" s="8"/>
    </row>
    <row r="29" ht="16" customHeight="1" spans="1:34">
      <c r="A29" s="39" t="s">
        <v>3165</v>
      </c>
      <c r="B29" s="13"/>
      <c r="C29" s="22"/>
      <c r="D29" s="69"/>
      <c r="E29" s="69"/>
      <c r="F29" s="22"/>
      <c r="G29" s="22"/>
      <c r="H29" s="22"/>
      <c r="I29" s="22"/>
      <c r="J29" s="22"/>
      <c r="K29" s="22"/>
      <c r="L29" s="22"/>
      <c r="M29" s="29">
        <f>M27-M28</f>
        <v>0</v>
      </c>
      <c r="N29" s="29"/>
      <c r="O29" s="29">
        <f>O27-O28</f>
        <v>0</v>
      </c>
      <c r="P29" s="29">
        <f>O29-M29</f>
        <v>0</v>
      </c>
      <c r="Q29" s="29">
        <f>IF(M29=0,0,ROUND(P29/M29*100,2))</f>
        <v>0</v>
      </c>
      <c r="R29" s="29"/>
      <c r="S29" s="8"/>
      <c r="T29" s="8"/>
      <c r="U29" s="8"/>
      <c r="V29" s="8"/>
      <c r="W29" s="8"/>
      <c r="X29" s="8"/>
      <c r="Y29" s="8"/>
      <c r="Z29" s="8"/>
      <c r="AA29" s="8"/>
      <c r="AB29" s="8"/>
      <c r="AC29" s="8"/>
      <c r="AD29" s="8"/>
      <c r="AE29" s="8"/>
      <c r="AF29" s="8"/>
      <c r="AG29" s="8"/>
      <c r="AH29" s="8"/>
    </row>
    <row r="30" ht="16" customHeight="1" spans="1:34">
      <c r="A30" s="73" t="e">
        <f>#REF!</f>
        <v>#REF!</v>
      </c>
      <c r="B30" s="73"/>
      <c r="C30" s="73"/>
      <c r="D30" s="73"/>
      <c r="E30" s="73"/>
      <c r="F30" s="8"/>
      <c r="G30" s="8"/>
      <c r="H30" s="8"/>
      <c r="I30" s="8"/>
      <c r="J30" s="8"/>
      <c r="K30" s="8"/>
      <c r="L30" s="8"/>
      <c r="M30" s="8"/>
      <c r="N30" s="8"/>
      <c r="O30" s="74" t="str">
        <f>CONCATENATE(索引!$D$6,"：",索引!$D49,"    ",索引!$E49)</f>
        <v>评估人员：高晓宇    王海龙</v>
      </c>
      <c r="P30" s="8"/>
      <c r="Q30" s="8"/>
      <c r="R30" s="8"/>
      <c r="S30" s="8"/>
      <c r="T30" s="8"/>
      <c r="U30" s="8"/>
      <c r="V30" s="8"/>
      <c r="W30" s="8"/>
      <c r="X30" s="8"/>
      <c r="Y30" s="8"/>
      <c r="Z30" s="8"/>
      <c r="AA30" s="8"/>
      <c r="AB30" s="8"/>
      <c r="AC30" s="8"/>
      <c r="AD30" s="8"/>
      <c r="AE30" s="8"/>
      <c r="AF30" s="8"/>
      <c r="AG30" s="8"/>
      <c r="AH30" s="8"/>
    </row>
    <row r="31" ht="16" customHeight="1" spans="1:34">
      <c r="A31" s="8" t="e">
        <f>#REF!</f>
        <v>#REF!</v>
      </c>
      <c r="B31" s="8"/>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row>
  </sheetData>
  <mergeCells count="33">
    <mergeCell ref="A1:R1"/>
    <mergeCell ref="Q2:R2"/>
    <mergeCell ref="A3:R3"/>
    <mergeCell ref="G5:H5"/>
    <mergeCell ref="I5:J5"/>
    <mergeCell ref="AE5:AF5"/>
    <mergeCell ref="A27:B27"/>
    <mergeCell ref="A28:B28"/>
    <mergeCell ref="A29:B29"/>
    <mergeCell ref="A5:A6"/>
    <mergeCell ref="B5:B6"/>
    <mergeCell ref="C5:C6"/>
    <mergeCell ref="D5:D6"/>
    <mergeCell ref="E5:E6"/>
    <mergeCell ref="F5:F6"/>
    <mergeCell ref="K5:K6"/>
    <mergeCell ref="L5:L6"/>
    <mergeCell ref="M5:M6"/>
    <mergeCell ref="N5:N6"/>
    <mergeCell ref="O5:O6"/>
    <mergeCell ref="P5:P6"/>
    <mergeCell ref="Q5:Q6"/>
    <mergeCell ref="R5:R6"/>
    <mergeCell ref="W5:W6"/>
    <mergeCell ref="X5:X6"/>
    <mergeCell ref="Y5:Y6"/>
    <mergeCell ref="Z5:Z6"/>
    <mergeCell ref="AA5:AA6"/>
    <mergeCell ref="AB5:AB6"/>
    <mergeCell ref="AC5:AC6"/>
    <mergeCell ref="AD5:AD6"/>
    <mergeCell ref="AG5:AG6"/>
    <mergeCell ref="AH5:AH6"/>
  </mergeCells>
  <pageMargins left="0.75" right="0.75" top="1" bottom="1" header="0.5" footer="0.5"/>
  <headerFooter/>
  <drawing r:id="rId1"/>
  <picture r:id="rId2"/>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T35"/>
  <sheetViews>
    <sheetView workbookViewId="0">
      <pane ySplit="6" topLeftCell="A7" activePane="bottomLeft" state="frozen"/>
      <selection/>
      <selection pane="bottomLeft" activeCell="A1" sqref="A1:L1"/>
    </sheetView>
  </sheetViews>
  <sheetFormatPr defaultColWidth="14" defaultRowHeight="15.2"/>
  <cols>
    <col min="1" max="1" width="5" customWidth="1"/>
    <col min="2" max="2" width="19" customWidth="1"/>
    <col min="3" max="3" width="9" customWidth="1"/>
    <col min="4" max="5" width="7" customWidth="1"/>
    <col min="6" max="7" width="9" customWidth="1"/>
    <col min="8" max="8" width="15" customWidth="1"/>
    <col min="9" max="9" width="11" customWidth="1"/>
    <col min="10" max="20" width="9" customWidth="1"/>
  </cols>
  <sheetData>
    <row r="1" ht="24" customHeight="1" spans="1:20">
      <c r="A1" s="61" t="s">
        <v>3419</v>
      </c>
      <c r="B1" s="62"/>
      <c r="C1" s="62"/>
      <c r="D1" s="62"/>
      <c r="E1" s="62"/>
      <c r="F1" s="62"/>
      <c r="G1" s="62"/>
      <c r="H1" s="62"/>
      <c r="I1" s="62"/>
      <c r="J1" s="62"/>
      <c r="K1" s="62"/>
      <c r="L1" s="62"/>
      <c r="M1" s="62"/>
      <c r="N1" s="62"/>
      <c r="O1" s="62"/>
      <c r="P1" s="62"/>
      <c r="Q1" s="62"/>
      <c r="R1" s="62"/>
      <c r="S1" s="62"/>
      <c r="T1" s="62"/>
    </row>
    <row r="2" ht="16" customHeight="1" spans="1:20">
      <c r="A2" s="63"/>
      <c r="B2" s="63"/>
      <c r="C2" s="63"/>
      <c r="D2" s="63"/>
      <c r="E2" s="63"/>
      <c r="F2" s="63"/>
      <c r="G2" s="63"/>
      <c r="H2" s="25"/>
      <c r="I2" s="25"/>
      <c r="J2" s="25"/>
      <c r="K2" s="42" t="s">
        <v>3420</v>
      </c>
      <c r="L2" s="8"/>
      <c r="M2" s="8"/>
      <c r="N2" s="8"/>
      <c r="O2" s="8"/>
      <c r="P2" s="8"/>
      <c r="Q2" s="8"/>
      <c r="R2" s="8"/>
      <c r="S2" s="8"/>
      <c r="T2" s="8"/>
    </row>
    <row r="3" ht="16" customHeight="1" spans="1:20">
      <c r="A3" s="63" t="e">
        <f>#REF!</f>
        <v>#REF!</v>
      </c>
      <c r="B3" s="8"/>
      <c r="C3" s="8"/>
      <c r="D3" s="8"/>
      <c r="E3" s="8"/>
      <c r="F3" s="8"/>
      <c r="G3" s="8"/>
      <c r="H3" s="8"/>
      <c r="I3" s="8"/>
      <c r="J3" s="8"/>
      <c r="K3" s="8"/>
      <c r="L3" s="8"/>
      <c r="M3" s="8"/>
      <c r="N3" s="8"/>
      <c r="O3" s="8"/>
      <c r="P3" s="8"/>
      <c r="Q3" s="8"/>
      <c r="R3" s="8"/>
      <c r="S3" s="8"/>
      <c r="T3" s="8"/>
    </row>
    <row r="4" ht="16" customHeight="1" spans="1:20">
      <c r="A4" s="105" t="e">
        <f>#REF!</f>
        <v>#REF!</v>
      </c>
      <c r="B4" s="8"/>
      <c r="C4" s="8"/>
      <c r="D4" s="8"/>
      <c r="E4" s="8"/>
      <c r="F4" s="8"/>
      <c r="G4" s="8"/>
      <c r="H4" s="8"/>
      <c r="I4" s="8"/>
      <c r="J4" s="8"/>
      <c r="K4" s="8"/>
      <c r="L4" s="138" t="s">
        <v>2952</v>
      </c>
      <c r="M4" s="8"/>
      <c r="N4" s="8"/>
      <c r="O4" s="8"/>
      <c r="P4" s="8"/>
      <c r="Q4" s="8"/>
      <c r="R4" s="8"/>
      <c r="S4" s="8"/>
      <c r="T4" s="8"/>
    </row>
    <row r="5" ht="16" customHeight="1" spans="1:20">
      <c r="A5" s="22" t="s">
        <v>0</v>
      </c>
      <c r="B5" s="22" t="s">
        <v>3113</v>
      </c>
      <c r="C5" s="90" t="s">
        <v>3421</v>
      </c>
      <c r="D5" s="90" t="s">
        <v>3115</v>
      </c>
      <c r="E5" s="90" t="s">
        <v>3146</v>
      </c>
      <c r="F5" s="90" t="s">
        <v>3422</v>
      </c>
      <c r="G5" s="90" t="s">
        <v>3423</v>
      </c>
      <c r="H5" s="295" t="s">
        <v>3050</v>
      </c>
      <c r="I5" s="295" t="s">
        <v>3051</v>
      </c>
      <c r="J5" s="295" t="s">
        <v>3052</v>
      </c>
      <c r="K5" s="295" t="s">
        <v>3053</v>
      </c>
      <c r="L5" s="295" t="s">
        <v>3083</v>
      </c>
      <c r="M5" s="8"/>
      <c r="N5" s="25"/>
      <c r="O5" s="25"/>
      <c r="P5" s="25"/>
      <c r="Q5" s="25"/>
      <c r="R5" s="25"/>
      <c r="S5" s="25"/>
      <c r="T5" s="25"/>
    </row>
    <row r="6" ht="16" customHeight="1" spans="1:20">
      <c r="A6" s="37"/>
      <c r="B6" s="37"/>
      <c r="C6" s="37"/>
      <c r="D6" s="37"/>
      <c r="E6" s="37"/>
      <c r="F6" s="37"/>
      <c r="G6" s="37"/>
      <c r="H6" s="37"/>
      <c r="I6" s="37"/>
      <c r="J6" s="37"/>
      <c r="K6" s="37"/>
      <c r="L6" s="37"/>
      <c r="M6" s="8"/>
      <c r="N6" s="25"/>
      <c r="O6" s="25"/>
      <c r="P6" s="25"/>
      <c r="Q6" s="25"/>
      <c r="R6" s="25"/>
      <c r="S6" s="25"/>
      <c r="T6" s="25"/>
    </row>
    <row r="7" ht="16" customHeight="1" spans="1:20">
      <c r="A7" s="22"/>
      <c r="B7" s="32"/>
      <c r="C7" s="22"/>
      <c r="D7" s="69"/>
      <c r="E7" s="158"/>
      <c r="F7" s="22"/>
      <c r="G7" s="22"/>
      <c r="H7" s="29"/>
      <c r="I7" s="29"/>
      <c r="J7" s="29">
        <f t="shared" ref="J7:J26" si="0">I7-H7</f>
        <v>0</v>
      </c>
      <c r="K7" s="29">
        <f t="shared" ref="K7:K26" si="1">IF(H7=0,0,ROUND(J7/H7*100,2))</f>
        <v>0</v>
      </c>
      <c r="L7" s="28"/>
      <c r="M7" s="8"/>
      <c r="N7" s="8"/>
      <c r="O7" s="8"/>
      <c r="P7" s="8"/>
      <c r="Q7" s="8"/>
      <c r="R7" s="8"/>
      <c r="S7" s="8"/>
      <c r="T7" s="8"/>
    </row>
    <row r="8" ht="16" customHeight="1" spans="1:20">
      <c r="A8" s="22"/>
      <c r="B8" s="32"/>
      <c r="C8" s="22"/>
      <c r="D8" s="69"/>
      <c r="E8" s="158"/>
      <c r="F8" s="22"/>
      <c r="G8" s="22"/>
      <c r="H8" s="29"/>
      <c r="I8" s="29"/>
      <c r="J8" s="29">
        <f t="shared" si="0"/>
        <v>0</v>
      </c>
      <c r="K8" s="29">
        <f t="shared" si="1"/>
        <v>0</v>
      </c>
      <c r="L8" s="28"/>
      <c r="M8" s="8"/>
      <c r="N8" s="8"/>
      <c r="O8" s="8"/>
      <c r="P8" s="8"/>
      <c r="Q8" s="8"/>
      <c r="R8" s="8"/>
      <c r="S8" s="8"/>
      <c r="T8" s="8"/>
    </row>
    <row r="9" ht="16" customHeight="1" spans="1:20">
      <c r="A9" s="22"/>
      <c r="B9" s="32"/>
      <c r="C9" s="22"/>
      <c r="D9" s="69"/>
      <c r="E9" s="158"/>
      <c r="F9" s="22"/>
      <c r="G9" s="22"/>
      <c r="H9" s="29"/>
      <c r="I9" s="29"/>
      <c r="J9" s="29">
        <f t="shared" si="0"/>
        <v>0</v>
      </c>
      <c r="K9" s="29">
        <f t="shared" si="1"/>
        <v>0</v>
      </c>
      <c r="L9" s="28"/>
      <c r="M9" s="8"/>
      <c r="N9" s="8"/>
      <c r="O9" s="8"/>
      <c r="P9" s="8"/>
      <c r="Q9" s="8"/>
      <c r="R9" s="8"/>
      <c r="S9" s="8"/>
      <c r="T9" s="8"/>
    </row>
    <row r="10" ht="16" customHeight="1" spans="1:20">
      <c r="A10" s="22"/>
      <c r="B10" s="32"/>
      <c r="C10" s="22"/>
      <c r="D10" s="69"/>
      <c r="E10" s="158"/>
      <c r="F10" s="22"/>
      <c r="G10" s="22"/>
      <c r="H10" s="29"/>
      <c r="I10" s="29"/>
      <c r="J10" s="29">
        <f t="shared" si="0"/>
        <v>0</v>
      </c>
      <c r="K10" s="29">
        <f t="shared" si="1"/>
        <v>0</v>
      </c>
      <c r="L10" s="28"/>
      <c r="M10" s="8"/>
      <c r="N10" s="8"/>
      <c r="O10" s="8"/>
      <c r="P10" s="8"/>
      <c r="Q10" s="8"/>
      <c r="R10" s="8"/>
      <c r="S10" s="8"/>
      <c r="T10" s="8"/>
    </row>
    <row r="11" ht="16" customHeight="1" spans="1:20">
      <c r="A11" s="22"/>
      <c r="B11" s="32"/>
      <c r="C11" s="22"/>
      <c r="D11" s="69"/>
      <c r="E11" s="158"/>
      <c r="F11" s="22"/>
      <c r="G11" s="22"/>
      <c r="H11" s="29"/>
      <c r="I11" s="29"/>
      <c r="J11" s="29">
        <f t="shared" si="0"/>
        <v>0</v>
      </c>
      <c r="K11" s="29">
        <f t="shared" si="1"/>
        <v>0</v>
      </c>
      <c r="L11" s="28"/>
      <c r="M11" s="8"/>
      <c r="N11" s="8"/>
      <c r="O11" s="8"/>
      <c r="P11" s="8"/>
      <c r="Q11" s="8"/>
      <c r="R11" s="8"/>
      <c r="S11" s="8"/>
      <c r="T11" s="8"/>
    </row>
    <row r="12" ht="16" customHeight="1" spans="1:20">
      <c r="A12" s="22"/>
      <c r="B12" s="32"/>
      <c r="C12" s="22"/>
      <c r="D12" s="69"/>
      <c r="E12" s="158"/>
      <c r="F12" s="22"/>
      <c r="G12" s="22"/>
      <c r="H12" s="29"/>
      <c r="I12" s="29"/>
      <c r="J12" s="29">
        <f t="shared" si="0"/>
        <v>0</v>
      </c>
      <c r="K12" s="29">
        <f t="shared" si="1"/>
        <v>0</v>
      </c>
      <c r="L12" s="28"/>
      <c r="M12" s="8"/>
      <c r="N12" s="8"/>
      <c r="O12" s="8"/>
      <c r="P12" s="8"/>
      <c r="Q12" s="8"/>
      <c r="R12" s="8"/>
      <c r="S12" s="8"/>
      <c r="T12" s="8"/>
    </row>
    <row r="13" ht="16" customHeight="1" spans="1:20">
      <c r="A13" s="22"/>
      <c r="B13" s="32"/>
      <c r="C13" s="22"/>
      <c r="D13" s="69"/>
      <c r="E13" s="158"/>
      <c r="F13" s="22"/>
      <c r="G13" s="22"/>
      <c r="H13" s="29"/>
      <c r="I13" s="29"/>
      <c r="J13" s="29">
        <f t="shared" si="0"/>
        <v>0</v>
      </c>
      <c r="K13" s="29">
        <f t="shared" si="1"/>
        <v>0</v>
      </c>
      <c r="L13" s="28"/>
      <c r="M13" s="8"/>
      <c r="N13" s="8"/>
      <c r="O13" s="8"/>
      <c r="P13" s="8"/>
      <c r="Q13" s="8"/>
      <c r="R13" s="8"/>
      <c r="S13" s="8"/>
      <c r="T13" s="8"/>
    </row>
    <row r="14" ht="16" customHeight="1" spans="1:20">
      <c r="A14" s="22"/>
      <c r="B14" s="32"/>
      <c r="C14" s="22"/>
      <c r="D14" s="69"/>
      <c r="E14" s="158"/>
      <c r="F14" s="22"/>
      <c r="G14" s="22"/>
      <c r="H14" s="29"/>
      <c r="I14" s="29"/>
      <c r="J14" s="29">
        <f t="shared" si="0"/>
        <v>0</v>
      </c>
      <c r="K14" s="29">
        <f t="shared" si="1"/>
        <v>0</v>
      </c>
      <c r="L14" s="28"/>
      <c r="M14" s="8"/>
      <c r="N14" s="8"/>
      <c r="O14" s="8"/>
      <c r="P14" s="8"/>
      <c r="Q14" s="8"/>
      <c r="R14" s="8"/>
      <c r="S14" s="8"/>
      <c r="T14" s="8"/>
    </row>
    <row r="15" ht="16" customHeight="1" spans="1:20">
      <c r="A15" s="22"/>
      <c r="B15" s="32"/>
      <c r="C15" s="22"/>
      <c r="D15" s="69"/>
      <c r="E15" s="158"/>
      <c r="F15" s="22"/>
      <c r="G15" s="22"/>
      <c r="H15" s="29"/>
      <c r="I15" s="29"/>
      <c r="J15" s="29">
        <f t="shared" si="0"/>
        <v>0</v>
      </c>
      <c r="K15" s="29">
        <f t="shared" si="1"/>
        <v>0</v>
      </c>
      <c r="L15" s="28"/>
      <c r="M15" s="8"/>
      <c r="N15" s="8"/>
      <c r="O15" s="8"/>
      <c r="P15" s="8"/>
      <c r="Q15" s="8"/>
      <c r="R15" s="8"/>
      <c r="S15" s="8"/>
      <c r="T15" s="8"/>
    </row>
    <row r="16" ht="16" customHeight="1" spans="1:20">
      <c r="A16" s="22"/>
      <c r="B16" s="32"/>
      <c r="C16" s="22"/>
      <c r="D16" s="69"/>
      <c r="E16" s="158"/>
      <c r="F16" s="22"/>
      <c r="G16" s="22"/>
      <c r="H16" s="29"/>
      <c r="I16" s="29"/>
      <c r="J16" s="29">
        <f t="shared" si="0"/>
        <v>0</v>
      </c>
      <c r="K16" s="29">
        <f t="shared" si="1"/>
        <v>0</v>
      </c>
      <c r="L16" s="28"/>
      <c r="M16" s="8"/>
      <c r="N16" s="8"/>
      <c r="O16" s="8"/>
      <c r="P16" s="8"/>
      <c r="Q16" s="8"/>
      <c r="R16" s="8"/>
      <c r="S16" s="8"/>
      <c r="T16" s="8"/>
    </row>
    <row r="17" ht="16" customHeight="1" spans="1:20">
      <c r="A17" s="22"/>
      <c r="B17" s="32"/>
      <c r="C17" s="22"/>
      <c r="D17" s="69"/>
      <c r="E17" s="158"/>
      <c r="F17" s="22"/>
      <c r="G17" s="22"/>
      <c r="H17" s="29"/>
      <c r="I17" s="29"/>
      <c r="J17" s="29">
        <f t="shared" si="0"/>
        <v>0</v>
      </c>
      <c r="K17" s="29">
        <f t="shared" si="1"/>
        <v>0</v>
      </c>
      <c r="L17" s="28"/>
      <c r="M17" s="8"/>
      <c r="N17" s="8"/>
      <c r="O17" s="8"/>
      <c r="P17" s="8"/>
      <c r="Q17" s="8"/>
      <c r="R17" s="8"/>
      <c r="S17" s="8"/>
      <c r="T17" s="8"/>
    </row>
    <row r="18" ht="16" customHeight="1" spans="1:20">
      <c r="A18" s="22"/>
      <c r="B18" s="32"/>
      <c r="C18" s="22"/>
      <c r="D18" s="69"/>
      <c r="E18" s="158"/>
      <c r="F18" s="22"/>
      <c r="G18" s="22"/>
      <c r="H18" s="29"/>
      <c r="I18" s="29"/>
      <c r="J18" s="29">
        <f t="shared" si="0"/>
        <v>0</v>
      </c>
      <c r="K18" s="29">
        <f t="shared" si="1"/>
        <v>0</v>
      </c>
      <c r="L18" s="28"/>
      <c r="M18" s="8"/>
      <c r="N18" s="8"/>
      <c r="O18" s="8"/>
      <c r="P18" s="8"/>
      <c r="Q18" s="8"/>
      <c r="R18" s="8"/>
      <c r="S18" s="8"/>
      <c r="T18" s="8"/>
    </row>
    <row r="19" ht="16" customHeight="1" spans="1:20">
      <c r="A19" s="22"/>
      <c r="B19" s="32"/>
      <c r="C19" s="22"/>
      <c r="D19" s="69"/>
      <c r="E19" s="158"/>
      <c r="F19" s="22"/>
      <c r="G19" s="22"/>
      <c r="H19" s="29"/>
      <c r="I19" s="29"/>
      <c r="J19" s="29">
        <f t="shared" si="0"/>
        <v>0</v>
      </c>
      <c r="K19" s="29">
        <f t="shared" si="1"/>
        <v>0</v>
      </c>
      <c r="L19" s="28"/>
      <c r="M19" s="8"/>
      <c r="N19" s="8"/>
      <c r="O19" s="8"/>
      <c r="P19" s="8"/>
      <c r="Q19" s="8"/>
      <c r="R19" s="8"/>
      <c r="S19" s="8"/>
      <c r="T19" s="8"/>
    </row>
    <row r="20" ht="16" customHeight="1" spans="1:20">
      <c r="A20" s="22"/>
      <c r="B20" s="32"/>
      <c r="C20" s="22"/>
      <c r="D20" s="69"/>
      <c r="E20" s="158"/>
      <c r="F20" s="22"/>
      <c r="G20" s="22"/>
      <c r="H20" s="29"/>
      <c r="I20" s="29"/>
      <c r="J20" s="29">
        <f t="shared" si="0"/>
        <v>0</v>
      </c>
      <c r="K20" s="29">
        <f t="shared" si="1"/>
        <v>0</v>
      </c>
      <c r="L20" s="28"/>
      <c r="M20" s="8"/>
      <c r="N20" s="8"/>
      <c r="O20" s="8"/>
      <c r="P20" s="8"/>
      <c r="Q20" s="8"/>
      <c r="R20" s="8"/>
      <c r="S20" s="8"/>
      <c r="T20" s="8"/>
    </row>
    <row r="21" ht="16" customHeight="1" spans="1:20">
      <c r="A21" s="22"/>
      <c r="B21" s="32"/>
      <c r="C21" s="22"/>
      <c r="D21" s="69"/>
      <c r="E21" s="158"/>
      <c r="F21" s="22"/>
      <c r="G21" s="22"/>
      <c r="H21" s="29"/>
      <c r="I21" s="29"/>
      <c r="J21" s="29">
        <f t="shared" si="0"/>
        <v>0</v>
      </c>
      <c r="K21" s="29">
        <f t="shared" si="1"/>
        <v>0</v>
      </c>
      <c r="L21" s="28"/>
      <c r="M21" s="8"/>
      <c r="N21" s="8"/>
      <c r="O21" s="8"/>
      <c r="P21" s="8"/>
      <c r="Q21" s="8"/>
      <c r="R21" s="8"/>
      <c r="S21" s="8"/>
      <c r="T21" s="8"/>
    </row>
    <row r="22" ht="16" customHeight="1" spans="1:20">
      <c r="A22" s="22"/>
      <c r="B22" s="32"/>
      <c r="C22" s="22"/>
      <c r="D22" s="69"/>
      <c r="E22" s="158"/>
      <c r="F22" s="22"/>
      <c r="G22" s="22"/>
      <c r="H22" s="29"/>
      <c r="I22" s="29"/>
      <c r="J22" s="29">
        <f t="shared" si="0"/>
        <v>0</v>
      </c>
      <c r="K22" s="29">
        <f t="shared" si="1"/>
        <v>0</v>
      </c>
      <c r="L22" s="28"/>
      <c r="M22" s="8"/>
      <c r="N22" s="8"/>
      <c r="O22" s="8"/>
      <c r="P22" s="8"/>
      <c r="Q22" s="8"/>
      <c r="R22" s="8"/>
      <c r="S22" s="8"/>
      <c r="T22" s="8"/>
    </row>
    <row r="23" ht="16" customHeight="1" spans="1:20">
      <c r="A23" s="22"/>
      <c r="B23" s="32"/>
      <c r="C23" s="22"/>
      <c r="D23" s="69"/>
      <c r="E23" s="158"/>
      <c r="F23" s="22"/>
      <c r="G23" s="22"/>
      <c r="H23" s="29"/>
      <c r="I23" s="29"/>
      <c r="J23" s="29">
        <f t="shared" si="0"/>
        <v>0</v>
      </c>
      <c r="K23" s="29">
        <f t="shared" si="1"/>
        <v>0</v>
      </c>
      <c r="L23" s="28"/>
      <c r="M23" s="8"/>
      <c r="N23" s="8"/>
      <c r="O23" s="8"/>
      <c r="P23" s="8"/>
      <c r="Q23" s="8"/>
      <c r="R23" s="8"/>
      <c r="S23" s="8"/>
      <c r="T23" s="8"/>
    </row>
    <row r="24" ht="16" customHeight="1" spans="1:20">
      <c r="A24" s="22"/>
      <c r="B24" s="32"/>
      <c r="C24" s="22"/>
      <c r="D24" s="69"/>
      <c r="E24" s="158"/>
      <c r="F24" s="22"/>
      <c r="G24" s="22"/>
      <c r="H24" s="29"/>
      <c r="I24" s="29"/>
      <c r="J24" s="29">
        <f t="shared" si="0"/>
        <v>0</v>
      </c>
      <c r="K24" s="29">
        <f t="shared" si="1"/>
        <v>0</v>
      </c>
      <c r="L24" s="28"/>
      <c r="M24" s="8"/>
      <c r="N24" s="8"/>
      <c r="O24" s="8"/>
      <c r="P24" s="8"/>
      <c r="Q24" s="8"/>
      <c r="R24" s="8"/>
      <c r="S24" s="8"/>
      <c r="T24" s="8"/>
    </row>
    <row r="25" ht="16" customHeight="1" spans="1:20">
      <c r="A25" s="22"/>
      <c r="B25" s="32"/>
      <c r="C25" s="22"/>
      <c r="D25" s="69"/>
      <c r="E25" s="158"/>
      <c r="F25" s="22"/>
      <c r="G25" s="22"/>
      <c r="H25" s="29"/>
      <c r="I25" s="29"/>
      <c r="J25" s="29">
        <f t="shared" si="0"/>
        <v>0</v>
      </c>
      <c r="K25" s="29">
        <f t="shared" si="1"/>
        <v>0</v>
      </c>
      <c r="L25" s="28"/>
      <c r="M25" s="8"/>
      <c r="N25" s="8"/>
      <c r="O25" s="8"/>
      <c r="P25" s="8"/>
      <c r="Q25" s="8"/>
      <c r="R25" s="8"/>
      <c r="S25" s="8"/>
      <c r="T25" s="8"/>
    </row>
    <row r="26" ht="16" customHeight="1" spans="1:20">
      <c r="A26" s="22"/>
      <c r="B26" s="32"/>
      <c r="C26" s="22"/>
      <c r="D26" s="69"/>
      <c r="E26" s="158"/>
      <c r="F26" s="22"/>
      <c r="G26" s="22"/>
      <c r="H26" s="29"/>
      <c r="I26" s="29"/>
      <c r="J26" s="29">
        <f t="shared" si="0"/>
        <v>0</v>
      </c>
      <c r="K26" s="29">
        <f t="shared" si="1"/>
        <v>0</v>
      </c>
      <c r="L26" s="28"/>
      <c r="M26" s="8"/>
      <c r="N26" s="8"/>
      <c r="O26" s="8"/>
      <c r="P26" s="8"/>
      <c r="Q26" s="8"/>
      <c r="R26" s="8"/>
      <c r="S26" s="8"/>
      <c r="T26" s="8"/>
    </row>
    <row r="27" ht="16" customHeight="1" spans="1:20">
      <c r="A27" s="22"/>
      <c r="B27" s="32"/>
      <c r="C27" s="22"/>
      <c r="D27" s="69"/>
      <c r="E27" s="158"/>
      <c r="F27" s="22"/>
      <c r="G27" s="22"/>
      <c r="H27" s="29"/>
      <c r="I27" s="36"/>
      <c r="J27" s="29"/>
      <c r="K27" s="29"/>
      <c r="L27" s="28"/>
      <c r="M27" s="8"/>
      <c r="N27" s="8"/>
      <c r="O27" s="8"/>
      <c r="P27" s="8"/>
      <c r="Q27" s="8"/>
      <c r="R27" s="8"/>
      <c r="S27" s="8"/>
      <c r="T27" s="8"/>
    </row>
    <row r="28" ht="16" customHeight="1" spans="1:20">
      <c r="A28" s="22"/>
      <c r="B28" s="32"/>
      <c r="C28" s="22"/>
      <c r="D28" s="69"/>
      <c r="E28" s="158"/>
      <c r="F28" s="22"/>
      <c r="G28" s="22"/>
      <c r="H28" s="29"/>
      <c r="I28" s="36"/>
      <c r="J28" s="29"/>
      <c r="K28" s="29"/>
      <c r="L28" s="28"/>
      <c r="M28" s="8"/>
      <c r="N28" s="8"/>
      <c r="O28" s="8"/>
      <c r="P28" s="8"/>
      <c r="Q28" s="8"/>
      <c r="R28" s="8"/>
      <c r="S28" s="8"/>
      <c r="T28" s="8"/>
    </row>
    <row r="29" ht="16" customHeight="1" spans="1:20">
      <c r="A29" s="22" t="s">
        <v>3119</v>
      </c>
      <c r="B29" s="13"/>
      <c r="C29" s="28"/>
      <c r="D29" s="69"/>
      <c r="E29" s="28"/>
      <c r="F29" s="28"/>
      <c r="G29" s="28"/>
      <c r="H29" s="29">
        <f>SUM(H6:H28)</f>
        <v>0</v>
      </c>
      <c r="I29" s="36">
        <f>SUM(I6:I28)</f>
        <v>0</v>
      </c>
      <c r="J29" s="29">
        <f>I29-H29</f>
        <v>0</v>
      </c>
      <c r="K29" s="29">
        <f>IF(H29=0,0,ROUND(J29/H29*100,2))</f>
        <v>0</v>
      </c>
      <c r="L29" s="28"/>
      <c r="M29" s="8"/>
      <c r="N29" s="8"/>
      <c r="O29" s="8"/>
      <c r="P29" s="8"/>
      <c r="Q29" s="8"/>
      <c r="R29" s="8"/>
      <c r="S29" s="8"/>
      <c r="T29" s="8"/>
    </row>
    <row r="30" ht="16" customHeight="1" spans="1:20">
      <c r="A30" s="73" t="e">
        <f>#REF!</f>
        <v>#REF!</v>
      </c>
      <c r="B30" s="73"/>
      <c r="C30" s="73"/>
      <c r="D30" s="73"/>
      <c r="E30" s="8"/>
      <c r="F30" s="8"/>
      <c r="G30" s="8"/>
      <c r="H30" s="8"/>
      <c r="I30" s="74" t="str">
        <f>CONCATENATE(索引!$D$6,"：",索引!$D50,"    ",索引!$E50)</f>
        <v>评估人员：高晓宇    王海龙</v>
      </c>
      <c r="J30" s="73"/>
      <c r="K30" s="73"/>
      <c r="L30" s="73"/>
      <c r="M30" s="8"/>
      <c r="N30" s="8"/>
      <c r="O30" s="8"/>
      <c r="P30" s="8"/>
      <c r="Q30" s="8"/>
      <c r="R30" s="8"/>
      <c r="S30" s="8"/>
      <c r="T30" s="8"/>
    </row>
    <row r="31" ht="16" customHeight="1" spans="1:20">
      <c r="A31" s="8" t="e">
        <f>#REF!</f>
        <v>#REF!</v>
      </c>
      <c r="B31" s="8"/>
      <c r="C31" s="8"/>
      <c r="D31" s="8"/>
      <c r="E31" s="8"/>
      <c r="F31" s="8"/>
      <c r="G31" s="8"/>
      <c r="H31" s="8"/>
      <c r="I31" s="8"/>
      <c r="J31" s="8"/>
      <c r="K31" s="8"/>
      <c r="L31" s="8"/>
      <c r="M31" s="8"/>
      <c r="N31" s="8"/>
      <c r="O31" s="8"/>
      <c r="P31" s="8"/>
      <c r="Q31" s="8"/>
      <c r="R31" s="8"/>
      <c r="S31" s="8"/>
      <c r="T31" s="8"/>
    </row>
    <row r="32" ht="16" customHeight="1" spans="1:20">
      <c r="A32" s="95" t="s">
        <v>3085</v>
      </c>
      <c r="B32" s="95"/>
      <c r="C32" s="95"/>
      <c r="D32" s="95"/>
      <c r="E32" s="95"/>
      <c r="F32" s="95"/>
      <c r="G32" s="95"/>
      <c r="H32" s="95"/>
      <c r="I32" s="95"/>
      <c r="J32" s="95"/>
      <c r="K32" s="95"/>
      <c r="L32" s="95"/>
      <c r="M32" s="8"/>
      <c r="N32" s="8"/>
      <c r="O32" s="8"/>
      <c r="P32" s="8"/>
      <c r="Q32" s="8"/>
      <c r="R32" s="8"/>
      <c r="S32" s="8"/>
      <c r="T32" s="8"/>
    </row>
    <row r="33" ht="16" customHeight="1" spans="1:20">
      <c r="A33" s="95"/>
      <c r="B33" s="96" t="s">
        <v>3120</v>
      </c>
      <c r="C33" s="95"/>
      <c r="D33" s="95"/>
      <c r="E33" s="95"/>
      <c r="F33" s="95"/>
      <c r="G33" s="95"/>
      <c r="H33" s="95"/>
      <c r="I33" s="95"/>
      <c r="J33" s="95"/>
      <c r="K33" s="95"/>
      <c r="L33" s="95"/>
      <c r="M33" s="8"/>
      <c r="N33" s="8"/>
      <c r="O33" s="8"/>
      <c r="P33" s="8"/>
      <c r="Q33" s="8"/>
      <c r="R33" s="8"/>
      <c r="S33" s="8"/>
      <c r="T33" s="8"/>
    </row>
    <row r="34" ht="16" customHeight="1" spans="1:20">
      <c r="A34" s="95"/>
      <c r="B34" s="96" t="s">
        <v>3121</v>
      </c>
      <c r="C34" s="95"/>
      <c r="D34" s="95"/>
      <c r="E34" s="95"/>
      <c r="F34" s="95"/>
      <c r="G34" s="95"/>
      <c r="H34" s="95"/>
      <c r="I34" s="95"/>
      <c r="J34" s="95"/>
      <c r="K34" s="95"/>
      <c r="L34" s="95"/>
      <c r="M34" s="8"/>
      <c r="N34" s="8"/>
      <c r="O34" s="8"/>
      <c r="P34" s="8"/>
      <c r="Q34" s="8"/>
      <c r="R34" s="8"/>
      <c r="S34" s="8"/>
      <c r="T34" s="8"/>
    </row>
    <row r="35" ht="16" customHeight="1" spans="1:20">
      <c r="A35" s="95"/>
      <c r="B35" s="96" t="s">
        <v>3122</v>
      </c>
      <c r="C35" s="95"/>
      <c r="D35" s="95"/>
      <c r="E35" s="95"/>
      <c r="F35" s="95"/>
      <c r="G35" s="95"/>
      <c r="H35" s="95"/>
      <c r="I35" s="95"/>
      <c r="J35" s="95"/>
      <c r="K35" s="95"/>
      <c r="L35" s="95"/>
      <c r="M35" s="8"/>
      <c r="N35" s="8"/>
      <c r="O35" s="8"/>
      <c r="P35" s="8"/>
      <c r="Q35" s="8"/>
      <c r="R35" s="8"/>
      <c r="S35" s="8"/>
      <c r="T35" s="8"/>
    </row>
  </sheetData>
  <mergeCells count="16">
    <mergeCell ref="A1:L1"/>
    <mergeCell ref="K2:L2"/>
    <mergeCell ref="A3:L3"/>
    <mergeCell ref="A29:B29"/>
    <mergeCell ref="A5:A6"/>
    <mergeCell ref="B5:B6"/>
    <mergeCell ref="C5:C6"/>
    <mergeCell ref="D5:D6"/>
    <mergeCell ref="E5:E6"/>
    <mergeCell ref="F5:F6"/>
    <mergeCell ref="G5:G6"/>
    <mergeCell ref="H5:H6"/>
    <mergeCell ref="I5:I6"/>
    <mergeCell ref="J5:J6"/>
    <mergeCell ref="K5:K6"/>
    <mergeCell ref="L5:L6"/>
  </mergeCells>
  <pageMargins left="0.75" right="0.75" top="1" bottom="1" header="0.5" footer="0.5"/>
  <headerFooter/>
  <drawing r:id="rId1"/>
  <picture r:id="rId2"/>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T31"/>
  <sheetViews>
    <sheetView workbookViewId="0">
      <pane xSplit="2" ySplit="6" topLeftCell="C7" activePane="bottomRight" state="frozen"/>
      <selection/>
      <selection pane="topRight"/>
      <selection pane="bottomLeft"/>
      <selection pane="bottomRight" activeCell="A1" sqref="A1"/>
    </sheetView>
  </sheetViews>
  <sheetFormatPr defaultColWidth="14" defaultRowHeight="15.2"/>
  <cols>
    <col min="1" max="1" width="7" customWidth="1"/>
    <col min="2" max="2" width="39" customWidth="1"/>
    <col min="3" max="6" width="15" customWidth="1"/>
    <col min="7" max="7" width="13" customWidth="1"/>
    <col min="8" max="20" width="9" customWidth="1"/>
  </cols>
  <sheetData>
    <row r="1" ht="24" customHeight="1" spans="1:20">
      <c r="A1" s="285" t="s">
        <v>3424</v>
      </c>
      <c r="B1" s="286"/>
      <c r="C1" s="286"/>
      <c r="D1" s="286"/>
      <c r="E1" s="286"/>
      <c r="F1" s="287"/>
      <c r="G1" s="286"/>
      <c r="H1" s="288"/>
      <c r="I1" s="288"/>
      <c r="J1" s="288"/>
      <c r="K1" s="288"/>
      <c r="L1" s="289"/>
      <c r="M1" s="289"/>
      <c r="N1" s="289"/>
      <c r="O1" s="289"/>
      <c r="P1" s="289"/>
      <c r="Q1" s="289"/>
      <c r="R1" s="289"/>
      <c r="S1" s="289"/>
      <c r="T1" s="289"/>
    </row>
    <row r="2" ht="16" customHeight="1" spans="1:20">
      <c r="A2" s="290"/>
      <c r="B2" s="290"/>
      <c r="C2" s="290"/>
      <c r="D2" s="290"/>
      <c r="E2" s="290"/>
      <c r="F2" s="291"/>
      <c r="G2" s="42" t="s">
        <v>3425</v>
      </c>
      <c r="H2" s="8"/>
      <c r="I2" s="8"/>
      <c r="J2" s="8"/>
      <c r="K2" s="8"/>
      <c r="L2" s="8"/>
      <c r="M2" s="8"/>
      <c r="N2" s="8"/>
      <c r="O2" s="8"/>
      <c r="P2" s="8"/>
      <c r="Q2" s="8"/>
      <c r="R2" s="8"/>
      <c r="S2" s="8"/>
      <c r="T2" s="8"/>
    </row>
    <row r="3" ht="16" customHeight="1" spans="1:20">
      <c r="A3" s="8" t="e">
        <f>#REF!</f>
        <v>#REF!</v>
      </c>
      <c r="B3" s="8"/>
      <c r="C3" s="8"/>
      <c r="D3" s="8"/>
      <c r="E3" s="8"/>
      <c r="F3" s="89"/>
      <c r="G3" s="8"/>
      <c r="H3" s="8"/>
      <c r="I3" s="8"/>
      <c r="J3" s="8"/>
      <c r="K3" s="8"/>
      <c r="L3" s="8"/>
      <c r="M3" s="8"/>
      <c r="N3" s="8"/>
      <c r="O3" s="8"/>
      <c r="P3" s="8"/>
      <c r="Q3" s="8"/>
      <c r="R3" s="8"/>
      <c r="S3" s="8"/>
      <c r="T3" s="8"/>
    </row>
    <row r="4" ht="16" customHeight="1" spans="1:20">
      <c r="A4" s="292" t="e">
        <f>#REF!</f>
        <v>#REF!</v>
      </c>
      <c r="B4" s="293"/>
      <c r="C4" s="293"/>
      <c r="D4" s="293"/>
      <c r="E4" s="293"/>
      <c r="F4" s="294"/>
      <c r="G4" s="138" t="s">
        <v>2952</v>
      </c>
      <c r="H4" s="8"/>
      <c r="I4" s="8"/>
      <c r="J4" s="8"/>
      <c r="K4" s="8"/>
      <c r="L4" s="8"/>
      <c r="M4" s="8"/>
      <c r="N4" s="8"/>
      <c r="O4" s="8"/>
      <c r="P4" s="8"/>
      <c r="Q4" s="8"/>
      <c r="R4" s="8"/>
      <c r="S4" s="8"/>
      <c r="T4" s="8"/>
    </row>
    <row r="5" ht="16" customHeight="1" spans="1:20">
      <c r="A5" s="22" t="s">
        <v>3048</v>
      </c>
      <c r="B5" s="22" t="s">
        <v>3049</v>
      </c>
      <c r="C5" s="22" t="s">
        <v>3050</v>
      </c>
      <c r="D5" s="22" t="s">
        <v>3251</v>
      </c>
      <c r="E5" s="22" t="s">
        <v>3051</v>
      </c>
      <c r="F5" s="148" t="s">
        <v>3426</v>
      </c>
      <c r="G5" s="22" t="s">
        <v>3053</v>
      </c>
      <c r="H5" s="25"/>
      <c r="I5" s="25"/>
      <c r="J5" s="25"/>
      <c r="K5" s="25"/>
      <c r="L5" s="25"/>
      <c r="M5" s="25"/>
      <c r="N5" s="25"/>
      <c r="O5" s="25"/>
      <c r="P5" s="25"/>
      <c r="Q5" s="25"/>
      <c r="R5" s="25"/>
      <c r="S5" s="25"/>
      <c r="T5" s="25"/>
    </row>
    <row r="6" ht="16" customHeight="1" spans="1:20">
      <c r="A6" s="37"/>
      <c r="B6" s="37"/>
      <c r="C6" s="37"/>
      <c r="D6" s="37"/>
      <c r="E6" s="37"/>
      <c r="F6" s="37"/>
      <c r="G6" s="37"/>
      <c r="H6" s="8"/>
      <c r="I6" s="8"/>
      <c r="J6" s="8"/>
      <c r="K6" s="8"/>
      <c r="L6" s="8"/>
      <c r="M6" s="8"/>
      <c r="N6" s="8"/>
      <c r="O6" s="8"/>
      <c r="P6" s="8"/>
      <c r="Q6" s="8"/>
      <c r="R6" s="8"/>
      <c r="S6" s="8"/>
      <c r="T6" s="8"/>
    </row>
    <row r="7" ht="16" customHeight="1" spans="1:20">
      <c r="A7" s="39" t="s">
        <v>2820</v>
      </c>
      <c r="B7" s="28" t="s">
        <v>3427</v>
      </c>
      <c r="C7" s="112">
        <f>'4-7-1投资性房地产-房屋(成本模式)'!AD27</f>
        <v>0</v>
      </c>
      <c r="D7" s="112">
        <f>'4-7-1投资性房地产-房屋(成本模式)'!AE27</f>
        <v>0</v>
      </c>
      <c r="E7" s="112">
        <f>'4-7-1投资性房地产-房屋(成本模式)'!AH27</f>
        <v>0</v>
      </c>
      <c r="F7" s="29">
        <f>E7-C7+D7</f>
        <v>0</v>
      </c>
      <c r="G7" s="278" t="str">
        <f>IF(C7-D7=0,"",F7/(C7-D7)*100)</f>
        <v/>
      </c>
      <c r="H7" s="8"/>
      <c r="I7" s="8"/>
      <c r="J7" s="8"/>
      <c r="K7" s="8"/>
      <c r="L7" s="8"/>
      <c r="M7" s="8"/>
      <c r="N7" s="8"/>
      <c r="O7" s="8"/>
      <c r="P7" s="8"/>
      <c r="Q7" s="8"/>
      <c r="R7" s="8"/>
      <c r="S7" s="8"/>
      <c r="T7" s="8"/>
    </row>
    <row r="8" ht="16" customHeight="1" spans="1:20">
      <c r="A8" s="39" t="s">
        <v>2822</v>
      </c>
      <c r="B8" s="28" t="s">
        <v>3428</v>
      </c>
      <c r="C8" s="112">
        <f>'4-7-2投资性房地产-房屋(公允模式)'!AD29</f>
        <v>0</v>
      </c>
      <c r="D8" s="112"/>
      <c r="E8" s="112">
        <f>'4-7-2投资性房地产-房屋(公允模式)'!AE29</f>
        <v>0</v>
      </c>
      <c r="F8" s="29">
        <f>E8-C8+D8</f>
        <v>0</v>
      </c>
      <c r="G8" s="278" t="str">
        <f>IF(C8-D8=0,"",F8/(C8-D8)*100)</f>
        <v/>
      </c>
      <c r="H8" s="8"/>
      <c r="I8" s="8"/>
      <c r="J8" s="8"/>
      <c r="K8" s="8"/>
      <c r="L8" s="8"/>
      <c r="M8" s="8"/>
      <c r="N8" s="8"/>
      <c r="O8" s="8"/>
      <c r="P8" s="8"/>
      <c r="Q8" s="8"/>
      <c r="R8" s="8"/>
      <c r="S8" s="8"/>
      <c r="T8" s="8"/>
    </row>
    <row r="9" ht="16" customHeight="1" spans="1:20">
      <c r="A9" s="39" t="s">
        <v>2824</v>
      </c>
      <c r="B9" s="28" t="s">
        <v>3429</v>
      </c>
      <c r="C9" s="112">
        <f>'4-7-3投资性地产-土地(成本模式)'!U27</f>
        <v>0</v>
      </c>
      <c r="D9" s="112">
        <f>'4-7-3投资性地产-土地(成本模式)'!V27</f>
        <v>0</v>
      </c>
      <c r="E9" s="112">
        <f>'4-7-3投资性地产-土地(成本模式)'!W27</f>
        <v>0</v>
      </c>
      <c r="F9" s="29">
        <f>E9-C9+D9</f>
        <v>0</v>
      </c>
      <c r="G9" s="278" t="str">
        <f>IF(C9-D9=0,"",F9/(C9-D9)*100)</f>
        <v/>
      </c>
      <c r="H9" s="8"/>
      <c r="I9" s="8"/>
      <c r="J9" s="8"/>
      <c r="K9" s="8"/>
      <c r="L9" s="8"/>
      <c r="M9" s="8"/>
      <c r="N9" s="8"/>
      <c r="O9" s="8"/>
      <c r="P9" s="8"/>
      <c r="Q9" s="8"/>
      <c r="R9" s="8"/>
      <c r="S9" s="8"/>
      <c r="T9" s="8"/>
    </row>
    <row r="10" ht="16" customHeight="1" spans="1:20">
      <c r="A10" s="39" t="s">
        <v>2826</v>
      </c>
      <c r="B10" s="28" t="s">
        <v>3430</v>
      </c>
      <c r="C10" s="112">
        <f>'4-7-3投资性地产-土地(公允模式)'!U29</f>
        <v>0</v>
      </c>
      <c r="D10" s="112"/>
      <c r="E10" s="112">
        <f>'4-7-3投资性地产-土地(公允模式)'!V29</f>
        <v>0</v>
      </c>
      <c r="F10" s="29">
        <f>E10-C10+D10</f>
        <v>0</v>
      </c>
      <c r="G10" s="278" t="str">
        <f>IF(C10-D10=0,"",F10/(C10-D10)*100)</f>
        <v/>
      </c>
      <c r="H10" s="8"/>
      <c r="I10" s="8"/>
      <c r="J10" s="8"/>
      <c r="K10" s="8"/>
      <c r="L10" s="8"/>
      <c r="M10" s="8"/>
      <c r="N10" s="8"/>
      <c r="O10" s="8"/>
      <c r="P10" s="8"/>
      <c r="Q10" s="8"/>
      <c r="R10" s="8"/>
      <c r="S10" s="8"/>
      <c r="T10" s="8"/>
    </row>
    <row r="11" ht="16" customHeight="1" spans="1:20">
      <c r="A11" s="22"/>
      <c r="B11" s="28"/>
      <c r="C11" s="112"/>
      <c r="D11" s="112"/>
      <c r="E11" s="112"/>
      <c r="F11" s="112"/>
      <c r="G11" s="112"/>
      <c r="H11" s="8"/>
      <c r="I11" s="8"/>
      <c r="J11" s="8"/>
      <c r="K11" s="8"/>
      <c r="L11" s="8"/>
      <c r="M11" s="8"/>
      <c r="N11" s="8"/>
      <c r="O11" s="8"/>
      <c r="P11" s="8"/>
      <c r="Q11" s="8"/>
      <c r="R11" s="8"/>
      <c r="S11" s="8"/>
      <c r="T11" s="8"/>
    </row>
    <row r="12" ht="16" customHeight="1" spans="1:20">
      <c r="A12" s="22"/>
      <c r="B12" s="28"/>
      <c r="C12" s="112"/>
      <c r="D12" s="112"/>
      <c r="E12" s="112"/>
      <c r="F12" s="112"/>
      <c r="G12" s="112"/>
      <c r="H12" s="8"/>
      <c r="I12" s="8"/>
      <c r="J12" s="8"/>
      <c r="K12" s="8"/>
      <c r="L12" s="8"/>
      <c r="M12" s="8"/>
      <c r="N12" s="8"/>
      <c r="O12" s="8"/>
      <c r="P12" s="8"/>
      <c r="Q12" s="8"/>
      <c r="R12" s="8"/>
      <c r="S12" s="8"/>
      <c r="T12" s="8"/>
    </row>
    <row r="13" ht="16" customHeight="1" spans="1:20">
      <c r="A13" s="22"/>
      <c r="B13" s="28"/>
      <c r="C13" s="112"/>
      <c r="D13" s="112"/>
      <c r="E13" s="112"/>
      <c r="F13" s="112"/>
      <c r="G13" s="112"/>
      <c r="H13" s="8"/>
      <c r="I13" s="8"/>
      <c r="J13" s="8"/>
      <c r="K13" s="8"/>
      <c r="L13" s="8"/>
      <c r="M13" s="8"/>
      <c r="N13" s="8"/>
      <c r="O13" s="8"/>
      <c r="P13" s="8"/>
      <c r="Q13" s="8"/>
      <c r="R13" s="8"/>
      <c r="S13" s="8"/>
      <c r="T13" s="8"/>
    </row>
    <row r="14" ht="16" customHeight="1" spans="1:20">
      <c r="A14" s="22"/>
      <c r="B14" s="28"/>
      <c r="C14" s="112"/>
      <c r="D14" s="112"/>
      <c r="E14" s="112"/>
      <c r="F14" s="112"/>
      <c r="G14" s="112"/>
      <c r="H14" s="8"/>
      <c r="I14" s="8"/>
      <c r="J14" s="8"/>
      <c r="K14" s="8"/>
      <c r="L14" s="8"/>
      <c r="M14" s="8"/>
      <c r="N14" s="8"/>
      <c r="O14" s="8"/>
      <c r="P14" s="8"/>
      <c r="Q14" s="8"/>
      <c r="R14" s="8"/>
      <c r="S14" s="8"/>
      <c r="T14" s="8"/>
    </row>
    <row r="15" ht="16" customHeight="1" spans="1:20">
      <c r="A15" s="22"/>
      <c r="B15" s="28"/>
      <c r="C15" s="112"/>
      <c r="D15" s="112"/>
      <c r="E15" s="112"/>
      <c r="F15" s="112"/>
      <c r="G15" s="112"/>
      <c r="H15" s="8"/>
      <c r="I15" s="8"/>
      <c r="J15" s="8"/>
      <c r="K15" s="8"/>
      <c r="L15" s="8"/>
      <c r="M15" s="8"/>
      <c r="N15" s="8"/>
      <c r="O15" s="8"/>
      <c r="P15" s="8"/>
      <c r="Q15" s="8"/>
      <c r="R15" s="8"/>
      <c r="S15" s="8"/>
      <c r="T15" s="8"/>
    </row>
    <row r="16" ht="16" customHeight="1" spans="1:20">
      <c r="A16" s="22"/>
      <c r="B16" s="28"/>
      <c r="C16" s="112"/>
      <c r="D16" s="112"/>
      <c r="E16" s="112" t="s">
        <v>3431</v>
      </c>
      <c r="F16" s="112"/>
      <c r="G16" s="112"/>
      <c r="H16" s="8"/>
      <c r="I16" s="8"/>
      <c r="J16" s="8"/>
      <c r="K16" s="8"/>
      <c r="L16" s="8"/>
      <c r="M16" s="8"/>
      <c r="N16" s="8"/>
      <c r="O16" s="8"/>
      <c r="P16" s="8"/>
      <c r="Q16" s="8"/>
      <c r="R16" s="8"/>
      <c r="S16" s="8"/>
      <c r="T16" s="8"/>
    </row>
    <row r="17" ht="16" customHeight="1" spans="1:20">
      <c r="A17" s="22"/>
      <c r="B17" s="28"/>
      <c r="C17" s="112"/>
      <c r="D17" s="112"/>
      <c r="E17" s="112"/>
      <c r="F17" s="112"/>
      <c r="G17" s="112"/>
      <c r="H17" s="8"/>
      <c r="I17" s="8"/>
      <c r="J17" s="8"/>
      <c r="K17" s="8"/>
      <c r="L17" s="8"/>
      <c r="M17" s="8"/>
      <c r="N17" s="8"/>
      <c r="O17" s="8"/>
      <c r="P17" s="8"/>
      <c r="Q17" s="8"/>
      <c r="R17" s="8"/>
      <c r="S17" s="8"/>
      <c r="T17" s="8"/>
    </row>
    <row r="18" ht="16" customHeight="1" spans="1:20">
      <c r="A18" s="22"/>
      <c r="B18" s="28"/>
      <c r="C18" s="112"/>
      <c r="D18" s="112"/>
      <c r="E18" s="112"/>
      <c r="F18" s="112"/>
      <c r="G18" s="112"/>
      <c r="H18" s="8"/>
      <c r="I18" s="8"/>
      <c r="J18" s="8"/>
      <c r="K18" s="8"/>
      <c r="L18" s="8"/>
      <c r="M18" s="8"/>
      <c r="N18" s="8"/>
      <c r="O18" s="8"/>
      <c r="P18" s="8"/>
      <c r="Q18" s="8"/>
      <c r="R18" s="8"/>
      <c r="S18" s="8"/>
      <c r="T18" s="8"/>
    </row>
    <row r="19" ht="16" customHeight="1" spans="1:20">
      <c r="A19" s="22"/>
      <c r="B19" s="28"/>
      <c r="C19" s="112"/>
      <c r="D19" s="112"/>
      <c r="E19" s="112"/>
      <c r="F19" s="112"/>
      <c r="G19" s="112"/>
      <c r="H19" s="8"/>
      <c r="I19" s="8"/>
      <c r="J19" s="8"/>
      <c r="K19" s="8"/>
      <c r="L19" s="8"/>
      <c r="M19" s="8"/>
      <c r="N19" s="8"/>
      <c r="O19" s="8"/>
      <c r="P19" s="8"/>
      <c r="Q19" s="8"/>
      <c r="R19" s="8"/>
      <c r="S19" s="8"/>
      <c r="T19" s="8"/>
    </row>
    <row r="20" ht="16" customHeight="1" spans="1:20">
      <c r="A20" s="22"/>
      <c r="B20" s="28"/>
      <c r="C20" s="112"/>
      <c r="D20" s="112"/>
      <c r="E20" s="112"/>
      <c r="F20" s="112"/>
      <c r="G20" s="112"/>
      <c r="H20" s="8"/>
      <c r="I20" s="8"/>
      <c r="J20" s="8"/>
      <c r="K20" s="8"/>
      <c r="L20" s="8"/>
      <c r="M20" s="8"/>
      <c r="N20" s="8"/>
      <c r="O20" s="8"/>
      <c r="P20" s="8"/>
      <c r="Q20" s="8"/>
      <c r="R20" s="8"/>
      <c r="S20" s="8"/>
      <c r="T20" s="8"/>
    </row>
    <row r="21" ht="16" customHeight="1" spans="1:20">
      <c r="A21" s="22"/>
      <c r="B21" s="28"/>
      <c r="C21" s="112"/>
      <c r="D21" s="112"/>
      <c r="E21" s="112"/>
      <c r="F21" s="112"/>
      <c r="G21" s="112"/>
      <c r="H21" s="8"/>
      <c r="I21" s="8"/>
      <c r="J21" s="8"/>
      <c r="K21" s="8"/>
      <c r="L21" s="8"/>
      <c r="M21" s="8"/>
      <c r="N21" s="8"/>
      <c r="O21" s="8"/>
      <c r="P21" s="8"/>
      <c r="Q21" s="8"/>
      <c r="R21" s="8"/>
      <c r="S21" s="8"/>
      <c r="T21" s="8"/>
    </row>
    <row r="22" ht="16" customHeight="1" spans="1:20">
      <c r="A22" s="22"/>
      <c r="B22" s="28"/>
      <c r="C22" s="112"/>
      <c r="D22" s="112"/>
      <c r="E22" s="112"/>
      <c r="F22" s="112"/>
      <c r="G22" s="112"/>
      <c r="H22" s="8"/>
      <c r="I22" s="8"/>
      <c r="J22" s="8"/>
      <c r="K22" s="8"/>
      <c r="L22" s="8"/>
      <c r="M22" s="8"/>
      <c r="N22" s="8"/>
      <c r="O22" s="8"/>
      <c r="P22" s="8"/>
      <c r="Q22" s="8"/>
      <c r="R22" s="8"/>
      <c r="S22" s="8"/>
      <c r="T22" s="8"/>
    </row>
    <row r="23" ht="16" customHeight="1" spans="1:20">
      <c r="A23" s="22"/>
      <c r="B23" s="28"/>
      <c r="C23" s="112"/>
      <c r="D23" s="112"/>
      <c r="E23" s="112"/>
      <c r="F23" s="112"/>
      <c r="G23" s="112"/>
      <c r="H23" s="8"/>
      <c r="I23" s="8"/>
      <c r="J23" s="8"/>
      <c r="K23" s="8"/>
      <c r="L23" s="8"/>
      <c r="M23" s="8"/>
      <c r="N23" s="8"/>
      <c r="O23" s="8"/>
      <c r="P23" s="8"/>
      <c r="Q23" s="8"/>
      <c r="R23" s="8"/>
      <c r="S23" s="8"/>
      <c r="T23" s="8"/>
    </row>
    <row r="24" ht="16" customHeight="1" spans="1:20">
      <c r="A24" s="22"/>
      <c r="B24" s="28"/>
      <c r="C24" s="112"/>
      <c r="D24" s="112"/>
      <c r="E24" s="112"/>
      <c r="F24" s="112"/>
      <c r="G24" s="112"/>
      <c r="H24" s="8"/>
      <c r="I24" s="8"/>
      <c r="J24" s="8"/>
      <c r="K24" s="8"/>
      <c r="L24" s="8"/>
      <c r="M24" s="8"/>
      <c r="N24" s="8"/>
      <c r="O24" s="8"/>
      <c r="P24" s="8"/>
      <c r="Q24" s="8"/>
      <c r="R24" s="8"/>
      <c r="S24" s="8"/>
      <c r="T24" s="8"/>
    </row>
    <row r="25" ht="16" customHeight="1" spans="1:20">
      <c r="A25" s="22"/>
      <c r="B25" s="28"/>
      <c r="C25" s="112"/>
      <c r="D25" s="112"/>
      <c r="E25" s="112"/>
      <c r="F25" s="112"/>
      <c r="G25" s="112"/>
      <c r="H25" s="8"/>
      <c r="I25" s="8"/>
      <c r="J25" s="8"/>
      <c r="K25" s="8"/>
      <c r="L25" s="8"/>
      <c r="M25" s="8"/>
      <c r="N25" s="8"/>
      <c r="O25" s="8"/>
      <c r="P25" s="8"/>
      <c r="Q25" s="8"/>
      <c r="R25" s="8"/>
      <c r="S25" s="8"/>
      <c r="T25" s="8"/>
    </row>
    <row r="26" ht="16" customHeight="1" spans="1:20">
      <c r="A26" s="22"/>
      <c r="B26" s="28"/>
      <c r="C26" s="112"/>
      <c r="D26" s="112"/>
      <c r="E26" s="112"/>
      <c r="F26" s="112"/>
      <c r="G26" s="112"/>
      <c r="H26" s="8"/>
      <c r="I26" s="8"/>
      <c r="J26" s="8"/>
      <c r="K26" s="8"/>
      <c r="L26" s="8"/>
      <c r="M26" s="8"/>
      <c r="N26" s="8"/>
      <c r="O26" s="8"/>
      <c r="P26" s="8"/>
      <c r="Q26" s="8"/>
      <c r="R26" s="8"/>
      <c r="S26" s="8"/>
      <c r="T26" s="8"/>
    </row>
    <row r="27" ht="16" customHeight="1" spans="1:20">
      <c r="A27" s="39" t="s">
        <v>3162</v>
      </c>
      <c r="B27" s="13"/>
      <c r="C27" s="112">
        <f>SUM(C7:C26)</f>
        <v>0</v>
      </c>
      <c r="D27" s="112">
        <f>SUM(D7:D26)</f>
        <v>0</v>
      </c>
      <c r="E27" s="112">
        <f>SUM(E7:E26)</f>
        <v>0</v>
      </c>
      <c r="F27" s="29">
        <f>E27-C27+D27</f>
        <v>0</v>
      </c>
      <c r="G27" s="278" t="str">
        <f>IF(C27-D27=0,"",F27/(C27-D27)*100)</f>
        <v/>
      </c>
      <c r="H27" s="8"/>
      <c r="I27" s="8"/>
      <c r="J27" s="8"/>
      <c r="K27" s="8"/>
      <c r="L27" s="8"/>
      <c r="M27" s="8"/>
      <c r="N27" s="8"/>
      <c r="O27" s="8"/>
      <c r="P27" s="8"/>
      <c r="Q27" s="8"/>
      <c r="R27" s="8"/>
      <c r="S27" s="8"/>
      <c r="T27" s="8"/>
    </row>
    <row r="28" ht="16" customHeight="1" spans="1:20">
      <c r="A28" s="39" t="s">
        <v>3349</v>
      </c>
      <c r="B28" s="13"/>
      <c r="C28" s="112">
        <f>D27</f>
        <v>0</v>
      </c>
      <c r="D28" s="112"/>
      <c r="E28" s="28"/>
      <c r="F28" s="28"/>
      <c r="G28" s="28"/>
      <c r="H28" s="8"/>
      <c r="I28" s="8"/>
      <c r="J28" s="8"/>
      <c r="K28" s="8"/>
      <c r="L28" s="8"/>
      <c r="M28" s="8"/>
      <c r="N28" s="8"/>
      <c r="O28" s="8"/>
      <c r="P28" s="8"/>
      <c r="Q28" s="8"/>
      <c r="R28" s="8"/>
      <c r="S28" s="8"/>
      <c r="T28" s="8"/>
    </row>
    <row r="29" ht="16" customHeight="1" spans="1:20">
      <c r="A29" s="39" t="s">
        <v>3165</v>
      </c>
      <c r="B29" s="13"/>
      <c r="C29" s="112">
        <f>C27-C28</f>
        <v>0</v>
      </c>
      <c r="D29" s="112"/>
      <c r="E29" s="112">
        <f>E27</f>
        <v>0</v>
      </c>
      <c r="F29" s="29">
        <f>E29-C29</f>
        <v>0</v>
      </c>
      <c r="G29" s="279" t="str">
        <f>IF(C29=0,"",F29/C29*100)</f>
        <v/>
      </c>
      <c r="H29" s="8"/>
      <c r="I29" s="8"/>
      <c r="J29" s="8"/>
      <c r="K29" s="8"/>
      <c r="L29" s="8"/>
      <c r="M29" s="8"/>
      <c r="N29" s="8"/>
      <c r="O29" s="8"/>
      <c r="P29" s="8"/>
      <c r="Q29" s="8"/>
      <c r="R29" s="8"/>
      <c r="S29" s="8"/>
      <c r="T29" s="8"/>
    </row>
    <row r="30" ht="16" customHeight="1" spans="1:20">
      <c r="A30" s="7" t="e">
        <f>#REF!</f>
        <v>#REF!</v>
      </c>
      <c r="B30" s="8"/>
      <c r="C30" s="86"/>
      <c r="D30" s="86"/>
      <c r="E30" s="74" t="str">
        <f>CONCATENATE(索引!$D$6,"：",索引!$D51,"    ",索引!$E51)</f>
        <v>评估人员：高晓宇    王海龙</v>
      </c>
      <c r="F30" s="89"/>
      <c r="G30" s="8"/>
      <c r="H30" s="8"/>
      <c r="I30" s="8"/>
      <c r="J30" s="8"/>
      <c r="K30" s="8"/>
      <c r="L30" s="8"/>
      <c r="M30" s="8"/>
      <c r="N30" s="8"/>
      <c r="O30" s="8"/>
      <c r="P30" s="8"/>
      <c r="Q30" s="8"/>
      <c r="R30" s="8"/>
      <c r="S30" s="8"/>
      <c r="T30" s="8"/>
    </row>
    <row r="31" ht="16" customHeight="1" spans="1:20">
      <c r="A31" s="7" t="e">
        <f>#REF!</f>
        <v>#REF!</v>
      </c>
      <c r="B31" s="8"/>
      <c r="C31" s="86"/>
      <c r="D31" s="86"/>
      <c r="E31" s="8"/>
      <c r="F31" s="89"/>
      <c r="G31" s="8"/>
      <c r="H31" s="8"/>
      <c r="I31" s="8"/>
      <c r="J31" s="8"/>
      <c r="K31" s="8"/>
      <c r="L31" s="8"/>
      <c r="M31" s="8"/>
      <c r="N31" s="8"/>
      <c r="O31" s="8"/>
      <c r="P31" s="8"/>
      <c r="Q31" s="8"/>
      <c r="R31" s="8"/>
      <c r="S31" s="8"/>
      <c r="T31" s="8"/>
    </row>
  </sheetData>
  <mergeCells count="10">
    <mergeCell ref="A27:B27"/>
    <mergeCell ref="A28:B28"/>
    <mergeCell ref="A29:B29"/>
    <mergeCell ref="A5:A6"/>
    <mergeCell ref="B5:B6"/>
    <mergeCell ref="C5:C6"/>
    <mergeCell ref="D5:D6"/>
    <mergeCell ref="E5:E6"/>
    <mergeCell ref="F5:F6"/>
    <mergeCell ref="G5:G6"/>
  </mergeCells>
  <pageMargins left="0.75" right="0.75" top="1" bottom="1" header="0.5" footer="0.5"/>
  <headerFooter/>
  <drawing r:id="rId1"/>
  <picture r:id="rId2"/>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AK31"/>
  <sheetViews>
    <sheetView workbookViewId="0">
      <pane xSplit="10" ySplit="6" topLeftCell="K7" activePane="bottomRight" state="frozen"/>
      <selection/>
      <selection pane="topRight"/>
      <selection pane="bottomLeft"/>
      <selection pane="bottomRight" activeCell="A1" sqref="A1:AK1"/>
    </sheetView>
  </sheetViews>
  <sheetFormatPr defaultColWidth="14" defaultRowHeight="15.2"/>
  <cols>
    <col min="1" max="1" width="9"/>
    <col min="2" max="2" width="9" customWidth="1" outlineLevel="1"/>
    <col min="3" max="6" width="7" customWidth="1" outlineLevel="1"/>
    <col min="7" max="7" width="9" customWidth="1" outlineLevel="1"/>
    <col min="8" max="8" width="9" customWidth="1"/>
    <col min="9" max="9" width="11"/>
    <col min="10" max="10" width="11" customWidth="1" outlineLevel="1"/>
    <col min="11" max="11" width="7" customWidth="1"/>
    <col min="12" max="12" width="5" customWidth="1"/>
    <col min="13" max="13" width="7"/>
    <col min="14" max="14" width="7" customWidth="1" outlineLevel="1"/>
    <col min="15" max="15" width="9" customWidth="1" outlineLevel="1"/>
    <col min="16" max="22" width="7" customWidth="1" outlineLevel="1"/>
    <col min="23" max="23" width="9"/>
    <col min="24" max="25" width="9" customWidth="1" outlineLevel="1"/>
    <col min="26" max="26" width="7" customWidth="1" outlineLevel="1"/>
    <col min="27" max="28" width="7" customWidth="1"/>
    <col min="29" max="30" width="9" customWidth="1"/>
    <col min="31" max="31" width="7" customWidth="1"/>
    <col min="32" max="32" width="9" customWidth="1"/>
    <col min="33" max="33" width="7" customWidth="1"/>
    <col min="34" max="34" width="9" customWidth="1"/>
    <col min="35" max="35" width="7" customWidth="1"/>
    <col min="36" max="36" width="9" customWidth="1"/>
    <col min="37" max="37" width="7" customWidth="1"/>
  </cols>
  <sheetData>
    <row r="1" ht="24" customHeight="1" spans="1:37">
      <c r="A1" s="61" t="s">
        <v>3432</v>
      </c>
      <c r="B1" s="62"/>
      <c r="C1" s="62"/>
      <c r="D1" s="62"/>
      <c r="E1" s="62"/>
      <c r="F1" s="62"/>
      <c r="G1" s="62"/>
      <c r="H1" s="62"/>
      <c r="I1" s="62"/>
      <c r="J1" s="62"/>
      <c r="K1" s="62"/>
      <c r="L1" s="62"/>
      <c r="M1" s="62"/>
      <c r="N1" s="62"/>
      <c r="O1" s="62"/>
      <c r="P1" s="62"/>
      <c r="Q1" s="62"/>
      <c r="R1" s="62"/>
      <c r="S1" s="62"/>
      <c r="T1" s="62"/>
      <c r="U1" s="62"/>
      <c r="V1" s="62"/>
      <c r="W1" s="62"/>
      <c r="X1" s="62"/>
      <c r="Y1" s="62"/>
      <c r="Z1" s="62"/>
      <c r="AA1" s="62"/>
      <c r="AB1" s="62"/>
      <c r="AC1" s="62"/>
      <c r="AD1" s="62"/>
      <c r="AE1" s="62"/>
      <c r="AF1" s="62"/>
      <c r="AG1" s="62"/>
      <c r="AH1" s="62"/>
      <c r="AI1" s="62"/>
      <c r="AJ1" s="62"/>
      <c r="AK1" s="62"/>
    </row>
    <row r="2" ht="16" customHeight="1" spans="1:37">
      <c r="A2" s="8"/>
      <c r="B2" s="63"/>
      <c r="C2" s="63"/>
      <c r="D2" s="63"/>
      <c r="E2" s="63"/>
      <c r="F2" s="63"/>
      <c r="G2" s="63"/>
      <c r="H2" s="8"/>
      <c r="I2" s="8"/>
      <c r="J2" s="8"/>
      <c r="K2" s="8"/>
      <c r="L2" s="8"/>
      <c r="M2" s="63"/>
      <c r="N2" s="8"/>
      <c r="O2" s="8"/>
      <c r="P2" s="8"/>
      <c r="Q2" s="8"/>
      <c r="R2" s="8"/>
      <c r="S2" s="8"/>
      <c r="T2" s="8"/>
      <c r="U2" s="8"/>
      <c r="V2" s="8"/>
      <c r="W2" s="8"/>
      <c r="X2" s="63"/>
      <c r="Y2" s="63"/>
      <c r="Z2" s="63"/>
      <c r="AA2" s="63"/>
      <c r="AB2" s="63"/>
      <c r="AC2" s="63"/>
      <c r="AD2" s="63"/>
      <c r="AE2" s="63"/>
      <c r="AF2" s="63"/>
      <c r="AG2" s="63"/>
      <c r="AH2" s="63"/>
      <c r="AI2" s="83" t="s">
        <v>3433</v>
      </c>
      <c r="AJ2" s="8"/>
      <c r="AK2" s="8"/>
    </row>
    <row r="3" ht="16" customHeight="1" spans="1:37">
      <c r="A3" s="63" t="e">
        <f>#REF!</f>
        <v>#REF!</v>
      </c>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row>
    <row r="4" ht="16" customHeight="1" spans="1:37">
      <c r="A4" s="77" t="e">
        <f>#REF!</f>
        <v>#REF!</v>
      </c>
      <c r="B4" s="8"/>
      <c r="C4" s="8"/>
      <c r="D4" s="8"/>
      <c r="E4" s="8"/>
      <c r="F4" s="8"/>
      <c r="G4" s="8"/>
      <c r="H4" s="77"/>
      <c r="I4" s="77"/>
      <c r="J4" s="77"/>
      <c r="K4" s="77"/>
      <c r="L4" s="77"/>
      <c r="M4" s="8"/>
      <c r="N4" s="77"/>
      <c r="O4" s="77"/>
      <c r="P4" s="77"/>
      <c r="Q4" s="77"/>
      <c r="R4" s="77"/>
      <c r="S4" s="77"/>
      <c r="T4" s="77"/>
      <c r="U4" s="77"/>
      <c r="V4" s="77"/>
      <c r="W4" s="77"/>
      <c r="X4" s="8"/>
      <c r="Y4" s="8"/>
      <c r="Z4" s="8"/>
      <c r="AA4" s="8"/>
      <c r="AB4" s="8"/>
      <c r="AC4" s="8"/>
      <c r="AD4" s="8"/>
      <c r="AE4" s="8"/>
      <c r="AF4" s="8"/>
      <c r="AG4" s="8"/>
      <c r="AH4" s="8"/>
      <c r="AI4" s="8"/>
      <c r="AJ4" s="8"/>
      <c r="AK4" s="138" t="s">
        <v>2952</v>
      </c>
    </row>
    <row r="5" ht="19" customHeight="1" spans="1:37">
      <c r="A5" s="22" t="s">
        <v>0</v>
      </c>
      <c r="B5" s="280" t="s">
        <v>3434</v>
      </c>
      <c r="C5" s="21"/>
      <c r="D5" s="21"/>
      <c r="E5" s="21"/>
      <c r="F5" s="21"/>
      <c r="G5" s="21"/>
      <c r="H5" s="22" t="s">
        <v>3435</v>
      </c>
      <c r="I5" s="90" t="s">
        <v>3436</v>
      </c>
      <c r="J5" s="90" t="s">
        <v>3437</v>
      </c>
      <c r="K5" s="90" t="s">
        <v>3438</v>
      </c>
      <c r="L5" s="90" t="s">
        <v>3439</v>
      </c>
      <c r="M5" s="90" t="s">
        <v>3440</v>
      </c>
      <c r="N5" s="90" t="s">
        <v>3441</v>
      </c>
      <c r="O5" s="90" t="s">
        <v>3442</v>
      </c>
      <c r="P5" s="90" t="s">
        <v>3443</v>
      </c>
      <c r="Q5" s="90" t="s">
        <v>3444</v>
      </c>
      <c r="R5" s="90" t="s">
        <v>3445</v>
      </c>
      <c r="S5" s="90" t="s">
        <v>3446</v>
      </c>
      <c r="T5" s="90" t="s">
        <v>3447</v>
      </c>
      <c r="U5" s="90" t="s">
        <v>3448</v>
      </c>
      <c r="V5" s="90" t="s">
        <v>3449</v>
      </c>
      <c r="W5" s="90" t="s">
        <v>3450</v>
      </c>
      <c r="X5" s="90" t="s">
        <v>3451</v>
      </c>
      <c r="Y5" s="90" t="s">
        <v>3452</v>
      </c>
      <c r="Z5" s="90" t="s">
        <v>3453</v>
      </c>
      <c r="AA5" s="90" t="s">
        <v>3454</v>
      </c>
      <c r="AB5" s="90" t="s">
        <v>3455</v>
      </c>
      <c r="AC5" s="22" t="s">
        <v>3050</v>
      </c>
      <c r="AD5" s="13"/>
      <c r="AE5" s="90" t="s">
        <v>3251</v>
      </c>
      <c r="AF5" s="35" t="s">
        <v>3051</v>
      </c>
      <c r="AG5" s="21"/>
      <c r="AH5" s="13"/>
      <c r="AI5" s="90" t="s">
        <v>3053</v>
      </c>
      <c r="AJ5" s="90" t="s">
        <v>3456</v>
      </c>
      <c r="AK5" s="90" t="s">
        <v>3083</v>
      </c>
    </row>
    <row r="6" ht="21" customHeight="1" spans="1:37">
      <c r="A6" s="37"/>
      <c r="B6" s="143" t="s">
        <v>3457</v>
      </c>
      <c r="C6" s="143" t="s">
        <v>3458</v>
      </c>
      <c r="D6" s="143" t="s">
        <v>3459</v>
      </c>
      <c r="E6" s="143" t="s">
        <v>3460</v>
      </c>
      <c r="F6" s="143" t="s">
        <v>3461</v>
      </c>
      <c r="G6" s="143" t="s">
        <v>3462</v>
      </c>
      <c r="H6" s="37"/>
      <c r="I6" s="37"/>
      <c r="J6" s="37"/>
      <c r="K6" s="37"/>
      <c r="L6" s="37"/>
      <c r="M6" s="37"/>
      <c r="N6" s="37"/>
      <c r="O6" s="37"/>
      <c r="P6" s="37"/>
      <c r="Q6" s="37"/>
      <c r="R6" s="37"/>
      <c r="S6" s="37"/>
      <c r="T6" s="37"/>
      <c r="U6" s="37"/>
      <c r="V6" s="37"/>
      <c r="W6" s="37"/>
      <c r="X6" s="37"/>
      <c r="Y6" s="37"/>
      <c r="Z6" s="37"/>
      <c r="AA6" s="37"/>
      <c r="AB6" s="37"/>
      <c r="AC6" s="35" t="s">
        <v>3463</v>
      </c>
      <c r="AD6" s="22" t="s">
        <v>3464</v>
      </c>
      <c r="AE6" s="37"/>
      <c r="AF6" s="35" t="s">
        <v>3463</v>
      </c>
      <c r="AG6" s="22" t="s">
        <v>3302</v>
      </c>
      <c r="AH6" s="22" t="s">
        <v>3464</v>
      </c>
      <c r="AI6" s="37"/>
      <c r="AJ6" s="37"/>
      <c r="AK6" s="37"/>
    </row>
    <row r="7" ht="16" customHeight="1" spans="1:37">
      <c r="A7" s="22"/>
      <c r="B7" s="22"/>
      <c r="C7" s="158"/>
      <c r="D7" s="22"/>
      <c r="E7" s="22"/>
      <c r="F7" s="80"/>
      <c r="G7" s="29"/>
      <c r="H7" s="32"/>
      <c r="I7" s="32"/>
      <c r="J7" s="32"/>
      <c r="K7" s="69"/>
      <c r="L7" s="22"/>
      <c r="M7" s="29"/>
      <c r="N7" s="22"/>
      <c r="O7" s="32"/>
      <c r="P7" s="22"/>
      <c r="Q7" s="22"/>
      <c r="R7" s="22"/>
      <c r="S7" s="22"/>
      <c r="T7" s="22"/>
      <c r="U7" s="22"/>
      <c r="V7" s="22"/>
      <c r="W7" s="22" t="s">
        <v>3465</v>
      </c>
      <c r="X7" s="158"/>
      <c r="Y7" s="158"/>
      <c r="Z7" s="158"/>
      <c r="AA7" s="35" t="s">
        <v>3466</v>
      </c>
      <c r="AB7" s="29">
        <f>IF(M7=0,0,ROUND(AC7/M7,2))</f>
        <v>0</v>
      </c>
      <c r="AC7" s="36"/>
      <c r="AD7" s="29"/>
      <c r="AE7" s="36"/>
      <c r="AF7" s="36"/>
      <c r="AG7" s="148"/>
      <c r="AH7" s="29">
        <f t="shared" ref="AH7:AH27" si="0">ROUND(AF7*AG7/100,2)</f>
        <v>0</v>
      </c>
      <c r="AI7" s="108" t="str">
        <f t="shared" ref="AI7:AI27" si="1">IF(AD7-AE7=0,"",(AH7-AD7+AE7)/(AD7-AE7)*100)</f>
        <v/>
      </c>
      <c r="AJ7" s="29">
        <f t="shared" ref="AJ7:AJ27" si="2">IF(M7=0,0,ROUND(AF7/M7,2))</f>
        <v>0</v>
      </c>
      <c r="AK7" s="68"/>
    </row>
    <row r="8" ht="16" customHeight="1" spans="1:37">
      <c r="A8" s="22"/>
      <c r="B8" s="22"/>
      <c r="C8" s="158"/>
      <c r="D8" s="22"/>
      <c r="E8" s="22"/>
      <c r="F8" s="80"/>
      <c r="G8" s="29"/>
      <c r="H8" s="32"/>
      <c r="I8" s="32"/>
      <c r="J8" s="32"/>
      <c r="K8" s="69"/>
      <c r="L8" s="22"/>
      <c r="M8" s="29"/>
      <c r="N8" s="22"/>
      <c r="O8" s="32"/>
      <c r="P8" s="22"/>
      <c r="Q8" s="22"/>
      <c r="R8" s="22"/>
      <c r="S8" s="22"/>
      <c r="T8" s="22"/>
      <c r="U8" s="22"/>
      <c r="V8" s="22"/>
      <c r="W8" s="22"/>
      <c r="X8" s="158"/>
      <c r="Y8" s="158"/>
      <c r="Z8" s="158"/>
      <c r="AA8" s="158"/>
      <c r="AB8" s="29">
        <f>IF(M8=0,0,ROUND(AC8/M8,2))</f>
        <v>0</v>
      </c>
      <c r="AC8" s="36"/>
      <c r="AD8" s="29"/>
      <c r="AE8" s="36"/>
      <c r="AF8" s="36"/>
      <c r="AG8" s="148"/>
      <c r="AH8" s="29">
        <f t="shared" si="0"/>
        <v>0</v>
      </c>
      <c r="AI8" s="108" t="str">
        <f t="shared" si="1"/>
        <v/>
      </c>
      <c r="AJ8" s="29">
        <f t="shared" si="2"/>
        <v>0</v>
      </c>
      <c r="AK8" s="68"/>
    </row>
    <row r="9" ht="16" customHeight="1" spans="1:37">
      <c r="A9" s="22"/>
      <c r="B9" s="22"/>
      <c r="C9" s="158"/>
      <c r="D9" s="22"/>
      <c r="E9" s="22"/>
      <c r="F9" s="80"/>
      <c r="G9" s="29"/>
      <c r="H9" s="32"/>
      <c r="I9" s="32"/>
      <c r="J9" s="32"/>
      <c r="K9" s="69"/>
      <c r="L9" s="22"/>
      <c r="M9" s="29"/>
      <c r="N9" s="22"/>
      <c r="O9" s="32"/>
      <c r="P9" s="22"/>
      <c r="Q9" s="22"/>
      <c r="R9" s="22"/>
      <c r="S9" s="22"/>
      <c r="T9" s="22"/>
      <c r="U9" s="22"/>
      <c r="V9" s="22"/>
      <c r="W9" s="22"/>
      <c r="X9" s="158"/>
      <c r="Y9" s="158"/>
      <c r="Z9" s="158"/>
      <c r="AA9" s="158"/>
      <c r="AB9" s="29"/>
      <c r="AC9" s="36"/>
      <c r="AD9" s="29"/>
      <c r="AE9" s="36"/>
      <c r="AF9" s="36"/>
      <c r="AG9" s="148"/>
      <c r="AH9" s="29">
        <f t="shared" si="0"/>
        <v>0</v>
      </c>
      <c r="AI9" s="108" t="str">
        <f t="shared" si="1"/>
        <v/>
      </c>
      <c r="AJ9" s="29">
        <f t="shared" si="2"/>
        <v>0</v>
      </c>
      <c r="AK9" s="68"/>
    </row>
    <row r="10" ht="16" customHeight="1" spans="1:37">
      <c r="A10" s="22"/>
      <c r="B10" s="22"/>
      <c r="C10" s="158"/>
      <c r="D10" s="22"/>
      <c r="E10" s="22"/>
      <c r="F10" s="80"/>
      <c r="G10" s="29"/>
      <c r="H10" s="32"/>
      <c r="I10" s="32"/>
      <c r="J10" s="32"/>
      <c r="K10" s="69"/>
      <c r="L10" s="22"/>
      <c r="M10" s="29"/>
      <c r="N10" s="22"/>
      <c r="O10" s="32"/>
      <c r="P10" s="22"/>
      <c r="Q10" s="22"/>
      <c r="R10" s="22"/>
      <c r="S10" s="22"/>
      <c r="T10" s="22"/>
      <c r="U10" s="22"/>
      <c r="V10" s="22"/>
      <c r="W10" s="22"/>
      <c r="X10" s="158"/>
      <c r="Y10" s="158"/>
      <c r="Z10" s="158"/>
      <c r="AA10" s="158"/>
      <c r="AB10" s="29"/>
      <c r="AC10" s="36"/>
      <c r="AD10" s="29"/>
      <c r="AE10" s="36"/>
      <c r="AF10" s="36"/>
      <c r="AG10" s="148"/>
      <c r="AH10" s="29">
        <f t="shared" si="0"/>
        <v>0</v>
      </c>
      <c r="AI10" s="108" t="str">
        <f t="shared" si="1"/>
        <v/>
      </c>
      <c r="AJ10" s="29">
        <f t="shared" si="2"/>
        <v>0</v>
      </c>
      <c r="AK10" s="68"/>
    </row>
    <row r="11" ht="16" customHeight="1" spans="1:37">
      <c r="A11" s="22"/>
      <c r="B11" s="22"/>
      <c r="C11" s="158"/>
      <c r="D11" s="22"/>
      <c r="E11" s="22"/>
      <c r="F11" s="80"/>
      <c r="G11" s="29"/>
      <c r="H11" s="32"/>
      <c r="I11" s="32"/>
      <c r="J11" s="32"/>
      <c r="K11" s="69"/>
      <c r="L11" s="22"/>
      <c r="M11" s="29"/>
      <c r="N11" s="22"/>
      <c r="O11" s="32"/>
      <c r="P11" s="22"/>
      <c r="Q11" s="22"/>
      <c r="R11" s="22"/>
      <c r="S11" s="22"/>
      <c r="T11" s="22"/>
      <c r="U11" s="22"/>
      <c r="V11" s="22"/>
      <c r="W11" s="22"/>
      <c r="X11" s="158"/>
      <c r="Y11" s="158"/>
      <c r="Z11" s="158"/>
      <c r="AA11" s="158"/>
      <c r="AB11" s="29"/>
      <c r="AC11" s="36"/>
      <c r="AD11" s="29"/>
      <c r="AE11" s="36"/>
      <c r="AF11" s="36"/>
      <c r="AG11" s="148"/>
      <c r="AH11" s="29">
        <f t="shared" si="0"/>
        <v>0</v>
      </c>
      <c r="AI11" s="108" t="str">
        <f t="shared" si="1"/>
        <v/>
      </c>
      <c r="AJ11" s="29">
        <f t="shared" si="2"/>
        <v>0</v>
      </c>
      <c r="AK11" s="68"/>
    </row>
    <row r="12" ht="16" customHeight="1" spans="1:37">
      <c r="A12" s="22"/>
      <c r="B12" s="22"/>
      <c r="C12" s="158"/>
      <c r="D12" s="22"/>
      <c r="E12" s="22"/>
      <c r="F12" s="80"/>
      <c r="G12" s="29"/>
      <c r="H12" s="32"/>
      <c r="I12" s="32"/>
      <c r="J12" s="32"/>
      <c r="K12" s="69"/>
      <c r="L12" s="22"/>
      <c r="M12" s="29"/>
      <c r="N12" s="22"/>
      <c r="O12" s="32"/>
      <c r="P12" s="22"/>
      <c r="Q12" s="22"/>
      <c r="R12" s="22"/>
      <c r="S12" s="22"/>
      <c r="T12" s="22"/>
      <c r="U12" s="22"/>
      <c r="V12" s="22"/>
      <c r="W12" s="22"/>
      <c r="X12" s="158"/>
      <c r="Y12" s="158"/>
      <c r="Z12" s="158"/>
      <c r="AA12" s="158"/>
      <c r="AB12" s="29"/>
      <c r="AC12" s="36"/>
      <c r="AD12" s="29"/>
      <c r="AE12" s="36"/>
      <c r="AF12" s="36"/>
      <c r="AG12" s="148"/>
      <c r="AH12" s="29">
        <f t="shared" si="0"/>
        <v>0</v>
      </c>
      <c r="AI12" s="108" t="str">
        <f t="shared" si="1"/>
        <v/>
      </c>
      <c r="AJ12" s="29">
        <f t="shared" si="2"/>
        <v>0</v>
      </c>
      <c r="AK12" s="68"/>
    </row>
    <row r="13" ht="16" customHeight="1" spans="1:37">
      <c r="A13" s="22"/>
      <c r="B13" s="22"/>
      <c r="C13" s="158"/>
      <c r="D13" s="22"/>
      <c r="E13" s="22"/>
      <c r="F13" s="80"/>
      <c r="G13" s="29"/>
      <c r="H13" s="32"/>
      <c r="I13" s="32"/>
      <c r="J13" s="32"/>
      <c r="K13" s="69"/>
      <c r="L13" s="22"/>
      <c r="M13" s="29"/>
      <c r="N13" s="22"/>
      <c r="O13" s="32"/>
      <c r="P13" s="22"/>
      <c r="Q13" s="22"/>
      <c r="R13" s="22"/>
      <c r="S13" s="22"/>
      <c r="T13" s="22"/>
      <c r="U13" s="22"/>
      <c r="V13" s="22"/>
      <c r="W13" s="22"/>
      <c r="X13" s="158"/>
      <c r="Y13" s="158"/>
      <c r="Z13" s="158"/>
      <c r="AA13" s="158"/>
      <c r="AB13" s="29"/>
      <c r="AC13" s="36"/>
      <c r="AD13" s="29"/>
      <c r="AE13" s="36"/>
      <c r="AF13" s="36"/>
      <c r="AG13" s="148"/>
      <c r="AH13" s="29">
        <f t="shared" si="0"/>
        <v>0</v>
      </c>
      <c r="AI13" s="108" t="str">
        <f t="shared" si="1"/>
        <v/>
      </c>
      <c r="AJ13" s="29">
        <f t="shared" si="2"/>
        <v>0</v>
      </c>
      <c r="AK13" s="68"/>
    </row>
    <row r="14" ht="16" customHeight="1" spans="1:37">
      <c r="A14" s="22"/>
      <c r="B14" s="22"/>
      <c r="C14" s="158"/>
      <c r="D14" s="22"/>
      <c r="E14" s="22"/>
      <c r="F14" s="80"/>
      <c r="G14" s="29"/>
      <c r="H14" s="32"/>
      <c r="I14" s="32"/>
      <c r="J14" s="32"/>
      <c r="K14" s="69"/>
      <c r="L14" s="22"/>
      <c r="M14" s="29"/>
      <c r="N14" s="22"/>
      <c r="O14" s="32"/>
      <c r="P14" s="22"/>
      <c r="Q14" s="22"/>
      <c r="R14" s="22"/>
      <c r="S14" s="22"/>
      <c r="T14" s="22"/>
      <c r="U14" s="22"/>
      <c r="V14" s="22"/>
      <c r="W14" s="22"/>
      <c r="X14" s="158"/>
      <c r="Y14" s="158"/>
      <c r="Z14" s="158"/>
      <c r="AA14" s="158"/>
      <c r="AB14" s="29"/>
      <c r="AC14" s="36"/>
      <c r="AD14" s="29"/>
      <c r="AE14" s="36"/>
      <c r="AF14" s="36"/>
      <c r="AG14" s="148"/>
      <c r="AH14" s="29">
        <f t="shared" si="0"/>
        <v>0</v>
      </c>
      <c r="AI14" s="108" t="str">
        <f t="shared" si="1"/>
        <v/>
      </c>
      <c r="AJ14" s="29">
        <f t="shared" si="2"/>
        <v>0</v>
      </c>
      <c r="AK14" s="68"/>
    </row>
    <row r="15" ht="16" customHeight="1" spans="1:37">
      <c r="A15" s="22"/>
      <c r="B15" s="158"/>
      <c r="C15" s="158"/>
      <c r="D15" s="158"/>
      <c r="E15" s="158"/>
      <c r="F15" s="80"/>
      <c r="G15" s="29"/>
      <c r="H15" s="32"/>
      <c r="I15" s="32"/>
      <c r="J15" s="32"/>
      <c r="K15" s="69"/>
      <c r="L15" s="22"/>
      <c r="M15" s="29"/>
      <c r="N15" s="32"/>
      <c r="O15" s="32"/>
      <c r="P15" s="22"/>
      <c r="Q15" s="22"/>
      <c r="R15" s="22"/>
      <c r="S15" s="22"/>
      <c r="T15" s="22"/>
      <c r="U15" s="22"/>
      <c r="V15" s="22"/>
      <c r="W15" s="22"/>
      <c r="X15" s="158"/>
      <c r="Y15" s="158"/>
      <c r="Z15" s="158"/>
      <c r="AA15" s="158"/>
      <c r="AB15" s="29">
        <f t="shared" ref="AB15:AB26" si="3">IF(M15=0,0,ROUND(AC15/M15,2))</f>
        <v>0</v>
      </c>
      <c r="AC15" s="36"/>
      <c r="AD15" s="29"/>
      <c r="AE15" s="36"/>
      <c r="AF15" s="36"/>
      <c r="AG15" s="148"/>
      <c r="AH15" s="29">
        <f t="shared" si="0"/>
        <v>0</v>
      </c>
      <c r="AI15" s="108" t="str">
        <f t="shared" si="1"/>
        <v/>
      </c>
      <c r="AJ15" s="29">
        <f t="shared" si="2"/>
        <v>0</v>
      </c>
      <c r="AK15" s="68"/>
    </row>
    <row r="16" ht="16" customHeight="1" spans="1:37">
      <c r="A16" s="22"/>
      <c r="B16" s="158"/>
      <c r="C16" s="158"/>
      <c r="D16" s="158"/>
      <c r="E16" s="158"/>
      <c r="F16" s="80"/>
      <c r="G16" s="29"/>
      <c r="H16" s="32"/>
      <c r="I16" s="32"/>
      <c r="J16" s="32"/>
      <c r="K16" s="69"/>
      <c r="L16" s="22"/>
      <c r="M16" s="29"/>
      <c r="N16" s="32"/>
      <c r="O16" s="32"/>
      <c r="P16" s="22"/>
      <c r="Q16" s="22"/>
      <c r="R16" s="22"/>
      <c r="S16" s="22"/>
      <c r="T16" s="22"/>
      <c r="U16" s="22"/>
      <c r="V16" s="22"/>
      <c r="W16" s="22"/>
      <c r="X16" s="158"/>
      <c r="Y16" s="158"/>
      <c r="Z16" s="158"/>
      <c r="AA16" s="158"/>
      <c r="AB16" s="29">
        <f t="shared" si="3"/>
        <v>0</v>
      </c>
      <c r="AC16" s="36"/>
      <c r="AD16" s="29"/>
      <c r="AE16" s="36"/>
      <c r="AF16" s="36"/>
      <c r="AG16" s="148"/>
      <c r="AH16" s="29">
        <f t="shared" si="0"/>
        <v>0</v>
      </c>
      <c r="AI16" s="108" t="str">
        <f t="shared" si="1"/>
        <v/>
      </c>
      <c r="AJ16" s="29">
        <f t="shared" si="2"/>
        <v>0</v>
      </c>
      <c r="AK16" s="68"/>
    </row>
    <row r="17" ht="16" customHeight="1" spans="1:37">
      <c r="A17" s="22"/>
      <c r="B17" s="158"/>
      <c r="C17" s="158"/>
      <c r="D17" s="158"/>
      <c r="E17" s="158"/>
      <c r="F17" s="80"/>
      <c r="G17" s="29"/>
      <c r="H17" s="32"/>
      <c r="I17" s="32"/>
      <c r="J17" s="32"/>
      <c r="K17" s="69"/>
      <c r="L17" s="22"/>
      <c r="M17" s="29"/>
      <c r="N17" s="32"/>
      <c r="O17" s="32"/>
      <c r="P17" s="22"/>
      <c r="Q17" s="22"/>
      <c r="R17" s="22"/>
      <c r="S17" s="22"/>
      <c r="T17" s="22"/>
      <c r="U17" s="22"/>
      <c r="V17" s="22"/>
      <c r="W17" s="22"/>
      <c r="X17" s="158"/>
      <c r="Y17" s="158"/>
      <c r="Z17" s="158"/>
      <c r="AA17" s="158"/>
      <c r="AB17" s="29">
        <f t="shared" si="3"/>
        <v>0</v>
      </c>
      <c r="AC17" s="36"/>
      <c r="AD17" s="29"/>
      <c r="AE17" s="36"/>
      <c r="AF17" s="36"/>
      <c r="AG17" s="148"/>
      <c r="AH17" s="29">
        <f t="shared" si="0"/>
        <v>0</v>
      </c>
      <c r="AI17" s="108" t="str">
        <f t="shared" si="1"/>
        <v/>
      </c>
      <c r="AJ17" s="29">
        <f t="shared" si="2"/>
        <v>0</v>
      </c>
      <c r="AK17" s="68"/>
    </row>
    <row r="18" ht="16" customHeight="1" spans="1:37">
      <c r="A18" s="22"/>
      <c r="B18" s="158"/>
      <c r="C18" s="158"/>
      <c r="D18" s="158"/>
      <c r="E18" s="158"/>
      <c r="F18" s="80"/>
      <c r="G18" s="29"/>
      <c r="H18" s="32"/>
      <c r="I18" s="32"/>
      <c r="J18" s="32"/>
      <c r="K18" s="69"/>
      <c r="L18" s="22"/>
      <c r="M18" s="29"/>
      <c r="N18" s="32"/>
      <c r="O18" s="32"/>
      <c r="P18" s="22"/>
      <c r="Q18" s="22"/>
      <c r="R18" s="22"/>
      <c r="S18" s="22"/>
      <c r="T18" s="22"/>
      <c r="U18" s="22"/>
      <c r="V18" s="22"/>
      <c r="W18" s="22"/>
      <c r="X18" s="158"/>
      <c r="Y18" s="158"/>
      <c r="Z18" s="158"/>
      <c r="AA18" s="158"/>
      <c r="AB18" s="29">
        <f t="shared" si="3"/>
        <v>0</v>
      </c>
      <c r="AC18" s="36"/>
      <c r="AD18" s="29"/>
      <c r="AE18" s="36"/>
      <c r="AF18" s="36"/>
      <c r="AG18" s="148"/>
      <c r="AH18" s="29">
        <f t="shared" si="0"/>
        <v>0</v>
      </c>
      <c r="AI18" s="108" t="str">
        <f t="shared" si="1"/>
        <v/>
      </c>
      <c r="AJ18" s="29">
        <f t="shared" si="2"/>
        <v>0</v>
      </c>
      <c r="AK18" s="68"/>
    </row>
    <row r="19" ht="16" customHeight="1" spans="1:37">
      <c r="A19" s="22"/>
      <c r="B19" s="158"/>
      <c r="C19" s="158"/>
      <c r="D19" s="158"/>
      <c r="E19" s="158"/>
      <c r="F19" s="80"/>
      <c r="G19" s="29"/>
      <c r="H19" s="32"/>
      <c r="I19" s="32"/>
      <c r="J19" s="32"/>
      <c r="K19" s="69"/>
      <c r="L19" s="22"/>
      <c r="M19" s="29"/>
      <c r="N19" s="32"/>
      <c r="O19" s="32"/>
      <c r="P19" s="22"/>
      <c r="Q19" s="22"/>
      <c r="R19" s="22"/>
      <c r="S19" s="22"/>
      <c r="T19" s="22"/>
      <c r="U19" s="22"/>
      <c r="V19" s="22"/>
      <c r="W19" s="22"/>
      <c r="X19" s="158"/>
      <c r="Y19" s="158"/>
      <c r="Z19" s="158"/>
      <c r="AA19" s="158"/>
      <c r="AB19" s="29">
        <f t="shared" si="3"/>
        <v>0</v>
      </c>
      <c r="AC19" s="36"/>
      <c r="AD19" s="29"/>
      <c r="AE19" s="36"/>
      <c r="AF19" s="36"/>
      <c r="AG19" s="148"/>
      <c r="AH19" s="29">
        <f t="shared" si="0"/>
        <v>0</v>
      </c>
      <c r="AI19" s="108" t="str">
        <f t="shared" si="1"/>
        <v/>
      </c>
      <c r="AJ19" s="29">
        <f t="shared" si="2"/>
        <v>0</v>
      </c>
      <c r="AK19" s="68"/>
    </row>
    <row r="20" ht="16" customHeight="1" spans="1:37">
      <c r="A20" s="22"/>
      <c r="B20" s="158"/>
      <c r="C20" s="158"/>
      <c r="D20" s="158"/>
      <c r="E20" s="158"/>
      <c r="F20" s="80"/>
      <c r="G20" s="29"/>
      <c r="H20" s="32"/>
      <c r="I20" s="32"/>
      <c r="J20" s="32"/>
      <c r="K20" s="69"/>
      <c r="L20" s="22"/>
      <c r="M20" s="29"/>
      <c r="N20" s="32"/>
      <c r="O20" s="32"/>
      <c r="P20" s="22"/>
      <c r="Q20" s="22"/>
      <c r="R20" s="22"/>
      <c r="S20" s="22"/>
      <c r="T20" s="22"/>
      <c r="U20" s="22"/>
      <c r="V20" s="22"/>
      <c r="W20" s="22"/>
      <c r="X20" s="158"/>
      <c r="Y20" s="158"/>
      <c r="Z20" s="158"/>
      <c r="AA20" s="158"/>
      <c r="AB20" s="29">
        <f t="shared" si="3"/>
        <v>0</v>
      </c>
      <c r="AC20" s="36"/>
      <c r="AD20" s="29"/>
      <c r="AE20" s="36"/>
      <c r="AF20" s="36"/>
      <c r="AG20" s="148"/>
      <c r="AH20" s="29">
        <f t="shared" si="0"/>
        <v>0</v>
      </c>
      <c r="AI20" s="108" t="str">
        <f t="shared" si="1"/>
        <v/>
      </c>
      <c r="AJ20" s="29">
        <f t="shared" si="2"/>
        <v>0</v>
      </c>
      <c r="AK20" s="68"/>
    </row>
    <row r="21" ht="16" customHeight="1" spans="1:37">
      <c r="A21" s="22"/>
      <c r="B21" s="158"/>
      <c r="C21" s="158"/>
      <c r="D21" s="158"/>
      <c r="E21" s="158"/>
      <c r="F21" s="80"/>
      <c r="G21" s="29"/>
      <c r="H21" s="32"/>
      <c r="I21" s="32"/>
      <c r="J21" s="32"/>
      <c r="K21" s="69"/>
      <c r="L21" s="22"/>
      <c r="M21" s="29"/>
      <c r="N21" s="32"/>
      <c r="O21" s="32"/>
      <c r="P21" s="22"/>
      <c r="Q21" s="22"/>
      <c r="R21" s="22"/>
      <c r="S21" s="22"/>
      <c r="T21" s="22"/>
      <c r="U21" s="22"/>
      <c r="V21" s="22"/>
      <c r="W21" s="22"/>
      <c r="X21" s="158"/>
      <c r="Y21" s="158"/>
      <c r="Z21" s="158"/>
      <c r="AA21" s="158"/>
      <c r="AB21" s="29">
        <f t="shared" si="3"/>
        <v>0</v>
      </c>
      <c r="AC21" s="36"/>
      <c r="AD21" s="29"/>
      <c r="AE21" s="36"/>
      <c r="AF21" s="36"/>
      <c r="AG21" s="148"/>
      <c r="AH21" s="29">
        <f t="shared" si="0"/>
        <v>0</v>
      </c>
      <c r="AI21" s="108" t="str">
        <f t="shared" si="1"/>
        <v/>
      </c>
      <c r="AJ21" s="29">
        <f t="shared" si="2"/>
        <v>0</v>
      </c>
      <c r="AK21" s="68"/>
    </row>
    <row r="22" ht="16" customHeight="1" spans="1:37">
      <c r="A22" s="22"/>
      <c r="B22" s="158"/>
      <c r="C22" s="158"/>
      <c r="D22" s="158"/>
      <c r="E22" s="158"/>
      <c r="F22" s="80"/>
      <c r="G22" s="29"/>
      <c r="H22" s="32"/>
      <c r="I22" s="32"/>
      <c r="J22" s="32"/>
      <c r="K22" s="69"/>
      <c r="L22" s="22"/>
      <c r="M22" s="29"/>
      <c r="N22" s="32"/>
      <c r="O22" s="32"/>
      <c r="P22" s="22"/>
      <c r="Q22" s="22"/>
      <c r="R22" s="22"/>
      <c r="S22" s="22"/>
      <c r="T22" s="22"/>
      <c r="U22" s="22"/>
      <c r="V22" s="22"/>
      <c r="W22" s="22"/>
      <c r="X22" s="158"/>
      <c r="Y22" s="158"/>
      <c r="Z22" s="158"/>
      <c r="AA22" s="158"/>
      <c r="AB22" s="29">
        <f t="shared" si="3"/>
        <v>0</v>
      </c>
      <c r="AC22" s="36"/>
      <c r="AD22" s="29"/>
      <c r="AE22" s="36"/>
      <c r="AF22" s="36"/>
      <c r="AG22" s="148"/>
      <c r="AH22" s="29">
        <f t="shared" si="0"/>
        <v>0</v>
      </c>
      <c r="AI22" s="108" t="str">
        <f t="shared" si="1"/>
        <v/>
      </c>
      <c r="AJ22" s="29">
        <f t="shared" si="2"/>
        <v>0</v>
      </c>
      <c r="AK22" s="68"/>
    </row>
    <row r="23" ht="16" customHeight="1" spans="1:37">
      <c r="A23" s="22"/>
      <c r="B23" s="158"/>
      <c r="C23" s="158"/>
      <c r="D23" s="158"/>
      <c r="E23" s="158"/>
      <c r="F23" s="80"/>
      <c r="G23" s="29"/>
      <c r="H23" s="32"/>
      <c r="I23" s="32"/>
      <c r="J23" s="32"/>
      <c r="K23" s="69"/>
      <c r="L23" s="22"/>
      <c r="M23" s="29"/>
      <c r="N23" s="32"/>
      <c r="O23" s="32"/>
      <c r="P23" s="22"/>
      <c r="Q23" s="22"/>
      <c r="R23" s="22"/>
      <c r="S23" s="22"/>
      <c r="T23" s="22"/>
      <c r="U23" s="22"/>
      <c r="V23" s="22"/>
      <c r="W23" s="22"/>
      <c r="X23" s="158"/>
      <c r="Y23" s="158"/>
      <c r="Z23" s="158"/>
      <c r="AA23" s="158"/>
      <c r="AB23" s="29">
        <f t="shared" si="3"/>
        <v>0</v>
      </c>
      <c r="AC23" s="36"/>
      <c r="AD23" s="29"/>
      <c r="AE23" s="36"/>
      <c r="AF23" s="36"/>
      <c r="AG23" s="148"/>
      <c r="AH23" s="29">
        <f t="shared" si="0"/>
        <v>0</v>
      </c>
      <c r="AI23" s="108" t="str">
        <f t="shared" si="1"/>
        <v/>
      </c>
      <c r="AJ23" s="29">
        <f t="shared" si="2"/>
        <v>0</v>
      </c>
      <c r="AK23" s="148"/>
    </row>
    <row r="24" ht="16" customHeight="1" spans="1:37">
      <c r="A24" s="22"/>
      <c r="B24" s="158"/>
      <c r="C24" s="158"/>
      <c r="D24" s="158"/>
      <c r="E24" s="158"/>
      <c r="F24" s="80"/>
      <c r="G24" s="29"/>
      <c r="H24" s="32"/>
      <c r="I24" s="32"/>
      <c r="J24" s="32"/>
      <c r="K24" s="69"/>
      <c r="L24" s="22"/>
      <c r="M24" s="29"/>
      <c r="N24" s="32"/>
      <c r="O24" s="32"/>
      <c r="P24" s="22"/>
      <c r="Q24" s="22"/>
      <c r="R24" s="22"/>
      <c r="S24" s="22"/>
      <c r="T24" s="22"/>
      <c r="U24" s="22"/>
      <c r="V24" s="22"/>
      <c r="W24" s="22"/>
      <c r="X24" s="158"/>
      <c r="Y24" s="158"/>
      <c r="Z24" s="158"/>
      <c r="AA24" s="158"/>
      <c r="AB24" s="29">
        <f t="shared" si="3"/>
        <v>0</v>
      </c>
      <c r="AC24" s="36"/>
      <c r="AD24" s="29"/>
      <c r="AE24" s="36"/>
      <c r="AF24" s="36"/>
      <c r="AG24" s="148"/>
      <c r="AH24" s="29">
        <f t="shared" si="0"/>
        <v>0</v>
      </c>
      <c r="AI24" s="108" t="str">
        <f t="shared" si="1"/>
        <v/>
      </c>
      <c r="AJ24" s="29">
        <f t="shared" si="2"/>
        <v>0</v>
      </c>
      <c r="AK24" s="148"/>
    </row>
    <row r="25" ht="16" customHeight="1" spans="1:37">
      <c r="A25" s="22"/>
      <c r="B25" s="158"/>
      <c r="C25" s="158"/>
      <c r="D25" s="158"/>
      <c r="E25" s="158"/>
      <c r="F25" s="80"/>
      <c r="G25" s="29"/>
      <c r="H25" s="32"/>
      <c r="I25" s="32"/>
      <c r="J25" s="32"/>
      <c r="K25" s="69"/>
      <c r="L25" s="22"/>
      <c r="M25" s="29"/>
      <c r="N25" s="32"/>
      <c r="O25" s="32"/>
      <c r="P25" s="22"/>
      <c r="Q25" s="22"/>
      <c r="R25" s="22"/>
      <c r="S25" s="22"/>
      <c r="T25" s="22"/>
      <c r="U25" s="22"/>
      <c r="V25" s="22"/>
      <c r="W25" s="22"/>
      <c r="X25" s="158"/>
      <c r="Y25" s="158"/>
      <c r="Z25" s="158"/>
      <c r="AA25" s="158"/>
      <c r="AB25" s="29">
        <f t="shared" si="3"/>
        <v>0</v>
      </c>
      <c r="AC25" s="36"/>
      <c r="AD25" s="29"/>
      <c r="AE25" s="36"/>
      <c r="AF25" s="36"/>
      <c r="AG25" s="148"/>
      <c r="AH25" s="29">
        <f t="shared" si="0"/>
        <v>0</v>
      </c>
      <c r="AI25" s="108" t="str">
        <f t="shared" si="1"/>
        <v/>
      </c>
      <c r="AJ25" s="29">
        <f t="shared" si="2"/>
        <v>0</v>
      </c>
      <c r="AK25" s="148"/>
    </row>
    <row r="26" ht="16" customHeight="1" spans="1:37">
      <c r="A26" s="22"/>
      <c r="B26" s="158"/>
      <c r="C26" s="158"/>
      <c r="D26" s="158"/>
      <c r="E26" s="158"/>
      <c r="F26" s="80"/>
      <c r="G26" s="29"/>
      <c r="H26" s="32"/>
      <c r="I26" s="32"/>
      <c r="J26" s="32"/>
      <c r="K26" s="69"/>
      <c r="L26" s="22"/>
      <c r="M26" s="29"/>
      <c r="N26" s="32"/>
      <c r="O26" s="32"/>
      <c r="P26" s="22"/>
      <c r="Q26" s="22"/>
      <c r="R26" s="22"/>
      <c r="S26" s="22"/>
      <c r="T26" s="22"/>
      <c r="U26" s="22"/>
      <c r="V26" s="22"/>
      <c r="W26" s="22"/>
      <c r="X26" s="158"/>
      <c r="Y26" s="158"/>
      <c r="Z26" s="158"/>
      <c r="AA26" s="158"/>
      <c r="AB26" s="29">
        <f t="shared" si="3"/>
        <v>0</v>
      </c>
      <c r="AC26" s="36"/>
      <c r="AD26" s="29"/>
      <c r="AE26" s="36"/>
      <c r="AF26" s="36"/>
      <c r="AG26" s="148"/>
      <c r="AH26" s="29">
        <f t="shared" si="0"/>
        <v>0</v>
      </c>
      <c r="AI26" s="108" t="str">
        <f t="shared" si="1"/>
        <v/>
      </c>
      <c r="AJ26" s="29">
        <f t="shared" si="2"/>
        <v>0</v>
      </c>
      <c r="AK26" s="148"/>
    </row>
    <row r="27" ht="16" customHeight="1" spans="1:37">
      <c r="A27" s="122" t="s">
        <v>3162</v>
      </c>
      <c r="B27" s="21"/>
      <c r="C27" s="21"/>
      <c r="D27" s="21"/>
      <c r="E27" s="21"/>
      <c r="F27" s="21"/>
      <c r="G27" s="21"/>
      <c r="H27" s="21"/>
      <c r="I27" s="21"/>
      <c r="J27" s="21"/>
      <c r="K27" s="22"/>
      <c r="L27" s="69"/>
      <c r="M27" s="158"/>
      <c r="N27" s="158"/>
      <c r="O27" s="284"/>
      <c r="P27" s="69"/>
      <c r="Q27" s="69"/>
      <c r="R27" s="69"/>
      <c r="S27" s="69"/>
      <c r="T27" s="69"/>
      <c r="U27" s="69"/>
      <c r="V27" s="69"/>
      <c r="W27" s="69"/>
      <c r="X27" s="158"/>
      <c r="Y27" s="158"/>
      <c r="Z27" s="158"/>
      <c r="AA27" s="158"/>
      <c r="AB27" s="29"/>
      <c r="AC27" s="36">
        <f>SUM(AC7:AC26)</f>
        <v>0</v>
      </c>
      <c r="AD27" s="36">
        <f>SUM(AD7:AD26)</f>
        <v>0</v>
      </c>
      <c r="AE27" s="36">
        <f>SUM(AE7:AE26)</f>
        <v>0</v>
      </c>
      <c r="AF27" s="36">
        <f>SUM(AF7:AF26)</f>
        <v>0</v>
      </c>
      <c r="AG27" s="36"/>
      <c r="AH27" s="29">
        <f t="shared" si="0"/>
        <v>0</v>
      </c>
      <c r="AI27" s="108" t="str">
        <f t="shared" si="1"/>
        <v/>
      </c>
      <c r="AJ27" s="29">
        <f t="shared" si="2"/>
        <v>0</v>
      </c>
      <c r="AK27" s="32"/>
    </row>
    <row r="28" ht="16" customHeight="1" spans="1:37">
      <c r="A28" s="122" t="s">
        <v>3467</v>
      </c>
      <c r="B28" s="21"/>
      <c r="C28" s="21"/>
      <c r="D28" s="21"/>
      <c r="E28" s="21"/>
      <c r="F28" s="21"/>
      <c r="G28" s="21"/>
      <c r="H28" s="21"/>
      <c r="I28" s="21"/>
      <c r="J28" s="21"/>
      <c r="K28" s="22"/>
      <c r="L28" s="69"/>
      <c r="M28" s="158"/>
      <c r="N28" s="158"/>
      <c r="O28" s="139"/>
      <c r="P28" s="69"/>
      <c r="Q28" s="69"/>
      <c r="R28" s="69"/>
      <c r="S28" s="69"/>
      <c r="T28" s="69"/>
      <c r="U28" s="69"/>
      <c r="V28" s="69"/>
      <c r="W28" s="69"/>
      <c r="X28" s="158"/>
      <c r="Y28" s="158"/>
      <c r="Z28" s="158"/>
      <c r="AA28" s="158"/>
      <c r="AB28" s="29"/>
      <c r="AC28" s="36"/>
      <c r="AD28" s="29">
        <f>AE27</f>
        <v>0</v>
      </c>
      <c r="AE28" s="36"/>
      <c r="AF28" s="36"/>
      <c r="AG28" s="148"/>
      <c r="AH28" s="29"/>
      <c r="AI28" s="29"/>
      <c r="AJ28" s="29"/>
      <c r="AK28" s="32"/>
    </row>
    <row r="29" ht="16" customHeight="1" spans="1:37">
      <c r="A29" s="122" t="s">
        <v>3165</v>
      </c>
      <c r="B29" s="21"/>
      <c r="C29" s="21"/>
      <c r="D29" s="21"/>
      <c r="E29" s="21"/>
      <c r="F29" s="21"/>
      <c r="G29" s="21"/>
      <c r="H29" s="21"/>
      <c r="I29" s="21"/>
      <c r="J29" s="21"/>
      <c r="K29" s="22"/>
      <c r="L29" s="69"/>
      <c r="M29" s="28"/>
      <c r="N29" s="28"/>
      <c r="O29" s="139"/>
      <c r="P29" s="69"/>
      <c r="Q29" s="69"/>
      <c r="R29" s="69"/>
      <c r="S29" s="69"/>
      <c r="T29" s="69"/>
      <c r="U29" s="69"/>
      <c r="V29" s="69"/>
      <c r="W29" s="69"/>
      <c r="X29" s="28"/>
      <c r="Y29" s="28"/>
      <c r="Z29" s="28"/>
      <c r="AA29" s="28"/>
      <c r="AB29" s="29"/>
      <c r="AC29" s="36">
        <f>AC27-AC28</f>
        <v>0</v>
      </c>
      <c r="AD29" s="36">
        <f>AD27-AD28</f>
        <v>0</v>
      </c>
      <c r="AE29" s="36"/>
      <c r="AF29" s="36">
        <f>AF27</f>
        <v>0</v>
      </c>
      <c r="AG29" s="36"/>
      <c r="AH29" s="36">
        <f>AH27</f>
        <v>0</v>
      </c>
      <c r="AI29" s="108" t="str">
        <f>IF(AD29=0,"",(AH29-AD29)/AD29*100)</f>
        <v/>
      </c>
      <c r="AJ29" s="29"/>
      <c r="AK29" s="32"/>
    </row>
    <row r="30" ht="16" customHeight="1" spans="1:37">
      <c r="A30" s="73" t="e">
        <f>#REF!</f>
        <v>#REF!</v>
      </c>
      <c r="B30" s="283"/>
      <c r="C30" s="283"/>
      <c r="D30" s="283"/>
      <c r="E30" s="283"/>
      <c r="F30" s="283"/>
      <c r="G30" s="283"/>
      <c r="H30" s="73"/>
      <c r="I30" s="73"/>
      <c r="J30" s="73"/>
      <c r="K30" s="283"/>
      <c r="L30" s="283"/>
      <c r="M30" s="283"/>
      <c r="N30" s="73"/>
      <c r="O30" s="73"/>
      <c r="P30" s="283"/>
      <c r="Q30" s="283"/>
      <c r="R30" s="283"/>
      <c r="S30" s="283"/>
      <c r="T30" s="283"/>
      <c r="U30" s="283"/>
      <c r="V30" s="283"/>
      <c r="W30" s="283"/>
      <c r="X30" s="283"/>
      <c r="Y30" s="283"/>
      <c r="Z30" s="283"/>
      <c r="AA30" s="283"/>
      <c r="AB30" s="283"/>
      <c r="AC30" s="283"/>
      <c r="AD30" s="283"/>
      <c r="AE30" s="283"/>
      <c r="AF30" s="74" t="str">
        <f>CONCATENATE(索引!$D$6,"：",索引!$D52,"    ",索引!$E52)</f>
        <v>评估人员：高晓宇    王海龙</v>
      </c>
      <c r="AG30" s="73"/>
      <c r="AH30" s="73"/>
      <c r="AI30" s="73"/>
      <c r="AJ30" s="73"/>
      <c r="AK30" s="283"/>
    </row>
    <row r="31" ht="16" customHeight="1" spans="1:37">
      <c r="A31" s="8" t="e">
        <f>#REF!</f>
        <v>#REF!</v>
      </c>
      <c r="B31" s="8"/>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row>
  </sheetData>
  <mergeCells count="35">
    <mergeCell ref="A1:AK1"/>
    <mergeCell ref="AI2:AK2"/>
    <mergeCell ref="A3:AK3"/>
    <mergeCell ref="B5:G5"/>
    <mergeCell ref="AC5:AD5"/>
    <mergeCell ref="AF5:AH5"/>
    <mergeCell ref="A27:J27"/>
    <mergeCell ref="A28:J28"/>
    <mergeCell ref="A29:J29"/>
    <mergeCell ref="A5:A6"/>
    <mergeCell ref="H5:H6"/>
    <mergeCell ref="I5:I6"/>
    <mergeCell ref="J5:J6"/>
    <mergeCell ref="K5:K6"/>
    <mergeCell ref="L5:L6"/>
    <mergeCell ref="M5:M6"/>
    <mergeCell ref="N5:N6"/>
    <mergeCell ref="O5:O6"/>
    <mergeCell ref="P5:P6"/>
    <mergeCell ref="Q5:Q6"/>
    <mergeCell ref="R5:R6"/>
    <mergeCell ref="S5:S6"/>
    <mergeCell ref="T5:T6"/>
    <mergeCell ref="U5:U6"/>
    <mergeCell ref="V5:V6"/>
    <mergeCell ref="W5:W6"/>
    <mergeCell ref="X5:X6"/>
    <mergeCell ref="Y5:Y6"/>
    <mergeCell ref="Z5:Z6"/>
    <mergeCell ref="AA5:AA6"/>
    <mergeCell ref="AB5:AB6"/>
    <mergeCell ref="AE5:AE6"/>
    <mergeCell ref="AI5:AI6"/>
    <mergeCell ref="AJ5:AJ6"/>
    <mergeCell ref="AK5:AK6"/>
  </mergeCells>
  <pageMargins left="0.75" right="0.75" top="1" bottom="1" header="0.5" footer="0.5"/>
  <headerFooter/>
  <drawing r:id="rId2"/>
  <legacyDrawing r:id="rId3"/>
  <picture r:id="rId4"/>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AH31"/>
  <sheetViews>
    <sheetView workbookViewId="0">
      <pane xSplit="10" ySplit="6" topLeftCell="K7" activePane="bottomRight" state="frozen"/>
      <selection/>
      <selection pane="topRight"/>
      <selection pane="bottomLeft"/>
      <selection pane="bottomRight" activeCell="A1" sqref="A1:AH1"/>
    </sheetView>
  </sheetViews>
  <sheetFormatPr defaultColWidth="14" defaultRowHeight="15.2"/>
  <cols>
    <col min="1" max="1" width="7" collapsed="1"/>
    <col min="2" max="7" width="7" hidden="1" customWidth="1" outlineLevel="1"/>
    <col min="8" max="8" width="11" customWidth="1"/>
    <col min="9" max="9" width="13" collapsed="1"/>
    <col min="10" max="10" width="13" hidden="1" customWidth="1" outlineLevel="1"/>
    <col min="11" max="12" width="5" customWidth="1"/>
    <col min="13" max="13" width="5" collapsed="1"/>
    <col min="14" max="14" width="5" hidden="1" customWidth="1" outlineLevel="1"/>
    <col min="15" max="15" width="11" hidden="1" customWidth="1" outlineLevel="1"/>
    <col min="16" max="17" width="5" hidden="1" customWidth="1" outlineLevel="1"/>
    <col min="18" max="22" width="7" hidden="1" customWidth="1" outlineLevel="1"/>
    <col min="23" max="23" width="7" collapsed="1"/>
    <col min="24" max="26" width="7" hidden="1" customWidth="1" outlineLevel="1"/>
    <col min="27" max="28" width="7" customWidth="1"/>
    <col min="29" max="29" width="17" customWidth="1"/>
    <col min="30" max="31" width="9" customWidth="1"/>
    <col min="32" max="32" width="7" customWidth="1"/>
    <col min="33" max="33" width="9" customWidth="1"/>
    <col min="34" max="34" width="7" customWidth="1"/>
  </cols>
  <sheetData>
    <row r="1" ht="24" customHeight="1" spans="1:34">
      <c r="A1" s="61" t="s">
        <v>3468</v>
      </c>
      <c r="B1" s="62"/>
      <c r="C1" s="62"/>
      <c r="D1" s="62"/>
      <c r="E1" s="62"/>
      <c r="F1" s="62"/>
      <c r="G1" s="62"/>
      <c r="H1" s="62"/>
      <c r="I1" s="62"/>
      <c r="J1" s="62"/>
      <c r="K1" s="62"/>
      <c r="L1" s="62"/>
      <c r="M1" s="62"/>
      <c r="N1" s="62"/>
      <c r="O1" s="62"/>
      <c r="P1" s="62"/>
      <c r="Q1" s="62"/>
      <c r="R1" s="62"/>
      <c r="S1" s="62"/>
      <c r="T1" s="62"/>
      <c r="U1" s="62"/>
      <c r="V1" s="62"/>
      <c r="W1" s="62"/>
      <c r="X1" s="62"/>
      <c r="Y1" s="62"/>
      <c r="Z1" s="62"/>
      <c r="AA1" s="62"/>
      <c r="AB1" s="62"/>
      <c r="AC1" s="62"/>
      <c r="AD1" s="62"/>
      <c r="AE1" s="62"/>
      <c r="AF1" s="62"/>
      <c r="AG1" s="62"/>
      <c r="AH1" s="62"/>
    </row>
    <row r="2" ht="16" customHeight="1" spans="1:34">
      <c r="A2" s="8"/>
      <c r="B2" s="63"/>
      <c r="C2" s="63"/>
      <c r="D2" s="63"/>
      <c r="E2" s="63"/>
      <c r="F2" s="63"/>
      <c r="G2" s="63"/>
      <c r="H2" s="63"/>
      <c r="I2" s="63"/>
      <c r="J2" s="63"/>
      <c r="K2" s="63"/>
      <c r="L2" s="63"/>
      <c r="M2" s="63"/>
      <c r="N2" s="63"/>
      <c r="O2" s="63"/>
      <c r="P2" s="63"/>
      <c r="Q2" s="63"/>
      <c r="R2" s="63"/>
      <c r="S2" s="63"/>
      <c r="T2" s="63"/>
      <c r="U2" s="63"/>
      <c r="V2" s="63"/>
      <c r="W2" s="63"/>
      <c r="X2" s="63"/>
      <c r="Y2" s="63"/>
      <c r="Z2" s="63"/>
      <c r="AA2" s="63"/>
      <c r="AB2" s="63"/>
      <c r="AC2" s="63"/>
      <c r="AD2" s="63"/>
      <c r="AE2" s="63"/>
      <c r="AF2" s="63"/>
      <c r="AG2" s="63"/>
      <c r="AH2" s="83" t="s">
        <v>3469</v>
      </c>
    </row>
    <row r="3" ht="16" customHeight="1" spans="1:34">
      <c r="A3" s="63" t="e">
        <f>#REF!</f>
        <v>#REF!</v>
      </c>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row>
    <row r="4" ht="16" customHeight="1" spans="1:34">
      <c r="A4" s="64" t="e">
        <f>#REF!</f>
        <v>#REF!</v>
      </c>
      <c r="B4" s="8"/>
      <c r="C4" s="8"/>
      <c r="D4" s="8"/>
      <c r="E4" s="8"/>
      <c r="F4" s="8"/>
      <c r="G4" s="8"/>
      <c r="H4" s="64"/>
      <c r="I4" s="64"/>
      <c r="J4" s="64"/>
      <c r="K4" s="64"/>
      <c r="L4" s="64"/>
      <c r="M4" s="8"/>
      <c r="N4" s="64"/>
      <c r="O4" s="64"/>
      <c r="P4" s="8"/>
      <c r="Q4" s="8"/>
      <c r="R4" s="8"/>
      <c r="S4" s="8"/>
      <c r="T4" s="8"/>
      <c r="U4" s="8"/>
      <c r="V4" s="8"/>
      <c r="W4" s="8"/>
      <c r="X4" s="8"/>
      <c r="Y4" s="8"/>
      <c r="Z4" s="8"/>
      <c r="AA4" s="8"/>
      <c r="AB4" s="8"/>
      <c r="AC4" s="8"/>
      <c r="AD4" s="8"/>
      <c r="AE4" s="8"/>
      <c r="AF4" s="8"/>
      <c r="AG4" s="8"/>
      <c r="AH4" s="42" t="s">
        <v>2952</v>
      </c>
    </row>
    <row r="5" ht="19" customHeight="1" spans="1:34">
      <c r="A5" s="22" t="s">
        <v>0</v>
      </c>
      <c r="B5" s="280" t="s">
        <v>3434</v>
      </c>
      <c r="C5" s="21"/>
      <c r="D5" s="21"/>
      <c r="E5" s="21"/>
      <c r="F5" s="21"/>
      <c r="G5" s="21"/>
      <c r="H5" s="22" t="s">
        <v>3435</v>
      </c>
      <c r="I5" s="90" t="s">
        <v>3436</v>
      </c>
      <c r="J5" s="90" t="s">
        <v>3437</v>
      </c>
      <c r="K5" s="90" t="s">
        <v>3438</v>
      </c>
      <c r="L5" s="90" t="s">
        <v>3439</v>
      </c>
      <c r="M5" s="90" t="s">
        <v>3440</v>
      </c>
      <c r="N5" s="90" t="s">
        <v>3441</v>
      </c>
      <c r="O5" s="90" t="s">
        <v>3442</v>
      </c>
      <c r="P5" s="90" t="s">
        <v>3443</v>
      </c>
      <c r="Q5" s="90" t="s">
        <v>3444</v>
      </c>
      <c r="R5" s="90" t="s">
        <v>3445</v>
      </c>
      <c r="S5" s="90" t="s">
        <v>3446</v>
      </c>
      <c r="T5" s="90" t="s">
        <v>3447</v>
      </c>
      <c r="U5" s="90" t="s">
        <v>3448</v>
      </c>
      <c r="V5" s="90" t="s">
        <v>3449</v>
      </c>
      <c r="W5" s="90" t="s">
        <v>3450</v>
      </c>
      <c r="X5" s="90" t="s">
        <v>3451</v>
      </c>
      <c r="Y5" s="90" t="s">
        <v>3452</v>
      </c>
      <c r="Z5" s="90" t="s">
        <v>3453</v>
      </c>
      <c r="AA5" s="90" t="s">
        <v>3454</v>
      </c>
      <c r="AB5" s="90" t="s">
        <v>3455</v>
      </c>
      <c r="AC5" s="90" t="s">
        <v>3470</v>
      </c>
      <c r="AD5" s="90" t="s">
        <v>3050</v>
      </c>
      <c r="AE5" s="35" t="s">
        <v>3051</v>
      </c>
      <c r="AF5" s="90" t="s">
        <v>3053</v>
      </c>
      <c r="AG5" s="90" t="s">
        <v>3456</v>
      </c>
      <c r="AH5" s="90" t="s">
        <v>3083</v>
      </c>
    </row>
    <row r="6" ht="19" customHeight="1" spans="1:34">
      <c r="A6" s="37"/>
      <c r="B6" s="143" t="s">
        <v>3457</v>
      </c>
      <c r="C6" s="143" t="s">
        <v>3458</v>
      </c>
      <c r="D6" s="143" t="s">
        <v>3459</v>
      </c>
      <c r="E6" s="143" t="s">
        <v>3460</v>
      </c>
      <c r="F6" s="143" t="s">
        <v>3461</v>
      </c>
      <c r="G6" s="143" t="s">
        <v>3462</v>
      </c>
      <c r="H6" s="37"/>
      <c r="I6" s="37"/>
      <c r="J6" s="37"/>
      <c r="K6" s="37"/>
      <c r="L6" s="37"/>
      <c r="M6" s="37"/>
      <c r="N6" s="37"/>
      <c r="O6" s="37"/>
      <c r="P6" s="37"/>
      <c r="Q6" s="37"/>
      <c r="R6" s="37"/>
      <c r="S6" s="37"/>
      <c r="T6" s="37"/>
      <c r="U6" s="37"/>
      <c r="V6" s="37"/>
      <c r="W6" s="37"/>
      <c r="X6" s="37"/>
      <c r="Y6" s="37"/>
      <c r="Z6" s="37"/>
      <c r="AA6" s="37"/>
      <c r="AB6" s="37"/>
      <c r="AC6" s="37"/>
      <c r="AD6" s="37"/>
      <c r="AE6" s="27"/>
      <c r="AF6" s="37"/>
      <c r="AG6" s="37"/>
      <c r="AH6" s="37"/>
    </row>
    <row r="7" ht="16" customHeight="1" spans="1:34">
      <c r="A7" s="22"/>
      <c r="B7" s="29"/>
      <c r="C7" s="281"/>
      <c r="D7" s="281"/>
      <c r="E7" s="281"/>
      <c r="F7" s="281"/>
      <c r="G7" s="281"/>
      <c r="H7" s="32"/>
      <c r="I7" s="32"/>
      <c r="J7" s="32"/>
      <c r="K7" s="69"/>
      <c r="L7" s="69"/>
      <c r="M7" s="281"/>
      <c r="N7" s="22"/>
      <c r="O7" s="32"/>
      <c r="P7" s="158"/>
      <c r="Q7" s="158"/>
      <c r="R7" s="158"/>
      <c r="S7" s="158"/>
      <c r="T7" s="158"/>
      <c r="U7" s="158"/>
      <c r="V7" s="158"/>
      <c r="W7" s="22" t="s">
        <v>3465</v>
      </c>
      <c r="X7" s="281"/>
      <c r="Y7" s="281"/>
      <c r="Z7" s="281"/>
      <c r="AA7" s="35" t="s">
        <v>3466</v>
      </c>
      <c r="AB7" s="281"/>
      <c r="AC7" s="282"/>
      <c r="AD7" s="282"/>
      <c r="AE7" s="282"/>
      <c r="AF7" s="108" t="str">
        <f>IF(AD7=0,"",(AE7-AD7)/AD7*100)</f>
        <v/>
      </c>
      <c r="AG7" s="29">
        <f t="shared" ref="AG7:AG28" si="0">IF(M7=0,0,ROUND(AE7/M7,2))</f>
        <v>0</v>
      </c>
      <c r="AH7" s="32"/>
    </row>
    <row r="8" ht="16" customHeight="1" spans="1:34">
      <c r="A8" s="22"/>
      <c r="B8" s="29"/>
      <c r="C8" s="281"/>
      <c r="D8" s="281"/>
      <c r="E8" s="281"/>
      <c r="F8" s="281"/>
      <c r="G8" s="281"/>
      <c r="H8" s="32"/>
      <c r="I8" s="32"/>
      <c r="J8" s="32"/>
      <c r="K8" s="69"/>
      <c r="L8" s="69"/>
      <c r="M8" s="281"/>
      <c r="N8" s="22"/>
      <c r="O8" s="32"/>
      <c r="P8" s="158"/>
      <c r="Q8" s="158"/>
      <c r="R8" s="158"/>
      <c r="S8" s="158"/>
      <c r="T8" s="158"/>
      <c r="U8" s="158"/>
      <c r="V8" s="158"/>
      <c r="W8" s="158"/>
      <c r="X8" s="281"/>
      <c r="Y8" s="281"/>
      <c r="Z8" s="281"/>
      <c r="AA8" s="281"/>
      <c r="AB8" s="281"/>
      <c r="AC8" s="282"/>
      <c r="AD8" s="29"/>
      <c r="AE8" s="36"/>
      <c r="AF8" s="108" t="str">
        <f>IF(AD8=0,"",(AE8-AD8)/AD8*100)</f>
        <v/>
      </c>
      <c r="AG8" s="29">
        <f t="shared" si="0"/>
        <v>0</v>
      </c>
      <c r="AH8" s="32"/>
    </row>
    <row r="9" ht="16" customHeight="1" spans="1:34">
      <c r="A9" s="22"/>
      <c r="B9" s="29"/>
      <c r="C9" s="281"/>
      <c r="D9" s="281"/>
      <c r="E9" s="281"/>
      <c r="F9" s="281"/>
      <c r="G9" s="281"/>
      <c r="H9" s="32"/>
      <c r="I9" s="32"/>
      <c r="J9" s="32"/>
      <c r="K9" s="69"/>
      <c r="L9" s="69"/>
      <c r="M9" s="281"/>
      <c r="N9" s="22"/>
      <c r="O9" s="32"/>
      <c r="P9" s="158"/>
      <c r="Q9" s="158"/>
      <c r="R9" s="158"/>
      <c r="S9" s="158"/>
      <c r="T9" s="158"/>
      <c r="U9" s="158"/>
      <c r="V9" s="158"/>
      <c r="W9" s="158"/>
      <c r="X9" s="281"/>
      <c r="Y9" s="281"/>
      <c r="Z9" s="281"/>
      <c r="AA9" s="281"/>
      <c r="AB9" s="281"/>
      <c r="AC9" s="282"/>
      <c r="AD9" s="29"/>
      <c r="AE9" s="36"/>
      <c r="AF9" s="108" t="str">
        <f>IF(AD9=0,"",(AE9-AD9)/AD9*100)</f>
        <v/>
      </c>
      <c r="AG9" s="29">
        <f t="shared" si="0"/>
        <v>0</v>
      </c>
      <c r="AH9" s="32"/>
    </row>
    <row r="10" ht="16" customHeight="1" spans="1:34">
      <c r="A10" s="22"/>
      <c r="B10" s="29"/>
      <c r="C10" s="281"/>
      <c r="D10" s="281"/>
      <c r="E10" s="281"/>
      <c r="F10" s="281"/>
      <c r="G10" s="281"/>
      <c r="H10" s="32"/>
      <c r="I10" s="32"/>
      <c r="J10" s="32"/>
      <c r="K10" s="69"/>
      <c r="L10" s="69"/>
      <c r="M10" s="281"/>
      <c r="N10" s="22"/>
      <c r="O10" s="32"/>
      <c r="P10" s="158"/>
      <c r="Q10" s="158"/>
      <c r="R10" s="158"/>
      <c r="S10" s="158"/>
      <c r="T10" s="158"/>
      <c r="U10" s="158"/>
      <c r="V10" s="158"/>
      <c r="W10" s="158"/>
      <c r="X10" s="281"/>
      <c r="Y10" s="281"/>
      <c r="Z10" s="281"/>
      <c r="AA10" s="281"/>
      <c r="AB10" s="281"/>
      <c r="AC10" s="282"/>
      <c r="AD10" s="29"/>
      <c r="AE10" s="36"/>
      <c r="AF10" s="108" t="str">
        <f>IF(AD10=0,"",(AE10-AD10)/AD10*100)</f>
        <v/>
      </c>
      <c r="AG10" s="29">
        <f t="shared" si="0"/>
        <v>0</v>
      </c>
      <c r="AH10" s="32"/>
    </row>
    <row r="11" ht="16" customHeight="1" spans="1:34">
      <c r="A11" s="22"/>
      <c r="B11" s="29"/>
      <c r="C11" s="281"/>
      <c r="D11" s="281"/>
      <c r="E11" s="281"/>
      <c r="F11" s="281"/>
      <c r="G11" s="281"/>
      <c r="H11" s="32"/>
      <c r="I11" s="32"/>
      <c r="J11" s="32"/>
      <c r="K11" s="69"/>
      <c r="L11" s="69"/>
      <c r="M11" s="281"/>
      <c r="N11" s="22"/>
      <c r="O11" s="32"/>
      <c r="P11" s="158"/>
      <c r="Q11" s="158"/>
      <c r="R11" s="158"/>
      <c r="S11" s="158"/>
      <c r="T11" s="158"/>
      <c r="U11" s="158"/>
      <c r="V11" s="158"/>
      <c r="W11" s="158"/>
      <c r="X11" s="281"/>
      <c r="Y11" s="281"/>
      <c r="Z11" s="281"/>
      <c r="AA11" s="281"/>
      <c r="AB11" s="281"/>
      <c r="AC11" s="282"/>
      <c r="AD11" s="29"/>
      <c r="AE11" s="36"/>
      <c r="AF11" s="108" t="str">
        <f>IF(AD11=0,"",(AE11-AD11)/AD11*100)</f>
        <v/>
      </c>
      <c r="AG11" s="29">
        <f t="shared" si="0"/>
        <v>0</v>
      </c>
      <c r="AH11" s="32"/>
    </row>
    <row r="12" ht="16" customHeight="1" spans="1:34">
      <c r="A12" s="22"/>
      <c r="B12" s="29"/>
      <c r="C12" s="281"/>
      <c r="D12" s="281"/>
      <c r="E12" s="281"/>
      <c r="F12" s="281"/>
      <c r="G12" s="281"/>
      <c r="H12" s="32"/>
      <c r="I12" s="32"/>
      <c r="J12" s="32"/>
      <c r="K12" s="69"/>
      <c r="L12" s="69"/>
      <c r="M12" s="281"/>
      <c r="N12" s="22"/>
      <c r="O12" s="32"/>
      <c r="P12" s="158"/>
      <c r="Q12" s="158"/>
      <c r="R12" s="158"/>
      <c r="S12" s="158"/>
      <c r="T12" s="158"/>
      <c r="U12" s="158"/>
      <c r="V12" s="158"/>
      <c r="W12" s="158"/>
      <c r="X12" s="281"/>
      <c r="Y12" s="281"/>
      <c r="Z12" s="281"/>
      <c r="AA12" s="281"/>
      <c r="AB12" s="281"/>
      <c r="AC12" s="282"/>
      <c r="AD12" s="29"/>
      <c r="AE12" s="36"/>
      <c r="AF12" s="108"/>
      <c r="AG12" s="29">
        <f t="shared" si="0"/>
        <v>0</v>
      </c>
      <c r="AH12" s="32"/>
    </row>
    <row r="13" ht="16" customHeight="1" spans="1:34">
      <c r="A13" s="22"/>
      <c r="B13" s="29"/>
      <c r="C13" s="281"/>
      <c r="D13" s="281"/>
      <c r="E13" s="281"/>
      <c r="F13" s="281"/>
      <c r="G13" s="281"/>
      <c r="H13" s="32"/>
      <c r="I13" s="32"/>
      <c r="J13" s="32"/>
      <c r="K13" s="69"/>
      <c r="L13" s="69"/>
      <c r="M13" s="281"/>
      <c r="N13" s="22"/>
      <c r="O13" s="32"/>
      <c r="P13" s="158"/>
      <c r="Q13" s="158"/>
      <c r="R13" s="158"/>
      <c r="S13" s="158"/>
      <c r="T13" s="158"/>
      <c r="U13" s="158"/>
      <c r="V13" s="158"/>
      <c r="W13" s="158"/>
      <c r="X13" s="281"/>
      <c r="Y13" s="281"/>
      <c r="Z13" s="281"/>
      <c r="AA13" s="281"/>
      <c r="AB13" s="281"/>
      <c r="AC13" s="282"/>
      <c r="AD13" s="29"/>
      <c r="AE13" s="36"/>
      <c r="AF13" s="108"/>
      <c r="AG13" s="29">
        <f t="shared" si="0"/>
        <v>0</v>
      </c>
      <c r="AH13" s="32"/>
    </row>
    <row r="14" ht="16" customHeight="1" spans="1:34">
      <c r="A14" s="22"/>
      <c r="B14" s="29"/>
      <c r="C14" s="281"/>
      <c r="D14" s="281"/>
      <c r="E14" s="281"/>
      <c r="F14" s="281"/>
      <c r="G14" s="281"/>
      <c r="H14" s="32"/>
      <c r="I14" s="32"/>
      <c r="J14" s="32"/>
      <c r="K14" s="69"/>
      <c r="L14" s="69"/>
      <c r="M14" s="281"/>
      <c r="N14" s="22"/>
      <c r="O14" s="32"/>
      <c r="P14" s="158"/>
      <c r="Q14" s="158"/>
      <c r="R14" s="158"/>
      <c r="S14" s="158"/>
      <c r="T14" s="158"/>
      <c r="U14" s="158"/>
      <c r="V14" s="158"/>
      <c r="W14" s="158"/>
      <c r="X14" s="281"/>
      <c r="Y14" s="281"/>
      <c r="Z14" s="281"/>
      <c r="AA14" s="281"/>
      <c r="AB14" s="281"/>
      <c r="AC14" s="282"/>
      <c r="AD14" s="29"/>
      <c r="AE14" s="36"/>
      <c r="AF14" s="108"/>
      <c r="AG14" s="29">
        <f t="shared" si="0"/>
        <v>0</v>
      </c>
      <c r="AH14" s="32"/>
    </row>
    <row r="15" ht="16" customHeight="1" spans="1:34">
      <c r="A15" s="22"/>
      <c r="B15" s="29"/>
      <c r="C15" s="281"/>
      <c r="D15" s="281"/>
      <c r="E15" s="281"/>
      <c r="F15" s="281"/>
      <c r="G15" s="281"/>
      <c r="H15" s="32"/>
      <c r="I15" s="32"/>
      <c r="J15" s="32"/>
      <c r="K15" s="69"/>
      <c r="L15" s="69"/>
      <c r="M15" s="281"/>
      <c r="N15" s="22"/>
      <c r="O15" s="32"/>
      <c r="P15" s="158"/>
      <c r="Q15" s="158"/>
      <c r="R15" s="158"/>
      <c r="S15" s="158"/>
      <c r="T15" s="158"/>
      <c r="U15" s="158"/>
      <c r="V15" s="158"/>
      <c r="W15" s="158"/>
      <c r="X15" s="281"/>
      <c r="Y15" s="281"/>
      <c r="Z15" s="281"/>
      <c r="AA15" s="281"/>
      <c r="AB15" s="281"/>
      <c r="AC15" s="282"/>
      <c r="AD15" s="29"/>
      <c r="AE15" s="36"/>
      <c r="AF15" s="108"/>
      <c r="AG15" s="29">
        <f t="shared" si="0"/>
        <v>0</v>
      </c>
      <c r="AH15" s="32"/>
    </row>
    <row r="16" ht="16" customHeight="1" spans="1:34">
      <c r="A16" s="22"/>
      <c r="B16" s="29"/>
      <c r="C16" s="281"/>
      <c r="D16" s="281"/>
      <c r="E16" s="281"/>
      <c r="F16" s="281"/>
      <c r="G16" s="281"/>
      <c r="H16" s="32"/>
      <c r="I16" s="32"/>
      <c r="J16" s="32"/>
      <c r="K16" s="69"/>
      <c r="L16" s="69"/>
      <c r="M16" s="281"/>
      <c r="N16" s="22"/>
      <c r="O16" s="32"/>
      <c r="P16" s="158"/>
      <c r="Q16" s="158"/>
      <c r="R16" s="158"/>
      <c r="S16" s="158"/>
      <c r="T16" s="158"/>
      <c r="U16" s="158"/>
      <c r="V16" s="158"/>
      <c r="W16" s="158"/>
      <c r="X16" s="281"/>
      <c r="Y16" s="281"/>
      <c r="Z16" s="281"/>
      <c r="AA16" s="281"/>
      <c r="AB16" s="281"/>
      <c r="AC16" s="282"/>
      <c r="AD16" s="29"/>
      <c r="AE16" s="36"/>
      <c r="AF16" s="108"/>
      <c r="AG16" s="29">
        <f t="shared" si="0"/>
        <v>0</v>
      </c>
      <c r="AH16" s="32"/>
    </row>
    <row r="17" ht="16" customHeight="1" spans="1:34">
      <c r="A17" s="22"/>
      <c r="B17" s="29"/>
      <c r="C17" s="281"/>
      <c r="D17" s="281"/>
      <c r="E17" s="281"/>
      <c r="F17" s="281"/>
      <c r="G17" s="281"/>
      <c r="H17" s="32"/>
      <c r="I17" s="32"/>
      <c r="J17" s="32"/>
      <c r="K17" s="69"/>
      <c r="L17" s="69"/>
      <c r="M17" s="281"/>
      <c r="N17" s="22"/>
      <c r="O17" s="32"/>
      <c r="P17" s="158"/>
      <c r="Q17" s="158"/>
      <c r="R17" s="158"/>
      <c r="S17" s="158"/>
      <c r="T17" s="158"/>
      <c r="U17" s="158"/>
      <c r="V17" s="158"/>
      <c r="W17" s="158"/>
      <c r="X17" s="281"/>
      <c r="Y17" s="281"/>
      <c r="Z17" s="281"/>
      <c r="AA17" s="281"/>
      <c r="AB17" s="281"/>
      <c r="AC17" s="282"/>
      <c r="AD17" s="29"/>
      <c r="AE17" s="36"/>
      <c r="AF17" s="108"/>
      <c r="AG17" s="29">
        <f t="shared" si="0"/>
        <v>0</v>
      </c>
      <c r="AH17" s="32"/>
    </row>
    <row r="18" ht="16" customHeight="1" spans="1:34">
      <c r="A18" s="22"/>
      <c r="B18" s="29"/>
      <c r="C18" s="281"/>
      <c r="D18" s="281"/>
      <c r="E18" s="281"/>
      <c r="F18" s="281"/>
      <c r="G18" s="281"/>
      <c r="H18" s="32"/>
      <c r="I18" s="32"/>
      <c r="J18" s="32"/>
      <c r="K18" s="69"/>
      <c r="L18" s="69"/>
      <c r="M18" s="281"/>
      <c r="N18" s="22"/>
      <c r="O18" s="32"/>
      <c r="P18" s="158"/>
      <c r="Q18" s="158"/>
      <c r="R18" s="158"/>
      <c r="S18" s="158"/>
      <c r="T18" s="158"/>
      <c r="U18" s="158"/>
      <c r="V18" s="158"/>
      <c r="W18" s="158"/>
      <c r="X18" s="281"/>
      <c r="Y18" s="281"/>
      <c r="Z18" s="281"/>
      <c r="AA18" s="281"/>
      <c r="AB18" s="281"/>
      <c r="AC18" s="282"/>
      <c r="AD18" s="29"/>
      <c r="AE18" s="36"/>
      <c r="AF18" s="108"/>
      <c r="AG18" s="29">
        <f t="shared" si="0"/>
        <v>0</v>
      </c>
      <c r="AH18" s="32"/>
    </row>
    <row r="19" ht="16" customHeight="1" spans="1:34">
      <c r="A19" s="22"/>
      <c r="B19" s="29"/>
      <c r="C19" s="281"/>
      <c r="D19" s="281"/>
      <c r="E19" s="281"/>
      <c r="F19" s="281"/>
      <c r="G19" s="281"/>
      <c r="H19" s="32"/>
      <c r="I19" s="32"/>
      <c r="J19" s="32"/>
      <c r="K19" s="69"/>
      <c r="L19" s="69"/>
      <c r="M19" s="281"/>
      <c r="N19" s="22"/>
      <c r="O19" s="32"/>
      <c r="P19" s="158"/>
      <c r="Q19" s="158"/>
      <c r="R19" s="158"/>
      <c r="S19" s="158"/>
      <c r="T19" s="158"/>
      <c r="U19" s="158"/>
      <c r="V19" s="158"/>
      <c r="W19" s="158"/>
      <c r="X19" s="281"/>
      <c r="Y19" s="281"/>
      <c r="Z19" s="281"/>
      <c r="AA19" s="281"/>
      <c r="AB19" s="281"/>
      <c r="AC19" s="282"/>
      <c r="AD19" s="29"/>
      <c r="AE19" s="36"/>
      <c r="AF19" s="108" t="str">
        <f>IF(AD19=0,"",(AE19-AD19)/AD19*100)</f>
        <v/>
      </c>
      <c r="AG19" s="29">
        <f t="shared" si="0"/>
        <v>0</v>
      </c>
      <c r="AH19" s="32"/>
    </row>
    <row r="20" ht="16" customHeight="1" spans="1:34">
      <c r="A20" s="22"/>
      <c r="B20" s="29"/>
      <c r="C20" s="281"/>
      <c r="D20" s="281"/>
      <c r="E20" s="281"/>
      <c r="F20" s="281"/>
      <c r="G20" s="281"/>
      <c r="H20" s="32"/>
      <c r="I20" s="32"/>
      <c r="J20" s="32"/>
      <c r="K20" s="69"/>
      <c r="L20" s="69"/>
      <c r="M20" s="281"/>
      <c r="N20" s="22"/>
      <c r="O20" s="32"/>
      <c r="P20" s="158"/>
      <c r="Q20" s="158"/>
      <c r="R20" s="158"/>
      <c r="S20" s="158"/>
      <c r="T20" s="158"/>
      <c r="U20" s="158"/>
      <c r="V20" s="158"/>
      <c r="W20" s="158"/>
      <c r="X20" s="281"/>
      <c r="Y20" s="281"/>
      <c r="Z20" s="281"/>
      <c r="AA20" s="281"/>
      <c r="AB20" s="281"/>
      <c r="AC20" s="282"/>
      <c r="AD20" s="29"/>
      <c r="AE20" s="36"/>
      <c r="AF20" s="108" t="str">
        <f>IF(AD20=0,"",(AE20-AD20)/AD20*100)</f>
        <v/>
      </c>
      <c r="AG20" s="29">
        <f t="shared" si="0"/>
        <v>0</v>
      </c>
      <c r="AH20" s="32"/>
    </row>
    <row r="21" ht="16" customHeight="1" spans="1:34">
      <c r="A21" s="22"/>
      <c r="B21" s="29"/>
      <c r="C21" s="281"/>
      <c r="D21" s="281"/>
      <c r="E21" s="281"/>
      <c r="F21" s="281"/>
      <c r="G21" s="281"/>
      <c r="H21" s="32"/>
      <c r="I21" s="32"/>
      <c r="J21" s="32"/>
      <c r="K21" s="69"/>
      <c r="L21" s="69"/>
      <c r="M21" s="281"/>
      <c r="N21" s="22"/>
      <c r="O21" s="32"/>
      <c r="P21" s="158"/>
      <c r="Q21" s="158"/>
      <c r="R21" s="158"/>
      <c r="S21" s="158"/>
      <c r="T21" s="158"/>
      <c r="U21" s="158"/>
      <c r="V21" s="158"/>
      <c r="W21" s="158"/>
      <c r="X21" s="281"/>
      <c r="Y21" s="281"/>
      <c r="Z21" s="281"/>
      <c r="AA21" s="281"/>
      <c r="AB21" s="281"/>
      <c r="AC21" s="282"/>
      <c r="AD21" s="29"/>
      <c r="AE21" s="36"/>
      <c r="AF21" s="108" t="str">
        <f>IF(AD21=0,"",(AE21-AD21)/AD21*100)</f>
        <v/>
      </c>
      <c r="AG21" s="29">
        <f t="shared" si="0"/>
        <v>0</v>
      </c>
      <c r="AH21" s="32"/>
    </row>
    <row r="22" ht="16" customHeight="1" spans="1:34">
      <c r="A22" s="22"/>
      <c r="B22" s="29"/>
      <c r="C22" s="281"/>
      <c r="D22" s="281"/>
      <c r="E22" s="281"/>
      <c r="F22" s="281"/>
      <c r="G22" s="281"/>
      <c r="H22" s="32"/>
      <c r="I22" s="32"/>
      <c r="J22" s="32"/>
      <c r="K22" s="69"/>
      <c r="L22" s="69"/>
      <c r="M22" s="281"/>
      <c r="N22" s="22"/>
      <c r="O22" s="32"/>
      <c r="P22" s="158"/>
      <c r="Q22" s="158"/>
      <c r="R22" s="158"/>
      <c r="S22" s="158"/>
      <c r="T22" s="158"/>
      <c r="U22" s="158"/>
      <c r="V22" s="158"/>
      <c r="W22" s="158"/>
      <c r="X22" s="281"/>
      <c r="Y22" s="281"/>
      <c r="Z22" s="281"/>
      <c r="AA22" s="281"/>
      <c r="AB22" s="281"/>
      <c r="AC22" s="282"/>
      <c r="AD22" s="29"/>
      <c r="AE22" s="36"/>
      <c r="AF22" s="108" t="str">
        <f>IF(AD22=0,"",(AE22-AD22)/AD22*100)</f>
        <v/>
      </c>
      <c r="AG22" s="29">
        <f t="shared" si="0"/>
        <v>0</v>
      </c>
      <c r="AH22" s="32"/>
    </row>
    <row r="23" ht="16" customHeight="1" spans="1:34">
      <c r="A23" s="22"/>
      <c r="B23" s="29"/>
      <c r="C23" s="281"/>
      <c r="D23" s="281"/>
      <c r="E23" s="281"/>
      <c r="F23" s="281"/>
      <c r="G23" s="281"/>
      <c r="H23" s="32"/>
      <c r="I23" s="32"/>
      <c r="J23" s="32"/>
      <c r="K23" s="69"/>
      <c r="L23" s="69"/>
      <c r="M23" s="281"/>
      <c r="N23" s="22"/>
      <c r="O23" s="32"/>
      <c r="P23" s="158"/>
      <c r="Q23" s="158"/>
      <c r="R23" s="158"/>
      <c r="S23" s="158"/>
      <c r="T23" s="158"/>
      <c r="U23" s="158"/>
      <c r="V23" s="158"/>
      <c r="W23" s="158"/>
      <c r="X23" s="281"/>
      <c r="Y23" s="281"/>
      <c r="Z23" s="281"/>
      <c r="AA23" s="281"/>
      <c r="AB23" s="281"/>
      <c r="AC23" s="282"/>
      <c r="AD23" s="29"/>
      <c r="AE23" s="36"/>
      <c r="AF23" s="108" t="str">
        <f>IF(AD23=0,"",(AE23-AD23)/AD23*100)</f>
        <v/>
      </c>
      <c r="AG23" s="29">
        <f t="shared" si="0"/>
        <v>0</v>
      </c>
      <c r="AH23" s="32"/>
    </row>
    <row r="24" ht="16" customHeight="1" spans="1:34">
      <c r="A24" s="22"/>
      <c r="B24" s="29"/>
      <c r="C24" s="281"/>
      <c r="D24" s="281"/>
      <c r="E24" s="281"/>
      <c r="F24" s="281"/>
      <c r="G24" s="281"/>
      <c r="H24" s="32"/>
      <c r="I24" s="32"/>
      <c r="J24" s="32"/>
      <c r="K24" s="69"/>
      <c r="L24" s="69"/>
      <c r="M24" s="281"/>
      <c r="N24" s="22"/>
      <c r="O24" s="32"/>
      <c r="P24" s="158"/>
      <c r="Q24" s="158"/>
      <c r="R24" s="158"/>
      <c r="S24" s="158"/>
      <c r="T24" s="158"/>
      <c r="U24" s="158"/>
      <c r="V24" s="158"/>
      <c r="W24" s="158"/>
      <c r="X24" s="281"/>
      <c r="Y24" s="281"/>
      <c r="Z24" s="281"/>
      <c r="AA24" s="281"/>
      <c r="AB24" s="281"/>
      <c r="AC24" s="282"/>
      <c r="AD24" s="29"/>
      <c r="AE24" s="36"/>
      <c r="AF24" s="108"/>
      <c r="AG24" s="29">
        <f t="shared" si="0"/>
        <v>0</v>
      </c>
      <c r="AH24" s="32"/>
    </row>
    <row r="25" ht="16" customHeight="1" spans="1:34">
      <c r="A25" s="22"/>
      <c r="B25" s="29"/>
      <c r="C25" s="281"/>
      <c r="D25" s="281"/>
      <c r="E25" s="281"/>
      <c r="F25" s="281"/>
      <c r="G25" s="281"/>
      <c r="H25" s="32"/>
      <c r="I25" s="32"/>
      <c r="J25" s="32"/>
      <c r="K25" s="69"/>
      <c r="L25" s="69"/>
      <c r="M25" s="281"/>
      <c r="N25" s="22"/>
      <c r="O25" s="32"/>
      <c r="P25" s="158"/>
      <c r="Q25" s="158"/>
      <c r="R25" s="158"/>
      <c r="S25" s="158"/>
      <c r="T25" s="158"/>
      <c r="U25" s="158"/>
      <c r="V25" s="158"/>
      <c r="W25" s="158"/>
      <c r="X25" s="281"/>
      <c r="Y25" s="281"/>
      <c r="Z25" s="281"/>
      <c r="AA25" s="281"/>
      <c r="AB25" s="281"/>
      <c r="AC25" s="282"/>
      <c r="AD25" s="29"/>
      <c r="AE25" s="36"/>
      <c r="AF25" s="108" t="str">
        <f>IF(AD25=0,"",(AE25-AD25)/AD25*100)</f>
        <v/>
      </c>
      <c r="AG25" s="29">
        <f t="shared" si="0"/>
        <v>0</v>
      </c>
      <c r="AH25" s="32"/>
    </row>
    <row r="26" ht="16" customHeight="1" spans="1:34">
      <c r="A26" s="22"/>
      <c r="B26" s="29"/>
      <c r="C26" s="281"/>
      <c r="D26" s="281"/>
      <c r="E26" s="281"/>
      <c r="F26" s="281"/>
      <c r="G26" s="281"/>
      <c r="H26" s="32"/>
      <c r="I26" s="32"/>
      <c r="J26" s="32"/>
      <c r="K26" s="69"/>
      <c r="L26" s="69"/>
      <c r="M26" s="281"/>
      <c r="N26" s="22"/>
      <c r="O26" s="32"/>
      <c r="P26" s="158"/>
      <c r="Q26" s="158"/>
      <c r="R26" s="158"/>
      <c r="S26" s="158"/>
      <c r="T26" s="158"/>
      <c r="U26" s="158"/>
      <c r="V26" s="158"/>
      <c r="W26" s="158"/>
      <c r="X26" s="281"/>
      <c r="Y26" s="281"/>
      <c r="Z26" s="281"/>
      <c r="AA26" s="281"/>
      <c r="AB26" s="281"/>
      <c r="AC26" s="282"/>
      <c r="AD26" s="29"/>
      <c r="AE26" s="36"/>
      <c r="AF26" s="108" t="str">
        <f>IF(AD26=0,"",(AE26-AD26)/AD26*100)</f>
        <v/>
      </c>
      <c r="AG26" s="29">
        <f t="shared" si="0"/>
        <v>0</v>
      </c>
      <c r="AH26" s="32"/>
    </row>
    <row r="27" ht="16" customHeight="1" spans="1:34">
      <c r="A27" s="22"/>
      <c r="B27" s="29"/>
      <c r="C27" s="281"/>
      <c r="D27" s="281"/>
      <c r="E27" s="281"/>
      <c r="F27" s="281"/>
      <c r="G27" s="281"/>
      <c r="H27" s="32"/>
      <c r="I27" s="32"/>
      <c r="J27" s="32"/>
      <c r="K27" s="69"/>
      <c r="L27" s="69"/>
      <c r="M27" s="281"/>
      <c r="N27" s="22"/>
      <c r="O27" s="32"/>
      <c r="P27" s="158"/>
      <c r="Q27" s="158"/>
      <c r="R27" s="158"/>
      <c r="S27" s="158"/>
      <c r="T27" s="158"/>
      <c r="U27" s="158"/>
      <c r="V27" s="158"/>
      <c r="W27" s="158"/>
      <c r="X27" s="281"/>
      <c r="Y27" s="281"/>
      <c r="Z27" s="281"/>
      <c r="AA27" s="281"/>
      <c r="AB27" s="281"/>
      <c r="AC27" s="282"/>
      <c r="AD27" s="29"/>
      <c r="AE27" s="36"/>
      <c r="AF27" s="108" t="str">
        <f>IF(AD27=0,"",(AE27-AD27)/AD27*100)</f>
        <v/>
      </c>
      <c r="AG27" s="29">
        <f t="shared" si="0"/>
        <v>0</v>
      </c>
      <c r="AH27" s="32"/>
    </row>
    <row r="28" ht="16" customHeight="1" spans="1:34">
      <c r="A28" s="22"/>
      <c r="B28" s="29"/>
      <c r="C28" s="281"/>
      <c r="D28" s="281"/>
      <c r="E28" s="281"/>
      <c r="F28" s="281"/>
      <c r="G28" s="281"/>
      <c r="H28" s="32"/>
      <c r="I28" s="32"/>
      <c r="J28" s="32"/>
      <c r="K28" s="69"/>
      <c r="L28" s="69"/>
      <c r="M28" s="281"/>
      <c r="N28" s="22"/>
      <c r="O28" s="32"/>
      <c r="P28" s="158"/>
      <c r="Q28" s="158"/>
      <c r="R28" s="158"/>
      <c r="S28" s="158"/>
      <c r="T28" s="158"/>
      <c r="U28" s="158"/>
      <c r="V28" s="158"/>
      <c r="W28" s="158"/>
      <c r="X28" s="281"/>
      <c r="Y28" s="281"/>
      <c r="Z28" s="281"/>
      <c r="AA28" s="281"/>
      <c r="AB28" s="281"/>
      <c r="AC28" s="282"/>
      <c r="AD28" s="29"/>
      <c r="AE28" s="36"/>
      <c r="AF28" s="108" t="str">
        <f>IF(AD28=0,"",(AE28-AD28)/AD28*100)</f>
        <v/>
      </c>
      <c r="AG28" s="29">
        <f t="shared" si="0"/>
        <v>0</v>
      </c>
      <c r="AH28" s="32"/>
    </row>
    <row r="29" ht="16" customHeight="1" spans="1:34">
      <c r="A29" s="22" t="s">
        <v>3363</v>
      </c>
      <c r="B29" s="21"/>
      <c r="C29" s="21"/>
      <c r="D29" s="21"/>
      <c r="E29" s="21"/>
      <c r="F29" s="21"/>
      <c r="G29" s="21"/>
      <c r="H29" s="21"/>
      <c r="I29" s="21"/>
      <c r="J29" s="13"/>
      <c r="K29" s="69"/>
      <c r="L29" s="69"/>
      <c r="M29" s="281"/>
      <c r="N29" s="22"/>
      <c r="O29" s="277"/>
      <c r="P29" s="158"/>
      <c r="Q29" s="158"/>
      <c r="R29" s="158"/>
      <c r="S29" s="158"/>
      <c r="T29" s="158"/>
      <c r="U29" s="158"/>
      <c r="V29" s="158"/>
      <c r="W29" s="158"/>
      <c r="X29" s="281"/>
      <c r="Y29" s="281"/>
      <c r="Z29" s="281"/>
      <c r="AA29" s="281"/>
      <c r="AB29" s="281"/>
      <c r="AC29" s="282"/>
      <c r="AD29" s="29">
        <f>SUM(AD7:AD28)</f>
        <v>0</v>
      </c>
      <c r="AE29" s="36">
        <f>SUM(AE7:AE28)</f>
        <v>0</v>
      </c>
      <c r="AF29" s="108" t="str">
        <f>IF(AD29=0,"",(AE29-AD29)/AD29*100)</f>
        <v/>
      </c>
      <c r="AG29" s="29"/>
      <c r="AH29" s="32"/>
    </row>
    <row r="30" ht="16" customHeight="1" spans="1:34">
      <c r="A30" s="73" t="e">
        <f>#REF!</f>
        <v>#REF!</v>
      </c>
      <c r="B30" s="283"/>
      <c r="C30" s="283"/>
      <c r="D30" s="283"/>
      <c r="E30" s="283"/>
      <c r="F30" s="283"/>
      <c r="G30" s="283"/>
      <c r="H30" s="73"/>
      <c r="I30" s="73"/>
      <c r="J30" s="73"/>
      <c r="K30" s="283"/>
      <c r="L30" s="283"/>
      <c r="M30" s="283"/>
      <c r="N30" s="283"/>
      <c r="O30" s="73"/>
      <c r="P30" s="283"/>
      <c r="Q30" s="283"/>
      <c r="R30" s="283"/>
      <c r="S30" s="283"/>
      <c r="T30" s="283"/>
      <c r="U30" s="283"/>
      <c r="V30" s="283"/>
      <c r="W30" s="283"/>
      <c r="X30" s="283"/>
      <c r="Y30" s="283"/>
      <c r="Z30" s="283"/>
      <c r="AA30" s="283"/>
      <c r="AB30" s="283"/>
      <c r="AC30" s="283"/>
      <c r="AD30" s="74" t="str">
        <f>CONCATENATE(索引!$D$6,"：",索引!$D53,"    ",索引!$E53)</f>
        <v>评估人员：高晓宇    王海龙</v>
      </c>
      <c r="AE30" s="73"/>
      <c r="AF30" s="73"/>
      <c r="AG30" s="283"/>
      <c r="AH30" s="283"/>
    </row>
    <row r="31" ht="16" customHeight="1" spans="1:34">
      <c r="A31" s="8" t="e">
        <f>#REF!</f>
        <v>#REF!</v>
      </c>
      <c r="B31" s="8"/>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row>
  </sheetData>
  <mergeCells count="32">
    <mergeCell ref="A1:AH1"/>
    <mergeCell ref="A3:AH3"/>
    <mergeCell ref="B5:G5"/>
    <mergeCell ref="A29:J29"/>
    <mergeCell ref="A5:A6"/>
    <mergeCell ref="H5:H6"/>
    <mergeCell ref="I5:I6"/>
    <mergeCell ref="J5:J6"/>
    <mergeCell ref="K5:K6"/>
    <mergeCell ref="L5:L6"/>
    <mergeCell ref="M5:M6"/>
    <mergeCell ref="N5:N6"/>
    <mergeCell ref="O5:O6"/>
    <mergeCell ref="P5:P6"/>
    <mergeCell ref="Q5:Q6"/>
    <mergeCell ref="R5:R6"/>
    <mergeCell ref="S5:S6"/>
    <mergeCell ref="T5:T6"/>
    <mergeCell ref="U5:U6"/>
    <mergeCell ref="V5:V6"/>
    <mergeCell ref="W5:W6"/>
    <mergeCell ref="X5:X6"/>
    <mergeCell ref="Y5:Y6"/>
    <mergeCell ref="Z5:Z6"/>
    <mergeCell ref="AA5:AA6"/>
    <mergeCell ref="AB5:AB6"/>
    <mergeCell ref="AC5:AC6"/>
    <mergeCell ref="AD5:AD6"/>
    <mergeCell ref="AE5:AE6"/>
    <mergeCell ref="AF5:AF6"/>
    <mergeCell ref="AG5:AG6"/>
    <mergeCell ref="AH5:AH6"/>
  </mergeCells>
  <pageMargins left="0.75" right="0.75" top="1" bottom="1" header="0.5" footer="0.5"/>
  <headerFooter/>
  <drawing r:id="rId1"/>
  <picture r:id="rId2"/>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Z31"/>
  <sheetViews>
    <sheetView workbookViewId="0">
      <pane ySplit="6" topLeftCell="A7" activePane="bottomLeft" state="frozen"/>
      <selection/>
      <selection pane="bottomLeft" activeCell="A1" sqref="A1:Z1"/>
    </sheetView>
  </sheetViews>
  <sheetFormatPr defaultColWidth="14" defaultRowHeight="15.2"/>
  <cols>
    <col min="1" max="1" width="5" customWidth="1"/>
    <col min="2" max="2" width="11" customWidth="1"/>
    <col min="3" max="3" width="9"/>
    <col min="4" max="4" width="9" customWidth="1" outlineLevel="1"/>
    <col min="5" max="5" width="7" customWidth="1"/>
    <col min="6" max="6" width="5" customWidth="1"/>
    <col min="7" max="8" width="7" customWidth="1"/>
    <col min="9" max="9" width="7"/>
    <col min="10" max="10" width="7" customWidth="1" outlineLevel="1"/>
    <col min="11" max="11" width="11" customWidth="1" outlineLevel="1"/>
    <col min="12" max="18" width="5" customWidth="1" outlineLevel="1"/>
    <col min="19" max="19" width="7" customWidth="1" outlineLevel="1"/>
    <col min="20" max="23" width="9" customWidth="1"/>
    <col min="24" max="24" width="7" customWidth="1"/>
    <col min="25" max="26" width="9" customWidth="1"/>
  </cols>
  <sheetData>
    <row r="1" ht="24" customHeight="1" spans="1:26">
      <c r="A1" s="61" t="s">
        <v>3471</v>
      </c>
      <c r="B1" s="62"/>
      <c r="C1" s="62"/>
      <c r="D1" s="62"/>
      <c r="E1" s="62"/>
      <c r="F1" s="62"/>
      <c r="G1" s="62"/>
      <c r="H1" s="62"/>
      <c r="I1" s="62"/>
      <c r="J1" s="62"/>
      <c r="K1" s="62"/>
      <c r="L1" s="62"/>
      <c r="M1" s="62"/>
      <c r="N1" s="62"/>
      <c r="O1" s="62"/>
      <c r="P1" s="62"/>
      <c r="Q1" s="62"/>
      <c r="R1" s="62"/>
      <c r="S1" s="62"/>
      <c r="T1" s="62"/>
      <c r="U1" s="62"/>
      <c r="V1" s="62"/>
      <c r="W1" s="62"/>
      <c r="X1" s="62"/>
      <c r="Y1" s="62"/>
      <c r="Z1" s="62"/>
    </row>
    <row r="2" ht="16" customHeight="1" spans="1:26">
      <c r="A2" s="8"/>
      <c r="B2" s="63"/>
      <c r="C2" s="63"/>
      <c r="D2" s="63"/>
      <c r="E2" s="63"/>
      <c r="F2" s="63"/>
      <c r="G2" s="63"/>
      <c r="H2" s="25"/>
      <c r="I2" s="63"/>
      <c r="J2" s="63"/>
      <c r="K2" s="63"/>
      <c r="L2" s="63"/>
      <c r="M2" s="63"/>
      <c r="N2" s="63"/>
      <c r="O2" s="25"/>
      <c r="P2" s="25"/>
      <c r="Q2" s="25"/>
      <c r="R2" s="25"/>
      <c r="S2" s="25"/>
      <c r="T2" s="25"/>
      <c r="U2" s="25"/>
      <c r="V2" s="25"/>
      <c r="W2" s="25"/>
      <c r="X2" s="42" t="s">
        <v>3472</v>
      </c>
      <c r="Y2" s="8"/>
      <c r="Z2" s="8"/>
    </row>
    <row r="3" ht="16" customHeight="1" spans="1:26">
      <c r="A3" s="63" t="e">
        <f>#REF!</f>
        <v>#REF!</v>
      </c>
      <c r="B3" s="8"/>
      <c r="C3" s="8"/>
      <c r="D3" s="8"/>
      <c r="E3" s="8"/>
      <c r="F3" s="8"/>
      <c r="G3" s="8"/>
      <c r="H3" s="8"/>
      <c r="I3" s="8"/>
      <c r="J3" s="8"/>
      <c r="K3" s="8"/>
      <c r="L3" s="8"/>
      <c r="M3" s="8"/>
      <c r="N3" s="8"/>
      <c r="O3" s="8"/>
      <c r="P3" s="8"/>
      <c r="Q3" s="8"/>
      <c r="R3" s="8"/>
      <c r="S3" s="8"/>
      <c r="T3" s="8"/>
      <c r="U3" s="8"/>
      <c r="V3" s="8"/>
      <c r="W3" s="8"/>
      <c r="X3" s="8"/>
      <c r="Y3" s="8"/>
      <c r="Z3" s="8"/>
    </row>
    <row r="4" ht="16" customHeight="1" spans="1:26">
      <c r="A4" s="64" t="e">
        <f>#REF!</f>
        <v>#REF!</v>
      </c>
      <c r="B4" s="64"/>
      <c r="C4" s="64"/>
      <c r="D4" s="64"/>
      <c r="E4" s="8"/>
      <c r="F4" s="8"/>
      <c r="G4" s="8"/>
      <c r="H4" s="8"/>
      <c r="I4" s="64"/>
      <c r="J4" s="64"/>
      <c r="K4" s="64"/>
      <c r="L4" s="8"/>
      <c r="M4" s="8"/>
      <c r="N4" s="8"/>
      <c r="O4" s="8"/>
      <c r="P4" s="8"/>
      <c r="Q4" s="8"/>
      <c r="R4" s="8"/>
      <c r="S4" s="8"/>
      <c r="T4" s="8"/>
      <c r="U4" s="8"/>
      <c r="V4" s="8"/>
      <c r="W4" s="8"/>
      <c r="X4" s="8"/>
      <c r="Y4" s="8"/>
      <c r="Z4" s="42" t="s">
        <v>2952</v>
      </c>
    </row>
    <row r="5" ht="19" customHeight="1" spans="1:26">
      <c r="A5" s="22" t="s">
        <v>0</v>
      </c>
      <c r="B5" s="90" t="s">
        <v>3473</v>
      </c>
      <c r="C5" s="90" t="s">
        <v>3474</v>
      </c>
      <c r="D5" s="90" t="s">
        <v>3458</v>
      </c>
      <c r="E5" s="90" t="s">
        <v>3475</v>
      </c>
      <c r="F5" s="90" t="s">
        <v>3308</v>
      </c>
      <c r="G5" s="90" t="s">
        <v>3476</v>
      </c>
      <c r="H5" s="90" t="s">
        <v>3477</v>
      </c>
      <c r="I5" s="90" t="s">
        <v>3478</v>
      </c>
      <c r="J5" s="90" t="s">
        <v>3441</v>
      </c>
      <c r="K5" s="90" t="s">
        <v>3479</v>
      </c>
      <c r="L5" s="90" t="s">
        <v>3480</v>
      </c>
      <c r="M5" s="90" t="s">
        <v>3481</v>
      </c>
      <c r="N5" s="90" t="s">
        <v>3482</v>
      </c>
      <c r="O5" s="90" t="s">
        <v>3483</v>
      </c>
      <c r="P5" s="21"/>
      <c r="Q5" s="21"/>
      <c r="R5" s="13"/>
      <c r="S5" s="90" t="s">
        <v>3453</v>
      </c>
      <c r="T5" s="90" t="s">
        <v>3484</v>
      </c>
      <c r="U5" s="90" t="s">
        <v>3050</v>
      </c>
      <c r="V5" s="90" t="s">
        <v>3251</v>
      </c>
      <c r="W5" s="90" t="s">
        <v>3051</v>
      </c>
      <c r="X5" s="90" t="s">
        <v>3053</v>
      </c>
      <c r="Y5" s="90" t="s">
        <v>3456</v>
      </c>
      <c r="Z5" s="90" t="s">
        <v>3083</v>
      </c>
    </row>
    <row r="6" ht="19" customHeight="1" spans="1:26">
      <c r="A6" s="37"/>
      <c r="B6" s="37"/>
      <c r="C6" s="37"/>
      <c r="D6" s="37"/>
      <c r="E6" s="37"/>
      <c r="F6" s="37"/>
      <c r="G6" s="37"/>
      <c r="H6" s="37"/>
      <c r="I6" s="37"/>
      <c r="J6" s="37"/>
      <c r="K6" s="37"/>
      <c r="L6" s="37"/>
      <c r="M6" s="37"/>
      <c r="N6" s="37"/>
      <c r="O6" s="90" t="s">
        <v>3485</v>
      </c>
      <c r="P6" s="90" t="s">
        <v>3486</v>
      </c>
      <c r="Q6" s="90" t="s">
        <v>3487</v>
      </c>
      <c r="R6" s="90" t="s">
        <v>3488</v>
      </c>
      <c r="S6" s="37"/>
      <c r="T6" s="37"/>
      <c r="U6" s="37"/>
      <c r="V6" s="37"/>
      <c r="W6" s="37"/>
      <c r="X6" s="37"/>
      <c r="Y6" s="37"/>
      <c r="Z6" s="37"/>
    </row>
    <row r="7" ht="16" customHeight="1" spans="1:26">
      <c r="A7" s="22"/>
      <c r="B7" s="22"/>
      <c r="C7" s="22"/>
      <c r="D7" s="32"/>
      <c r="E7" s="32"/>
      <c r="F7" s="32"/>
      <c r="G7" s="69"/>
      <c r="H7" s="29"/>
      <c r="I7" s="32"/>
      <c r="J7" s="32"/>
      <c r="K7" s="32"/>
      <c r="L7" s="22"/>
      <c r="M7" s="22"/>
      <c r="N7" s="22"/>
      <c r="O7" s="29"/>
      <c r="P7" s="29"/>
      <c r="Q7" s="29"/>
      <c r="R7" s="29"/>
      <c r="S7" s="29"/>
      <c r="T7" s="29"/>
      <c r="U7" s="29"/>
      <c r="V7" s="29"/>
      <c r="W7" s="29"/>
      <c r="X7" s="149" t="str">
        <f>IF(U7-V7=0,"",(W7-U7+V7)/(U7-V7)*100)</f>
        <v/>
      </c>
      <c r="Y7" s="29">
        <f t="shared" ref="Y7:Y26" si="0">IF(H7=0,0,ROUND(W7/H7,2))</f>
        <v>0</v>
      </c>
      <c r="Z7" s="68"/>
    </row>
    <row r="8" ht="16" customHeight="1" spans="1:26">
      <c r="A8" s="22"/>
      <c r="B8" s="22"/>
      <c r="C8" s="22"/>
      <c r="D8" s="32"/>
      <c r="E8" s="32"/>
      <c r="F8" s="32"/>
      <c r="G8" s="69"/>
      <c r="H8" s="29"/>
      <c r="I8" s="32"/>
      <c r="J8" s="32"/>
      <c r="K8" s="32"/>
      <c r="L8" s="22"/>
      <c r="M8" s="22"/>
      <c r="N8" s="22"/>
      <c r="O8" s="29"/>
      <c r="P8" s="29"/>
      <c r="Q8" s="29"/>
      <c r="R8" s="29"/>
      <c r="S8" s="29"/>
      <c r="T8" s="29"/>
      <c r="U8" s="36"/>
      <c r="V8" s="29"/>
      <c r="W8" s="29"/>
      <c r="X8" s="149"/>
      <c r="Y8" s="29">
        <f t="shared" si="0"/>
        <v>0</v>
      </c>
      <c r="Z8" s="68"/>
    </row>
    <row r="9" ht="16" customHeight="1" spans="1:26">
      <c r="A9" s="22"/>
      <c r="B9" s="22"/>
      <c r="C9" s="22"/>
      <c r="D9" s="32"/>
      <c r="E9" s="32"/>
      <c r="F9" s="32"/>
      <c r="G9" s="69"/>
      <c r="H9" s="29"/>
      <c r="I9" s="32"/>
      <c r="J9" s="32"/>
      <c r="K9" s="32"/>
      <c r="L9" s="22"/>
      <c r="M9" s="22"/>
      <c r="N9" s="22"/>
      <c r="O9" s="29"/>
      <c r="P9" s="29"/>
      <c r="Q9" s="29"/>
      <c r="R9" s="29"/>
      <c r="S9" s="29"/>
      <c r="T9" s="29"/>
      <c r="U9" s="36"/>
      <c r="V9" s="29"/>
      <c r="W9" s="29"/>
      <c r="X9" s="149"/>
      <c r="Y9" s="29">
        <f t="shared" si="0"/>
        <v>0</v>
      </c>
      <c r="Z9" s="68"/>
    </row>
    <row r="10" ht="16" customHeight="1" spans="1:26">
      <c r="A10" s="22"/>
      <c r="B10" s="22"/>
      <c r="C10" s="22"/>
      <c r="D10" s="32"/>
      <c r="E10" s="32"/>
      <c r="F10" s="32"/>
      <c r="G10" s="69"/>
      <c r="H10" s="29"/>
      <c r="I10" s="32"/>
      <c r="J10" s="32"/>
      <c r="K10" s="32"/>
      <c r="L10" s="22"/>
      <c r="M10" s="22"/>
      <c r="N10" s="22"/>
      <c r="O10" s="29"/>
      <c r="P10" s="29"/>
      <c r="Q10" s="29"/>
      <c r="R10" s="29"/>
      <c r="S10" s="29"/>
      <c r="T10" s="29"/>
      <c r="U10" s="36"/>
      <c r="V10" s="29"/>
      <c r="W10" s="29"/>
      <c r="X10" s="149"/>
      <c r="Y10" s="29">
        <f t="shared" si="0"/>
        <v>0</v>
      </c>
      <c r="Z10" s="68"/>
    </row>
    <row r="11" ht="16" customHeight="1" spans="1:26">
      <c r="A11" s="22"/>
      <c r="B11" s="22"/>
      <c r="C11" s="22"/>
      <c r="D11" s="32"/>
      <c r="E11" s="32"/>
      <c r="F11" s="32"/>
      <c r="G11" s="69"/>
      <c r="H11" s="29"/>
      <c r="I11" s="32"/>
      <c r="J11" s="32"/>
      <c r="K11" s="32"/>
      <c r="L11" s="22"/>
      <c r="M11" s="22"/>
      <c r="N11" s="22"/>
      <c r="O11" s="29"/>
      <c r="P11" s="29"/>
      <c r="Q11" s="29"/>
      <c r="R11" s="29"/>
      <c r="S11" s="29"/>
      <c r="T11" s="29"/>
      <c r="U11" s="36"/>
      <c r="V11" s="29"/>
      <c r="W11" s="29"/>
      <c r="X11" s="149"/>
      <c r="Y11" s="29">
        <f t="shared" si="0"/>
        <v>0</v>
      </c>
      <c r="Z11" s="68"/>
    </row>
    <row r="12" ht="16" customHeight="1" spans="1:26">
      <c r="A12" s="22"/>
      <c r="B12" s="22"/>
      <c r="C12" s="22"/>
      <c r="D12" s="32"/>
      <c r="E12" s="32"/>
      <c r="F12" s="32"/>
      <c r="G12" s="69"/>
      <c r="H12" s="29"/>
      <c r="I12" s="32"/>
      <c r="J12" s="32"/>
      <c r="K12" s="32"/>
      <c r="L12" s="22"/>
      <c r="M12" s="22"/>
      <c r="N12" s="22"/>
      <c r="O12" s="29"/>
      <c r="P12" s="29"/>
      <c r="Q12" s="29"/>
      <c r="R12" s="29"/>
      <c r="S12" s="29"/>
      <c r="T12" s="29"/>
      <c r="U12" s="36"/>
      <c r="V12" s="29"/>
      <c r="W12" s="29"/>
      <c r="X12" s="149"/>
      <c r="Y12" s="29">
        <f t="shared" si="0"/>
        <v>0</v>
      </c>
      <c r="Z12" s="68"/>
    </row>
    <row r="13" ht="16" customHeight="1" spans="1:26">
      <c r="A13" s="22"/>
      <c r="B13" s="22"/>
      <c r="C13" s="22"/>
      <c r="D13" s="32"/>
      <c r="E13" s="32"/>
      <c r="F13" s="32"/>
      <c r="G13" s="69"/>
      <c r="H13" s="29"/>
      <c r="I13" s="32"/>
      <c r="J13" s="32"/>
      <c r="K13" s="32"/>
      <c r="L13" s="22"/>
      <c r="M13" s="22"/>
      <c r="N13" s="22"/>
      <c r="O13" s="29"/>
      <c r="P13" s="29"/>
      <c r="Q13" s="29"/>
      <c r="R13" s="29"/>
      <c r="S13" s="29"/>
      <c r="T13" s="29"/>
      <c r="U13" s="36"/>
      <c r="V13" s="29"/>
      <c r="W13" s="29"/>
      <c r="X13" s="149"/>
      <c r="Y13" s="29">
        <f t="shared" si="0"/>
        <v>0</v>
      </c>
      <c r="Z13" s="68"/>
    </row>
    <row r="14" ht="16" customHeight="1" spans="1:26">
      <c r="A14" s="22"/>
      <c r="B14" s="22"/>
      <c r="C14" s="22"/>
      <c r="D14" s="32"/>
      <c r="E14" s="32"/>
      <c r="F14" s="32"/>
      <c r="G14" s="69"/>
      <c r="H14" s="29"/>
      <c r="I14" s="32"/>
      <c r="J14" s="32"/>
      <c r="K14" s="32"/>
      <c r="L14" s="22"/>
      <c r="M14" s="22"/>
      <c r="N14" s="22"/>
      <c r="O14" s="29"/>
      <c r="P14" s="29"/>
      <c r="Q14" s="29"/>
      <c r="R14" s="29"/>
      <c r="S14" s="29"/>
      <c r="T14" s="29"/>
      <c r="U14" s="36"/>
      <c r="V14" s="29"/>
      <c r="W14" s="29"/>
      <c r="X14" s="149"/>
      <c r="Y14" s="29">
        <f t="shared" si="0"/>
        <v>0</v>
      </c>
      <c r="Z14" s="68"/>
    </row>
    <row r="15" ht="16" customHeight="1" spans="1:26">
      <c r="A15" s="22"/>
      <c r="B15" s="22"/>
      <c r="C15" s="22"/>
      <c r="D15" s="32"/>
      <c r="E15" s="32"/>
      <c r="F15" s="32"/>
      <c r="G15" s="69"/>
      <c r="H15" s="29"/>
      <c r="I15" s="32"/>
      <c r="J15" s="32"/>
      <c r="K15" s="32"/>
      <c r="L15" s="22"/>
      <c r="M15" s="22"/>
      <c r="N15" s="22"/>
      <c r="O15" s="29"/>
      <c r="P15" s="29"/>
      <c r="Q15" s="29"/>
      <c r="R15" s="29"/>
      <c r="S15" s="29"/>
      <c r="T15" s="29"/>
      <c r="U15" s="36"/>
      <c r="V15" s="29"/>
      <c r="W15" s="29"/>
      <c r="X15" s="149"/>
      <c r="Y15" s="29">
        <f t="shared" si="0"/>
        <v>0</v>
      </c>
      <c r="Z15" s="68"/>
    </row>
    <row r="16" ht="16" customHeight="1" spans="1:26">
      <c r="A16" s="22"/>
      <c r="B16" s="22"/>
      <c r="C16" s="22"/>
      <c r="D16" s="32"/>
      <c r="E16" s="32"/>
      <c r="F16" s="32"/>
      <c r="G16" s="69"/>
      <c r="H16" s="29"/>
      <c r="I16" s="32"/>
      <c r="J16" s="32"/>
      <c r="K16" s="32"/>
      <c r="L16" s="22"/>
      <c r="M16" s="22"/>
      <c r="N16" s="22"/>
      <c r="O16" s="29"/>
      <c r="P16" s="29"/>
      <c r="Q16" s="29"/>
      <c r="R16" s="29"/>
      <c r="S16" s="29"/>
      <c r="T16" s="29"/>
      <c r="U16" s="36"/>
      <c r="V16" s="29"/>
      <c r="W16" s="29"/>
      <c r="X16" s="149"/>
      <c r="Y16" s="29">
        <f t="shared" si="0"/>
        <v>0</v>
      </c>
      <c r="Z16" s="68"/>
    </row>
    <row r="17" ht="16" customHeight="1" spans="1:26">
      <c r="A17" s="22"/>
      <c r="B17" s="22"/>
      <c r="C17" s="22"/>
      <c r="D17" s="32"/>
      <c r="E17" s="32"/>
      <c r="F17" s="32"/>
      <c r="G17" s="69"/>
      <c r="H17" s="29"/>
      <c r="I17" s="32"/>
      <c r="J17" s="32"/>
      <c r="K17" s="32"/>
      <c r="L17" s="22"/>
      <c r="M17" s="22"/>
      <c r="N17" s="22"/>
      <c r="O17" s="29"/>
      <c r="P17" s="29"/>
      <c r="Q17" s="29"/>
      <c r="R17" s="29"/>
      <c r="S17" s="29"/>
      <c r="T17" s="29"/>
      <c r="U17" s="36"/>
      <c r="V17" s="29"/>
      <c r="W17" s="29"/>
      <c r="X17" s="149"/>
      <c r="Y17" s="29">
        <f t="shared" si="0"/>
        <v>0</v>
      </c>
      <c r="Z17" s="68"/>
    </row>
    <row r="18" ht="16" customHeight="1" spans="1:26">
      <c r="A18" s="22"/>
      <c r="B18" s="22"/>
      <c r="C18" s="22"/>
      <c r="D18" s="32"/>
      <c r="E18" s="32"/>
      <c r="F18" s="32"/>
      <c r="G18" s="69"/>
      <c r="H18" s="29"/>
      <c r="I18" s="32"/>
      <c r="J18" s="32"/>
      <c r="K18" s="32"/>
      <c r="L18" s="22"/>
      <c r="M18" s="22"/>
      <c r="N18" s="22"/>
      <c r="O18" s="29"/>
      <c r="P18" s="29"/>
      <c r="Q18" s="29"/>
      <c r="R18" s="29"/>
      <c r="S18" s="29"/>
      <c r="T18" s="29"/>
      <c r="U18" s="36"/>
      <c r="V18" s="29"/>
      <c r="W18" s="29"/>
      <c r="X18" s="149" t="str">
        <f>IF(U18-V18=0,"",(W18-U18+V18)/(U18-V18)*100)</f>
        <v/>
      </c>
      <c r="Y18" s="29">
        <f t="shared" si="0"/>
        <v>0</v>
      </c>
      <c r="Z18" s="68"/>
    </row>
    <row r="19" ht="16" customHeight="1" spans="1:26">
      <c r="A19" s="22"/>
      <c r="B19" s="22"/>
      <c r="C19" s="22"/>
      <c r="D19" s="32"/>
      <c r="E19" s="32"/>
      <c r="F19" s="32"/>
      <c r="G19" s="69"/>
      <c r="H19" s="29"/>
      <c r="I19" s="32"/>
      <c r="J19" s="32"/>
      <c r="K19" s="32"/>
      <c r="L19" s="22"/>
      <c r="M19" s="22"/>
      <c r="N19" s="22"/>
      <c r="O19" s="29"/>
      <c r="P19" s="29"/>
      <c r="Q19" s="29"/>
      <c r="R19" s="29"/>
      <c r="S19" s="29"/>
      <c r="T19" s="29"/>
      <c r="U19" s="36"/>
      <c r="V19" s="29"/>
      <c r="W19" s="29"/>
      <c r="X19" s="149" t="str">
        <f>IF(U19-V19=0,"",(W19-U19+V19)/(U19-V19)*100)</f>
        <v/>
      </c>
      <c r="Y19" s="29">
        <f t="shared" si="0"/>
        <v>0</v>
      </c>
      <c r="Z19" s="68"/>
    </row>
    <row r="20" ht="16" customHeight="1" spans="1:26">
      <c r="A20" s="22"/>
      <c r="B20" s="22"/>
      <c r="C20" s="22"/>
      <c r="D20" s="32"/>
      <c r="E20" s="32"/>
      <c r="F20" s="32"/>
      <c r="G20" s="69"/>
      <c r="H20" s="29"/>
      <c r="I20" s="32"/>
      <c r="J20" s="32"/>
      <c r="K20" s="32"/>
      <c r="L20" s="22"/>
      <c r="M20" s="22"/>
      <c r="N20" s="22"/>
      <c r="O20" s="29"/>
      <c r="P20" s="29"/>
      <c r="Q20" s="29"/>
      <c r="R20" s="29"/>
      <c r="S20" s="29"/>
      <c r="T20" s="29"/>
      <c r="U20" s="36"/>
      <c r="V20" s="29"/>
      <c r="W20" s="29"/>
      <c r="X20" s="149"/>
      <c r="Y20" s="29">
        <f t="shared" si="0"/>
        <v>0</v>
      </c>
      <c r="Z20" s="68"/>
    </row>
    <row r="21" ht="16" customHeight="1" spans="1:26">
      <c r="A21" s="22"/>
      <c r="B21" s="22"/>
      <c r="C21" s="22"/>
      <c r="D21" s="32"/>
      <c r="E21" s="32"/>
      <c r="F21" s="32"/>
      <c r="G21" s="69"/>
      <c r="H21" s="29"/>
      <c r="I21" s="32"/>
      <c r="J21" s="32"/>
      <c r="K21" s="32"/>
      <c r="L21" s="22"/>
      <c r="M21" s="22"/>
      <c r="N21" s="22"/>
      <c r="O21" s="29"/>
      <c r="P21" s="29"/>
      <c r="Q21" s="29"/>
      <c r="R21" s="29"/>
      <c r="S21" s="29"/>
      <c r="T21" s="29"/>
      <c r="U21" s="36"/>
      <c r="V21" s="29"/>
      <c r="W21" s="29"/>
      <c r="X21" s="149" t="str">
        <f t="shared" ref="X21:X27" si="1">IF(U21-V21=0,"",(W21-U21+V21)/(U21-V21)*100)</f>
        <v/>
      </c>
      <c r="Y21" s="29">
        <f t="shared" si="0"/>
        <v>0</v>
      </c>
      <c r="Z21" s="68"/>
    </row>
    <row r="22" ht="16" customHeight="1" spans="1:26">
      <c r="A22" s="22"/>
      <c r="B22" s="22"/>
      <c r="C22" s="22"/>
      <c r="D22" s="32"/>
      <c r="E22" s="32"/>
      <c r="F22" s="32"/>
      <c r="G22" s="69"/>
      <c r="H22" s="29"/>
      <c r="I22" s="32"/>
      <c r="J22" s="32"/>
      <c r="K22" s="32"/>
      <c r="L22" s="22"/>
      <c r="M22" s="22"/>
      <c r="N22" s="22"/>
      <c r="O22" s="29"/>
      <c r="P22" s="29"/>
      <c r="Q22" s="29"/>
      <c r="R22" s="29"/>
      <c r="S22" s="29"/>
      <c r="T22" s="29"/>
      <c r="U22" s="36"/>
      <c r="V22" s="29"/>
      <c r="W22" s="29"/>
      <c r="X22" s="149" t="str">
        <f t="shared" si="1"/>
        <v/>
      </c>
      <c r="Y22" s="29">
        <f t="shared" si="0"/>
        <v>0</v>
      </c>
      <c r="Z22" s="148"/>
    </row>
    <row r="23" ht="16" customHeight="1" spans="1:26">
      <c r="A23" s="22"/>
      <c r="B23" s="22"/>
      <c r="C23" s="22"/>
      <c r="D23" s="32"/>
      <c r="E23" s="32"/>
      <c r="F23" s="32"/>
      <c r="G23" s="69"/>
      <c r="H23" s="29"/>
      <c r="I23" s="32"/>
      <c r="J23" s="32"/>
      <c r="K23" s="32"/>
      <c r="L23" s="22"/>
      <c r="M23" s="22"/>
      <c r="N23" s="22"/>
      <c r="O23" s="29"/>
      <c r="P23" s="29"/>
      <c r="Q23" s="29"/>
      <c r="R23" s="29"/>
      <c r="S23" s="29"/>
      <c r="T23" s="29"/>
      <c r="U23" s="36"/>
      <c r="V23" s="29"/>
      <c r="W23" s="29"/>
      <c r="X23" s="149" t="str">
        <f t="shared" si="1"/>
        <v/>
      </c>
      <c r="Y23" s="29">
        <f t="shared" si="0"/>
        <v>0</v>
      </c>
      <c r="Z23" s="148"/>
    </row>
    <row r="24" ht="16" customHeight="1" spans="1:26">
      <c r="A24" s="22"/>
      <c r="B24" s="22"/>
      <c r="C24" s="22"/>
      <c r="D24" s="32"/>
      <c r="E24" s="32"/>
      <c r="F24" s="32"/>
      <c r="G24" s="69"/>
      <c r="H24" s="29"/>
      <c r="I24" s="32"/>
      <c r="J24" s="32"/>
      <c r="K24" s="32"/>
      <c r="L24" s="22"/>
      <c r="M24" s="22"/>
      <c r="N24" s="22"/>
      <c r="O24" s="29"/>
      <c r="P24" s="29"/>
      <c r="Q24" s="29"/>
      <c r="R24" s="29"/>
      <c r="S24" s="29"/>
      <c r="T24" s="29"/>
      <c r="U24" s="36"/>
      <c r="V24" s="29"/>
      <c r="W24" s="29"/>
      <c r="X24" s="149" t="str">
        <f t="shared" si="1"/>
        <v/>
      </c>
      <c r="Y24" s="29">
        <f t="shared" si="0"/>
        <v>0</v>
      </c>
      <c r="Z24" s="148"/>
    </row>
    <row r="25" ht="16" customHeight="1" spans="1:26">
      <c r="A25" s="22"/>
      <c r="B25" s="22"/>
      <c r="C25" s="22"/>
      <c r="D25" s="32"/>
      <c r="E25" s="32"/>
      <c r="F25" s="32"/>
      <c r="G25" s="69"/>
      <c r="H25" s="22"/>
      <c r="I25" s="32"/>
      <c r="J25" s="32"/>
      <c r="K25" s="32"/>
      <c r="L25" s="22"/>
      <c r="M25" s="22"/>
      <c r="N25" s="22"/>
      <c r="O25" s="22"/>
      <c r="P25" s="22"/>
      <c r="Q25" s="22"/>
      <c r="R25" s="22"/>
      <c r="S25" s="22"/>
      <c r="T25" s="22"/>
      <c r="U25" s="22"/>
      <c r="V25" s="22"/>
      <c r="W25" s="22"/>
      <c r="X25" s="149" t="str">
        <f t="shared" si="1"/>
        <v/>
      </c>
      <c r="Y25" s="29">
        <f t="shared" si="0"/>
        <v>0</v>
      </c>
      <c r="Z25" s="148"/>
    </row>
    <row r="26" ht="16" customHeight="1" spans="1:26">
      <c r="A26" s="22"/>
      <c r="B26" s="22"/>
      <c r="C26" s="22"/>
      <c r="D26" s="32"/>
      <c r="E26" s="32"/>
      <c r="F26" s="32"/>
      <c r="G26" s="69"/>
      <c r="H26" s="29"/>
      <c r="I26" s="32"/>
      <c r="J26" s="32"/>
      <c r="K26" s="32"/>
      <c r="L26" s="22"/>
      <c r="M26" s="22"/>
      <c r="N26" s="22"/>
      <c r="O26" s="29"/>
      <c r="P26" s="29"/>
      <c r="Q26" s="29"/>
      <c r="R26" s="29"/>
      <c r="S26" s="29"/>
      <c r="T26" s="29"/>
      <c r="U26" s="36"/>
      <c r="V26" s="29"/>
      <c r="W26" s="29"/>
      <c r="X26" s="149" t="str">
        <f t="shared" si="1"/>
        <v/>
      </c>
      <c r="Y26" s="29">
        <f t="shared" si="0"/>
        <v>0</v>
      </c>
      <c r="Z26" s="148"/>
    </row>
    <row r="27" ht="16" customHeight="1" spans="1:26">
      <c r="A27" s="22" t="s">
        <v>3489</v>
      </c>
      <c r="B27" s="21"/>
      <c r="C27" s="21"/>
      <c r="D27" s="21"/>
      <c r="E27" s="21"/>
      <c r="F27" s="21"/>
      <c r="G27" s="21"/>
      <c r="H27" s="21"/>
      <c r="I27" s="13"/>
      <c r="J27" s="277"/>
      <c r="K27" s="277"/>
      <c r="L27" s="69"/>
      <c r="M27" s="158"/>
      <c r="N27" s="29"/>
      <c r="O27" s="36"/>
      <c r="P27" s="36"/>
      <c r="Q27" s="36"/>
      <c r="R27" s="36"/>
      <c r="S27" s="36"/>
      <c r="T27" s="29">
        <f>SUM(T6:T26)</f>
        <v>0</v>
      </c>
      <c r="U27" s="36">
        <f>SUM(U7:U26)</f>
        <v>0</v>
      </c>
      <c r="V27" s="36">
        <f>SUM(V7:V26)</f>
        <v>0</v>
      </c>
      <c r="W27" s="36">
        <f>SUM(W7:W26)</f>
        <v>0</v>
      </c>
      <c r="X27" s="149" t="str">
        <f t="shared" si="1"/>
        <v/>
      </c>
      <c r="Y27" s="278"/>
      <c r="Z27" s="32"/>
    </row>
    <row r="28" ht="16" customHeight="1" spans="1:26">
      <c r="A28" s="22" t="s">
        <v>3467</v>
      </c>
      <c r="B28" s="21"/>
      <c r="C28" s="21"/>
      <c r="D28" s="21"/>
      <c r="E28" s="21"/>
      <c r="F28" s="21"/>
      <c r="G28" s="21"/>
      <c r="H28" s="21"/>
      <c r="I28" s="13"/>
      <c r="J28" s="35"/>
      <c r="K28" s="35"/>
      <c r="L28" s="69"/>
      <c r="M28" s="158"/>
      <c r="N28" s="29"/>
      <c r="O28" s="36"/>
      <c r="P28" s="36"/>
      <c r="Q28" s="36"/>
      <c r="R28" s="36"/>
      <c r="S28" s="36"/>
      <c r="T28" s="29"/>
      <c r="U28" s="36">
        <f>V27</f>
        <v>0</v>
      </c>
      <c r="V28" s="148"/>
      <c r="W28" s="148"/>
      <c r="X28" s="148"/>
      <c r="Y28" s="148"/>
      <c r="Z28" s="148"/>
    </row>
    <row r="29" ht="16" customHeight="1" spans="1:26">
      <c r="A29" s="22" t="s">
        <v>3165</v>
      </c>
      <c r="B29" s="21"/>
      <c r="C29" s="21"/>
      <c r="D29" s="21"/>
      <c r="E29" s="21"/>
      <c r="F29" s="21"/>
      <c r="G29" s="21"/>
      <c r="H29" s="21"/>
      <c r="I29" s="13"/>
      <c r="J29" s="35"/>
      <c r="K29" s="35"/>
      <c r="L29" s="69"/>
      <c r="M29" s="28"/>
      <c r="N29" s="29"/>
      <c r="O29" s="36"/>
      <c r="P29" s="36"/>
      <c r="Q29" s="36"/>
      <c r="R29" s="36"/>
      <c r="S29" s="36"/>
      <c r="T29" s="29">
        <f>T27-T28</f>
        <v>0</v>
      </c>
      <c r="U29" s="36">
        <f>U27-U28</f>
        <v>0</v>
      </c>
      <c r="V29" s="36"/>
      <c r="W29" s="112">
        <f>W27</f>
        <v>0</v>
      </c>
      <c r="X29" s="149" t="str">
        <f>IF(U29=0,"",(W29-U29)/U29*100)</f>
        <v/>
      </c>
      <c r="Y29" s="279"/>
      <c r="Z29" s="32"/>
    </row>
    <row r="30" ht="16" customHeight="1" spans="1:26">
      <c r="A30" s="73" t="e">
        <f>#REF!</f>
        <v>#REF!</v>
      </c>
      <c r="B30" s="73"/>
      <c r="C30" s="73"/>
      <c r="D30" s="73"/>
      <c r="E30" s="8"/>
      <c r="F30" s="8"/>
      <c r="G30" s="8"/>
      <c r="H30" s="8"/>
      <c r="I30" s="73"/>
      <c r="J30" s="73"/>
      <c r="K30" s="73"/>
      <c r="L30" s="8"/>
      <c r="M30" s="8"/>
      <c r="N30" s="8"/>
      <c r="O30" s="8"/>
      <c r="P30" s="8"/>
      <c r="Q30" s="8"/>
      <c r="R30" s="8"/>
      <c r="S30" s="8"/>
      <c r="T30" s="8"/>
      <c r="U30" s="8"/>
      <c r="V30" s="8"/>
      <c r="W30" s="74" t="str">
        <f>CONCATENATE(索引!$D$6,"：",索引!$D54,"    ",索引!$E54)</f>
        <v>评估人员：高晓宇    王海龙</v>
      </c>
      <c r="X30" s="74"/>
      <c r="Y30" s="74"/>
      <c r="Z30" s="74"/>
    </row>
    <row r="31" ht="16" customHeight="1" spans="1:26">
      <c r="A31" s="8" t="e">
        <f>#REF!</f>
        <v>#REF!</v>
      </c>
      <c r="B31" s="8"/>
      <c r="C31" s="8"/>
      <c r="D31" s="8"/>
      <c r="E31" s="8"/>
      <c r="F31" s="8"/>
      <c r="G31" s="8"/>
      <c r="H31" s="8"/>
      <c r="I31" s="8"/>
      <c r="J31" s="8"/>
      <c r="K31" s="8"/>
      <c r="L31" s="8"/>
      <c r="M31" s="8"/>
      <c r="N31" s="8"/>
      <c r="O31" s="8"/>
      <c r="P31" s="8"/>
      <c r="Q31" s="8"/>
      <c r="R31" s="8"/>
      <c r="S31" s="8"/>
      <c r="T31" s="8"/>
      <c r="U31" s="8"/>
      <c r="V31" s="8"/>
      <c r="W31" s="8"/>
      <c r="X31" s="8"/>
      <c r="Y31" s="8"/>
      <c r="Z31" s="8"/>
    </row>
  </sheetData>
  <mergeCells count="29">
    <mergeCell ref="A1:Z1"/>
    <mergeCell ref="X2:Z2"/>
    <mergeCell ref="A3:Z3"/>
    <mergeCell ref="O5:R5"/>
    <mergeCell ref="A27:I27"/>
    <mergeCell ref="A28:I28"/>
    <mergeCell ref="A29:I29"/>
    <mergeCell ref="A5:A6"/>
    <mergeCell ref="B5:B6"/>
    <mergeCell ref="C5:C6"/>
    <mergeCell ref="D5:D6"/>
    <mergeCell ref="E5:E6"/>
    <mergeCell ref="F5:F6"/>
    <mergeCell ref="G5:G6"/>
    <mergeCell ref="H5:H6"/>
    <mergeCell ref="I5:I6"/>
    <mergeCell ref="J5:J6"/>
    <mergeCell ref="K5:K6"/>
    <mergeCell ref="L5:L6"/>
    <mergeCell ref="M5:M6"/>
    <mergeCell ref="N5:N6"/>
    <mergeCell ref="S5:S6"/>
    <mergeCell ref="T5:T6"/>
    <mergeCell ref="U5:U6"/>
    <mergeCell ref="V5:V6"/>
    <mergeCell ref="W5:W6"/>
    <mergeCell ref="X5:X6"/>
    <mergeCell ref="Y5:Y6"/>
    <mergeCell ref="Z5:Z6"/>
  </mergeCells>
  <pageMargins left="0.75" right="0.75" top="1" bottom="1" header="0.5" footer="0.5"/>
  <headerFooter/>
  <drawing r:id="rId1"/>
  <picture r:id="rId2"/>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Y31"/>
  <sheetViews>
    <sheetView workbookViewId="0">
      <pane ySplit="6" topLeftCell="A7" activePane="bottomLeft" state="frozen"/>
      <selection/>
      <selection pane="bottomLeft" activeCell="A1" sqref="A1:Y1"/>
    </sheetView>
  </sheetViews>
  <sheetFormatPr defaultColWidth="14" defaultRowHeight="15.2"/>
  <cols>
    <col min="1" max="1" width="5" customWidth="1"/>
    <col min="2" max="2" width="11" customWidth="1"/>
    <col min="3" max="3" width="7" customWidth="1"/>
    <col min="4" max="4" width="9" customWidth="1"/>
    <col min="5" max="6" width="5" customWidth="1"/>
    <col min="7" max="8" width="7" customWidth="1"/>
    <col min="9" max="9" width="13"/>
    <col min="10" max="10" width="13" customWidth="1" outlineLevel="1"/>
    <col min="11" max="11" width="9" customWidth="1" outlineLevel="1"/>
    <col min="12" max="18" width="5" customWidth="1" outlineLevel="1"/>
    <col min="19" max="19" width="7" customWidth="1" outlineLevel="1"/>
    <col min="20" max="20" width="17" customWidth="1"/>
    <col min="21" max="22" width="9" customWidth="1"/>
    <col min="23" max="23" width="7" customWidth="1"/>
    <col min="24" max="25" width="9" customWidth="1"/>
  </cols>
  <sheetData>
    <row r="1" ht="24" customHeight="1" spans="1:25">
      <c r="A1" s="61" t="s">
        <v>3490</v>
      </c>
      <c r="B1" s="62"/>
      <c r="C1" s="62"/>
      <c r="D1" s="62"/>
      <c r="E1" s="62"/>
      <c r="F1" s="62"/>
      <c r="G1" s="62"/>
      <c r="H1" s="62"/>
      <c r="I1" s="62"/>
      <c r="J1" s="62"/>
      <c r="K1" s="62"/>
      <c r="L1" s="62"/>
      <c r="M1" s="62"/>
      <c r="N1" s="62"/>
      <c r="O1" s="62"/>
      <c r="P1" s="62"/>
      <c r="Q1" s="62"/>
      <c r="R1" s="62"/>
      <c r="S1" s="62"/>
      <c r="T1" s="62"/>
      <c r="U1" s="62"/>
      <c r="V1" s="62"/>
      <c r="W1" s="62"/>
      <c r="X1" s="62"/>
      <c r="Y1" s="62"/>
    </row>
    <row r="2" ht="16" customHeight="1" spans="1:25">
      <c r="A2" s="8"/>
      <c r="B2" s="63"/>
      <c r="C2" s="63"/>
      <c r="D2" s="63"/>
      <c r="E2" s="63"/>
      <c r="F2" s="63"/>
      <c r="G2" s="63"/>
      <c r="H2" s="25"/>
      <c r="I2" s="63"/>
      <c r="J2" s="63"/>
      <c r="K2" s="63"/>
      <c r="L2" s="63"/>
      <c r="M2" s="63"/>
      <c r="N2" s="63"/>
      <c r="O2" s="25"/>
      <c r="P2" s="25"/>
      <c r="Q2" s="25"/>
      <c r="R2" s="25"/>
      <c r="S2" s="25"/>
      <c r="T2" s="25"/>
      <c r="U2" s="25"/>
      <c r="V2" s="25"/>
      <c r="W2" s="42" t="s">
        <v>3491</v>
      </c>
      <c r="X2" s="8"/>
      <c r="Y2" s="8"/>
    </row>
    <row r="3" ht="16" customHeight="1" spans="1:25">
      <c r="A3" s="63" t="e">
        <f>#REF!</f>
        <v>#REF!</v>
      </c>
      <c r="B3" s="8"/>
      <c r="C3" s="8"/>
      <c r="D3" s="8"/>
      <c r="E3" s="8"/>
      <c r="F3" s="8"/>
      <c r="G3" s="8"/>
      <c r="H3" s="8"/>
      <c r="I3" s="8"/>
      <c r="J3" s="8"/>
      <c r="K3" s="8"/>
      <c r="L3" s="8"/>
      <c r="M3" s="8"/>
      <c r="N3" s="8"/>
      <c r="O3" s="8"/>
      <c r="P3" s="8"/>
      <c r="Q3" s="8"/>
      <c r="R3" s="8"/>
      <c r="S3" s="8"/>
      <c r="T3" s="8"/>
      <c r="U3" s="8"/>
      <c r="V3" s="8"/>
      <c r="W3" s="8"/>
      <c r="X3" s="8"/>
      <c r="Y3" s="8"/>
    </row>
    <row r="4" ht="16" customHeight="1" spans="1:25">
      <c r="A4" s="64" t="e">
        <f>#REF!</f>
        <v>#REF!</v>
      </c>
      <c r="B4" s="64"/>
      <c r="C4" s="64"/>
      <c r="D4" s="64"/>
      <c r="E4" s="8"/>
      <c r="F4" s="8"/>
      <c r="G4" s="8"/>
      <c r="H4" s="8"/>
      <c r="I4" s="64"/>
      <c r="J4" s="64"/>
      <c r="K4" s="64"/>
      <c r="L4" s="8"/>
      <c r="M4" s="8"/>
      <c r="N4" s="8"/>
      <c r="O4" s="8"/>
      <c r="P4" s="8"/>
      <c r="Q4" s="8"/>
      <c r="R4" s="8"/>
      <c r="S4" s="8"/>
      <c r="T4" s="8"/>
      <c r="U4" s="8"/>
      <c r="V4" s="8"/>
      <c r="W4" s="8"/>
      <c r="X4" s="8"/>
      <c r="Y4" s="42" t="s">
        <v>2952</v>
      </c>
    </row>
    <row r="5" ht="19" customHeight="1" spans="1:25">
      <c r="A5" s="22" t="s">
        <v>0</v>
      </c>
      <c r="B5" s="90" t="s">
        <v>3473</v>
      </c>
      <c r="C5" s="90" t="s">
        <v>3474</v>
      </c>
      <c r="D5" s="90" t="s">
        <v>3458</v>
      </c>
      <c r="E5" s="90" t="s">
        <v>3475</v>
      </c>
      <c r="F5" s="90" t="s">
        <v>3308</v>
      </c>
      <c r="G5" s="90" t="s">
        <v>3476</v>
      </c>
      <c r="H5" s="90" t="s">
        <v>3477</v>
      </c>
      <c r="I5" s="90" t="s">
        <v>3478</v>
      </c>
      <c r="J5" s="12" t="s">
        <v>3492</v>
      </c>
      <c r="K5" s="90" t="s">
        <v>3479</v>
      </c>
      <c r="L5" s="90" t="s">
        <v>3480</v>
      </c>
      <c r="M5" s="90" t="s">
        <v>3481</v>
      </c>
      <c r="N5" s="90" t="s">
        <v>3482</v>
      </c>
      <c r="O5" s="90" t="s">
        <v>3483</v>
      </c>
      <c r="P5" s="21"/>
      <c r="Q5" s="21"/>
      <c r="R5" s="13"/>
      <c r="S5" s="90" t="s">
        <v>3453</v>
      </c>
      <c r="T5" s="90" t="s">
        <v>3470</v>
      </c>
      <c r="U5" s="90" t="s">
        <v>3050</v>
      </c>
      <c r="V5" s="35" t="s">
        <v>3051</v>
      </c>
      <c r="W5" s="90" t="s">
        <v>3053</v>
      </c>
      <c r="X5" s="90" t="s">
        <v>3456</v>
      </c>
      <c r="Y5" s="90" t="s">
        <v>3083</v>
      </c>
    </row>
    <row r="6" ht="19" customHeight="1" spans="1:25">
      <c r="A6" s="37"/>
      <c r="B6" s="37"/>
      <c r="C6" s="37"/>
      <c r="D6" s="37"/>
      <c r="E6" s="37"/>
      <c r="F6" s="37"/>
      <c r="G6" s="37"/>
      <c r="H6" s="37"/>
      <c r="I6" s="37"/>
      <c r="J6" s="37"/>
      <c r="K6" s="37"/>
      <c r="L6" s="37"/>
      <c r="M6" s="37"/>
      <c r="N6" s="37"/>
      <c r="O6" s="90" t="s">
        <v>3485</v>
      </c>
      <c r="P6" s="90" t="s">
        <v>3486</v>
      </c>
      <c r="Q6" s="90" t="s">
        <v>3487</v>
      </c>
      <c r="R6" s="90" t="s">
        <v>3488</v>
      </c>
      <c r="S6" s="37"/>
      <c r="T6" s="37"/>
      <c r="U6" s="37"/>
      <c r="V6" s="27"/>
      <c r="W6" s="37"/>
      <c r="X6" s="37"/>
      <c r="Y6" s="37"/>
    </row>
    <row r="7" ht="16" customHeight="1" spans="1:25">
      <c r="A7" s="22"/>
      <c r="B7" s="22"/>
      <c r="C7" s="22"/>
      <c r="D7" s="32"/>
      <c r="E7" s="22"/>
      <c r="F7" s="22"/>
      <c r="G7" s="69"/>
      <c r="H7" s="29"/>
      <c r="I7" s="32"/>
      <c r="J7" s="32"/>
      <c r="K7" s="32"/>
      <c r="L7" s="69"/>
      <c r="M7" s="22"/>
      <c r="N7" s="22"/>
      <c r="O7" s="29"/>
      <c r="P7" s="29"/>
      <c r="Q7" s="29"/>
      <c r="R7" s="29"/>
      <c r="S7" s="29"/>
      <c r="T7" s="29"/>
      <c r="U7" s="29"/>
      <c r="V7" s="29"/>
      <c r="W7" s="108" t="str">
        <f>IF(U7=0,"",(V7-U7)/U7*100)</f>
        <v/>
      </c>
      <c r="X7" s="29">
        <f t="shared" ref="X7:X28" si="0">IF(H7=0,0,ROUND(V7/H7,2))</f>
        <v>0</v>
      </c>
      <c r="Y7" s="68"/>
    </row>
    <row r="8" ht="16" customHeight="1" spans="1:25">
      <c r="A8" s="22"/>
      <c r="B8" s="22"/>
      <c r="C8" s="22"/>
      <c r="D8" s="32"/>
      <c r="E8" s="22"/>
      <c r="F8" s="22"/>
      <c r="G8" s="69"/>
      <c r="H8" s="29"/>
      <c r="I8" s="32"/>
      <c r="J8" s="32"/>
      <c r="K8" s="32"/>
      <c r="L8" s="69"/>
      <c r="M8" s="22"/>
      <c r="N8" s="22"/>
      <c r="O8" s="29"/>
      <c r="P8" s="29"/>
      <c r="Q8" s="29"/>
      <c r="R8" s="29"/>
      <c r="S8" s="29"/>
      <c r="T8" s="29"/>
      <c r="U8" s="36"/>
      <c r="V8" s="29"/>
      <c r="W8" s="108"/>
      <c r="X8" s="29">
        <f t="shared" si="0"/>
        <v>0</v>
      </c>
      <c r="Y8" s="68"/>
    </row>
    <row r="9" ht="16" customHeight="1" spans="1:25">
      <c r="A9" s="22"/>
      <c r="B9" s="22"/>
      <c r="C9" s="22"/>
      <c r="D9" s="32"/>
      <c r="E9" s="22"/>
      <c r="F9" s="22"/>
      <c r="G9" s="69"/>
      <c r="H9" s="29"/>
      <c r="I9" s="32"/>
      <c r="J9" s="32"/>
      <c r="K9" s="32"/>
      <c r="L9" s="69"/>
      <c r="M9" s="22"/>
      <c r="N9" s="22"/>
      <c r="O9" s="29"/>
      <c r="P9" s="29"/>
      <c r="Q9" s="29"/>
      <c r="R9" s="29"/>
      <c r="S9" s="29"/>
      <c r="T9" s="29"/>
      <c r="U9" s="36"/>
      <c r="V9" s="29"/>
      <c r="W9" s="108"/>
      <c r="X9" s="29">
        <f t="shared" si="0"/>
        <v>0</v>
      </c>
      <c r="Y9" s="68"/>
    </row>
    <row r="10" ht="16" customHeight="1" spans="1:25">
      <c r="A10" s="22"/>
      <c r="B10" s="22"/>
      <c r="C10" s="22"/>
      <c r="D10" s="32"/>
      <c r="E10" s="22"/>
      <c r="F10" s="22"/>
      <c r="G10" s="69"/>
      <c r="H10" s="29"/>
      <c r="I10" s="32"/>
      <c r="J10" s="32"/>
      <c r="K10" s="32"/>
      <c r="L10" s="69"/>
      <c r="M10" s="22"/>
      <c r="N10" s="22"/>
      <c r="O10" s="29"/>
      <c r="P10" s="29"/>
      <c r="Q10" s="29"/>
      <c r="R10" s="29"/>
      <c r="S10" s="29"/>
      <c r="T10" s="29"/>
      <c r="U10" s="36"/>
      <c r="V10" s="29"/>
      <c r="W10" s="108" t="str">
        <f>IF(U10=0,"",(V10-U10)/U10*100)</f>
        <v/>
      </c>
      <c r="X10" s="29">
        <f t="shared" si="0"/>
        <v>0</v>
      </c>
      <c r="Y10" s="68"/>
    </row>
    <row r="11" ht="16" customHeight="1" spans="1:25">
      <c r="A11" s="22"/>
      <c r="B11" s="22"/>
      <c r="C11" s="22"/>
      <c r="D11" s="32"/>
      <c r="E11" s="22"/>
      <c r="F11" s="22"/>
      <c r="G11" s="69"/>
      <c r="H11" s="29"/>
      <c r="I11" s="32"/>
      <c r="J11" s="32"/>
      <c r="K11" s="32"/>
      <c r="L11" s="69"/>
      <c r="M11" s="22"/>
      <c r="N11" s="22"/>
      <c r="O11" s="29"/>
      <c r="P11" s="29"/>
      <c r="Q11" s="29"/>
      <c r="R11" s="29"/>
      <c r="S11" s="29"/>
      <c r="T11" s="29"/>
      <c r="U11" s="36"/>
      <c r="V11" s="29"/>
      <c r="W11" s="108"/>
      <c r="X11" s="29">
        <f t="shared" si="0"/>
        <v>0</v>
      </c>
      <c r="Y11" s="68"/>
    </row>
    <row r="12" ht="16" customHeight="1" spans="1:25">
      <c r="A12" s="22"/>
      <c r="B12" s="22"/>
      <c r="C12" s="22"/>
      <c r="D12" s="32"/>
      <c r="E12" s="22"/>
      <c r="F12" s="22"/>
      <c r="G12" s="69"/>
      <c r="H12" s="29"/>
      <c r="I12" s="32"/>
      <c r="J12" s="32"/>
      <c r="K12" s="32"/>
      <c r="L12" s="69"/>
      <c r="M12" s="22"/>
      <c r="N12" s="22"/>
      <c r="O12" s="29"/>
      <c r="P12" s="29"/>
      <c r="Q12" s="29"/>
      <c r="R12" s="29"/>
      <c r="S12" s="29"/>
      <c r="T12" s="29"/>
      <c r="U12" s="36"/>
      <c r="V12" s="29"/>
      <c r="W12" s="108"/>
      <c r="X12" s="29">
        <f t="shared" si="0"/>
        <v>0</v>
      </c>
      <c r="Y12" s="68"/>
    </row>
    <row r="13" ht="16" customHeight="1" spans="1:25">
      <c r="A13" s="22"/>
      <c r="B13" s="22"/>
      <c r="C13" s="22"/>
      <c r="D13" s="32"/>
      <c r="E13" s="22"/>
      <c r="F13" s="22"/>
      <c r="G13" s="69"/>
      <c r="H13" s="29"/>
      <c r="I13" s="32"/>
      <c r="J13" s="32"/>
      <c r="K13" s="32"/>
      <c r="L13" s="69"/>
      <c r="M13" s="22"/>
      <c r="N13" s="22"/>
      <c r="O13" s="29"/>
      <c r="P13" s="29"/>
      <c r="Q13" s="29"/>
      <c r="R13" s="29"/>
      <c r="S13" s="29"/>
      <c r="T13" s="29"/>
      <c r="U13" s="36"/>
      <c r="V13" s="29"/>
      <c r="W13" s="108"/>
      <c r="X13" s="29">
        <f t="shared" si="0"/>
        <v>0</v>
      </c>
      <c r="Y13" s="68"/>
    </row>
    <row r="14" ht="16" customHeight="1" spans="1:25">
      <c r="A14" s="22"/>
      <c r="B14" s="22"/>
      <c r="C14" s="22"/>
      <c r="D14" s="32"/>
      <c r="E14" s="22"/>
      <c r="F14" s="22"/>
      <c r="G14" s="69"/>
      <c r="H14" s="29"/>
      <c r="I14" s="32"/>
      <c r="J14" s="32"/>
      <c r="K14" s="32"/>
      <c r="L14" s="69"/>
      <c r="M14" s="22"/>
      <c r="N14" s="22"/>
      <c r="O14" s="29"/>
      <c r="P14" s="29"/>
      <c r="Q14" s="29"/>
      <c r="R14" s="29"/>
      <c r="S14" s="29"/>
      <c r="T14" s="29"/>
      <c r="U14" s="36"/>
      <c r="V14" s="29"/>
      <c r="W14" s="108" t="str">
        <f t="shared" ref="W14:W19" si="1">IF(U14=0,"",(V14-U14)/U14*100)</f>
        <v/>
      </c>
      <c r="X14" s="29">
        <f t="shared" si="0"/>
        <v>0</v>
      </c>
      <c r="Y14" s="68"/>
    </row>
    <row r="15" ht="16" customHeight="1" spans="1:25">
      <c r="A15" s="22"/>
      <c r="B15" s="22"/>
      <c r="C15" s="22"/>
      <c r="D15" s="32"/>
      <c r="E15" s="22"/>
      <c r="F15" s="22"/>
      <c r="G15" s="69"/>
      <c r="H15" s="29"/>
      <c r="I15" s="32"/>
      <c r="J15" s="32"/>
      <c r="K15" s="32"/>
      <c r="L15" s="69"/>
      <c r="M15" s="22"/>
      <c r="N15" s="22"/>
      <c r="O15" s="29"/>
      <c r="P15" s="29"/>
      <c r="Q15" s="29"/>
      <c r="R15" s="29"/>
      <c r="S15" s="29"/>
      <c r="T15" s="29"/>
      <c r="U15" s="36"/>
      <c r="V15" s="29"/>
      <c r="W15" s="108" t="str">
        <f t="shared" si="1"/>
        <v/>
      </c>
      <c r="X15" s="29">
        <f t="shared" si="0"/>
        <v>0</v>
      </c>
      <c r="Y15" s="68"/>
    </row>
    <row r="16" ht="16" customHeight="1" spans="1:25">
      <c r="A16" s="22"/>
      <c r="B16" s="22"/>
      <c r="C16" s="22"/>
      <c r="D16" s="32"/>
      <c r="E16" s="22"/>
      <c r="F16" s="22"/>
      <c r="G16" s="69"/>
      <c r="H16" s="29"/>
      <c r="I16" s="32"/>
      <c r="J16" s="32"/>
      <c r="K16" s="32"/>
      <c r="L16" s="69"/>
      <c r="M16" s="22"/>
      <c r="N16" s="22"/>
      <c r="O16" s="29"/>
      <c r="P16" s="29"/>
      <c r="Q16" s="29"/>
      <c r="R16" s="29"/>
      <c r="S16" s="29"/>
      <c r="T16" s="29"/>
      <c r="U16" s="36"/>
      <c r="V16" s="29"/>
      <c r="W16" s="108" t="str">
        <f t="shared" si="1"/>
        <v/>
      </c>
      <c r="X16" s="29">
        <f t="shared" si="0"/>
        <v>0</v>
      </c>
      <c r="Y16" s="68"/>
    </row>
    <row r="17" ht="16" customHeight="1" spans="1:25">
      <c r="A17" s="22"/>
      <c r="B17" s="22"/>
      <c r="C17" s="22"/>
      <c r="D17" s="32"/>
      <c r="E17" s="22"/>
      <c r="F17" s="22"/>
      <c r="G17" s="69"/>
      <c r="H17" s="29"/>
      <c r="I17" s="32"/>
      <c r="J17" s="32"/>
      <c r="K17" s="32"/>
      <c r="L17" s="69"/>
      <c r="M17" s="22"/>
      <c r="N17" s="22"/>
      <c r="O17" s="29"/>
      <c r="P17" s="29"/>
      <c r="Q17" s="29"/>
      <c r="R17" s="29"/>
      <c r="S17" s="29"/>
      <c r="T17" s="29"/>
      <c r="U17" s="36"/>
      <c r="V17" s="29"/>
      <c r="W17" s="108" t="str">
        <f t="shared" si="1"/>
        <v/>
      </c>
      <c r="X17" s="29">
        <f t="shared" si="0"/>
        <v>0</v>
      </c>
      <c r="Y17" s="68"/>
    </row>
    <row r="18" ht="16" customHeight="1" spans="1:25">
      <c r="A18" s="22"/>
      <c r="B18" s="22"/>
      <c r="C18" s="22"/>
      <c r="D18" s="32"/>
      <c r="E18" s="22"/>
      <c r="F18" s="22"/>
      <c r="G18" s="69"/>
      <c r="H18" s="29"/>
      <c r="I18" s="32"/>
      <c r="J18" s="32"/>
      <c r="K18" s="32"/>
      <c r="L18" s="69"/>
      <c r="M18" s="22"/>
      <c r="N18" s="22"/>
      <c r="O18" s="29"/>
      <c r="P18" s="29"/>
      <c r="Q18" s="29"/>
      <c r="R18" s="29"/>
      <c r="S18" s="29"/>
      <c r="T18" s="29"/>
      <c r="U18" s="36"/>
      <c r="V18" s="29"/>
      <c r="W18" s="108" t="str">
        <f t="shared" si="1"/>
        <v/>
      </c>
      <c r="X18" s="29">
        <f t="shared" si="0"/>
        <v>0</v>
      </c>
      <c r="Y18" s="68"/>
    </row>
    <row r="19" ht="16" customHeight="1" spans="1:25">
      <c r="A19" s="22"/>
      <c r="B19" s="22"/>
      <c r="C19" s="22"/>
      <c r="D19" s="32"/>
      <c r="E19" s="22"/>
      <c r="F19" s="22"/>
      <c r="G19" s="69"/>
      <c r="H19" s="29"/>
      <c r="I19" s="32"/>
      <c r="J19" s="32"/>
      <c r="K19" s="32"/>
      <c r="L19" s="69"/>
      <c r="M19" s="22"/>
      <c r="N19" s="22"/>
      <c r="O19" s="29"/>
      <c r="P19" s="29"/>
      <c r="Q19" s="29"/>
      <c r="R19" s="29"/>
      <c r="S19" s="29"/>
      <c r="T19" s="29"/>
      <c r="U19" s="36"/>
      <c r="V19" s="29"/>
      <c r="W19" s="108" t="str">
        <f t="shared" si="1"/>
        <v/>
      </c>
      <c r="X19" s="29">
        <f t="shared" si="0"/>
        <v>0</v>
      </c>
      <c r="Y19" s="68"/>
    </row>
    <row r="20" ht="16" customHeight="1" spans="1:25">
      <c r="A20" s="22"/>
      <c r="B20" s="22"/>
      <c r="C20" s="22"/>
      <c r="D20" s="32"/>
      <c r="E20" s="22"/>
      <c r="F20" s="22"/>
      <c r="G20" s="69"/>
      <c r="H20" s="29"/>
      <c r="I20" s="32"/>
      <c r="J20" s="32"/>
      <c r="K20" s="32"/>
      <c r="L20" s="69"/>
      <c r="M20" s="22"/>
      <c r="N20" s="22"/>
      <c r="O20" s="29"/>
      <c r="P20" s="29"/>
      <c r="Q20" s="29"/>
      <c r="R20" s="29"/>
      <c r="S20" s="29"/>
      <c r="T20" s="29"/>
      <c r="U20" s="36"/>
      <c r="V20" s="29"/>
      <c r="W20" s="108"/>
      <c r="X20" s="29">
        <f t="shared" si="0"/>
        <v>0</v>
      </c>
      <c r="Y20" s="68"/>
    </row>
    <row r="21" ht="16" customHeight="1" spans="1:25">
      <c r="A21" s="22"/>
      <c r="B21" s="22"/>
      <c r="C21" s="22"/>
      <c r="D21" s="32"/>
      <c r="E21" s="22"/>
      <c r="F21" s="22"/>
      <c r="G21" s="69"/>
      <c r="H21" s="29"/>
      <c r="I21" s="32"/>
      <c r="J21" s="32"/>
      <c r="K21" s="32"/>
      <c r="L21" s="69"/>
      <c r="M21" s="22"/>
      <c r="N21" s="22"/>
      <c r="O21" s="29"/>
      <c r="P21" s="29"/>
      <c r="Q21" s="29"/>
      <c r="R21" s="29"/>
      <c r="S21" s="29"/>
      <c r="T21" s="29"/>
      <c r="U21" s="36"/>
      <c r="V21" s="29"/>
      <c r="W21" s="108"/>
      <c r="X21" s="29">
        <f t="shared" si="0"/>
        <v>0</v>
      </c>
      <c r="Y21" s="68"/>
    </row>
    <row r="22" ht="16" customHeight="1" spans="1:25">
      <c r="A22" s="22"/>
      <c r="B22" s="22"/>
      <c r="C22" s="22"/>
      <c r="D22" s="32"/>
      <c r="E22" s="22"/>
      <c r="F22" s="22"/>
      <c r="G22" s="69"/>
      <c r="H22" s="29"/>
      <c r="I22" s="32"/>
      <c r="J22" s="32"/>
      <c r="K22" s="32"/>
      <c r="L22" s="69"/>
      <c r="M22" s="22"/>
      <c r="N22" s="22"/>
      <c r="O22" s="29"/>
      <c r="P22" s="29"/>
      <c r="Q22" s="29"/>
      <c r="R22" s="29"/>
      <c r="S22" s="29"/>
      <c r="T22" s="29"/>
      <c r="U22" s="36"/>
      <c r="V22" s="29"/>
      <c r="W22" s="108"/>
      <c r="X22" s="29">
        <f t="shared" si="0"/>
        <v>0</v>
      </c>
      <c r="Y22" s="68"/>
    </row>
    <row r="23" ht="16" customHeight="1" spans="1:25">
      <c r="A23" s="22"/>
      <c r="B23" s="22"/>
      <c r="C23" s="22"/>
      <c r="D23" s="32"/>
      <c r="E23" s="22"/>
      <c r="F23" s="22"/>
      <c r="G23" s="69"/>
      <c r="H23" s="29"/>
      <c r="I23" s="32"/>
      <c r="J23" s="32"/>
      <c r="K23" s="32"/>
      <c r="L23" s="69"/>
      <c r="M23" s="22"/>
      <c r="N23" s="22"/>
      <c r="O23" s="29"/>
      <c r="P23" s="29"/>
      <c r="Q23" s="29"/>
      <c r="R23" s="29"/>
      <c r="S23" s="29"/>
      <c r="T23" s="29"/>
      <c r="U23" s="36"/>
      <c r="V23" s="29"/>
      <c r="W23" s="108"/>
      <c r="X23" s="29">
        <f t="shared" si="0"/>
        <v>0</v>
      </c>
      <c r="Y23" s="68"/>
    </row>
    <row r="24" ht="16" customHeight="1" spans="1:25">
      <c r="A24" s="22"/>
      <c r="B24" s="22"/>
      <c r="C24" s="22"/>
      <c r="D24" s="32"/>
      <c r="E24" s="22"/>
      <c r="F24" s="22"/>
      <c r="G24" s="69"/>
      <c r="H24" s="29"/>
      <c r="I24" s="32"/>
      <c r="J24" s="32"/>
      <c r="K24" s="32"/>
      <c r="L24" s="69"/>
      <c r="M24" s="22"/>
      <c r="N24" s="22"/>
      <c r="O24" s="29"/>
      <c r="P24" s="29"/>
      <c r="Q24" s="29"/>
      <c r="R24" s="29"/>
      <c r="S24" s="29"/>
      <c r="T24" s="29"/>
      <c r="U24" s="36"/>
      <c r="V24" s="29"/>
      <c r="W24" s="108" t="str">
        <f>IF(U24=0,"",(V24-U24)/U24*100)</f>
        <v/>
      </c>
      <c r="X24" s="29">
        <f t="shared" si="0"/>
        <v>0</v>
      </c>
      <c r="Y24" s="68"/>
    </row>
    <row r="25" ht="16" customHeight="1" spans="1:25">
      <c r="A25" s="22"/>
      <c r="B25" s="22"/>
      <c r="C25" s="22"/>
      <c r="D25" s="32"/>
      <c r="E25" s="22"/>
      <c r="F25" s="22"/>
      <c r="G25" s="69"/>
      <c r="H25" s="29"/>
      <c r="I25" s="32"/>
      <c r="J25" s="32"/>
      <c r="K25" s="32"/>
      <c r="L25" s="69"/>
      <c r="M25" s="22"/>
      <c r="N25" s="22"/>
      <c r="O25" s="29"/>
      <c r="P25" s="29"/>
      <c r="Q25" s="29"/>
      <c r="R25" s="29"/>
      <c r="S25" s="29"/>
      <c r="T25" s="29"/>
      <c r="U25" s="36"/>
      <c r="V25" s="29"/>
      <c r="W25" s="108" t="str">
        <f>IF(U25=0,"",(V25-U25)/U25*100)</f>
        <v/>
      </c>
      <c r="X25" s="29">
        <f t="shared" si="0"/>
        <v>0</v>
      </c>
      <c r="Y25" s="68"/>
    </row>
    <row r="26" ht="16" customHeight="1" spans="1:25">
      <c r="A26" s="22"/>
      <c r="B26" s="22"/>
      <c r="C26" s="22"/>
      <c r="D26" s="32"/>
      <c r="E26" s="22"/>
      <c r="F26" s="22"/>
      <c r="G26" s="69"/>
      <c r="H26" s="29"/>
      <c r="I26" s="32"/>
      <c r="J26" s="32"/>
      <c r="K26" s="32"/>
      <c r="L26" s="69"/>
      <c r="M26" s="22"/>
      <c r="N26" s="22"/>
      <c r="O26" s="29"/>
      <c r="P26" s="29"/>
      <c r="Q26" s="29"/>
      <c r="R26" s="29"/>
      <c r="S26" s="29"/>
      <c r="T26" s="29"/>
      <c r="U26" s="36"/>
      <c r="V26" s="29"/>
      <c r="W26" s="108" t="str">
        <f>IF(U26=0,"",(V26-U26)/U26*100)</f>
        <v/>
      </c>
      <c r="X26" s="29">
        <f t="shared" si="0"/>
        <v>0</v>
      </c>
      <c r="Y26" s="148"/>
    </row>
    <row r="27" ht="16" customHeight="1" spans="1:25">
      <c r="A27" s="22"/>
      <c r="B27" s="22"/>
      <c r="C27" s="22"/>
      <c r="D27" s="32"/>
      <c r="E27" s="22"/>
      <c r="F27" s="22"/>
      <c r="G27" s="69"/>
      <c r="H27" s="29"/>
      <c r="I27" s="32"/>
      <c r="J27" s="32"/>
      <c r="K27" s="32"/>
      <c r="L27" s="69"/>
      <c r="M27" s="22"/>
      <c r="N27" s="22"/>
      <c r="O27" s="29"/>
      <c r="P27" s="29"/>
      <c r="Q27" s="29"/>
      <c r="R27" s="29"/>
      <c r="S27" s="29"/>
      <c r="T27" s="29"/>
      <c r="U27" s="36"/>
      <c r="V27" s="29"/>
      <c r="W27" s="108" t="str">
        <f>IF(U27=0,"",(V27-U27)/U27*100)</f>
        <v/>
      </c>
      <c r="X27" s="29">
        <f t="shared" si="0"/>
        <v>0</v>
      </c>
      <c r="Y27" s="148"/>
    </row>
    <row r="28" ht="16" customHeight="1" spans="1:25">
      <c r="A28" s="22"/>
      <c r="B28" s="22"/>
      <c r="C28" s="22"/>
      <c r="D28" s="32"/>
      <c r="E28" s="22"/>
      <c r="F28" s="22"/>
      <c r="G28" s="69"/>
      <c r="H28" s="29"/>
      <c r="I28" s="32"/>
      <c r="J28" s="32"/>
      <c r="K28" s="32"/>
      <c r="L28" s="69"/>
      <c r="M28" s="22"/>
      <c r="N28" s="22"/>
      <c r="O28" s="29"/>
      <c r="P28" s="29"/>
      <c r="Q28" s="29"/>
      <c r="R28" s="29"/>
      <c r="S28" s="29"/>
      <c r="T28" s="29"/>
      <c r="U28" s="36"/>
      <c r="V28" s="29"/>
      <c r="W28" s="108" t="str">
        <f>IF(U28=0,"",(V28-U28)/U28*100)</f>
        <v/>
      </c>
      <c r="X28" s="29">
        <f t="shared" si="0"/>
        <v>0</v>
      </c>
      <c r="Y28" s="148"/>
    </row>
    <row r="29" ht="16" customHeight="1" spans="1:25">
      <c r="A29" s="22" t="s">
        <v>3162</v>
      </c>
      <c r="B29" s="21"/>
      <c r="C29" s="21"/>
      <c r="D29" s="21"/>
      <c r="E29" s="21"/>
      <c r="F29" s="21"/>
      <c r="G29" s="21"/>
      <c r="H29" s="21"/>
      <c r="I29" s="13"/>
      <c r="J29" s="35"/>
      <c r="K29" s="35"/>
      <c r="L29" s="69"/>
      <c r="M29" s="28"/>
      <c r="N29" s="29"/>
      <c r="O29" s="36"/>
      <c r="P29" s="36"/>
      <c r="Q29" s="36"/>
      <c r="R29" s="36"/>
      <c r="S29" s="36"/>
      <c r="T29" s="29">
        <f>SUM(T7:T28)</f>
        <v>0</v>
      </c>
      <c r="U29" s="29">
        <f>SUM(U7:U28)</f>
        <v>0</v>
      </c>
      <c r="V29" s="29">
        <f>SUM(V7:V28)</f>
        <v>0</v>
      </c>
      <c r="W29" s="29">
        <f>SUM(W7:W28)</f>
        <v>0</v>
      </c>
      <c r="X29" s="32"/>
      <c r="Y29" s="32"/>
    </row>
    <row r="30" ht="16" customHeight="1" spans="1:25">
      <c r="A30" s="73" t="e">
        <f>#REF!</f>
        <v>#REF!</v>
      </c>
      <c r="B30" s="73"/>
      <c r="C30" s="73"/>
      <c r="D30" s="73"/>
      <c r="E30" s="8"/>
      <c r="F30" s="8"/>
      <c r="G30" s="8"/>
      <c r="H30" s="8"/>
      <c r="I30" s="73"/>
      <c r="J30" s="73"/>
      <c r="K30" s="73"/>
      <c r="L30" s="8"/>
      <c r="M30" s="8"/>
      <c r="N30" s="8"/>
      <c r="O30" s="8"/>
      <c r="P30" s="8"/>
      <c r="Q30" s="8"/>
      <c r="R30" s="8"/>
      <c r="S30" s="8"/>
      <c r="T30" s="8"/>
      <c r="U30" s="8"/>
      <c r="V30" s="74" t="str">
        <f>CONCATENATE(索引!$D$6,"：",索引!$D55,"    ",索引!$E55)</f>
        <v>评估人员：高晓宇    王海龙</v>
      </c>
      <c r="W30" s="74"/>
      <c r="X30" s="74"/>
      <c r="Y30" s="74"/>
    </row>
    <row r="31" ht="16" customHeight="1" spans="1:25">
      <c r="A31" s="8" t="e">
        <f>#REF!</f>
        <v>#REF!</v>
      </c>
      <c r="B31" s="8"/>
      <c r="C31" s="8"/>
      <c r="D31" s="8"/>
      <c r="E31" s="8"/>
      <c r="F31" s="8"/>
      <c r="G31" s="8"/>
      <c r="H31" s="8"/>
      <c r="I31" s="8"/>
      <c r="J31" s="8"/>
      <c r="K31" s="8"/>
      <c r="L31" s="8"/>
      <c r="M31" s="8"/>
      <c r="N31" s="8"/>
      <c r="O31" s="8"/>
      <c r="P31" s="8"/>
      <c r="Q31" s="8"/>
      <c r="R31" s="8"/>
      <c r="S31" s="8"/>
      <c r="T31" s="8"/>
      <c r="U31" s="8"/>
      <c r="V31" s="8"/>
      <c r="W31" s="8"/>
      <c r="X31" s="8"/>
      <c r="Y31" s="8"/>
    </row>
  </sheetData>
  <mergeCells count="26">
    <mergeCell ref="A1:Y1"/>
    <mergeCell ref="W2:Y2"/>
    <mergeCell ref="A3:Y3"/>
    <mergeCell ref="O5:R5"/>
    <mergeCell ref="A29:I29"/>
    <mergeCell ref="A5:A6"/>
    <mergeCell ref="B5:B6"/>
    <mergeCell ref="C5:C6"/>
    <mergeCell ref="D5:D6"/>
    <mergeCell ref="E5:E6"/>
    <mergeCell ref="F5:F6"/>
    <mergeCell ref="G5:G6"/>
    <mergeCell ref="H5:H6"/>
    <mergeCell ref="I5:I6"/>
    <mergeCell ref="J5:J6"/>
    <mergeCell ref="K5:K6"/>
    <mergeCell ref="L5:L6"/>
    <mergeCell ref="M5:M6"/>
    <mergeCell ref="N5:N6"/>
    <mergeCell ref="S5:S6"/>
    <mergeCell ref="T5:T6"/>
    <mergeCell ref="U5:U6"/>
    <mergeCell ref="V5:V6"/>
    <mergeCell ref="W5:W6"/>
    <mergeCell ref="X5:X6"/>
    <mergeCell ref="Y5:Y6"/>
  </mergeCells>
  <pageMargins left="0.75" right="0.75" top="1" bottom="1" header="0.5" footer="0.5"/>
  <headerFooter/>
  <drawing r:id="rId1"/>
  <picture r:id="rId2"/>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T31"/>
  <sheetViews>
    <sheetView workbookViewId="0">
      <pane xSplit="2" ySplit="6" topLeftCell="C7" activePane="bottomRight" state="frozen"/>
      <selection/>
      <selection pane="topRight"/>
      <selection pane="bottomLeft"/>
      <selection pane="bottomRight" activeCell="A1" sqref="A1:K1"/>
    </sheetView>
  </sheetViews>
  <sheetFormatPr defaultColWidth="14" defaultRowHeight="15.2"/>
  <cols>
    <col min="1" max="1" width="7" customWidth="1"/>
    <col min="2" max="2" width="25" customWidth="1"/>
    <col min="3" max="7" width="11" customWidth="1"/>
    <col min="8" max="9" width="9" customWidth="1"/>
    <col min="10" max="11" width="7" customWidth="1"/>
    <col min="12" max="20" width="9" customWidth="1"/>
  </cols>
  <sheetData>
    <row r="1" ht="24" customHeight="1" spans="1:20">
      <c r="A1" s="61" t="s">
        <v>3493</v>
      </c>
      <c r="B1" s="62"/>
      <c r="C1" s="62"/>
      <c r="D1" s="62"/>
      <c r="E1" s="62"/>
      <c r="F1" s="62"/>
      <c r="G1" s="62"/>
      <c r="H1" s="62"/>
      <c r="I1" s="62"/>
      <c r="J1" s="62"/>
      <c r="K1" s="62"/>
      <c r="L1" s="62"/>
      <c r="M1" s="62"/>
      <c r="N1" s="62"/>
      <c r="O1" s="62"/>
      <c r="P1" s="62"/>
      <c r="Q1" s="62"/>
      <c r="R1" s="62"/>
      <c r="S1" s="62"/>
      <c r="T1" s="62"/>
    </row>
    <row r="2" ht="16" customHeight="1" spans="1:20">
      <c r="A2" s="63"/>
      <c r="B2" s="63"/>
      <c r="C2" s="63"/>
      <c r="D2" s="63"/>
      <c r="E2" s="63"/>
      <c r="F2" s="25"/>
      <c r="G2" s="25"/>
      <c r="H2" s="25"/>
      <c r="I2" s="8"/>
      <c r="J2" s="42"/>
      <c r="K2" s="42" t="s">
        <v>3494</v>
      </c>
      <c r="L2" s="8"/>
      <c r="M2" s="25"/>
      <c r="N2" s="8"/>
      <c r="O2" s="8"/>
      <c r="P2" s="8"/>
      <c r="Q2" s="8"/>
      <c r="R2" s="8"/>
      <c r="S2" s="8"/>
      <c r="T2" s="8"/>
    </row>
    <row r="3" ht="16" customHeight="1" spans="1:20">
      <c r="A3" s="63" t="e">
        <f>#REF!</f>
        <v>#REF!</v>
      </c>
      <c r="B3" s="8"/>
      <c r="C3" s="8"/>
      <c r="D3" s="8"/>
      <c r="E3" s="8"/>
      <c r="F3" s="8"/>
      <c r="G3" s="8"/>
      <c r="H3" s="8"/>
      <c r="I3" s="8"/>
      <c r="J3" s="8"/>
      <c r="K3" s="8"/>
      <c r="L3" s="8"/>
      <c r="M3" s="25"/>
      <c r="N3" s="8"/>
      <c r="O3" s="8"/>
      <c r="P3" s="8"/>
      <c r="Q3" s="8"/>
      <c r="R3" s="8"/>
      <c r="S3" s="8"/>
      <c r="T3" s="8"/>
    </row>
    <row r="4" ht="16" customHeight="1" spans="1:20">
      <c r="A4" s="105" t="e">
        <f>#REF!</f>
        <v>#REF!</v>
      </c>
      <c r="B4" s="8"/>
      <c r="C4" s="8"/>
      <c r="D4" s="8"/>
      <c r="E4" s="8"/>
      <c r="F4" s="8"/>
      <c r="G4" s="8"/>
      <c r="H4" s="8"/>
      <c r="I4" s="138"/>
      <c r="J4" s="138"/>
      <c r="K4" s="138" t="s">
        <v>2952</v>
      </c>
      <c r="L4" s="8"/>
      <c r="M4" s="65" t="s">
        <v>3382</v>
      </c>
      <c r="N4" s="66"/>
      <c r="O4" s="8"/>
      <c r="P4" s="8"/>
      <c r="Q4" s="8"/>
      <c r="R4" s="8"/>
      <c r="S4" s="8"/>
      <c r="T4" s="8"/>
    </row>
    <row r="5" ht="16" customHeight="1" spans="1:20">
      <c r="A5" s="22" t="s">
        <v>3048</v>
      </c>
      <c r="B5" s="22" t="s">
        <v>3049</v>
      </c>
      <c r="C5" s="139" t="s">
        <v>3050</v>
      </c>
      <c r="D5" s="21"/>
      <c r="E5" s="22" t="s">
        <v>3251</v>
      </c>
      <c r="F5" s="22" t="s">
        <v>3051</v>
      </c>
      <c r="G5" s="13"/>
      <c r="H5" s="22" t="s">
        <v>3426</v>
      </c>
      <c r="I5" s="13"/>
      <c r="J5" s="22" t="s">
        <v>3053</v>
      </c>
      <c r="K5" s="13"/>
      <c r="L5" s="25"/>
      <c r="M5" s="65" t="s">
        <v>3050</v>
      </c>
      <c r="N5" s="65" t="s">
        <v>3051</v>
      </c>
      <c r="O5" s="25"/>
      <c r="P5" s="25"/>
      <c r="Q5" s="25"/>
      <c r="R5" s="25"/>
      <c r="S5" s="25"/>
      <c r="T5" s="25"/>
    </row>
    <row r="6" ht="16" customHeight="1" spans="1:20">
      <c r="A6" s="37"/>
      <c r="B6" s="37"/>
      <c r="C6" s="35" t="s">
        <v>3463</v>
      </c>
      <c r="D6" s="35" t="s">
        <v>3464</v>
      </c>
      <c r="E6" s="37"/>
      <c r="F6" s="22" t="s">
        <v>3463</v>
      </c>
      <c r="G6" s="22" t="s">
        <v>3464</v>
      </c>
      <c r="H6" s="22" t="s">
        <v>3463</v>
      </c>
      <c r="I6" s="22" t="s">
        <v>3464</v>
      </c>
      <c r="J6" s="22" t="s">
        <v>3463</v>
      </c>
      <c r="K6" s="22" t="s">
        <v>3464</v>
      </c>
      <c r="L6" s="25"/>
      <c r="M6" s="71"/>
      <c r="N6" s="71"/>
      <c r="O6" s="25"/>
      <c r="P6" s="25"/>
      <c r="Q6" s="25"/>
      <c r="R6" s="25"/>
      <c r="S6" s="25"/>
      <c r="T6" s="25"/>
    </row>
    <row r="7" ht="16" customHeight="1" spans="1:20">
      <c r="A7" s="39"/>
      <c r="B7" s="121" t="s">
        <v>3495</v>
      </c>
      <c r="C7" s="36">
        <f t="shared" ref="C7:I7" si="0">SUM(C8:C12)</f>
        <v>0</v>
      </c>
      <c r="D7" s="36">
        <f t="shared" si="0"/>
        <v>0</v>
      </c>
      <c r="E7" s="36">
        <f t="shared" si="0"/>
        <v>0</v>
      </c>
      <c r="F7" s="36">
        <f t="shared" si="0"/>
        <v>0</v>
      </c>
      <c r="G7" s="36" t="e">
        <f t="shared" si="0"/>
        <v>#NAME?</v>
      </c>
      <c r="H7" s="36">
        <f t="shared" si="0"/>
        <v>0</v>
      </c>
      <c r="I7" s="36" t="e">
        <f t="shared" si="0"/>
        <v>#NAME?</v>
      </c>
      <c r="J7" s="29">
        <f t="shared" ref="J7:J16" si="1">IF(C7=0,0,ROUND(H7/C7*100,2))</f>
        <v>0</v>
      </c>
      <c r="K7" s="108" t="str">
        <f t="shared" ref="K7:K29" si="2">IF(D7-E7=0,"",I7/(D7-E7)*100)</f>
        <v/>
      </c>
      <c r="L7" s="8"/>
      <c r="M7" s="71"/>
      <c r="N7" s="71"/>
      <c r="O7" s="8"/>
      <c r="P7" s="8"/>
      <c r="Q7" s="8"/>
      <c r="R7" s="8"/>
      <c r="S7" s="8"/>
      <c r="T7" s="8"/>
    </row>
    <row r="8" ht="16" customHeight="1" spans="1:20">
      <c r="A8" s="39" t="s">
        <v>2830</v>
      </c>
      <c r="B8" s="121" t="s">
        <v>3496</v>
      </c>
      <c r="C8" s="36">
        <f>'4-8-1房屋建筑物'!AD27</f>
        <v>0</v>
      </c>
      <c r="D8" s="36">
        <f>'4-8-1房屋建筑物'!AE27</f>
        <v>0</v>
      </c>
      <c r="E8" s="36">
        <f>'4-8-1房屋建筑物'!AF27</f>
        <v>0</v>
      </c>
      <c r="F8" s="36">
        <f>'4-8-1房屋建筑物'!AG27</f>
        <v>0</v>
      </c>
      <c r="G8" s="29">
        <f>'4-8-1房屋建筑物'!AI27</f>
        <v>0</v>
      </c>
      <c r="H8" s="29">
        <f>F8-C8</f>
        <v>0</v>
      </c>
      <c r="I8" s="29">
        <f>G8-(D8-E8)</f>
        <v>0</v>
      </c>
      <c r="J8" s="29">
        <f t="shared" si="1"/>
        <v>0</v>
      </c>
      <c r="K8" s="108" t="str">
        <f t="shared" si="2"/>
        <v/>
      </c>
      <c r="L8" s="8"/>
      <c r="M8" s="71"/>
      <c r="N8" s="71"/>
      <c r="O8" s="8"/>
      <c r="P8" s="8"/>
      <c r="Q8" s="8"/>
      <c r="R8" s="8"/>
      <c r="S8" s="8"/>
      <c r="T8" s="8"/>
    </row>
    <row r="9" ht="16" customHeight="1" spans="1:20">
      <c r="A9" s="39" t="s">
        <v>2832</v>
      </c>
      <c r="B9" s="121" t="s">
        <v>3497</v>
      </c>
      <c r="C9" s="36">
        <f>'4-8-2构筑物'!V27</f>
        <v>0</v>
      </c>
      <c r="D9" s="36">
        <f>'4-8-2构筑物'!W27</f>
        <v>0</v>
      </c>
      <c r="E9" s="36">
        <f>'4-8-2构筑物'!X27</f>
        <v>0</v>
      </c>
      <c r="F9" s="36">
        <f>'4-8-2构筑物'!Y27</f>
        <v>0</v>
      </c>
      <c r="G9" s="29">
        <f>'4-8-2构筑物'!AA27</f>
        <v>0</v>
      </c>
      <c r="H9" s="29">
        <f>F9-C9</f>
        <v>0</v>
      </c>
      <c r="I9" s="29">
        <f>G9-(D9-E9)</f>
        <v>0</v>
      </c>
      <c r="J9" s="29">
        <f t="shared" si="1"/>
        <v>0</v>
      </c>
      <c r="K9" s="108" t="str">
        <f t="shared" si="2"/>
        <v/>
      </c>
      <c r="L9" s="8"/>
      <c r="M9" s="71"/>
      <c r="N9" s="71"/>
      <c r="O9" s="8"/>
      <c r="P9" s="8"/>
      <c r="Q9" s="8"/>
      <c r="R9" s="8"/>
      <c r="S9" s="8"/>
      <c r="T9" s="8"/>
    </row>
    <row r="10" ht="16" customHeight="1" spans="1:20">
      <c r="A10" s="39" t="s">
        <v>2834</v>
      </c>
      <c r="B10" s="121" t="s">
        <v>3498</v>
      </c>
      <c r="C10" s="36">
        <f>'4-8-3管道沟槽'!O27</f>
        <v>0</v>
      </c>
      <c r="D10" s="36">
        <f>'4-8-3管道沟槽'!P27</f>
        <v>0</v>
      </c>
      <c r="E10" s="36">
        <f>'4-8-3管道沟槽'!Q27</f>
        <v>0</v>
      </c>
      <c r="F10" s="36">
        <f>'4-8-3管道沟槽'!R27</f>
        <v>0</v>
      </c>
      <c r="G10" s="29">
        <f>'4-8-3管道沟槽'!T27</f>
        <v>0</v>
      </c>
      <c r="H10" s="29">
        <f>F10-C10</f>
        <v>0</v>
      </c>
      <c r="I10" s="29">
        <f>G10-(D10-E10)</f>
        <v>0</v>
      </c>
      <c r="J10" s="29">
        <f t="shared" si="1"/>
        <v>0</v>
      </c>
      <c r="K10" s="108" t="str">
        <f t="shared" si="2"/>
        <v/>
      </c>
      <c r="L10" s="8"/>
      <c r="M10" s="71"/>
      <c r="N10" s="71"/>
      <c r="O10" s="8"/>
      <c r="P10" s="8"/>
      <c r="Q10" s="8"/>
      <c r="R10" s="8"/>
      <c r="S10" s="8"/>
      <c r="T10" s="8"/>
    </row>
    <row r="11" ht="16" customHeight="1" spans="1:20">
      <c r="A11" s="39" t="s">
        <v>2836</v>
      </c>
      <c r="B11" s="121" t="s">
        <v>3499</v>
      </c>
      <c r="C11" s="36">
        <f>'4-8-4井巷工程'!W27</f>
        <v>0</v>
      </c>
      <c r="D11" s="36">
        <f>'4-8-4井巷工程'!X27</f>
        <v>0</v>
      </c>
      <c r="E11" s="36">
        <f>'4-8-4井巷工程'!Y27</f>
        <v>0</v>
      </c>
      <c r="F11" s="36">
        <f>'4-8-4井巷工程'!Z27</f>
        <v>0</v>
      </c>
      <c r="G11" s="29" t="e">
        <f>'4-8-4井巷工程'!sheet61_5</f>
        <v>#NAME?</v>
      </c>
      <c r="H11" s="29">
        <f>F11-C11</f>
        <v>0</v>
      </c>
      <c r="I11" s="29" t="e">
        <f>G11-(D11-E11)</f>
        <v>#NAME?</v>
      </c>
      <c r="J11" s="29">
        <f t="shared" si="1"/>
        <v>0</v>
      </c>
      <c r="K11" s="108" t="str">
        <f t="shared" si="2"/>
        <v/>
      </c>
      <c r="L11" s="8"/>
      <c r="M11" s="71"/>
      <c r="N11" s="71"/>
      <c r="O11" s="8"/>
      <c r="P11" s="8"/>
      <c r="Q11" s="8"/>
      <c r="R11" s="8"/>
      <c r="S11" s="8"/>
      <c r="T11" s="8"/>
    </row>
    <row r="12" ht="16" customHeight="1" spans="1:20">
      <c r="A12" s="39"/>
      <c r="B12" s="121"/>
      <c r="C12" s="36"/>
      <c r="D12" s="36"/>
      <c r="E12" s="36"/>
      <c r="F12" s="36"/>
      <c r="G12" s="29"/>
      <c r="H12" s="29"/>
      <c r="I12" s="29"/>
      <c r="J12" s="29">
        <f t="shared" si="1"/>
        <v>0</v>
      </c>
      <c r="K12" s="108" t="str">
        <f t="shared" si="2"/>
        <v/>
      </c>
      <c r="L12" s="8"/>
      <c r="M12" s="71"/>
      <c r="N12" s="71"/>
      <c r="O12" s="8"/>
      <c r="P12" s="8"/>
      <c r="Q12" s="8"/>
      <c r="R12" s="8"/>
      <c r="S12" s="8"/>
      <c r="T12" s="8"/>
    </row>
    <row r="13" ht="16" customHeight="1" spans="1:20">
      <c r="A13" s="39"/>
      <c r="B13" s="121" t="s">
        <v>3500</v>
      </c>
      <c r="C13" s="36">
        <f t="shared" ref="C13:I13" si="3">SUM(C14:C18)</f>
        <v>0</v>
      </c>
      <c r="D13" s="36">
        <f t="shared" si="3"/>
        <v>0</v>
      </c>
      <c r="E13" s="36">
        <f t="shared" si="3"/>
        <v>0</v>
      </c>
      <c r="F13" s="36">
        <f t="shared" si="3"/>
        <v>0</v>
      </c>
      <c r="G13" s="36">
        <f t="shared" si="3"/>
        <v>0</v>
      </c>
      <c r="H13" s="36">
        <f t="shared" si="3"/>
        <v>0</v>
      </c>
      <c r="I13" s="36">
        <f t="shared" si="3"/>
        <v>0</v>
      </c>
      <c r="J13" s="29">
        <f t="shared" si="1"/>
        <v>0</v>
      </c>
      <c r="K13" s="108" t="str">
        <f t="shared" si="2"/>
        <v/>
      </c>
      <c r="L13" s="8"/>
      <c r="M13" s="71"/>
      <c r="N13" s="71"/>
      <c r="O13" s="8"/>
      <c r="P13" s="8"/>
      <c r="Q13" s="8"/>
      <c r="R13" s="8"/>
      <c r="S13" s="8"/>
      <c r="T13" s="8"/>
    </row>
    <row r="14" ht="16" customHeight="1" spans="1:20">
      <c r="A14" s="39" t="s">
        <v>2838</v>
      </c>
      <c r="B14" s="121" t="s">
        <v>3501</v>
      </c>
      <c r="C14" s="36">
        <f>'4-8-5机器设备'!N27</f>
        <v>0</v>
      </c>
      <c r="D14" s="36">
        <f>'4-8-5机器设备'!O27</f>
        <v>0</v>
      </c>
      <c r="E14" s="36">
        <f>'4-8-5机器设备'!P27</f>
        <v>0</v>
      </c>
      <c r="F14" s="36">
        <f>'4-8-5机器设备'!Q27</f>
        <v>0</v>
      </c>
      <c r="G14" s="29">
        <f>'4-8-5机器设备'!S27</f>
        <v>0</v>
      </c>
      <c r="H14" s="29">
        <f>F14-C14</f>
        <v>0</v>
      </c>
      <c r="I14" s="29">
        <f>G14-(D14-E14)</f>
        <v>0</v>
      </c>
      <c r="J14" s="29">
        <f t="shared" si="1"/>
        <v>0</v>
      </c>
      <c r="K14" s="108" t="str">
        <f t="shared" si="2"/>
        <v/>
      </c>
      <c r="L14" s="8"/>
      <c r="M14" s="71"/>
      <c r="N14" s="71"/>
      <c r="O14" s="8"/>
      <c r="P14" s="8"/>
      <c r="Q14" s="8"/>
      <c r="R14" s="8"/>
      <c r="S14" s="8"/>
      <c r="T14" s="8"/>
    </row>
    <row r="15" ht="16" customHeight="1" spans="1:20">
      <c r="A15" s="39" t="s">
        <v>2840</v>
      </c>
      <c r="B15" s="121" t="s">
        <v>3502</v>
      </c>
      <c r="C15" s="36">
        <f>'4-8-6车辆'!N27</f>
        <v>0</v>
      </c>
      <c r="D15" s="36">
        <f>'4-8-6车辆'!O27</f>
        <v>0</v>
      </c>
      <c r="E15" s="36">
        <f>'4-8-6车辆'!P27</f>
        <v>0</v>
      </c>
      <c r="F15" s="36">
        <f>'4-8-6车辆'!Q27</f>
        <v>0</v>
      </c>
      <c r="G15" s="29">
        <f>'4-8-6车辆'!S27</f>
        <v>0</v>
      </c>
      <c r="H15" s="29">
        <f>F15-C15</f>
        <v>0</v>
      </c>
      <c r="I15" s="29">
        <f>G15-(D15-E15)</f>
        <v>0</v>
      </c>
      <c r="J15" s="29">
        <f t="shared" si="1"/>
        <v>0</v>
      </c>
      <c r="K15" s="108" t="str">
        <f t="shared" si="2"/>
        <v/>
      </c>
      <c r="L15" s="8"/>
      <c r="M15" s="71"/>
      <c r="N15" s="71"/>
      <c r="O15" s="8"/>
      <c r="P15" s="8"/>
      <c r="Q15" s="8"/>
      <c r="R15" s="8"/>
      <c r="S15" s="8"/>
      <c r="T15" s="8"/>
    </row>
    <row r="16" ht="16" customHeight="1" spans="1:20">
      <c r="A16" s="39" t="s">
        <v>2842</v>
      </c>
      <c r="B16" s="121" t="s">
        <v>3503</v>
      </c>
      <c r="C16" s="36">
        <f>'4-8-7办公设备'!K27</f>
        <v>0</v>
      </c>
      <c r="D16" s="36">
        <f>'4-8-7办公设备'!L27</f>
        <v>0</v>
      </c>
      <c r="E16" s="36">
        <f>'4-8-7办公设备'!M27</f>
        <v>0</v>
      </c>
      <c r="F16" s="36">
        <f>'4-8-7办公设备'!N27</f>
        <v>0</v>
      </c>
      <c r="G16" s="29">
        <f>'4-8-7办公设备'!P27</f>
        <v>0</v>
      </c>
      <c r="H16" s="29">
        <f>F16-C16</f>
        <v>0</v>
      </c>
      <c r="I16" s="29">
        <f>G16-(D16-E16)</f>
        <v>0</v>
      </c>
      <c r="J16" s="29">
        <f t="shared" si="1"/>
        <v>0</v>
      </c>
      <c r="K16" s="108" t="str">
        <f t="shared" si="2"/>
        <v/>
      </c>
      <c r="L16" s="8"/>
      <c r="M16" s="71"/>
      <c r="N16" s="71"/>
      <c r="O16" s="8"/>
      <c r="P16" s="8"/>
      <c r="Q16" s="8"/>
      <c r="R16" s="8"/>
      <c r="S16" s="8"/>
      <c r="T16" s="8"/>
    </row>
    <row r="17" ht="16" customHeight="1" spans="1:20">
      <c r="A17" s="39"/>
      <c r="B17" s="121"/>
      <c r="C17" s="36"/>
      <c r="D17" s="36"/>
      <c r="E17" s="36"/>
      <c r="F17" s="36"/>
      <c r="G17" s="29"/>
      <c r="H17" s="29"/>
      <c r="I17" s="29"/>
      <c r="J17" s="29"/>
      <c r="K17" s="108" t="str">
        <f t="shared" si="2"/>
        <v/>
      </c>
      <c r="L17" s="8"/>
      <c r="M17" s="71"/>
      <c r="N17" s="71"/>
      <c r="O17" s="8"/>
      <c r="P17" s="8"/>
      <c r="Q17" s="8"/>
      <c r="R17" s="8"/>
      <c r="S17" s="8"/>
      <c r="T17" s="8"/>
    </row>
    <row r="18" ht="16" customHeight="1" spans="1:20">
      <c r="A18" s="121"/>
      <c r="B18" s="121"/>
      <c r="C18" s="36"/>
      <c r="D18" s="36"/>
      <c r="E18" s="36"/>
      <c r="F18" s="29"/>
      <c r="G18" s="29"/>
      <c r="H18" s="29"/>
      <c r="I18" s="29"/>
      <c r="J18" s="29"/>
      <c r="K18" s="108" t="str">
        <f t="shared" si="2"/>
        <v/>
      </c>
      <c r="L18" s="8"/>
      <c r="M18" s="71"/>
      <c r="N18" s="71"/>
      <c r="O18" s="8"/>
      <c r="P18" s="8"/>
      <c r="Q18" s="8"/>
      <c r="R18" s="8"/>
      <c r="S18" s="8"/>
      <c r="T18" s="8"/>
    </row>
    <row r="19" ht="16" customHeight="1" spans="1:20">
      <c r="A19" s="39" t="s">
        <v>2844</v>
      </c>
      <c r="B19" s="121" t="s">
        <v>3504</v>
      </c>
      <c r="C19" s="36">
        <f>'4-8-8土地'!T27</f>
        <v>0</v>
      </c>
      <c r="D19" s="36">
        <f>'4-8-8土地'!U27</f>
        <v>0</v>
      </c>
      <c r="E19" s="36">
        <f>'4-8-8土地'!V27</f>
        <v>0</v>
      </c>
      <c r="F19" s="36">
        <f>G19</f>
        <v>0</v>
      </c>
      <c r="G19" s="29">
        <f>'4-8-8土地'!W27</f>
        <v>0</v>
      </c>
      <c r="H19" s="29">
        <f>F19-C19</f>
        <v>0</v>
      </c>
      <c r="I19" s="29">
        <f>G19-(D19-E19)</f>
        <v>0</v>
      </c>
      <c r="J19" s="29">
        <f>IF(C19=0,0,ROUND(H19/C19*100,2))</f>
        <v>0</v>
      </c>
      <c r="K19" s="108" t="str">
        <f t="shared" si="2"/>
        <v/>
      </c>
      <c r="L19" s="8"/>
      <c r="M19" s="71"/>
      <c r="N19" s="71"/>
      <c r="O19" s="8"/>
      <c r="P19" s="8"/>
      <c r="Q19" s="8"/>
      <c r="R19" s="8"/>
      <c r="S19" s="8"/>
      <c r="T19" s="8"/>
    </row>
    <row r="20" ht="16" customHeight="1" spans="1:20">
      <c r="A20" s="39"/>
      <c r="B20" s="121"/>
      <c r="C20" s="36"/>
      <c r="D20" s="36"/>
      <c r="E20" s="36"/>
      <c r="F20" s="36"/>
      <c r="G20" s="36"/>
      <c r="H20" s="36"/>
      <c r="I20" s="36"/>
      <c r="J20" s="36"/>
      <c r="K20" s="108" t="str">
        <f t="shared" si="2"/>
        <v/>
      </c>
      <c r="L20" s="8"/>
      <c r="M20" s="71"/>
      <c r="N20" s="71"/>
      <c r="O20" s="8"/>
      <c r="P20" s="8"/>
      <c r="Q20" s="8"/>
      <c r="R20" s="8"/>
      <c r="S20" s="8"/>
      <c r="T20" s="8"/>
    </row>
    <row r="21" ht="16" customHeight="1" spans="1:20">
      <c r="A21" s="39" t="s">
        <v>2846</v>
      </c>
      <c r="B21" s="121" t="s">
        <v>3505</v>
      </c>
      <c r="C21" s="36"/>
      <c r="D21" s="36">
        <f>'4-8-9固定资产清理'!D29</f>
        <v>0</v>
      </c>
      <c r="E21" s="36"/>
      <c r="F21" s="36"/>
      <c r="G21" s="36">
        <f>'4-8-9固定资产清理'!E29</f>
        <v>0</v>
      </c>
      <c r="H21" s="29"/>
      <c r="I21" s="29">
        <f>G21-(D21-E21)</f>
        <v>0</v>
      </c>
      <c r="J21" s="29">
        <f>IF(C21=0,0,ROUND(H21/C21*100,2))</f>
        <v>0</v>
      </c>
      <c r="K21" s="108" t="str">
        <f t="shared" si="2"/>
        <v/>
      </c>
      <c r="L21" s="8"/>
      <c r="M21" s="71"/>
      <c r="N21" s="71"/>
      <c r="O21" s="8"/>
      <c r="P21" s="8"/>
      <c r="Q21" s="8"/>
      <c r="R21" s="8"/>
      <c r="S21" s="8"/>
      <c r="T21" s="8"/>
    </row>
    <row r="22" ht="16" customHeight="1" spans="1:20">
      <c r="A22" s="39"/>
      <c r="B22" s="121"/>
      <c r="C22" s="36"/>
      <c r="D22" s="36"/>
      <c r="E22" s="36"/>
      <c r="F22" s="36"/>
      <c r="G22" s="36"/>
      <c r="H22" s="29"/>
      <c r="I22" s="29"/>
      <c r="J22" s="29"/>
      <c r="K22" s="108" t="str">
        <f t="shared" si="2"/>
        <v/>
      </c>
      <c r="L22" s="8"/>
      <c r="M22" s="71"/>
      <c r="N22" s="71"/>
      <c r="O22" s="8"/>
      <c r="P22" s="8"/>
      <c r="Q22" s="8"/>
      <c r="R22" s="8"/>
      <c r="S22" s="8"/>
      <c r="T22" s="8"/>
    </row>
    <row r="23" ht="16" customHeight="1" spans="1:20">
      <c r="A23" s="39"/>
      <c r="B23" s="121"/>
      <c r="C23" s="36"/>
      <c r="D23" s="36"/>
      <c r="E23" s="36"/>
      <c r="F23" s="36"/>
      <c r="G23" s="36"/>
      <c r="H23" s="29"/>
      <c r="I23" s="29"/>
      <c r="J23" s="29"/>
      <c r="K23" s="108" t="str">
        <f t="shared" si="2"/>
        <v/>
      </c>
      <c r="L23" s="8"/>
      <c r="M23" s="71"/>
      <c r="N23" s="71"/>
      <c r="O23" s="8"/>
      <c r="P23" s="8"/>
      <c r="Q23" s="8"/>
      <c r="R23" s="8"/>
      <c r="S23" s="8"/>
      <c r="T23" s="8"/>
    </row>
    <row r="24" ht="16" customHeight="1" spans="1:20">
      <c r="A24" s="39"/>
      <c r="B24" s="121"/>
      <c r="C24" s="36"/>
      <c r="D24" s="36"/>
      <c r="E24" s="36"/>
      <c r="F24" s="36"/>
      <c r="G24" s="36"/>
      <c r="H24" s="29"/>
      <c r="I24" s="29"/>
      <c r="J24" s="29"/>
      <c r="K24" s="108" t="str">
        <f t="shared" si="2"/>
        <v/>
      </c>
      <c r="L24" s="89"/>
      <c r="M24" s="71"/>
      <c r="N24" s="71"/>
      <c r="O24" s="8"/>
      <c r="P24" s="8"/>
      <c r="Q24" s="8"/>
      <c r="R24" s="8"/>
      <c r="S24" s="8"/>
      <c r="T24" s="8"/>
    </row>
    <row r="25" ht="16" customHeight="1" spans="1:20">
      <c r="A25" s="39"/>
      <c r="B25" s="121"/>
      <c r="C25" s="36"/>
      <c r="D25" s="36"/>
      <c r="E25" s="36"/>
      <c r="F25" s="36"/>
      <c r="G25" s="36"/>
      <c r="H25" s="29"/>
      <c r="I25" s="29"/>
      <c r="J25" s="29"/>
      <c r="K25" s="108" t="str">
        <f t="shared" si="2"/>
        <v/>
      </c>
      <c r="L25" s="8"/>
      <c r="M25" s="71"/>
      <c r="N25" s="71"/>
      <c r="O25" s="8"/>
      <c r="P25" s="8"/>
      <c r="Q25" s="8"/>
      <c r="R25" s="8"/>
      <c r="S25" s="8"/>
      <c r="T25" s="8"/>
    </row>
    <row r="26" ht="16" customHeight="1" spans="1:20">
      <c r="A26" s="39"/>
      <c r="B26" s="39"/>
      <c r="C26" s="36"/>
      <c r="D26" s="36"/>
      <c r="E26" s="36"/>
      <c r="F26" s="29"/>
      <c r="G26" s="29"/>
      <c r="H26" s="29"/>
      <c r="I26" s="29"/>
      <c r="J26" s="29"/>
      <c r="K26" s="108" t="str">
        <f t="shared" si="2"/>
        <v/>
      </c>
      <c r="L26" s="8"/>
      <c r="M26" s="71"/>
      <c r="N26" s="71"/>
      <c r="O26" s="8"/>
      <c r="P26" s="8"/>
      <c r="Q26" s="8"/>
      <c r="R26" s="8"/>
      <c r="S26" s="8"/>
      <c r="T26" s="8"/>
    </row>
    <row r="27" ht="16" customHeight="1" spans="1:20">
      <c r="A27" s="151" t="s">
        <v>3506</v>
      </c>
      <c r="B27" s="13"/>
      <c r="C27" s="36">
        <f>SUM(C7+C13+C19+C21)</f>
        <v>0</v>
      </c>
      <c r="D27" s="36">
        <f>SUM(D7+D13+D19+D21)</f>
        <v>0</v>
      </c>
      <c r="E27" s="36">
        <f>SUM(E7+E13+E19+E21)</f>
        <v>0</v>
      </c>
      <c r="F27" s="36">
        <f>SUM(F7+F13+F19+F21)</f>
        <v>0</v>
      </c>
      <c r="G27" s="36" t="e">
        <f>SUM(G7+G13+G19+G21)</f>
        <v>#NAME?</v>
      </c>
      <c r="H27" s="29">
        <f>F27-C27</f>
        <v>0</v>
      </c>
      <c r="I27" s="29" t="e">
        <f>G27-(D27-E27)</f>
        <v>#NAME?</v>
      </c>
      <c r="J27" s="29"/>
      <c r="K27" s="108" t="str">
        <f t="shared" si="2"/>
        <v/>
      </c>
      <c r="L27" s="89"/>
      <c r="M27" s="71"/>
      <c r="N27" s="71"/>
      <c r="O27" s="8"/>
      <c r="P27" s="8"/>
      <c r="Q27" s="8"/>
      <c r="R27" s="8"/>
      <c r="S27" s="8"/>
      <c r="T27" s="8"/>
    </row>
    <row r="28" ht="16" customHeight="1" spans="1:20">
      <c r="A28" s="151" t="s">
        <v>3507</v>
      </c>
      <c r="B28" s="13"/>
      <c r="C28" s="36"/>
      <c r="D28" s="36">
        <f>E27</f>
        <v>0</v>
      </c>
      <c r="E28" s="36"/>
      <c r="F28" s="36"/>
      <c r="G28" s="36"/>
      <c r="H28" s="29"/>
      <c r="I28" s="29"/>
      <c r="J28" s="29"/>
      <c r="K28" s="108" t="str">
        <f t="shared" si="2"/>
        <v/>
      </c>
      <c r="L28" s="89"/>
      <c r="M28" s="71"/>
      <c r="N28" s="71"/>
      <c r="O28" s="8"/>
      <c r="P28" s="8"/>
      <c r="Q28" s="8"/>
      <c r="R28" s="8"/>
      <c r="S28" s="8"/>
      <c r="T28" s="8"/>
    </row>
    <row r="29" ht="16" customHeight="1" spans="1:20">
      <c r="A29" s="151" t="s">
        <v>3508</v>
      </c>
      <c r="B29" s="13"/>
      <c r="C29" s="36">
        <f>C27-C28</f>
        <v>0</v>
      </c>
      <c r="D29" s="36">
        <f>D27-D28</f>
        <v>0</v>
      </c>
      <c r="E29" s="36"/>
      <c r="F29" s="36">
        <f>F27-F28</f>
        <v>0</v>
      </c>
      <c r="G29" s="36" t="e">
        <f>G27-G28</f>
        <v>#NAME?</v>
      </c>
      <c r="H29" s="36">
        <f>H27-H28</f>
        <v>0</v>
      </c>
      <c r="I29" s="36" t="e">
        <f>I27-I28</f>
        <v>#NAME?</v>
      </c>
      <c r="J29" s="29"/>
      <c r="K29" s="108" t="str">
        <f t="shared" si="2"/>
        <v/>
      </c>
      <c r="L29" s="89"/>
      <c r="M29" s="71">
        <f>SUM(M6:M28)</f>
        <v>0</v>
      </c>
      <c r="N29" s="71">
        <f>SUM(N6:N28)</f>
        <v>0</v>
      </c>
      <c r="O29" s="8"/>
      <c r="P29" s="8"/>
      <c r="Q29" s="8"/>
      <c r="R29" s="8"/>
      <c r="S29" s="8"/>
      <c r="T29" s="8"/>
    </row>
    <row r="30" ht="16" customHeight="1" spans="1:20">
      <c r="A30" s="73" t="e">
        <f>#REF!</f>
        <v>#REF!</v>
      </c>
      <c r="B30" s="8"/>
      <c r="C30" s="86"/>
      <c r="D30" s="86"/>
      <c r="E30" s="86"/>
      <c r="F30" s="8" t="str">
        <f>CONCATENATE(索引!$D$6,"：",索引!$D56,"    ",索引!$E56)</f>
        <v>评估人员：高晓宇    王海龙</v>
      </c>
      <c r="G30" s="8"/>
      <c r="H30" s="8"/>
      <c r="I30" s="8"/>
      <c r="J30" s="8"/>
      <c r="K30" s="8"/>
      <c r="L30" s="8"/>
      <c r="M30" s="8"/>
      <c r="N30" s="8"/>
      <c r="O30" s="8"/>
      <c r="P30" s="8"/>
      <c r="Q30" s="8"/>
      <c r="R30" s="8"/>
      <c r="S30" s="8"/>
      <c r="T30" s="8"/>
    </row>
    <row r="31" ht="16" customHeight="1" spans="1:20">
      <c r="A31" s="8" t="e">
        <f>#REF!</f>
        <v>#REF!</v>
      </c>
      <c r="B31" s="8"/>
      <c r="C31" s="86"/>
      <c r="D31" s="86"/>
      <c r="E31" s="86"/>
      <c r="F31" s="8"/>
      <c r="G31" s="8"/>
      <c r="H31" s="8"/>
      <c r="I31" s="8"/>
      <c r="J31" s="8"/>
      <c r="K31" s="8"/>
      <c r="L31" s="8"/>
      <c r="M31" s="8"/>
      <c r="N31" s="8"/>
      <c r="O31" s="8"/>
      <c r="P31" s="8"/>
      <c r="Q31" s="8"/>
      <c r="R31" s="8"/>
      <c r="S31" s="8"/>
      <c r="T31" s="8"/>
    </row>
  </sheetData>
  <mergeCells count="13">
    <mergeCell ref="A1:K1"/>
    <mergeCell ref="A3:K3"/>
    <mergeCell ref="M4:N4"/>
    <mergeCell ref="C5:D5"/>
    <mergeCell ref="F5:G5"/>
    <mergeCell ref="H5:I5"/>
    <mergeCell ref="J5:K5"/>
    <mergeCell ref="A27:B27"/>
    <mergeCell ref="A28:B28"/>
    <mergeCell ref="A29:B29"/>
    <mergeCell ref="A5:A6"/>
    <mergeCell ref="B5:B6"/>
    <mergeCell ref="E5:E6"/>
  </mergeCells>
  <pageMargins left="0.75" right="0.75" top="1" bottom="1" header="0.5" footer="0.5"/>
  <headerFooter/>
  <drawing r:id="rId1"/>
  <picture r:id="rId2"/>
</worksheet>
</file>

<file path=xl/worksheets/sheet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AL31"/>
  <sheetViews>
    <sheetView workbookViewId="0">
      <pane ySplit="6" topLeftCell="A7" activePane="bottomLeft" state="frozen"/>
      <selection/>
      <selection pane="bottomLeft" activeCell="A1" sqref="A1:AL1"/>
    </sheetView>
  </sheetViews>
  <sheetFormatPr defaultColWidth="14" defaultRowHeight="15.2"/>
  <cols>
    <col min="1" max="1" width="7"/>
    <col min="2" max="2" width="7" customWidth="1" outlineLevel="1"/>
    <col min="3" max="8" width="9" customWidth="1" outlineLevel="1"/>
    <col min="9" max="9" width="11" customWidth="1"/>
    <col min="10" max="10" width="11"/>
    <col min="11" max="11" width="11" customWidth="1" outlineLevel="1"/>
    <col min="12" max="12" width="9" customWidth="1"/>
    <col min="13" max="13" width="7" customWidth="1"/>
    <col min="14" max="14" width="5"/>
    <col min="15" max="15" width="5" customWidth="1" outlineLevel="1"/>
    <col min="16" max="16" width="11" customWidth="1" outlineLevel="1"/>
    <col min="17" max="17" width="5" customWidth="1" outlineLevel="1"/>
    <col min="18" max="23" width="7" customWidth="1" outlineLevel="1"/>
    <col min="24" max="24" width="13"/>
    <col min="25" max="25" width="13" customWidth="1" outlineLevel="1"/>
    <col min="26" max="27" width="7" customWidth="1" outlineLevel="1"/>
    <col min="28" max="29" width="7" customWidth="1"/>
    <col min="30" max="31" width="11" customWidth="1"/>
    <col min="32" max="32" width="9" customWidth="1"/>
    <col min="33" max="33" width="13" customWidth="1"/>
    <col min="34" max="34" width="9" customWidth="1"/>
    <col min="35" max="35" width="13" customWidth="1"/>
    <col min="36" max="36" width="9" customWidth="1"/>
    <col min="37" max="38" width="7" customWidth="1"/>
  </cols>
  <sheetData>
    <row r="1" ht="24" customHeight="1" spans="1:38">
      <c r="A1" s="61" t="s">
        <v>3509</v>
      </c>
      <c r="B1" s="62"/>
      <c r="C1" s="62"/>
      <c r="D1" s="62"/>
      <c r="E1" s="62"/>
      <c r="F1" s="62"/>
      <c r="G1" s="62"/>
      <c r="H1" s="62"/>
      <c r="I1" s="62"/>
      <c r="J1" s="62"/>
      <c r="K1" s="62"/>
      <c r="L1" s="62"/>
      <c r="M1" s="62"/>
      <c r="N1" s="62"/>
      <c r="O1" s="62"/>
      <c r="P1" s="62"/>
      <c r="Q1" s="62"/>
      <c r="R1" s="62"/>
      <c r="S1" s="62"/>
      <c r="T1" s="62"/>
      <c r="U1" s="62"/>
      <c r="V1" s="62"/>
      <c r="W1" s="62"/>
      <c r="X1" s="62"/>
      <c r="Y1" s="62"/>
      <c r="Z1" s="62"/>
      <c r="AA1" s="62"/>
      <c r="AB1" s="62"/>
      <c r="AC1" s="62"/>
      <c r="AD1" s="62"/>
      <c r="AE1" s="62"/>
      <c r="AF1" s="62"/>
      <c r="AG1" s="62"/>
      <c r="AH1" s="62"/>
      <c r="AI1" s="62"/>
      <c r="AJ1" s="62"/>
      <c r="AK1" s="62"/>
      <c r="AL1" s="62"/>
    </row>
    <row r="2" ht="16" customHeight="1" spans="1:38">
      <c r="A2" s="63"/>
      <c r="B2" s="63"/>
      <c r="C2" s="63"/>
      <c r="D2" s="63"/>
      <c r="E2" s="63"/>
      <c r="F2" s="63"/>
      <c r="G2" s="63"/>
      <c r="H2" s="63"/>
      <c r="I2" s="63"/>
      <c r="J2" s="63"/>
      <c r="K2" s="63"/>
      <c r="L2" s="63"/>
      <c r="M2" s="63"/>
      <c r="N2" s="63"/>
      <c r="O2" s="63"/>
      <c r="P2" s="63"/>
      <c r="Q2" s="63"/>
      <c r="R2" s="63"/>
      <c r="S2" s="63"/>
      <c r="T2" s="63"/>
      <c r="U2" s="63"/>
      <c r="V2" s="63"/>
      <c r="W2" s="63"/>
      <c r="X2" s="63"/>
      <c r="Y2" s="63"/>
      <c r="Z2" s="63"/>
      <c r="AA2" s="63"/>
      <c r="AB2" s="63"/>
      <c r="AC2" s="63"/>
      <c r="AD2" s="63"/>
      <c r="AE2" s="63"/>
      <c r="AF2" s="63"/>
      <c r="AG2" s="63"/>
      <c r="AH2" s="63"/>
      <c r="AI2" s="63"/>
      <c r="AJ2" s="63"/>
      <c r="AK2" s="83" t="s">
        <v>3510</v>
      </c>
      <c r="AL2" s="8"/>
    </row>
    <row r="3" ht="16" customHeight="1" spans="1:38">
      <c r="A3" s="63" t="e">
        <f>#REF!</f>
        <v>#REF!</v>
      </c>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row>
    <row r="4" ht="16" customHeight="1" spans="1:38">
      <c r="A4" s="105" t="e">
        <f>#REF!</f>
        <v>#REF!</v>
      </c>
      <c r="B4" s="105"/>
      <c r="C4" s="105"/>
      <c r="D4" s="105"/>
      <c r="E4" s="105"/>
      <c r="F4" s="105"/>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42" t="s">
        <v>2952</v>
      </c>
    </row>
    <row r="5" ht="16" customHeight="1" spans="1:38">
      <c r="A5" s="22" t="s">
        <v>0</v>
      </c>
      <c r="B5" s="90" t="s">
        <v>3511</v>
      </c>
      <c r="C5" s="90" t="s">
        <v>3434</v>
      </c>
      <c r="D5" s="21"/>
      <c r="E5" s="21"/>
      <c r="F5" s="21"/>
      <c r="G5" s="21"/>
      <c r="H5" s="13"/>
      <c r="I5" s="90" t="s">
        <v>3512</v>
      </c>
      <c r="J5" s="22" t="s">
        <v>3513</v>
      </c>
      <c r="K5" s="90" t="s">
        <v>3514</v>
      </c>
      <c r="L5" s="90" t="s">
        <v>3515</v>
      </c>
      <c r="M5" s="90" t="s">
        <v>3439</v>
      </c>
      <c r="N5" s="90" t="s">
        <v>3440</v>
      </c>
      <c r="O5" s="90" t="s">
        <v>3441</v>
      </c>
      <c r="P5" s="90" t="s">
        <v>3516</v>
      </c>
      <c r="Q5" s="90" t="s">
        <v>3443</v>
      </c>
      <c r="R5" s="90" t="s">
        <v>3444</v>
      </c>
      <c r="S5" s="90" t="s">
        <v>3445</v>
      </c>
      <c r="T5" s="90" t="s">
        <v>3446</v>
      </c>
      <c r="U5" s="90" t="s">
        <v>3447</v>
      </c>
      <c r="V5" s="90" t="s">
        <v>3448</v>
      </c>
      <c r="W5" s="90" t="s">
        <v>3449</v>
      </c>
      <c r="X5" s="90" t="s">
        <v>3450</v>
      </c>
      <c r="Y5" s="90" t="s">
        <v>3451</v>
      </c>
      <c r="Z5" s="90" t="s">
        <v>3452</v>
      </c>
      <c r="AA5" s="90" t="s">
        <v>3453</v>
      </c>
      <c r="AB5" s="90" t="s">
        <v>3454</v>
      </c>
      <c r="AC5" s="90" t="s">
        <v>3517</v>
      </c>
      <c r="AD5" s="22" t="s">
        <v>3050</v>
      </c>
      <c r="AE5" s="13"/>
      <c r="AF5" s="90" t="s">
        <v>3251</v>
      </c>
      <c r="AG5" s="35" t="s">
        <v>3051</v>
      </c>
      <c r="AH5" s="21"/>
      <c r="AI5" s="13"/>
      <c r="AJ5" s="90" t="s">
        <v>3053</v>
      </c>
      <c r="AK5" s="90" t="s">
        <v>3518</v>
      </c>
      <c r="AL5" s="90" t="s">
        <v>3083</v>
      </c>
    </row>
    <row r="6" ht="22" customHeight="1" spans="1:38">
      <c r="A6" s="37"/>
      <c r="B6" s="37"/>
      <c r="C6" s="143" t="s">
        <v>3457</v>
      </c>
      <c r="D6" s="143" t="s">
        <v>3458</v>
      </c>
      <c r="E6" s="143" t="s">
        <v>3459</v>
      </c>
      <c r="F6" s="143" t="s">
        <v>3460</v>
      </c>
      <c r="G6" s="143" t="s">
        <v>3461</v>
      </c>
      <c r="H6" s="143" t="s">
        <v>3462</v>
      </c>
      <c r="I6" s="37"/>
      <c r="J6" s="37"/>
      <c r="K6" s="37"/>
      <c r="L6" s="37"/>
      <c r="M6" s="37"/>
      <c r="N6" s="37"/>
      <c r="O6" s="37"/>
      <c r="P6" s="37"/>
      <c r="Q6" s="37"/>
      <c r="R6" s="37"/>
      <c r="S6" s="37"/>
      <c r="T6" s="37"/>
      <c r="U6" s="37"/>
      <c r="V6" s="37"/>
      <c r="W6" s="37"/>
      <c r="X6" s="37"/>
      <c r="Y6" s="37"/>
      <c r="Z6" s="37"/>
      <c r="AA6" s="37"/>
      <c r="AB6" s="37"/>
      <c r="AC6" s="37"/>
      <c r="AD6" s="35" t="s">
        <v>3463</v>
      </c>
      <c r="AE6" s="22" t="s">
        <v>3464</v>
      </c>
      <c r="AF6" s="37"/>
      <c r="AG6" s="35" t="s">
        <v>3463</v>
      </c>
      <c r="AH6" s="90" t="s">
        <v>3302</v>
      </c>
      <c r="AI6" s="22" t="s">
        <v>3464</v>
      </c>
      <c r="AJ6" s="37"/>
      <c r="AK6" s="37"/>
      <c r="AL6" s="37"/>
    </row>
    <row r="7" ht="16" customHeight="1" spans="1:38">
      <c r="A7" s="22"/>
      <c r="B7" s="22"/>
      <c r="C7" s="22"/>
      <c r="D7" s="22"/>
      <c r="E7" s="22"/>
      <c r="F7" s="22"/>
      <c r="G7" s="275"/>
      <c r="H7" s="148"/>
      <c r="I7" s="22"/>
      <c r="J7" s="22"/>
      <c r="K7" s="22"/>
      <c r="L7" s="97"/>
      <c r="M7" s="82"/>
      <c r="N7" s="118"/>
      <c r="O7" s="22"/>
      <c r="P7" s="22"/>
      <c r="Q7" s="82"/>
      <c r="R7" s="82"/>
      <c r="S7" s="82"/>
      <c r="T7" s="82"/>
      <c r="U7" s="82"/>
      <c r="V7" s="82"/>
      <c r="W7" s="82"/>
      <c r="X7" s="22" t="s">
        <v>3465</v>
      </c>
      <c r="Y7" s="82"/>
      <c r="Z7" s="82"/>
      <c r="AA7" s="82"/>
      <c r="AB7" s="35" t="s">
        <v>3466</v>
      </c>
      <c r="AC7" s="36"/>
      <c r="AD7" s="36"/>
      <c r="AE7" s="29"/>
      <c r="AF7" s="36"/>
      <c r="AG7" s="36"/>
      <c r="AH7" s="148"/>
      <c r="AI7" s="29">
        <f t="shared" ref="AI7:AI27" si="0">ROUND(AG7*AH7/100,2)</f>
        <v>0</v>
      </c>
      <c r="AJ7" s="108" t="str">
        <f t="shared" ref="AJ7:AJ27" si="1">IF(AE7-AF7=0,"",(AI7-AE7+AF7)/(AE7-AF7)*100)</f>
        <v/>
      </c>
      <c r="AK7" s="29">
        <f t="shared" ref="AK7:AK27" si="2">IF(N7=0,0,ROUND(AG7/N7,2))</f>
        <v>0</v>
      </c>
      <c r="AL7" s="68"/>
    </row>
    <row r="8" ht="16" customHeight="1" spans="1:38">
      <c r="A8" s="22"/>
      <c r="B8" s="22"/>
      <c r="C8" s="82"/>
      <c r="D8" s="82"/>
      <c r="E8" s="82"/>
      <c r="F8" s="82"/>
      <c r="G8" s="276"/>
      <c r="H8" s="36"/>
      <c r="I8" s="22"/>
      <c r="J8" s="158"/>
      <c r="K8" s="158"/>
      <c r="L8" s="97"/>
      <c r="M8" s="82"/>
      <c r="N8" s="118"/>
      <c r="O8" s="158"/>
      <c r="P8" s="158"/>
      <c r="Q8" s="82"/>
      <c r="R8" s="82"/>
      <c r="S8" s="82"/>
      <c r="T8" s="82"/>
      <c r="U8" s="82"/>
      <c r="V8" s="82"/>
      <c r="W8" s="82"/>
      <c r="X8" s="82"/>
      <c r="Y8" s="82"/>
      <c r="Z8" s="82"/>
      <c r="AA8" s="82"/>
      <c r="AB8" s="35"/>
      <c r="AC8" s="36"/>
      <c r="AD8" s="36"/>
      <c r="AE8" s="29"/>
      <c r="AF8" s="36"/>
      <c r="AG8" s="36"/>
      <c r="AH8" s="148"/>
      <c r="AI8" s="29">
        <f t="shared" si="0"/>
        <v>0</v>
      </c>
      <c r="AJ8" s="108" t="str">
        <f t="shared" si="1"/>
        <v/>
      </c>
      <c r="AK8" s="29">
        <f t="shared" si="2"/>
        <v>0</v>
      </c>
      <c r="AL8" s="68"/>
    </row>
    <row r="9" ht="16" customHeight="1" spans="1:38">
      <c r="A9" s="22"/>
      <c r="B9" s="22"/>
      <c r="C9" s="82"/>
      <c r="D9" s="82"/>
      <c r="E9" s="82"/>
      <c r="F9" s="82"/>
      <c r="G9" s="275"/>
      <c r="H9" s="148"/>
      <c r="I9" s="22"/>
      <c r="J9" s="22"/>
      <c r="K9" s="158"/>
      <c r="L9" s="97"/>
      <c r="M9" s="82"/>
      <c r="N9" s="118"/>
      <c r="O9" s="158"/>
      <c r="P9" s="158"/>
      <c r="Q9" s="82"/>
      <c r="R9" s="82"/>
      <c r="S9" s="82"/>
      <c r="T9" s="82"/>
      <c r="U9" s="82"/>
      <c r="V9" s="82"/>
      <c r="W9" s="82"/>
      <c r="X9" s="82"/>
      <c r="Y9" s="82"/>
      <c r="Z9" s="82"/>
      <c r="AA9" s="82"/>
      <c r="AB9" s="35"/>
      <c r="AC9" s="36"/>
      <c r="AD9" s="36"/>
      <c r="AE9" s="29"/>
      <c r="AF9" s="36"/>
      <c r="AG9" s="36"/>
      <c r="AH9" s="148"/>
      <c r="AI9" s="29">
        <f t="shared" si="0"/>
        <v>0</v>
      </c>
      <c r="AJ9" s="108" t="str">
        <f t="shared" si="1"/>
        <v/>
      </c>
      <c r="AK9" s="29">
        <f t="shared" si="2"/>
        <v>0</v>
      </c>
      <c r="AL9" s="68"/>
    </row>
    <row r="10" ht="16" customHeight="1" spans="1:38">
      <c r="A10" s="22"/>
      <c r="B10" s="22"/>
      <c r="C10" s="82"/>
      <c r="D10" s="82"/>
      <c r="E10" s="82"/>
      <c r="F10" s="82"/>
      <c r="G10" s="275"/>
      <c r="H10" s="148"/>
      <c r="I10" s="22"/>
      <c r="J10" s="22"/>
      <c r="K10" s="158"/>
      <c r="L10" s="97"/>
      <c r="M10" s="82"/>
      <c r="N10" s="118"/>
      <c r="O10" s="158"/>
      <c r="P10" s="158"/>
      <c r="Q10" s="82"/>
      <c r="R10" s="82"/>
      <c r="S10" s="82"/>
      <c r="T10" s="82"/>
      <c r="U10" s="82"/>
      <c r="V10" s="82"/>
      <c r="W10" s="82"/>
      <c r="X10" s="82"/>
      <c r="Y10" s="82"/>
      <c r="Z10" s="82"/>
      <c r="AA10" s="82"/>
      <c r="AB10" s="35"/>
      <c r="AC10" s="36"/>
      <c r="AD10" s="36"/>
      <c r="AE10" s="36"/>
      <c r="AF10" s="36"/>
      <c r="AG10" s="36"/>
      <c r="AH10" s="148"/>
      <c r="AI10" s="29">
        <f t="shared" si="0"/>
        <v>0</v>
      </c>
      <c r="AJ10" s="108" t="str">
        <f t="shared" si="1"/>
        <v/>
      </c>
      <c r="AK10" s="29">
        <f t="shared" si="2"/>
        <v>0</v>
      </c>
      <c r="AL10" s="68"/>
    </row>
    <row r="11" ht="16" customHeight="1" spans="1:38">
      <c r="A11" s="22"/>
      <c r="B11" s="22"/>
      <c r="C11" s="22"/>
      <c r="D11" s="22"/>
      <c r="E11" s="22"/>
      <c r="F11" s="22"/>
      <c r="G11" s="275"/>
      <c r="H11" s="148"/>
      <c r="I11" s="22"/>
      <c r="J11" s="22"/>
      <c r="K11" s="158"/>
      <c r="L11" s="97"/>
      <c r="M11" s="82"/>
      <c r="N11" s="118"/>
      <c r="O11" s="158"/>
      <c r="P11" s="158"/>
      <c r="Q11" s="82"/>
      <c r="R11" s="82"/>
      <c r="S11" s="82"/>
      <c r="T11" s="82"/>
      <c r="U11" s="82"/>
      <c r="V11" s="82"/>
      <c r="W11" s="82"/>
      <c r="X11" s="82"/>
      <c r="Y11" s="82"/>
      <c r="Z11" s="82"/>
      <c r="AA11" s="82"/>
      <c r="AB11" s="35"/>
      <c r="AC11" s="36"/>
      <c r="AD11" s="36"/>
      <c r="AE11" s="29"/>
      <c r="AF11" s="36"/>
      <c r="AG11" s="36"/>
      <c r="AH11" s="148"/>
      <c r="AI11" s="29">
        <f t="shared" si="0"/>
        <v>0</v>
      </c>
      <c r="AJ11" s="108" t="str">
        <f t="shared" si="1"/>
        <v/>
      </c>
      <c r="AK11" s="29">
        <f t="shared" si="2"/>
        <v>0</v>
      </c>
      <c r="AL11" s="68"/>
    </row>
    <row r="12" ht="16" customHeight="1" spans="1:38">
      <c r="A12" s="22"/>
      <c r="B12" s="22"/>
      <c r="C12" s="22"/>
      <c r="D12" s="22"/>
      <c r="E12" s="22"/>
      <c r="F12" s="22"/>
      <c r="G12" s="275"/>
      <c r="H12" s="148"/>
      <c r="I12" s="22"/>
      <c r="J12" s="22"/>
      <c r="K12" s="158"/>
      <c r="L12" s="97"/>
      <c r="M12" s="82"/>
      <c r="N12" s="118"/>
      <c r="O12" s="158"/>
      <c r="P12" s="158"/>
      <c r="Q12" s="82"/>
      <c r="R12" s="82"/>
      <c r="S12" s="82"/>
      <c r="T12" s="82"/>
      <c r="U12" s="82"/>
      <c r="V12" s="82"/>
      <c r="W12" s="82"/>
      <c r="X12" s="82"/>
      <c r="Y12" s="82"/>
      <c r="Z12" s="82"/>
      <c r="AA12" s="82"/>
      <c r="AB12" s="82"/>
      <c r="AC12" s="36"/>
      <c r="AD12" s="36"/>
      <c r="AE12" s="29"/>
      <c r="AF12" s="36"/>
      <c r="AG12" s="36"/>
      <c r="AH12" s="148"/>
      <c r="AI12" s="29">
        <f t="shared" si="0"/>
        <v>0</v>
      </c>
      <c r="AJ12" s="108" t="str">
        <f t="shared" si="1"/>
        <v/>
      </c>
      <c r="AK12" s="29">
        <f t="shared" si="2"/>
        <v>0</v>
      </c>
      <c r="AL12" s="68"/>
    </row>
    <row r="13" ht="16" customHeight="1" spans="1:38">
      <c r="A13" s="22"/>
      <c r="B13" s="22"/>
      <c r="C13" s="22"/>
      <c r="D13" s="22"/>
      <c r="E13" s="22"/>
      <c r="F13" s="22"/>
      <c r="G13" s="275"/>
      <c r="H13" s="148"/>
      <c r="I13" s="22"/>
      <c r="J13" s="22"/>
      <c r="K13" s="158"/>
      <c r="L13" s="97"/>
      <c r="M13" s="82"/>
      <c r="N13" s="118"/>
      <c r="O13" s="158"/>
      <c r="P13" s="158"/>
      <c r="Q13" s="82"/>
      <c r="R13" s="82"/>
      <c r="S13" s="82"/>
      <c r="T13" s="82"/>
      <c r="U13" s="82"/>
      <c r="V13" s="82"/>
      <c r="W13" s="82"/>
      <c r="X13" s="82"/>
      <c r="Y13" s="82"/>
      <c r="Z13" s="82"/>
      <c r="AA13" s="82"/>
      <c r="AB13" s="82"/>
      <c r="AC13" s="36"/>
      <c r="AD13" s="36"/>
      <c r="AE13" s="29"/>
      <c r="AF13" s="36"/>
      <c r="AG13" s="36"/>
      <c r="AH13" s="148"/>
      <c r="AI13" s="29">
        <f t="shared" si="0"/>
        <v>0</v>
      </c>
      <c r="AJ13" s="108" t="str">
        <f t="shared" si="1"/>
        <v/>
      </c>
      <c r="AK13" s="29">
        <f t="shared" si="2"/>
        <v>0</v>
      </c>
      <c r="AL13" s="68"/>
    </row>
    <row r="14" ht="16" customHeight="1" spans="1:38">
      <c r="A14" s="22"/>
      <c r="B14" s="22"/>
      <c r="C14" s="22"/>
      <c r="D14" s="22"/>
      <c r="E14" s="22"/>
      <c r="F14" s="22"/>
      <c r="G14" s="275"/>
      <c r="H14" s="148"/>
      <c r="I14" s="22"/>
      <c r="J14" s="22"/>
      <c r="K14" s="158"/>
      <c r="L14" s="97"/>
      <c r="M14" s="82"/>
      <c r="N14" s="118"/>
      <c r="O14" s="158"/>
      <c r="P14" s="158"/>
      <c r="Q14" s="82"/>
      <c r="R14" s="82"/>
      <c r="S14" s="82"/>
      <c r="T14" s="82"/>
      <c r="U14" s="82"/>
      <c r="V14" s="82"/>
      <c r="W14" s="82"/>
      <c r="X14" s="82"/>
      <c r="Y14" s="82"/>
      <c r="Z14" s="82"/>
      <c r="AA14" s="82"/>
      <c r="AB14" s="82"/>
      <c r="AC14" s="36"/>
      <c r="AD14" s="36"/>
      <c r="AE14" s="29"/>
      <c r="AF14" s="36"/>
      <c r="AG14" s="36"/>
      <c r="AH14" s="148"/>
      <c r="AI14" s="29">
        <f t="shared" si="0"/>
        <v>0</v>
      </c>
      <c r="AJ14" s="108" t="str">
        <f t="shared" si="1"/>
        <v/>
      </c>
      <c r="AK14" s="29">
        <f t="shared" si="2"/>
        <v>0</v>
      </c>
      <c r="AL14" s="68"/>
    </row>
    <row r="15" ht="16" customHeight="1" spans="1:38">
      <c r="A15" s="22"/>
      <c r="B15" s="22"/>
      <c r="C15" s="22"/>
      <c r="D15" s="22"/>
      <c r="E15" s="22"/>
      <c r="F15" s="22"/>
      <c r="G15" s="275"/>
      <c r="H15" s="148"/>
      <c r="I15" s="22"/>
      <c r="J15" s="22"/>
      <c r="K15" s="158"/>
      <c r="L15" s="97"/>
      <c r="M15" s="82"/>
      <c r="N15" s="118"/>
      <c r="O15" s="158"/>
      <c r="P15" s="158"/>
      <c r="Q15" s="82"/>
      <c r="R15" s="82"/>
      <c r="S15" s="82"/>
      <c r="T15" s="82"/>
      <c r="U15" s="82"/>
      <c r="V15" s="82"/>
      <c r="W15" s="82"/>
      <c r="X15" s="82"/>
      <c r="Y15" s="82"/>
      <c r="Z15" s="82"/>
      <c r="AA15" s="82"/>
      <c r="AB15" s="82"/>
      <c r="AC15" s="36"/>
      <c r="AD15" s="36"/>
      <c r="AE15" s="29"/>
      <c r="AF15" s="36"/>
      <c r="AG15" s="36"/>
      <c r="AH15" s="148"/>
      <c r="AI15" s="29">
        <f t="shared" si="0"/>
        <v>0</v>
      </c>
      <c r="AJ15" s="108" t="str">
        <f t="shared" si="1"/>
        <v/>
      </c>
      <c r="AK15" s="29">
        <f t="shared" si="2"/>
        <v>0</v>
      </c>
      <c r="AL15" s="68"/>
    </row>
    <row r="16" ht="16" customHeight="1" spans="1:38">
      <c r="A16" s="22"/>
      <c r="B16" s="22"/>
      <c r="C16" s="22"/>
      <c r="D16" s="22"/>
      <c r="E16" s="22"/>
      <c r="F16" s="22"/>
      <c r="G16" s="275"/>
      <c r="H16" s="148"/>
      <c r="I16" s="22"/>
      <c r="J16" s="22"/>
      <c r="K16" s="158"/>
      <c r="L16" s="97"/>
      <c r="M16" s="82"/>
      <c r="N16" s="118"/>
      <c r="O16" s="158"/>
      <c r="P16" s="158"/>
      <c r="Q16" s="82"/>
      <c r="R16" s="82"/>
      <c r="S16" s="82"/>
      <c r="T16" s="82"/>
      <c r="U16" s="82"/>
      <c r="V16" s="82"/>
      <c r="W16" s="82"/>
      <c r="X16" s="82"/>
      <c r="Y16" s="82"/>
      <c r="Z16" s="82"/>
      <c r="AA16" s="82"/>
      <c r="AB16" s="82"/>
      <c r="AC16" s="36"/>
      <c r="AD16" s="36"/>
      <c r="AE16" s="29"/>
      <c r="AF16" s="36"/>
      <c r="AG16" s="36"/>
      <c r="AH16" s="148"/>
      <c r="AI16" s="29">
        <f t="shared" si="0"/>
        <v>0</v>
      </c>
      <c r="AJ16" s="108" t="str">
        <f t="shared" si="1"/>
        <v/>
      </c>
      <c r="AK16" s="29">
        <f t="shared" si="2"/>
        <v>0</v>
      </c>
      <c r="AL16" s="68"/>
    </row>
    <row r="17" ht="16" customHeight="1" spans="1:38">
      <c r="A17" s="22"/>
      <c r="B17" s="22"/>
      <c r="C17" s="22"/>
      <c r="D17" s="22"/>
      <c r="E17" s="22"/>
      <c r="F17" s="22"/>
      <c r="G17" s="275"/>
      <c r="H17" s="148"/>
      <c r="I17" s="22"/>
      <c r="J17" s="22"/>
      <c r="K17" s="158"/>
      <c r="L17" s="97"/>
      <c r="M17" s="82"/>
      <c r="N17" s="118"/>
      <c r="O17" s="158"/>
      <c r="P17" s="158"/>
      <c r="Q17" s="82"/>
      <c r="R17" s="82"/>
      <c r="S17" s="82"/>
      <c r="T17" s="82"/>
      <c r="U17" s="82"/>
      <c r="V17" s="82"/>
      <c r="W17" s="82"/>
      <c r="X17" s="82"/>
      <c r="Y17" s="82"/>
      <c r="Z17" s="82"/>
      <c r="AA17" s="82"/>
      <c r="AB17" s="82"/>
      <c r="AC17" s="36"/>
      <c r="AD17" s="36"/>
      <c r="AE17" s="29"/>
      <c r="AF17" s="36"/>
      <c r="AG17" s="36"/>
      <c r="AH17" s="148"/>
      <c r="AI17" s="29">
        <f t="shared" si="0"/>
        <v>0</v>
      </c>
      <c r="AJ17" s="108" t="str">
        <f t="shared" si="1"/>
        <v/>
      </c>
      <c r="AK17" s="29">
        <f t="shared" si="2"/>
        <v>0</v>
      </c>
      <c r="AL17" s="68"/>
    </row>
    <row r="18" ht="16" customHeight="1" spans="1:38">
      <c r="A18" s="22"/>
      <c r="B18" s="22"/>
      <c r="C18" s="22"/>
      <c r="D18" s="22"/>
      <c r="E18" s="22"/>
      <c r="F18" s="22"/>
      <c r="G18" s="275"/>
      <c r="H18" s="148"/>
      <c r="I18" s="22"/>
      <c r="J18" s="22"/>
      <c r="K18" s="158"/>
      <c r="L18" s="97"/>
      <c r="M18" s="82"/>
      <c r="N18" s="118"/>
      <c r="O18" s="158"/>
      <c r="P18" s="158"/>
      <c r="Q18" s="82"/>
      <c r="R18" s="82"/>
      <c r="S18" s="82"/>
      <c r="T18" s="82"/>
      <c r="U18" s="82"/>
      <c r="V18" s="82"/>
      <c r="W18" s="82"/>
      <c r="X18" s="82"/>
      <c r="Y18" s="82"/>
      <c r="Z18" s="82"/>
      <c r="AA18" s="82"/>
      <c r="AB18" s="82"/>
      <c r="AC18" s="36"/>
      <c r="AD18" s="36"/>
      <c r="AE18" s="29"/>
      <c r="AF18" s="36"/>
      <c r="AG18" s="36"/>
      <c r="AH18" s="148"/>
      <c r="AI18" s="29">
        <f t="shared" si="0"/>
        <v>0</v>
      </c>
      <c r="AJ18" s="108" t="str">
        <f t="shared" si="1"/>
        <v/>
      </c>
      <c r="AK18" s="29">
        <f t="shared" si="2"/>
        <v>0</v>
      </c>
      <c r="AL18" s="68"/>
    </row>
    <row r="19" ht="16" customHeight="1" spans="1:38">
      <c r="A19" s="22"/>
      <c r="B19" s="22"/>
      <c r="C19" s="22"/>
      <c r="D19" s="22"/>
      <c r="E19" s="22"/>
      <c r="F19" s="22"/>
      <c r="G19" s="275"/>
      <c r="H19" s="148"/>
      <c r="I19" s="22"/>
      <c r="J19" s="22"/>
      <c r="K19" s="158"/>
      <c r="L19" s="97"/>
      <c r="M19" s="82"/>
      <c r="N19" s="118"/>
      <c r="O19" s="158"/>
      <c r="P19" s="158"/>
      <c r="Q19" s="82"/>
      <c r="R19" s="82"/>
      <c r="S19" s="82"/>
      <c r="T19" s="82"/>
      <c r="U19" s="82"/>
      <c r="V19" s="82"/>
      <c r="W19" s="82"/>
      <c r="X19" s="82"/>
      <c r="Y19" s="82"/>
      <c r="Z19" s="82"/>
      <c r="AA19" s="82"/>
      <c r="AB19" s="82"/>
      <c r="AC19" s="36"/>
      <c r="AD19" s="36"/>
      <c r="AE19" s="29"/>
      <c r="AF19" s="36"/>
      <c r="AG19" s="36"/>
      <c r="AH19" s="148"/>
      <c r="AI19" s="29">
        <f t="shared" si="0"/>
        <v>0</v>
      </c>
      <c r="AJ19" s="108" t="str">
        <f t="shared" si="1"/>
        <v/>
      </c>
      <c r="AK19" s="29">
        <f t="shared" si="2"/>
        <v>0</v>
      </c>
      <c r="AL19" s="68"/>
    </row>
    <row r="20" ht="16" customHeight="1" spans="1:38">
      <c r="A20" s="22"/>
      <c r="B20" s="22"/>
      <c r="C20" s="22"/>
      <c r="D20" s="22"/>
      <c r="E20" s="22"/>
      <c r="F20" s="22"/>
      <c r="G20" s="275"/>
      <c r="H20" s="148"/>
      <c r="I20" s="22"/>
      <c r="J20" s="22"/>
      <c r="K20" s="158"/>
      <c r="L20" s="97"/>
      <c r="M20" s="82"/>
      <c r="N20" s="118"/>
      <c r="O20" s="158"/>
      <c r="P20" s="158"/>
      <c r="Q20" s="82"/>
      <c r="R20" s="82"/>
      <c r="S20" s="82"/>
      <c r="T20" s="82"/>
      <c r="U20" s="82"/>
      <c r="V20" s="82"/>
      <c r="W20" s="82"/>
      <c r="X20" s="82"/>
      <c r="Y20" s="82"/>
      <c r="Z20" s="82"/>
      <c r="AA20" s="82"/>
      <c r="AB20" s="82"/>
      <c r="AC20" s="36"/>
      <c r="AD20" s="36"/>
      <c r="AE20" s="29"/>
      <c r="AF20" s="36"/>
      <c r="AG20" s="36"/>
      <c r="AH20" s="148"/>
      <c r="AI20" s="29">
        <f t="shared" si="0"/>
        <v>0</v>
      </c>
      <c r="AJ20" s="108" t="str">
        <f t="shared" si="1"/>
        <v/>
      </c>
      <c r="AK20" s="29">
        <f t="shared" si="2"/>
        <v>0</v>
      </c>
      <c r="AL20" s="68"/>
    </row>
    <row r="21" ht="16" customHeight="1" spans="1:38">
      <c r="A21" s="22"/>
      <c r="B21" s="22"/>
      <c r="C21" s="22"/>
      <c r="D21" s="22"/>
      <c r="E21" s="22"/>
      <c r="F21" s="22"/>
      <c r="G21" s="275"/>
      <c r="H21" s="148"/>
      <c r="I21" s="22"/>
      <c r="J21" s="22"/>
      <c r="K21" s="158"/>
      <c r="L21" s="97"/>
      <c r="M21" s="82"/>
      <c r="N21" s="118"/>
      <c r="O21" s="158"/>
      <c r="P21" s="158"/>
      <c r="Q21" s="82"/>
      <c r="R21" s="82"/>
      <c r="S21" s="82"/>
      <c r="T21" s="82"/>
      <c r="U21" s="82"/>
      <c r="V21" s="82"/>
      <c r="W21" s="82"/>
      <c r="X21" s="82"/>
      <c r="Y21" s="82"/>
      <c r="Z21" s="82"/>
      <c r="AA21" s="82"/>
      <c r="AB21" s="82"/>
      <c r="AC21" s="36"/>
      <c r="AD21" s="36"/>
      <c r="AE21" s="29"/>
      <c r="AF21" s="36"/>
      <c r="AG21" s="36"/>
      <c r="AH21" s="148"/>
      <c r="AI21" s="29">
        <f t="shared" si="0"/>
        <v>0</v>
      </c>
      <c r="AJ21" s="108" t="str">
        <f t="shared" si="1"/>
        <v/>
      </c>
      <c r="AK21" s="29">
        <f t="shared" si="2"/>
        <v>0</v>
      </c>
      <c r="AL21" s="68"/>
    </row>
    <row r="22" ht="16" customHeight="1" spans="1:38">
      <c r="A22" s="22"/>
      <c r="B22" s="22"/>
      <c r="C22" s="22"/>
      <c r="D22" s="22"/>
      <c r="E22" s="22"/>
      <c r="F22" s="22"/>
      <c r="G22" s="275"/>
      <c r="H22" s="148"/>
      <c r="I22" s="22"/>
      <c r="J22" s="22"/>
      <c r="K22" s="158"/>
      <c r="L22" s="97"/>
      <c r="M22" s="82"/>
      <c r="N22" s="118"/>
      <c r="O22" s="158"/>
      <c r="P22" s="158"/>
      <c r="Q22" s="82"/>
      <c r="R22" s="82"/>
      <c r="S22" s="82"/>
      <c r="T22" s="82"/>
      <c r="U22" s="82"/>
      <c r="V22" s="82"/>
      <c r="W22" s="82"/>
      <c r="X22" s="82"/>
      <c r="Y22" s="82"/>
      <c r="Z22" s="82"/>
      <c r="AA22" s="82"/>
      <c r="AB22" s="82"/>
      <c r="AC22" s="36"/>
      <c r="AD22" s="36"/>
      <c r="AE22" s="29"/>
      <c r="AF22" s="36"/>
      <c r="AG22" s="36"/>
      <c r="AH22" s="148"/>
      <c r="AI22" s="29">
        <f t="shared" si="0"/>
        <v>0</v>
      </c>
      <c r="AJ22" s="108" t="str">
        <f t="shared" si="1"/>
        <v/>
      </c>
      <c r="AK22" s="29">
        <f t="shared" si="2"/>
        <v>0</v>
      </c>
      <c r="AL22" s="148"/>
    </row>
    <row r="23" ht="16" customHeight="1" spans="1:38">
      <c r="A23" s="22"/>
      <c r="B23" s="22"/>
      <c r="C23" s="22"/>
      <c r="D23" s="22"/>
      <c r="E23" s="22"/>
      <c r="F23" s="22"/>
      <c r="G23" s="275"/>
      <c r="H23" s="148"/>
      <c r="I23" s="22"/>
      <c r="J23" s="22"/>
      <c r="K23" s="158"/>
      <c r="L23" s="97"/>
      <c r="M23" s="82"/>
      <c r="N23" s="118"/>
      <c r="O23" s="158"/>
      <c r="P23" s="158"/>
      <c r="Q23" s="82"/>
      <c r="R23" s="82"/>
      <c r="S23" s="82"/>
      <c r="T23" s="82"/>
      <c r="U23" s="82"/>
      <c r="V23" s="82"/>
      <c r="W23" s="82"/>
      <c r="X23" s="82"/>
      <c r="Y23" s="82"/>
      <c r="Z23" s="82"/>
      <c r="AA23" s="82"/>
      <c r="AB23" s="82"/>
      <c r="AC23" s="36"/>
      <c r="AD23" s="36"/>
      <c r="AE23" s="29"/>
      <c r="AF23" s="36"/>
      <c r="AG23" s="36"/>
      <c r="AH23" s="148"/>
      <c r="AI23" s="29">
        <f t="shared" si="0"/>
        <v>0</v>
      </c>
      <c r="AJ23" s="108" t="str">
        <f t="shared" si="1"/>
        <v/>
      </c>
      <c r="AK23" s="29">
        <f t="shared" si="2"/>
        <v>0</v>
      </c>
      <c r="AL23" s="148"/>
    </row>
    <row r="24" ht="16" customHeight="1" spans="1:38">
      <c r="A24" s="22"/>
      <c r="B24" s="22"/>
      <c r="C24" s="22"/>
      <c r="D24" s="22"/>
      <c r="E24" s="22"/>
      <c r="F24" s="22"/>
      <c r="G24" s="275"/>
      <c r="H24" s="148"/>
      <c r="I24" s="22"/>
      <c r="J24" s="22"/>
      <c r="K24" s="158"/>
      <c r="L24" s="97"/>
      <c r="M24" s="82"/>
      <c r="N24" s="118"/>
      <c r="O24" s="158"/>
      <c r="P24" s="158"/>
      <c r="Q24" s="82"/>
      <c r="R24" s="82"/>
      <c r="S24" s="82"/>
      <c r="T24" s="82"/>
      <c r="U24" s="82"/>
      <c r="V24" s="82"/>
      <c r="W24" s="82"/>
      <c r="X24" s="82"/>
      <c r="Y24" s="82"/>
      <c r="Z24" s="82"/>
      <c r="AA24" s="82"/>
      <c r="AB24" s="82"/>
      <c r="AC24" s="36"/>
      <c r="AD24" s="36"/>
      <c r="AE24" s="29"/>
      <c r="AF24" s="36"/>
      <c r="AG24" s="36"/>
      <c r="AH24" s="148"/>
      <c r="AI24" s="29">
        <f t="shared" si="0"/>
        <v>0</v>
      </c>
      <c r="AJ24" s="108" t="str">
        <f t="shared" si="1"/>
        <v/>
      </c>
      <c r="AK24" s="29">
        <f t="shared" si="2"/>
        <v>0</v>
      </c>
      <c r="AL24" s="148"/>
    </row>
    <row r="25" ht="16" customHeight="1" spans="1:38">
      <c r="A25" s="22"/>
      <c r="B25" s="22"/>
      <c r="C25" s="22"/>
      <c r="D25" s="22"/>
      <c r="E25" s="22"/>
      <c r="F25" s="22"/>
      <c r="G25" s="275"/>
      <c r="H25" s="148"/>
      <c r="I25" s="22"/>
      <c r="J25" s="22"/>
      <c r="K25" s="158"/>
      <c r="L25" s="97"/>
      <c r="M25" s="82"/>
      <c r="N25" s="118"/>
      <c r="O25" s="158"/>
      <c r="P25" s="158"/>
      <c r="Q25" s="82"/>
      <c r="R25" s="82"/>
      <c r="S25" s="82"/>
      <c r="T25" s="82"/>
      <c r="U25" s="82"/>
      <c r="V25" s="82"/>
      <c r="W25" s="82"/>
      <c r="X25" s="82"/>
      <c r="Y25" s="82"/>
      <c r="Z25" s="82"/>
      <c r="AA25" s="82"/>
      <c r="AB25" s="82"/>
      <c r="AC25" s="36"/>
      <c r="AD25" s="36"/>
      <c r="AE25" s="29"/>
      <c r="AF25" s="36"/>
      <c r="AG25" s="36"/>
      <c r="AH25" s="148"/>
      <c r="AI25" s="29">
        <f t="shared" si="0"/>
        <v>0</v>
      </c>
      <c r="AJ25" s="108" t="str">
        <f t="shared" si="1"/>
        <v/>
      </c>
      <c r="AK25" s="29">
        <f t="shared" si="2"/>
        <v>0</v>
      </c>
      <c r="AL25" s="148"/>
    </row>
    <row r="26" ht="16" customHeight="1" spans="1:38">
      <c r="A26" s="22"/>
      <c r="B26" s="22"/>
      <c r="C26" s="22"/>
      <c r="D26" s="22"/>
      <c r="E26" s="22"/>
      <c r="F26" s="22"/>
      <c r="G26" s="69"/>
      <c r="H26" s="148"/>
      <c r="I26" s="22"/>
      <c r="J26" s="22"/>
      <c r="K26" s="158"/>
      <c r="L26" s="97"/>
      <c r="M26" s="82"/>
      <c r="N26" s="118"/>
      <c r="O26" s="158"/>
      <c r="P26" s="158"/>
      <c r="Q26" s="82"/>
      <c r="R26" s="82"/>
      <c r="S26" s="82"/>
      <c r="T26" s="82"/>
      <c r="U26" s="82"/>
      <c r="V26" s="82"/>
      <c r="W26" s="82"/>
      <c r="X26" s="82"/>
      <c r="Y26" s="82"/>
      <c r="Z26" s="82"/>
      <c r="AA26" s="82"/>
      <c r="AB26" s="82"/>
      <c r="AC26" s="36"/>
      <c r="AD26" s="36"/>
      <c r="AE26" s="29"/>
      <c r="AF26" s="36"/>
      <c r="AG26" s="36"/>
      <c r="AH26" s="148"/>
      <c r="AI26" s="29">
        <f t="shared" si="0"/>
        <v>0</v>
      </c>
      <c r="AJ26" s="108" t="str">
        <f t="shared" si="1"/>
        <v/>
      </c>
      <c r="AK26" s="29">
        <f t="shared" si="2"/>
        <v>0</v>
      </c>
      <c r="AL26" s="148"/>
    </row>
    <row r="27" ht="16" customHeight="1" spans="1:38">
      <c r="A27" s="97" t="s">
        <v>3162</v>
      </c>
      <c r="B27" s="21"/>
      <c r="C27" s="21"/>
      <c r="D27" s="21"/>
      <c r="E27" s="21"/>
      <c r="F27" s="21"/>
      <c r="G27" s="21"/>
      <c r="H27" s="21"/>
      <c r="I27" s="21"/>
      <c r="J27" s="21"/>
      <c r="K27" s="21"/>
      <c r="L27" s="13"/>
      <c r="M27" s="97"/>
      <c r="N27" s="36"/>
      <c r="O27" s="97"/>
      <c r="P27" s="97"/>
      <c r="Q27" s="97"/>
      <c r="R27" s="97"/>
      <c r="S27" s="97"/>
      <c r="T27" s="97"/>
      <c r="U27" s="97"/>
      <c r="V27" s="97"/>
      <c r="W27" s="97"/>
      <c r="X27" s="97"/>
      <c r="Y27" s="36"/>
      <c r="Z27" s="36"/>
      <c r="AA27" s="36"/>
      <c r="AB27" s="36"/>
      <c r="AC27" s="36"/>
      <c r="AD27" s="36">
        <f>SUM(AD7:AD26)</f>
        <v>0</v>
      </c>
      <c r="AE27" s="36">
        <f>SUM(AE7:AE26)</f>
        <v>0</v>
      </c>
      <c r="AF27" s="36">
        <f>SUM(AF7:AF26)</f>
        <v>0</v>
      </c>
      <c r="AG27" s="36">
        <f>SUM(AG7:AG26)</f>
        <v>0</v>
      </c>
      <c r="AH27" s="36"/>
      <c r="AI27" s="29">
        <f t="shared" si="0"/>
        <v>0</v>
      </c>
      <c r="AJ27" s="108" t="str">
        <f t="shared" si="1"/>
        <v/>
      </c>
      <c r="AK27" s="29">
        <f t="shared" si="2"/>
        <v>0</v>
      </c>
      <c r="AL27" s="32"/>
    </row>
    <row r="28" ht="16" customHeight="1" spans="1:38">
      <c r="A28" s="97" t="s">
        <v>3519</v>
      </c>
      <c r="B28" s="21"/>
      <c r="C28" s="21"/>
      <c r="D28" s="21"/>
      <c r="E28" s="21"/>
      <c r="F28" s="21"/>
      <c r="G28" s="21"/>
      <c r="H28" s="21"/>
      <c r="I28" s="21"/>
      <c r="J28" s="21"/>
      <c r="K28" s="21"/>
      <c r="L28" s="13"/>
      <c r="M28" s="97"/>
      <c r="N28" s="36"/>
      <c r="O28" s="97"/>
      <c r="P28" s="97"/>
      <c r="Q28" s="97"/>
      <c r="R28" s="97"/>
      <c r="S28" s="97"/>
      <c r="T28" s="97"/>
      <c r="U28" s="97"/>
      <c r="V28" s="97"/>
      <c r="W28" s="97"/>
      <c r="X28" s="97"/>
      <c r="Y28" s="29"/>
      <c r="Z28" s="29"/>
      <c r="AA28" s="36"/>
      <c r="AB28" s="36"/>
      <c r="AC28" s="36"/>
      <c r="AD28" s="36"/>
      <c r="AE28" s="29">
        <f>AF27</f>
        <v>0</v>
      </c>
      <c r="AF28" s="36"/>
      <c r="AG28" s="36"/>
      <c r="AH28" s="148"/>
      <c r="AI28" s="29"/>
      <c r="AJ28" s="29"/>
      <c r="AK28" s="29"/>
      <c r="AL28" s="32"/>
    </row>
    <row r="29" ht="16" customHeight="1" spans="1:38">
      <c r="A29" s="97" t="s">
        <v>3165</v>
      </c>
      <c r="B29" s="21"/>
      <c r="C29" s="21"/>
      <c r="D29" s="21"/>
      <c r="E29" s="21"/>
      <c r="F29" s="21"/>
      <c r="G29" s="21"/>
      <c r="H29" s="21"/>
      <c r="I29" s="21"/>
      <c r="J29" s="21"/>
      <c r="K29" s="21"/>
      <c r="L29" s="13"/>
      <c r="M29" s="97"/>
      <c r="N29" s="36"/>
      <c r="O29" s="97"/>
      <c r="P29" s="97"/>
      <c r="Q29" s="97"/>
      <c r="R29" s="97"/>
      <c r="S29" s="97"/>
      <c r="T29" s="97"/>
      <c r="U29" s="97"/>
      <c r="V29" s="97"/>
      <c r="W29" s="97"/>
      <c r="X29" s="97"/>
      <c r="Y29" s="36"/>
      <c r="Z29" s="36"/>
      <c r="AA29" s="36"/>
      <c r="AB29" s="36"/>
      <c r="AC29" s="36"/>
      <c r="AD29" s="36">
        <f>AD27-AD28</f>
        <v>0</v>
      </c>
      <c r="AE29" s="36">
        <f>AE27-AE28</f>
        <v>0</v>
      </c>
      <c r="AF29" s="36"/>
      <c r="AG29" s="36">
        <f>AG27</f>
        <v>0</v>
      </c>
      <c r="AH29" s="36"/>
      <c r="AI29" s="36">
        <f>AI27</f>
        <v>0</v>
      </c>
      <c r="AJ29" s="108" t="str">
        <f>IF(AE29=0,"",(AI29-AE29)/AE29*100)</f>
        <v/>
      </c>
      <c r="AK29" s="29"/>
      <c r="AL29" s="32"/>
    </row>
    <row r="30" ht="16" customHeight="1" spans="1:38">
      <c r="A30" s="73" t="e">
        <f>#REF!</f>
        <v>#REF!</v>
      </c>
      <c r="B30" s="73"/>
      <c r="C30" s="73"/>
      <c r="D30" s="73"/>
      <c r="E30" s="73"/>
      <c r="F30" s="73"/>
      <c r="G30" s="73"/>
      <c r="H30" s="73"/>
      <c r="I30" s="7"/>
      <c r="J30" s="7"/>
      <c r="K30" s="7"/>
      <c r="L30" s="8"/>
      <c r="M30" s="8"/>
      <c r="N30" s="8"/>
      <c r="O30" s="7"/>
      <c r="P30" s="7"/>
      <c r="Q30" s="8"/>
      <c r="R30" s="8"/>
      <c r="S30" s="8"/>
      <c r="T30" s="8"/>
      <c r="U30" s="8"/>
      <c r="V30" s="8"/>
      <c r="W30" s="8"/>
      <c r="X30" s="8"/>
      <c r="Y30" s="8"/>
      <c r="Z30" s="8"/>
      <c r="AA30" s="8"/>
      <c r="AB30" s="8"/>
      <c r="AC30" s="8"/>
      <c r="AD30" s="8"/>
      <c r="AE30" s="8"/>
      <c r="AF30" s="8"/>
      <c r="AG30" s="74" t="str">
        <f>CONCATENATE(索引!$D$6,"：",索引!$D57,"    ",索引!$E57)</f>
        <v>评估人员：高晓宇    王海龙</v>
      </c>
      <c r="AH30" s="74"/>
      <c r="AI30" s="74"/>
      <c r="AJ30" s="73"/>
      <c r="AK30" s="73"/>
      <c r="AL30" s="73"/>
    </row>
    <row r="31" ht="16" customHeight="1" spans="1:38">
      <c r="A31" s="8" t="e">
        <f>#REF!</f>
        <v>#REF!</v>
      </c>
      <c r="B31" s="8"/>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row>
  </sheetData>
  <mergeCells count="36">
    <mergeCell ref="A1:AL1"/>
    <mergeCell ref="AK2:AL2"/>
    <mergeCell ref="A3:AL3"/>
    <mergeCell ref="C5:H5"/>
    <mergeCell ref="AD5:AE5"/>
    <mergeCell ref="AG5:AI5"/>
    <mergeCell ref="A27:L27"/>
    <mergeCell ref="A28:L28"/>
    <mergeCell ref="A29:L29"/>
    <mergeCell ref="A5:A6"/>
    <mergeCell ref="B5:B6"/>
    <mergeCell ref="I5:I6"/>
    <mergeCell ref="J5:J6"/>
    <mergeCell ref="K5:K6"/>
    <mergeCell ref="L5:L6"/>
    <mergeCell ref="M5:M6"/>
    <mergeCell ref="N5:N6"/>
    <mergeCell ref="O5:O6"/>
    <mergeCell ref="P5:P6"/>
    <mergeCell ref="Q5:Q6"/>
    <mergeCell ref="R5:R6"/>
    <mergeCell ref="S5:S6"/>
    <mergeCell ref="T5:T6"/>
    <mergeCell ref="U5:U6"/>
    <mergeCell ref="V5:V6"/>
    <mergeCell ref="W5:W6"/>
    <mergeCell ref="X5:X6"/>
    <mergeCell ref="Y5:Y6"/>
    <mergeCell ref="Z5:Z6"/>
    <mergeCell ref="AA5:AA6"/>
    <mergeCell ref="AB5:AB6"/>
    <mergeCell ref="AC5:AC6"/>
    <mergeCell ref="AF5:AF6"/>
    <mergeCell ref="AJ5:AJ6"/>
    <mergeCell ref="AK5:AK6"/>
    <mergeCell ref="AL5:AL6"/>
  </mergeCells>
  <pageMargins left="0.75" right="0.75" top="1" bottom="1" header="0.5" footer="0.5"/>
  <headerFooter/>
  <drawing r:id="rId2"/>
  <legacyDrawing r:id="rId3"/>
  <picture r:id="rId4"/>
</worksheet>
</file>

<file path=xl/worksheets/sheet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AD31"/>
  <sheetViews>
    <sheetView workbookViewId="0">
      <selection activeCell="A1" sqref="A1:AD1"/>
    </sheetView>
  </sheetViews>
  <sheetFormatPr defaultColWidth="14" defaultRowHeight="15.2"/>
  <cols>
    <col min="1" max="1" width="11" collapsed="1"/>
    <col min="2" max="2" width="11" hidden="1" customWidth="1" outlineLevel="1"/>
    <col min="3" max="8" width="7" hidden="1" customWidth="1" outlineLevel="1"/>
    <col min="9" max="10" width="11" customWidth="1"/>
    <col min="11" max="12" width="7" customWidth="1"/>
    <col min="13" max="13" width="5" collapsed="1"/>
    <col min="14" max="16" width="5" hidden="1" customWidth="1" outlineLevel="1"/>
    <col min="17" max="18" width="7" hidden="1" customWidth="1" outlineLevel="1"/>
    <col min="19" max="19" width="5" hidden="1" customWidth="1" outlineLevel="1"/>
    <col min="20" max="21" width="7" customWidth="1"/>
    <col min="22" max="25" width="11" customWidth="1"/>
    <col min="26" max="26" width="7" customWidth="1"/>
    <col min="27" max="27" width="11" customWidth="1"/>
    <col min="28" max="28" width="9" customWidth="1"/>
    <col min="29" max="30" width="7" customWidth="1"/>
  </cols>
  <sheetData>
    <row r="1" ht="24" customHeight="1" spans="1:30">
      <c r="A1" s="61" t="s">
        <v>3520</v>
      </c>
      <c r="B1" s="62"/>
      <c r="C1" s="62"/>
      <c r="D1" s="62"/>
      <c r="E1" s="62"/>
      <c r="F1" s="62"/>
      <c r="G1" s="62"/>
      <c r="H1" s="62"/>
      <c r="I1" s="62"/>
      <c r="J1" s="62"/>
      <c r="K1" s="62"/>
      <c r="L1" s="62"/>
      <c r="M1" s="62"/>
      <c r="N1" s="62"/>
      <c r="O1" s="62"/>
      <c r="P1" s="62"/>
      <c r="Q1" s="62"/>
      <c r="R1" s="62"/>
      <c r="S1" s="62"/>
      <c r="T1" s="62"/>
      <c r="U1" s="62"/>
      <c r="V1" s="62"/>
      <c r="W1" s="62"/>
      <c r="X1" s="62"/>
      <c r="Y1" s="62"/>
      <c r="Z1" s="62"/>
      <c r="AA1" s="62"/>
      <c r="AB1" s="62"/>
      <c r="AC1" s="62"/>
      <c r="AD1" s="62"/>
    </row>
    <row r="2" ht="16" customHeight="1" spans="1:30">
      <c r="A2" s="63"/>
      <c r="B2" s="63"/>
      <c r="C2" s="63"/>
      <c r="D2" s="63"/>
      <c r="E2" s="63"/>
      <c r="F2" s="63"/>
      <c r="G2" s="63"/>
      <c r="H2" s="63"/>
      <c r="I2" s="63"/>
      <c r="J2" s="63"/>
      <c r="K2" s="63"/>
      <c r="L2" s="25"/>
      <c r="M2" s="25"/>
      <c r="N2" s="63"/>
      <c r="O2" s="63"/>
      <c r="P2" s="25"/>
      <c r="Q2" s="25"/>
      <c r="R2" s="25"/>
      <c r="S2" s="25"/>
      <c r="T2" s="63"/>
      <c r="U2" s="63"/>
      <c r="V2" s="25"/>
      <c r="W2" s="25"/>
      <c r="X2" s="25"/>
      <c r="Y2" s="25"/>
      <c r="Z2" s="25"/>
      <c r="AA2" s="25"/>
      <c r="AB2" s="83" t="s">
        <v>3521</v>
      </c>
      <c r="AC2" s="8"/>
      <c r="AD2" s="8"/>
    </row>
    <row r="3" ht="16" customHeight="1" spans="1:30">
      <c r="A3" s="63" t="e">
        <f>#REF!</f>
        <v>#REF!</v>
      </c>
      <c r="B3" s="8"/>
      <c r="C3" s="8"/>
      <c r="D3" s="8"/>
      <c r="E3" s="8"/>
      <c r="F3" s="8"/>
      <c r="G3" s="8"/>
      <c r="H3" s="8"/>
      <c r="I3" s="8"/>
      <c r="J3" s="8"/>
      <c r="K3" s="8"/>
      <c r="L3" s="8"/>
      <c r="M3" s="8"/>
      <c r="N3" s="8"/>
      <c r="O3" s="8"/>
      <c r="P3" s="8"/>
      <c r="Q3" s="8"/>
      <c r="R3" s="8"/>
      <c r="S3" s="8"/>
      <c r="T3" s="8"/>
      <c r="U3" s="8"/>
      <c r="V3" s="8"/>
      <c r="W3" s="8"/>
      <c r="X3" s="8"/>
      <c r="Y3" s="8"/>
      <c r="Z3" s="8"/>
      <c r="AA3" s="8"/>
      <c r="AB3" s="8"/>
      <c r="AC3" s="8"/>
      <c r="AD3" s="8"/>
    </row>
    <row r="4" ht="16" customHeight="1" spans="1:30">
      <c r="A4" s="105" t="e">
        <f>#REF!</f>
        <v>#REF!</v>
      </c>
      <c r="B4" s="105"/>
      <c r="C4" s="8"/>
      <c r="D4" s="8"/>
      <c r="E4" s="8"/>
      <c r="F4" s="8"/>
      <c r="G4" s="8"/>
      <c r="H4" s="8"/>
      <c r="I4" s="8"/>
      <c r="J4" s="8"/>
      <c r="K4" s="8"/>
      <c r="L4" s="8"/>
      <c r="M4" s="8"/>
      <c r="N4" s="8"/>
      <c r="O4" s="8"/>
      <c r="P4" s="8"/>
      <c r="Q4" s="8"/>
      <c r="R4" s="8"/>
      <c r="S4" s="8"/>
      <c r="T4" s="8"/>
      <c r="U4" s="8"/>
      <c r="V4" s="8"/>
      <c r="W4" s="8"/>
      <c r="X4" s="8"/>
      <c r="Y4" s="8"/>
      <c r="Z4" s="8"/>
      <c r="AA4" s="8"/>
      <c r="AB4" s="138"/>
      <c r="AC4" s="138"/>
      <c r="AD4" s="138" t="s">
        <v>2952</v>
      </c>
    </row>
    <row r="5" ht="16" customHeight="1" spans="1:30">
      <c r="A5" s="22" t="s">
        <v>0</v>
      </c>
      <c r="B5" s="22" t="s">
        <v>3511</v>
      </c>
      <c r="C5" s="90" t="s">
        <v>3434</v>
      </c>
      <c r="D5" s="21"/>
      <c r="E5" s="21"/>
      <c r="F5" s="21"/>
      <c r="G5" s="21"/>
      <c r="H5" s="13"/>
      <c r="I5" s="90" t="s">
        <v>3522</v>
      </c>
      <c r="J5" s="90" t="s">
        <v>3515</v>
      </c>
      <c r="K5" s="90" t="s">
        <v>3439</v>
      </c>
      <c r="L5" s="90" t="s">
        <v>3229</v>
      </c>
      <c r="M5" s="90" t="s">
        <v>3231</v>
      </c>
      <c r="N5" s="90" t="s">
        <v>3523</v>
      </c>
      <c r="O5" s="21"/>
      <c r="P5" s="21"/>
      <c r="Q5" s="21"/>
      <c r="R5" s="21"/>
      <c r="S5" s="13"/>
      <c r="T5" s="90" t="s">
        <v>3516</v>
      </c>
      <c r="U5" s="90" t="s">
        <v>3454</v>
      </c>
      <c r="V5" s="22" t="s">
        <v>3050</v>
      </c>
      <c r="W5" s="13"/>
      <c r="X5" s="90" t="s">
        <v>3251</v>
      </c>
      <c r="Y5" s="35" t="s">
        <v>3051</v>
      </c>
      <c r="Z5" s="21"/>
      <c r="AA5" s="13"/>
      <c r="AB5" s="90" t="s">
        <v>3053</v>
      </c>
      <c r="AC5" s="90" t="s">
        <v>3235</v>
      </c>
      <c r="AD5" s="90" t="s">
        <v>3083</v>
      </c>
    </row>
    <row r="6" ht="24" customHeight="1" spans="1:30">
      <c r="A6" s="37"/>
      <c r="B6" s="37"/>
      <c r="C6" s="143" t="s">
        <v>3457</v>
      </c>
      <c r="D6" s="143" t="s">
        <v>3458</v>
      </c>
      <c r="E6" s="143" t="s">
        <v>3459</v>
      </c>
      <c r="F6" s="143" t="s">
        <v>3460</v>
      </c>
      <c r="G6" s="143" t="s">
        <v>3461</v>
      </c>
      <c r="H6" s="143" t="s">
        <v>3462</v>
      </c>
      <c r="I6" s="37"/>
      <c r="J6" s="37"/>
      <c r="K6" s="37"/>
      <c r="L6" s="37"/>
      <c r="M6" s="37"/>
      <c r="N6" s="90" t="s">
        <v>3524</v>
      </c>
      <c r="O6" s="90" t="s">
        <v>3525</v>
      </c>
      <c r="P6" s="90" t="s">
        <v>3526</v>
      </c>
      <c r="Q6" s="90" t="s">
        <v>3527</v>
      </c>
      <c r="R6" s="90" t="s">
        <v>3528</v>
      </c>
      <c r="S6" s="90" t="s">
        <v>3529</v>
      </c>
      <c r="T6" s="37"/>
      <c r="U6" s="37"/>
      <c r="V6" s="35" t="s">
        <v>3463</v>
      </c>
      <c r="W6" s="22" t="s">
        <v>3464</v>
      </c>
      <c r="X6" s="37"/>
      <c r="Y6" s="35" t="s">
        <v>3463</v>
      </c>
      <c r="Z6" s="90" t="s">
        <v>3302</v>
      </c>
      <c r="AA6" s="22" t="s">
        <v>3464</v>
      </c>
      <c r="AB6" s="37"/>
      <c r="AC6" s="37"/>
      <c r="AD6" s="37"/>
    </row>
    <row r="7" ht="16" customHeight="1" spans="1:30">
      <c r="A7" s="22"/>
      <c r="B7" s="22"/>
      <c r="C7" s="22"/>
      <c r="D7" s="22"/>
      <c r="E7" s="22"/>
      <c r="F7" s="22"/>
      <c r="G7" s="69"/>
      <c r="H7" s="148"/>
      <c r="I7" s="69"/>
      <c r="J7" s="69"/>
      <c r="K7" s="82"/>
      <c r="L7" s="82"/>
      <c r="M7" s="36"/>
      <c r="N7" s="148"/>
      <c r="O7" s="148"/>
      <c r="P7" s="36"/>
      <c r="Q7" s="36"/>
      <c r="R7" s="36"/>
      <c r="S7" s="82"/>
      <c r="T7" s="35"/>
      <c r="U7" s="35" t="s">
        <v>3466</v>
      </c>
      <c r="V7" s="36"/>
      <c r="W7" s="29"/>
      <c r="X7" s="36"/>
      <c r="Y7" s="36"/>
      <c r="Z7" s="148"/>
      <c r="AA7" s="29">
        <f t="shared" ref="AA7:AA26" si="0">ROUND(Y7*Z7/100,2)</f>
        <v>0</v>
      </c>
      <c r="AB7" s="108" t="str">
        <f t="shared" ref="AB7:AB27" si="1">IF(W7-X7=0,"",(AA7-W7+X7)/(W7-X7)*100)</f>
        <v/>
      </c>
      <c r="AC7" s="29">
        <f t="shared" ref="AC7:AC26" si="2">IF(M7=0,0,ROUND(Y7/M7,2))</f>
        <v>0</v>
      </c>
      <c r="AD7" s="68"/>
    </row>
    <row r="8" ht="16" customHeight="1" spans="1:30">
      <c r="A8" s="22"/>
      <c r="B8" s="22"/>
      <c r="C8" s="22"/>
      <c r="D8" s="22"/>
      <c r="E8" s="22"/>
      <c r="F8" s="22"/>
      <c r="G8" s="69"/>
      <c r="H8" s="148"/>
      <c r="I8" s="69"/>
      <c r="J8" s="69"/>
      <c r="K8" s="82"/>
      <c r="L8" s="82"/>
      <c r="M8" s="36"/>
      <c r="N8" s="148"/>
      <c r="O8" s="148"/>
      <c r="P8" s="36"/>
      <c r="Q8" s="36"/>
      <c r="R8" s="36"/>
      <c r="S8" s="82"/>
      <c r="T8" s="35"/>
      <c r="U8" s="35"/>
      <c r="V8" s="36"/>
      <c r="W8" s="29"/>
      <c r="X8" s="36"/>
      <c r="Y8" s="36"/>
      <c r="Z8" s="148"/>
      <c r="AA8" s="29">
        <f t="shared" si="0"/>
        <v>0</v>
      </c>
      <c r="AB8" s="108" t="str">
        <f t="shared" si="1"/>
        <v/>
      </c>
      <c r="AC8" s="29">
        <f t="shared" si="2"/>
        <v>0</v>
      </c>
      <c r="AD8" s="68"/>
    </row>
    <row r="9" ht="16" customHeight="1" spans="1:30">
      <c r="A9" s="22"/>
      <c r="B9" s="22"/>
      <c r="C9" s="22"/>
      <c r="D9" s="22"/>
      <c r="E9" s="22"/>
      <c r="F9" s="22"/>
      <c r="G9" s="69"/>
      <c r="H9" s="148"/>
      <c r="I9" s="69"/>
      <c r="J9" s="69"/>
      <c r="K9" s="82"/>
      <c r="L9" s="82"/>
      <c r="M9" s="36"/>
      <c r="N9" s="148"/>
      <c r="O9" s="148"/>
      <c r="P9" s="36"/>
      <c r="Q9" s="36"/>
      <c r="R9" s="36"/>
      <c r="S9" s="82"/>
      <c r="T9" s="35"/>
      <c r="U9" s="35"/>
      <c r="V9" s="36"/>
      <c r="W9" s="29"/>
      <c r="X9" s="36"/>
      <c r="Y9" s="36"/>
      <c r="Z9" s="148"/>
      <c r="AA9" s="29">
        <f t="shared" si="0"/>
        <v>0</v>
      </c>
      <c r="AB9" s="108" t="str">
        <f t="shared" si="1"/>
        <v/>
      </c>
      <c r="AC9" s="29">
        <f t="shared" si="2"/>
        <v>0</v>
      </c>
      <c r="AD9" s="68"/>
    </row>
    <row r="10" ht="16" customHeight="1" spans="1:30">
      <c r="A10" s="22"/>
      <c r="B10" s="22"/>
      <c r="C10" s="22"/>
      <c r="D10" s="22"/>
      <c r="E10" s="22"/>
      <c r="F10" s="22"/>
      <c r="G10" s="69"/>
      <c r="H10" s="148"/>
      <c r="I10" s="69"/>
      <c r="J10" s="69"/>
      <c r="K10" s="82"/>
      <c r="L10" s="82"/>
      <c r="M10" s="36"/>
      <c r="N10" s="148"/>
      <c r="O10" s="148"/>
      <c r="P10" s="36"/>
      <c r="Q10" s="36"/>
      <c r="R10" s="36"/>
      <c r="S10" s="82"/>
      <c r="T10" s="35"/>
      <c r="U10" s="35"/>
      <c r="V10" s="36"/>
      <c r="W10" s="29"/>
      <c r="X10" s="36"/>
      <c r="Y10" s="36"/>
      <c r="Z10" s="148"/>
      <c r="AA10" s="29">
        <f t="shared" si="0"/>
        <v>0</v>
      </c>
      <c r="AB10" s="108" t="str">
        <f t="shared" si="1"/>
        <v/>
      </c>
      <c r="AC10" s="29">
        <f t="shared" si="2"/>
        <v>0</v>
      </c>
      <c r="AD10" s="68"/>
    </row>
    <row r="11" ht="16" customHeight="1" spans="1:30">
      <c r="A11" s="22"/>
      <c r="B11" s="22"/>
      <c r="C11" s="22"/>
      <c r="D11" s="22"/>
      <c r="E11" s="22"/>
      <c r="F11" s="22"/>
      <c r="G11" s="69"/>
      <c r="H11" s="148"/>
      <c r="I11" s="69"/>
      <c r="J11" s="69"/>
      <c r="K11" s="82"/>
      <c r="L11" s="82"/>
      <c r="M11" s="36"/>
      <c r="N11" s="148"/>
      <c r="O11" s="148"/>
      <c r="P11" s="36"/>
      <c r="Q11" s="36"/>
      <c r="R11" s="36"/>
      <c r="S11" s="82"/>
      <c r="T11" s="35"/>
      <c r="U11" s="35"/>
      <c r="V11" s="36"/>
      <c r="W11" s="29"/>
      <c r="X11" s="36"/>
      <c r="Y11" s="36"/>
      <c r="Z11" s="148"/>
      <c r="AA11" s="29">
        <f t="shared" si="0"/>
        <v>0</v>
      </c>
      <c r="AB11" s="108" t="str">
        <f t="shared" si="1"/>
        <v/>
      </c>
      <c r="AC11" s="29">
        <f t="shared" si="2"/>
        <v>0</v>
      </c>
      <c r="AD11" s="68"/>
    </row>
    <row r="12" ht="16" customHeight="1" spans="1:30">
      <c r="A12" s="22"/>
      <c r="B12" s="22"/>
      <c r="C12" s="22"/>
      <c r="D12" s="22"/>
      <c r="E12" s="22"/>
      <c r="F12" s="22"/>
      <c r="G12" s="69"/>
      <c r="H12" s="148"/>
      <c r="I12" s="69"/>
      <c r="J12" s="69"/>
      <c r="K12" s="82"/>
      <c r="L12" s="82"/>
      <c r="M12" s="36"/>
      <c r="N12" s="148"/>
      <c r="O12" s="148"/>
      <c r="P12" s="36"/>
      <c r="Q12" s="36"/>
      <c r="R12" s="36"/>
      <c r="S12" s="82"/>
      <c r="T12" s="35"/>
      <c r="U12" s="35"/>
      <c r="V12" s="36"/>
      <c r="W12" s="29"/>
      <c r="X12" s="36"/>
      <c r="Y12" s="36"/>
      <c r="Z12" s="148"/>
      <c r="AA12" s="29">
        <f t="shared" si="0"/>
        <v>0</v>
      </c>
      <c r="AB12" s="108" t="str">
        <f t="shared" si="1"/>
        <v/>
      </c>
      <c r="AC12" s="29">
        <f t="shared" si="2"/>
        <v>0</v>
      </c>
      <c r="AD12" s="68"/>
    </row>
    <row r="13" ht="16" customHeight="1" spans="1:30">
      <c r="A13" s="22"/>
      <c r="B13" s="22"/>
      <c r="C13" s="22"/>
      <c r="D13" s="22"/>
      <c r="E13" s="22"/>
      <c r="F13" s="22"/>
      <c r="G13" s="69"/>
      <c r="H13" s="148"/>
      <c r="I13" s="69"/>
      <c r="J13" s="69"/>
      <c r="K13" s="82"/>
      <c r="L13" s="82"/>
      <c r="M13" s="36"/>
      <c r="N13" s="148"/>
      <c r="O13" s="148"/>
      <c r="P13" s="36"/>
      <c r="Q13" s="36"/>
      <c r="R13" s="36"/>
      <c r="S13" s="82"/>
      <c r="T13" s="35"/>
      <c r="U13" s="35"/>
      <c r="V13" s="36"/>
      <c r="W13" s="29"/>
      <c r="X13" s="36"/>
      <c r="Y13" s="36"/>
      <c r="Z13" s="148"/>
      <c r="AA13" s="29">
        <f t="shared" si="0"/>
        <v>0</v>
      </c>
      <c r="AB13" s="108" t="str">
        <f t="shared" si="1"/>
        <v/>
      </c>
      <c r="AC13" s="29">
        <f t="shared" si="2"/>
        <v>0</v>
      </c>
      <c r="AD13" s="68"/>
    </row>
    <row r="14" ht="16" customHeight="1" spans="1:30">
      <c r="A14" s="22"/>
      <c r="B14" s="22"/>
      <c r="C14" s="22"/>
      <c r="D14" s="22"/>
      <c r="E14" s="22"/>
      <c r="F14" s="22"/>
      <c r="G14" s="69"/>
      <c r="H14" s="148"/>
      <c r="I14" s="69"/>
      <c r="J14" s="69"/>
      <c r="K14" s="82"/>
      <c r="L14" s="82"/>
      <c r="M14" s="36"/>
      <c r="N14" s="148"/>
      <c r="O14" s="148"/>
      <c r="P14" s="36"/>
      <c r="Q14" s="36"/>
      <c r="R14" s="36"/>
      <c r="S14" s="82"/>
      <c r="T14" s="35"/>
      <c r="U14" s="35"/>
      <c r="V14" s="36"/>
      <c r="W14" s="29"/>
      <c r="X14" s="36"/>
      <c r="Y14" s="36"/>
      <c r="Z14" s="148"/>
      <c r="AA14" s="29">
        <f t="shared" si="0"/>
        <v>0</v>
      </c>
      <c r="AB14" s="108" t="str">
        <f t="shared" si="1"/>
        <v/>
      </c>
      <c r="AC14" s="29">
        <f t="shared" si="2"/>
        <v>0</v>
      </c>
      <c r="AD14" s="68"/>
    </row>
    <row r="15" ht="16" customHeight="1" spans="1:30">
      <c r="A15" s="22"/>
      <c r="B15" s="22"/>
      <c r="C15" s="22"/>
      <c r="D15" s="22"/>
      <c r="E15" s="22"/>
      <c r="F15" s="22"/>
      <c r="G15" s="69"/>
      <c r="H15" s="148"/>
      <c r="I15" s="69"/>
      <c r="J15" s="69"/>
      <c r="K15" s="82"/>
      <c r="L15" s="82"/>
      <c r="M15" s="36"/>
      <c r="N15" s="148"/>
      <c r="O15" s="148"/>
      <c r="P15" s="36"/>
      <c r="Q15" s="36"/>
      <c r="R15" s="36"/>
      <c r="S15" s="82"/>
      <c r="T15" s="35"/>
      <c r="U15" s="35"/>
      <c r="V15" s="36"/>
      <c r="W15" s="29"/>
      <c r="X15" s="36"/>
      <c r="Y15" s="36"/>
      <c r="Z15" s="148"/>
      <c r="AA15" s="29">
        <f t="shared" si="0"/>
        <v>0</v>
      </c>
      <c r="AB15" s="108" t="str">
        <f t="shared" si="1"/>
        <v/>
      </c>
      <c r="AC15" s="29">
        <f t="shared" si="2"/>
        <v>0</v>
      </c>
      <c r="AD15" s="68"/>
    </row>
    <row r="16" ht="16" customHeight="1" spans="1:30">
      <c r="A16" s="22"/>
      <c r="B16" s="22"/>
      <c r="C16" s="22"/>
      <c r="D16" s="22"/>
      <c r="E16" s="22"/>
      <c r="F16" s="22"/>
      <c r="G16" s="69"/>
      <c r="H16" s="148"/>
      <c r="I16" s="69"/>
      <c r="J16" s="69"/>
      <c r="K16" s="82"/>
      <c r="L16" s="82"/>
      <c r="M16" s="36"/>
      <c r="N16" s="148"/>
      <c r="O16" s="148"/>
      <c r="P16" s="36"/>
      <c r="Q16" s="36"/>
      <c r="R16" s="36"/>
      <c r="S16" s="82"/>
      <c r="T16" s="35"/>
      <c r="U16" s="35"/>
      <c r="V16" s="36"/>
      <c r="W16" s="29"/>
      <c r="X16" s="36"/>
      <c r="Y16" s="36"/>
      <c r="Z16" s="148"/>
      <c r="AA16" s="29">
        <f t="shared" si="0"/>
        <v>0</v>
      </c>
      <c r="AB16" s="108" t="str">
        <f t="shared" si="1"/>
        <v/>
      </c>
      <c r="AC16" s="29">
        <f t="shared" si="2"/>
        <v>0</v>
      </c>
      <c r="AD16" s="68"/>
    </row>
    <row r="17" ht="16" customHeight="1" spans="1:30">
      <c r="A17" s="22"/>
      <c r="B17" s="22"/>
      <c r="C17" s="22"/>
      <c r="D17" s="22"/>
      <c r="E17" s="22"/>
      <c r="F17" s="22"/>
      <c r="G17" s="69"/>
      <c r="H17" s="148"/>
      <c r="I17" s="69"/>
      <c r="J17" s="69"/>
      <c r="K17" s="82"/>
      <c r="L17" s="82"/>
      <c r="M17" s="36"/>
      <c r="N17" s="148"/>
      <c r="O17" s="148"/>
      <c r="P17" s="36"/>
      <c r="Q17" s="36"/>
      <c r="R17" s="36"/>
      <c r="S17" s="82"/>
      <c r="T17" s="35"/>
      <c r="U17" s="35"/>
      <c r="V17" s="36"/>
      <c r="W17" s="29"/>
      <c r="X17" s="36"/>
      <c r="Y17" s="36"/>
      <c r="Z17" s="148"/>
      <c r="AA17" s="29">
        <f t="shared" si="0"/>
        <v>0</v>
      </c>
      <c r="AB17" s="108" t="str">
        <f t="shared" si="1"/>
        <v/>
      </c>
      <c r="AC17" s="29">
        <f t="shared" si="2"/>
        <v>0</v>
      </c>
      <c r="AD17" s="68"/>
    </row>
    <row r="18" ht="16" customHeight="1" spans="1:30">
      <c r="A18" s="22"/>
      <c r="B18" s="22"/>
      <c r="C18" s="22"/>
      <c r="D18" s="22"/>
      <c r="E18" s="22"/>
      <c r="F18" s="22"/>
      <c r="G18" s="69"/>
      <c r="H18" s="148"/>
      <c r="I18" s="69"/>
      <c r="J18" s="69"/>
      <c r="K18" s="82"/>
      <c r="L18" s="82"/>
      <c r="M18" s="36"/>
      <c r="N18" s="148"/>
      <c r="O18" s="148"/>
      <c r="P18" s="36"/>
      <c r="Q18" s="36"/>
      <c r="R18" s="36"/>
      <c r="S18" s="82"/>
      <c r="T18" s="35"/>
      <c r="U18" s="35"/>
      <c r="V18" s="36"/>
      <c r="W18" s="29"/>
      <c r="X18" s="36"/>
      <c r="Y18" s="36"/>
      <c r="Z18" s="148"/>
      <c r="AA18" s="29">
        <f t="shared" si="0"/>
        <v>0</v>
      </c>
      <c r="AB18" s="108" t="str">
        <f t="shared" si="1"/>
        <v/>
      </c>
      <c r="AC18" s="29">
        <f t="shared" si="2"/>
        <v>0</v>
      </c>
      <c r="AD18" s="68"/>
    </row>
    <row r="19" ht="16" customHeight="1" spans="1:30">
      <c r="A19" s="22"/>
      <c r="B19" s="22"/>
      <c r="C19" s="22"/>
      <c r="D19" s="22"/>
      <c r="E19" s="22"/>
      <c r="F19" s="22"/>
      <c r="G19" s="69"/>
      <c r="H19" s="148"/>
      <c r="I19" s="69"/>
      <c r="J19" s="69"/>
      <c r="K19" s="82"/>
      <c r="L19" s="82"/>
      <c r="M19" s="36"/>
      <c r="N19" s="148"/>
      <c r="O19" s="148"/>
      <c r="P19" s="36"/>
      <c r="Q19" s="36"/>
      <c r="R19" s="36"/>
      <c r="S19" s="82"/>
      <c r="T19" s="35"/>
      <c r="U19" s="35"/>
      <c r="V19" s="36"/>
      <c r="W19" s="29"/>
      <c r="X19" s="36"/>
      <c r="Y19" s="36"/>
      <c r="Z19" s="148"/>
      <c r="AA19" s="29">
        <f t="shared" si="0"/>
        <v>0</v>
      </c>
      <c r="AB19" s="108" t="str">
        <f t="shared" si="1"/>
        <v/>
      </c>
      <c r="AC19" s="29">
        <f t="shared" si="2"/>
        <v>0</v>
      </c>
      <c r="AD19" s="68"/>
    </row>
    <row r="20" ht="16" customHeight="1" spans="1:30">
      <c r="A20" s="22"/>
      <c r="B20" s="22"/>
      <c r="C20" s="22"/>
      <c r="D20" s="22"/>
      <c r="E20" s="22"/>
      <c r="F20" s="22"/>
      <c r="G20" s="69"/>
      <c r="H20" s="148"/>
      <c r="I20" s="69"/>
      <c r="J20" s="69"/>
      <c r="K20" s="82"/>
      <c r="L20" s="82"/>
      <c r="M20" s="36"/>
      <c r="N20" s="148"/>
      <c r="O20" s="148"/>
      <c r="P20" s="36"/>
      <c r="Q20" s="36"/>
      <c r="R20" s="36"/>
      <c r="S20" s="82"/>
      <c r="T20" s="35"/>
      <c r="U20" s="35"/>
      <c r="V20" s="36"/>
      <c r="W20" s="29"/>
      <c r="X20" s="36"/>
      <c r="Y20" s="36"/>
      <c r="Z20" s="148"/>
      <c r="AA20" s="29">
        <f t="shared" si="0"/>
        <v>0</v>
      </c>
      <c r="AB20" s="108" t="str">
        <f t="shared" si="1"/>
        <v/>
      </c>
      <c r="AC20" s="29">
        <f t="shared" si="2"/>
        <v>0</v>
      </c>
      <c r="AD20" s="68"/>
    </row>
    <row r="21" ht="16" customHeight="1" spans="1:30">
      <c r="A21" s="22"/>
      <c r="B21" s="22"/>
      <c r="C21" s="22"/>
      <c r="D21" s="22"/>
      <c r="E21" s="22"/>
      <c r="F21" s="22"/>
      <c r="G21" s="69"/>
      <c r="H21" s="148"/>
      <c r="I21" s="69"/>
      <c r="J21" s="69"/>
      <c r="K21" s="82"/>
      <c r="L21" s="82"/>
      <c r="M21" s="36"/>
      <c r="N21" s="148"/>
      <c r="O21" s="148"/>
      <c r="P21" s="36"/>
      <c r="Q21" s="36"/>
      <c r="R21" s="36"/>
      <c r="S21" s="82"/>
      <c r="T21" s="35"/>
      <c r="U21" s="35"/>
      <c r="V21" s="36"/>
      <c r="W21" s="29"/>
      <c r="X21" s="36"/>
      <c r="Y21" s="36"/>
      <c r="Z21" s="148"/>
      <c r="AA21" s="29">
        <f t="shared" si="0"/>
        <v>0</v>
      </c>
      <c r="AB21" s="108" t="str">
        <f t="shared" si="1"/>
        <v/>
      </c>
      <c r="AC21" s="29">
        <f t="shared" si="2"/>
        <v>0</v>
      </c>
      <c r="AD21" s="68"/>
    </row>
    <row r="22" ht="16" customHeight="1" spans="1:30">
      <c r="A22" s="22"/>
      <c r="B22" s="22"/>
      <c r="C22" s="22"/>
      <c r="D22" s="22"/>
      <c r="E22" s="22"/>
      <c r="F22" s="22"/>
      <c r="G22" s="69"/>
      <c r="H22" s="148"/>
      <c r="I22" s="69"/>
      <c r="J22" s="69"/>
      <c r="K22" s="82"/>
      <c r="L22" s="158"/>
      <c r="M22" s="29"/>
      <c r="N22" s="148"/>
      <c r="O22" s="148"/>
      <c r="P22" s="29"/>
      <c r="Q22" s="29"/>
      <c r="R22" s="29"/>
      <c r="S22" s="158"/>
      <c r="T22" s="35"/>
      <c r="U22" s="35"/>
      <c r="V22" s="36"/>
      <c r="W22" s="29"/>
      <c r="X22" s="36"/>
      <c r="Y22" s="36"/>
      <c r="Z22" s="148"/>
      <c r="AA22" s="29">
        <f t="shared" si="0"/>
        <v>0</v>
      </c>
      <c r="AB22" s="108" t="str">
        <f t="shared" si="1"/>
        <v/>
      </c>
      <c r="AC22" s="29">
        <f t="shared" si="2"/>
        <v>0</v>
      </c>
      <c r="AD22" s="148"/>
    </row>
    <row r="23" ht="16" customHeight="1" spans="1:30">
      <c r="A23" s="22"/>
      <c r="B23" s="22"/>
      <c r="C23" s="22"/>
      <c r="D23" s="22"/>
      <c r="E23" s="22"/>
      <c r="F23" s="22"/>
      <c r="G23" s="69"/>
      <c r="H23" s="148"/>
      <c r="I23" s="69"/>
      <c r="J23" s="69"/>
      <c r="K23" s="82"/>
      <c r="L23" s="158"/>
      <c r="M23" s="29"/>
      <c r="N23" s="148"/>
      <c r="O23" s="148"/>
      <c r="P23" s="29"/>
      <c r="Q23" s="29"/>
      <c r="R23" s="29"/>
      <c r="S23" s="158"/>
      <c r="T23" s="35"/>
      <c r="U23" s="35"/>
      <c r="V23" s="36"/>
      <c r="W23" s="29"/>
      <c r="X23" s="36"/>
      <c r="Y23" s="36"/>
      <c r="Z23" s="148"/>
      <c r="AA23" s="29">
        <f t="shared" si="0"/>
        <v>0</v>
      </c>
      <c r="AB23" s="108" t="str">
        <f t="shared" si="1"/>
        <v/>
      </c>
      <c r="AC23" s="29">
        <f t="shared" si="2"/>
        <v>0</v>
      </c>
      <c r="AD23" s="148"/>
    </row>
    <row r="24" ht="16" customHeight="1" spans="1:30">
      <c r="A24" s="22"/>
      <c r="B24" s="22"/>
      <c r="C24" s="22"/>
      <c r="D24" s="22"/>
      <c r="E24" s="22"/>
      <c r="F24" s="22"/>
      <c r="G24" s="69"/>
      <c r="H24" s="148"/>
      <c r="I24" s="69"/>
      <c r="J24" s="69"/>
      <c r="K24" s="82"/>
      <c r="L24" s="158"/>
      <c r="M24" s="29"/>
      <c r="N24" s="148"/>
      <c r="O24" s="148"/>
      <c r="P24" s="29"/>
      <c r="Q24" s="29"/>
      <c r="R24" s="29"/>
      <c r="S24" s="158"/>
      <c r="T24" s="35"/>
      <c r="U24" s="35"/>
      <c r="V24" s="36"/>
      <c r="W24" s="29"/>
      <c r="X24" s="36"/>
      <c r="Y24" s="36"/>
      <c r="Z24" s="148"/>
      <c r="AA24" s="29">
        <f t="shared" si="0"/>
        <v>0</v>
      </c>
      <c r="AB24" s="108" t="str">
        <f t="shared" si="1"/>
        <v/>
      </c>
      <c r="AC24" s="29">
        <f t="shared" si="2"/>
        <v>0</v>
      </c>
      <c r="AD24" s="148"/>
    </row>
    <row r="25" ht="16" customHeight="1" spans="1:30">
      <c r="A25" s="22"/>
      <c r="B25" s="22"/>
      <c r="C25" s="22"/>
      <c r="D25" s="22"/>
      <c r="E25" s="22"/>
      <c r="F25" s="22"/>
      <c r="G25" s="69"/>
      <c r="H25" s="148"/>
      <c r="I25" s="69"/>
      <c r="J25" s="69"/>
      <c r="K25" s="82"/>
      <c r="L25" s="158"/>
      <c r="M25" s="29"/>
      <c r="N25" s="148"/>
      <c r="O25" s="148"/>
      <c r="P25" s="29"/>
      <c r="Q25" s="29"/>
      <c r="R25" s="29"/>
      <c r="S25" s="158"/>
      <c r="T25" s="35"/>
      <c r="U25" s="35"/>
      <c r="V25" s="36"/>
      <c r="W25" s="29"/>
      <c r="X25" s="36"/>
      <c r="Y25" s="36"/>
      <c r="Z25" s="148"/>
      <c r="AA25" s="29">
        <f t="shared" si="0"/>
        <v>0</v>
      </c>
      <c r="AB25" s="108" t="str">
        <f t="shared" si="1"/>
        <v/>
      </c>
      <c r="AC25" s="29">
        <f t="shared" si="2"/>
        <v>0</v>
      </c>
      <c r="AD25" s="148"/>
    </row>
    <row r="26" ht="16" customHeight="1" spans="1:30">
      <c r="A26" s="22"/>
      <c r="B26" s="22"/>
      <c r="C26" s="22"/>
      <c r="D26" s="22"/>
      <c r="E26" s="22"/>
      <c r="F26" s="22"/>
      <c r="G26" s="69"/>
      <c r="H26" s="148"/>
      <c r="I26" s="69"/>
      <c r="J26" s="69"/>
      <c r="K26" s="82"/>
      <c r="L26" s="158"/>
      <c r="M26" s="29"/>
      <c r="N26" s="148"/>
      <c r="O26" s="148"/>
      <c r="P26" s="29"/>
      <c r="Q26" s="29"/>
      <c r="R26" s="29"/>
      <c r="S26" s="158"/>
      <c r="T26" s="35"/>
      <c r="U26" s="35"/>
      <c r="V26" s="36"/>
      <c r="W26" s="29"/>
      <c r="X26" s="36"/>
      <c r="Y26" s="36"/>
      <c r="Z26" s="148"/>
      <c r="AA26" s="29">
        <f t="shared" si="0"/>
        <v>0</v>
      </c>
      <c r="AB26" s="108" t="str">
        <f t="shared" si="1"/>
        <v/>
      </c>
      <c r="AC26" s="29">
        <f t="shared" si="2"/>
        <v>0</v>
      </c>
      <c r="AD26" s="148"/>
    </row>
    <row r="27" ht="16" customHeight="1" spans="1:30">
      <c r="A27" s="22" t="s">
        <v>3076</v>
      </c>
      <c r="B27" s="21"/>
      <c r="C27" s="21"/>
      <c r="D27" s="21"/>
      <c r="E27" s="21"/>
      <c r="F27" s="21"/>
      <c r="G27" s="21"/>
      <c r="H27" s="21"/>
      <c r="I27" s="21"/>
      <c r="J27" s="21"/>
      <c r="K27" s="21"/>
      <c r="L27" s="21"/>
      <c r="M27" s="21"/>
      <c r="N27" s="21"/>
      <c r="O27" s="21"/>
      <c r="P27" s="21"/>
      <c r="Q27" s="21"/>
      <c r="R27" s="21"/>
      <c r="S27" s="13"/>
      <c r="T27" s="35"/>
      <c r="U27" s="35"/>
      <c r="V27" s="36">
        <f>SUM(V7:V26)</f>
        <v>0</v>
      </c>
      <c r="W27" s="36">
        <f>SUM(W7:W26)</f>
        <v>0</v>
      </c>
      <c r="X27" s="36">
        <f>SUM(X7:X26)</f>
        <v>0</v>
      </c>
      <c r="Y27" s="36">
        <f>SUM(Y7:Y26)</f>
        <v>0</v>
      </c>
      <c r="Z27" s="36"/>
      <c r="AA27" s="36">
        <f>SUM(AA7:AA26)</f>
        <v>0</v>
      </c>
      <c r="AB27" s="108" t="str">
        <f t="shared" si="1"/>
        <v/>
      </c>
      <c r="AC27" s="29"/>
      <c r="AD27" s="32"/>
    </row>
    <row r="28" ht="16" customHeight="1" spans="1:30">
      <c r="A28" s="39" t="s">
        <v>3530</v>
      </c>
      <c r="B28" s="21"/>
      <c r="C28" s="21"/>
      <c r="D28" s="21"/>
      <c r="E28" s="21"/>
      <c r="F28" s="21"/>
      <c r="G28" s="21"/>
      <c r="H28" s="21"/>
      <c r="I28" s="21"/>
      <c r="J28" s="21"/>
      <c r="K28" s="21"/>
      <c r="L28" s="21"/>
      <c r="M28" s="21"/>
      <c r="N28" s="21"/>
      <c r="O28" s="21"/>
      <c r="P28" s="21"/>
      <c r="Q28" s="21"/>
      <c r="R28" s="21"/>
      <c r="S28" s="13"/>
      <c r="T28" s="274"/>
      <c r="U28" s="274"/>
      <c r="V28" s="36"/>
      <c r="W28" s="29">
        <f>X27</f>
        <v>0</v>
      </c>
      <c r="X28" s="36"/>
      <c r="Y28" s="36"/>
      <c r="Z28" s="148"/>
      <c r="AA28" s="29"/>
      <c r="AB28" s="29"/>
      <c r="AC28" s="29"/>
      <c r="AD28" s="32"/>
    </row>
    <row r="29" ht="16" customHeight="1" spans="1:30">
      <c r="A29" s="22" t="s">
        <v>3165</v>
      </c>
      <c r="B29" s="21"/>
      <c r="C29" s="21"/>
      <c r="D29" s="21"/>
      <c r="E29" s="21"/>
      <c r="F29" s="21"/>
      <c r="G29" s="21"/>
      <c r="H29" s="21"/>
      <c r="I29" s="21"/>
      <c r="J29" s="21"/>
      <c r="K29" s="21"/>
      <c r="L29" s="21"/>
      <c r="M29" s="21"/>
      <c r="N29" s="21"/>
      <c r="O29" s="21"/>
      <c r="P29" s="21"/>
      <c r="Q29" s="21"/>
      <c r="R29" s="21"/>
      <c r="S29" s="13"/>
      <c r="T29" s="35"/>
      <c r="U29" s="35"/>
      <c r="V29" s="36">
        <f>V27-V28</f>
        <v>0</v>
      </c>
      <c r="W29" s="36">
        <f>W27-W28</f>
        <v>0</v>
      </c>
      <c r="X29" s="36"/>
      <c r="Y29" s="36">
        <f>Y27</f>
        <v>0</v>
      </c>
      <c r="Z29" s="36"/>
      <c r="AA29" s="36">
        <f>AA27</f>
        <v>0</v>
      </c>
      <c r="AB29" s="108" t="str">
        <f>IF(W29=0,"",(AA29-W29)/W29*100)</f>
        <v/>
      </c>
      <c r="AC29" s="29"/>
      <c r="AD29" s="32"/>
    </row>
    <row r="30" ht="16" customHeight="1" spans="1:30">
      <c r="A30" s="73" t="e">
        <f>#REF!</f>
        <v>#REF!</v>
      </c>
      <c r="B30" s="73"/>
      <c r="C30" s="8"/>
      <c r="D30" s="8"/>
      <c r="E30" s="8"/>
      <c r="F30" s="8"/>
      <c r="G30" s="8"/>
      <c r="H30" s="8"/>
      <c r="I30" s="7"/>
      <c r="J30" s="7"/>
      <c r="K30" s="8"/>
      <c r="L30" s="8"/>
      <c r="M30" s="8"/>
      <c r="N30" s="8"/>
      <c r="O30" s="8"/>
      <c r="P30" s="8"/>
      <c r="Q30" s="8"/>
      <c r="R30" s="8"/>
      <c r="S30" s="8"/>
      <c r="T30" s="8"/>
      <c r="U30" s="8"/>
      <c r="V30" s="8"/>
      <c r="W30" s="8"/>
      <c r="X30" s="8"/>
      <c r="Y30" s="74" t="str">
        <f>CONCATENATE(索引!$D$6,"：",索引!$D58,"    ",索引!$E58)</f>
        <v>评估人员：高晓宇    王海龙</v>
      </c>
      <c r="Z30" s="73"/>
      <c r="AA30" s="73"/>
      <c r="AB30" s="73"/>
      <c r="AC30" s="73"/>
      <c r="AD30" s="73"/>
    </row>
    <row r="31" ht="16" customHeight="1" spans="1:30">
      <c r="A31" s="8" t="e">
        <f>#REF!</f>
        <v>#REF!</v>
      </c>
      <c r="B31" s="8"/>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row>
  </sheetData>
  <mergeCells count="23">
    <mergeCell ref="A1:AD1"/>
    <mergeCell ref="AB2:AD2"/>
    <mergeCell ref="A3:AD3"/>
    <mergeCell ref="C5:H5"/>
    <mergeCell ref="N5:S5"/>
    <mergeCell ref="V5:W5"/>
    <mergeCell ref="Y5:AA5"/>
    <mergeCell ref="A27:S27"/>
    <mergeCell ref="A28:S28"/>
    <mergeCell ref="A29:S29"/>
    <mergeCell ref="A5:A6"/>
    <mergeCell ref="B5:B6"/>
    <mergeCell ref="I5:I6"/>
    <mergeCell ref="J5:J6"/>
    <mergeCell ref="K5:K6"/>
    <mergeCell ref="L5:L6"/>
    <mergeCell ref="M5:M6"/>
    <mergeCell ref="T5:T6"/>
    <mergeCell ref="U5:U6"/>
    <mergeCell ref="X5:X6"/>
    <mergeCell ref="AB5:AB6"/>
    <mergeCell ref="AC5:AC6"/>
    <mergeCell ref="AD5:AD6"/>
  </mergeCells>
  <pageMargins left="0.75" right="0.75" top="1" bottom="1" header="0.5" footer="0.5"/>
  <headerFooter/>
  <drawing r:id="rId1"/>
  <picture r:id="rId2"/>
</worksheet>
</file>

<file path=xl/worksheets/sheet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V34"/>
  <sheetViews>
    <sheetView workbookViewId="0">
      <pane xSplit="2" ySplit="6" topLeftCell="C7" activePane="bottomRight" state="frozen"/>
      <selection/>
      <selection pane="topRight"/>
      <selection pane="bottomLeft"/>
      <selection pane="bottomRight" activeCell="A1" sqref="A1:V1"/>
    </sheetView>
  </sheetViews>
  <sheetFormatPr defaultColWidth="14" defaultRowHeight="15.2"/>
  <cols>
    <col min="1" max="1" width="5" customWidth="1"/>
    <col min="2" max="2" width="17" customWidth="1"/>
    <col min="3" max="3" width="11" customWidth="1"/>
    <col min="4" max="4" width="15" collapsed="1"/>
    <col min="5" max="5" width="15" hidden="1" customWidth="1" outlineLevel="1"/>
    <col min="6" max="6" width="7" hidden="1" customWidth="1" outlineLevel="1"/>
    <col min="7" max="7" width="5" hidden="1" customWidth="1" outlineLevel="1"/>
    <col min="8" max="8" width="9" hidden="1" customWidth="1" outlineLevel="1"/>
    <col min="9" max="9" width="17" hidden="1" customWidth="1" outlineLevel="1"/>
    <col min="10" max="10" width="19" hidden="1" customWidth="1" outlineLevel="1"/>
    <col min="11" max="11" width="5" hidden="1" customWidth="1" outlineLevel="1"/>
    <col min="12" max="14" width="9" customWidth="1"/>
    <col min="15" max="18" width="11" customWidth="1"/>
    <col min="19" max="19" width="7" customWidth="1"/>
    <col min="20" max="20" width="11" customWidth="1"/>
    <col min="21" max="21" width="7" customWidth="1"/>
    <col min="22" max="22" width="5" customWidth="1"/>
  </cols>
  <sheetData>
    <row r="1" ht="24" customHeight="1" spans="1:22">
      <c r="A1" s="61" t="s">
        <v>3531</v>
      </c>
      <c r="B1" s="62"/>
      <c r="C1" s="62"/>
      <c r="D1" s="62"/>
      <c r="E1" s="62"/>
      <c r="F1" s="62"/>
      <c r="G1" s="62"/>
      <c r="H1" s="62"/>
      <c r="I1" s="62"/>
      <c r="J1" s="62"/>
      <c r="K1" s="62"/>
      <c r="L1" s="62"/>
      <c r="M1" s="62"/>
      <c r="N1" s="62"/>
      <c r="O1" s="62"/>
      <c r="P1" s="62"/>
      <c r="Q1" s="62"/>
      <c r="R1" s="62"/>
      <c r="S1" s="62"/>
      <c r="T1" s="62"/>
      <c r="U1" s="62"/>
      <c r="V1" s="62"/>
    </row>
    <row r="2" ht="16" customHeight="1" spans="1:22">
      <c r="A2" s="63"/>
      <c r="B2" s="63"/>
      <c r="C2" s="63"/>
      <c r="D2" s="63"/>
      <c r="E2" s="63"/>
      <c r="F2" s="63"/>
      <c r="G2" s="63"/>
      <c r="H2" s="25"/>
      <c r="I2" s="25"/>
      <c r="J2" s="25"/>
      <c r="K2" s="25"/>
      <c r="L2" s="25"/>
      <c r="M2" s="25"/>
      <c r="N2" s="25"/>
      <c r="O2" s="25"/>
      <c r="P2" s="25"/>
      <c r="Q2" s="25"/>
      <c r="R2" s="25"/>
      <c r="S2" s="25"/>
      <c r="T2" s="25"/>
      <c r="U2" s="25"/>
      <c r="V2" s="63" t="s">
        <v>3532</v>
      </c>
    </row>
    <row r="3" ht="16" customHeight="1" spans="1:22">
      <c r="A3" s="63" t="e">
        <f>#REF!</f>
        <v>#REF!</v>
      </c>
      <c r="B3" s="8"/>
      <c r="C3" s="8"/>
      <c r="D3" s="8"/>
      <c r="E3" s="8"/>
      <c r="F3" s="8"/>
      <c r="G3" s="8"/>
      <c r="H3" s="8"/>
      <c r="I3" s="8"/>
      <c r="J3" s="8"/>
      <c r="K3" s="8"/>
      <c r="L3" s="8"/>
      <c r="M3" s="8"/>
      <c r="N3" s="8"/>
      <c r="O3" s="8"/>
      <c r="P3" s="8"/>
      <c r="Q3" s="8"/>
      <c r="R3" s="8"/>
      <c r="S3" s="8"/>
      <c r="T3" s="8"/>
      <c r="U3" s="8"/>
      <c r="V3" s="8"/>
    </row>
    <row r="4" ht="16" customHeight="1" spans="1:22">
      <c r="A4" s="64" t="e">
        <f>#REF!</f>
        <v>#REF!</v>
      </c>
      <c r="B4" s="64"/>
      <c r="C4" s="64"/>
      <c r="D4" s="64"/>
      <c r="E4" s="64"/>
      <c r="F4" s="42"/>
      <c r="G4" s="42"/>
      <c r="H4" s="42"/>
      <c r="I4" s="42"/>
      <c r="J4" s="42"/>
      <c r="K4" s="42"/>
      <c r="L4" s="42"/>
      <c r="M4" s="42"/>
      <c r="N4" s="42"/>
      <c r="O4" s="8"/>
      <c r="P4" s="8"/>
      <c r="Q4" s="8"/>
      <c r="R4" s="8"/>
      <c r="S4" s="8"/>
      <c r="T4" s="8"/>
      <c r="U4" s="8"/>
      <c r="V4" s="42" t="s">
        <v>2952</v>
      </c>
    </row>
    <row r="5" ht="16" customHeight="1" spans="1:22">
      <c r="A5" s="22" t="s">
        <v>0</v>
      </c>
      <c r="B5" s="22" t="s">
        <v>3533</v>
      </c>
      <c r="C5" s="90" t="s">
        <v>3515</v>
      </c>
      <c r="D5" s="90" t="s">
        <v>3534</v>
      </c>
      <c r="E5" s="90" t="s">
        <v>3535</v>
      </c>
      <c r="F5" s="90" t="s">
        <v>3523</v>
      </c>
      <c r="G5" s="21"/>
      <c r="H5" s="21"/>
      <c r="I5" s="21"/>
      <c r="J5" s="21"/>
      <c r="K5" s="13"/>
      <c r="L5" s="90" t="s">
        <v>3536</v>
      </c>
      <c r="M5" s="90" t="s">
        <v>3516</v>
      </c>
      <c r="N5" s="90" t="s">
        <v>3454</v>
      </c>
      <c r="O5" s="90" t="s">
        <v>3050</v>
      </c>
      <c r="P5" s="13"/>
      <c r="Q5" s="90" t="s">
        <v>3251</v>
      </c>
      <c r="R5" s="22" t="s">
        <v>3051</v>
      </c>
      <c r="S5" s="21"/>
      <c r="T5" s="13"/>
      <c r="U5" s="90" t="s">
        <v>3053</v>
      </c>
      <c r="V5" s="90" t="s">
        <v>3083</v>
      </c>
    </row>
    <row r="6" ht="16" customHeight="1" spans="1:22">
      <c r="A6" s="37"/>
      <c r="B6" s="37"/>
      <c r="C6" s="37"/>
      <c r="D6" s="37"/>
      <c r="E6" s="37"/>
      <c r="F6" s="90" t="s">
        <v>3537</v>
      </c>
      <c r="G6" s="90" t="s">
        <v>3</v>
      </c>
      <c r="H6" s="90" t="s">
        <v>3538</v>
      </c>
      <c r="I6" s="90" t="s">
        <v>3539</v>
      </c>
      <c r="J6" s="90" t="s">
        <v>3540</v>
      </c>
      <c r="K6" s="90" t="s">
        <v>3529</v>
      </c>
      <c r="L6" s="37"/>
      <c r="M6" s="37"/>
      <c r="N6" s="37"/>
      <c r="O6" s="35" t="s">
        <v>3463</v>
      </c>
      <c r="P6" s="22" t="s">
        <v>3464</v>
      </c>
      <c r="Q6" s="37"/>
      <c r="R6" s="35" t="s">
        <v>3463</v>
      </c>
      <c r="S6" s="90" t="s">
        <v>3302</v>
      </c>
      <c r="T6" s="22" t="s">
        <v>3464</v>
      </c>
      <c r="U6" s="37"/>
      <c r="V6" s="37"/>
    </row>
    <row r="7" ht="16" customHeight="1" spans="1:22">
      <c r="A7" s="22"/>
      <c r="B7" s="32"/>
      <c r="C7" s="22"/>
      <c r="D7" s="22"/>
      <c r="E7" s="22"/>
      <c r="F7" s="22"/>
      <c r="G7" s="22"/>
      <c r="H7" s="69"/>
      <c r="I7" s="249"/>
      <c r="J7" s="249"/>
      <c r="K7" s="249"/>
      <c r="L7" s="249"/>
      <c r="M7" s="249"/>
      <c r="N7" s="35" t="s">
        <v>3466</v>
      </c>
      <c r="O7" s="36"/>
      <c r="P7" s="29"/>
      <c r="Q7" s="36"/>
      <c r="R7" s="36"/>
      <c r="S7" s="148"/>
      <c r="T7" s="29">
        <f t="shared" ref="T7:T26" si="0">ROUND(R7*S7/100,2)</f>
        <v>0</v>
      </c>
      <c r="U7" s="108" t="str">
        <f t="shared" ref="U7:U27" si="1">IF(P7-Q7=0,"",(T7-P7+Q7)/(P7-Q7)*100)</f>
        <v/>
      </c>
      <c r="V7" s="68"/>
    </row>
    <row r="8" ht="16" customHeight="1" spans="1:22">
      <c r="A8" s="22"/>
      <c r="B8" s="32"/>
      <c r="C8" s="22"/>
      <c r="D8" s="22"/>
      <c r="E8" s="22"/>
      <c r="F8" s="22"/>
      <c r="G8" s="22"/>
      <c r="H8" s="69"/>
      <c r="I8" s="249"/>
      <c r="J8" s="249"/>
      <c r="K8" s="249"/>
      <c r="L8" s="249"/>
      <c r="M8" s="249"/>
      <c r="N8" s="249"/>
      <c r="O8" s="36"/>
      <c r="P8" s="29"/>
      <c r="Q8" s="36"/>
      <c r="R8" s="36"/>
      <c r="S8" s="148"/>
      <c r="T8" s="29">
        <f t="shared" si="0"/>
        <v>0</v>
      </c>
      <c r="U8" s="108" t="str">
        <f t="shared" si="1"/>
        <v/>
      </c>
      <c r="V8" s="68"/>
    </row>
    <row r="9" ht="16" customHeight="1" spans="1:22">
      <c r="A9" s="22"/>
      <c r="B9" s="32"/>
      <c r="C9" s="22"/>
      <c r="D9" s="22"/>
      <c r="E9" s="22"/>
      <c r="F9" s="22"/>
      <c r="G9" s="22"/>
      <c r="H9" s="69"/>
      <c r="I9" s="249"/>
      <c r="J9" s="249"/>
      <c r="K9" s="249"/>
      <c r="L9" s="249"/>
      <c r="M9" s="249"/>
      <c r="N9" s="249"/>
      <c r="O9" s="36"/>
      <c r="P9" s="29"/>
      <c r="Q9" s="36"/>
      <c r="R9" s="36"/>
      <c r="S9" s="148"/>
      <c r="T9" s="29">
        <f t="shared" si="0"/>
        <v>0</v>
      </c>
      <c r="U9" s="108" t="str">
        <f t="shared" si="1"/>
        <v/>
      </c>
      <c r="V9" s="68"/>
    </row>
    <row r="10" ht="16" customHeight="1" spans="1:22">
      <c r="A10" s="22"/>
      <c r="B10" s="32"/>
      <c r="C10" s="22"/>
      <c r="D10" s="22"/>
      <c r="E10" s="22"/>
      <c r="F10" s="22"/>
      <c r="G10" s="22"/>
      <c r="H10" s="69"/>
      <c r="I10" s="249"/>
      <c r="J10" s="249"/>
      <c r="K10" s="249"/>
      <c r="L10" s="249"/>
      <c r="M10" s="249"/>
      <c r="N10" s="249"/>
      <c r="O10" s="36"/>
      <c r="P10" s="29"/>
      <c r="Q10" s="36"/>
      <c r="R10" s="36"/>
      <c r="S10" s="148"/>
      <c r="T10" s="29">
        <f t="shared" si="0"/>
        <v>0</v>
      </c>
      <c r="U10" s="108" t="str">
        <f t="shared" si="1"/>
        <v/>
      </c>
      <c r="V10" s="68"/>
    </row>
    <row r="11" ht="16" customHeight="1" spans="1:22">
      <c r="A11" s="22"/>
      <c r="B11" s="32"/>
      <c r="C11" s="22"/>
      <c r="D11" s="22"/>
      <c r="E11" s="22"/>
      <c r="F11" s="22"/>
      <c r="G11" s="22"/>
      <c r="H11" s="69"/>
      <c r="I11" s="249"/>
      <c r="J11" s="249"/>
      <c r="K11" s="249"/>
      <c r="L11" s="249"/>
      <c r="M11" s="249"/>
      <c r="N11" s="249"/>
      <c r="O11" s="36"/>
      <c r="P11" s="29"/>
      <c r="Q11" s="36"/>
      <c r="R11" s="36"/>
      <c r="S11" s="148"/>
      <c r="T11" s="29">
        <f t="shared" si="0"/>
        <v>0</v>
      </c>
      <c r="U11" s="108" t="str">
        <f t="shared" si="1"/>
        <v/>
      </c>
      <c r="V11" s="68"/>
    </row>
    <row r="12" ht="16" customHeight="1" spans="1:22">
      <c r="A12" s="22"/>
      <c r="B12" s="32"/>
      <c r="C12" s="22"/>
      <c r="D12" s="22"/>
      <c r="E12" s="22"/>
      <c r="F12" s="22"/>
      <c r="G12" s="22"/>
      <c r="H12" s="69"/>
      <c r="I12" s="249"/>
      <c r="J12" s="249"/>
      <c r="K12" s="249"/>
      <c r="L12" s="249"/>
      <c r="M12" s="249"/>
      <c r="N12" s="249"/>
      <c r="O12" s="36"/>
      <c r="P12" s="29"/>
      <c r="Q12" s="36"/>
      <c r="R12" s="36"/>
      <c r="S12" s="148"/>
      <c r="T12" s="29">
        <f t="shared" si="0"/>
        <v>0</v>
      </c>
      <c r="U12" s="108" t="str">
        <f t="shared" si="1"/>
        <v/>
      </c>
      <c r="V12" s="68"/>
    </row>
    <row r="13" ht="16" customHeight="1" spans="1:22">
      <c r="A13" s="22"/>
      <c r="B13" s="32"/>
      <c r="C13" s="22"/>
      <c r="D13" s="22"/>
      <c r="E13" s="22"/>
      <c r="F13" s="22"/>
      <c r="G13" s="22"/>
      <c r="H13" s="69"/>
      <c r="I13" s="249"/>
      <c r="J13" s="249"/>
      <c r="K13" s="249"/>
      <c r="L13" s="249"/>
      <c r="M13" s="249"/>
      <c r="N13" s="249"/>
      <c r="O13" s="36"/>
      <c r="P13" s="29"/>
      <c r="Q13" s="36"/>
      <c r="R13" s="36"/>
      <c r="S13" s="148"/>
      <c r="T13" s="29">
        <f t="shared" si="0"/>
        <v>0</v>
      </c>
      <c r="U13" s="108" t="str">
        <f t="shared" si="1"/>
        <v/>
      </c>
      <c r="V13" s="68"/>
    </row>
    <row r="14" ht="16" customHeight="1" spans="1:22">
      <c r="A14" s="22"/>
      <c r="B14" s="32"/>
      <c r="C14" s="22"/>
      <c r="D14" s="22"/>
      <c r="E14" s="22"/>
      <c r="F14" s="22"/>
      <c r="G14" s="22"/>
      <c r="H14" s="69"/>
      <c r="I14" s="249"/>
      <c r="J14" s="249"/>
      <c r="K14" s="249"/>
      <c r="L14" s="249"/>
      <c r="M14" s="249"/>
      <c r="N14" s="249"/>
      <c r="O14" s="36"/>
      <c r="P14" s="29"/>
      <c r="Q14" s="36"/>
      <c r="R14" s="36"/>
      <c r="S14" s="148"/>
      <c r="T14" s="29">
        <f t="shared" si="0"/>
        <v>0</v>
      </c>
      <c r="U14" s="108" t="str">
        <f t="shared" si="1"/>
        <v/>
      </c>
      <c r="V14" s="68"/>
    </row>
    <row r="15" ht="16" customHeight="1" spans="1:22">
      <c r="A15" s="22"/>
      <c r="B15" s="32"/>
      <c r="C15" s="22"/>
      <c r="D15" s="22"/>
      <c r="E15" s="22"/>
      <c r="F15" s="22"/>
      <c r="G15" s="22"/>
      <c r="H15" s="69"/>
      <c r="I15" s="249"/>
      <c r="J15" s="249"/>
      <c r="K15" s="249"/>
      <c r="L15" s="249"/>
      <c r="M15" s="249"/>
      <c r="N15" s="249"/>
      <c r="O15" s="36"/>
      <c r="P15" s="29"/>
      <c r="Q15" s="36"/>
      <c r="R15" s="36"/>
      <c r="S15" s="148"/>
      <c r="T15" s="29">
        <f t="shared" si="0"/>
        <v>0</v>
      </c>
      <c r="U15" s="108" t="str">
        <f t="shared" si="1"/>
        <v/>
      </c>
      <c r="V15" s="68"/>
    </row>
    <row r="16" ht="16" customHeight="1" spans="1:22">
      <c r="A16" s="22"/>
      <c r="B16" s="32"/>
      <c r="C16" s="22"/>
      <c r="D16" s="22"/>
      <c r="E16" s="22"/>
      <c r="F16" s="22"/>
      <c r="G16" s="22"/>
      <c r="H16" s="69"/>
      <c r="I16" s="249"/>
      <c r="J16" s="249"/>
      <c r="K16" s="249"/>
      <c r="L16" s="249"/>
      <c r="M16" s="249"/>
      <c r="N16" s="249"/>
      <c r="O16" s="36"/>
      <c r="P16" s="29"/>
      <c r="Q16" s="36"/>
      <c r="R16" s="36"/>
      <c r="S16" s="148"/>
      <c r="T16" s="29">
        <f t="shared" si="0"/>
        <v>0</v>
      </c>
      <c r="U16" s="108" t="str">
        <f t="shared" si="1"/>
        <v/>
      </c>
      <c r="V16" s="68"/>
    </row>
    <row r="17" ht="16" customHeight="1" spans="1:22">
      <c r="A17" s="22"/>
      <c r="B17" s="32"/>
      <c r="C17" s="22"/>
      <c r="D17" s="22"/>
      <c r="E17" s="22"/>
      <c r="F17" s="22"/>
      <c r="G17" s="22"/>
      <c r="H17" s="69"/>
      <c r="I17" s="249"/>
      <c r="J17" s="249"/>
      <c r="K17" s="249"/>
      <c r="L17" s="249"/>
      <c r="M17" s="249"/>
      <c r="N17" s="249"/>
      <c r="O17" s="36"/>
      <c r="P17" s="29"/>
      <c r="Q17" s="36"/>
      <c r="R17" s="36"/>
      <c r="S17" s="148"/>
      <c r="T17" s="29">
        <f t="shared" si="0"/>
        <v>0</v>
      </c>
      <c r="U17" s="108" t="str">
        <f t="shared" si="1"/>
        <v/>
      </c>
      <c r="V17" s="68"/>
    </row>
    <row r="18" ht="16" customHeight="1" spans="1:22">
      <c r="A18" s="22"/>
      <c r="B18" s="32"/>
      <c r="C18" s="22"/>
      <c r="D18" s="22"/>
      <c r="E18" s="22"/>
      <c r="F18" s="22"/>
      <c r="G18" s="22"/>
      <c r="H18" s="69"/>
      <c r="I18" s="249"/>
      <c r="J18" s="249"/>
      <c r="K18" s="249"/>
      <c r="L18" s="249"/>
      <c r="M18" s="249"/>
      <c r="N18" s="249"/>
      <c r="O18" s="36"/>
      <c r="P18" s="29"/>
      <c r="Q18" s="36"/>
      <c r="R18" s="36"/>
      <c r="S18" s="148"/>
      <c r="T18" s="29">
        <f t="shared" si="0"/>
        <v>0</v>
      </c>
      <c r="U18" s="108" t="str">
        <f t="shared" si="1"/>
        <v/>
      </c>
      <c r="V18" s="68"/>
    </row>
    <row r="19" ht="16" customHeight="1" spans="1:22">
      <c r="A19" s="22"/>
      <c r="B19" s="32"/>
      <c r="C19" s="22"/>
      <c r="D19" s="22"/>
      <c r="E19" s="22"/>
      <c r="F19" s="22"/>
      <c r="G19" s="22"/>
      <c r="H19" s="69"/>
      <c r="I19" s="249"/>
      <c r="J19" s="249"/>
      <c r="K19" s="249"/>
      <c r="L19" s="249"/>
      <c r="M19" s="249"/>
      <c r="N19" s="249"/>
      <c r="O19" s="36"/>
      <c r="P19" s="29"/>
      <c r="Q19" s="36"/>
      <c r="R19" s="36"/>
      <c r="S19" s="148"/>
      <c r="T19" s="29">
        <f t="shared" si="0"/>
        <v>0</v>
      </c>
      <c r="U19" s="108" t="str">
        <f t="shared" si="1"/>
        <v/>
      </c>
      <c r="V19" s="68"/>
    </row>
    <row r="20" ht="16" customHeight="1" spans="1:22">
      <c r="A20" s="22"/>
      <c r="B20" s="32"/>
      <c r="C20" s="22"/>
      <c r="D20" s="22"/>
      <c r="E20" s="22"/>
      <c r="F20" s="22"/>
      <c r="G20" s="22"/>
      <c r="H20" s="69"/>
      <c r="I20" s="249"/>
      <c r="J20" s="249"/>
      <c r="K20" s="249"/>
      <c r="L20" s="249"/>
      <c r="M20" s="249"/>
      <c r="N20" s="249"/>
      <c r="O20" s="36"/>
      <c r="P20" s="29"/>
      <c r="Q20" s="36"/>
      <c r="R20" s="36"/>
      <c r="S20" s="148"/>
      <c r="T20" s="29">
        <f t="shared" si="0"/>
        <v>0</v>
      </c>
      <c r="U20" s="108" t="str">
        <f t="shared" si="1"/>
        <v/>
      </c>
      <c r="V20" s="68"/>
    </row>
    <row r="21" ht="16" customHeight="1" spans="1:22">
      <c r="A21" s="22"/>
      <c r="B21" s="32"/>
      <c r="C21" s="22"/>
      <c r="D21" s="22"/>
      <c r="E21" s="22"/>
      <c r="F21" s="22"/>
      <c r="G21" s="22"/>
      <c r="H21" s="69"/>
      <c r="I21" s="69"/>
      <c r="J21" s="69"/>
      <c r="K21" s="69"/>
      <c r="L21" s="69"/>
      <c r="M21" s="249"/>
      <c r="N21" s="249"/>
      <c r="O21" s="36"/>
      <c r="P21" s="29"/>
      <c r="Q21" s="36"/>
      <c r="R21" s="36"/>
      <c r="S21" s="148"/>
      <c r="T21" s="29">
        <f t="shared" si="0"/>
        <v>0</v>
      </c>
      <c r="U21" s="108" t="str">
        <f t="shared" si="1"/>
        <v/>
      </c>
      <c r="V21" s="68"/>
    </row>
    <row r="22" ht="16" customHeight="1" spans="1:22">
      <c r="A22" s="22"/>
      <c r="B22" s="32"/>
      <c r="C22" s="22"/>
      <c r="D22" s="22"/>
      <c r="E22" s="22"/>
      <c r="F22" s="22"/>
      <c r="G22" s="22"/>
      <c r="H22" s="69"/>
      <c r="I22" s="69"/>
      <c r="J22" s="69"/>
      <c r="K22" s="69"/>
      <c r="L22" s="69"/>
      <c r="M22" s="249"/>
      <c r="N22" s="249"/>
      <c r="O22" s="36"/>
      <c r="P22" s="29"/>
      <c r="Q22" s="36"/>
      <c r="R22" s="36"/>
      <c r="S22" s="148"/>
      <c r="T22" s="29">
        <f t="shared" si="0"/>
        <v>0</v>
      </c>
      <c r="U22" s="108" t="str">
        <f t="shared" si="1"/>
        <v/>
      </c>
      <c r="V22" s="148"/>
    </row>
    <row r="23" ht="16" customHeight="1" spans="1:22">
      <c r="A23" s="22"/>
      <c r="B23" s="32"/>
      <c r="C23" s="22"/>
      <c r="D23" s="22"/>
      <c r="E23" s="22"/>
      <c r="F23" s="22"/>
      <c r="G23" s="22"/>
      <c r="H23" s="69"/>
      <c r="I23" s="69"/>
      <c r="J23" s="69"/>
      <c r="K23" s="69"/>
      <c r="L23" s="69"/>
      <c r="M23" s="249"/>
      <c r="N23" s="249"/>
      <c r="O23" s="36"/>
      <c r="P23" s="29"/>
      <c r="Q23" s="36"/>
      <c r="R23" s="36"/>
      <c r="S23" s="148"/>
      <c r="T23" s="29">
        <f t="shared" si="0"/>
        <v>0</v>
      </c>
      <c r="U23" s="108" t="str">
        <f t="shared" si="1"/>
        <v/>
      </c>
      <c r="V23" s="148"/>
    </row>
    <row r="24" ht="16" customHeight="1" spans="1:22">
      <c r="A24" s="22"/>
      <c r="B24" s="32"/>
      <c r="C24" s="22"/>
      <c r="D24" s="22"/>
      <c r="E24" s="22"/>
      <c r="F24" s="22"/>
      <c r="G24" s="22"/>
      <c r="H24" s="69"/>
      <c r="I24" s="69"/>
      <c r="J24" s="69"/>
      <c r="K24" s="69"/>
      <c r="L24" s="69"/>
      <c r="M24" s="249"/>
      <c r="N24" s="249"/>
      <c r="O24" s="36"/>
      <c r="P24" s="29"/>
      <c r="Q24" s="36"/>
      <c r="R24" s="36"/>
      <c r="S24" s="148"/>
      <c r="T24" s="29">
        <f t="shared" si="0"/>
        <v>0</v>
      </c>
      <c r="U24" s="108" t="str">
        <f t="shared" si="1"/>
        <v/>
      </c>
      <c r="V24" s="148"/>
    </row>
    <row r="25" ht="16" customHeight="1" spans="1:22">
      <c r="A25" s="22"/>
      <c r="B25" s="32"/>
      <c r="C25" s="32"/>
      <c r="D25" s="32"/>
      <c r="E25" s="22"/>
      <c r="F25" s="22"/>
      <c r="G25" s="22"/>
      <c r="H25" s="69"/>
      <c r="I25" s="69"/>
      <c r="J25" s="69"/>
      <c r="K25" s="69"/>
      <c r="L25" s="69"/>
      <c r="M25" s="249"/>
      <c r="N25" s="249"/>
      <c r="O25" s="36"/>
      <c r="P25" s="29"/>
      <c r="Q25" s="36"/>
      <c r="R25" s="36"/>
      <c r="S25" s="148"/>
      <c r="T25" s="29">
        <f t="shared" si="0"/>
        <v>0</v>
      </c>
      <c r="U25" s="108" t="str">
        <f t="shared" si="1"/>
        <v/>
      </c>
      <c r="V25" s="148"/>
    </row>
    <row r="26" ht="16" customHeight="1" spans="1:22">
      <c r="A26" s="22"/>
      <c r="B26" s="32"/>
      <c r="C26" s="32"/>
      <c r="D26" s="32"/>
      <c r="E26" s="22"/>
      <c r="F26" s="22"/>
      <c r="G26" s="22"/>
      <c r="H26" s="69"/>
      <c r="I26" s="69"/>
      <c r="J26" s="69"/>
      <c r="K26" s="69"/>
      <c r="L26" s="69"/>
      <c r="M26" s="249"/>
      <c r="N26" s="249"/>
      <c r="O26" s="36"/>
      <c r="P26" s="29"/>
      <c r="Q26" s="36"/>
      <c r="R26" s="36"/>
      <c r="S26" s="148"/>
      <c r="T26" s="29">
        <f t="shared" si="0"/>
        <v>0</v>
      </c>
      <c r="U26" s="108" t="str">
        <f t="shared" si="1"/>
        <v/>
      </c>
      <c r="V26" s="148"/>
    </row>
    <row r="27" ht="16" customHeight="1" spans="1:22">
      <c r="A27" s="22" t="s">
        <v>3162</v>
      </c>
      <c r="B27" s="21"/>
      <c r="C27" s="13"/>
      <c r="D27" s="22"/>
      <c r="E27" s="69"/>
      <c r="F27" s="69"/>
      <c r="G27" s="158"/>
      <c r="H27" s="29"/>
      <c r="I27" s="29"/>
      <c r="J27" s="29"/>
      <c r="K27" s="29"/>
      <c r="L27" s="29"/>
      <c r="M27" s="36"/>
      <c r="N27" s="36"/>
      <c r="O27" s="36">
        <f>SUM(O7:O26)</f>
        <v>0</v>
      </c>
      <c r="P27" s="36">
        <f>SUM(P7:P26)</f>
        <v>0</v>
      </c>
      <c r="Q27" s="36">
        <f>SUM(Q7:Q26)</f>
        <v>0</v>
      </c>
      <c r="R27" s="36">
        <f>SUM(R7:R26)</f>
        <v>0</v>
      </c>
      <c r="S27" s="36"/>
      <c r="T27" s="36">
        <f>SUM(T7:T26)</f>
        <v>0</v>
      </c>
      <c r="U27" s="108" t="str">
        <f t="shared" si="1"/>
        <v/>
      </c>
      <c r="V27" s="32"/>
    </row>
    <row r="28" ht="16" customHeight="1" spans="1:22">
      <c r="A28" s="39" t="s">
        <v>3541</v>
      </c>
      <c r="B28" s="21"/>
      <c r="C28" s="13"/>
      <c r="D28" s="29"/>
      <c r="E28" s="29"/>
      <c r="F28" s="29"/>
      <c r="G28" s="29"/>
      <c r="H28" s="29"/>
      <c r="I28" s="29"/>
      <c r="J28" s="29"/>
      <c r="K28" s="29"/>
      <c r="L28" s="29"/>
      <c r="M28" s="36"/>
      <c r="N28" s="36"/>
      <c r="O28" s="36"/>
      <c r="P28" s="29">
        <f>Q27</f>
        <v>0</v>
      </c>
      <c r="Q28" s="36"/>
      <c r="R28" s="36"/>
      <c r="S28" s="148"/>
      <c r="T28" s="29"/>
      <c r="U28" s="29"/>
      <c r="V28" s="32"/>
    </row>
    <row r="29" ht="16" customHeight="1" spans="1:22">
      <c r="A29" s="22" t="s">
        <v>3165</v>
      </c>
      <c r="B29" s="21"/>
      <c r="C29" s="13"/>
      <c r="D29" s="22"/>
      <c r="E29" s="69"/>
      <c r="F29" s="69"/>
      <c r="G29" s="28"/>
      <c r="H29" s="29"/>
      <c r="I29" s="29"/>
      <c r="J29" s="29"/>
      <c r="K29" s="29"/>
      <c r="L29" s="29"/>
      <c r="M29" s="36"/>
      <c r="N29" s="36"/>
      <c r="O29" s="36">
        <f>O27-O28</f>
        <v>0</v>
      </c>
      <c r="P29" s="36">
        <f>P27-P28</f>
        <v>0</v>
      </c>
      <c r="Q29" s="36"/>
      <c r="R29" s="36">
        <f>R27</f>
        <v>0</v>
      </c>
      <c r="S29" s="36"/>
      <c r="T29" s="36">
        <f>T27</f>
        <v>0</v>
      </c>
      <c r="U29" s="108" t="str">
        <f>IF(P29=0,"",(T29-P29)/P29*100)</f>
        <v/>
      </c>
      <c r="V29" s="32"/>
    </row>
    <row r="30" ht="16" customHeight="1" spans="1:22">
      <c r="A30" s="73" t="e">
        <f>#REF!</f>
        <v>#REF!</v>
      </c>
      <c r="B30" s="73"/>
      <c r="C30" s="73"/>
      <c r="D30" s="73"/>
      <c r="E30" s="8"/>
      <c r="F30" s="8"/>
      <c r="G30" s="8"/>
      <c r="H30" s="8"/>
      <c r="I30" s="8"/>
      <c r="J30" s="8"/>
      <c r="K30" s="8"/>
      <c r="L30" s="8"/>
      <c r="M30" s="8"/>
      <c r="N30" s="8"/>
      <c r="O30" s="8"/>
      <c r="P30" s="8"/>
      <c r="Q30" s="8"/>
      <c r="R30" s="74" t="str">
        <f>CONCATENATE(索引!$D$6,"：",索引!$D59,"    ",索引!$E59)</f>
        <v>评估人员：高晓宇    王海龙</v>
      </c>
      <c r="S30" s="74"/>
      <c r="T30" s="74"/>
      <c r="U30" s="116"/>
      <c r="V30" s="116"/>
    </row>
    <row r="31" ht="16" customHeight="1" spans="1:22">
      <c r="A31" s="8" t="e">
        <f>#REF!</f>
        <v>#REF!</v>
      </c>
      <c r="B31" s="8"/>
      <c r="C31" s="8"/>
      <c r="D31" s="8"/>
      <c r="E31" s="8"/>
      <c r="F31" s="8"/>
      <c r="G31" s="8"/>
      <c r="H31" s="8"/>
      <c r="I31" s="8"/>
      <c r="J31" s="8"/>
      <c r="K31" s="8"/>
      <c r="L31" s="8"/>
      <c r="M31" s="8"/>
      <c r="N31" s="8"/>
      <c r="O31" s="8"/>
      <c r="P31" s="8"/>
      <c r="Q31" s="8"/>
      <c r="R31" s="8"/>
      <c r="S31" s="8"/>
      <c r="T31" s="8"/>
      <c r="U31" s="8"/>
      <c r="V31" s="8"/>
    </row>
    <row r="32" ht="16" customHeight="1" spans="1:22">
      <c r="A32" s="95" t="s">
        <v>3085</v>
      </c>
      <c r="B32" s="8"/>
      <c r="C32" s="8"/>
      <c r="D32" s="8"/>
      <c r="E32" s="8"/>
      <c r="F32" s="8"/>
      <c r="G32" s="8"/>
      <c r="H32" s="8"/>
      <c r="I32" s="8"/>
      <c r="J32" s="8"/>
      <c r="K32" s="8"/>
      <c r="L32" s="8"/>
      <c r="M32" s="8"/>
      <c r="N32" s="8"/>
      <c r="O32" s="8"/>
      <c r="P32" s="8"/>
      <c r="Q32" s="8"/>
      <c r="R32" s="8"/>
      <c r="S32" s="8"/>
      <c r="T32" s="8"/>
      <c r="U32" s="8"/>
      <c r="V32" s="8"/>
    </row>
    <row r="33" ht="16" customHeight="1" spans="1:22">
      <c r="A33" s="8"/>
      <c r="B33" s="96" t="s">
        <v>3542</v>
      </c>
      <c r="C33" s="8"/>
      <c r="D33" s="8"/>
      <c r="E33" s="8"/>
      <c r="F33" s="8"/>
      <c r="G33" s="8"/>
      <c r="H33" s="8"/>
      <c r="I33" s="8"/>
      <c r="J33" s="8"/>
      <c r="K33" s="8"/>
      <c r="L33" s="8"/>
      <c r="M33" s="8"/>
      <c r="N33" s="8"/>
      <c r="O33" s="8"/>
      <c r="P33" s="8"/>
      <c r="Q33" s="8"/>
      <c r="R33" s="8"/>
      <c r="S33" s="8"/>
      <c r="T33" s="8"/>
      <c r="U33" s="8"/>
      <c r="V33" s="8"/>
    </row>
    <row r="34" ht="16" customHeight="1" spans="1:22">
      <c r="A34" s="8"/>
      <c r="B34" s="96" t="s">
        <v>3543</v>
      </c>
      <c r="C34" s="8"/>
      <c r="D34" s="8"/>
      <c r="E34" s="8"/>
      <c r="F34" s="8"/>
      <c r="G34" s="8"/>
      <c r="H34" s="8"/>
      <c r="I34" s="8"/>
      <c r="J34" s="8"/>
      <c r="K34" s="8"/>
      <c r="L34" s="8"/>
      <c r="M34" s="8"/>
      <c r="N34" s="8"/>
      <c r="O34" s="8"/>
      <c r="P34" s="8"/>
      <c r="Q34" s="8"/>
      <c r="R34" s="8"/>
      <c r="S34" s="8"/>
      <c r="T34" s="8"/>
      <c r="U34" s="8"/>
      <c r="V34" s="8"/>
    </row>
  </sheetData>
  <mergeCells count="19">
    <mergeCell ref="A1:V1"/>
    <mergeCell ref="A3:V3"/>
    <mergeCell ref="F5:K5"/>
    <mergeCell ref="O5:P5"/>
    <mergeCell ref="R5:T5"/>
    <mergeCell ref="A27:C27"/>
    <mergeCell ref="A28:C28"/>
    <mergeCell ref="A29:C29"/>
    <mergeCell ref="A5:A6"/>
    <mergeCell ref="B5:B6"/>
    <mergeCell ref="C5:C6"/>
    <mergeCell ref="D5:D6"/>
    <mergeCell ref="E5:E6"/>
    <mergeCell ref="L5:L6"/>
    <mergeCell ref="M5:M6"/>
    <mergeCell ref="N5:N6"/>
    <mergeCell ref="Q5:Q6"/>
    <mergeCell ref="U5:U6"/>
    <mergeCell ref="V5:V6"/>
  </mergeCells>
  <pageMargins left="0.75" right="0.75" top="1" bottom="1" header="0.5" footer="0.5"/>
  <headerFooter/>
  <drawing r:id="rId2"/>
  <legacyDrawing r:id="rId3"/>
  <picture r:id="rId4"/>
</worksheet>
</file>

<file path=xl/worksheets/sheet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FF00"/>
    <outlinePr summaryBelow="0" summaryRight="0"/>
  </sheetPr>
  <dimension ref="A1:AJ31"/>
  <sheetViews>
    <sheetView showGridLines="0" workbookViewId="0">
      <selection activeCell="A1" sqref="A1:AD1"/>
    </sheetView>
  </sheetViews>
  <sheetFormatPr defaultColWidth="14" defaultRowHeight="15.2"/>
  <cols>
    <col min="1" max="1" width="5" customWidth="1"/>
    <col min="2" max="5" width="7" customWidth="1"/>
    <col min="6" max="6" width="7" collapsed="1"/>
    <col min="7" max="7" width="7" hidden="1" customWidth="1" outlineLevel="1"/>
    <col min="8" max="8" width="9" hidden="1" customWidth="1" outlineLevel="1"/>
    <col min="9" max="10" width="7" hidden="1" customWidth="1" outlineLevel="1"/>
    <col min="11" max="11" width="9" hidden="1" customWidth="1" outlineLevel="1"/>
    <col min="12" max="12" width="7" hidden="1" customWidth="1" outlineLevel="1"/>
    <col min="13" max="13" width="11" hidden="1" customWidth="1" outlineLevel="1"/>
    <col min="14" max="16" width="7" hidden="1" customWidth="1" outlineLevel="1"/>
    <col min="17" max="20" width="7" customWidth="1"/>
    <col min="21" max="26" width="9" customWidth="1"/>
    <col min="27" max="27" width="7" customWidth="1"/>
    <col min="28" max="28" width="11" customWidth="1"/>
    <col min="29" max="29" width="7" customWidth="1"/>
    <col min="30" max="30" width="5" customWidth="1"/>
    <col min="31" max="31" width="7" customWidth="1"/>
    <col min="32" max="36" width="9" customWidth="1"/>
  </cols>
  <sheetData>
    <row r="1" ht="24" customHeight="1" spans="1:36">
      <c r="A1" s="61" t="s">
        <v>3544</v>
      </c>
      <c r="B1" s="62"/>
      <c r="C1" s="62"/>
      <c r="D1" s="62"/>
      <c r="E1" s="62"/>
      <c r="F1" s="62"/>
      <c r="G1" s="62"/>
      <c r="H1" s="62"/>
      <c r="I1" s="62"/>
      <c r="J1" s="62"/>
      <c r="K1" s="62"/>
      <c r="L1" s="62"/>
      <c r="M1" s="62"/>
      <c r="N1" s="62"/>
      <c r="O1" s="62"/>
      <c r="P1" s="62"/>
      <c r="Q1" s="62"/>
      <c r="R1" s="62"/>
      <c r="S1" s="62"/>
      <c r="T1" s="62"/>
      <c r="U1" s="62"/>
      <c r="V1" s="62"/>
      <c r="W1" s="62"/>
      <c r="X1" s="62"/>
      <c r="Y1" s="62"/>
      <c r="Z1" s="62"/>
      <c r="AA1" s="62"/>
      <c r="AB1" s="62"/>
      <c r="AC1" s="62"/>
      <c r="AD1" s="62"/>
      <c r="AE1" s="62"/>
      <c r="AF1" s="62"/>
      <c r="AG1" s="62"/>
      <c r="AH1" s="62"/>
      <c r="AI1" s="62"/>
      <c r="AJ1" s="62"/>
    </row>
    <row r="2" ht="16" customHeight="1" spans="1:36">
      <c r="A2" s="63"/>
      <c r="B2" s="63"/>
      <c r="C2" s="25"/>
      <c r="D2" s="25"/>
      <c r="E2" s="25"/>
      <c r="F2" s="25"/>
      <c r="G2" s="25"/>
      <c r="H2" s="25"/>
      <c r="I2" s="25"/>
      <c r="J2" s="25"/>
      <c r="K2" s="25"/>
      <c r="L2" s="25"/>
      <c r="M2" s="25"/>
      <c r="N2" s="25"/>
      <c r="O2" s="25"/>
      <c r="P2" s="25"/>
      <c r="Q2" s="25"/>
      <c r="R2" s="25"/>
      <c r="S2" s="25"/>
      <c r="T2" s="25"/>
      <c r="U2" s="8"/>
      <c r="V2" s="8"/>
      <c r="W2" s="8"/>
      <c r="X2" s="8"/>
      <c r="Y2" s="8"/>
      <c r="Z2" s="8"/>
      <c r="AA2" s="8"/>
      <c r="AB2" s="8"/>
      <c r="AC2" s="8"/>
      <c r="AD2" s="63" t="s">
        <v>3545</v>
      </c>
      <c r="AE2" s="8"/>
      <c r="AF2" s="8"/>
      <c r="AG2" s="8"/>
      <c r="AH2" s="8"/>
      <c r="AI2" s="8"/>
      <c r="AJ2" s="8"/>
    </row>
    <row r="3" ht="16" customHeight="1" spans="1:36">
      <c r="A3" s="63" t="e">
        <f>#REF!</f>
        <v>#REF!</v>
      </c>
      <c r="B3" s="25"/>
      <c r="C3" s="25"/>
      <c r="D3" s="25"/>
      <c r="E3" s="25"/>
      <c r="F3" s="25"/>
      <c r="G3" s="25"/>
      <c r="H3" s="25"/>
      <c r="I3" s="25"/>
      <c r="J3" s="25"/>
      <c r="K3" s="25"/>
      <c r="L3" s="25"/>
      <c r="M3" s="25"/>
      <c r="N3" s="25"/>
      <c r="O3" s="25"/>
      <c r="P3" s="25"/>
      <c r="Q3" s="25"/>
      <c r="R3" s="25"/>
      <c r="S3" s="25"/>
      <c r="T3" s="25"/>
      <c r="U3" s="25"/>
      <c r="V3" s="25"/>
      <c r="W3" s="25"/>
      <c r="X3" s="25"/>
      <c r="Y3" s="25"/>
      <c r="Z3" s="25"/>
      <c r="AA3" s="25"/>
      <c r="AB3" s="25"/>
      <c r="AC3" s="25"/>
      <c r="AD3" s="25"/>
      <c r="AE3" s="25"/>
      <c r="AF3" s="25"/>
      <c r="AG3" s="25"/>
      <c r="AH3" s="25"/>
      <c r="AI3" s="25"/>
      <c r="AJ3" s="25"/>
    </row>
    <row r="4" ht="24" customHeight="1" spans="1:36">
      <c r="A4" s="77" t="e">
        <f>#REF!</f>
        <v>#REF!</v>
      </c>
      <c r="B4" s="77"/>
      <c r="C4" s="61"/>
      <c r="D4" s="61"/>
      <c r="E4" s="61"/>
      <c r="F4" s="61"/>
      <c r="G4" s="61"/>
      <c r="H4" s="61"/>
      <c r="I4" s="61"/>
      <c r="J4" s="61"/>
      <c r="K4" s="61"/>
      <c r="L4" s="61"/>
      <c r="M4" s="61"/>
      <c r="N4" s="61"/>
      <c r="O4" s="61"/>
      <c r="P4" s="61"/>
      <c r="Q4" s="61"/>
      <c r="R4" s="61"/>
      <c r="S4" s="61"/>
      <c r="T4" s="61"/>
      <c r="U4" s="61"/>
      <c r="V4" s="61"/>
      <c r="W4" s="61"/>
      <c r="X4" s="61"/>
      <c r="Y4" s="61"/>
      <c r="Z4" s="61"/>
      <c r="AA4" s="61"/>
      <c r="AB4" s="61"/>
      <c r="AC4" s="61"/>
      <c r="AD4" s="42" t="s">
        <v>2952</v>
      </c>
      <c r="AE4" s="61"/>
      <c r="AF4" s="61"/>
      <c r="AG4" s="61"/>
      <c r="AH4" s="61"/>
      <c r="AI4" s="61"/>
      <c r="AJ4" s="61"/>
    </row>
    <row r="5" ht="16" customHeight="1" spans="1:36">
      <c r="A5" s="39" t="s">
        <v>0</v>
      </c>
      <c r="B5" s="143" t="s">
        <v>3546</v>
      </c>
      <c r="C5" s="90" t="s">
        <v>3547</v>
      </c>
      <c r="D5" s="90" t="s">
        <v>3548</v>
      </c>
      <c r="E5" s="90" t="s">
        <v>3549</v>
      </c>
      <c r="F5" s="90" t="s">
        <v>3550</v>
      </c>
      <c r="G5" s="90" t="s">
        <v>3551</v>
      </c>
      <c r="H5" s="90" t="s">
        <v>3552</v>
      </c>
      <c r="I5" s="13"/>
      <c r="J5" s="90" t="s">
        <v>3553</v>
      </c>
      <c r="K5" s="13"/>
      <c r="L5" s="90" t="s">
        <v>3554</v>
      </c>
      <c r="M5" s="13"/>
      <c r="N5" s="90" t="s">
        <v>3555</v>
      </c>
      <c r="O5" s="90" t="s">
        <v>3556</v>
      </c>
      <c r="P5" s="13"/>
      <c r="Q5" s="90" t="s">
        <v>3557</v>
      </c>
      <c r="R5" s="90" t="s">
        <v>3558</v>
      </c>
      <c r="S5" s="90" t="s">
        <v>3559</v>
      </c>
      <c r="T5" s="90" t="s">
        <v>3560</v>
      </c>
      <c r="U5" s="90" t="s">
        <v>3561</v>
      </c>
      <c r="V5" s="90" t="s">
        <v>3454</v>
      </c>
      <c r="W5" s="90" t="s">
        <v>3050</v>
      </c>
      <c r="X5" s="13"/>
      <c r="Y5" s="90" t="s">
        <v>3251</v>
      </c>
      <c r="Z5" s="22" t="s">
        <v>3051</v>
      </c>
      <c r="AA5" s="21"/>
      <c r="AB5" s="13"/>
      <c r="AC5" s="90" t="s">
        <v>3053</v>
      </c>
      <c r="AD5" s="90" t="s">
        <v>3083</v>
      </c>
      <c r="AE5" s="260"/>
      <c r="AF5" s="260"/>
      <c r="AG5" s="240" t="s">
        <v>3562</v>
      </c>
      <c r="AH5" s="240" t="s">
        <v>3563</v>
      </c>
      <c r="AI5" s="240" t="s">
        <v>3564</v>
      </c>
      <c r="AJ5" s="240" t="s">
        <v>3565</v>
      </c>
    </row>
    <row r="6" ht="13" customHeight="1" spans="1:36">
      <c r="A6" s="37"/>
      <c r="B6" s="37"/>
      <c r="C6" s="37"/>
      <c r="D6" s="37"/>
      <c r="E6" s="37"/>
      <c r="F6" s="37"/>
      <c r="G6" s="37"/>
      <c r="H6" s="22" t="s">
        <v>3566</v>
      </c>
      <c r="I6" s="22" t="s">
        <v>3567</v>
      </c>
      <c r="J6" s="22" t="s">
        <v>3566</v>
      </c>
      <c r="K6" s="22" t="s">
        <v>3567</v>
      </c>
      <c r="L6" s="22" t="s">
        <v>3566</v>
      </c>
      <c r="M6" s="22" t="s">
        <v>3568</v>
      </c>
      <c r="N6" s="37"/>
      <c r="O6" s="261" t="s">
        <v>3569</v>
      </c>
      <c r="P6" s="261" t="s">
        <v>3570</v>
      </c>
      <c r="Q6" s="37"/>
      <c r="R6" s="37"/>
      <c r="S6" s="37"/>
      <c r="T6" s="37"/>
      <c r="U6" s="37"/>
      <c r="V6" s="37"/>
      <c r="W6" s="35" t="s">
        <v>3463</v>
      </c>
      <c r="X6" s="22" t="s">
        <v>3464</v>
      </c>
      <c r="Y6" s="37"/>
      <c r="Z6" s="35" t="s">
        <v>3463</v>
      </c>
      <c r="AA6" s="90" t="s">
        <v>3302</v>
      </c>
      <c r="AB6" s="22" t="s">
        <v>3464</v>
      </c>
      <c r="AC6" s="37"/>
      <c r="AD6" s="37"/>
      <c r="AE6" s="237"/>
      <c r="AF6" s="237"/>
      <c r="AG6" s="241"/>
      <c r="AH6" s="241"/>
      <c r="AI6" s="241"/>
      <c r="AJ6" s="241"/>
    </row>
    <row r="7" ht="13" customHeight="1" spans="1:36">
      <c r="A7" s="37"/>
      <c r="B7" s="37"/>
      <c r="C7" s="37"/>
      <c r="D7" s="48"/>
      <c r="E7" s="48"/>
      <c r="F7" s="37"/>
      <c r="G7" s="37"/>
      <c r="H7" s="37"/>
      <c r="I7" s="37"/>
      <c r="J7" s="37"/>
      <c r="K7" s="37"/>
      <c r="L7" s="37"/>
      <c r="M7" s="37"/>
      <c r="N7" s="37"/>
      <c r="O7" s="37"/>
      <c r="P7" s="37"/>
      <c r="Q7" s="37"/>
      <c r="R7" s="37"/>
      <c r="S7" s="37"/>
      <c r="T7" s="22"/>
      <c r="U7" s="22"/>
      <c r="V7" s="35" t="s">
        <v>3571</v>
      </c>
      <c r="W7" s="36"/>
      <c r="X7" s="29"/>
      <c r="Y7" s="36"/>
      <c r="Z7" s="36"/>
      <c r="AA7" s="148"/>
      <c r="AB7" s="29">
        <f t="shared" ref="AB7:AB26" si="0">ROUND(Z7*AA7/100,2)</f>
        <v>0</v>
      </c>
      <c r="AC7" s="108" t="str">
        <f t="shared" ref="AC7:AC27" si="1">IF(X7-Y7=0,"",(AB7-X7+Y7)/(X7-Y7)*100)</f>
        <v/>
      </c>
      <c r="AD7" s="68"/>
      <c r="AE7" s="237"/>
      <c r="AF7" s="237"/>
      <c r="AG7" s="262"/>
      <c r="AH7" s="262"/>
      <c r="AI7" s="263"/>
      <c r="AJ7" s="264"/>
    </row>
    <row r="8" ht="13" customHeight="1" spans="1:36">
      <c r="A8" s="37"/>
      <c r="B8" s="37"/>
      <c r="C8" s="37"/>
      <c r="D8" s="48"/>
      <c r="E8" s="48"/>
      <c r="F8" s="37"/>
      <c r="G8" s="37"/>
      <c r="H8" s="37"/>
      <c r="I8" s="37"/>
      <c r="J8" s="37"/>
      <c r="K8" s="37"/>
      <c r="L8" s="37"/>
      <c r="M8" s="37"/>
      <c r="N8" s="37"/>
      <c r="O8" s="37"/>
      <c r="P8" s="37"/>
      <c r="Q8" s="37"/>
      <c r="R8" s="37"/>
      <c r="S8" s="37"/>
      <c r="T8" s="22"/>
      <c r="U8" s="22"/>
      <c r="V8" s="35"/>
      <c r="W8" s="36"/>
      <c r="X8" s="29"/>
      <c r="Y8" s="36"/>
      <c r="Z8" s="36"/>
      <c r="AA8" s="148"/>
      <c r="AB8" s="29">
        <f t="shared" si="0"/>
        <v>0</v>
      </c>
      <c r="AC8" s="108" t="str">
        <f t="shared" si="1"/>
        <v/>
      </c>
      <c r="AD8" s="68"/>
      <c r="AE8" s="237"/>
      <c r="AF8" s="237"/>
      <c r="AG8" s="262"/>
      <c r="AH8" s="262"/>
      <c r="AI8" s="263"/>
      <c r="AJ8" s="264"/>
    </row>
    <row r="9" ht="13" customHeight="1" spans="1:36">
      <c r="A9" s="37"/>
      <c r="B9" s="37"/>
      <c r="C9" s="37"/>
      <c r="D9" s="48"/>
      <c r="E9" s="48"/>
      <c r="F9" s="37"/>
      <c r="G9" s="37"/>
      <c r="H9" s="37"/>
      <c r="I9" s="37"/>
      <c r="J9" s="37"/>
      <c r="K9" s="37"/>
      <c r="L9" s="37"/>
      <c r="M9" s="37"/>
      <c r="N9" s="37"/>
      <c r="O9" s="37"/>
      <c r="P9" s="37"/>
      <c r="Q9" s="37"/>
      <c r="R9" s="37"/>
      <c r="S9" s="37"/>
      <c r="T9" s="22"/>
      <c r="U9" s="22"/>
      <c r="V9" s="35"/>
      <c r="W9" s="36"/>
      <c r="X9" s="29"/>
      <c r="Y9" s="36"/>
      <c r="Z9" s="36"/>
      <c r="AA9" s="148"/>
      <c r="AB9" s="29">
        <f t="shared" si="0"/>
        <v>0</v>
      </c>
      <c r="AC9" s="108" t="str">
        <f t="shared" si="1"/>
        <v/>
      </c>
      <c r="AD9" s="68"/>
      <c r="AE9" s="237"/>
      <c r="AF9" s="237"/>
      <c r="AG9" s="262"/>
      <c r="AH9" s="262"/>
      <c r="AI9" s="263"/>
      <c r="AJ9" s="264"/>
    </row>
    <row r="10" ht="13" customHeight="1" spans="1:36">
      <c r="A10" s="37"/>
      <c r="B10" s="37"/>
      <c r="C10" s="37"/>
      <c r="D10" s="48"/>
      <c r="E10" s="48"/>
      <c r="F10" s="37"/>
      <c r="G10" s="37"/>
      <c r="H10" s="37"/>
      <c r="I10" s="37"/>
      <c r="J10" s="37"/>
      <c r="K10" s="37"/>
      <c r="L10" s="37"/>
      <c r="M10" s="37"/>
      <c r="N10" s="37"/>
      <c r="O10" s="37"/>
      <c r="P10" s="37"/>
      <c r="Q10" s="37"/>
      <c r="R10" s="37"/>
      <c r="S10" s="37"/>
      <c r="T10" s="22"/>
      <c r="U10" s="22"/>
      <c r="V10" s="35"/>
      <c r="W10" s="36"/>
      <c r="X10" s="29"/>
      <c r="Y10" s="36"/>
      <c r="Z10" s="36"/>
      <c r="AA10" s="148"/>
      <c r="AB10" s="29">
        <f t="shared" si="0"/>
        <v>0</v>
      </c>
      <c r="AC10" s="108" t="str">
        <f t="shared" si="1"/>
        <v/>
      </c>
      <c r="AD10" s="68"/>
      <c r="AE10" s="237"/>
      <c r="AF10" s="237"/>
      <c r="AG10" s="262"/>
      <c r="AH10" s="262"/>
      <c r="AI10" s="263"/>
      <c r="AJ10" s="264"/>
    </row>
    <row r="11" ht="13" customHeight="1" spans="1:36">
      <c r="A11" s="37"/>
      <c r="B11" s="37"/>
      <c r="C11" s="37"/>
      <c r="D11" s="48"/>
      <c r="E11" s="48"/>
      <c r="F11" s="37"/>
      <c r="G11" s="37"/>
      <c r="H11" s="37"/>
      <c r="I11" s="37"/>
      <c r="J11" s="37"/>
      <c r="K11" s="37"/>
      <c r="L11" s="37"/>
      <c r="M11" s="37"/>
      <c r="N11" s="37"/>
      <c r="O11" s="37"/>
      <c r="P11" s="37"/>
      <c r="Q11" s="37"/>
      <c r="R11" s="37"/>
      <c r="S11" s="37"/>
      <c r="T11" s="22"/>
      <c r="U11" s="22"/>
      <c r="V11" s="35"/>
      <c r="W11" s="36"/>
      <c r="X11" s="29"/>
      <c r="Y11" s="36"/>
      <c r="Z11" s="36"/>
      <c r="AA11" s="148"/>
      <c r="AB11" s="29">
        <f t="shared" si="0"/>
        <v>0</v>
      </c>
      <c r="AC11" s="108" t="str">
        <f t="shared" si="1"/>
        <v/>
      </c>
      <c r="AD11" s="68"/>
      <c r="AE11" s="237"/>
      <c r="AF11" s="237"/>
      <c r="AG11" s="262"/>
      <c r="AH11" s="262"/>
      <c r="AI11" s="263"/>
      <c r="AJ11" s="264"/>
    </row>
    <row r="12" ht="13" customHeight="1" spans="1:36">
      <c r="A12" s="37"/>
      <c r="B12" s="37"/>
      <c r="C12" s="37"/>
      <c r="D12" s="48"/>
      <c r="E12" s="48"/>
      <c r="F12" s="37"/>
      <c r="G12" s="37"/>
      <c r="H12" s="37"/>
      <c r="I12" s="37"/>
      <c r="J12" s="37"/>
      <c r="K12" s="37"/>
      <c r="L12" s="37"/>
      <c r="M12" s="37"/>
      <c r="N12" s="37"/>
      <c r="O12" s="37"/>
      <c r="P12" s="37"/>
      <c r="Q12" s="37"/>
      <c r="R12" s="37"/>
      <c r="S12" s="37"/>
      <c r="T12" s="22"/>
      <c r="U12" s="22"/>
      <c r="V12" s="35"/>
      <c r="W12" s="36"/>
      <c r="X12" s="29"/>
      <c r="Y12" s="36"/>
      <c r="Z12" s="36"/>
      <c r="AA12" s="148"/>
      <c r="AB12" s="29">
        <f t="shared" si="0"/>
        <v>0</v>
      </c>
      <c r="AC12" s="108" t="str">
        <f t="shared" si="1"/>
        <v/>
      </c>
      <c r="AD12" s="68"/>
      <c r="AE12" s="237"/>
      <c r="AF12" s="237"/>
      <c r="AG12" s="262"/>
      <c r="AH12" s="262"/>
      <c r="AI12" s="263"/>
      <c r="AJ12" s="264"/>
    </row>
    <row r="13" ht="13" customHeight="1" spans="1:36">
      <c r="A13" s="37"/>
      <c r="B13" s="37"/>
      <c r="C13" s="37"/>
      <c r="D13" s="48"/>
      <c r="E13" s="48"/>
      <c r="F13" s="37"/>
      <c r="G13" s="37"/>
      <c r="H13" s="37"/>
      <c r="I13" s="37"/>
      <c r="J13" s="37"/>
      <c r="K13" s="37"/>
      <c r="L13" s="37"/>
      <c r="M13" s="37"/>
      <c r="N13" s="37"/>
      <c r="O13" s="37"/>
      <c r="P13" s="37"/>
      <c r="Q13" s="37"/>
      <c r="R13" s="37"/>
      <c r="S13" s="37"/>
      <c r="T13" s="22"/>
      <c r="U13" s="22"/>
      <c r="V13" s="35"/>
      <c r="W13" s="36"/>
      <c r="X13" s="29"/>
      <c r="Y13" s="36"/>
      <c r="Z13" s="36"/>
      <c r="AA13" s="148"/>
      <c r="AB13" s="29">
        <f t="shared" si="0"/>
        <v>0</v>
      </c>
      <c r="AC13" s="108" t="str">
        <f t="shared" si="1"/>
        <v/>
      </c>
      <c r="AD13" s="68"/>
      <c r="AE13" s="237"/>
      <c r="AF13" s="237"/>
      <c r="AG13" s="262"/>
      <c r="AH13" s="262"/>
      <c r="AI13" s="263"/>
      <c r="AJ13" s="264"/>
    </row>
    <row r="14" ht="13" customHeight="1" spans="1:36">
      <c r="A14" s="37"/>
      <c r="B14" s="37"/>
      <c r="C14" s="37"/>
      <c r="D14" s="48"/>
      <c r="E14" s="48"/>
      <c r="F14" s="37"/>
      <c r="G14" s="37"/>
      <c r="H14" s="37"/>
      <c r="I14" s="37"/>
      <c r="J14" s="37"/>
      <c r="K14" s="37"/>
      <c r="L14" s="37"/>
      <c r="M14" s="37"/>
      <c r="N14" s="37"/>
      <c r="O14" s="37"/>
      <c r="P14" s="37"/>
      <c r="Q14" s="37"/>
      <c r="R14" s="37"/>
      <c r="S14" s="37"/>
      <c r="T14" s="22"/>
      <c r="U14" s="22"/>
      <c r="V14" s="35"/>
      <c r="W14" s="36"/>
      <c r="X14" s="29"/>
      <c r="Y14" s="36"/>
      <c r="Z14" s="36"/>
      <c r="AA14" s="148"/>
      <c r="AB14" s="29">
        <f t="shared" si="0"/>
        <v>0</v>
      </c>
      <c r="AC14" s="108" t="str">
        <f t="shared" si="1"/>
        <v/>
      </c>
      <c r="AD14" s="68"/>
      <c r="AE14" s="237"/>
      <c r="AF14" s="237"/>
      <c r="AG14" s="262"/>
      <c r="AH14" s="262"/>
      <c r="AI14" s="263"/>
      <c r="AJ14" s="264"/>
    </row>
    <row r="15" ht="13" customHeight="1" spans="1:36">
      <c r="A15" s="37"/>
      <c r="B15" s="37"/>
      <c r="C15" s="37"/>
      <c r="D15" s="48"/>
      <c r="E15" s="48"/>
      <c r="F15" s="37"/>
      <c r="G15" s="37"/>
      <c r="H15" s="37"/>
      <c r="I15" s="37"/>
      <c r="J15" s="37"/>
      <c r="K15" s="37"/>
      <c r="L15" s="37"/>
      <c r="M15" s="37"/>
      <c r="N15" s="37"/>
      <c r="O15" s="37"/>
      <c r="P15" s="37"/>
      <c r="Q15" s="37"/>
      <c r="R15" s="37"/>
      <c r="S15" s="37"/>
      <c r="T15" s="22"/>
      <c r="U15" s="22"/>
      <c r="V15" s="35"/>
      <c r="W15" s="36"/>
      <c r="X15" s="29"/>
      <c r="Y15" s="36"/>
      <c r="Z15" s="36"/>
      <c r="AA15" s="148"/>
      <c r="AB15" s="29">
        <f t="shared" si="0"/>
        <v>0</v>
      </c>
      <c r="AC15" s="108" t="str">
        <f t="shared" si="1"/>
        <v/>
      </c>
      <c r="AD15" s="68"/>
      <c r="AE15" s="237"/>
      <c r="AF15" s="237"/>
      <c r="AG15" s="262"/>
      <c r="AH15" s="262"/>
      <c r="AI15" s="263"/>
      <c r="AJ15" s="264"/>
    </row>
    <row r="16" ht="13" customHeight="1" spans="1:36">
      <c r="A16" s="37"/>
      <c r="B16" s="37"/>
      <c r="C16" s="37"/>
      <c r="D16" s="48"/>
      <c r="E16" s="48"/>
      <c r="F16" s="37"/>
      <c r="G16" s="37"/>
      <c r="H16" s="37"/>
      <c r="I16" s="37"/>
      <c r="J16" s="37"/>
      <c r="K16" s="37"/>
      <c r="L16" s="37"/>
      <c r="M16" s="37"/>
      <c r="N16" s="37"/>
      <c r="O16" s="37"/>
      <c r="P16" s="37"/>
      <c r="Q16" s="37"/>
      <c r="R16" s="37"/>
      <c r="S16" s="37"/>
      <c r="T16" s="22"/>
      <c r="U16" s="22"/>
      <c r="V16" s="35"/>
      <c r="W16" s="36"/>
      <c r="X16" s="29"/>
      <c r="Y16" s="36"/>
      <c r="Z16" s="36"/>
      <c r="AA16" s="148"/>
      <c r="AB16" s="29">
        <f t="shared" si="0"/>
        <v>0</v>
      </c>
      <c r="AC16" s="108" t="str">
        <f t="shared" si="1"/>
        <v/>
      </c>
      <c r="AD16" s="68"/>
      <c r="AE16" s="237"/>
      <c r="AF16" s="237"/>
      <c r="AG16" s="262"/>
      <c r="AH16" s="262"/>
      <c r="AI16" s="263"/>
      <c r="AJ16" s="264"/>
    </row>
    <row r="17" ht="13" customHeight="1" spans="1:36">
      <c r="A17" s="37"/>
      <c r="B17" s="37"/>
      <c r="C17" s="37"/>
      <c r="D17" s="48"/>
      <c r="E17" s="48"/>
      <c r="F17" s="37"/>
      <c r="G17" s="37"/>
      <c r="H17" s="37"/>
      <c r="I17" s="37"/>
      <c r="J17" s="37"/>
      <c r="K17" s="37"/>
      <c r="L17" s="37"/>
      <c r="M17" s="37"/>
      <c r="N17" s="37"/>
      <c r="O17" s="37"/>
      <c r="P17" s="37"/>
      <c r="Q17" s="37"/>
      <c r="R17" s="37"/>
      <c r="S17" s="37"/>
      <c r="T17" s="22"/>
      <c r="U17" s="22"/>
      <c r="V17" s="35"/>
      <c r="W17" s="36"/>
      <c r="X17" s="29"/>
      <c r="Y17" s="36"/>
      <c r="Z17" s="36"/>
      <c r="AA17" s="148"/>
      <c r="AB17" s="29">
        <f t="shared" si="0"/>
        <v>0</v>
      </c>
      <c r="AC17" s="108" t="str">
        <f t="shared" si="1"/>
        <v/>
      </c>
      <c r="AD17" s="68"/>
      <c r="AE17" s="237"/>
      <c r="AF17" s="237"/>
      <c r="AG17" s="262"/>
      <c r="AH17" s="262"/>
      <c r="AI17" s="263"/>
      <c r="AJ17" s="264"/>
    </row>
    <row r="18" ht="13" customHeight="1" spans="1:36">
      <c r="A18" s="37"/>
      <c r="B18" s="37"/>
      <c r="C18" s="37"/>
      <c r="D18" s="48"/>
      <c r="E18" s="48"/>
      <c r="F18" s="37"/>
      <c r="G18" s="37"/>
      <c r="H18" s="37"/>
      <c r="I18" s="37"/>
      <c r="J18" s="37"/>
      <c r="K18" s="37"/>
      <c r="L18" s="37"/>
      <c r="M18" s="37"/>
      <c r="N18" s="37"/>
      <c r="O18" s="37"/>
      <c r="P18" s="37"/>
      <c r="Q18" s="37"/>
      <c r="R18" s="37"/>
      <c r="S18" s="37"/>
      <c r="T18" s="22"/>
      <c r="U18" s="22"/>
      <c r="V18" s="35"/>
      <c r="W18" s="36"/>
      <c r="X18" s="29"/>
      <c r="Y18" s="36"/>
      <c r="Z18" s="36"/>
      <c r="AA18" s="148"/>
      <c r="AB18" s="29">
        <f t="shared" si="0"/>
        <v>0</v>
      </c>
      <c r="AC18" s="108" t="str">
        <f t="shared" si="1"/>
        <v/>
      </c>
      <c r="AD18" s="68"/>
      <c r="AE18" s="237"/>
      <c r="AF18" s="237"/>
      <c r="AG18" s="262"/>
      <c r="AH18" s="262"/>
      <c r="AI18" s="263"/>
      <c r="AJ18" s="264"/>
    </row>
    <row r="19" ht="13" customHeight="1" spans="1:36">
      <c r="A19" s="37"/>
      <c r="B19" s="37"/>
      <c r="C19" s="37"/>
      <c r="D19" s="48"/>
      <c r="E19" s="48"/>
      <c r="F19" s="37"/>
      <c r="G19" s="37"/>
      <c r="H19" s="37"/>
      <c r="I19" s="37"/>
      <c r="J19" s="37"/>
      <c r="K19" s="37"/>
      <c r="L19" s="37"/>
      <c r="M19" s="37"/>
      <c r="N19" s="37"/>
      <c r="O19" s="37"/>
      <c r="P19" s="37"/>
      <c r="Q19" s="37"/>
      <c r="R19" s="37"/>
      <c r="S19" s="37"/>
      <c r="T19" s="22"/>
      <c r="U19" s="22"/>
      <c r="V19" s="35"/>
      <c r="W19" s="36"/>
      <c r="X19" s="29"/>
      <c r="Y19" s="36"/>
      <c r="Z19" s="36"/>
      <c r="AA19" s="148"/>
      <c r="AB19" s="29">
        <f t="shared" si="0"/>
        <v>0</v>
      </c>
      <c r="AC19" s="108" t="str">
        <f t="shared" si="1"/>
        <v/>
      </c>
      <c r="AD19" s="68"/>
      <c r="AE19" s="237"/>
      <c r="AF19" s="237"/>
      <c r="AG19" s="262"/>
      <c r="AH19" s="262"/>
      <c r="AI19" s="263"/>
      <c r="AJ19" s="264"/>
    </row>
    <row r="20" ht="13" customHeight="1" spans="1:36">
      <c r="A20" s="37"/>
      <c r="B20" s="37"/>
      <c r="C20" s="37"/>
      <c r="D20" s="48"/>
      <c r="E20" s="48"/>
      <c r="F20" s="37"/>
      <c r="G20" s="37"/>
      <c r="H20" s="37"/>
      <c r="I20" s="37"/>
      <c r="J20" s="37"/>
      <c r="K20" s="37"/>
      <c r="L20" s="37"/>
      <c r="M20" s="37"/>
      <c r="N20" s="37"/>
      <c r="O20" s="37"/>
      <c r="P20" s="37"/>
      <c r="Q20" s="37"/>
      <c r="R20" s="37"/>
      <c r="S20" s="37"/>
      <c r="T20" s="22"/>
      <c r="U20" s="22"/>
      <c r="V20" s="35"/>
      <c r="W20" s="36"/>
      <c r="X20" s="29"/>
      <c r="Y20" s="36"/>
      <c r="Z20" s="36"/>
      <c r="AA20" s="148"/>
      <c r="AB20" s="29">
        <f t="shared" si="0"/>
        <v>0</v>
      </c>
      <c r="AC20" s="108" t="str">
        <f t="shared" si="1"/>
        <v/>
      </c>
      <c r="AD20" s="68"/>
      <c r="AE20" s="237"/>
      <c r="AF20" s="237"/>
      <c r="AG20" s="262"/>
      <c r="AH20" s="262"/>
      <c r="AI20" s="263"/>
      <c r="AJ20" s="264"/>
    </row>
    <row r="21" ht="13" customHeight="1" spans="1:36">
      <c r="A21" s="37"/>
      <c r="B21" s="37"/>
      <c r="C21" s="37"/>
      <c r="D21" s="48"/>
      <c r="E21" s="48"/>
      <c r="F21" s="37"/>
      <c r="G21" s="37"/>
      <c r="H21" s="37"/>
      <c r="I21" s="37"/>
      <c r="J21" s="37"/>
      <c r="K21" s="37"/>
      <c r="L21" s="37"/>
      <c r="M21" s="37"/>
      <c r="N21" s="37"/>
      <c r="O21" s="37"/>
      <c r="P21" s="37"/>
      <c r="Q21" s="37"/>
      <c r="R21" s="37"/>
      <c r="S21" s="37"/>
      <c r="T21" s="22"/>
      <c r="U21" s="22"/>
      <c r="V21" s="35"/>
      <c r="W21" s="36"/>
      <c r="X21" s="29"/>
      <c r="Y21" s="36"/>
      <c r="Z21" s="36"/>
      <c r="AA21" s="148"/>
      <c r="AB21" s="29">
        <f t="shared" si="0"/>
        <v>0</v>
      </c>
      <c r="AC21" s="108" t="str">
        <f t="shared" si="1"/>
        <v/>
      </c>
      <c r="AD21" s="68"/>
      <c r="AE21" s="237"/>
      <c r="AF21" s="237"/>
      <c r="AG21" s="262"/>
      <c r="AH21" s="262"/>
      <c r="AI21" s="263"/>
      <c r="AJ21" s="264"/>
    </row>
    <row r="22" ht="13" customHeight="1" spans="1:36">
      <c r="A22" s="37"/>
      <c r="B22" s="37"/>
      <c r="C22" s="37"/>
      <c r="D22" s="48"/>
      <c r="E22" s="48"/>
      <c r="F22" s="37"/>
      <c r="G22" s="37"/>
      <c r="H22" s="37"/>
      <c r="I22" s="37"/>
      <c r="J22" s="37"/>
      <c r="K22" s="37"/>
      <c r="L22" s="37"/>
      <c r="M22" s="37"/>
      <c r="N22" s="37"/>
      <c r="O22" s="37"/>
      <c r="P22" s="37"/>
      <c r="Q22" s="37"/>
      <c r="R22" s="37"/>
      <c r="S22" s="37"/>
      <c r="T22" s="22"/>
      <c r="U22" s="22"/>
      <c r="V22" s="35"/>
      <c r="W22" s="36"/>
      <c r="X22" s="29"/>
      <c r="Y22" s="36"/>
      <c r="Z22" s="36"/>
      <c r="AA22" s="148"/>
      <c r="AB22" s="29">
        <f t="shared" si="0"/>
        <v>0</v>
      </c>
      <c r="AC22" s="108" t="str">
        <f t="shared" si="1"/>
        <v/>
      </c>
      <c r="AD22" s="148"/>
      <c r="AE22" s="237"/>
      <c r="AF22" s="237"/>
      <c r="AG22" s="262"/>
      <c r="AH22" s="262"/>
      <c r="AI22" s="263"/>
      <c r="AJ22" s="264"/>
    </row>
    <row r="23" ht="16" customHeight="1" spans="1:36">
      <c r="A23" s="90"/>
      <c r="B23" s="90"/>
      <c r="C23" s="90"/>
      <c r="D23" s="90"/>
      <c r="E23" s="265"/>
      <c r="F23" s="265"/>
      <c r="G23" s="265"/>
      <c r="H23" s="265"/>
      <c r="I23" s="265"/>
      <c r="J23" s="265"/>
      <c r="K23" s="265"/>
      <c r="L23" s="265"/>
      <c r="M23" s="265"/>
      <c r="N23" s="265"/>
      <c r="O23" s="265"/>
      <c r="P23" s="265"/>
      <c r="Q23" s="265"/>
      <c r="R23" s="265"/>
      <c r="S23" s="265"/>
      <c r="T23" s="265"/>
      <c r="U23" s="265"/>
      <c r="V23" s="266"/>
      <c r="W23" s="36"/>
      <c r="X23" s="29"/>
      <c r="Y23" s="36"/>
      <c r="Z23" s="36"/>
      <c r="AA23" s="148"/>
      <c r="AB23" s="29">
        <f t="shared" si="0"/>
        <v>0</v>
      </c>
      <c r="AC23" s="108" t="str">
        <f t="shared" si="1"/>
        <v/>
      </c>
      <c r="AD23" s="148"/>
      <c r="AE23" s="267"/>
      <c r="AF23" s="8"/>
      <c r="AG23" s="110"/>
      <c r="AH23" s="110"/>
      <c r="AI23" s="110"/>
      <c r="AJ23" s="110"/>
    </row>
    <row r="24" ht="16" customHeight="1" spans="1:36">
      <c r="A24" s="90"/>
      <c r="B24" s="90"/>
      <c r="C24" s="90"/>
      <c r="D24" s="90"/>
      <c r="E24" s="265"/>
      <c r="F24" s="265"/>
      <c r="G24" s="265"/>
      <c r="H24" s="265"/>
      <c r="I24" s="265"/>
      <c r="J24" s="265"/>
      <c r="K24" s="265"/>
      <c r="L24" s="265"/>
      <c r="M24" s="265"/>
      <c r="N24" s="265"/>
      <c r="O24" s="265"/>
      <c r="P24" s="265"/>
      <c r="Q24" s="265"/>
      <c r="R24" s="265"/>
      <c r="S24" s="265"/>
      <c r="T24" s="265"/>
      <c r="U24" s="265"/>
      <c r="V24" s="266"/>
      <c r="W24" s="36"/>
      <c r="X24" s="29"/>
      <c r="Y24" s="36"/>
      <c r="Z24" s="36"/>
      <c r="AA24" s="148"/>
      <c r="AB24" s="29">
        <f t="shared" si="0"/>
        <v>0</v>
      </c>
      <c r="AC24" s="108" t="str">
        <f t="shared" si="1"/>
        <v/>
      </c>
      <c r="AD24" s="148"/>
      <c r="AE24" s="267"/>
      <c r="AF24" s="8"/>
      <c r="AG24" s="110"/>
      <c r="AH24" s="110"/>
      <c r="AI24" s="110"/>
      <c r="AJ24" s="110"/>
    </row>
    <row r="25" ht="16" customHeight="1" spans="1:36">
      <c r="A25" s="90"/>
      <c r="B25" s="90"/>
      <c r="C25" s="90"/>
      <c r="D25" s="90"/>
      <c r="E25" s="265"/>
      <c r="F25" s="265"/>
      <c r="G25" s="265"/>
      <c r="H25" s="265"/>
      <c r="I25" s="265"/>
      <c r="J25" s="265"/>
      <c r="K25" s="265"/>
      <c r="L25" s="265"/>
      <c r="M25" s="265"/>
      <c r="N25" s="265"/>
      <c r="O25" s="265"/>
      <c r="P25" s="265"/>
      <c r="Q25" s="265"/>
      <c r="R25" s="265"/>
      <c r="S25" s="265"/>
      <c r="T25" s="265"/>
      <c r="U25" s="265"/>
      <c r="V25" s="266"/>
      <c r="W25" s="36"/>
      <c r="X25" s="29"/>
      <c r="Y25" s="36"/>
      <c r="Z25" s="36"/>
      <c r="AA25" s="148"/>
      <c r="AB25" s="29">
        <f t="shared" si="0"/>
        <v>0</v>
      </c>
      <c r="AC25" s="108" t="str">
        <f t="shared" si="1"/>
        <v/>
      </c>
      <c r="AD25" s="148"/>
      <c r="AE25" s="267"/>
      <c r="AF25" s="8"/>
      <c r="AG25" s="110"/>
      <c r="AH25" s="110"/>
      <c r="AI25" s="110"/>
      <c r="AJ25" s="110"/>
    </row>
    <row r="26" ht="13" customHeight="1" spans="1:36">
      <c r="A26" s="90"/>
      <c r="B26" s="90"/>
      <c r="C26" s="90"/>
      <c r="D26" s="90"/>
      <c r="E26" s="265"/>
      <c r="F26" s="265"/>
      <c r="G26" s="265"/>
      <c r="H26" s="265"/>
      <c r="I26" s="265"/>
      <c r="J26" s="265"/>
      <c r="K26" s="265"/>
      <c r="L26" s="265"/>
      <c r="M26" s="265"/>
      <c r="N26" s="265"/>
      <c r="O26" s="265"/>
      <c r="P26" s="265"/>
      <c r="Q26" s="265"/>
      <c r="R26" s="265"/>
      <c r="S26" s="265"/>
      <c r="T26" s="265"/>
      <c r="U26" s="265"/>
      <c r="V26" s="266"/>
      <c r="W26" s="36"/>
      <c r="X26" s="29"/>
      <c r="Y26" s="36"/>
      <c r="Z26" s="36"/>
      <c r="AA26" s="148"/>
      <c r="AB26" s="29">
        <f t="shared" si="0"/>
        <v>0</v>
      </c>
      <c r="AC26" s="108" t="str">
        <f t="shared" si="1"/>
        <v/>
      </c>
      <c r="AD26" s="148"/>
      <c r="AE26" s="267"/>
      <c r="AF26" s="8"/>
      <c r="AG26" s="110"/>
      <c r="AH26" s="110"/>
      <c r="AI26" s="110"/>
      <c r="AJ26" s="110"/>
    </row>
    <row r="27" ht="16" customHeight="1" spans="1:36">
      <c r="A27" s="39" t="s">
        <v>3162</v>
      </c>
      <c r="B27" s="21"/>
      <c r="C27" s="21"/>
      <c r="D27" s="13"/>
      <c r="E27" s="265"/>
      <c r="F27" s="265"/>
      <c r="G27" s="265"/>
      <c r="H27" s="265"/>
      <c r="I27" s="265"/>
      <c r="J27" s="265"/>
      <c r="K27" s="265"/>
      <c r="L27" s="265"/>
      <c r="M27" s="265"/>
      <c r="N27" s="265"/>
      <c r="O27" s="265"/>
      <c r="P27" s="265"/>
      <c r="Q27" s="265"/>
      <c r="R27" s="265"/>
      <c r="S27" s="265"/>
      <c r="T27" s="265"/>
      <c r="U27" s="268"/>
      <c r="V27" s="269"/>
      <c r="W27" s="36">
        <f>SUM(W7:W26)</f>
        <v>0</v>
      </c>
      <c r="X27" s="36">
        <f>SUM(X7:X26)</f>
        <v>0</v>
      </c>
      <c r="Y27" s="36">
        <f>SUM(Y7:Y26)</f>
        <v>0</v>
      </c>
      <c r="Z27" s="36">
        <f>SUM(Z7:Z26)</f>
        <v>0</v>
      </c>
      <c r="AA27" s="36"/>
      <c r="AB27" s="36">
        <f>SUM(AB7:AB26)</f>
        <v>0</v>
      </c>
      <c r="AC27" s="108" t="str">
        <f t="shared" si="1"/>
        <v/>
      </c>
      <c r="AD27" s="32"/>
      <c r="AE27" s="267"/>
      <c r="AF27" s="8"/>
      <c r="AG27" s="110"/>
      <c r="AH27" s="110"/>
      <c r="AI27" s="110"/>
      <c r="AJ27" s="110"/>
    </row>
    <row r="28" ht="16" customHeight="1" spans="1:36">
      <c r="A28" s="39" t="s">
        <v>3572</v>
      </c>
      <c r="B28" s="21"/>
      <c r="C28" s="21"/>
      <c r="D28" s="13"/>
      <c r="E28" s="265"/>
      <c r="F28" s="265"/>
      <c r="G28" s="265"/>
      <c r="H28" s="265"/>
      <c r="I28" s="265"/>
      <c r="J28" s="265"/>
      <c r="K28" s="265"/>
      <c r="L28" s="265"/>
      <c r="M28" s="265"/>
      <c r="N28" s="265"/>
      <c r="O28" s="265"/>
      <c r="P28" s="265"/>
      <c r="Q28" s="265"/>
      <c r="R28" s="265"/>
      <c r="S28" s="265"/>
      <c r="T28" s="265"/>
      <c r="U28" s="268"/>
      <c r="V28" s="269"/>
      <c r="W28" s="36"/>
      <c r="X28" s="29">
        <f>Y27</f>
        <v>0</v>
      </c>
      <c r="Y28" s="36"/>
      <c r="Z28" s="36"/>
      <c r="AA28" s="148"/>
      <c r="AB28" s="29"/>
      <c r="AC28" s="29"/>
      <c r="AD28" s="32"/>
      <c r="AE28" s="267"/>
      <c r="AF28" s="8"/>
      <c r="AG28" s="110"/>
      <c r="AH28" s="110"/>
      <c r="AI28" s="110"/>
      <c r="AJ28" s="110"/>
    </row>
    <row r="29" ht="13" customHeight="1" spans="1:36">
      <c r="A29" s="22" t="s">
        <v>3165</v>
      </c>
      <c r="B29" s="21"/>
      <c r="C29" s="21"/>
      <c r="D29" s="13"/>
      <c r="E29" s="270"/>
      <c r="F29" s="270"/>
      <c r="G29" s="271"/>
      <c r="H29" s="270"/>
      <c r="I29" s="270"/>
      <c r="J29" s="270"/>
      <c r="K29" s="270"/>
      <c r="L29" s="270"/>
      <c r="M29" s="270"/>
      <c r="N29" s="271"/>
      <c r="O29" s="271"/>
      <c r="P29" s="271"/>
      <c r="Q29" s="271"/>
      <c r="R29" s="271"/>
      <c r="S29" s="271"/>
      <c r="T29" s="271"/>
      <c r="U29" s="271"/>
      <c r="V29" s="272"/>
      <c r="W29" s="36">
        <f>W27-W28</f>
        <v>0</v>
      </c>
      <c r="X29" s="36">
        <f>X27-X28</f>
        <v>0</v>
      </c>
      <c r="Y29" s="36"/>
      <c r="Z29" s="36">
        <f>Z27</f>
        <v>0</v>
      </c>
      <c r="AA29" s="36"/>
      <c r="AB29" s="36">
        <f>AB27</f>
        <v>0</v>
      </c>
      <c r="AC29" s="108" t="str">
        <f>IF(X29=0,"",(AB29-X29)/X29*100)</f>
        <v/>
      </c>
      <c r="AD29" s="32"/>
      <c r="AE29" s="267"/>
      <c r="AF29" s="8"/>
      <c r="AG29" s="110"/>
      <c r="AH29" s="110"/>
      <c r="AI29" s="110"/>
      <c r="AJ29" s="110"/>
    </row>
    <row r="30" ht="13" customHeight="1" spans="1:36">
      <c r="A30" s="73" t="e">
        <f>#REF!</f>
        <v>#REF!</v>
      </c>
      <c r="B30" s="7"/>
      <c r="C30" s="8"/>
      <c r="D30" s="8"/>
      <c r="E30" s="8"/>
      <c r="F30" s="8"/>
      <c r="G30" s="8"/>
      <c r="H30" s="8"/>
      <c r="I30" s="8"/>
      <c r="J30" s="8"/>
      <c r="K30" s="8"/>
      <c r="L30" s="8"/>
      <c r="M30" s="8"/>
      <c r="N30" s="8"/>
      <c r="O30" s="8"/>
      <c r="P30" s="8"/>
      <c r="Q30" s="8"/>
      <c r="R30" s="8"/>
      <c r="S30" s="8"/>
      <c r="T30" s="8"/>
      <c r="U30" s="8"/>
      <c r="V30" s="8"/>
      <c r="W30" s="8"/>
      <c r="X30" s="8"/>
      <c r="Y30" s="8"/>
      <c r="Z30" s="74" t="str">
        <f>CONCATENATE(索引!$D$6,"：",索引!$D60,"    ",索引!$E60)</f>
        <v>评估人员：高晓宇    王海龙</v>
      </c>
      <c r="AA30" s="8"/>
      <c r="AB30" s="273"/>
      <c r="AC30" s="8"/>
      <c r="AD30" s="8"/>
      <c r="AE30" s="267"/>
      <c r="AF30" s="8"/>
      <c r="AG30" s="8"/>
      <c r="AH30" s="8"/>
      <c r="AI30" s="8"/>
      <c r="AJ30" s="8"/>
    </row>
    <row r="31" ht="13" customHeight="1" spans="1:36">
      <c r="A31" s="8" t="e">
        <f>#REF!</f>
        <v>#REF!</v>
      </c>
      <c r="B31" s="8"/>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267"/>
      <c r="AF31" s="8"/>
      <c r="AG31" s="8"/>
      <c r="AH31" s="8"/>
      <c r="AI31" s="8"/>
      <c r="AJ31" s="8"/>
    </row>
  </sheetData>
  <mergeCells count="32">
    <mergeCell ref="A1:AD1"/>
    <mergeCell ref="A3:AD3"/>
    <mergeCell ref="H5:I5"/>
    <mergeCell ref="J5:K5"/>
    <mergeCell ref="L5:M5"/>
    <mergeCell ref="O5:P5"/>
    <mergeCell ref="W5:X5"/>
    <mergeCell ref="Z5:AB5"/>
    <mergeCell ref="A27:D27"/>
    <mergeCell ref="A28:D28"/>
    <mergeCell ref="A29:D29"/>
    <mergeCell ref="A5:A6"/>
    <mergeCell ref="B5:B6"/>
    <mergeCell ref="C5:C6"/>
    <mergeCell ref="D5:D6"/>
    <mergeCell ref="E5:E6"/>
    <mergeCell ref="F5:F6"/>
    <mergeCell ref="G5:G6"/>
    <mergeCell ref="N5:N6"/>
    <mergeCell ref="Q5:Q6"/>
    <mergeCell ref="R5:R6"/>
    <mergeCell ref="S5:S6"/>
    <mergeCell ref="T5:T6"/>
    <mergeCell ref="U5:U6"/>
    <mergeCell ref="V5:V6"/>
    <mergeCell ref="Y5:Y6"/>
    <mergeCell ref="AC5:AC6"/>
    <mergeCell ref="AD5:AD6"/>
    <mergeCell ref="AG5:AG6"/>
    <mergeCell ref="AH5:AH6"/>
    <mergeCell ref="AI5:AI6"/>
    <mergeCell ref="AJ5:AJ6"/>
  </mergeCells>
  <conditionalFormatting sqref="AC5:AF6 AE7:AG22">
    <cfRule type="expression" dxfId="0" priority="2" stopIfTrue="1">
      <formula>#REF!=""</formula>
    </cfRule>
  </conditionalFormatting>
  <pageMargins left="0.75" right="0.75" top="1" bottom="1" header="0.5" footer="0.5"/>
  <headerFooter/>
  <drawing r:id="rId1"/>
  <picture r:id="rId2"/>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AB39"/>
  <sheetViews>
    <sheetView workbookViewId="0">
      <pane xSplit="3" ySplit="6" topLeftCell="D7" activePane="bottomRight" state="frozen"/>
      <selection/>
      <selection pane="topRight"/>
      <selection pane="bottomLeft"/>
      <selection pane="bottomRight" activeCell="A1" sqref="A1:U1"/>
    </sheetView>
  </sheetViews>
  <sheetFormatPr defaultColWidth="14" defaultRowHeight="15.2"/>
  <cols>
    <col min="1" max="1" width="7"/>
    <col min="2" max="2" width="7" customWidth="1" outlineLevel="1"/>
    <col min="3" max="3" width="11" customWidth="1"/>
    <col min="4" max="4" width="9" customWidth="1"/>
    <col min="5" max="5" width="11" customWidth="1"/>
    <col min="6" max="6" width="5" customWidth="1"/>
    <col min="7" max="7" width="5" collapsed="1"/>
    <col min="8" max="9" width="5" hidden="1" customWidth="1" outlineLevel="1"/>
    <col min="10" max="10" width="7" customWidth="1"/>
    <col min="11" max="11" width="9"/>
    <col min="12" max="12" width="9" customWidth="1" outlineLevel="1"/>
    <col min="13" max="13" width="17" customWidth="1" outlineLevel="1"/>
    <col min="14" max="17" width="9" customWidth="1"/>
    <col min="18" max="18" width="7" customWidth="1"/>
    <col min="19" max="19" width="9" customWidth="1"/>
    <col min="20" max="20" width="7" customWidth="1"/>
    <col min="21" max="22" width="5" customWidth="1"/>
    <col min="23" max="23" width="15" customWidth="1"/>
    <col min="24" max="28" width="9" customWidth="1"/>
  </cols>
  <sheetData>
    <row r="1" ht="24" customHeight="1" spans="1:28">
      <c r="A1" s="61" t="s">
        <v>3573</v>
      </c>
      <c r="B1" s="62"/>
      <c r="C1" s="62"/>
      <c r="D1" s="62"/>
      <c r="E1" s="62"/>
      <c r="F1" s="62"/>
      <c r="G1" s="62"/>
      <c r="H1" s="62"/>
      <c r="I1" s="62"/>
      <c r="J1" s="62"/>
      <c r="K1" s="62"/>
      <c r="L1" s="62"/>
      <c r="M1" s="62"/>
      <c r="N1" s="62"/>
      <c r="O1" s="62"/>
      <c r="P1" s="62"/>
      <c r="Q1" s="62"/>
      <c r="R1" s="62"/>
      <c r="S1" s="62"/>
      <c r="T1" s="62"/>
      <c r="U1" s="62"/>
      <c r="V1" s="61"/>
      <c r="W1" s="62"/>
      <c r="X1" s="62"/>
      <c r="Y1" s="62"/>
      <c r="Z1" s="62"/>
      <c r="AA1" s="62"/>
      <c r="AB1" s="62"/>
    </row>
    <row r="2" ht="16" customHeight="1" spans="1:28">
      <c r="A2" s="63"/>
      <c r="B2" s="63"/>
      <c r="C2" s="63"/>
      <c r="D2" s="63"/>
      <c r="E2" s="63"/>
      <c r="F2" s="63"/>
      <c r="G2" s="63"/>
      <c r="H2" s="63"/>
      <c r="I2" s="63"/>
      <c r="J2" s="25"/>
      <c r="K2" s="25"/>
      <c r="L2" s="25"/>
      <c r="M2" s="25"/>
      <c r="N2" s="25"/>
      <c r="O2" s="25"/>
      <c r="P2" s="25"/>
      <c r="Q2" s="25"/>
      <c r="R2" s="25"/>
      <c r="S2" s="83" t="s">
        <v>3574</v>
      </c>
      <c r="T2" s="8"/>
      <c r="U2" s="8"/>
      <c r="V2" s="83"/>
      <c r="W2" s="8"/>
      <c r="X2" s="8"/>
      <c r="Y2" s="8"/>
      <c r="Z2" s="8"/>
      <c r="AA2" s="8"/>
      <c r="AB2" s="8"/>
    </row>
    <row r="3" ht="16" customHeight="1" spans="1:28">
      <c r="A3" s="63" t="e">
        <f>#REF!</f>
        <v>#REF!</v>
      </c>
      <c r="B3" s="8"/>
      <c r="C3" s="8"/>
      <c r="D3" s="8"/>
      <c r="E3" s="8"/>
      <c r="F3" s="8"/>
      <c r="G3" s="8"/>
      <c r="H3" s="8"/>
      <c r="I3" s="8"/>
      <c r="J3" s="8"/>
      <c r="K3" s="8"/>
      <c r="L3" s="8"/>
      <c r="M3" s="8"/>
      <c r="N3" s="8"/>
      <c r="O3" s="8"/>
      <c r="P3" s="8"/>
      <c r="Q3" s="8"/>
      <c r="R3" s="8"/>
      <c r="S3" s="8"/>
      <c r="T3" s="8"/>
      <c r="U3" s="8"/>
      <c r="V3" s="63"/>
      <c r="W3" s="8"/>
      <c r="X3" s="8"/>
      <c r="Y3" s="8"/>
      <c r="Z3" s="8"/>
      <c r="AA3" s="8"/>
      <c r="AB3" s="8"/>
    </row>
    <row r="4" ht="16" customHeight="1" spans="1:28">
      <c r="A4" s="105" t="e">
        <f>#REF!</f>
        <v>#REF!</v>
      </c>
      <c r="B4" s="8"/>
      <c r="C4" s="8"/>
      <c r="D4" s="8"/>
      <c r="E4" s="8"/>
      <c r="F4" s="8"/>
      <c r="G4" s="8"/>
      <c r="H4" s="8"/>
      <c r="I4" s="8"/>
      <c r="J4" s="8"/>
      <c r="K4" s="8"/>
      <c r="L4" s="8"/>
      <c r="M4" s="8"/>
      <c r="N4" s="8"/>
      <c r="O4" s="8"/>
      <c r="P4" s="8"/>
      <c r="Q4" s="8"/>
      <c r="R4" s="8"/>
      <c r="S4" s="138"/>
      <c r="T4" s="138"/>
      <c r="U4" s="138" t="s">
        <v>2952</v>
      </c>
      <c r="V4" s="42"/>
      <c r="W4" s="8"/>
      <c r="X4" s="8"/>
      <c r="Y4" s="8"/>
      <c r="Z4" s="8"/>
      <c r="AA4" s="8"/>
      <c r="AB4" s="8"/>
    </row>
    <row r="5" ht="16" customHeight="1" spans="1:28">
      <c r="A5" s="22" t="s">
        <v>0</v>
      </c>
      <c r="B5" s="22" t="s">
        <v>3575</v>
      </c>
      <c r="C5" s="90" t="s">
        <v>3576</v>
      </c>
      <c r="D5" s="90" t="s">
        <v>3228</v>
      </c>
      <c r="E5" s="90" t="s">
        <v>3577</v>
      </c>
      <c r="F5" s="90" t="s">
        <v>3229</v>
      </c>
      <c r="G5" s="90" t="s">
        <v>3231</v>
      </c>
      <c r="H5" s="90" t="s">
        <v>3</v>
      </c>
      <c r="I5" s="90" t="s">
        <v>3578</v>
      </c>
      <c r="J5" s="90" t="s">
        <v>3579</v>
      </c>
      <c r="K5" s="90" t="s">
        <v>3298</v>
      </c>
      <c r="L5" s="90" t="s">
        <v>3250</v>
      </c>
      <c r="M5" s="90" t="s">
        <v>3580</v>
      </c>
      <c r="N5" s="90" t="s">
        <v>3050</v>
      </c>
      <c r="O5" s="13"/>
      <c r="P5" s="90" t="s">
        <v>3251</v>
      </c>
      <c r="Q5" s="35" t="s">
        <v>3051</v>
      </c>
      <c r="R5" s="21"/>
      <c r="S5" s="13"/>
      <c r="T5" s="90" t="s">
        <v>3053</v>
      </c>
      <c r="U5" s="90" t="s">
        <v>3083</v>
      </c>
      <c r="V5" s="114"/>
      <c r="W5" s="253" t="s">
        <v>3581</v>
      </c>
      <c r="X5" s="254"/>
      <c r="Y5" s="254"/>
      <c r="Z5" s="254"/>
      <c r="AA5" s="254"/>
      <c r="AB5" s="255"/>
    </row>
    <row r="6" ht="16" customHeight="1" spans="1:28">
      <c r="A6" s="37"/>
      <c r="B6" s="37"/>
      <c r="C6" s="37"/>
      <c r="D6" s="37"/>
      <c r="E6" s="37"/>
      <c r="F6" s="37"/>
      <c r="G6" s="37"/>
      <c r="H6" s="37"/>
      <c r="I6" s="37"/>
      <c r="J6" s="37"/>
      <c r="K6" s="37"/>
      <c r="L6" s="37"/>
      <c r="M6" s="37"/>
      <c r="N6" s="35" t="s">
        <v>3463</v>
      </c>
      <c r="O6" s="22" t="s">
        <v>3464</v>
      </c>
      <c r="P6" s="37"/>
      <c r="Q6" s="35" t="s">
        <v>3463</v>
      </c>
      <c r="R6" s="90" t="s">
        <v>3302</v>
      </c>
      <c r="S6" s="22" t="s">
        <v>3464</v>
      </c>
      <c r="T6" s="37"/>
      <c r="U6" s="37"/>
      <c r="V6" s="25"/>
      <c r="W6" s="256" t="s">
        <v>3582</v>
      </c>
      <c r="X6" s="257" t="s">
        <v>3583</v>
      </c>
      <c r="Y6" s="257" t="s">
        <v>3584</v>
      </c>
      <c r="Z6" s="257" t="s">
        <v>3585</v>
      </c>
      <c r="AA6" s="257" t="s">
        <v>3586</v>
      </c>
      <c r="AB6" s="258" t="s">
        <v>3587</v>
      </c>
    </row>
    <row r="7" ht="16" customHeight="1" spans="1:28">
      <c r="A7" s="22"/>
      <c r="B7" s="32"/>
      <c r="C7" s="32"/>
      <c r="D7" s="22"/>
      <c r="E7" s="32"/>
      <c r="F7" s="22"/>
      <c r="G7" s="22"/>
      <c r="H7" s="22"/>
      <c r="I7" s="22"/>
      <c r="J7" s="69"/>
      <c r="K7" s="69"/>
      <c r="L7" s="249"/>
      <c r="M7" s="249" t="s">
        <v>3588</v>
      </c>
      <c r="N7" s="36"/>
      <c r="O7" s="29"/>
      <c r="P7" s="36"/>
      <c r="Q7" s="36"/>
      <c r="R7" s="148"/>
      <c r="S7" s="29">
        <f t="shared" ref="S7:S26" si="0">ROUND(Q7*R7/100,2)</f>
        <v>0</v>
      </c>
      <c r="T7" s="108" t="str">
        <f t="shared" ref="T7:T27" si="1">IF(O7-P7=0,"",(S7-O7+P7)/(O7-P7)*100)</f>
        <v/>
      </c>
      <c r="U7" s="68"/>
      <c r="V7" s="8"/>
      <c r="W7" s="259"/>
      <c r="X7" s="259"/>
      <c r="Y7" s="259"/>
      <c r="Z7" s="259"/>
      <c r="AA7" s="259"/>
      <c r="AB7" s="102">
        <f t="shared" ref="AB7:AB29" si="2">SUM(W7:AA7)-N7</f>
        <v>0</v>
      </c>
    </row>
    <row r="8" ht="16" customHeight="1" spans="1:28">
      <c r="A8" s="22"/>
      <c r="B8" s="32"/>
      <c r="C8" s="32"/>
      <c r="D8" s="22"/>
      <c r="E8" s="32"/>
      <c r="F8" s="22"/>
      <c r="G8" s="22"/>
      <c r="H8" s="22"/>
      <c r="I8" s="22"/>
      <c r="J8" s="69"/>
      <c r="K8" s="69"/>
      <c r="L8" s="249"/>
      <c r="M8" s="249"/>
      <c r="N8" s="36"/>
      <c r="O8" s="29"/>
      <c r="P8" s="36"/>
      <c r="Q8" s="36"/>
      <c r="R8" s="148"/>
      <c r="S8" s="29">
        <f t="shared" si="0"/>
        <v>0</v>
      </c>
      <c r="T8" s="108" t="str">
        <f t="shared" si="1"/>
        <v/>
      </c>
      <c r="U8" s="68"/>
      <c r="V8" s="8"/>
      <c r="W8" s="259"/>
      <c r="X8" s="259"/>
      <c r="Y8" s="259"/>
      <c r="Z8" s="259"/>
      <c r="AA8" s="259"/>
      <c r="AB8" s="102">
        <f t="shared" si="2"/>
        <v>0</v>
      </c>
    </row>
    <row r="9" ht="16" customHeight="1" spans="1:28">
      <c r="A9" s="22"/>
      <c r="B9" s="32"/>
      <c r="C9" s="32"/>
      <c r="D9" s="22"/>
      <c r="E9" s="32"/>
      <c r="F9" s="22"/>
      <c r="G9" s="22"/>
      <c r="H9" s="22"/>
      <c r="I9" s="22"/>
      <c r="J9" s="69"/>
      <c r="K9" s="69"/>
      <c r="L9" s="249"/>
      <c r="M9" s="249"/>
      <c r="N9" s="36"/>
      <c r="O9" s="29"/>
      <c r="P9" s="36"/>
      <c r="Q9" s="36"/>
      <c r="R9" s="148"/>
      <c r="S9" s="29">
        <f t="shared" si="0"/>
        <v>0</v>
      </c>
      <c r="T9" s="108" t="str">
        <f t="shared" si="1"/>
        <v/>
      </c>
      <c r="U9" s="68"/>
      <c r="V9" s="8"/>
      <c r="W9" s="259"/>
      <c r="X9" s="259"/>
      <c r="Y9" s="259"/>
      <c r="Z9" s="259"/>
      <c r="AA9" s="259"/>
      <c r="AB9" s="102">
        <f t="shared" si="2"/>
        <v>0</v>
      </c>
    </row>
    <row r="10" ht="16" customHeight="1" spans="1:28">
      <c r="A10" s="22"/>
      <c r="B10" s="32"/>
      <c r="C10" s="32"/>
      <c r="D10" s="22"/>
      <c r="E10" s="32"/>
      <c r="F10" s="22"/>
      <c r="G10" s="22"/>
      <c r="H10" s="22"/>
      <c r="I10" s="22"/>
      <c r="J10" s="69"/>
      <c r="K10" s="69"/>
      <c r="L10" s="249"/>
      <c r="M10" s="249"/>
      <c r="N10" s="36"/>
      <c r="O10" s="29"/>
      <c r="P10" s="36"/>
      <c r="Q10" s="36"/>
      <c r="R10" s="148"/>
      <c r="S10" s="29">
        <f t="shared" si="0"/>
        <v>0</v>
      </c>
      <c r="T10" s="108" t="str">
        <f t="shared" si="1"/>
        <v/>
      </c>
      <c r="U10" s="68"/>
      <c r="V10" s="8"/>
      <c r="W10" s="259"/>
      <c r="X10" s="259"/>
      <c r="Y10" s="259"/>
      <c r="Z10" s="259"/>
      <c r="AA10" s="259"/>
      <c r="AB10" s="102">
        <f t="shared" si="2"/>
        <v>0</v>
      </c>
    </row>
    <row r="11" ht="16" customHeight="1" spans="1:28">
      <c r="A11" s="22"/>
      <c r="B11" s="32"/>
      <c r="C11" s="32"/>
      <c r="D11" s="22"/>
      <c r="E11" s="32"/>
      <c r="F11" s="22"/>
      <c r="G11" s="22"/>
      <c r="H11" s="22"/>
      <c r="I11" s="22"/>
      <c r="J11" s="69"/>
      <c r="K11" s="69"/>
      <c r="L11" s="249"/>
      <c r="M11" s="249"/>
      <c r="N11" s="36"/>
      <c r="O11" s="29"/>
      <c r="P11" s="36"/>
      <c r="Q11" s="36"/>
      <c r="R11" s="148"/>
      <c r="S11" s="29">
        <f t="shared" si="0"/>
        <v>0</v>
      </c>
      <c r="T11" s="108" t="str">
        <f t="shared" si="1"/>
        <v/>
      </c>
      <c r="U11" s="68"/>
      <c r="V11" s="8"/>
      <c r="W11" s="259"/>
      <c r="X11" s="259"/>
      <c r="Y11" s="259"/>
      <c r="Z11" s="259"/>
      <c r="AA11" s="259"/>
      <c r="AB11" s="102">
        <f t="shared" si="2"/>
        <v>0</v>
      </c>
    </row>
    <row r="12" ht="16" customHeight="1" spans="1:28">
      <c r="A12" s="22"/>
      <c r="B12" s="32"/>
      <c r="C12" s="32"/>
      <c r="D12" s="22"/>
      <c r="E12" s="32"/>
      <c r="F12" s="22"/>
      <c r="G12" s="22"/>
      <c r="H12" s="22"/>
      <c r="I12" s="22"/>
      <c r="J12" s="69"/>
      <c r="K12" s="69"/>
      <c r="L12" s="249"/>
      <c r="M12" s="249"/>
      <c r="N12" s="36"/>
      <c r="O12" s="29"/>
      <c r="P12" s="36"/>
      <c r="Q12" s="36"/>
      <c r="R12" s="148"/>
      <c r="S12" s="29">
        <f t="shared" si="0"/>
        <v>0</v>
      </c>
      <c r="T12" s="108" t="str">
        <f t="shared" si="1"/>
        <v/>
      </c>
      <c r="U12" s="68"/>
      <c r="V12" s="8"/>
      <c r="W12" s="259"/>
      <c r="X12" s="259"/>
      <c r="Y12" s="259"/>
      <c r="Z12" s="259"/>
      <c r="AA12" s="259"/>
      <c r="AB12" s="102">
        <f t="shared" si="2"/>
        <v>0</v>
      </c>
    </row>
    <row r="13" ht="16" customHeight="1" spans="1:28">
      <c r="A13" s="22"/>
      <c r="B13" s="32"/>
      <c r="C13" s="32"/>
      <c r="D13" s="22"/>
      <c r="E13" s="32"/>
      <c r="F13" s="22"/>
      <c r="G13" s="22"/>
      <c r="H13" s="22"/>
      <c r="I13" s="22"/>
      <c r="J13" s="69"/>
      <c r="K13" s="69"/>
      <c r="L13" s="249"/>
      <c r="M13" s="249"/>
      <c r="N13" s="36"/>
      <c r="O13" s="29"/>
      <c r="P13" s="36"/>
      <c r="Q13" s="36"/>
      <c r="R13" s="148"/>
      <c r="S13" s="29">
        <f t="shared" si="0"/>
        <v>0</v>
      </c>
      <c r="T13" s="108" t="str">
        <f t="shared" si="1"/>
        <v/>
      </c>
      <c r="U13" s="68"/>
      <c r="V13" s="8"/>
      <c r="W13" s="259"/>
      <c r="X13" s="259"/>
      <c r="Y13" s="259"/>
      <c r="Z13" s="259"/>
      <c r="AA13" s="259"/>
      <c r="AB13" s="102">
        <f t="shared" si="2"/>
        <v>0</v>
      </c>
    </row>
    <row r="14" ht="16" customHeight="1" spans="1:28">
      <c r="A14" s="22"/>
      <c r="B14" s="32"/>
      <c r="C14" s="32"/>
      <c r="D14" s="22"/>
      <c r="E14" s="32"/>
      <c r="F14" s="22"/>
      <c r="G14" s="22"/>
      <c r="H14" s="22"/>
      <c r="I14" s="22"/>
      <c r="J14" s="69"/>
      <c r="K14" s="69"/>
      <c r="L14" s="249"/>
      <c r="M14" s="249"/>
      <c r="N14" s="36"/>
      <c r="O14" s="29"/>
      <c r="P14" s="36"/>
      <c r="Q14" s="36"/>
      <c r="R14" s="148"/>
      <c r="S14" s="29">
        <f t="shared" si="0"/>
        <v>0</v>
      </c>
      <c r="T14" s="108" t="str">
        <f t="shared" si="1"/>
        <v/>
      </c>
      <c r="U14" s="68"/>
      <c r="V14" s="8"/>
      <c r="W14" s="259"/>
      <c r="X14" s="259"/>
      <c r="Y14" s="259"/>
      <c r="Z14" s="259"/>
      <c r="AA14" s="259"/>
      <c r="AB14" s="102">
        <f t="shared" si="2"/>
        <v>0</v>
      </c>
    </row>
    <row r="15" ht="16" customHeight="1" spans="1:28">
      <c r="A15" s="22"/>
      <c r="B15" s="32"/>
      <c r="C15" s="32"/>
      <c r="D15" s="22"/>
      <c r="E15" s="32"/>
      <c r="F15" s="22"/>
      <c r="G15" s="22"/>
      <c r="H15" s="22"/>
      <c r="I15" s="22"/>
      <c r="J15" s="69"/>
      <c r="K15" s="69"/>
      <c r="L15" s="249"/>
      <c r="M15" s="249"/>
      <c r="N15" s="36"/>
      <c r="O15" s="29"/>
      <c r="P15" s="36"/>
      <c r="Q15" s="36"/>
      <c r="R15" s="148"/>
      <c r="S15" s="29">
        <f t="shared" si="0"/>
        <v>0</v>
      </c>
      <c r="T15" s="108" t="str">
        <f t="shared" si="1"/>
        <v/>
      </c>
      <c r="U15" s="68"/>
      <c r="V15" s="8"/>
      <c r="W15" s="259"/>
      <c r="X15" s="259"/>
      <c r="Y15" s="259"/>
      <c r="Z15" s="259"/>
      <c r="AA15" s="259"/>
      <c r="AB15" s="102">
        <f t="shared" si="2"/>
        <v>0</v>
      </c>
    </row>
    <row r="16" ht="16" customHeight="1" spans="1:28">
      <c r="A16" s="22"/>
      <c r="B16" s="32"/>
      <c r="C16" s="32"/>
      <c r="D16" s="22"/>
      <c r="E16" s="32"/>
      <c r="F16" s="22"/>
      <c r="G16" s="22"/>
      <c r="H16" s="22"/>
      <c r="I16" s="22"/>
      <c r="J16" s="69"/>
      <c r="K16" s="69"/>
      <c r="L16" s="249"/>
      <c r="M16" s="249"/>
      <c r="N16" s="36"/>
      <c r="O16" s="29"/>
      <c r="P16" s="36"/>
      <c r="Q16" s="36"/>
      <c r="R16" s="148"/>
      <c r="S16" s="29">
        <f t="shared" si="0"/>
        <v>0</v>
      </c>
      <c r="T16" s="108" t="str">
        <f t="shared" si="1"/>
        <v/>
      </c>
      <c r="U16" s="68"/>
      <c r="V16" s="8"/>
      <c r="W16" s="259"/>
      <c r="X16" s="259"/>
      <c r="Y16" s="259"/>
      <c r="Z16" s="259"/>
      <c r="AA16" s="259"/>
      <c r="AB16" s="102">
        <f t="shared" si="2"/>
        <v>0</v>
      </c>
    </row>
    <row r="17" ht="16" customHeight="1" spans="1:28">
      <c r="A17" s="22"/>
      <c r="B17" s="32"/>
      <c r="C17" s="32"/>
      <c r="D17" s="22"/>
      <c r="E17" s="32"/>
      <c r="F17" s="22"/>
      <c r="G17" s="22"/>
      <c r="H17" s="22"/>
      <c r="I17" s="22"/>
      <c r="J17" s="69"/>
      <c r="K17" s="69"/>
      <c r="L17" s="249"/>
      <c r="M17" s="249"/>
      <c r="N17" s="36"/>
      <c r="O17" s="29"/>
      <c r="P17" s="36"/>
      <c r="Q17" s="36"/>
      <c r="R17" s="148"/>
      <c r="S17" s="29">
        <f t="shared" si="0"/>
        <v>0</v>
      </c>
      <c r="T17" s="108" t="str">
        <f t="shared" si="1"/>
        <v/>
      </c>
      <c r="U17" s="68"/>
      <c r="V17" s="8"/>
      <c r="W17" s="259"/>
      <c r="X17" s="259"/>
      <c r="Y17" s="259"/>
      <c r="Z17" s="259"/>
      <c r="AA17" s="259"/>
      <c r="AB17" s="102">
        <f t="shared" si="2"/>
        <v>0</v>
      </c>
    </row>
    <row r="18" ht="16" customHeight="1" spans="1:28">
      <c r="A18" s="22"/>
      <c r="B18" s="32"/>
      <c r="C18" s="32"/>
      <c r="D18" s="22"/>
      <c r="E18" s="32"/>
      <c r="F18" s="22"/>
      <c r="G18" s="22"/>
      <c r="H18" s="22"/>
      <c r="I18" s="22"/>
      <c r="J18" s="69"/>
      <c r="K18" s="69"/>
      <c r="L18" s="249"/>
      <c r="M18" s="249"/>
      <c r="N18" s="36"/>
      <c r="O18" s="29"/>
      <c r="P18" s="36"/>
      <c r="Q18" s="36"/>
      <c r="R18" s="148"/>
      <c r="S18" s="29">
        <f t="shared" si="0"/>
        <v>0</v>
      </c>
      <c r="T18" s="108" t="str">
        <f t="shared" si="1"/>
        <v/>
      </c>
      <c r="U18" s="68"/>
      <c r="V18" s="8"/>
      <c r="W18" s="259"/>
      <c r="X18" s="259"/>
      <c r="Y18" s="259"/>
      <c r="Z18" s="259"/>
      <c r="AA18" s="259"/>
      <c r="AB18" s="102">
        <f t="shared" si="2"/>
        <v>0</v>
      </c>
    </row>
    <row r="19" ht="16" customHeight="1" spans="1:28">
      <c r="A19" s="22"/>
      <c r="B19" s="32"/>
      <c r="C19" s="32"/>
      <c r="D19" s="22"/>
      <c r="E19" s="32"/>
      <c r="F19" s="22"/>
      <c r="G19" s="22"/>
      <c r="H19" s="22"/>
      <c r="I19" s="22"/>
      <c r="J19" s="69"/>
      <c r="K19" s="69"/>
      <c r="L19" s="249"/>
      <c r="M19" s="249"/>
      <c r="N19" s="36"/>
      <c r="O19" s="29"/>
      <c r="P19" s="36"/>
      <c r="Q19" s="36"/>
      <c r="R19" s="148"/>
      <c r="S19" s="29">
        <f t="shared" si="0"/>
        <v>0</v>
      </c>
      <c r="T19" s="108" t="str">
        <f t="shared" si="1"/>
        <v/>
      </c>
      <c r="U19" s="68"/>
      <c r="V19" s="8"/>
      <c r="W19" s="259"/>
      <c r="X19" s="259"/>
      <c r="Y19" s="259"/>
      <c r="Z19" s="259"/>
      <c r="AA19" s="259"/>
      <c r="AB19" s="102">
        <f t="shared" si="2"/>
        <v>0</v>
      </c>
    </row>
    <row r="20" ht="16" customHeight="1" spans="1:28">
      <c r="A20" s="22"/>
      <c r="B20" s="32"/>
      <c r="C20" s="32"/>
      <c r="D20" s="22"/>
      <c r="E20" s="32"/>
      <c r="F20" s="22"/>
      <c r="G20" s="22"/>
      <c r="H20" s="22"/>
      <c r="I20" s="22"/>
      <c r="J20" s="69"/>
      <c r="K20" s="69"/>
      <c r="L20" s="249"/>
      <c r="M20" s="249"/>
      <c r="N20" s="36"/>
      <c r="O20" s="29"/>
      <c r="P20" s="36"/>
      <c r="Q20" s="36"/>
      <c r="R20" s="148"/>
      <c r="S20" s="29">
        <f t="shared" si="0"/>
        <v>0</v>
      </c>
      <c r="T20" s="108" t="str">
        <f t="shared" si="1"/>
        <v/>
      </c>
      <c r="U20" s="68"/>
      <c r="V20" s="8"/>
      <c r="W20" s="259"/>
      <c r="X20" s="259"/>
      <c r="Y20" s="259"/>
      <c r="Z20" s="259"/>
      <c r="AA20" s="259"/>
      <c r="AB20" s="102">
        <f t="shared" si="2"/>
        <v>0</v>
      </c>
    </row>
    <row r="21" ht="16" customHeight="1" spans="1:28">
      <c r="A21" s="22"/>
      <c r="B21" s="32"/>
      <c r="C21" s="32"/>
      <c r="D21" s="22"/>
      <c r="E21" s="32"/>
      <c r="F21" s="22"/>
      <c r="G21" s="22"/>
      <c r="H21" s="22"/>
      <c r="I21" s="22"/>
      <c r="J21" s="69"/>
      <c r="K21" s="69"/>
      <c r="L21" s="249"/>
      <c r="M21" s="249"/>
      <c r="N21" s="36"/>
      <c r="O21" s="29"/>
      <c r="P21" s="36"/>
      <c r="Q21" s="36"/>
      <c r="R21" s="148"/>
      <c r="S21" s="29">
        <f t="shared" si="0"/>
        <v>0</v>
      </c>
      <c r="T21" s="108" t="str">
        <f t="shared" si="1"/>
        <v/>
      </c>
      <c r="U21" s="68"/>
      <c r="V21" s="8"/>
      <c r="W21" s="259"/>
      <c r="X21" s="259"/>
      <c r="Y21" s="259"/>
      <c r="Z21" s="259"/>
      <c r="AA21" s="259"/>
      <c r="AB21" s="102">
        <f t="shared" si="2"/>
        <v>0</v>
      </c>
    </row>
    <row r="22" ht="16" customHeight="1" spans="1:28">
      <c r="A22" s="22"/>
      <c r="B22" s="32"/>
      <c r="C22" s="32"/>
      <c r="D22" s="22"/>
      <c r="E22" s="32"/>
      <c r="F22" s="22"/>
      <c r="G22" s="22"/>
      <c r="H22" s="22"/>
      <c r="I22" s="22"/>
      <c r="J22" s="69"/>
      <c r="K22" s="69"/>
      <c r="L22" s="69"/>
      <c r="M22" s="69"/>
      <c r="N22" s="36"/>
      <c r="O22" s="29"/>
      <c r="P22" s="36"/>
      <c r="Q22" s="36"/>
      <c r="R22" s="148"/>
      <c r="S22" s="29">
        <f t="shared" si="0"/>
        <v>0</v>
      </c>
      <c r="T22" s="108" t="str">
        <f t="shared" si="1"/>
        <v/>
      </c>
      <c r="U22" s="148"/>
      <c r="V22" s="8"/>
      <c r="W22" s="259"/>
      <c r="X22" s="259"/>
      <c r="Y22" s="259"/>
      <c r="Z22" s="259"/>
      <c r="AA22" s="259"/>
      <c r="AB22" s="102">
        <f t="shared" si="2"/>
        <v>0</v>
      </c>
    </row>
    <row r="23" ht="16" customHeight="1" spans="1:28">
      <c r="A23" s="22"/>
      <c r="B23" s="32"/>
      <c r="C23" s="32"/>
      <c r="D23" s="22"/>
      <c r="E23" s="32"/>
      <c r="F23" s="22"/>
      <c r="G23" s="22"/>
      <c r="H23" s="22"/>
      <c r="I23" s="22"/>
      <c r="J23" s="69"/>
      <c r="K23" s="69"/>
      <c r="L23" s="69"/>
      <c r="M23" s="69"/>
      <c r="N23" s="36"/>
      <c r="O23" s="29"/>
      <c r="P23" s="36"/>
      <c r="Q23" s="36"/>
      <c r="R23" s="148"/>
      <c r="S23" s="29">
        <f t="shared" si="0"/>
        <v>0</v>
      </c>
      <c r="T23" s="108" t="str">
        <f t="shared" si="1"/>
        <v/>
      </c>
      <c r="U23" s="148"/>
      <c r="V23" s="8"/>
      <c r="W23" s="259"/>
      <c r="X23" s="259"/>
      <c r="Y23" s="259"/>
      <c r="Z23" s="259"/>
      <c r="AA23" s="259"/>
      <c r="AB23" s="102">
        <f t="shared" si="2"/>
        <v>0</v>
      </c>
    </row>
    <row r="24" ht="16" customHeight="1" spans="1:28">
      <c r="A24" s="22"/>
      <c r="B24" s="32"/>
      <c r="C24" s="32"/>
      <c r="D24" s="22"/>
      <c r="E24" s="32"/>
      <c r="F24" s="22"/>
      <c r="G24" s="22"/>
      <c r="H24" s="22"/>
      <c r="I24" s="22"/>
      <c r="J24" s="69"/>
      <c r="K24" s="69"/>
      <c r="L24" s="69"/>
      <c r="M24" s="69"/>
      <c r="N24" s="36"/>
      <c r="O24" s="29"/>
      <c r="P24" s="36"/>
      <c r="Q24" s="36"/>
      <c r="R24" s="148"/>
      <c r="S24" s="29">
        <f t="shared" si="0"/>
        <v>0</v>
      </c>
      <c r="T24" s="108" t="str">
        <f t="shared" si="1"/>
        <v/>
      </c>
      <c r="U24" s="148"/>
      <c r="V24" s="8"/>
      <c r="W24" s="259"/>
      <c r="X24" s="259"/>
      <c r="Y24" s="259"/>
      <c r="Z24" s="259"/>
      <c r="AA24" s="259"/>
      <c r="AB24" s="102">
        <f t="shared" si="2"/>
        <v>0</v>
      </c>
    </row>
    <row r="25" ht="16" customHeight="1" spans="1:28">
      <c r="A25" s="22"/>
      <c r="B25" s="32"/>
      <c r="C25" s="32"/>
      <c r="D25" s="22"/>
      <c r="E25" s="32"/>
      <c r="F25" s="22"/>
      <c r="G25" s="22"/>
      <c r="H25" s="22"/>
      <c r="I25" s="22"/>
      <c r="J25" s="69"/>
      <c r="K25" s="69"/>
      <c r="L25" s="69"/>
      <c r="M25" s="69"/>
      <c r="N25" s="36"/>
      <c r="O25" s="29"/>
      <c r="P25" s="36"/>
      <c r="Q25" s="36"/>
      <c r="R25" s="148"/>
      <c r="S25" s="29">
        <f t="shared" si="0"/>
        <v>0</v>
      </c>
      <c r="T25" s="108" t="str">
        <f t="shared" si="1"/>
        <v/>
      </c>
      <c r="U25" s="148"/>
      <c r="V25" s="8"/>
      <c r="W25" s="259"/>
      <c r="X25" s="259"/>
      <c r="Y25" s="259"/>
      <c r="Z25" s="259"/>
      <c r="AA25" s="259"/>
      <c r="AB25" s="102">
        <f t="shared" si="2"/>
        <v>0</v>
      </c>
    </row>
    <row r="26" ht="16" customHeight="1" spans="1:28">
      <c r="A26" s="22"/>
      <c r="B26" s="32"/>
      <c r="C26" s="33"/>
      <c r="D26" s="22"/>
      <c r="E26" s="32"/>
      <c r="F26" s="22"/>
      <c r="G26" s="22"/>
      <c r="H26" s="22"/>
      <c r="I26" s="22"/>
      <c r="J26" s="69"/>
      <c r="K26" s="69"/>
      <c r="L26" s="69"/>
      <c r="M26" s="69"/>
      <c r="N26" s="36"/>
      <c r="O26" s="29"/>
      <c r="P26" s="36"/>
      <c r="Q26" s="36"/>
      <c r="R26" s="148"/>
      <c r="S26" s="29">
        <f t="shared" si="0"/>
        <v>0</v>
      </c>
      <c r="T26" s="108" t="str">
        <f t="shared" si="1"/>
        <v/>
      </c>
      <c r="U26" s="148"/>
      <c r="V26" s="8"/>
      <c r="W26" s="259"/>
      <c r="X26" s="259"/>
      <c r="Y26" s="259"/>
      <c r="Z26" s="259"/>
      <c r="AA26" s="259"/>
      <c r="AB26" s="102">
        <f t="shared" si="2"/>
        <v>0</v>
      </c>
    </row>
    <row r="27" ht="16" customHeight="1" spans="1:28">
      <c r="A27" s="22" t="s">
        <v>3076</v>
      </c>
      <c r="B27" s="21"/>
      <c r="C27" s="13"/>
      <c r="D27" s="22"/>
      <c r="E27" s="69"/>
      <c r="F27" s="69"/>
      <c r="G27" s="158"/>
      <c r="H27" s="158"/>
      <c r="I27" s="158"/>
      <c r="J27" s="29"/>
      <c r="K27" s="29"/>
      <c r="L27" s="29"/>
      <c r="M27" s="29"/>
      <c r="N27" s="36">
        <f>SUM(N7:N26)</f>
        <v>0</v>
      </c>
      <c r="O27" s="36">
        <f>SUM(O7:O26)</f>
        <v>0</v>
      </c>
      <c r="P27" s="36">
        <f>SUM(P7:P26)</f>
        <v>0</v>
      </c>
      <c r="Q27" s="36">
        <f>SUM(Q7:Q26)</f>
        <v>0</v>
      </c>
      <c r="R27" s="36"/>
      <c r="S27" s="36">
        <f>SUM(S7:S26)</f>
        <v>0</v>
      </c>
      <c r="T27" s="108" t="str">
        <f t="shared" si="1"/>
        <v/>
      </c>
      <c r="U27" s="32"/>
      <c r="V27" s="7"/>
      <c r="W27" s="259"/>
      <c r="X27" s="259"/>
      <c r="Y27" s="259"/>
      <c r="Z27" s="259"/>
      <c r="AA27" s="259"/>
      <c r="AB27" s="102">
        <f t="shared" si="2"/>
        <v>0</v>
      </c>
    </row>
    <row r="28" ht="16" customHeight="1" spans="1:28">
      <c r="A28" s="39" t="s">
        <v>3589</v>
      </c>
      <c r="B28" s="21"/>
      <c r="C28" s="13"/>
      <c r="D28" s="29"/>
      <c r="E28" s="29"/>
      <c r="F28" s="29"/>
      <c r="G28" s="29"/>
      <c r="H28" s="29"/>
      <c r="I28" s="29"/>
      <c r="J28" s="29"/>
      <c r="K28" s="29"/>
      <c r="L28" s="29"/>
      <c r="M28" s="29"/>
      <c r="N28" s="36"/>
      <c r="O28" s="29">
        <f>P27</f>
        <v>0</v>
      </c>
      <c r="P28" s="36"/>
      <c r="Q28" s="36"/>
      <c r="R28" s="148"/>
      <c r="S28" s="29"/>
      <c r="T28" s="29"/>
      <c r="U28" s="32"/>
      <c r="V28" s="8"/>
      <c r="W28" s="259"/>
      <c r="X28" s="259"/>
      <c r="Y28" s="259"/>
      <c r="Z28" s="259"/>
      <c r="AA28" s="259"/>
      <c r="AB28" s="102">
        <f t="shared" si="2"/>
        <v>0</v>
      </c>
    </row>
    <row r="29" ht="16" customHeight="1" spans="1:28">
      <c r="A29" s="22" t="s">
        <v>3165</v>
      </c>
      <c r="B29" s="21"/>
      <c r="C29" s="13"/>
      <c r="D29" s="22"/>
      <c r="E29" s="69"/>
      <c r="F29" s="69"/>
      <c r="G29" s="28"/>
      <c r="H29" s="28"/>
      <c r="I29" s="28"/>
      <c r="J29" s="29"/>
      <c r="K29" s="29"/>
      <c r="L29" s="29"/>
      <c r="M29" s="29"/>
      <c r="N29" s="36">
        <f>N27-N28</f>
        <v>0</v>
      </c>
      <c r="O29" s="36">
        <f>O27-O28</f>
        <v>0</v>
      </c>
      <c r="P29" s="36"/>
      <c r="Q29" s="36">
        <f>Q27</f>
        <v>0</v>
      </c>
      <c r="R29" s="36"/>
      <c r="S29" s="36">
        <f>S27</f>
        <v>0</v>
      </c>
      <c r="T29" s="108" t="str">
        <f>IF(O29=0,"",(S29-O29)/O29*100)</f>
        <v/>
      </c>
      <c r="U29" s="32"/>
      <c r="V29" s="7"/>
      <c r="W29" s="259"/>
      <c r="X29" s="259"/>
      <c r="Y29" s="259"/>
      <c r="Z29" s="259"/>
      <c r="AA29" s="259"/>
      <c r="AB29" s="102">
        <f t="shared" si="2"/>
        <v>0</v>
      </c>
    </row>
    <row r="30" ht="16" customHeight="1" spans="1:28">
      <c r="A30" s="73" t="e">
        <f>#REF!</f>
        <v>#REF!</v>
      </c>
      <c r="B30" s="73"/>
      <c r="C30" s="73"/>
      <c r="D30" s="73"/>
      <c r="E30" s="8"/>
      <c r="F30" s="8"/>
      <c r="G30" s="8"/>
      <c r="H30" s="8"/>
      <c r="I30" s="8"/>
      <c r="J30" s="8"/>
      <c r="K30" s="8"/>
      <c r="L30" s="8"/>
      <c r="M30" s="8"/>
      <c r="N30" s="74" t="str">
        <f>CONCATENATE(索引!$D$6,"：",索引!$D61,"    ",索引!$E61)</f>
        <v>评估人员：高晓宇    王海龙</v>
      </c>
      <c r="O30" s="74"/>
      <c r="P30" s="74"/>
      <c r="Q30" s="73"/>
      <c r="R30" s="73"/>
      <c r="S30" s="73"/>
      <c r="T30" s="73"/>
      <c r="U30" s="73"/>
      <c r="V30" s="7"/>
      <c r="W30" s="8"/>
      <c r="X30" s="8"/>
      <c r="Y30" s="8"/>
      <c r="Z30" s="8"/>
      <c r="AA30" s="8"/>
      <c r="AB30" s="8"/>
    </row>
    <row r="31" ht="16" customHeight="1" spans="1:28">
      <c r="A31" s="8" t="e">
        <f>#REF!</f>
        <v>#REF!</v>
      </c>
      <c r="B31" s="8"/>
      <c r="C31" s="8"/>
      <c r="D31" s="8"/>
      <c r="E31" s="8"/>
      <c r="F31" s="8"/>
      <c r="G31" s="8"/>
      <c r="H31" s="8"/>
      <c r="I31" s="8"/>
      <c r="J31" s="8"/>
      <c r="K31" s="8"/>
      <c r="L31" s="8"/>
      <c r="M31" s="8"/>
      <c r="N31" s="8"/>
      <c r="O31" s="8"/>
      <c r="P31" s="8"/>
      <c r="Q31" s="8"/>
      <c r="R31" s="8"/>
      <c r="S31" s="8"/>
      <c r="T31" s="8"/>
      <c r="U31" s="8"/>
      <c r="V31" s="8"/>
      <c r="W31" s="8"/>
      <c r="X31" s="8"/>
      <c r="Y31" s="8"/>
      <c r="Z31" s="8"/>
      <c r="AA31" s="8"/>
      <c r="AB31" s="8"/>
    </row>
    <row r="32" ht="16" customHeight="1" spans="1:28">
      <c r="A32" s="95" t="s">
        <v>3085</v>
      </c>
      <c r="B32" s="8"/>
      <c r="C32" s="8"/>
      <c r="D32" s="8"/>
      <c r="E32" s="8"/>
      <c r="F32" s="8"/>
      <c r="G32" s="8"/>
      <c r="H32" s="8"/>
      <c r="I32" s="8"/>
      <c r="J32" s="8"/>
      <c r="K32" s="8"/>
      <c r="L32" s="8"/>
      <c r="M32" s="8"/>
      <c r="N32" s="8"/>
      <c r="O32" s="8"/>
      <c r="P32" s="8"/>
      <c r="Q32" s="8"/>
      <c r="R32" s="8"/>
      <c r="S32" s="8"/>
      <c r="T32" s="8"/>
      <c r="U32" s="8"/>
      <c r="V32" s="8"/>
      <c r="W32" s="8"/>
      <c r="X32" s="8"/>
      <c r="Y32" s="8"/>
      <c r="Z32" s="8"/>
      <c r="AA32" s="8"/>
      <c r="AB32" s="8"/>
    </row>
    <row r="33" ht="16" customHeight="1" spans="1:28">
      <c r="A33" s="8"/>
      <c r="B33" s="96" t="s">
        <v>3590</v>
      </c>
      <c r="C33" s="8"/>
      <c r="D33" s="8"/>
      <c r="E33" s="8"/>
      <c r="F33" s="8"/>
      <c r="G33" s="8"/>
      <c r="H33" s="8"/>
      <c r="I33" s="8"/>
      <c r="J33" s="8"/>
      <c r="K33" s="8"/>
      <c r="L33" s="8"/>
      <c r="M33" s="8"/>
      <c r="N33" s="8"/>
      <c r="O33" s="8"/>
      <c r="P33" s="8"/>
      <c r="Q33" s="8"/>
      <c r="R33" s="8"/>
      <c r="S33" s="8"/>
      <c r="T33" s="8"/>
      <c r="U33" s="8"/>
      <c r="V33" s="8"/>
      <c r="W33" s="8"/>
      <c r="X33" s="8"/>
      <c r="Y33" s="8"/>
      <c r="Z33" s="8"/>
      <c r="AA33" s="8"/>
      <c r="AB33" s="8"/>
    </row>
    <row r="34" ht="16" customHeight="1" spans="1:28">
      <c r="A34" s="8"/>
      <c r="B34" s="96" t="s">
        <v>3591</v>
      </c>
      <c r="C34" s="8"/>
      <c r="D34" s="8"/>
      <c r="E34" s="8"/>
      <c r="F34" s="8"/>
      <c r="G34" s="8"/>
      <c r="H34" s="8"/>
      <c r="I34" s="8"/>
      <c r="J34" s="8"/>
      <c r="K34" s="8"/>
      <c r="L34" s="8"/>
      <c r="M34" s="8"/>
      <c r="N34" s="8"/>
      <c r="O34" s="8"/>
      <c r="P34" s="8"/>
      <c r="Q34" s="8"/>
      <c r="R34" s="8"/>
      <c r="S34" s="8"/>
      <c r="T34" s="8"/>
      <c r="U34" s="8"/>
      <c r="V34" s="8"/>
      <c r="W34" s="8"/>
      <c r="X34" s="8"/>
      <c r="Y34" s="8"/>
      <c r="Z34" s="8"/>
      <c r="AA34" s="8"/>
      <c r="AB34" s="8"/>
    </row>
    <row r="35" ht="16" customHeight="1" spans="1:28">
      <c r="A35" s="8"/>
      <c r="B35" s="96" t="s">
        <v>3592</v>
      </c>
      <c r="C35" s="8"/>
      <c r="D35" s="8"/>
      <c r="E35" s="8"/>
      <c r="F35" s="8"/>
      <c r="G35" s="8"/>
      <c r="H35" s="8"/>
      <c r="I35" s="8"/>
      <c r="J35" s="8"/>
      <c r="K35" s="8"/>
      <c r="L35" s="8"/>
      <c r="M35" s="8"/>
      <c r="N35" s="8"/>
      <c r="O35" s="8"/>
      <c r="P35" s="8"/>
      <c r="Q35" s="8"/>
      <c r="R35" s="8"/>
      <c r="S35" s="8"/>
      <c r="T35" s="8"/>
      <c r="U35" s="8"/>
      <c r="V35" s="8"/>
      <c r="W35" s="8"/>
      <c r="X35" s="8"/>
      <c r="Y35" s="8"/>
      <c r="Z35" s="8"/>
      <c r="AA35" s="8"/>
      <c r="AB35" s="8"/>
    </row>
    <row r="36" ht="16" customHeight="1" spans="1:28">
      <c r="A36" s="8"/>
      <c r="B36" s="96" t="s">
        <v>3593</v>
      </c>
      <c r="C36" s="8"/>
      <c r="D36" s="8"/>
      <c r="E36" s="8"/>
      <c r="F36" s="8"/>
      <c r="G36" s="8"/>
      <c r="H36" s="8"/>
      <c r="I36" s="8"/>
      <c r="J36" s="8"/>
      <c r="K36" s="8"/>
      <c r="L36" s="8"/>
      <c r="M36" s="8"/>
      <c r="N36" s="8"/>
      <c r="O36" s="8"/>
      <c r="P36" s="8"/>
      <c r="Q36" s="8"/>
      <c r="R36" s="8"/>
      <c r="S36" s="8"/>
      <c r="T36" s="8"/>
      <c r="U36" s="8"/>
      <c r="V36" s="8"/>
      <c r="W36" s="8"/>
      <c r="X36" s="8"/>
      <c r="Y36" s="8"/>
      <c r="Z36" s="8"/>
      <c r="AA36" s="8"/>
      <c r="AB36" s="8"/>
    </row>
    <row r="37" ht="16" customHeight="1" spans="1:28">
      <c r="A37" s="8"/>
      <c r="B37" s="96" t="s">
        <v>3594</v>
      </c>
      <c r="C37" s="8"/>
      <c r="D37" s="8"/>
      <c r="E37" s="8"/>
      <c r="F37" s="8"/>
      <c r="G37" s="8"/>
      <c r="H37" s="8"/>
      <c r="I37" s="8"/>
      <c r="J37" s="8"/>
      <c r="K37" s="8"/>
      <c r="L37" s="8"/>
      <c r="M37" s="8"/>
      <c r="N37" s="8"/>
      <c r="O37" s="8"/>
      <c r="P37" s="8"/>
      <c r="Q37" s="8"/>
      <c r="R37" s="8"/>
      <c r="S37" s="8"/>
      <c r="T37" s="8"/>
      <c r="U37" s="8"/>
      <c r="V37" s="8"/>
      <c r="W37" s="8"/>
      <c r="X37" s="8"/>
      <c r="Y37" s="8"/>
      <c r="Z37" s="8"/>
      <c r="AA37" s="8"/>
      <c r="AB37" s="8"/>
    </row>
    <row r="38" ht="16" customHeight="1" spans="1:28">
      <c r="A38" s="8"/>
      <c r="B38" s="96" t="s">
        <v>3595</v>
      </c>
      <c r="C38" s="8"/>
      <c r="D38" s="8"/>
      <c r="E38" s="8"/>
      <c r="F38" s="8"/>
      <c r="G38" s="8"/>
      <c r="H38" s="8"/>
      <c r="I38" s="8"/>
      <c r="J38" s="8"/>
      <c r="K38" s="8"/>
      <c r="L38" s="8"/>
      <c r="M38" s="8"/>
      <c r="N38" s="8"/>
      <c r="O38" s="8"/>
      <c r="P38" s="8"/>
      <c r="Q38" s="8"/>
      <c r="R38" s="8"/>
      <c r="S38" s="8"/>
      <c r="T38" s="8"/>
      <c r="U38" s="8"/>
      <c r="V38" s="8"/>
      <c r="W38" s="8"/>
      <c r="X38" s="8"/>
      <c r="Y38" s="8"/>
      <c r="Z38" s="8"/>
      <c r="AA38" s="8"/>
      <c r="AB38" s="8"/>
    </row>
    <row r="39" ht="16" customHeight="1" spans="1:28">
      <c r="A39" s="8"/>
      <c r="B39" s="96" t="s">
        <v>3596</v>
      </c>
      <c r="C39" s="8"/>
      <c r="D39" s="8"/>
      <c r="E39" s="8"/>
      <c r="F39" s="8"/>
      <c r="G39" s="8"/>
      <c r="H39" s="8"/>
      <c r="I39" s="8"/>
      <c r="J39" s="8"/>
      <c r="K39" s="8"/>
      <c r="L39" s="8"/>
      <c r="M39" s="8"/>
      <c r="N39" s="8"/>
      <c r="O39" s="8"/>
      <c r="P39" s="8"/>
      <c r="Q39" s="8"/>
      <c r="R39" s="8"/>
      <c r="S39" s="8"/>
      <c r="T39" s="8"/>
      <c r="U39" s="8"/>
      <c r="V39" s="8"/>
      <c r="W39" s="8"/>
      <c r="X39" s="8"/>
      <c r="Y39" s="8"/>
      <c r="Z39" s="8"/>
      <c r="AA39" s="8"/>
      <c r="AB39" s="8"/>
    </row>
  </sheetData>
  <mergeCells count="25">
    <mergeCell ref="A1:U1"/>
    <mergeCell ref="S2:U2"/>
    <mergeCell ref="A3:U3"/>
    <mergeCell ref="N5:O5"/>
    <mergeCell ref="Q5:S5"/>
    <mergeCell ref="W5:AB5"/>
    <mergeCell ref="A27:C27"/>
    <mergeCell ref="A28:C28"/>
    <mergeCell ref="A29:C29"/>
    <mergeCell ref="A5:A6"/>
    <mergeCell ref="B5:B6"/>
    <mergeCell ref="C5:C6"/>
    <mergeCell ref="D5:D6"/>
    <mergeCell ref="E5:E6"/>
    <mergeCell ref="F5:F6"/>
    <mergeCell ref="G5:G6"/>
    <mergeCell ref="H5:H6"/>
    <mergeCell ref="I5:I6"/>
    <mergeCell ref="J5:J6"/>
    <mergeCell ref="K5:K6"/>
    <mergeCell ref="L5:L6"/>
    <mergeCell ref="M5:M6"/>
    <mergeCell ref="P5:P6"/>
    <mergeCell ref="T5:T6"/>
    <mergeCell ref="U5:U6"/>
  </mergeCells>
  <pageMargins left="0.75" right="0.75" top="1" bottom="1" header="0.5" footer="0.5"/>
  <headerFooter/>
  <drawing r:id="rId2"/>
  <legacyDrawing r:id="rId3"/>
  <picture r:id="rId4"/>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BB33"/>
  <sheetViews>
    <sheetView workbookViewId="0">
      <pane xSplit="4" ySplit="6" topLeftCell="E7" activePane="bottomRight" state="frozen"/>
      <selection/>
      <selection pane="topRight"/>
      <selection pane="bottomLeft"/>
      <selection pane="bottomRight" activeCell="A1" sqref="A1:U1"/>
    </sheetView>
  </sheetViews>
  <sheetFormatPr defaultColWidth="14" defaultRowHeight="15.2"/>
  <cols>
    <col min="1" max="1" width="9" collapsed="1"/>
    <col min="2" max="2" width="9" hidden="1" customWidth="1" outlineLevel="1"/>
    <col min="3" max="3" width="9" collapsed="1"/>
    <col min="4" max="4" width="9" hidden="1" customWidth="1" outlineLevel="1"/>
    <col min="5" max="6" width="13" customWidth="1"/>
    <col min="7" max="7" width="11" customWidth="1"/>
    <col min="8" max="9" width="5" customWidth="1"/>
    <col min="10" max="11" width="7" customWidth="1"/>
    <col min="12" max="12" width="17" collapsed="1"/>
    <col min="13" max="13" width="17" hidden="1" customWidth="1" outlineLevel="1"/>
    <col min="14" max="17" width="9" customWidth="1"/>
    <col min="18" max="18" width="7" customWidth="1"/>
    <col min="19" max="19" width="9" customWidth="1"/>
    <col min="20" max="20" width="7" customWidth="1"/>
    <col min="21" max="22" width="5" customWidth="1"/>
    <col min="23" max="24" width="9" customWidth="1"/>
    <col min="25" max="25" width="5" customWidth="1"/>
    <col min="26" max="26" width="9" customWidth="1"/>
    <col min="27" max="27" width="11" customWidth="1"/>
    <col min="28" max="54" width="9" customWidth="1"/>
  </cols>
  <sheetData>
    <row r="1" ht="24" customHeight="1" spans="1:54">
      <c r="A1" s="61" t="s">
        <v>3597</v>
      </c>
      <c r="B1" s="62"/>
      <c r="C1" s="62"/>
      <c r="D1" s="62"/>
      <c r="E1" s="62"/>
      <c r="F1" s="62"/>
      <c r="G1" s="62"/>
      <c r="H1" s="62"/>
      <c r="I1" s="62"/>
      <c r="J1" s="62"/>
      <c r="K1" s="62"/>
      <c r="L1" s="62"/>
      <c r="M1" s="62"/>
      <c r="N1" s="62"/>
      <c r="O1" s="62"/>
      <c r="P1" s="62"/>
      <c r="Q1" s="62"/>
      <c r="R1" s="62"/>
      <c r="S1" s="62"/>
      <c r="T1" s="62"/>
      <c r="U1" s="62"/>
      <c r="V1" s="62"/>
      <c r="W1" s="62"/>
      <c r="X1" s="62"/>
      <c r="Y1" s="62"/>
      <c r="Z1" s="62"/>
      <c r="AA1" s="62"/>
      <c r="AB1" s="62"/>
      <c r="AC1" s="62"/>
      <c r="AD1" s="62"/>
      <c r="AE1" s="62"/>
      <c r="AF1" s="62"/>
      <c r="AG1" s="62"/>
      <c r="AH1" s="62"/>
      <c r="AI1" s="62"/>
      <c r="AJ1" s="62"/>
      <c r="AK1" s="62"/>
      <c r="AL1" s="62"/>
      <c r="AM1" s="62"/>
      <c r="AN1" s="62"/>
      <c r="AO1" s="62"/>
      <c r="AP1" s="62"/>
      <c r="AQ1" s="62"/>
      <c r="AR1" s="62"/>
      <c r="AS1" s="62"/>
      <c r="AT1" s="62"/>
      <c r="AU1" s="62"/>
      <c r="AV1" s="62"/>
      <c r="AW1" s="62"/>
      <c r="AX1" s="62"/>
      <c r="AY1" s="62"/>
      <c r="AZ1" s="62"/>
      <c r="BA1" s="62"/>
      <c r="BB1" s="62"/>
    </row>
    <row r="2" ht="16" customHeight="1" spans="1:54">
      <c r="A2" s="63"/>
      <c r="B2" s="63"/>
      <c r="C2" s="63"/>
      <c r="D2" s="63"/>
      <c r="E2" s="63"/>
      <c r="F2" s="63"/>
      <c r="G2" s="63"/>
      <c r="H2" s="63"/>
      <c r="I2" s="63"/>
      <c r="J2" s="63"/>
      <c r="K2" s="25"/>
      <c r="L2" s="25"/>
      <c r="M2" s="25"/>
      <c r="N2" s="25"/>
      <c r="O2" s="25"/>
      <c r="P2" s="25"/>
      <c r="Q2" s="25"/>
      <c r="R2" s="25"/>
      <c r="S2" s="25"/>
      <c r="T2" s="25"/>
      <c r="U2" s="63" t="s">
        <v>3598</v>
      </c>
      <c r="V2" s="63"/>
      <c r="W2" s="63"/>
      <c r="X2" s="63"/>
      <c r="Y2" s="63"/>
      <c r="Z2" s="8"/>
      <c r="AA2" s="8"/>
      <c r="AB2" s="8"/>
      <c r="AC2" s="8"/>
      <c r="AD2" s="8"/>
      <c r="AE2" s="8"/>
      <c r="AF2" s="8"/>
      <c r="AG2" s="8"/>
      <c r="AH2" s="8"/>
      <c r="AI2" s="8"/>
      <c r="AJ2" s="8"/>
      <c r="AK2" s="8"/>
      <c r="AL2" s="8"/>
      <c r="AM2" s="8"/>
      <c r="AN2" s="8"/>
      <c r="AO2" s="8"/>
      <c r="AP2" s="8"/>
      <c r="AQ2" s="8"/>
      <c r="AR2" s="8"/>
      <c r="AS2" s="8"/>
      <c r="AT2" s="8"/>
      <c r="AU2" s="8"/>
      <c r="AV2" s="8"/>
      <c r="AW2" s="8"/>
      <c r="AX2" s="8"/>
      <c r="AY2" s="8"/>
      <c r="AZ2" s="8"/>
      <c r="BA2" s="8"/>
      <c r="BB2" s="8"/>
    </row>
    <row r="3" ht="16" customHeight="1" spans="1:54">
      <c r="A3" s="63" t="e">
        <f>#REF!</f>
        <v>#REF!</v>
      </c>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c r="BA3" s="8"/>
      <c r="BB3" s="8"/>
    </row>
    <row r="4" ht="16" customHeight="1" spans="1:54">
      <c r="A4" s="64" t="e">
        <f>#REF!</f>
        <v>#REF!</v>
      </c>
      <c r="B4" s="64"/>
      <c r="C4" s="64"/>
      <c r="D4" s="64"/>
      <c r="E4" s="64"/>
      <c r="F4" s="64"/>
      <c r="G4" s="64"/>
      <c r="H4" s="64"/>
      <c r="I4" s="64"/>
      <c r="J4" s="64"/>
      <c r="K4" s="64"/>
      <c r="L4" s="64"/>
      <c r="M4" s="77"/>
      <c r="N4" s="8"/>
      <c r="O4" s="8"/>
      <c r="P4" s="8"/>
      <c r="Q4" s="8"/>
      <c r="R4" s="8"/>
      <c r="S4" s="8"/>
      <c r="T4" s="8"/>
      <c r="U4" s="42" t="s">
        <v>2952</v>
      </c>
      <c r="V4" s="42"/>
      <c r="W4" s="42"/>
      <c r="X4" s="42"/>
      <c r="Y4" s="42"/>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row>
    <row r="5" ht="16" customHeight="1" spans="1:54">
      <c r="A5" s="22" t="s">
        <v>0</v>
      </c>
      <c r="B5" s="90" t="s">
        <v>3599</v>
      </c>
      <c r="C5" s="22" t="s">
        <v>3600</v>
      </c>
      <c r="D5" s="90" t="s">
        <v>3437</v>
      </c>
      <c r="E5" s="90" t="s">
        <v>3601</v>
      </c>
      <c r="F5" s="90" t="s">
        <v>3602</v>
      </c>
      <c r="G5" s="90" t="s">
        <v>3577</v>
      </c>
      <c r="H5" s="90" t="s">
        <v>3229</v>
      </c>
      <c r="I5" s="90" t="s">
        <v>3231</v>
      </c>
      <c r="J5" s="90" t="s">
        <v>3579</v>
      </c>
      <c r="K5" s="90" t="s">
        <v>3298</v>
      </c>
      <c r="L5" s="90" t="s">
        <v>3603</v>
      </c>
      <c r="M5" s="90" t="s">
        <v>3580</v>
      </c>
      <c r="N5" s="90" t="s">
        <v>3050</v>
      </c>
      <c r="O5" s="13"/>
      <c r="P5" s="90" t="s">
        <v>3251</v>
      </c>
      <c r="Q5" s="22" t="s">
        <v>3051</v>
      </c>
      <c r="R5" s="21"/>
      <c r="S5" s="13"/>
      <c r="T5" s="90" t="s">
        <v>3053</v>
      </c>
      <c r="U5" s="90" t="s">
        <v>3083</v>
      </c>
      <c r="V5" s="114"/>
      <c r="W5" s="240" t="s">
        <v>3604</v>
      </c>
      <c r="X5" s="240" t="s">
        <v>3605</v>
      </c>
      <c r="Y5" s="240" t="s">
        <v>3606</v>
      </c>
      <c r="Z5" s="25"/>
      <c r="AA5" s="65" t="s">
        <v>3607</v>
      </c>
      <c r="AB5" s="65" t="s">
        <v>3608</v>
      </c>
      <c r="AC5" s="65" t="s">
        <v>3609</v>
      </c>
      <c r="AD5" s="8"/>
      <c r="AE5" s="240" t="s">
        <v>3610</v>
      </c>
      <c r="AF5" s="240" t="s">
        <v>3611</v>
      </c>
      <c r="AG5" s="240" t="s">
        <v>3612</v>
      </c>
      <c r="AH5" s="240" t="s">
        <v>3613</v>
      </c>
      <c r="AI5" s="240" t="s">
        <v>3418</v>
      </c>
      <c r="AJ5" s="240" t="s">
        <v>3614</v>
      </c>
      <c r="AK5" s="240" t="s">
        <v>3615</v>
      </c>
      <c r="AL5" s="240" t="s">
        <v>3616</v>
      </c>
      <c r="AM5" s="240" t="s">
        <v>3617</v>
      </c>
      <c r="AN5" s="240" t="s">
        <v>3618</v>
      </c>
      <c r="AO5" s="240" t="s">
        <v>3619</v>
      </c>
      <c r="AP5" s="240" t="s">
        <v>3620</v>
      </c>
      <c r="AQ5" s="240" t="s">
        <v>3621</v>
      </c>
      <c r="AR5" s="240" t="s">
        <v>3622</v>
      </c>
      <c r="AS5" s="240" t="s">
        <v>3623</v>
      </c>
      <c r="AT5" s="240" t="s">
        <v>3624</v>
      </c>
      <c r="AU5" s="240" t="s">
        <v>3625</v>
      </c>
      <c r="AV5" s="240" t="s">
        <v>3626</v>
      </c>
      <c r="AW5" s="240" t="s">
        <v>3627</v>
      </c>
      <c r="AX5" s="240" t="s">
        <v>3628</v>
      </c>
      <c r="AY5" s="240" t="s">
        <v>3629</v>
      </c>
      <c r="AZ5" s="240" t="s">
        <v>3630</v>
      </c>
      <c r="BA5" s="240" t="s">
        <v>3631</v>
      </c>
      <c r="BB5" s="240" t="s">
        <v>3632</v>
      </c>
    </row>
    <row r="6" ht="16" customHeight="1" spans="1:54">
      <c r="A6" s="37"/>
      <c r="B6" s="37"/>
      <c r="C6" s="37"/>
      <c r="D6" s="37"/>
      <c r="E6" s="37"/>
      <c r="F6" s="37"/>
      <c r="G6" s="37"/>
      <c r="H6" s="37"/>
      <c r="I6" s="37"/>
      <c r="J6" s="37"/>
      <c r="K6" s="37"/>
      <c r="L6" s="37"/>
      <c r="M6" s="37"/>
      <c r="N6" s="35" t="s">
        <v>3463</v>
      </c>
      <c r="O6" s="22" t="s">
        <v>3464</v>
      </c>
      <c r="P6" s="37"/>
      <c r="Q6" s="22" t="s">
        <v>3463</v>
      </c>
      <c r="R6" s="90" t="s">
        <v>3302</v>
      </c>
      <c r="S6" s="22" t="s">
        <v>3464</v>
      </c>
      <c r="T6" s="37"/>
      <c r="U6" s="37"/>
      <c r="V6" s="25"/>
      <c r="W6" s="241"/>
      <c r="X6" s="241"/>
      <c r="Y6" s="241"/>
      <c r="Z6" s="25"/>
      <c r="AA6" s="241"/>
      <c r="AB6" s="241"/>
      <c r="AC6" s="241"/>
      <c r="AD6" s="8"/>
      <c r="AE6" s="241"/>
      <c r="AF6" s="241"/>
      <c r="AG6" s="241"/>
      <c r="AH6" s="241"/>
      <c r="AI6" s="241"/>
      <c r="AJ6" s="241"/>
      <c r="AK6" s="241"/>
      <c r="AL6" s="241"/>
      <c r="AM6" s="241"/>
      <c r="AN6" s="241"/>
      <c r="AO6" s="241"/>
      <c r="AP6" s="241"/>
      <c r="AQ6" s="241"/>
      <c r="AR6" s="241"/>
      <c r="AS6" s="241"/>
      <c r="AT6" s="241"/>
      <c r="AU6" s="241"/>
      <c r="AV6" s="241"/>
      <c r="AW6" s="241"/>
      <c r="AX6" s="241"/>
      <c r="AY6" s="241"/>
      <c r="AZ6" s="241"/>
      <c r="BA6" s="241"/>
      <c r="BB6" s="241"/>
    </row>
    <row r="7" ht="16" customHeight="1" spans="1:54">
      <c r="A7" s="22"/>
      <c r="B7" s="22"/>
      <c r="C7" s="22"/>
      <c r="D7" s="22"/>
      <c r="E7" s="32"/>
      <c r="F7" s="32"/>
      <c r="G7" s="32"/>
      <c r="H7" s="22"/>
      <c r="I7" s="22"/>
      <c r="J7" s="69"/>
      <c r="K7" s="69"/>
      <c r="L7" s="158"/>
      <c r="M7" s="249" t="s">
        <v>3588</v>
      </c>
      <c r="N7" s="36"/>
      <c r="O7" s="29"/>
      <c r="P7" s="36"/>
      <c r="Q7" s="36"/>
      <c r="R7" s="148"/>
      <c r="S7" s="29">
        <f t="shared" ref="S7:S26" si="0">ROUND(Q7*R7/100,2)</f>
        <v>0</v>
      </c>
      <c r="T7" s="108" t="str">
        <f t="shared" ref="T7:T27" si="1">IF(O7-P7=0,"",(S7-O7+P7)/(O7-P7)*100)</f>
        <v/>
      </c>
      <c r="U7" s="68"/>
      <c r="V7" s="8"/>
      <c r="W7" s="250"/>
      <c r="X7" s="250"/>
      <c r="Y7" s="250"/>
      <c r="Z7" s="8"/>
      <c r="AA7" s="110"/>
      <c r="AB7" s="110"/>
      <c r="AC7" s="110"/>
      <c r="AD7" s="8"/>
      <c r="AE7" s="65"/>
      <c r="AF7" s="65"/>
      <c r="AG7" s="65"/>
      <c r="AH7" s="65"/>
      <c r="AI7" s="65"/>
      <c r="AJ7" s="65"/>
      <c r="AK7" s="243"/>
      <c r="AL7" s="251"/>
      <c r="AM7" s="65"/>
      <c r="AN7" s="65"/>
      <c r="AO7" s="250"/>
      <c r="AP7" s="65"/>
      <c r="AQ7" s="250"/>
      <c r="AR7" s="250"/>
      <c r="AS7" s="250"/>
      <c r="AT7" s="246"/>
      <c r="AU7" s="246"/>
      <c r="AV7" s="246"/>
      <c r="AW7" s="71"/>
      <c r="AX7" s="142"/>
      <c r="AY7" s="246"/>
      <c r="AZ7" s="71"/>
      <c r="BA7" s="71"/>
      <c r="BB7" s="71"/>
    </row>
    <row r="8" ht="16" customHeight="1" spans="1:54">
      <c r="A8" s="22"/>
      <c r="B8" s="22"/>
      <c r="C8" s="22"/>
      <c r="D8" s="22"/>
      <c r="E8" s="32"/>
      <c r="F8" s="32"/>
      <c r="G8" s="32"/>
      <c r="H8" s="22"/>
      <c r="I8" s="22"/>
      <c r="J8" s="69"/>
      <c r="K8" s="69"/>
      <c r="L8" s="158"/>
      <c r="M8" s="158"/>
      <c r="N8" s="36"/>
      <c r="O8" s="29"/>
      <c r="P8" s="36"/>
      <c r="Q8" s="36"/>
      <c r="R8" s="148"/>
      <c r="S8" s="29">
        <f t="shared" si="0"/>
        <v>0</v>
      </c>
      <c r="T8" s="108" t="str">
        <f t="shared" si="1"/>
        <v/>
      </c>
      <c r="U8" s="68"/>
      <c r="V8" s="8"/>
      <c r="W8" s="250"/>
      <c r="X8" s="250"/>
      <c r="Y8" s="250"/>
      <c r="Z8" s="8"/>
      <c r="AA8" s="110"/>
      <c r="AB8" s="110"/>
      <c r="AC8" s="110"/>
      <c r="AD8" s="8"/>
      <c r="AE8" s="65"/>
      <c r="AF8" s="65"/>
      <c r="AG8" s="65"/>
      <c r="AH8" s="65"/>
      <c r="AI8" s="65"/>
      <c r="AJ8" s="65"/>
      <c r="AK8" s="243"/>
      <c r="AL8" s="251"/>
      <c r="AM8" s="65"/>
      <c r="AN8" s="65"/>
      <c r="AO8" s="250"/>
      <c r="AP8" s="65"/>
      <c r="AQ8" s="250"/>
      <c r="AR8" s="250"/>
      <c r="AS8" s="250"/>
      <c r="AT8" s="246"/>
      <c r="AU8" s="246"/>
      <c r="AV8" s="246"/>
      <c r="AW8" s="71"/>
      <c r="AX8" s="142"/>
      <c r="AY8" s="246"/>
      <c r="AZ8" s="71"/>
      <c r="BA8" s="71"/>
      <c r="BB8" s="71"/>
    </row>
    <row r="9" ht="13" customHeight="1" spans="1:54">
      <c r="A9" s="22"/>
      <c r="B9" s="22"/>
      <c r="C9" s="22"/>
      <c r="D9" s="22"/>
      <c r="E9" s="32"/>
      <c r="F9" s="32"/>
      <c r="G9" s="32"/>
      <c r="H9" s="22"/>
      <c r="I9" s="22"/>
      <c r="J9" s="69"/>
      <c r="K9" s="69"/>
      <c r="L9" s="158"/>
      <c r="M9" s="158"/>
      <c r="N9" s="36"/>
      <c r="O9" s="29"/>
      <c r="P9" s="36"/>
      <c r="Q9" s="36"/>
      <c r="R9" s="148"/>
      <c r="S9" s="29">
        <f t="shared" si="0"/>
        <v>0</v>
      </c>
      <c r="T9" s="108" t="str">
        <f t="shared" si="1"/>
        <v/>
      </c>
      <c r="U9" s="68"/>
      <c r="V9" s="8"/>
      <c r="W9" s="250"/>
      <c r="X9" s="250"/>
      <c r="Y9" s="250"/>
      <c r="Z9" s="8"/>
      <c r="AA9" s="8"/>
      <c r="AB9" s="8"/>
      <c r="AC9" s="8"/>
      <c r="AD9" s="8"/>
      <c r="AE9" s="8"/>
      <c r="AF9" s="8"/>
      <c r="AG9" s="8"/>
      <c r="AH9" s="8"/>
      <c r="AI9" s="8"/>
      <c r="AJ9" s="8"/>
      <c r="AK9" s="8"/>
      <c r="AL9" s="8"/>
      <c r="AM9" s="8"/>
      <c r="AN9" s="8"/>
      <c r="AO9" s="8"/>
      <c r="AP9" s="8"/>
      <c r="AQ9" s="8"/>
      <c r="AR9" s="8"/>
      <c r="AS9" s="8"/>
      <c r="AT9" s="8"/>
      <c r="AU9" s="8"/>
      <c r="AV9" s="8"/>
      <c r="AW9" s="8"/>
      <c r="AX9" s="8"/>
      <c r="AY9" s="8"/>
      <c r="AZ9" s="8"/>
      <c r="BA9" s="8"/>
      <c r="BB9" s="8"/>
    </row>
    <row r="10" ht="16" customHeight="1" spans="1:54">
      <c r="A10" s="22"/>
      <c r="B10" s="22"/>
      <c r="C10" s="22"/>
      <c r="D10" s="22"/>
      <c r="E10" s="32"/>
      <c r="F10" s="32"/>
      <c r="G10" s="32"/>
      <c r="H10" s="22"/>
      <c r="I10" s="22"/>
      <c r="J10" s="69"/>
      <c r="K10" s="69"/>
      <c r="L10" s="158"/>
      <c r="M10" s="158"/>
      <c r="N10" s="36"/>
      <c r="O10" s="29"/>
      <c r="P10" s="36"/>
      <c r="Q10" s="36"/>
      <c r="R10" s="148"/>
      <c r="S10" s="29">
        <f t="shared" si="0"/>
        <v>0</v>
      </c>
      <c r="T10" s="108" t="str">
        <f t="shared" si="1"/>
        <v/>
      </c>
      <c r="U10" s="68"/>
      <c r="V10" s="8"/>
      <c r="W10" s="110"/>
      <c r="X10" s="110"/>
      <c r="Y10" s="110"/>
      <c r="Z10" s="8"/>
      <c r="AA10" s="8"/>
      <c r="AB10" s="8"/>
      <c r="AC10" s="8"/>
      <c r="AD10" s="8"/>
      <c r="AE10" s="8"/>
      <c r="AF10" s="8"/>
      <c r="AG10" s="8"/>
      <c r="AH10" s="8"/>
      <c r="AI10" s="8"/>
      <c r="AJ10" s="8"/>
      <c r="AK10" s="8"/>
      <c r="AL10" s="8"/>
      <c r="AM10" s="8"/>
      <c r="AN10" s="8"/>
      <c r="AO10" s="8"/>
      <c r="AP10" s="8"/>
      <c r="AQ10" s="8"/>
      <c r="AR10" s="8"/>
      <c r="AS10" s="8"/>
      <c r="AT10" s="8"/>
      <c r="AU10" s="8"/>
      <c r="AV10" s="8"/>
      <c r="AW10" s="8"/>
      <c r="AX10" s="8"/>
      <c r="AY10" s="8"/>
      <c r="AZ10" s="8"/>
      <c r="BA10" s="8"/>
      <c r="BB10" s="8"/>
    </row>
    <row r="11" ht="16" customHeight="1" spans="1:54">
      <c r="A11" s="22"/>
      <c r="B11" s="22"/>
      <c r="C11" s="22"/>
      <c r="D11" s="22"/>
      <c r="E11" s="32"/>
      <c r="F11" s="32"/>
      <c r="G11" s="32"/>
      <c r="H11" s="22"/>
      <c r="I11" s="22"/>
      <c r="J11" s="69"/>
      <c r="K11" s="69"/>
      <c r="L11" s="158"/>
      <c r="M11" s="158"/>
      <c r="N11" s="36"/>
      <c r="O11" s="29"/>
      <c r="P11" s="36"/>
      <c r="Q11" s="36"/>
      <c r="R11" s="148"/>
      <c r="S11" s="29">
        <f t="shared" si="0"/>
        <v>0</v>
      </c>
      <c r="T11" s="108" t="str">
        <f t="shared" si="1"/>
        <v/>
      </c>
      <c r="U11" s="68"/>
      <c r="V11" s="8"/>
      <c r="W11" s="110"/>
      <c r="X11" s="110"/>
      <c r="Y11" s="110"/>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row>
    <row r="12" ht="16" customHeight="1" spans="1:54">
      <c r="A12" s="22"/>
      <c r="B12" s="22"/>
      <c r="C12" s="22"/>
      <c r="D12" s="22"/>
      <c r="E12" s="32"/>
      <c r="F12" s="32"/>
      <c r="G12" s="32"/>
      <c r="H12" s="22"/>
      <c r="I12" s="22"/>
      <c r="J12" s="69"/>
      <c r="K12" s="69"/>
      <c r="L12" s="158"/>
      <c r="M12" s="158"/>
      <c r="N12" s="36"/>
      <c r="O12" s="29"/>
      <c r="P12" s="36"/>
      <c r="Q12" s="36"/>
      <c r="R12" s="148"/>
      <c r="S12" s="29">
        <f t="shared" si="0"/>
        <v>0</v>
      </c>
      <c r="T12" s="108" t="str">
        <f t="shared" si="1"/>
        <v/>
      </c>
      <c r="U12" s="68"/>
      <c r="V12" s="8"/>
      <c r="W12" s="110"/>
      <c r="X12" s="110"/>
      <c r="Y12" s="110"/>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row>
    <row r="13" ht="16" customHeight="1" spans="1:54">
      <c r="A13" s="22"/>
      <c r="B13" s="22"/>
      <c r="C13" s="22"/>
      <c r="D13" s="22"/>
      <c r="E13" s="32"/>
      <c r="F13" s="32"/>
      <c r="G13" s="32"/>
      <c r="H13" s="22"/>
      <c r="I13" s="22"/>
      <c r="J13" s="69"/>
      <c r="K13" s="69"/>
      <c r="L13" s="158"/>
      <c r="M13" s="158"/>
      <c r="N13" s="36"/>
      <c r="O13" s="29"/>
      <c r="P13" s="36"/>
      <c r="Q13" s="36"/>
      <c r="R13" s="148"/>
      <c r="S13" s="29">
        <f t="shared" si="0"/>
        <v>0</v>
      </c>
      <c r="T13" s="108" t="str">
        <f t="shared" si="1"/>
        <v/>
      </c>
      <c r="U13" s="68"/>
      <c r="V13" s="8"/>
      <c r="W13" s="110"/>
      <c r="X13" s="110"/>
      <c r="Y13" s="110"/>
      <c r="Z13" s="8"/>
      <c r="AA13" s="8"/>
      <c r="AB13" s="8"/>
      <c r="AC13" s="8"/>
      <c r="AD13" s="8"/>
      <c r="AE13" s="8"/>
      <c r="AF13" s="8"/>
      <c r="AG13" s="8"/>
      <c r="AH13" s="8"/>
      <c r="AI13" s="8"/>
      <c r="AJ13" s="8"/>
      <c r="AK13" s="8"/>
      <c r="AL13" s="8"/>
      <c r="AM13" s="8"/>
      <c r="AN13" s="8"/>
      <c r="AO13" s="8"/>
      <c r="AP13" s="8"/>
      <c r="AQ13" s="8"/>
      <c r="AR13" s="8"/>
      <c r="AS13" s="8"/>
      <c r="AT13" s="8"/>
      <c r="AU13" s="8"/>
      <c r="AV13" s="8"/>
      <c r="AW13" s="8"/>
      <c r="AX13" s="8"/>
      <c r="AY13" s="8"/>
      <c r="AZ13" s="8"/>
      <c r="BA13" s="8"/>
      <c r="BB13" s="8"/>
    </row>
    <row r="14" ht="16" customHeight="1" spans="1:54">
      <c r="A14" s="22"/>
      <c r="B14" s="22"/>
      <c r="C14" s="22"/>
      <c r="D14" s="22"/>
      <c r="E14" s="32"/>
      <c r="F14" s="32"/>
      <c r="G14" s="32"/>
      <c r="H14" s="22"/>
      <c r="I14" s="22"/>
      <c r="J14" s="69"/>
      <c r="K14" s="69"/>
      <c r="L14" s="158"/>
      <c r="M14" s="158"/>
      <c r="N14" s="36"/>
      <c r="O14" s="29"/>
      <c r="P14" s="36"/>
      <c r="Q14" s="36"/>
      <c r="R14" s="148"/>
      <c r="S14" s="29">
        <f t="shared" si="0"/>
        <v>0</v>
      </c>
      <c r="T14" s="108" t="str">
        <f t="shared" si="1"/>
        <v/>
      </c>
      <c r="U14" s="68"/>
      <c r="V14" s="8"/>
      <c r="W14" s="110"/>
      <c r="X14" s="110"/>
      <c r="Y14" s="110"/>
      <c r="Z14" s="8"/>
      <c r="AA14" s="8"/>
      <c r="AB14" s="8"/>
      <c r="AC14" s="8"/>
      <c r="AD14" s="8"/>
      <c r="AE14" s="8"/>
      <c r="AF14" s="8"/>
      <c r="AG14" s="8"/>
      <c r="AH14" s="8"/>
      <c r="AI14" s="8"/>
      <c r="AJ14" s="8"/>
      <c r="AK14" s="8"/>
      <c r="AL14" s="8"/>
      <c r="AM14" s="8"/>
      <c r="AN14" s="8"/>
      <c r="AO14" s="8"/>
      <c r="AP14" s="8"/>
      <c r="AQ14" s="8"/>
      <c r="AR14" s="8"/>
      <c r="AS14" s="8"/>
      <c r="AT14" s="8"/>
      <c r="AU14" s="8"/>
      <c r="AV14" s="8"/>
      <c r="AW14" s="8"/>
      <c r="AX14" s="8"/>
      <c r="AY14" s="8"/>
      <c r="AZ14" s="8"/>
      <c r="BA14" s="8"/>
      <c r="BB14" s="8"/>
    </row>
    <row r="15" ht="16" customHeight="1" spans="1:54">
      <c r="A15" s="22"/>
      <c r="B15" s="22"/>
      <c r="C15" s="22"/>
      <c r="D15" s="22"/>
      <c r="E15" s="32"/>
      <c r="F15" s="32"/>
      <c r="G15" s="32"/>
      <c r="H15" s="22"/>
      <c r="I15" s="22"/>
      <c r="J15" s="69"/>
      <c r="K15" s="69"/>
      <c r="L15" s="158"/>
      <c r="M15" s="158"/>
      <c r="N15" s="36"/>
      <c r="O15" s="29"/>
      <c r="P15" s="36"/>
      <c r="Q15" s="36"/>
      <c r="R15" s="148"/>
      <c r="S15" s="29">
        <f t="shared" si="0"/>
        <v>0</v>
      </c>
      <c r="T15" s="108" t="str">
        <f t="shared" si="1"/>
        <v/>
      </c>
      <c r="U15" s="68"/>
      <c r="V15" s="8"/>
      <c r="W15" s="71"/>
      <c r="X15" s="71"/>
      <c r="Y15" s="110"/>
      <c r="Z15" s="8"/>
      <c r="AA15" s="8"/>
      <c r="AB15" s="8"/>
      <c r="AC15" s="8"/>
      <c r="AD15" s="8"/>
      <c r="AE15" s="8"/>
      <c r="AF15" s="8"/>
      <c r="AG15" s="8"/>
      <c r="AH15" s="8"/>
      <c r="AI15" s="8"/>
      <c r="AJ15" s="8"/>
      <c r="AK15" s="8"/>
      <c r="AL15" s="8"/>
      <c r="AM15" s="8"/>
      <c r="AN15" s="8"/>
      <c r="AO15" s="8"/>
      <c r="AP15" s="8"/>
      <c r="AQ15" s="8"/>
      <c r="AR15" s="8"/>
      <c r="AS15" s="8"/>
      <c r="AT15" s="8"/>
      <c r="AU15" s="8"/>
      <c r="AV15" s="8"/>
      <c r="AW15" s="8"/>
      <c r="AX15" s="8"/>
      <c r="AY15" s="8"/>
      <c r="AZ15" s="8"/>
      <c r="BA15" s="8"/>
      <c r="BB15" s="8"/>
    </row>
    <row r="16" ht="16" customHeight="1" spans="1:54">
      <c r="A16" s="22"/>
      <c r="B16" s="22"/>
      <c r="C16" s="22"/>
      <c r="D16" s="22"/>
      <c r="E16" s="32"/>
      <c r="F16" s="32"/>
      <c r="G16" s="32"/>
      <c r="H16" s="22"/>
      <c r="I16" s="22"/>
      <c r="J16" s="69"/>
      <c r="K16" s="69"/>
      <c r="L16" s="158"/>
      <c r="M16" s="158"/>
      <c r="N16" s="36"/>
      <c r="O16" s="29"/>
      <c r="P16" s="36"/>
      <c r="Q16" s="36"/>
      <c r="R16" s="148"/>
      <c r="S16" s="29">
        <f t="shared" si="0"/>
        <v>0</v>
      </c>
      <c r="T16" s="108" t="str">
        <f t="shared" si="1"/>
        <v/>
      </c>
      <c r="U16" s="68"/>
      <c r="V16" s="8"/>
      <c r="W16" s="71"/>
      <c r="X16" s="71"/>
      <c r="Y16" s="110"/>
      <c r="Z16" s="8"/>
      <c r="AA16" s="8"/>
      <c r="AB16" s="8"/>
      <c r="AC16" s="8"/>
      <c r="AD16" s="8"/>
      <c r="AE16" s="8"/>
      <c r="AF16" s="8"/>
      <c r="AG16" s="8"/>
      <c r="AH16" s="8"/>
      <c r="AI16" s="8"/>
      <c r="AJ16" s="8"/>
      <c r="AK16" s="8"/>
      <c r="AL16" s="8"/>
      <c r="AM16" s="8"/>
      <c r="AN16" s="8"/>
      <c r="AO16" s="8"/>
      <c r="AP16" s="8"/>
      <c r="AQ16" s="8"/>
      <c r="AR16" s="8"/>
      <c r="AS16" s="8"/>
      <c r="AT16" s="8"/>
      <c r="AU16" s="8"/>
      <c r="AV16" s="8"/>
      <c r="AW16" s="8"/>
      <c r="AX16" s="8"/>
      <c r="AY16" s="8"/>
      <c r="AZ16" s="8"/>
      <c r="BA16" s="8"/>
      <c r="BB16" s="8"/>
    </row>
    <row r="17" ht="16" customHeight="1" spans="1:54">
      <c r="A17" s="22"/>
      <c r="B17" s="22"/>
      <c r="C17" s="22"/>
      <c r="D17" s="22"/>
      <c r="E17" s="32"/>
      <c r="F17" s="32"/>
      <c r="G17" s="32"/>
      <c r="H17" s="22"/>
      <c r="I17" s="22"/>
      <c r="J17" s="69"/>
      <c r="K17" s="69"/>
      <c r="L17" s="158"/>
      <c r="M17" s="158"/>
      <c r="N17" s="36"/>
      <c r="O17" s="29"/>
      <c r="P17" s="36"/>
      <c r="Q17" s="36"/>
      <c r="R17" s="148"/>
      <c r="S17" s="29">
        <f t="shared" si="0"/>
        <v>0</v>
      </c>
      <c r="T17" s="108" t="str">
        <f t="shared" si="1"/>
        <v/>
      </c>
      <c r="U17" s="68"/>
      <c r="V17" s="8"/>
      <c r="W17" s="71"/>
      <c r="X17" s="71"/>
      <c r="Y17" s="110"/>
      <c r="Z17" s="8"/>
      <c r="AA17" s="8"/>
      <c r="AB17" s="8"/>
      <c r="AC17" s="8"/>
      <c r="AD17" s="8"/>
      <c r="AE17" s="8"/>
      <c r="AF17" s="8"/>
      <c r="AG17" s="8"/>
      <c r="AH17" s="8"/>
      <c r="AI17" s="8"/>
      <c r="AJ17" s="8"/>
      <c r="AK17" s="8"/>
      <c r="AL17" s="8"/>
      <c r="AM17" s="8"/>
      <c r="AN17" s="8"/>
      <c r="AO17" s="8"/>
      <c r="AP17" s="8"/>
      <c r="AQ17" s="8"/>
      <c r="AR17" s="8"/>
      <c r="AS17" s="8"/>
      <c r="AT17" s="8"/>
      <c r="AU17" s="8"/>
      <c r="AV17" s="8"/>
      <c r="AW17" s="8"/>
      <c r="AX17" s="8"/>
      <c r="AY17" s="8"/>
      <c r="AZ17" s="8"/>
      <c r="BA17" s="8"/>
      <c r="BB17" s="8"/>
    </row>
    <row r="18" ht="16" customHeight="1" spans="1:54">
      <c r="A18" s="22"/>
      <c r="B18" s="22"/>
      <c r="C18" s="22"/>
      <c r="D18" s="22"/>
      <c r="E18" s="32"/>
      <c r="F18" s="32"/>
      <c r="G18" s="32"/>
      <c r="H18" s="22"/>
      <c r="I18" s="22"/>
      <c r="J18" s="69"/>
      <c r="K18" s="69"/>
      <c r="L18" s="158"/>
      <c r="M18" s="158"/>
      <c r="N18" s="36"/>
      <c r="O18" s="29"/>
      <c r="P18" s="36"/>
      <c r="Q18" s="36"/>
      <c r="R18" s="148"/>
      <c r="S18" s="29">
        <f t="shared" si="0"/>
        <v>0</v>
      </c>
      <c r="T18" s="108" t="str">
        <f t="shared" si="1"/>
        <v/>
      </c>
      <c r="U18" s="68"/>
      <c r="V18" s="8"/>
      <c r="W18" s="71"/>
      <c r="X18" s="71"/>
      <c r="Y18" s="110"/>
      <c r="Z18" s="8"/>
      <c r="AA18" s="8"/>
      <c r="AB18" s="8"/>
      <c r="AC18" s="8"/>
      <c r="AD18" s="8"/>
      <c r="AE18" s="8"/>
      <c r="AF18" s="8"/>
      <c r="AG18" s="8"/>
      <c r="AH18" s="8"/>
      <c r="AI18" s="8"/>
      <c r="AJ18" s="8"/>
      <c r="AK18" s="8"/>
      <c r="AL18" s="8"/>
      <c r="AM18" s="8"/>
      <c r="AN18" s="8"/>
      <c r="AO18" s="8"/>
      <c r="AP18" s="8"/>
      <c r="AQ18" s="8"/>
      <c r="AR18" s="8"/>
      <c r="AS18" s="8"/>
      <c r="AT18" s="8"/>
      <c r="AU18" s="8"/>
      <c r="AV18" s="8"/>
      <c r="AW18" s="8"/>
      <c r="AX18" s="8"/>
      <c r="AY18" s="8"/>
      <c r="AZ18" s="8"/>
      <c r="BA18" s="8"/>
      <c r="BB18" s="8"/>
    </row>
    <row r="19" ht="16" customHeight="1" spans="1:54">
      <c r="A19" s="22"/>
      <c r="B19" s="22"/>
      <c r="C19" s="22"/>
      <c r="D19" s="22"/>
      <c r="E19" s="32"/>
      <c r="F19" s="32"/>
      <c r="G19" s="32"/>
      <c r="H19" s="22"/>
      <c r="I19" s="22"/>
      <c r="J19" s="69"/>
      <c r="K19" s="69"/>
      <c r="L19" s="158"/>
      <c r="M19" s="158"/>
      <c r="N19" s="36"/>
      <c r="O19" s="29"/>
      <c r="P19" s="36"/>
      <c r="Q19" s="36"/>
      <c r="R19" s="148"/>
      <c r="S19" s="29">
        <f t="shared" si="0"/>
        <v>0</v>
      </c>
      <c r="T19" s="108" t="str">
        <f t="shared" si="1"/>
        <v/>
      </c>
      <c r="U19" s="68"/>
      <c r="V19" s="8"/>
      <c r="W19" s="71"/>
      <c r="X19" s="71"/>
      <c r="Y19" s="110"/>
      <c r="Z19" s="8"/>
      <c r="AA19" s="8"/>
      <c r="AB19" s="8"/>
      <c r="AC19" s="8"/>
      <c r="AD19" s="8"/>
      <c r="AE19" s="8"/>
      <c r="AF19" s="8"/>
      <c r="AG19" s="8"/>
      <c r="AH19" s="8"/>
      <c r="AI19" s="8"/>
      <c r="AJ19" s="8"/>
      <c r="AK19" s="8"/>
      <c r="AL19" s="8"/>
      <c r="AM19" s="8"/>
      <c r="AN19" s="8"/>
      <c r="AO19" s="8"/>
      <c r="AP19" s="8"/>
      <c r="AQ19" s="8"/>
      <c r="AR19" s="8"/>
      <c r="AS19" s="8"/>
      <c r="AT19" s="8"/>
      <c r="AU19" s="8"/>
      <c r="AV19" s="8"/>
      <c r="AW19" s="8"/>
      <c r="AX19" s="8"/>
      <c r="AY19" s="8"/>
      <c r="AZ19" s="8"/>
      <c r="BA19" s="8"/>
      <c r="BB19" s="8"/>
    </row>
    <row r="20" ht="16" customHeight="1" spans="1:54">
      <c r="A20" s="22"/>
      <c r="B20" s="22"/>
      <c r="C20" s="22"/>
      <c r="D20" s="22"/>
      <c r="E20" s="32"/>
      <c r="F20" s="32"/>
      <c r="G20" s="32"/>
      <c r="H20" s="22"/>
      <c r="I20" s="22"/>
      <c r="J20" s="69"/>
      <c r="K20" s="69"/>
      <c r="L20" s="158"/>
      <c r="M20" s="158"/>
      <c r="N20" s="36"/>
      <c r="O20" s="29"/>
      <c r="P20" s="36"/>
      <c r="Q20" s="36"/>
      <c r="R20" s="148"/>
      <c r="S20" s="29">
        <f t="shared" si="0"/>
        <v>0</v>
      </c>
      <c r="T20" s="108" t="str">
        <f t="shared" si="1"/>
        <v/>
      </c>
      <c r="U20" s="68"/>
      <c r="V20" s="8"/>
      <c r="W20" s="71"/>
      <c r="X20" s="71"/>
      <c r="Y20" s="110"/>
      <c r="Z20" s="8"/>
      <c r="AA20" s="8"/>
      <c r="AB20" s="8"/>
      <c r="AC20" s="8"/>
      <c r="AD20" s="8"/>
      <c r="AE20" s="8"/>
      <c r="AF20" s="8"/>
      <c r="AG20" s="8"/>
      <c r="AH20" s="8"/>
      <c r="AI20" s="8"/>
      <c r="AJ20" s="8"/>
      <c r="AK20" s="8"/>
      <c r="AL20" s="8"/>
      <c r="AM20" s="8"/>
      <c r="AN20" s="8"/>
      <c r="AO20" s="8"/>
      <c r="AP20" s="8"/>
      <c r="AQ20" s="8"/>
      <c r="AR20" s="8"/>
      <c r="AS20" s="8"/>
      <c r="AT20" s="8"/>
      <c r="AU20" s="8"/>
      <c r="AV20" s="8"/>
      <c r="AW20" s="8"/>
      <c r="AX20" s="8"/>
      <c r="AY20" s="8"/>
      <c r="AZ20" s="8"/>
      <c r="BA20" s="8"/>
      <c r="BB20" s="8"/>
    </row>
    <row r="21" ht="16" customHeight="1" spans="1:54">
      <c r="A21" s="22"/>
      <c r="B21" s="22"/>
      <c r="C21" s="22"/>
      <c r="D21" s="22"/>
      <c r="E21" s="32"/>
      <c r="F21" s="32"/>
      <c r="G21" s="32"/>
      <c r="H21" s="22"/>
      <c r="I21" s="22"/>
      <c r="J21" s="69"/>
      <c r="K21" s="69"/>
      <c r="L21" s="158"/>
      <c r="M21" s="158"/>
      <c r="N21" s="36"/>
      <c r="O21" s="29"/>
      <c r="P21" s="36"/>
      <c r="Q21" s="36"/>
      <c r="R21" s="148"/>
      <c r="S21" s="29">
        <f t="shared" si="0"/>
        <v>0</v>
      </c>
      <c r="T21" s="108" t="str">
        <f t="shared" si="1"/>
        <v/>
      </c>
      <c r="U21" s="68"/>
      <c r="V21" s="8"/>
      <c r="W21" s="71"/>
      <c r="X21" s="71"/>
      <c r="Y21" s="110"/>
      <c r="Z21" s="8"/>
      <c r="AA21" s="8"/>
      <c r="AB21" s="8"/>
      <c r="AC21" s="8"/>
      <c r="AD21" s="8"/>
      <c r="AE21" s="8"/>
      <c r="AF21" s="8"/>
      <c r="AG21" s="8"/>
      <c r="AH21" s="8"/>
      <c r="AI21" s="8"/>
      <c r="AJ21" s="8"/>
      <c r="AK21" s="8"/>
      <c r="AL21" s="8"/>
      <c r="AM21" s="8"/>
      <c r="AN21" s="8"/>
      <c r="AO21" s="8"/>
      <c r="AP21" s="8"/>
      <c r="AQ21" s="8"/>
      <c r="AR21" s="8"/>
      <c r="AS21" s="8"/>
      <c r="AT21" s="8"/>
      <c r="AU21" s="8"/>
      <c r="AV21" s="8"/>
      <c r="AW21" s="8"/>
      <c r="AX21" s="8"/>
      <c r="AY21" s="8"/>
      <c r="AZ21" s="8"/>
      <c r="BA21" s="8"/>
      <c r="BB21" s="8"/>
    </row>
    <row r="22" ht="16" customHeight="1" spans="1:54">
      <c r="A22" s="22"/>
      <c r="B22" s="22"/>
      <c r="C22" s="22"/>
      <c r="D22" s="22"/>
      <c r="E22" s="32"/>
      <c r="F22" s="32"/>
      <c r="G22" s="32"/>
      <c r="H22" s="22"/>
      <c r="I22" s="22"/>
      <c r="J22" s="69"/>
      <c r="K22" s="69"/>
      <c r="L22" s="158"/>
      <c r="M22" s="158"/>
      <c r="N22" s="36"/>
      <c r="O22" s="29"/>
      <c r="P22" s="36"/>
      <c r="Q22" s="36"/>
      <c r="R22" s="148"/>
      <c r="S22" s="29">
        <f t="shared" si="0"/>
        <v>0</v>
      </c>
      <c r="T22" s="108" t="str">
        <f t="shared" si="1"/>
        <v/>
      </c>
      <c r="U22" s="148"/>
      <c r="V22" s="8"/>
      <c r="W22" s="71"/>
      <c r="X22" s="71"/>
      <c r="Y22" s="110"/>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8"/>
      <c r="BB22" s="8"/>
    </row>
    <row r="23" ht="16" customHeight="1" spans="1:54">
      <c r="A23" s="22"/>
      <c r="B23" s="22"/>
      <c r="C23" s="22"/>
      <c r="D23" s="22"/>
      <c r="E23" s="32"/>
      <c r="F23" s="32"/>
      <c r="G23" s="32"/>
      <c r="H23" s="22"/>
      <c r="I23" s="22"/>
      <c r="J23" s="69"/>
      <c r="K23" s="69"/>
      <c r="L23" s="158"/>
      <c r="M23" s="158"/>
      <c r="N23" s="36"/>
      <c r="O23" s="29"/>
      <c r="P23" s="36"/>
      <c r="Q23" s="36"/>
      <c r="R23" s="148"/>
      <c r="S23" s="29">
        <f t="shared" si="0"/>
        <v>0</v>
      </c>
      <c r="T23" s="108" t="str">
        <f t="shared" si="1"/>
        <v/>
      </c>
      <c r="U23" s="148"/>
      <c r="V23" s="8"/>
      <c r="W23" s="71"/>
      <c r="X23" s="71"/>
      <c r="Y23" s="110"/>
      <c r="Z23" s="8"/>
      <c r="AA23" s="8"/>
      <c r="AB23" s="8"/>
      <c r="AC23" s="8"/>
      <c r="AD23" s="8"/>
      <c r="AE23" s="8"/>
      <c r="AF23" s="8"/>
      <c r="AG23" s="8"/>
      <c r="AH23" s="8"/>
      <c r="AI23" s="8"/>
      <c r="AJ23" s="8"/>
      <c r="AK23" s="8"/>
      <c r="AL23" s="8"/>
      <c r="AM23" s="8"/>
      <c r="AN23" s="8"/>
      <c r="AO23" s="8"/>
      <c r="AP23" s="8"/>
      <c r="AQ23" s="8"/>
      <c r="AR23" s="8"/>
      <c r="AS23" s="8"/>
      <c r="AT23" s="8"/>
      <c r="AU23" s="8"/>
      <c r="AV23" s="8"/>
      <c r="AW23" s="8"/>
      <c r="AX23" s="8"/>
      <c r="AY23" s="8"/>
      <c r="AZ23" s="8"/>
      <c r="BA23" s="8"/>
      <c r="BB23" s="8"/>
    </row>
    <row r="24" ht="16" customHeight="1" spans="1:54">
      <c r="A24" s="22"/>
      <c r="B24" s="22"/>
      <c r="C24" s="22"/>
      <c r="D24" s="22"/>
      <c r="E24" s="32"/>
      <c r="F24" s="32"/>
      <c r="G24" s="32"/>
      <c r="H24" s="22"/>
      <c r="I24" s="22"/>
      <c r="J24" s="69"/>
      <c r="K24" s="69"/>
      <c r="L24" s="158"/>
      <c r="M24" s="158"/>
      <c r="N24" s="36"/>
      <c r="O24" s="29"/>
      <c r="P24" s="36"/>
      <c r="Q24" s="36"/>
      <c r="R24" s="148"/>
      <c r="S24" s="29">
        <f t="shared" si="0"/>
        <v>0</v>
      </c>
      <c r="T24" s="108" t="str">
        <f t="shared" si="1"/>
        <v/>
      </c>
      <c r="U24" s="148"/>
      <c r="V24" s="8"/>
      <c r="W24" s="71"/>
      <c r="X24" s="71"/>
      <c r="Y24" s="110"/>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c r="BB24" s="8"/>
    </row>
    <row r="25" ht="16" customHeight="1" spans="1:54">
      <c r="A25" s="22"/>
      <c r="B25" s="22"/>
      <c r="C25" s="22"/>
      <c r="D25" s="22"/>
      <c r="E25" s="32"/>
      <c r="F25" s="32"/>
      <c r="G25" s="32"/>
      <c r="H25" s="22"/>
      <c r="I25" s="22"/>
      <c r="J25" s="69"/>
      <c r="K25" s="69"/>
      <c r="L25" s="158"/>
      <c r="M25" s="158"/>
      <c r="N25" s="36"/>
      <c r="O25" s="29"/>
      <c r="P25" s="36"/>
      <c r="Q25" s="36"/>
      <c r="R25" s="148"/>
      <c r="S25" s="29">
        <f t="shared" si="0"/>
        <v>0</v>
      </c>
      <c r="T25" s="108" t="str">
        <f t="shared" si="1"/>
        <v/>
      </c>
      <c r="U25" s="148"/>
      <c r="V25" s="8"/>
      <c r="W25" s="71"/>
      <c r="X25" s="71"/>
      <c r="Y25" s="110"/>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c r="BB25" s="8"/>
    </row>
    <row r="26" ht="16" customHeight="1" spans="1:54">
      <c r="A26" s="22"/>
      <c r="B26" s="22"/>
      <c r="C26" s="22"/>
      <c r="D26" s="22"/>
      <c r="E26" s="33"/>
      <c r="F26" s="33"/>
      <c r="G26" s="32"/>
      <c r="H26" s="22"/>
      <c r="I26" s="22"/>
      <c r="J26" s="69"/>
      <c r="K26" s="69"/>
      <c r="L26" s="158"/>
      <c r="M26" s="158"/>
      <c r="N26" s="36"/>
      <c r="O26" s="29"/>
      <c r="P26" s="36"/>
      <c r="Q26" s="36"/>
      <c r="R26" s="148"/>
      <c r="S26" s="29">
        <f t="shared" si="0"/>
        <v>0</v>
      </c>
      <c r="T26" s="108" t="str">
        <f t="shared" si="1"/>
        <v/>
      </c>
      <c r="U26" s="148"/>
      <c r="V26" s="8"/>
      <c r="W26" s="71"/>
      <c r="X26" s="71"/>
      <c r="Y26" s="110"/>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c r="BB26" s="8"/>
    </row>
    <row r="27" ht="16" customHeight="1" spans="1:54">
      <c r="A27" s="22" t="s">
        <v>3633</v>
      </c>
      <c r="B27" s="21"/>
      <c r="C27" s="21"/>
      <c r="D27" s="21"/>
      <c r="E27" s="13"/>
      <c r="F27" s="22"/>
      <c r="G27" s="22"/>
      <c r="H27" s="69"/>
      <c r="I27" s="69"/>
      <c r="J27" s="158"/>
      <c r="K27" s="29"/>
      <c r="L27" s="29"/>
      <c r="M27" s="29"/>
      <c r="N27" s="36">
        <f>SUM(N7:N26)</f>
        <v>0</v>
      </c>
      <c r="O27" s="36">
        <f>SUM(O7:O26)</f>
        <v>0</v>
      </c>
      <c r="P27" s="36">
        <f>SUM(P7:P26)</f>
        <v>0</v>
      </c>
      <c r="Q27" s="36">
        <f>SUM(Q7:Q26)</f>
        <v>0</v>
      </c>
      <c r="R27" s="36"/>
      <c r="S27" s="36">
        <f>SUM(S7:S26)</f>
        <v>0</v>
      </c>
      <c r="T27" s="108" t="str">
        <f t="shared" si="1"/>
        <v/>
      </c>
      <c r="U27" s="32"/>
      <c r="V27" s="7"/>
      <c r="W27" s="71"/>
      <c r="X27" s="71"/>
      <c r="Y27" s="252"/>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c r="BB27" s="8"/>
    </row>
    <row r="28" ht="16" customHeight="1" spans="1:54">
      <c r="A28" s="39" t="s">
        <v>3634</v>
      </c>
      <c r="B28" s="21"/>
      <c r="C28" s="21"/>
      <c r="D28" s="21"/>
      <c r="E28" s="13"/>
      <c r="F28" s="39"/>
      <c r="G28" s="29"/>
      <c r="H28" s="29"/>
      <c r="I28" s="29"/>
      <c r="J28" s="29"/>
      <c r="K28" s="29"/>
      <c r="L28" s="29"/>
      <c r="M28" s="29"/>
      <c r="N28" s="36"/>
      <c r="O28" s="29">
        <f>P27</f>
        <v>0</v>
      </c>
      <c r="P28" s="36"/>
      <c r="Q28" s="36"/>
      <c r="R28" s="148"/>
      <c r="S28" s="29"/>
      <c r="T28" s="29"/>
      <c r="U28" s="32"/>
      <c r="V28" s="8"/>
      <c r="W28" s="71"/>
      <c r="X28" s="71"/>
      <c r="Y28" s="110"/>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c r="BB28" s="8"/>
    </row>
    <row r="29" ht="16" customHeight="1" spans="1:54">
      <c r="A29" s="22" t="s">
        <v>3165</v>
      </c>
      <c r="B29" s="21"/>
      <c r="C29" s="21"/>
      <c r="D29" s="21"/>
      <c r="E29" s="13"/>
      <c r="F29" s="22"/>
      <c r="G29" s="22"/>
      <c r="H29" s="69"/>
      <c r="I29" s="69"/>
      <c r="J29" s="28"/>
      <c r="K29" s="29"/>
      <c r="L29" s="29"/>
      <c r="M29" s="29"/>
      <c r="N29" s="36">
        <f>N27-N28</f>
        <v>0</v>
      </c>
      <c r="O29" s="36">
        <f>O27-O28</f>
        <v>0</v>
      </c>
      <c r="P29" s="36"/>
      <c r="Q29" s="36">
        <f>Q27</f>
        <v>0</v>
      </c>
      <c r="R29" s="36"/>
      <c r="S29" s="36">
        <f>S27</f>
        <v>0</v>
      </c>
      <c r="T29" s="108" t="str">
        <f>IF(O29=0,"",(S29-O29)/O29*100)</f>
        <v/>
      </c>
      <c r="U29" s="32"/>
      <c r="V29" s="7"/>
      <c r="W29" s="71">
        <f>SUM(W7:W28)</f>
        <v>0</v>
      </c>
      <c r="X29" s="71">
        <f>SUM(X7:X28)</f>
        <v>0</v>
      </c>
      <c r="Y29" s="252"/>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8"/>
      <c r="BB29" s="8"/>
    </row>
    <row r="30" ht="16" customHeight="1" spans="1:54">
      <c r="A30" s="73" t="e">
        <f>#REF!</f>
        <v>#REF!</v>
      </c>
      <c r="B30" s="73"/>
      <c r="C30" s="73"/>
      <c r="D30" s="73"/>
      <c r="E30" s="73"/>
      <c r="F30" s="73"/>
      <c r="G30" s="73"/>
      <c r="H30" s="8"/>
      <c r="I30" s="8"/>
      <c r="J30" s="8"/>
      <c r="K30" s="8"/>
      <c r="L30" s="8"/>
      <c r="M30" s="8"/>
      <c r="N30" s="74" t="str">
        <f>CONCATENATE(索引!$D$6,"：",索引!$D62,"    ",索引!$E62)</f>
        <v>评估人员：高晓宇    王海龙</v>
      </c>
      <c r="O30" s="73"/>
      <c r="P30" s="73"/>
      <c r="Q30" s="73"/>
      <c r="R30" s="73"/>
      <c r="S30" s="73"/>
      <c r="T30" s="73"/>
      <c r="U30" s="73"/>
      <c r="V30" s="7"/>
      <c r="W30" s="7"/>
      <c r="X30" s="7"/>
      <c r="Y30" s="7"/>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c r="BA30" s="8"/>
      <c r="BB30" s="8"/>
    </row>
    <row r="31" ht="16" customHeight="1" spans="1:54">
      <c r="A31" s="8" t="e">
        <f>#REF!</f>
        <v>#REF!</v>
      </c>
      <c r="B31" s="8"/>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8"/>
      <c r="BB31" s="8"/>
    </row>
    <row r="32" ht="16" customHeight="1" spans="1:54">
      <c r="A32" s="8" t="s">
        <v>3085</v>
      </c>
      <c r="B32" s="8"/>
      <c r="C32" s="8"/>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8"/>
      <c r="BA32" s="8"/>
      <c r="BB32" s="8"/>
    </row>
    <row r="33" ht="16" customHeight="1" spans="1:54">
      <c r="A33" s="8"/>
      <c r="B33" s="8"/>
      <c r="C33" s="7" t="s">
        <v>3635</v>
      </c>
      <c r="D33" s="7"/>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row>
  </sheetData>
  <mergeCells count="53">
    <mergeCell ref="A1:U1"/>
    <mergeCell ref="A3:U3"/>
    <mergeCell ref="N5:O5"/>
    <mergeCell ref="Q5:S5"/>
    <mergeCell ref="A27:E27"/>
    <mergeCell ref="A28:E28"/>
    <mergeCell ref="A29:E29"/>
    <mergeCell ref="A5:A6"/>
    <mergeCell ref="B5:B6"/>
    <mergeCell ref="C5:C6"/>
    <mergeCell ref="D5:D6"/>
    <mergeCell ref="E5:E6"/>
    <mergeCell ref="F5:F6"/>
    <mergeCell ref="G5:G6"/>
    <mergeCell ref="H5:H6"/>
    <mergeCell ref="I5:I6"/>
    <mergeCell ref="J5:J6"/>
    <mergeCell ref="K5:K6"/>
    <mergeCell ref="L5:L6"/>
    <mergeCell ref="M5:M6"/>
    <mergeCell ref="P5:P6"/>
    <mergeCell ref="T5:T6"/>
    <mergeCell ref="U5:U6"/>
    <mergeCell ref="W5:W6"/>
    <mergeCell ref="X5:X6"/>
    <mergeCell ref="Y5:Y6"/>
    <mergeCell ref="AA5:AA6"/>
    <mergeCell ref="AB5:AB6"/>
    <mergeCell ref="AC5:AC6"/>
    <mergeCell ref="AE5:AE6"/>
    <mergeCell ref="AF5:AF6"/>
    <mergeCell ref="AG5:AG6"/>
    <mergeCell ref="AH5:AH6"/>
    <mergeCell ref="AI5:AI6"/>
    <mergeCell ref="AJ5:AJ6"/>
    <mergeCell ref="AK5:AK6"/>
    <mergeCell ref="AL5:AL6"/>
    <mergeCell ref="AM5:AM6"/>
    <mergeCell ref="AN5:AN6"/>
    <mergeCell ref="AO5:AO6"/>
    <mergeCell ref="AP5:AP6"/>
    <mergeCell ref="AQ5:AQ6"/>
    <mergeCell ref="AR5:AR6"/>
    <mergeCell ref="AS5:AS6"/>
    <mergeCell ref="AT5:AT6"/>
    <mergeCell ref="AU5:AU6"/>
    <mergeCell ref="AV5:AV6"/>
    <mergeCell ref="AW5:AW6"/>
    <mergeCell ref="AX5:AX6"/>
    <mergeCell ref="AY5:AY6"/>
    <mergeCell ref="AZ5:AZ6"/>
    <mergeCell ref="BA5:BA6"/>
    <mergeCell ref="BB5:BB6"/>
  </mergeCells>
  <pageMargins left="0.75" right="0.75" top="1" bottom="1" header="0.5" footer="0.5"/>
  <headerFooter/>
  <drawing r:id="rId2"/>
  <legacyDrawing r:id="rId3"/>
  <picture r:id="rId4"/>
</worksheet>
</file>

<file path=xl/worksheets/sheet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AM35"/>
  <sheetViews>
    <sheetView workbookViewId="0">
      <pane xSplit="2" ySplit="6" topLeftCell="C7" activePane="bottomRight" state="frozen"/>
      <selection/>
      <selection pane="topRight"/>
      <selection pane="bottomLeft"/>
      <selection pane="bottomRight" activeCell="A1" sqref="A1:R1"/>
    </sheetView>
  </sheetViews>
  <sheetFormatPr defaultColWidth="14" defaultRowHeight="15.2"/>
  <cols>
    <col min="1" max="1" width="7"/>
    <col min="2" max="2" width="7" customWidth="1" outlineLevel="1"/>
    <col min="3" max="4" width="13" customWidth="1"/>
    <col min="5" max="5" width="7" customWidth="1"/>
    <col min="6" max="7" width="5" customWidth="1"/>
    <col min="8" max="8" width="7" customWidth="1"/>
    <col min="9" max="9" width="7"/>
    <col min="10" max="10" width="7" customWidth="1" outlineLevel="1"/>
    <col min="11" max="14" width="11" customWidth="1"/>
    <col min="15" max="15" width="7" customWidth="1"/>
    <col min="16" max="16" width="11" customWidth="1"/>
    <col min="17" max="18" width="7" customWidth="1"/>
    <col min="19" max="39" width="9" customWidth="1"/>
  </cols>
  <sheetData>
    <row r="1" ht="24" customHeight="1" spans="1:39">
      <c r="A1" s="61" t="s">
        <v>3636</v>
      </c>
      <c r="B1" s="62"/>
      <c r="C1" s="62"/>
      <c r="D1" s="62"/>
      <c r="E1" s="62"/>
      <c r="F1" s="62"/>
      <c r="G1" s="62"/>
      <c r="H1" s="62"/>
      <c r="I1" s="62"/>
      <c r="J1" s="62"/>
      <c r="K1" s="62"/>
      <c r="L1" s="62"/>
      <c r="M1" s="62"/>
      <c r="N1" s="62"/>
      <c r="O1" s="62"/>
      <c r="P1" s="62"/>
      <c r="Q1" s="62"/>
      <c r="R1" s="62"/>
      <c r="S1" s="62"/>
      <c r="T1" s="62"/>
      <c r="U1" s="62"/>
      <c r="V1" s="62"/>
      <c r="W1" s="62"/>
      <c r="X1" s="62"/>
      <c r="Y1" s="62"/>
      <c r="Z1" s="62"/>
      <c r="AA1" s="62"/>
      <c r="AB1" s="62"/>
      <c r="AC1" s="62"/>
      <c r="AD1" s="62"/>
      <c r="AE1" s="62"/>
      <c r="AF1" s="62"/>
      <c r="AG1" s="62"/>
      <c r="AH1" s="62"/>
      <c r="AI1" s="62"/>
      <c r="AJ1" s="62"/>
      <c r="AK1" s="62"/>
      <c r="AL1" s="62"/>
      <c r="AM1" s="62"/>
    </row>
    <row r="2" ht="16" customHeight="1" spans="1:39">
      <c r="A2" s="63"/>
      <c r="B2" s="63"/>
      <c r="C2" s="63"/>
      <c r="D2" s="63"/>
      <c r="E2" s="63"/>
      <c r="F2" s="63"/>
      <c r="G2" s="63"/>
      <c r="H2" s="25"/>
      <c r="I2" s="25"/>
      <c r="J2" s="25"/>
      <c r="K2" s="25"/>
      <c r="L2" s="25"/>
      <c r="M2" s="25"/>
      <c r="N2" s="25"/>
      <c r="O2" s="25"/>
      <c r="P2" s="25"/>
      <c r="Q2" s="25"/>
      <c r="R2" s="63" t="s">
        <v>3637</v>
      </c>
      <c r="S2" s="8"/>
      <c r="T2" s="8"/>
      <c r="U2" s="8"/>
      <c r="V2" s="8"/>
      <c r="W2" s="8"/>
      <c r="X2" s="8"/>
      <c r="Y2" s="8"/>
      <c r="Z2" s="8"/>
      <c r="AA2" s="8"/>
      <c r="AB2" s="8"/>
      <c r="AC2" s="8"/>
      <c r="AD2" s="8"/>
      <c r="AE2" s="8"/>
      <c r="AF2" s="8"/>
      <c r="AG2" s="8"/>
      <c r="AH2" s="8"/>
      <c r="AI2" s="8"/>
      <c r="AJ2" s="8"/>
      <c r="AK2" s="8"/>
      <c r="AL2" s="8"/>
      <c r="AM2" s="8"/>
    </row>
    <row r="3" ht="16" customHeight="1" spans="1:39">
      <c r="A3" s="63" t="e">
        <f>#REF!</f>
        <v>#REF!</v>
      </c>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row>
    <row r="4" ht="16" customHeight="1" spans="1:39">
      <c r="A4" s="64" t="e">
        <f>#REF!</f>
        <v>#REF!</v>
      </c>
      <c r="B4" s="64"/>
      <c r="C4" s="64"/>
      <c r="D4" s="64"/>
      <c r="E4" s="64"/>
      <c r="F4" s="8"/>
      <c r="G4" s="8"/>
      <c r="H4" s="8"/>
      <c r="I4" s="8"/>
      <c r="J4" s="8"/>
      <c r="K4" s="8"/>
      <c r="L4" s="8"/>
      <c r="M4" s="8"/>
      <c r="N4" s="8"/>
      <c r="O4" s="8"/>
      <c r="P4" s="8"/>
      <c r="Q4" s="8"/>
      <c r="R4" s="42" t="s">
        <v>2952</v>
      </c>
      <c r="S4" s="8"/>
      <c r="T4" s="8"/>
      <c r="U4" s="8"/>
      <c r="V4" s="8"/>
      <c r="W4" s="8"/>
      <c r="X4" s="8"/>
      <c r="Y4" s="8"/>
      <c r="Z4" s="8"/>
      <c r="AA4" s="8"/>
      <c r="AB4" s="8"/>
      <c r="AC4" s="8"/>
      <c r="AD4" s="8"/>
      <c r="AE4" s="8"/>
      <c r="AF4" s="8"/>
      <c r="AG4" s="8"/>
      <c r="AH4" s="8"/>
      <c r="AI4" s="8"/>
      <c r="AJ4" s="8"/>
      <c r="AK4" s="8"/>
      <c r="AL4" s="8"/>
      <c r="AM4" s="8"/>
    </row>
    <row r="5" ht="16" customHeight="1" spans="1:39">
      <c r="A5" s="22" t="s">
        <v>0</v>
      </c>
      <c r="B5" s="90" t="s">
        <v>3638</v>
      </c>
      <c r="C5" s="90" t="s">
        <v>3576</v>
      </c>
      <c r="D5" s="90" t="s">
        <v>3228</v>
      </c>
      <c r="E5" s="90" t="s">
        <v>3577</v>
      </c>
      <c r="F5" s="90" t="s">
        <v>3229</v>
      </c>
      <c r="G5" s="90" t="s">
        <v>3231</v>
      </c>
      <c r="H5" s="90" t="s">
        <v>3579</v>
      </c>
      <c r="I5" s="90" t="s">
        <v>3298</v>
      </c>
      <c r="J5" s="90" t="s">
        <v>3580</v>
      </c>
      <c r="K5" s="90" t="s">
        <v>3050</v>
      </c>
      <c r="L5" s="13"/>
      <c r="M5" s="90" t="s">
        <v>3251</v>
      </c>
      <c r="N5" s="35" t="s">
        <v>3051</v>
      </c>
      <c r="O5" s="21"/>
      <c r="P5" s="13"/>
      <c r="Q5" s="90" t="s">
        <v>3053</v>
      </c>
      <c r="R5" s="90" t="s">
        <v>3083</v>
      </c>
      <c r="S5" s="25"/>
      <c r="T5" s="240" t="s">
        <v>3604</v>
      </c>
      <c r="U5" s="240" t="s">
        <v>3605</v>
      </c>
      <c r="V5" s="240" t="s">
        <v>3606</v>
      </c>
      <c r="W5" s="25"/>
      <c r="X5" s="240" t="s">
        <v>3639</v>
      </c>
      <c r="Y5" s="240" t="s">
        <v>3611</v>
      </c>
      <c r="Z5" s="240" t="s">
        <v>3640</v>
      </c>
      <c r="AA5" s="240" t="s">
        <v>3641</v>
      </c>
      <c r="AB5" s="65" t="s">
        <v>3642</v>
      </c>
      <c r="AC5" s="240" t="s">
        <v>3418</v>
      </c>
      <c r="AD5" s="240" t="s">
        <v>3615</v>
      </c>
      <c r="AE5" s="240" t="s">
        <v>3643</v>
      </c>
      <c r="AF5" s="240" t="s">
        <v>3644</v>
      </c>
      <c r="AG5" s="240" t="s">
        <v>3621</v>
      </c>
      <c r="AH5" s="240" t="s">
        <v>3624</v>
      </c>
      <c r="AI5" s="240" t="s">
        <v>3626</v>
      </c>
      <c r="AJ5" s="240" t="s">
        <v>3645</v>
      </c>
      <c r="AK5" s="240" t="s">
        <v>3646</v>
      </c>
      <c r="AL5" s="240" t="s">
        <v>3632</v>
      </c>
      <c r="AM5" s="65" t="s">
        <v>3647</v>
      </c>
    </row>
    <row r="6" ht="16" customHeight="1" spans="1:39">
      <c r="A6" s="37"/>
      <c r="B6" s="37"/>
      <c r="C6" s="37"/>
      <c r="D6" s="37"/>
      <c r="E6" s="37"/>
      <c r="F6" s="37"/>
      <c r="G6" s="37"/>
      <c r="H6" s="37"/>
      <c r="I6" s="37"/>
      <c r="J6" s="37"/>
      <c r="K6" s="35" t="s">
        <v>3463</v>
      </c>
      <c r="L6" s="22" t="s">
        <v>3464</v>
      </c>
      <c r="M6" s="37"/>
      <c r="N6" s="35" t="s">
        <v>3463</v>
      </c>
      <c r="O6" s="90" t="s">
        <v>3302</v>
      </c>
      <c r="P6" s="22" t="s">
        <v>3464</v>
      </c>
      <c r="Q6" s="37"/>
      <c r="R6" s="37"/>
      <c r="S6" s="25"/>
      <c r="T6" s="241"/>
      <c r="U6" s="241"/>
      <c r="V6" s="241"/>
      <c r="W6" s="25"/>
      <c r="X6" s="241"/>
      <c r="Y6" s="241"/>
      <c r="Z6" s="241"/>
      <c r="AA6" s="241"/>
      <c r="AB6" s="241"/>
      <c r="AC6" s="241"/>
      <c r="AD6" s="241"/>
      <c r="AE6" s="241"/>
      <c r="AF6" s="241"/>
      <c r="AG6" s="241"/>
      <c r="AH6" s="241"/>
      <c r="AI6" s="241"/>
      <c r="AJ6" s="241"/>
      <c r="AK6" s="241"/>
      <c r="AL6" s="241"/>
      <c r="AM6" s="241"/>
    </row>
    <row r="7" ht="16" customHeight="1" spans="1:39">
      <c r="A7" s="39"/>
      <c r="B7" s="39"/>
      <c r="C7" s="68"/>
      <c r="D7" s="68"/>
      <c r="E7" s="68"/>
      <c r="F7" s="39"/>
      <c r="G7" s="22"/>
      <c r="H7" s="97"/>
      <c r="I7" s="97"/>
      <c r="J7" s="242"/>
      <c r="K7" s="36"/>
      <c r="L7" s="29"/>
      <c r="M7" s="36"/>
      <c r="N7" s="36"/>
      <c r="O7" s="148"/>
      <c r="P7" s="29">
        <f t="shared" ref="P7:P26" si="0">ROUND(N7*O7/100,2)</f>
        <v>0</v>
      </c>
      <c r="Q7" s="108" t="str">
        <f t="shared" ref="Q7:Q27" si="1">IF(L7-M7=0,"",(P7-L7+M7)/(L7-M7)*100)</f>
        <v/>
      </c>
      <c r="R7" s="68"/>
      <c r="S7" s="8"/>
      <c r="T7" s="65" t="s">
        <v>3648</v>
      </c>
      <c r="U7" s="65">
        <v>60</v>
      </c>
      <c r="V7" s="65">
        <v>0</v>
      </c>
      <c r="W7" s="8"/>
      <c r="X7" s="65"/>
      <c r="Y7" s="65"/>
      <c r="Z7" s="65"/>
      <c r="AA7" s="65"/>
      <c r="AB7" s="65"/>
      <c r="AC7" s="243"/>
      <c r="AD7" s="65"/>
      <c r="AE7" s="244"/>
      <c r="AF7" s="245"/>
      <c r="AG7" s="246"/>
      <c r="AH7" s="71"/>
      <c r="AI7" s="247"/>
      <c r="AJ7" s="246"/>
      <c r="AK7" s="246"/>
      <c r="AL7" s="248"/>
      <c r="AM7" s="110"/>
    </row>
    <row r="8" ht="16" customHeight="1" spans="1:39">
      <c r="A8" s="39"/>
      <c r="B8" s="39"/>
      <c r="C8" s="68"/>
      <c r="D8" s="68"/>
      <c r="E8" s="68"/>
      <c r="F8" s="39"/>
      <c r="G8" s="22"/>
      <c r="H8" s="97"/>
      <c r="I8" s="97"/>
      <c r="J8" s="242"/>
      <c r="K8" s="36"/>
      <c r="L8" s="29"/>
      <c r="M8" s="36"/>
      <c r="N8" s="36"/>
      <c r="O8" s="148"/>
      <c r="P8" s="29">
        <f t="shared" si="0"/>
        <v>0</v>
      </c>
      <c r="Q8" s="108" t="str">
        <f t="shared" si="1"/>
        <v/>
      </c>
      <c r="R8" s="68"/>
      <c r="S8" s="8"/>
      <c r="T8" s="65"/>
      <c r="U8" s="65"/>
      <c r="V8" s="65"/>
      <c r="W8" s="8"/>
      <c r="X8" s="65"/>
      <c r="Y8" s="65"/>
      <c r="Z8" s="65"/>
      <c r="AA8" s="65"/>
      <c r="AB8" s="65"/>
      <c r="AC8" s="243"/>
      <c r="AD8" s="65"/>
      <c r="AE8" s="244"/>
      <c r="AF8" s="245"/>
      <c r="AG8" s="246"/>
      <c r="AH8" s="71"/>
      <c r="AI8" s="247"/>
      <c r="AJ8" s="246"/>
      <c r="AK8" s="246"/>
      <c r="AL8" s="110"/>
      <c r="AM8" s="110"/>
    </row>
    <row r="9" ht="16" customHeight="1" spans="1:39">
      <c r="A9" s="39"/>
      <c r="B9" s="39"/>
      <c r="C9" s="68"/>
      <c r="D9" s="68"/>
      <c r="E9" s="68"/>
      <c r="F9" s="39"/>
      <c r="G9" s="22"/>
      <c r="H9" s="97"/>
      <c r="I9" s="97"/>
      <c r="J9" s="242"/>
      <c r="K9" s="36"/>
      <c r="L9" s="29"/>
      <c r="M9" s="36"/>
      <c r="N9" s="36"/>
      <c r="O9" s="148"/>
      <c r="P9" s="29">
        <f t="shared" si="0"/>
        <v>0</v>
      </c>
      <c r="Q9" s="108" t="str">
        <f t="shared" si="1"/>
        <v/>
      </c>
      <c r="R9" s="68"/>
      <c r="S9" s="8"/>
      <c r="T9" s="65"/>
      <c r="U9" s="65"/>
      <c r="V9" s="65"/>
      <c r="W9" s="8"/>
      <c r="X9" s="65"/>
      <c r="Y9" s="65"/>
      <c r="Z9" s="65"/>
      <c r="AA9" s="65"/>
      <c r="AB9" s="65"/>
      <c r="AC9" s="243"/>
      <c r="AD9" s="65"/>
      <c r="AE9" s="244"/>
      <c r="AF9" s="245"/>
      <c r="AG9" s="246"/>
      <c r="AH9" s="71"/>
      <c r="AI9" s="247"/>
      <c r="AJ9" s="246"/>
      <c r="AK9" s="246"/>
      <c r="AL9" s="110"/>
      <c r="AM9" s="110"/>
    </row>
    <row r="10" ht="16" customHeight="1" spans="1:39">
      <c r="A10" s="39"/>
      <c r="B10" s="39"/>
      <c r="C10" s="68"/>
      <c r="D10" s="68"/>
      <c r="E10" s="68"/>
      <c r="F10" s="39"/>
      <c r="G10" s="22"/>
      <c r="H10" s="97"/>
      <c r="I10" s="97"/>
      <c r="J10" s="242"/>
      <c r="K10" s="36"/>
      <c r="L10" s="29"/>
      <c r="M10" s="36"/>
      <c r="N10" s="36"/>
      <c r="O10" s="148"/>
      <c r="P10" s="29">
        <f t="shared" si="0"/>
        <v>0</v>
      </c>
      <c r="Q10" s="108" t="str">
        <f t="shared" si="1"/>
        <v/>
      </c>
      <c r="R10" s="68"/>
      <c r="S10" s="8"/>
      <c r="T10" s="65"/>
      <c r="U10" s="65"/>
      <c r="V10" s="65"/>
      <c r="W10" s="8"/>
      <c r="X10" s="65"/>
      <c r="Y10" s="65"/>
      <c r="Z10" s="65"/>
      <c r="AA10" s="65"/>
      <c r="AB10" s="65"/>
      <c r="AC10" s="243"/>
      <c r="AD10" s="65"/>
      <c r="AE10" s="244"/>
      <c r="AF10" s="245"/>
      <c r="AG10" s="246"/>
      <c r="AH10" s="71"/>
      <c r="AI10" s="247"/>
      <c r="AJ10" s="246"/>
      <c r="AK10" s="246"/>
      <c r="AL10" s="110"/>
      <c r="AM10" s="110"/>
    </row>
    <row r="11" ht="16" customHeight="1" spans="1:39">
      <c r="A11" s="39"/>
      <c r="B11" s="39"/>
      <c r="C11" s="68"/>
      <c r="D11" s="68"/>
      <c r="E11" s="68"/>
      <c r="F11" s="39"/>
      <c r="G11" s="22"/>
      <c r="H11" s="97"/>
      <c r="I11" s="97"/>
      <c r="J11" s="242"/>
      <c r="K11" s="36"/>
      <c r="L11" s="29"/>
      <c r="M11" s="36"/>
      <c r="N11" s="36"/>
      <c r="O11" s="148"/>
      <c r="P11" s="29">
        <f t="shared" si="0"/>
        <v>0</v>
      </c>
      <c r="Q11" s="108" t="str">
        <f t="shared" si="1"/>
        <v/>
      </c>
      <c r="R11" s="68"/>
      <c r="S11" s="8"/>
      <c r="T11" s="65"/>
      <c r="U11" s="65"/>
      <c r="V11" s="65"/>
      <c r="W11" s="8"/>
      <c r="X11" s="65"/>
      <c r="Y11" s="65"/>
      <c r="Z11" s="65"/>
      <c r="AA11" s="65"/>
      <c r="AB11" s="65"/>
      <c r="AC11" s="243"/>
      <c r="AD11" s="65"/>
      <c r="AE11" s="244"/>
      <c r="AF11" s="245"/>
      <c r="AG11" s="246"/>
      <c r="AH11" s="71"/>
      <c r="AI11" s="247"/>
      <c r="AJ11" s="246"/>
      <c r="AK11" s="246"/>
      <c r="AL11" s="110"/>
      <c r="AM11" s="110"/>
    </row>
    <row r="12" ht="16" customHeight="1" spans="1:39">
      <c r="A12" s="39"/>
      <c r="B12" s="39"/>
      <c r="C12" s="68"/>
      <c r="D12" s="68"/>
      <c r="E12" s="68"/>
      <c r="F12" s="39"/>
      <c r="G12" s="22"/>
      <c r="H12" s="97"/>
      <c r="I12" s="97"/>
      <c r="J12" s="242"/>
      <c r="K12" s="36"/>
      <c r="L12" s="29"/>
      <c r="M12" s="36"/>
      <c r="N12" s="36"/>
      <c r="O12" s="148"/>
      <c r="P12" s="29">
        <f t="shared" si="0"/>
        <v>0</v>
      </c>
      <c r="Q12" s="108" t="str">
        <f t="shared" si="1"/>
        <v/>
      </c>
      <c r="R12" s="68"/>
      <c r="S12" s="8"/>
      <c r="T12" s="65"/>
      <c r="U12" s="65"/>
      <c r="V12" s="65"/>
      <c r="W12" s="8"/>
      <c r="X12" s="65"/>
      <c r="Y12" s="65"/>
      <c r="Z12" s="65"/>
      <c r="AA12" s="65"/>
      <c r="AB12" s="65"/>
      <c r="AC12" s="243"/>
      <c r="AD12" s="65"/>
      <c r="AE12" s="244"/>
      <c r="AF12" s="245"/>
      <c r="AG12" s="246"/>
      <c r="AH12" s="71"/>
      <c r="AI12" s="247"/>
      <c r="AJ12" s="246"/>
      <c r="AK12" s="246"/>
      <c r="AL12" s="110"/>
      <c r="AM12" s="110"/>
    </row>
    <row r="13" ht="16" customHeight="1" spans="1:39">
      <c r="A13" s="39"/>
      <c r="B13" s="39"/>
      <c r="C13" s="68"/>
      <c r="D13" s="68"/>
      <c r="E13" s="68"/>
      <c r="F13" s="39"/>
      <c r="G13" s="22"/>
      <c r="H13" s="97"/>
      <c r="I13" s="97"/>
      <c r="J13" s="242"/>
      <c r="K13" s="36"/>
      <c r="L13" s="29"/>
      <c r="M13" s="36"/>
      <c r="N13" s="36"/>
      <c r="O13" s="148"/>
      <c r="P13" s="29">
        <f t="shared" si="0"/>
        <v>0</v>
      </c>
      <c r="Q13" s="108" t="str">
        <f t="shared" si="1"/>
        <v/>
      </c>
      <c r="R13" s="68"/>
      <c r="S13" s="8"/>
      <c r="T13" s="65"/>
      <c r="U13" s="65"/>
      <c r="V13" s="65"/>
      <c r="W13" s="8"/>
      <c r="X13" s="65"/>
      <c r="Y13" s="65"/>
      <c r="Z13" s="65"/>
      <c r="AA13" s="65"/>
      <c r="AB13" s="65"/>
      <c r="AC13" s="243"/>
      <c r="AD13" s="65"/>
      <c r="AE13" s="244"/>
      <c r="AF13" s="245"/>
      <c r="AG13" s="246"/>
      <c r="AH13" s="71"/>
      <c r="AI13" s="247"/>
      <c r="AJ13" s="246"/>
      <c r="AK13" s="246"/>
      <c r="AL13" s="110"/>
      <c r="AM13" s="110"/>
    </row>
    <row r="14" ht="16" customHeight="1" spans="1:39">
      <c r="A14" s="39"/>
      <c r="B14" s="39"/>
      <c r="C14" s="68"/>
      <c r="D14" s="68"/>
      <c r="E14" s="68"/>
      <c r="F14" s="39"/>
      <c r="G14" s="22"/>
      <c r="H14" s="97"/>
      <c r="I14" s="97"/>
      <c r="J14" s="242"/>
      <c r="K14" s="36"/>
      <c r="L14" s="29"/>
      <c r="M14" s="36"/>
      <c r="N14" s="36"/>
      <c r="O14" s="148"/>
      <c r="P14" s="29">
        <f t="shared" si="0"/>
        <v>0</v>
      </c>
      <c r="Q14" s="108" t="str">
        <f t="shared" si="1"/>
        <v/>
      </c>
      <c r="R14" s="68"/>
      <c r="S14" s="8"/>
      <c r="T14" s="65"/>
      <c r="U14" s="65"/>
      <c r="V14" s="65"/>
      <c r="W14" s="8"/>
      <c r="X14" s="65"/>
      <c r="Y14" s="65"/>
      <c r="Z14" s="65"/>
      <c r="AA14" s="65"/>
      <c r="AB14" s="65"/>
      <c r="AC14" s="243"/>
      <c r="AD14" s="65"/>
      <c r="AE14" s="244"/>
      <c r="AF14" s="245"/>
      <c r="AG14" s="246"/>
      <c r="AH14" s="71"/>
      <c r="AI14" s="247"/>
      <c r="AJ14" s="246"/>
      <c r="AK14" s="246"/>
      <c r="AL14" s="110"/>
      <c r="AM14" s="110"/>
    </row>
    <row r="15" ht="16" customHeight="1" spans="1:39">
      <c r="A15" s="39"/>
      <c r="B15" s="39"/>
      <c r="C15" s="68"/>
      <c r="D15" s="68"/>
      <c r="E15" s="68"/>
      <c r="F15" s="39"/>
      <c r="G15" s="22"/>
      <c r="H15" s="97"/>
      <c r="I15" s="97"/>
      <c r="J15" s="242"/>
      <c r="K15" s="36"/>
      <c r="L15" s="29"/>
      <c r="M15" s="36"/>
      <c r="N15" s="36"/>
      <c r="O15" s="148"/>
      <c r="P15" s="29">
        <f t="shared" si="0"/>
        <v>0</v>
      </c>
      <c r="Q15" s="108" t="str">
        <f t="shared" si="1"/>
        <v/>
      </c>
      <c r="R15" s="68"/>
      <c r="S15" s="8"/>
      <c r="T15" s="65"/>
      <c r="U15" s="65"/>
      <c r="V15" s="65"/>
      <c r="W15" s="8"/>
      <c r="X15" s="65"/>
      <c r="Y15" s="65"/>
      <c r="Z15" s="65"/>
      <c r="AA15" s="65"/>
      <c r="AB15" s="65"/>
      <c r="AC15" s="243"/>
      <c r="AD15" s="65"/>
      <c r="AE15" s="244"/>
      <c r="AF15" s="245"/>
      <c r="AG15" s="246"/>
      <c r="AH15" s="71"/>
      <c r="AI15" s="247"/>
      <c r="AJ15" s="246"/>
      <c r="AK15" s="246"/>
      <c r="AL15" s="110"/>
      <c r="AM15" s="110"/>
    </row>
    <row r="16" ht="16" customHeight="1" spans="1:39">
      <c r="A16" s="39"/>
      <c r="B16" s="39"/>
      <c r="C16" s="68"/>
      <c r="D16" s="68"/>
      <c r="E16" s="68"/>
      <c r="F16" s="39"/>
      <c r="G16" s="22"/>
      <c r="H16" s="97"/>
      <c r="I16" s="97"/>
      <c r="J16" s="97"/>
      <c r="K16" s="36"/>
      <c r="L16" s="29"/>
      <c r="M16" s="36"/>
      <c r="N16" s="36"/>
      <c r="O16" s="148"/>
      <c r="P16" s="29">
        <f t="shared" si="0"/>
        <v>0</v>
      </c>
      <c r="Q16" s="108" t="str">
        <f t="shared" si="1"/>
        <v/>
      </c>
      <c r="R16" s="68"/>
      <c r="S16" s="8"/>
      <c r="T16" s="65"/>
      <c r="U16" s="65"/>
      <c r="V16" s="65"/>
      <c r="W16" s="8"/>
      <c r="X16" s="65"/>
      <c r="Y16" s="65"/>
      <c r="Z16" s="65"/>
      <c r="AA16" s="65"/>
      <c r="AB16" s="65"/>
      <c r="AC16" s="243"/>
      <c r="AD16" s="65"/>
      <c r="AE16" s="244"/>
      <c r="AF16" s="245"/>
      <c r="AG16" s="246"/>
      <c r="AH16" s="71"/>
      <c r="AI16" s="247"/>
      <c r="AJ16" s="246"/>
      <c r="AK16" s="246"/>
      <c r="AL16" s="110"/>
      <c r="AM16" s="110"/>
    </row>
    <row r="17" ht="16" customHeight="1" spans="1:39">
      <c r="A17" s="39"/>
      <c r="B17" s="39"/>
      <c r="C17" s="68"/>
      <c r="D17" s="68"/>
      <c r="E17" s="68"/>
      <c r="F17" s="39"/>
      <c r="G17" s="22"/>
      <c r="H17" s="97"/>
      <c r="I17" s="97"/>
      <c r="J17" s="97"/>
      <c r="K17" s="36"/>
      <c r="L17" s="29"/>
      <c r="M17" s="36"/>
      <c r="N17" s="36"/>
      <c r="O17" s="148"/>
      <c r="P17" s="29">
        <f t="shared" si="0"/>
        <v>0</v>
      </c>
      <c r="Q17" s="108" t="str">
        <f t="shared" si="1"/>
        <v/>
      </c>
      <c r="R17" s="68"/>
      <c r="S17" s="8"/>
      <c r="T17" s="65"/>
      <c r="U17" s="65"/>
      <c r="V17" s="65"/>
      <c r="W17" s="8"/>
      <c r="X17" s="65"/>
      <c r="Y17" s="65"/>
      <c r="Z17" s="65"/>
      <c r="AA17" s="65"/>
      <c r="AB17" s="65"/>
      <c r="AC17" s="243"/>
      <c r="AD17" s="65"/>
      <c r="AE17" s="244"/>
      <c r="AF17" s="245"/>
      <c r="AG17" s="246"/>
      <c r="AH17" s="71"/>
      <c r="AI17" s="247"/>
      <c r="AJ17" s="246"/>
      <c r="AK17" s="246"/>
      <c r="AL17" s="110"/>
      <c r="AM17" s="110"/>
    </row>
    <row r="18" ht="16" customHeight="1" spans="1:39">
      <c r="A18" s="39"/>
      <c r="B18" s="39"/>
      <c r="C18" s="68"/>
      <c r="D18" s="68"/>
      <c r="E18" s="68"/>
      <c r="F18" s="39"/>
      <c r="G18" s="22"/>
      <c r="H18" s="97"/>
      <c r="I18" s="97"/>
      <c r="J18" s="97"/>
      <c r="K18" s="36"/>
      <c r="L18" s="29"/>
      <c r="M18" s="36"/>
      <c r="N18" s="36"/>
      <c r="O18" s="148"/>
      <c r="P18" s="29">
        <f t="shared" si="0"/>
        <v>0</v>
      </c>
      <c r="Q18" s="108" t="str">
        <f t="shared" si="1"/>
        <v/>
      </c>
      <c r="R18" s="68"/>
      <c r="S18" s="8"/>
      <c r="T18" s="65"/>
      <c r="U18" s="65"/>
      <c r="V18" s="65"/>
      <c r="W18" s="8"/>
      <c r="X18" s="65"/>
      <c r="Y18" s="65"/>
      <c r="Z18" s="65"/>
      <c r="AA18" s="65"/>
      <c r="AB18" s="65"/>
      <c r="AC18" s="243"/>
      <c r="AD18" s="65"/>
      <c r="AE18" s="244"/>
      <c r="AF18" s="245"/>
      <c r="AG18" s="246"/>
      <c r="AH18" s="71"/>
      <c r="AI18" s="247"/>
      <c r="AJ18" s="246"/>
      <c r="AK18" s="246"/>
      <c r="AL18" s="110"/>
      <c r="AM18" s="110"/>
    </row>
    <row r="19" ht="16" customHeight="1" spans="1:39">
      <c r="A19" s="39"/>
      <c r="B19" s="39"/>
      <c r="C19" s="68"/>
      <c r="D19" s="68"/>
      <c r="E19" s="68"/>
      <c r="F19" s="39"/>
      <c r="G19" s="22"/>
      <c r="H19" s="97"/>
      <c r="I19" s="97"/>
      <c r="J19" s="97"/>
      <c r="K19" s="36"/>
      <c r="L19" s="29"/>
      <c r="M19" s="36"/>
      <c r="N19" s="36"/>
      <c r="O19" s="148"/>
      <c r="P19" s="29">
        <f t="shared" si="0"/>
        <v>0</v>
      </c>
      <c r="Q19" s="108" t="str">
        <f t="shared" si="1"/>
        <v/>
      </c>
      <c r="R19" s="68"/>
      <c r="S19" s="8"/>
      <c r="T19" s="65"/>
      <c r="U19" s="65"/>
      <c r="V19" s="65"/>
      <c r="W19" s="8"/>
      <c r="X19" s="65"/>
      <c r="Y19" s="65"/>
      <c r="Z19" s="65"/>
      <c r="AA19" s="65"/>
      <c r="AB19" s="65"/>
      <c r="AC19" s="243"/>
      <c r="AD19" s="65"/>
      <c r="AE19" s="244"/>
      <c r="AF19" s="245"/>
      <c r="AG19" s="246"/>
      <c r="AH19" s="71"/>
      <c r="AI19" s="247"/>
      <c r="AJ19" s="246"/>
      <c r="AK19" s="246"/>
      <c r="AL19" s="110"/>
      <c r="AM19" s="110"/>
    </row>
    <row r="20" ht="16" customHeight="1" spans="1:39">
      <c r="A20" s="39"/>
      <c r="B20" s="39"/>
      <c r="C20" s="68"/>
      <c r="D20" s="68"/>
      <c r="E20" s="68"/>
      <c r="F20" s="39"/>
      <c r="G20" s="22"/>
      <c r="H20" s="97"/>
      <c r="I20" s="97"/>
      <c r="J20" s="97"/>
      <c r="K20" s="36"/>
      <c r="L20" s="29"/>
      <c r="M20" s="36"/>
      <c r="N20" s="36"/>
      <c r="O20" s="148"/>
      <c r="P20" s="29">
        <f t="shared" si="0"/>
        <v>0</v>
      </c>
      <c r="Q20" s="108" t="str">
        <f t="shared" si="1"/>
        <v/>
      </c>
      <c r="R20" s="68"/>
      <c r="S20" s="8"/>
      <c r="T20" s="65"/>
      <c r="U20" s="65"/>
      <c r="V20" s="65"/>
      <c r="W20" s="8"/>
      <c r="X20" s="65"/>
      <c r="Y20" s="65"/>
      <c r="Z20" s="65"/>
      <c r="AA20" s="65"/>
      <c r="AB20" s="65"/>
      <c r="AC20" s="243"/>
      <c r="AD20" s="65"/>
      <c r="AE20" s="244"/>
      <c r="AF20" s="245"/>
      <c r="AG20" s="246"/>
      <c r="AH20" s="71"/>
      <c r="AI20" s="247"/>
      <c r="AJ20" s="246"/>
      <c r="AK20" s="246"/>
      <c r="AL20" s="110"/>
      <c r="AM20" s="110"/>
    </row>
    <row r="21" ht="16" customHeight="1" spans="1:39">
      <c r="A21" s="39"/>
      <c r="B21" s="39"/>
      <c r="C21" s="68"/>
      <c r="D21" s="68"/>
      <c r="E21" s="68"/>
      <c r="F21" s="39"/>
      <c r="G21" s="22"/>
      <c r="H21" s="97"/>
      <c r="I21" s="97"/>
      <c r="J21" s="97"/>
      <c r="K21" s="36"/>
      <c r="L21" s="29"/>
      <c r="M21" s="36"/>
      <c r="N21" s="36"/>
      <c r="O21" s="148"/>
      <c r="P21" s="29">
        <f t="shared" si="0"/>
        <v>0</v>
      </c>
      <c r="Q21" s="108" t="str">
        <f t="shared" si="1"/>
        <v/>
      </c>
      <c r="R21" s="68"/>
      <c r="S21" s="8"/>
      <c r="T21" s="65"/>
      <c r="U21" s="65"/>
      <c r="V21" s="65"/>
      <c r="W21" s="8"/>
      <c r="X21" s="65"/>
      <c r="Y21" s="65"/>
      <c r="Z21" s="65"/>
      <c r="AA21" s="65"/>
      <c r="AB21" s="65"/>
      <c r="AC21" s="243"/>
      <c r="AD21" s="65"/>
      <c r="AE21" s="244"/>
      <c r="AF21" s="245"/>
      <c r="AG21" s="246"/>
      <c r="AH21" s="71"/>
      <c r="AI21" s="247"/>
      <c r="AJ21" s="246"/>
      <c r="AK21" s="246"/>
      <c r="AL21" s="110"/>
      <c r="AM21" s="110"/>
    </row>
    <row r="22" ht="16" customHeight="1" spans="1:39">
      <c r="A22" s="39"/>
      <c r="B22" s="39"/>
      <c r="C22" s="68"/>
      <c r="D22" s="68"/>
      <c r="E22" s="68"/>
      <c r="F22" s="39"/>
      <c r="G22" s="22"/>
      <c r="H22" s="97"/>
      <c r="I22" s="97"/>
      <c r="J22" s="97"/>
      <c r="K22" s="36"/>
      <c r="L22" s="29"/>
      <c r="M22" s="36"/>
      <c r="N22" s="36"/>
      <c r="O22" s="148"/>
      <c r="P22" s="29">
        <f t="shared" si="0"/>
        <v>0</v>
      </c>
      <c r="Q22" s="108" t="str">
        <f t="shared" si="1"/>
        <v/>
      </c>
      <c r="R22" s="148"/>
      <c r="S22" s="8"/>
      <c r="T22" s="65"/>
      <c r="U22" s="65"/>
      <c r="V22" s="65"/>
      <c r="W22" s="8"/>
      <c r="X22" s="65"/>
      <c r="Y22" s="65"/>
      <c r="Z22" s="65"/>
      <c r="AA22" s="65"/>
      <c r="AB22" s="65"/>
      <c r="AC22" s="243"/>
      <c r="AD22" s="65"/>
      <c r="AE22" s="244"/>
      <c r="AF22" s="245"/>
      <c r="AG22" s="246"/>
      <c r="AH22" s="71"/>
      <c r="AI22" s="247"/>
      <c r="AJ22" s="246"/>
      <c r="AK22" s="246"/>
      <c r="AL22" s="110"/>
      <c r="AM22" s="110"/>
    </row>
    <row r="23" ht="16" customHeight="1" spans="1:39">
      <c r="A23" s="39"/>
      <c r="B23" s="39"/>
      <c r="C23" s="68"/>
      <c r="D23" s="68"/>
      <c r="E23" s="68"/>
      <c r="F23" s="39"/>
      <c r="G23" s="22"/>
      <c r="H23" s="97"/>
      <c r="I23" s="97"/>
      <c r="J23" s="97"/>
      <c r="K23" s="36"/>
      <c r="L23" s="29"/>
      <c r="M23" s="36"/>
      <c r="N23" s="36"/>
      <c r="O23" s="148"/>
      <c r="P23" s="29">
        <f t="shared" si="0"/>
        <v>0</v>
      </c>
      <c r="Q23" s="108" t="str">
        <f t="shared" si="1"/>
        <v/>
      </c>
      <c r="R23" s="148"/>
      <c r="S23" s="8"/>
      <c r="T23" s="65"/>
      <c r="U23" s="65"/>
      <c r="V23" s="65"/>
      <c r="W23" s="8"/>
      <c r="X23" s="65"/>
      <c r="Y23" s="65"/>
      <c r="Z23" s="65"/>
      <c r="AA23" s="65"/>
      <c r="AB23" s="65"/>
      <c r="AC23" s="243"/>
      <c r="AD23" s="65"/>
      <c r="AE23" s="244"/>
      <c r="AF23" s="245"/>
      <c r="AG23" s="246"/>
      <c r="AH23" s="71"/>
      <c r="AI23" s="247"/>
      <c r="AJ23" s="246"/>
      <c r="AK23" s="246"/>
      <c r="AL23" s="110"/>
      <c r="AM23" s="110"/>
    </row>
    <row r="24" ht="16" customHeight="1" spans="1:39">
      <c r="A24" s="39"/>
      <c r="B24" s="39"/>
      <c r="C24" s="68"/>
      <c r="D24" s="68"/>
      <c r="E24" s="68"/>
      <c r="F24" s="39"/>
      <c r="G24" s="22"/>
      <c r="H24" s="97"/>
      <c r="I24" s="97"/>
      <c r="J24" s="97"/>
      <c r="K24" s="36"/>
      <c r="L24" s="29"/>
      <c r="M24" s="36"/>
      <c r="N24" s="36"/>
      <c r="O24" s="148"/>
      <c r="P24" s="29">
        <f t="shared" si="0"/>
        <v>0</v>
      </c>
      <c r="Q24" s="108" t="str">
        <f t="shared" si="1"/>
        <v/>
      </c>
      <c r="R24" s="148"/>
      <c r="S24" s="8"/>
      <c r="T24" s="65"/>
      <c r="U24" s="65"/>
      <c r="V24" s="65"/>
      <c r="W24" s="8"/>
      <c r="X24" s="65"/>
      <c r="Y24" s="65"/>
      <c r="Z24" s="65"/>
      <c r="AA24" s="65"/>
      <c r="AB24" s="65"/>
      <c r="AC24" s="243"/>
      <c r="AD24" s="65"/>
      <c r="AE24" s="244"/>
      <c r="AF24" s="245"/>
      <c r="AG24" s="246"/>
      <c r="AH24" s="71"/>
      <c r="AI24" s="247"/>
      <c r="AJ24" s="246"/>
      <c r="AK24" s="246"/>
      <c r="AL24" s="110"/>
      <c r="AM24" s="110"/>
    </row>
    <row r="25" ht="16" customHeight="1" spans="1:39">
      <c r="A25" s="39"/>
      <c r="B25" s="39"/>
      <c r="C25" s="68"/>
      <c r="D25" s="68"/>
      <c r="E25" s="68"/>
      <c r="F25" s="39"/>
      <c r="G25" s="22"/>
      <c r="H25" s="97"/>
      <c r="I25" s="97"/>
      <c r="J25" s="97"/>
      <c r="K25" s="36"/>
      <c r="L25" s="29"/>
      <c r="M25" s="36"/>
      <c r="N25" s="36"/>
      <c r="O25" s="148"/>
      <c r="P25" s="29">
        <f t="shared" si="0"/>
        <v>0</v>
      </c>
      <c r="Q25" s="108" t="str">
        <f t="shared" si="1"/>
        <v/>
      </c>
      <c r="R25" s="148"/>
      <c r="S25" s="8"/>
      <c r="T25" s="65"/>
      <c r="U25" s="65"/>
      <c r="V25" s="65"/>
      <c r="W25" s="8"/>
      <c r="X25" s="65"/>
      <c r="Y25" s="65"/>
      <c r="Z25" s="65"/>
      <c r="AA25" s="65"/>
      <c r="AB25" s="65"/>
      <c r="AC25" s="243"/>
      <c r="AD25" s="65"/>
      <c r="AE25" s="244"/>
      <c r="AF25" s="245"/>
      <c r="AG25" s="246"/>
      <c r="AH25" s="71"/>
      <c r="AI25" s="247"/>
      <c r="AJ25" s="246"/>
      <c r="AK25" s="246"/>
      <c r="AL25" s="110"/>
      <c r="AM25" s="110"/>
    </row>
    <row r="26" ht="16" customHeight="1" spans="1:39">
      <c r="A26" s="39"/>
      <c r="B26" s="39"/>
      <c r="C26" s="72"/>
      <c r="D26" s="68"/>
      <c r="E26" s="68"/>
      <c r="F26" s="39"/>
      <c r="G26" s="22"/>
      <c r="H26" s="97"/>
      <c r="I26" s="97"/>
      <c r="J26" s="97"/>
      <c r="K26" s="36"/>
      <c r="L26" s="29"/>
      <c r="M26" s="36"/>
      <c r="N26" s="36"/>
      <c r="O26" s="148"/>
      <c r="P26" s="29">
        <f t="shared" si="0"/>
        <v>0</v>
      </c>
      <c r="Q26" s="108" t="str">
        <f t="shared" si="1"/>
        <v/>
      </c>
      <c r="R26" s="148"/>
      <c r="S26" s="8"/>
      <c r="T26" s="65"/>
      <c r="U26" s="65"/>
      <c r="V26" s="65"/>
      <c r="W26" s="8"/>
      <c r="X26" s="65"/>
      <c r="Y26" s="65"/>
      <c r="Z26" s="65"/>
      <c r="AA26" s="65"/>
      <c r="AB26" s="65"/>
      <c r="AC26" s="243"/>
      <c r="AD26" s="65"/>
      <c r="AE26" s="244"/>
      <c r="AF26" s="245"/>
      <c r="AG26" s="246"/>
      <c r="AH26" s="71"/>
      <c r="AI26" s="247"/>
      <c r="AJ26" s="246"/>
      <c r="AK26" s="246"/>
      <c r="AL26" s="110"/>
      <c r="AM26" s="110"/>
    </row>
    <row r="27" ht="16" customHeight="1" spans="1:39">
      <c r="A27" s="39" t="s">
        <v>3162</v>
      </c>
      <c r="B27" s="21"/>
      <c r="C27" s="13"/>
      <c r="D27" s="39"/>
      <c r="E27" s="39"/>
      <c r="F27" s="39"/>
      <c r="G27" s="158"/>
      <c r="H27" s="29"/>
      <c r="I27" s="29"/>
      <c r="J27" s="36"/>
      <c r="K27" s="36">
        <f>SUM(K7:K26)</f>
        <v>0</v>
      </c>
      <c r="L27" s="36">
        <f>SUM(L7:L26)</f>
        <v>0</v>
      </c>
      <c r="M27" s="36">
        <f>SUM(M7:M26)</f>
        <v>0</v>
      </c>
      <c r="N27" s="36">
        <f>SUM(N7:N26)</f>
        <v>0</v>
      </c>
      <c r="O27" s="36"/>
      <c r="P27" s="36">
        <f>SUM(P7:P26)</f>
        <v>0</v>
      </c>
      <c r="Q27" s="108" t="str">
        <f t="shared" si="1"/>
        <v/>
      </c>
      <c r="R27" s="32"/>
      <c r="S27" s="8"/>
      <c r="T27" s="65"/>
      <c r="U27" s="65"/>
      <c r="V27" s="65"/>
      <c r="W27" s="8"/>
      <c r="X27" s="65"/>
      <c r="Y27" s="65"/>
      <c r="Z27" s="65"/>
      <c r="AA27" s="65"/>
      <c r="AB27" s="65"/>
      <c r="AC27" s="243"/>
      <c r="AD27" s="65"/>
      <c r="AE27" s="244"/>
      <c r="AF27" s="245"/>
      <c r="AG27" s="246"/>
      <c r="AH27" s="71"/>
      <c r="AI27" s="247"/>
      <c r="AJ27" s="246"/>
      <c r="AK27" s="246"/>
      <c r="AL27" s="110"/>
      <c r="AM27" s="110"/>
    </row>
    <row r="28" ht="16" customHeight="1" spans="1:39">
      <c r="A28" s="39" t="s">
        <v>3649</v>
      </c>
      <c r="B28" s="21"/>
      <c r="C28" s="13"/>
      <c r="D28" s="29"/>
      <c r="E28" s="29"/>
      <c r="F28" s="29"/>
      <c r="G28" s="29"/>
      <c r="H28" s="29"/>
      <c r="I28" s="29"/>
      <c r="J28" s="29"/>
      <c r="K28" s="36"/>
      <c r="L28" s="29">
        <f>M27</f>
        <v>0</v>
      </c>
      <c r="M28" s="36"/>
      <c r="N28" s="36"/>
      <c r="O28" s="148"/>
      <c r="P28" s="29"/>
      <c r="Q28" s="29"/>
      <c r="R28" s="32"/>
      <c r="S28" s="8"/>
      <c r="T28" s="65"/>
      <c r="U28" s="65"/>
      <c r="V28" s="65"/>
      <c r="W28" s="8"/>
      <c r="X28" s="65"/>
      <c r="Y28" s="65"/>
      <c r="Z28" s="65"/>
      <c r="AA28" s="65"/>
      <c r="AB28" s="65"/>
      <c r="AC28" s="243"/>
      <c r="AD28" s="65"/>
      <c r="AE28" s="244"/>
      <c r="AF28" s="245"/>
      <c r="AG28" s="246"/>
      <c r="AH28" s="71"/>
      <c r="AI28" s="247"/>
      <c r="AJ28" s="246"/>
      <c r="AK28" s="246"/>
      <c r="AL28" s="110"/>
      <c r="AM28" s="110"/>
    </row>
    <row r="29" ht="16" customHeight="1" spans="1:39">
      <c r="A29" s="22" t="s">
        <v>3165</v>
      </c>
      <c r="B29" s="21"/>
      <c r="C29" s="13"/>
      <c r="D29" s="22"/>
      <c r="E29" s="69"/>
      <c r="F29" s="69"/>
      <c r="G29" s="28"/>
      <c r="H29" s="29"/>
      <c r="I29" s="29"/>
      <c r="J29" s="36"/>
      <c r="K29" s="36">
        <f>K27-K28</f>
        <v>0</v>
      </c>
      <c r="L29" s="36">
        <f>L27-L28</f>
        <v>0</v>
      </c>
      <c r="M29" s="36"/>
      <c r="N29" s="36">
        <f>N27</f>
        <v>0</v>
      </c>
      <c r="O29" s="36"/>
      <c r="P29" s="36">
        <f>P27</f>
        <v>0</v>
      </c>
      <c r="Q29" s="108" t="str">
        <f>IF(L29=0,"",(P29-L29)/L29*100)</f>
        <v/>
      </c>
      <c r="R29" s="32"/>
      <c r="S29" s="8"/>
      <c r="T29" s="65"/>
      <c r="U29" s="65"/>
      <c r="V29" s="65"/>
      <c r="W29" s="8"/>
      <c r="X29" s="65"/>
      <c r="Y29" s="65"/>
      <c r="Z29" s="65"/>
      <c r="AA29" s="65"/>
      <c r="AB29" s="65"/>
      <c r="AC29" s="243"/>
      <c r="AD29" s="65"/>
      <c r="AE29" s="244"/>
      <c r="AF29" s="245"/>
      <c r="AG29" s="246"/>
      <c r="AH29" s="71"/>
      <c r="AI29" s="247"/>
      <c r="AJ29" s="246"/>
      <c r="AK29" s="246"/>
      <c r="AL29" s="110"/>
      <c r="AM29" s="110"/>
    </row>
    <row r="30" ht="16" customHeight="1" spans="1:39">
      <c r="A30" s="73" t="e">
        <f>#REF!</f>
        <v>#REF!</v>
      </c>
      <c r="B30" s="73"/>
      <c r="C30" s="73"/>
      <c r="D30" s="73"/>
      <c r="E30" s="8"/>
      <c r="F30" s="8"/>
      <c r="G30" s="8"/>
      <c r="H30" s="8"/>
      <c r="I30" s="8"/>
      <c r="J30" s="8"/>
      <c r="K30" s="74" t="str">
        <f>CONCATENATE(索引!$D$6,"：",索引!$D63,"    ",索引!$E63)</f>
        <v>评估人员：高晓宇    王海龙</v>
      </c>
      <c r="L30" s="74"/>
      <c r="M30" s="74"/>
      <c r="N30" s="74"/>
      <c r="O30" s="74"/>
      <c r="P30" s="74"/>
      <c r="Q30" s="74"/>
      <c r="R30" s="73"/>
      <c r="S30" s="8"/>
      <c r="T30" s="65"/>
      <c r="U30" s="65"/>
      <c r="V30" s="65"/>
      <c r="W30" s="8"/>
      <c r="X30" s="65"/>
      <c r="Y30" s="65"/>
      <c r="Z30" s="65"/>
      <c r="AA30" s="65"/>
      <c r="AB30" s="65"/>
      <c r="AC30" s="243"/>
      <c r="AD30" s="65"/>
      <c r="AE30" s="244"/>
      <c r="AF30" s="245"/>
      <c r="AG30" s="246"/>
      <c r="AH30" s="71"/>
      <c r="AI30" s="247"/>
      <c r="AJ30" s="246"/>
      <c r="AK30" s="246"/>
      <c r="AL30" s="110"/>
      <c r="AM30" s="110"/>
    </row>
    <row r="31" ht="16" customHeight="1" spans="1:39">
      <c r="A31" s="8" t="e">
        <f>#REF!</f>
        <v>#REF!</v>
      </c>
      <c r="B31" s="8"/>
      <c r="C31" s="8"/>
      <c r="D31" s="8"/>
      <c r="E31" s="8"/>
      <c r="F31" s="8"/>
      <c r="G31" s="8"/>
      <c r="H31" s="8"/>
      <c r="I31" s="8"/>
      <c r="J31" s="8"/>
      <c r="K31" s="8"/>
      <c r="L31" s="8"/>
      <c r="M31" s="8"/>
      <c r="N31" s="8"/>
      <c r="O31" s="8"/>
      <c r="P31" s="8"/>
      <c r="Q31" s="8"/>
      <c r="R31" s="8"/>
      <c r="S31" s="8"/>
      <c r="T31" s="65"/>
      <c r="U31" s="65"/>
      <c r="V31" s="65"/>
      <c r="W31" s="8"/>
      <c r="X31" s="65"/>
      <c r="Y31" s="65"/>
      <c r="Z31" s="65"/>
      <c r="AA31" s="65"/>
      <c r="AB31" s="65"/>
      <c r="AC31" s="243"/>
      <c r="AD31" s="65"/>
      <c r="AE31" s="244"/>
      <c r="AF31" s="245"/>
      <c r="AG31" s="246"/>
      <c r="AH31" s="71"/>
      <c r="AI31" s="247"/>
      <c r="AJ31" s="246"/>
      <c r="AK31" s="246"/>
      <c r="AL31" s="110"/>
      <c r="AM31" s="110"/>
    </row>
    <row r="32" ht="16" customHeight="1" spans="1:39">
      <c r="A32" s="95" t="s">
        <v>3085</v>
      </c>
      <c r="B32" s="8"/>
      <c r="C32" s="8"/>
      <c r="D32" s="8"/>
      <c r="E32" s="8"/>
      <c r="F32" s="8"/>
      <c r="G32" s="8"/>
      <c r="H32" s="8"/>
      <c r="I32" s="8"/>
      <c r="J32" s="8"/>
      <c r="K32" s="8"/>
      <c r="L32" s="8"/>
      <c r="M32" s="8"/>
      <c r="N32" s="8"/>
      <c r="O32" s="8"/>
      <c r="P32" s="8"/>
      <c r="Q32" s="8"/>
      <c r="R32" s="8"/>
      <c r="S32" s="8"/>
      <c r="T32" s="65"/>
      <c r="U32" s="65"/>
      <c r="V32" s="65"/>
      <c r="W32" s="8"/>
      <c r="X32" s="65"/>
      <c r="Y32" s="65"/>
      <c r="Z32" s="65"/>
      <c r="AA32" s="65"/>
      <c r="AB32" s="65"/>
      <c r="AC32" s="243"/>
      <c r="AD32" s="65"/>
      <c r="AE32" s="244"/>
      <c r="AF32" s="245"/>
      <c r="AG32" s="246"/>
      <c r="AH32" s="71"/>
      <c r="AI32" s="247"/>
      <c r="AJ32" s="246"/>
      <c r="AK32" s="246"/>
      <c r="AL32" s="110"/>
      <c r="AM32" s="110"/>
    </row>
    <row r="33" ht="16" customHeight="1" spans="1:39">
      <c r="A33" s="8"/>
      <c r="B33" s="96" t="s">
        <v>3650</v>
      </c>
      <c r="C33" s="8"/>
      <c r="D33" s="8"/>
      <c r="E33" s="8"/>
      <c r="F33" s="8"/>
      <c r="G33" s="8"/>
      <c r="H33" s="8"/>
      <c r="I33" s="8"/>
      <c r="J33" s="8"/>
      <c r="K33" s="8"/>
      <c r="L33" s="8"/>
      <c r="M33" s="8"/>
      <c r="N33" s="8"/>
      <c r="O33" s="8"/>
      <c r="P33" s="8"/>
      <c r="Q33" s="8"/>
      <c r="R33" s="8"/>
      <c r="S33" s="8"/>
      <c r="T33" s="65"/>
      <c r="U33" s="65"/>
      <c r="V33" s="65"/>
      <c r="W33" s="8"/>
      <c r="X33" s="65"/>
      <c r="Y33" s="65"/>
      <c r="Z33" s="65"/>
      <c r="AA33" s="65"/>
      <c r="AB33" s="65"/>
      <c r="AC33" s="243"/>
      <c r="AD33" s="65"/>
      <c r="AE33" s="244"/>
      <c r="AF33" s="245"/>
      <c r="AG33" s="246"/>
      <c r="AH33" s="71"/>
      <c r="AI33" s="247"/>
      <c r="AJ33" s="246"/>
      <c r="AK33" s="246"/>
      <c r="AL33" s="110"/>
      <c r="AM33" s="110"/>
    </row>
    <row r="34" ht="16" customHeight="1" spans="1:39">
      <c r="A34" s="8"/>
      <c r="B34" s="96" t="s">
        <v>3651</v>
      </c>
      <c r="C34" s="8"/>
      <c r="D34" s="8"/>
      <c r="E34" s="8"/>
      <c r="F34" s="8"/>
      <c r="G34" s="8"/>
      <c r="H34" s="8"/>
      <c r="I34" s="8"/>
      <c r="J34" s="8"/>
      <c r="K34" s="8"/>
      <c r="L34" s="8"/>
      <c r="M34" s="8"/>
      <c r="N34" s="8"/>
      <c r="O34" s="8"/>
      <c r="P34" s="8"/>
      <c r="Q34" s="8"/>
      <c r="R34" s="8"/>
      <c r="S34" s="8"/>
      <c r="T34" s="65"/>
      <c r="U34" s="65"/>
      <c r="V34" s="65"/>
      <c r="W34" s="8"/>
      <c r="X34" s="65"/>
      <c r="Y34" s="65"/>
      <c r="Z34" s="65"/>
      <c r="AA34" s="65"/>
      <c r="AB34" s="65"/>
      <c r="AC34" s="243"/>
      <c r="AD34" s="65"/>
      <c r="AE34" s="244"/>
      <c r="AF34" s="245"/>
      <c r="AG34" s="246"/>
      <c r="AH34" s="71"/>
      <c r="AI34" s="247"/>
      <c r="AJ34" s="246"/>
      <c r="AK34" s="246"/>
      <c r="AL34" s="110"/>
      <c r="AM34" s="110"/>
    </row>
    <row r="35" ht="16" customHeight="1" spans="1:39">
      <c r="A35" s="8"/>
      <c r="B35" s="96" t="s">
        <v>3652</v>
      </c>
      <c r="C35" s="8"/>
      <c r="D35" s="8"/>
      <c r="E35" s="8"/>
      <c r="F35" s="8"/>
      <c r="G35" s="8"/>
      <c r="H35" s="8"/>
      <c r="I35" s="8"/>
      <c r="J35" s="8"/>
      <c r="K35" s="8"/>
      <c r="L35" s="8"/>
      <c r="M35" s="8"/>
      <c r="N35" s="8"/>
      <c r="O35" s="8"/>
      <c r="P35" s="8"/>
      <c r="Q35" s="8"/>
      <c r="R35" s="8"/>
      <c r="S35" s="8"/>
      <c r="T35" s="65"/>
      <c r="U35" s="65"/>
      <c r="V35" s="65"/>
      <c r="W35" s="8"/>
      <c r="X35" s="65"/>
      <c r="Y35" s="65"/>
      <c r="Z35" s="65"/>
      <c r="AA35" s="65"/>
      <c r="AB35" s="65"/>
      <c r="AC35" s="243"/>
      <c r="AD35" s="65"/>
      <c r="AE35" s="244"/>
      <c r="AF35" s="245"/>
      <c r="AG35" s="246"/>
      <c r="AH35" s="71"/>
      <c r="AI35" s="247"/>
      <c r="AJ35" s="246"/>
      <c r="AK35" s="246"/>
      <c r="AL35" s="110"/>
      <c r="AM35" s="110"/>
    </row>
  </sheetData>
  <mergeCells count="39">
    <mergeCell ref="A1:R1"/>
    <mergeCell ref="A3:R3"/>
    <mergeCell ref="K5:L5"/>
    <mergeCell ref="N5:P5"/>
    <mergeCell ref="A27:C27"/>
    <mergeCell ref="A28:C28"/>
    <mergeCell ref="A29:C29"/>
    <mergeCell ref="A5:A6"/>
    <mergeCell ref="B5:B6"/>
    <mergeCell ref="C5:C6"/>
    <mergeCell ref="D5:D6"/>
    <mergeCell ref="E5:E6"/>
    <mergeCell ref="F5:F6"/>
    <mergeCell ref="G5:G6"/>
    <mergeCell ref="H5:H6"/>
    <mergeCell ref="I5:I6"/>
    <mergeCell ref="J5:J6"/>
    <mergeCell ref="M5:M6"/>
    <mergeCell ref="Q5:Q6"/>
    <mergeCell ref="R5:R6"/>
    <mergeCell ref="T5:T6"/>
    <mergeCell ref="U5:U6"/>
    <mergeCell ref="V5:V6"/>
    <mergeCell ref="X5:X6"/>
    <mergeCell ref="Y5:Y6"/>
    <mergeCell ref="Z5:Z6"/>
    <mergeCell ref="AA5:AA6"/>
    <mergeCell ref="AB5:AB6"/>
    <mergeCell ref="AC5:AC6"/>
    <mergeCell ref="AD5:AD6"/>
    <mergeCell ref="AE5:AE6"/>
    <mergeCell ref="AF5:AF6"/>
    <mergeCell ref="AG5:AG6"/>
    <mergeCell ref="AH5:AH6"/>
    <mergeCell ref="AI5:AI6"/>
    <mergeCell ref="AJ5:AJ6"/>
    <mergeCell ref="AK5:AK6"/>
    <mergeCell ref="AL5:AL6"/>
    <mergeCell ref="AM5:AM6"/>
  </mergeCells>
  <pageMargins left="0.75" right="0.75" top="1" bottom="1" header="0.5" footer="0.5"/>
  <headerFooter/>
  <drawing r:id="rId2"/>
  <legacyDrawing r:id="rId3"/>
  <picture r:id="rId4"/>
</worksheet>
</file>

<file path=xl/worksheets/sheet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D8D8D8"/>
    <outlinePr summaryBelow="0" summaryRight="0"/>
  </sheetPr>
  <dimension ref="A1:Z31"/>
  <sheetViews>
    <sheetView workbookViewId="0">
      <pane xSplit="3" ySplit="6" topLeftCell="D7" activePane="bottomRight" state="frozen"/>
      <selection/>
      <selection pane="topRight"/>
      <selection pane="bottomLeft"/>
      <selection pane="bottomRight" activeCell="A1" sqref="A1:Z1"/>
    </sheetView>
  </sheetViews>
  <sheetFormatPr defaultColWidth="14" defaultRowHeight="15.2"/>
  <cols>
    <col min="1" max="1" width="3" customWidth="1"/>
    <col min="2" max="2" width="7" customWidth="1"/>
    <col min="3" max="3" width="9" customWidth="1"/>
    <col min="4" max="4" width="11"/>
    <col min="5" max="6" width="11" customWidth="1" outlineLevel="1"/>
    <col min="7" max="7" width="9" customWidth="1"/>
    <col min="8" max="9" width="5" customWidth="1"/>
    <col min="10" max="10" width="5"/>
    <col min="11" max="18" width="5" customWidth="1" outlineLevel="1"/>
    <col min="19" max="19" width="9" customWidth="1" outlineLevel="1"/>
    <col min="20" max="20" width="9" customWidth="1"/>
    <col min="21" max="24" width="11" customWidth="1"/>
    <col min="25" max="26" width="9" customWidth="1"/>
  </cols>
  <sheetData>
    <row r="1" ht="24" customHeight="1" spans="1:26">
      <c r="A1" s="61" t="s">
        <v>2845</v>
      </c>
      <c r="B1" s="62"/>
      <c r="C1" s="62"/>
      <c r="D1" s="62"/>
      <c r="E1" s="62"/>
      <c r="F1" s="62"/>
      <c r="G1" s="62"/>
      <c r="H1" s="62"/>
      <c r="I1" s="62"/>
      <c r="J1" s="62"/>
      <c r="K1" s="62"/>
      <c r="L1" s="62"/>
      <c r="M1" s="62"/>
      <c r="N1" s="62"/>
      <c r="O1" s="62"/>
      <c r="P1" s="62"/>
      <c r="Q1" s="62"/>
      <c r="R1" s="62"/>
      <c r="S1" s="62"/>
      <c r="T1" s="62"/>
      <c r="U1" s="62"/>
      <c r="V1" s="62"/>
      <c r="W1" s="62"/>
      <c r="X1" s="62"/>
      <c r="Y1" s="62"/>
      <c r="Z1" s="62"/>
    </row>
    <row r="2" ht="16" customHeight="1" spans="1:26">
      <c r="A2" s="63"/>
      <c r="B2" s="63"/>
      <c r="C2" s="63"/>
      <c r="D2" s="63"/>
      <c r="E2" s="63"/>
      <c r="F2" s="63"/>
      <c r="G2" s="63"/>
      <c r="H2" s="63"/>
      <c r="I2" s="63"/>
      <c r="J2" s="63"/>
      <c r="K2" s="63"/>
      <c r="L2" s="63"/>
      <c r="M2" s="63"/>
      <c r="N2" s="63"/>
      <c r="O2" s="63"/>
      <c r="P2" s="63"/>
      <c r="Q2" s="63"/>
      <c r="R2" s="63"/>
      <c r="S2" s="63"/>
      <c r="T2" s="25"/>
      <c r="U2" s="25"/>
      <c r="V2" s="25"/>
      <c r="W2" s="25"/>
      <c r="X2" s="25"/>
      <c r="Y2" s="42" t="s">
        <v>3653</v>
      </c>
      <c r="Z2" s="8"/>
    </row>
    <row r="3" ht="16" customHeight="1" spans="1:26">
      <c r="A3" s="63" t="e">
        <f>#REF!</f>
        <v>#REF!</v>
      </c>
      <c r="B3" s="8"/>
      <c r="C3" s="8"/>
      <c r="D3" s="8"/>
      <c r="E3" s="8"/>
      <c r="F3" s="8"/>
      <c r="G3" s="8"/>
      <c r="H3" s="8"/>
      <c r="I3" s="8"/>
      <c r="J3" s="8"/>
      <c r="K3" s="8"/>
      <c r="L3" s="8"/>
      <c r="M3" s="8"/>
      <c r="N3" s="8"/>
      <c r="O3" s="8"/>
      <c r="P3" s="8"/>
      <c r="Q3" s="8"/>
      <c r="R3" s="8"/>
      <c r="S3" s="8"/>
      <c r="T3" s="8"/>
      <c r="U3" s="8"/>
      <c r="V3" s="8"/>
      <c r="W3" s="8"/>
      <c r="X3" s="8"/>
      <c r="Y3" s="8"/>
      <c r="Z3" s="8"/>
    </row>
    <row r="4" ht="16" customHeight="1" spans="1:26">
      <c r="A4" s="64" t="e">
        <f>#REF!</f>
        <v>#REF!</v>
      </c>
      <c r="B4" s="64"/>
      <c r="C4" s="64"/>
      <c r="D4" s="64"/>
      <c r="E4" s="77"/>
      <c r="F4" s="77"/>
      <c r="G4" s="8"/>
      <c r="H4" s="8"/>
      <c r="I4" s="8"/>
      <c r="J4" s="8"/>
      <c r="K4" s="8"/>
      <c r="L4" s="8"/>
      <c r="M4" s="8"/>
      <c r="N4" s="8"/>
      <c r="O4" s="8"/>
      <c r="P4" s="8"/>
      <c r="Q4" s="8"/>
      <c r="R4" s="8"/>
      <c r="S4" s="8"/>
      <c r="T4" s="8"/>
      <c r="U4" s="8"/>
      <c r="V4" s="8"/>
      <c r="W4" s="8"/>
      <c r="X4" s="8"/>
      <c r="Y4" s="8"/>
      <c r="Z4" s="42" t="s">
        <v>2952</v>
      </c>
    </row>
    <row r="5" ht="16" customHeight="1" spans="1:26">
      <c r="A5" s="90" t="s">
        <v>0</v>
      </c>
      <c r="B5" s="90" t="s">
        <v>3473</v>
      </c>
      <c r="C5" s="90" t="s">
        <v>3474</v>
      </c>
      <c r="D5" s="90" t="s">
        <v>3458</v>
      </c>
      <c r="E5" s="90" t="s">
        <v>3475</v>
      </c>
      <c r="F5" s="90" t="s">
        <v>3308</v>
      </c>
      <c r="G5" s="90" t="s">
        <v>3476</v>
      </c>
      <c r="H5" s="90" t="s">
        <v>3477</v>
      </c>
      <c r="I5" s="90" t="s">
        <v>3478</v>
      </c>
      <c r="J5" s="90" t="s">
        <v>3441</v>
      </c>
      <c r="K5" s="90" t="s">
        <v>3479</v>
      </c>
      <c r="L5" s="90" t="s">
        <v>3654</v>
      </c>
      <c r="M5" s="90" t="s">
        <v>3481</v>
      </c>
      <c r="N5" s="90" t="s">
        <v>3482</v>
      </c>
      <c r="O5" s="90" t="s">
        <v>3483</v>
      </c>
      <c r="P5" s="21"/>
      <c r="Q5" s="21"/>
      <c r="R5" s="13"/>
      <c r="S5" s="90" t="s">
        <v>3453</v>
      </c>
      <c r="T5" s="90" t="s">
        <v>3484</v>
      </c>
      <c r="U5" s="90" t="s">
        <v>3050</v>
      </c>
      <c r="V5" s="90" t="s">
        <v>3251</v>
      </c>
      <c r="W5" s="67" t="s">
        <v>3051</v>
      </c>
      <c r="X5" s="67" t="s">
        <v>3052</v>
      </c>
      <c r="Y5" s="90" t="s">
        <v>3053</v>
      </c>
      <c r="Z5" s="90" t="s">
        <v>3083</v>
      </c>
    </row>
    <row r="6" ht="16" customHeight="1" spans="1:26">
      <c r="A6" s="37"/>
      <c r="B6" s="37"/>
      <c r="C6" s="37"/>
      <c r="D6" s="37"/>
      <c r="E6" s="37"/>
      <c r="F6" s="37"/>
      <c r="G6" s="37"/>
      <c r="H6" s="37"/>
      <c r="I6" s="37"/>
      <c r="J6" s="37"/>
      <c r="K6" s="37"/>
      <c r="L6" s="37"/>
      <c r="M6" s="37"/>
      <c r="N6" s="37"/>
      <c r="O6" s="90" t="s">
        <v>3485</v>
      </c>
      <c r="P6" s="90" t="s">
        <v>3486</v>
      </c>
      <c r="Q6" s="90" t="s">
        <v>3487</v>
      </c>
      <c r="R6" s="90" t="s">
        <v>3488</v>
      </c>
      <c r="S6" s="37"/>
      <c r="T6" s="37"/>
      <c r="U6" s="37"/>
      <c r="V6" s="37"/>
      <c r="W6" s="27"/>
      <c r="X6" s="27"/>
      <c r="Y6" s="37"/>
      <c r="Z6" s="37"/>
    </row>
    <row r="7" ht="16" customHeight="1" spans="1:26">
      <c r="A7" s="22"/>
      <c r="B7" s="22"/>
      <c r="C7" s="32"/>
      <c r="D7" s="32"/>
      <c r="E7" s="32"/>
      <c r="F7" s="32"/>
      <c r="G7" s="22"/>
      <c r="H7" s="22"/>
      <c r="I7" s="22"/>
      <c r="J7" s="22"/>
      <c r="K7" s="22"/>
      <c r="L7" s="22"/>
      <c r="M7" s="22"/>
      <c r="N7" s="22"/>
      <c r="O7" s="22"/>
      <c r="P7" s="22"/>
      <c r="Q7" s="22"/>
      <c r="R7" s="22"/>
      <c r="S7" s="22"/>
      <c r="T7" s="29"/>
      <c r="U7" s="29"/>
      <c r="V7" s="29"/>
      <c r="W7" s="36"/>
      <c r="X7" s="29">
        <f>W7-(U7-V7)</f>
        <v>0</v>
      </c>
      <c r="Y7" s="106" t="str">
        <f>IF(U7-V7=0,"",(W7-U7+V7)/(U7-V7)*100)</f>
        <v/>
      </c>
      <c r="Z7" s="28"/>
    </row>
    <row r="8" ht="16" customHeight="1" spans="1:26">
      <c r="A8" s="22"/>
      <c r="B8" s="22"/>
      <c r="C8" s="32"/>
      <c r="D8" s="32"/>
      <c r="E8" s="32"/>
      <c r="F8" s="32"/>
      <c r="G8" s="22"/>
      <c r="H8" s="22"/>
      <c r="I8" s="22"/>
      <c r="J8" s="22"/>
      <c r="K8" s="22"/>
      <c r="L8" s="22"/>
      <c r="M8" s="22"/>
      <c r="N8" s="22"/>
      <c r="O8" s="22"/>
      <c r="P8" s="22"/>
      <c r="Q8" s="22"/>
      <c r="R8" s="22"/>
      <c r="S8" s="22"/>
      <c r="T8" s="29"/>
      <c r="U8" s="28"/>
      <c r="V8" s="28"/>
      <c r="W8" s="121"/>
      <c r="X8" s="29">
        <f>W8-(U8-V8)</f>
        <v>0</v>
      </c>
      <c r="Y8" s="108" t="str">
        <f t="shared" ref="Y8:Y27" si="0">IF(V8-W8=0,"",(X8-V8+W8)/(V8-W8)*100)</f>
        <v/>
      </c>
      <c r="Z8" s="28"/>
    </row>
    <row r="9" ht="16" customHeight="1" spans="1:26">
      <c r="A9" s="22"/>
      <c r="B9" s="22"/>
      <c r="C9" s="22"/>
      <c r="D9" s="22"/>
      <c r="E9" s="22"/>
      <c r="F9" s="22"/>
      <c r="G9" s="22"/>
      <c r="H9" s="22"/>
      <c r="I9" s="22"/>
      <c r="J9" s="22"/>
      <c r="K9" s="22"/>
      <c r="L9" s="22"/>
      <c r="M9" s="22"/>
      <c r="N9" s="22"/>
      <c r="O9" s="22"/>
      <c r="P9" s="22"/>
      <c r="Q9" s="22"/>
      <c r="R9" s="22"/>
      <c r="S9" s="22"/>
      <c r="T9" s="22"/>
      <c r="U9" s="22"/>
      <c r="V9" s="22"/>
      <c r="W9" s="22"/>
      <c r="X9" s="29">
        <f>W9-(U9-V9)</f>
        <v>0</v>
      </c>
      <c r="Y9" s="108" t="str">
        <f t="shared" si="0"/>
        <v/>
      </c>
      <c r="Z9" s="22"/>
    </row>
    <row r="10" ht="16" customHeight="1" spans="1:26">
      <c r="A10" s="22"/>
      <c r="B10" s="22"/>
      <c r="C10" s="22"/>
      <c r="D10" s="22"/>
      <c r="E10" s="22"/>
      <c r="F10" s="22"/>
      <c r="G10" s="22"/>
      <c r="H10" s="22"/>
      <c r="I10" s="22"/>
      <c r="J10" s="22"/>
      <c r="K10" s="22"/>
      <c r="L10" s="22"/>
      <c r="M10" s="22"/>
      <c r="N10" s="22"/>
      <c r="O10" s="22"/>
      <c r="P10" s="22"/>
      <c r="Q10" s="22"/>
      <c r="R10" s="22"/>
      <c r="S10" s="22"/>
      <c r="T10" s="22"/>
      <c r="U10" s="22"/>
      <c r="V10" s="22"/>
      <c r="W10" s="22"/>
      <c r="X10" s="29">
        <f>W10-(U10-V10)</f>
        <v>0</v>
      </c>
      <c r="Y10" s="108" t="str">
        <f t="shared" si="0"/>
        <v/>
      </c>
      <c r="Z10" s="22"/>
    </row>
    <row r="11" ht="16" customHeight="1" spans="1:26">
      <c r="A11" s="22"/>
      <c r="B11" s="22"/>
      <c r="C11" s="22"/>
      <c r="D11" s="22"/>
      <c r="E11" s="22"/>
      <c r="F11" s="22"/>
      <c r="G11" s="22"/>
      <c r="H11" s="22"/>
      <c r="I11" s="22"/>
      <c r="J11" s="22"/>
      <c r="K11" s="22"/>
      <c r="L11" s="22"/>
      <c r="M11" s="22"/>
      <c r="N11" s="22"/>
      <c r="O11" s="22"/>
      <c r="P11" s="22"/>
      <c r="Q11" s="22"/>
      <c r="R11" s="22"/>
      <c r="S11" s="22"/>
      <c r="T11" s="22"/>
      <c r="U11" s="22"/>
      <c r="V11" s="22"/>
      <c r="W11" s="22"/>
      <c r="X11" s="22"/>
      <c r="Y11" s="108" t="str">
        <f t="shared" si="0"/>
        <v/>
      </c>
      <c r="Z11" s="22"/>
    </row>
    <row r="12" ht="16" customHeight="1" spans="1:26">
      <c r="A12" s="22"/>
      <c r="B12" s="22"/>
      <c r="C12" s="22"/>
      <c r="D12" s="22"/>
      <c r="E12" s="22"/>
      <c r="F12" s="22"/>
      <c r="G12" s="22"/>
      <c r="H12" s="22"/>
      <c r="I12" s="22"/>
      <c r="J12" s="22"/>
      <c r="K12" s="22"/>
      <c r="L12" s="22"/>
      <c r="M12" s="22"/>
      <c r="N12" s="22"/>
      <c r="O12" s="22"/>
      <c r="P12" s="22"/>
      <c r="Q12" s="22"/>
      <c r="R12" s="22"/>
      <c r="S12" s="22"/>
      <c r="T12" s="22"/>
      <c r="U12" s="22"/>
      <c r="V12" s="22"/>
      <c r="W12" s="22"/>
      <c r="X12" s="22"/>
      <c r="Y12" s="108" t="str">
        <f t="shared" si="0"/>
        <v/>
      </c>
      <c r="Z12" s="22"/>
    </row>
    <row r="13" ht="16" customHeight="1" spans="1:26">
      <c r="A13" s="22"/>
      <c r="B13" s="22"/>
      <c r="C13" s="22"/>
      <c r="D13" s="22"/>
      <c r="E13" s="22"/>
      <c r="F13" s="22"/>
      <c r="G13" s="22"/>
      <c r="H13" s="22"/>
      <c r="I13" s="22"/>
      <c r="J13" s="22"/>
      <c r="K13" s="22"/>
      <c r="L13" s="22"/>
      <c r="M13" s="22"/>
      <c r="N13" s="22"/>
      <c r="O13" s="22"/>
      <c r="P13" s="22"/>
      <c r="Q13" s="22"/>
      <c r="R13" s="22"/>
      <c r="S13" s="22"/>
      <c r="T13" s="22"/>
      <c r="U13" s="22"/>
      <c r="V13" s="22"/>
      <c r="W13" s="22"/>
      <c r="X13" s="22"/>
      <c r="Y13" s="108" t="str">
        <f t="shared" si="0"/>
        <v/>
      </c>
      <c r="Z13" s="22"/>
    </row>
    <row r="14" ht="16" customHeight="1" spans="1:26">
      <c r="A14" s="22"/>
      <c r="B14" s="22"/>
      <c r="C14" s="22"/>
      <c r="D14" s="22"/>
      <c r="E14" s="22"/>
      <c r="F14" s="22"/>
      <c r="G14" s="22"/>
      <c r="H14" s="22"/>
      <c r="I14" s="22"/>
      <c r="J14" s="22"/>
      <c r="K14" s="22"/>
      <c r="L14" s="22"/>
      <c r="M14" s="22"/>
      <c r="N14" s="22"/>
      <c r="O14" s="22"/>
      <c r="P14" s="22"/>
      <c r="Q14" s="22"/>
      <c r="R14" s="22"/>
      <c r="S14" s="22"/>
      <c r="T14" s="22"/>
      <c r="U14" s="22"/>
      <c r="V14" s="22"/>
      <c r="W14" s="22"/>
      <c r="X14" s="22"/>
      <c r="Y14" s="108" t="str">
        <f t="shared" si="0"/>
        <v/>
      </c>
      <c r="Z14" s="22"/>
    </row>
    <row r="15" ht="16" customHeight="1" spans="1:26">
      <c r="A15" s="22"/>
      <c r="B15" s="22"/>
      <c r="C15" s="22"/>
      <c r="D15" s="22"/>
      <c r="E15" s="22"/>
      <c r="F15" s="22"/>
      <c r="G15" s="22"/>
      <c r="H15" s="22"/>
      <c r="I15" s="22"/>
      <c r="J15" s="22"/>
      <c r="K15" s="22"/>
      <c r="L15" s="22"/>
      <c r="M15" s="22"/>
      <c r="N15" s="22"/>
      <c r="O15" s="22"/>
      <c r="P15" s="22"/>
      <c r="Q15" s="22"/>
      <c r="R15" s="22"/>
      <c r="S15" s="22"/>
      <c r="T15" s="22"/>
      <c r="U15" s="22"/>
      <c r="V15" s="22"/>
      <c r="W15" s="22"/>
      <c r="X15" s="22"/>
      <c r="Y15" s="108" t="str">
        <f t="shared" si="0"/>
        <v/>
      </c>
      <c r="Z15" s="22"/>
    </row>
    <row r="16" ht="16" customHeight="1" spans="1:26">
      <c r="A16" s="22"/>
      <c r="B16" s="22"/>
      <c r="C16" s="22"/>
      <c r="D16" s="22"/>
      <c r="E16" s="22"/>
      <c r="F16" s="22"/>
      <c r="G16" s="22"/>
      <c r="H16" s="22"/>
      <c r="I16" s="22"/>
      <c r="J16" s="22"/>
      <c r="K16" s="22"/>
      <c r="L16" s="22"/>
      <c r="M16" s="22"/>
      <c r="N16" s="22"/>
      <c r="O16" s="22"/>
      <c r="P16" s="22"/>
      <c r="Q16" s="22"/>
      <c r="R16" s="22"/>
      <c r="S16" s="22"/>
      <c r="T16" s="22"/>
      <c r="U16" s="22"/>
      <c r="V16" s="22"/>
      <c r="W16" s="22"/>
      <c r="X16" s="22"/>
      <c r="Y16" s="108" t="str">
        <f t="shared" si="0"/>
        <v/>
      </c>
      <c r="Z16" s="22"/>
    </row>
    <row r="17" ht="16" customHeight="1" spans="1:26">
      <c r="A17" s="22"/>
      <c r="B17" s="22"/>
      <c r="C17" s="22"/>
      <c r="D17" s="22"/>
      <c r="E17" s="22"/>
      <c r="F17" s="22"/>
      <c r="G17" s="22"/>
      <c r="H17" s="22"/>
      <c r="I17" s="22"/>
      <c r="J17" s="22"/>
      <c r="K17" s="22"/>
      <c r="L17" s="22"/>
      <c r="M17" s="22"/>
      <c r="N17" s="22"/>
      <c r="O17" s="22"/>
      <c r="P17" s="22"/>
      <c r="Q17" s="22"/>
      <c r="R17" s="22"/>
      <c r="S17" s="22"/>
      <c r="T17" s="22"/>
      <c r="U17" s="22"/>
      <c r="V17" s="22"/>
      <c r="W17" s="22"/>
      <c r="X17" s="22"/>
      <c r="Y17" s="108" t="str">
        <f t="shared" si="0"/>
        <v/>
      </c>
      <c r="Z17" s="22"/>
    </row>
    <row r="18" ht="16" customHeight="1" spans="1:26">
      <c r="A18" s="22"/>
      <c r="B18" s="22"/>
      <c r="C18" s="22"/>
      <c r="D18" s="22"/>
      <c r="E18" s="22"/>
      <c r="F18" s="22"/>
      <c r="G18" s="22"/>
      <c r="H18" s="22"/>
      <c r="I18" s="22"/>
      <c r="J18" s="22"/>
      <c r="K18" s="22"/>
      <c r="L18" s="22"/>
      <c r="M18" s="22"/>
      <c r="N18" s="22"/>
      <c r="O18" s="22"/>
      <c r="P18" s="22"/>
      <c r="Q18" s="22"/>
      <c r="R18" s="22"/>
      <c r="S18" s="22"/>
      <c r="T18" s="22"/>
      <c r="U18" s="22"/>
      <c r="V18" s="22"/>
      <c r="W18" s="22"/>
      <c r="X18" s="22"/>
      <c r="Y18" s="108" t="str">
        <f t="shared" si="0"/>
        <v/>
      </c>
      <c r="Z18" s="22"/>
    </row>
    <row r="19" ht="16" customHeight="1" spans="1:26">
      <c r="A19" s="22"/>
      <c r="B19" s="22"/>
      <c r="C19" s="32"/>
      <c r="D19" s="32"/>
      <c r="E19" s="32"/>
      <c r="F19" s="32"/>
      <c r="G19" s="22"/>
      <c r="H19" s="22"/>
      <c r="I19" s="22"/>
      <c r="J19" s="22"/>
      <c r="K19" s="22"/>
      <c r="L19" s="22"/>
      <c r="M19" s="22"/>
      <c r="N19" s="22"/>
      <c r="O19" s="22"/>
      <c r="P19" s="22"/>
      <c r="Q19" s="22"/>
      <c r="R19" s="22"/>
      <c r="S19" s="22"/>
      <c r="T19" s="22"/>
      <c r="U19" s="22"/>
      <c r="V19" s="22"/>
      <c r="W19" s="22"/>
      <c r="X19" s="36"/>
      <c r="Y19" s="108" t="str">
        <f t="shared" si="0"/>
        <v/>
      </c>
      <c r="Z19" s="28"/>
    </row>
    <row r="20" ht="16" customHeight="1" spans="1:26">
      <c r="A20" s="22"/>
      <c r="B20" s="22"/>
      <c r="C20" s="32"/>
      <c r="D20" s="32"/>
      <c r="E20" s="32"/>
      <c r="F20" s="32"/>
      <c r="G20" s="22"/>
      <c r="H20" s="22"/>
      <c r="I20" s="22"/>
      <c r="J20" s="22"/>
      <c r="K20" s="22"/>
      <c r="L20" s="22"/>
      <c r="M20" s="22"/>
      <c r="N20" s="22"/>
      <c r="O20" s="22"/>
      <c r="P20" s="22"/>
      <c r="Q20" s="22"/>
      <c r="R20" s="22"/>
      <c r="S20" s="22"/>
      <c r="T20" s="22"/>
      <c r="U20" s="22"/>
      <c r="V20" s="22"/>
      <c r="W20" s="22"/>
      <c r="X20" s="36"/>
      <c r="Y20" s="108" t="str">
        <f t="shared" si="0"/>
        <v/>
      </c>
      <c r="Z20" s="28"/>
    </row>
    <row r="21" ht="16" customHeight="1" spans="1:26">
      <c r="A21" s="22"/>
      <c r="B21" s="22"/>
      <c r="C21" s="32"/>
      <c r="D21" s="32"/>
      <c r="E21" s="32"/>
      <c r="F21" s="32"/>
      <c r="G21" s="22"/>
      <c r="H21" s="22"/>
      <c r="I21" s="22"/>
      <c r="J21" s="22"/>
      <c r="K21" s="22"/>
      <c r="L21" s="22"/>
      <c r="M21" s="22"/>
      <c r="N21" s="22"/>
      <c r="O21" s="22"/>
      <c r="P21" s="22"/>
      <c r="Q21" s="22"/>
      <c r="R21" s="22"/>
      <c r="S21" s="22"/>
      <c r="T21" s="29"/>
      <c r="U21" s="29"/>
      <c r="V21" s="29"/>
      <c r="W21" s="36"/>
      <c r="X21" s="36"/>
      <c r="Y21" s="108" t="str">
        <f t="shared" si="0"/>
        <v/>
      </c>
      <c r="Z21" s="28"/>
    </row>
    <row r="22" ht="16" customHeight="1" spans="1:26">
      <c r="A22" s="22"/>
      <c r="B22" s="22"/>
      <c r="C22" s="32"/>
      <c r="D22" s="32"/>
      <c r="E22" s="32"/>
      <c r="F22" s="32"/>
      <c r="G22" s="22"/>
      <c r="H22" s="22"/>
      <c r="I22" s="22"/>
      <c r="J22" s="22"/>
      <c r="K22" s="22"/>
      <c r="L22" s="22"/>
      <c r="M22" s="22"/>
      <c r="N22" s="22"/>
      <c r="O22" s="22"/>
      <c r="P22" s="22"/>
      <c r="Q22" s="22"/>
      <c r="R22" s="22"/>
      <c r="S22" s="22"/>
      <c r="T22" s="29"/>
      <c r="U22" s="29"/>
      <c r="V22" s="29"/>
      <c r="W22" s="36"/>
      <c r="X22" s="36"/>
      <c r="Y22" s="108" t="str">
        <f t="shared" si="0"/>
        <v/>
      </c>
      <c r="Z22" s="28"/>
    </row>
    <row r="23" ht="16" customHeight="1" spans="1:26">
      <c r="A23" s="22"/>
      <c r="B23" s="22"/>
      <c r="C23" s="32"/>
      <c r="D23" s="32"/>
      <c r="E23" s="32"/>
      <c r="F23" s="32"/>
      <c r="G23" s="22"/>
      <c r="H23" s="22"/>
      <c r="I23" s="22"/>
      <c r="J23" s="22"/>
      <c r="K23" s="22"/>
      <c r="L23" s="22"/>
      <c r="M23" s="22"/>
      <c r="N23" s="22"/>
      <c r="O23" s="22"/>
      <c r="P23" s="22"/>
      <c r="Q23" s="22"/>
      <c r="R23" s="22"/>
      <c r="S23" s="22"/>
      <c r="T23" s="29"/>
      <c r="U23" s="29"/>
      <c r="V23" s="29"/>
      <c r="W23" s="36"/>
      <c r="X23" s="36"/>
      <c r="Y23" s="108" t="str">
        <f t="shared" si="0"/>
        <v/>
      </c>
      <c r="Z23" s="28"/>
    </row>
    <row r="24" ht="16" customHeight="1" spans="1:26">
      <c r="A24" s="22"/>
      <c r="B24" s="22"/>
      <c r="C24" s="32"/>
      <c r="D24" s="32"/>
      <c r="E24" s="32"/>
      <c r="F24" s="32"/>
      <c r="G24" s="22"/>
      <c r="H24" s="22"/>
      <c r="I24" s="22"/>
      <c r="J24" s="22"/>
      <c r="K24" s="22"/>
      <c r="L24" s="22"/>
      <c r="M24" s="22"/>
      <c r="N24" s="22"/>
      <c r="O24" s="22"/>
      <c r="P24" s="22"/>
      <c r="Q24" s="22"/>
      <c r="R24" s="22"/>
      <c r="S24" s="22"/>
      <c r="T24" s="29"/>
      <c r="U24" s="29"/>
      <c r="V24" s="29"/>
      <c r="W24" s="36"/>
      <c r="X24" s="36"/>
      <c r="Y24" s="108" t="str">
        <f t="shared" si="0"/>
        <v/>
      </c>
      <c r="Z24" s="28"/>
    </row>
    <row r="25" ht="16" customHeight="1" spans="1:26">
      <c r="A25" s="22"/>
      <c r="B25" s="22"/>
      <c r="C25" s="32"/>
      <c r="D25" s="32"/>
      <c r="E25" s="32"/>
      <c r="F25" s="32"/>
      <c r="G25" s="22"/>
      <c r="H25" s="22"/>
      <c r="I25" s="22"/>
      <c r="J25" s="22"/>
      <c r="K25" s="22"/>
      <c r="L25" s="22"/>
      <c r="M25" s="22"/>
      <c r="N25" s="22"/>
      <c r="O25" s="22"/>
      <c r="P25" s="22"/>
      <c r="Q25" s="22"/>
      <c r="R25" s="22"/>
      <c r="S25" s="22"/>
      <c r="T25" s="29"/>
      <c r="U25" s="29"/>
      <c r="V25" s="29"/>
      <c r="W25" s="36"/>
      <c r="X25" s="36"/>
      <c r="Y25" s="108" t="str">
        <f t="shared" si="0"/>
        <v/>
      </c>
      <c r="Z25" s="28"/>
    </row>
    <row r="26" ht="16" customHeight="1" spans="1:26">
      <c r="A26" s="22"/>
      <c r="B26" s="22"/>
      <c r="C26" s="32"/>
      <c r="D26" s="32"/>
      <c r="E26" s="32"/>
      <c r="F26" s="32"/>
      <c r="G26" s="22"/>
      <c r="H26" s="22"/>
      <c r="I26" s="22"/>
      <c r="J26" s="22"/>
      <c r="K26" s="22"/>
      <c r="L26" s="22"/>
      <c r="M26" s="22"/>
      <c r="N26" s="22"/>
      <c r="O26" s="22"/>
      <c r="P26" s="22"/>
      <c r="Q26" s="22"/>
      <c r="R26" s="22"/>
      <c r="S26" s="22"/>
      <c r="T26" s="29"/>
      <c r="U26" s="29"/>
      <c r="V26" s="29"/>
      <c r="W26" s="36"/>
      <c r="X26" s="36"/>
      <c r="Y26" s="108" t="str">
        <f t="shared" si="0"/>
        <v/>
      </c>
      <c r="Z26" s="28"/>
    </row>
    <row r="27" ht="16" customHeight="1" spans="1:26">
      <c r="A27" s="39" t="s">
        <v>3162</v>
      </c>
      <c r="B27" s="21"/>
      <c r="C27" s="13"/>
      <c r="D27" s="32"/>
      <c r="E27" s="32"/>
      <c r="F27" s="32"/>
      <c r="G27" s="22"/>
      <c r="H27" s="22"/>
      <c r="I27" s="22"/>
      <c r="J27" s="22"/>
      <c r="K27" s="22"/>
      <c r="L27" s="22"/>
      <c r="M27" s="22"/>
      <c r="N27" s="22"/>
      <c r="O27" s="22"/>
      <c r="P27" s="22"/>
      <c r="Q27" s="22"/>
      <c r="R27" s="22"/>
      <c r="S27" s="22"/>
      <c r="T27" s="36">
        <f>SUM(T7:T26)</f>
        <v>0</v>
      </c>
      <c r="U27" s="36">
        <f>SUM(U7:U26)</f>
        <v>0</v>
      </c>
      <c r="V27" s="36">
        <f>SUM(V7:V26)</f>
        <v>0</v>
      </c>
      <c r="W27" s="36">
        <f>SUM(W7:W26)</f>
        <v>0</v>
      </c>
      <c r="X27" s="36">
        <f>SUM(X7:X26)</f>
        <v>0</v>
      </c>
      <c r="Y27" s="108" t="str">
        <f t="shared" si="0"/>
        <v/>
      </c>
      <c r="Z27" s="28"/>
    </row>
    <row r="28" ht="16" customHeight="1" spans="1:26">
      <c r="A28" s="39" t="s">
        <v>3655</v>
      </c>
      <c r="B28" s="21"/>
      <c r="C28" s="13"/>
      <c r="D28" s="32"/>
      <c r="E28" s="32"/>
      <c r="F28" s="32"/>
      <c r="G28" s="22"/>
      <c r="H28" s="22"/>
      <c r="I28" s="22"/>
      <c r="J28" s="22"/>
      <c r="K28" s="22"/>
      <c r="L28" s="22"/>
      <c r="M28" s="22"/>
      <c r="N28" s="22"/>
      <c r="O28" s="22"/>
      <c r="P28" s="22"/>
      <c r="Q28" s="22"/>
      <c r="R28" s="22"/>
      <c r="S28" s="22"/>
      <c r="T28" s="29"/>
      <c r="U28" s="29"/>
      <c r="V28" s="29">
        <f>W27</f>
        <v>0</v>
      </c>
      <c r="W28" s="36"/>
      <c r="X28" s="36"/>
      <c r="Y28" s="36"/>
      <c r="Z28" s="36"/>
    </row>
    <row r="29" ht="16" customHeight="1" spans="1:26">
      <c r="A29" s="22" t="s">
        <v>3165</v>
      </c>
      <c r="B29" s="21"/>
      <c r="C29" s="13"/>
      <c r="D29" s="32"/>
      <c r="E29" s="32"/>
      <c r="F29" s="32"/>
      <c r="G29" s="22"/>
      <c r="H29" s="22"/>
      <c r="I29" s="22"/>
      <c r="J29" s="22"/>
      <c r="K29" s="22"/>
      <c r="L29" s="22"/>
      <c r="M29" s="22"/>
      <c r="N29" s="22"/>
      <c r="O29" s="22"/>
      <c r="P29" s="22"/>
      <c r="Q29" s="22"/>
      <c r="R29" s="22"/>
      <c r="S29" s="22"/>
      <c r="T29" s="29">
        <f>T27-T28</f>
        <v>0</v>
      </c>
      <c r="U29" s="29">
        <f>U27-U28</f>
        <v>0</v>
      </c>
      <c r="V29" s="29">
        <f>V27-V28</f>
        <v>0</v>
      </c>
      <c r="W29" s="36"/>
      <c r="X29" s="36">
        <f>X27</f>
        <v>0</v>
      </c>
      <c r="Y29" s="108" t="str">
        <f>IF(V29=0,"",(X29-V29)/V29*100)</f>
        <v/>
      </c>
      <c r="Z29" s="28"/>
    </row>
    <row r="30" ht="16" customHeight="1" spans="1:26">
      <c r="A30" s="73" t="e">
        <f>#REF!</f>
        <v>#REF!</v>
      </c>
      <c r="B30" s="73"/>
      <c r="C30" s="73"/>
      <c r="D30" s="73"/>
      <c r="E30" s="73"/>
      <c r="F30" s="73"/>
      <c r="G30" s="25"/>
      <c r="H30" s="25"/>
      <c r="I30" s="25"/>
      <c r="J30" s="25"/>
      <c r="K30" s="25"/>
      <c r="L30" s="25"/>
      <c r="M30" s="25"/>
      <c r="N30" s="25"/>
      <c r="O30" s="25"/>
      <c r="P30" s="25"/>
      <c r="Q30" s="25"/>
      <c r="R30" s="25"/>
      <c r="S30" s="25"/>
      <c r="T30" s="42"/>
      <c r="U30" s="74" t="str">
        <f>CONCATENATE(索引!$D$6,"：",索引!$D64,"    ",索引!$E64)</f>
        <v>评估人员：高晓宇    王海龙</v>
      </c>
      <c r="V30" s="73"/>
      <c r="W30" s="73"/>
      <c r="X30" s="73"/>
      <c r="Y30" s="73"/>
      <c r="Z30" s="73"/>
    </row>
    <row r="31" ht="16" customHeight="1" spans="1:26">
      <c r="A31" s="8" t="e">
        <f>#REF!</f>
        <v>#REF!</v>
      </c>
      <c r="B31" s="8"/>
      <c r="C31" s="8"/>
      <c r="D31" s="8"/>
      <c r="E31" s="8"/>
      <c r="F31" s="8"/>
      <c r="G31" s="8"/>
      <c r="H31" s="8"/>
      <c r="I31" s="8"/>
      <c r="J31" s="8"/>
      <c r="K31" s="8"/>
      <c r="L31" s="8"/>
      <c r="M31" s="8"/>
      <c r="N31" s="8"/>
      <c r="O31" s="8"/>
      <c r="P31" s="8"/>
      <c r="Q31" s="8"/>
      <c r="R31" s="8"/>
      <c r="S31" s="8"/>
      <c r="T31" s="8"/>
      <c r="U31" s="8"/>
      <c r="V31" s="8"/>
      <c r="W31" s="8"/>
      <c r="X31" s="8"/>
      <c r="Y31" s="8"/>
      <c r="Z31" s="8"/>
    </row>
  </sheetData>
  <mergeCells count="29">
    <mergeCell ref="A1:Z1"/>
    <mergeCell ref="Y2:Z2"/>
    <mergeCell ref="A3:Z3"/>
    <mergeCell ref="O5:R5"/>
    <mergeCell ref="A27:C27"/>
    <mergeCell ref="A28:C28"/>
    <mergeCell ref="A29:C29"/>
    <mergeCell ref="A5:A6"/>
    <mergeCell ref="B5:B6"/>
    <mergeCell ref="C5:C6"/>
    <mergeCell ref="D5:D6"/>
    <mergeCell ref="E5:E6"/>
    <mergeCell ref="F5:F6"/>
    <mergeCell ref="G5:G6"/>
    <mergeCell ref="H5:H6"/>
    <mergeCell ref="I5:I6"/>
    <mergeCell ref="J5:J6"/>
    <mergeCell ref="K5:K6"/>
    <mergeCell ref="L5:L6"/>
    <mergeCell ref="M5:M6"/>
    <mergeCell ref="N5:N6"/>
    <mergeCell ref="S5:S6"/>
    <mergeCell ref="T5:T6"/>
    <mergeCell ref="U5:U6"/>
    <mergeCell ref="V5:V6"/>
    <mergeCell ref="W5:W6"/>
    <mergeCell ref="X5:X6"/>
    <mergeCell ref="Y5:Y6"/>
    <mergeCell ref="Z5:Z6"/>
  </mergeCells>
  <pageMargins left="0.75" right="0.75" top="1" bottom="1" header="0.5" footer="0.5"/>
  <headerFooter/>
  <drawing r:id="rId1"/>
  <picture r:id="rId2"/>
</worksheet>
</file>

<file path=xl/worksheets/sheet6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D8D8D8"/>
    <outlinePr summaryBelow="0" summaryRight="0"/>
  </sheetPr>
  <dimension ref="A1:T33"/>
  <sheetViews>
    <sheetView workbookViewId="0">
      <pane xSplit="2" ySplit="5" topLeftCell="C6" activePane="bottomRight" state="frozen"/>
      <selection/>
      <selection pane="topRight"/>
      <selection pane="bottomLeft"/>
      <selection pane="bottomRight" activeCell="A1" sqref="A1:H1"/>
    </sheetView>
  </sheetViews>
  <sheetFormatPr defaultColWidth="14" defaultRowHeight="15.2"/>
  <cols>
    <col min="1" max="1" width="5" customWidth="1"/>
    <col min="2" max="2" width="25" customWidth="1"/>
    <col min="3" max="3" width="13" customWidth="1"/>
    <col min="4" max="6" width="15" customWidth="1"/>
    <col min="7" max="7" width="13" customWidth="1"/>
    <col min="8" max="8" width="23" customWidth="1"/>
    <col min="9" max="20" width="9" customWidth="1"/>
  </cols>
  <sheetData>
    <row r="1" ht="24" customHeight="1" spans="1:20">
      <c r="A1" s="61" t="s">
        <v>2847</v>
      </c>
      <c r="B1" s="62"/>
      <c r="C1" s="62"/>
      <c r="D1" s="62"/>
      <c r="E1" s="62"/>
      <c r="F1" s="62"/>
      <c r="G1" s="62"/>
      <c r="H1" s="62"/>
      <c r="I1" s="62"/>
      <c r="J1" s="62"/>
      <c r="K1" s="62"/>
      <c r="L1" s="62"/>
      <c r="M1" s="62"/>
      <c r="N1" s="62"/>
      <c r="O1" s="62"/>
      <c r="P1" s="62"/>
      <c r="Q1" s="62"/>
      <c r="R1" s="62"/>
      <c r="S1" s="62"/>
      <c r="T1" s="62"/>
    </row>
    <row r="2" ht="16" customHeight="1" spans="1:20">
      <c r="A2" s="63"/>
      <c r="B2" s="63"/>
      <c r="C2" s="63"/>
      <c r="D2" s="63"/>
      <c r="E2" s="63"/>
      <c r="F2" s="63"/>
      <c r="G2" s="63"/>
      <c r="H2" s="83" t="s">
        <v>3656</v>
      </c>
      <c r="I2" s="8"/>
      <c r="J2" s="8"/>
      <c r="K2" s="8"/>
      <c r="L2" s="8"/>
      <c r="M2" s="8"/>
      <c r="N2" s="8"/>
      <c r="O2" s="8"/>
      <c r="P2" s="8"/>
      <c r="Q2" s="8"/>
      <c r="R2" s="8"/>
      <c r="S2" s="8"/>
      <c r="T2" s="8"/>
    </row>
    <row r="3" ht="16" customHeight="1" spans="1:20">
      <c r="A3" s="63" t="e">
        <f>#REF!</f>
        <v>#REF!</v>
      </c>
      <c r="B3" s="8"/>
      <c r="C3" s="8"/>
      <c r="D3" s="8"/>
      <c r="E3" s="8"/>
      <c r="F3" s="8"/>
      <c r="G3" s="8"/>
      <c r="H3" s="8"/>
      <c r="I3" s="8"/>
      <c r="J3" s="8"/>
      <c r="K3" s="8"/>
      <c r="L3" s="8"/>
      <c r="M3" s="8"/>
      <c r="N3" s="8"/>
      <c r="O3" s="8"/>
      <c r="P3" s="8"/>
      <c r="Q3" s="8"/>
      <c r="R3" s="8"/>
      <c r="S3" s="8"/>
      <c r="T3" s="8"/>
    </row>
    <row r="4" ht="16" customHeight="1" spans="1:20">
      <c r="A4" s="64" t="e">
        <f>#REF!</f>
        <v>#REF!</v>
      </c>
      <c r="B4" s="64"/>
      <c r="C4" s="64"/>
      <c r="D4" s="8"/>
      <c r="E4" s="8"/>
      <c r="F4" s="8"/>
      <c r="G4" s="8"/>
      <c r="H4" s="42" t="s">
        <v>2952</v>
      </c>
      <c r="I4" s="8"/>
      <c r="J4" s="8"/>
      <c r="K4" s="8"/>
      <c r="L4" s="8"/>
      <c r="M4" s="8"/>
      <c r="N4" s="8"/>
      <c r="O4" s="8"/>
      <c r="P4" s="8"/>
      <c r="Q4" s="8"/>
      <c r="R4" s="8"/>
      <c r="S4" s="8"/>
      <c r="T4" s="8"/>
    </row>
    <row r="5" ht="16" customHeight="1" spans="1:20">
      <c r="A5" s="22" t="s">
        <v>0</v>
      </c>
      <c r="B5" s="22" t="s">
        <v>3657</v>
      </c>
      <c r="C5" s="22" t="s">
        <v>3198</v>
      </c>
      <c r="D5" s="67" t="s">
        <v>3050</v>
      </c>
      <c r="E5" s="35" t="s">
        <v>3051</v>
      </c>
      <c r="F5" s="22" t="s">
        <v>3052</v>
      </c>
      <c r="G5" s="22" t="s">
        <v>3053</v>
      </c>
      <c r="H5" s="22" t="s">
        <v>3083</v>
      </c>
      <c r="I5" s="25"/>
      <c r="J5" s="25"/>
      <c r="K5" s="25"/>
      <c r="L5" s="25"/>
      <c r="M5" s="25"/>
      <c r="N5" s="25"/>
      <c r="O5" s="25"/>
      <c r="P5" s="25"/>
      <c r="Q5" s="25"/>
      <c r="R5" s="25"/>
      <c r="S5" s="25"/>
      <c r="T5" s="25"/>
    </row>
    <row r="6" ht="16" customHeight="1" spans="1:20">
      <c r="A6" s="22"/>
      <c r="B6" s="32"/>
      <c r="C6" s="69"/>
      <c r="D6" s="29"/>
      <c r="E6" s="36"/>
      <c r="F6" s="29">
        <f t="shared" ref="F6:F29" si="0">E6-D6</f>
        <v>0</v>
      </c>
      <c r="G6" s="29">
        <f t="shared" ref="G6:G29" si="1">IF(D6=0,0,ROUND(F6/D6*100,2))</f>
        <v>0</v>
      </c>
      <c r="H6" s="28"/>
      <c r="I6" s="8"/>
      <c r="J6" s="8"/>
      <c r="K6" s="8"/>
      <c r="L6" s="8"/>
      <c r="M6" s="8"/>
      <c r="N6" s="8"/>
      <c r="O6" s="8"/>
      <c r="P6" s="8"/>
      <c r="Q6" s="8"/>
      <c r="R6" s="8"/>
      <c r="S6" s="8"/>
      <c r="T6" s="8"/>
    </row>
    <row r="7" ht="16" customHeight="1" spans="1:20">
      <c r="A7" s="22"/>
      <c r="B7" s="32"/>
      <c r="C7" s="69"/>
      <c r="D7" s="29"/>
      <c r="E7" s="36"/>
      <c r="F7" s="29">
        <f t="shared" si="0"/>
        <v>0</v>
      </c>
      <c r="G7" s="29">
        <f t="shared" si="1"/>
        <v>0</v>
      </c>
      <c r="H7" s="28"/>
      <c r="I7" s="8"/>
      <c r="J7" s="8"/>
      <c r="K7" s="8"/>
      <c r="L7" s="8"/>
      <c r="M7" s="8"/>
      <c r="N7" s="8"/>
      <c r="O7" s="8"/>
      <c r="P7" s="8"/>
      <c r="Q7" s="8"/>
      <c r="R7" s="8"/>
      <c r="S7" s="8"/>
      <c r="T7" s="8"/>
    </row>
    <row r="8" ht="16" customHeight="1" spans="1:20">
      <c r="A8" s="22"/>
      <c r="B8" s="32"/>
      <c r="C8" s="69"/>
      <c r="D8" s="29"/>
      <c r="E8" s="36"/>
      <c r="F8" s="29">
        <f t="shared" si="0"/>
        <v>0</v>
      </c>
      <c r="G8" s="29">
        <f t="shared" si="1"/>
        <v>0</v>
      </c>
      <c r="H8" s="28"/>
      <c r="I8" s="8"/>
      <c r="J8" s="8"/>
      <c r="K8" s="8"/>
      <c r="L8" s="8"/>
      <c r="M8" s="8"/>
      <c r="N8" s="8"/>
      <c r="O8" s="8"/>
      <c r="P8" s="8"/>
      <c r="Q8" s="8"/>
      <c r="R8" s="8"/>
      <c r="S8" s="8"/>
      <c r="T8" s="8"/>
    </row>
    <row r="9" ht="16" customHeight="1" spans="1:20">
      <c r="A9" s="22"/>
      <c r="B9" s="32"/>
      <c r="C9" s="69"/>
      <c r="D9" s="29"/>
      <c r="E9" s="36"/>
      <c r="F9" s="29">
        <f t="shared" si="0"/>
        <v>0</v>
      </c>
      <c r="G9" s="29">
        <f t="shared" si="1"/>
        <v>0</v>
      </c>
      <c r="H9" s="28"/>
      <c r="I9" s="8"/>
      <c r="J9" s="8"/>
      <c r="K9" s="8"/>
      <c r="L9" s="8"/>
      <c r="M9" s="8"/>
      <c r="N9" s="8"/>
      <c r="O9" s="8"/>
      <c r="P9" s="8"/>
      <c r="Q9" s="8"/>
      <c r="R9" s="8"/>
      <c r="S9" s="8"/>
      <c r="T9" s="8"/>
    </row>
    <row r="10" ht="16" customHeight="1" spans="1:20">
      <c r="A10" s="22"/>
      <c r="B10" s="32"/>
      <c r="C10" s="69"/>
      <c r="D10" s="29"/>
      <c r="E10" s="36"/>
      <c r="F10" s="29">
        <f t="shared" si="0"/>
        <v>0</v>
      </c>
      <c r="G10" s="29">
        <f t="shared" si="1"/>
        <v>0</v>
      </c>
      <c r="H10" s="28"/>
      <c r="I10" s="8"/>
      <c r="J10" s="8"/>
      <c r="K10" s="8"/>
      <c r="L10" s="8"/>
      <c r="M10" s="8"/>
      <c r="N10" s="8"/>
      <c r="O10" s="8"/>
      <c r="P10" s="8"/>
      <c r="Q10" s="8"/>
      <c r="R10" s="8"/>
      <c r="S10" s="8"/>
      <c r="T10" s="8"/>
    </row>
    <row r="11" ht="16" customHeight="1" spans="1:20">
      <c r="A11" s="22"/>
      <c r="B11" s="32"/>
      <c r="C11" s="69"/>
      <c r="D11" s="29"/>
      <c r="E11" s="36"/>
      <c r="F11" s="29">
        <f t="shared" si="0"/>
        <v>0</v>
      </c>
      <c r="G11" s="29">
        <f t="shared" si="1"/>
        <v>0</v>
      </c>
      <c r="H11" s="28"/>
      <c r="I11" s="8"/>
      <c r="J11" s="8"/>
      <c r="K11" s="8"/>
      <c r="L11" s="8"/>
      <c r="M11" s="8"/>
      <c r="N11" s="8"/>
      <c r="O11" s="8"/>
      <c r="P11" s="8"/>
      <c r="Q11" s="8"/>
      <c r="R11" s="8"/>
      <c r="S11" s="8"/>
      <c r="T11" s="8"/>
    </row>
    <row r="12" ht="16" customHeight="1" spans="1:20">
      <c r="A12" s="22"/>
      <c r="B12" s="32"/>
      <c r="C12" s="69"/>
      <c r="D12" s="29"/>
      <c r="E12" s="36"/>
      <c r="F12" s="29">
        <f t="shared" si="0"/>
        <v>0</v>
      </c>
      <c r="G12" s="29">
        <f t="shared" si="1"/>
        <v>0</v>
      </c>
      <c r="H12" s="28"/>
      <c r="I12" s="8"/>
      <c r="J12" s="8"/>
      <c r="K12" s="8"/>
      <c r="L12" s="8"/>
      <c r="M12" s="8"/>
      <c r="N12" s="8"/>
      <c r="O12" s="8"/>
      <c r="P12" s="8"/>
      <c r="Q12" s="8"/>
      <c r="R12" s="8"/>
      <c r="S12" s="8"/>
      <c r="T12" s="8"/>
    </row>
    <row r="13" ht="16" customHeight="1" spans="1:20">
      <c r="A13" s="22"/>
      <c r="B13" s="32"/>
      <c r="C13" s="69"/>
      <c r="D13" s="29"/>
      <c r="E13" s="36"/>
      <c r="F13" s="29">
        <f t="shared" si="0"/>
        <v>0</v>
      </c>
      <c r="G13" s="29">
        <f t="shared" si="1"/>
        <v>0</v>
      </c>
      <c r="H13" s="28"/>
      <c r="I13" s="8"/>
      <c r="J13" s="8"/>
      <c r="K13" s="8"/>
      <c r="L13" s="8"/>
      <c r="M13" s="8"/>
      <c r="N13" s="8"/>
      <c r="O13" s="8"/>
      <c r="P13" s="8"/>
      <c r="Q13" s="8"/>
      <c r="R13" s="8"/>
      <c r="S13" s="8"/>
      <c r="T13" s="8"/>
    </row>
    <row r="14" ht="16" customHeight="1" spans="1:20">
      <c r="A14" s="22"/>
      <c r="B14" s="32"/>
      <c r="C14" s="69"/>
      <c r="D14" s="29"/>
      <c r="E14" s="36"/>
      <c r="F14" s="29">
        <f t="shared" si="0"/>
        <v>0</v>
      </c>
      <c r="G14" s="29">
        <f t="shared" si="1"/>
        <v>0</v>
      </c>
      <c r="H14" s="28"/>
      <c r="I14" s="8"/>
      <c r="J14" s="8"/>
      <c r="K14" s="8"/>
      <c r="L14" s="8"/>
      <c r="M14" s="8"/>
      <c r="N14" s="8"/>
      <c r="O14" s="8"/>
      <c r="P14" s="8"/>
      <c r="Q14" s="8"/>
      <c r="R14" s="8"/>
      <c r="S14" s="8"/>
      <c r="T14" s="8"/>
    </row>
    <row r="15" ht="16" customHeight="1" spans="1:20">
      <c r="A15" s="22"/>
      <c r="B15" s="32"/>
      <c r="C15" s="69"/>
      <c r="D15" s="29"/>
      <c r="E15" s="36"/>
      <c r="F15" s="29">
        <f t="shared" si="0"/>
        <v>0</v>
      </c>
      <c r="G15" s="29">
        <f t="shared" si="1"/>
        <v>0</v>
      </c>
      <c r="H15" s="28"/>
      <c r="I15" s="8"/>
      <c r="J15" s="8"/>
      <c r="K15" s="8"/>
      <c r="L15" s="8"/>
      <c r="M15" s="8"/>
      <c r="N15" s="8"/>
      <c r="O15" s="8"/>
      <c r="P15" s="8"/>
      <c r="Q15" s="8"/>
      <c r="R15" s="8"/>
      <c r="S15" s="8"/>
      <c r="T15" s="8"/>
    </row>
    <row r="16" ht="16" customHeight="1" spans="1:20">
      <c r="A16" s="22"/>
      <c r="B16" s="32"/>
      <c r="C16" s="69"/>
      <c r="D16" s="29"/>
      <c r="E16" s="36"/>
      <c r="F16" s="29">
        <f t="shared" si="0"/>
        <v>0</v>
      </c>
      <c r="G16" s="29">
        <f t="shared" si="1"/>
        <v>0</v>
      </c>
      <c r="H16" s="28"/>
      <c r="I16" s="8"/>
      <c r="J16" s="8"/>
      <c r="K16" s="8"/>
      <c r="L16" s="8"/>
      <c r="M16" s="8"/>
      <c r="N16" s="8"/>
      <c r="O16" s="8"/>
      <c r="P16" s="8"/>
      <c r="Q16" s="8"/>
      <c r="R16" s="8"/>
      <c r="S16" s="8"/>
      <c r="T16" s="8"/>
    </row>
    <row r="17" ht="16" customHeight="1" spans="1:20">
      <c r="A17" s="22"/>
      <c r="B17" s="32"/>
      <c r="C17" s="69"/>
      <c r="D17" s="29"/>
      <c r="E17" s="36"/>
      <c r="F17" s="29">
        <f t="shared" si="0"/>
        <v>0</v>
      </c>
      <c r="G17" s="29">
        <f t="shared" si="1"/>
        <v>0</v>
      </c>
      <c r="H17" s="28"/>
      <c r="I17" s="8"/>
      <c r="J17" s="8"/>
      <c r="K17" s="8"/>
      <c r="L17" s="8"/>
      <c r="M17" s="8"/>
      <c r="N17" s="8"/>
      <c r="O17" s="8"/>
      <c r="P17" s="8"/>
      <c r="Q17" s="8"/>
      <c r="R17" s="8"/>
      <c r="S17" s="8"/>
      <c r="T17" s="8"/>
    </row>
    <row r="18" ht="16" customHeight="1" spans="1:20">
      <c r="A18" s="22"/>
      <c r="B18" s="32"/>
      <c r="C18" s="69"/>
      <c r="D18" s="29"/>
      <c r="E18" s="36"/>
      <c r="F18" s="29">
        <f t="shared" si="0"/>
        <v>0</v>
      </c>
      <c r="G18" s="29">
        <f t="shared" si="1"/>
        <v>0</v>
      </c>
      <c r="H18" s="28"/>
      <c r="I18" s="8"/>
      <c r="J18" s="8"/>
      <c r="K18" s="8"/>
      <c r="L18" s="8"/>
      <c r="M18" s="8"/>
      <c r="N18" s="8"/>
      <c r="O18" s="8"/>
      <c r="P18" s="8"/>
      <c r="Q18" s="8"/>
      <c r="R18" s="8"/>
      <c r="S18" s="8"/>
      <c r="T18" s="8"/>
    </row>
    <row r="19" ht="16" customHeight="1" spans="1:20">
      <c r="A19" s="22"/>
      <c r="B19" s="32"/>
      <c r="C19" s="69"/>
      <c r="D19" s="29"/>
      <c r="E19" s="36"/>
      <c r="F19" s="29">
        <f t="shared" si="0"/>
        <v>0</v>
      </c>
      <c r="G19" s="29">
        <f t="shared" si="1"/>
        <v>0</v>
      </c>
      <c r="H19" s="28"/>
      <c r="I19" s="8"/>
      <c r="J19" s="8"/>
      <c r="K19" s="8"/>
      <c r="L19" s="8"/>
      <c r="M19" s="8"/>
      <c r="N19" s="8"/>
      <c r="O19" s="8"/>
      <c r="P19" s="8"/>
      <c r="Q19" s="8"/>
      <c r="R19" s="8"/>
      <c r="S19" s="8"/>
      <c r="T19" s="8"/>
    </row>
    <row r="20" ht="16" customHeight="1" spans="1:20">
      <c r="A20" s="22"/>
      <c r="B20" s="32"/>
      <c r="C20" s="69"/>
      <c r="D20" s="29"/>
      <c r="E20" s="36"/>
      <c r="F20" s="29">
        <f t="shared" si="0"/>
        <v>0</v>
      </c>
      <c r="G20" s="29">
        <f t="shared" si="1"/>
        <v>0</v>
      </c>
      <c r="H20" s="28"/>
      <c r="I20" s="8"/>
      <c r="J20" s="8"/>
      <c r="K20" s="8"/>
      <c r="L20" s="8"/>
      <c r="M20" s="8"/>
      <c r="N20" s="8"/>
      <c r="O20" s="8"/>
      <c r="P20" s="8"/>
      <c r="Q20" s="8"/>
      <c r="R20" s="8"/>
      <c r="S20" s="8"/>
      <c r="T20" s="8"/>
    </row>
    <row r="21" ht="16" customHeight="1" spans="1:20">
      <c r="A21" s="22"/>
      <c r="B21" s="32"/>
      <c r="C21" s="69"/>
      <c r="D21" s="29"/>
      <c r="E21" s="36"/>
      <c r="F21" s="29">
        <f t="shared" si="0"/>
        <v>0</v>
      </c>
      <c r="G21" s="29">
        <f t="shared" si="1"/>
        <v>0</v>
      </c>
      <c r="H21" s="28"/>
      <c r="I21" s="8"/>
      <c r="J21" s="8"/>
      <c r="K21" s="8"/>
      <c r="L21" s="8"/>
      <c r="M21" s="8"/>
      <c r="N21" s="8"/>
      <c r="O21" s="8"/>
      <c r="P21" s="8"/>
      <c r="Q21" s="8"/>
      <c r="R21" s="8"/>
      <c r="S21" s="8"/>
      <c r="T21" s="8"/>
    </row>
    <row r="22" ht="16" customHeight="1" spans="1:20">
      <c r="A22" s="22"/>
      <c r="B22" s="32"/>
      <c r="C22" s="69"/>
      <c r="D22" s="29"/>
      <c r="E22" s="36"/>
      <c r="F22" s="29">
        <f t="shared" si="0"/>
        <v>0</v>
      </c>
      <c r="G22" s="29">
        <f t="shared" si="1"/>
        <v>0</v>
      </c>
      <c r="H22" s="28"/>
      <c r="I22" s="8"/>
      <c r="J22" s="8"/>
      <c r="K22" s="8"/>
      <c r="L22" s="8"/>
      <c r="M22" s="8"/>
      <c r="N22" s="8"/>
      <c r="O22" s="8"/>
      <c r="P22" s="8"/>
      <c r="Q22" s="8"/>
      <c r="R22" s="8"/>
      <c r="S22" s="8"/>
      <c r="T22" s="8"/>
    </row>
    <row r="23" ht="16" customHeight="1" spans="1:20">
      <c r="A23" s="22"/>
      <c r="B23" s="32"/>
      <c r="C23" s="69"/>
      <c r="D23" s="29"/>
      <c r="E23" s="36"/>
      <c r="F23" s="29">
        <f t="shared" si="0"/>
        <v>0</v>
      </c>
      <c r="G23" s="29">
        <f t="shared" si="1"/>
        <v>0</v>
      </c>
      <c r="H23" s="28"/>
      <c r="I23" s="8"/>
      <c r="J23" s="8"/>
      <c r="K23" s="8"/>
      <c r="L23" s="8"/>
      <c r="M23" s="8"/>
      <c r="N23" s="8"/>
      <c r="O23" s="8"/>
      <c r="P23" s="8"/>
      <c r="Q23" s="8"/>
      <c r="R23" s="8"/>
      <c r="S23" s="8"/>
      <c r="T23" s="8"/>
    </row>
    <row r="24" ht="16" customHeight="1" spans="1:20">
      <c r="A24" s="22"/>
      <c r="B24" s="32"/>
      <c r="C24" s="69"/>
      <c r="D24" s="29"/>
      <c r="E24" s="36"/>
      <c r="F24" s="29">
        <f t="shared" si="0"/>
        <v>0</v>
      </c>
      <c r="G24" s="29">
        <f t="shared" si="1"/>
        <v>0</v>
      </c>
      <c r="H24" s="28"/>
      <c r="I24" s="8"/>
      <c r="J24" s="8"/>
      <c r="K24" s="8"/>
      <c r="L24" s="8"/>
      <c r="M24" s="8"/>
      <c r="N24" s="8"/>
      <c r="O24" s="8"/>
      <c r="P24" s="8"/>
      <c r="Q24" s="8"/>
      <c r="R24" s="8"/>
      <c r="S24" s="8"/>
      <c r="T24" s="8"/>
    </row>
    <row r="25" ht="16" customHeight="1" spans="1:20">
      <c r="A25" s="22"/>
      <c r="B25" s="32"/>
      <c r="C25" s="69"/>
      <c r="D25" s="29"/>
      <c r="E25" s="36"/>
      <c r="F25" s="29">
        <f t="shared" si="0"/>
        <v>0</v>
      </c>
      <c r="G25" s="29">
        <f t="shared" si="1"/>
        <v>0</v>
      </c>
      <c r="H25" s="28"/>
      <c r="I25" s="8"/>
      <c r="J25" s="8"/>
      <c r="K25" s="8"/>
      <c r="L25" s="8"/>
      <c r="M25" s="8"/>
      <c r="N25" s="8"/>
      <c r="O25" s="8"/>
      <c r="P25" s="8"/>
      <c r="Q25" s="8"/>
      <c r="R25" s="8"/>
      <c r="S25" s="8"/>
      <c r="T25" s="8"/>
    </row>
    <row r="26" ht="16" customHeight="1" spans="1:20">
      <c r="A26" s="22"/>
      <c r="B26" s="32"/>
      <c r="C26" s="69"/>
      <c r="D26" s="29"/>
      <c r="E26" s="36"/>
      <c r="F26" s="29">
        <f t="shared" si="0"/>
        <v>0</v>
      </c>
      <c r="G26" s="29">
        <f t="shared" si="1"/>
        <v>0</v>
      </c>
      <c r="H26" s="28"/>
      <c r="I26" s="8"/>
      <c r="J26" s="8"/>
      <c r="K26" s="8"/>
      <c r="L26" s="8"/>
      <c r="M26" s="8"/>
      <c r="N26" s="8"/>
      <c r="O26" s="8"/>
      <c r="P26" s="8"/>
      <c r="Q26" s="8"/>
      <c r="R26" s="8"/>
      <c r="S26" s="8"/>
      <c r="T26" s="8"/>
    </row>
    <row r="27" ht="16" customHeight="1" spans="1:20">
      <c r="A27" s="22"/>
      <c r="B27" s="32"/>
      <c r="C27" s="69"/>
      <c r="D27" s="29"/>
      <c r="E27" s="36"/>
      <c r="F27" s="29">
        <f t="shared" si="0"/>
        <v>0</v>
      </c>
      <c r="G27" s="29">
        <f t="shared" si="1"/>
        <v>0</v>
      </c>
      <c r="H27" s="28"/>
      <c r="I27" s="8"/>
      <c r="J27" s="8"/>
      <c r="K27" s="8"/>
      <c r="L27" s="8"/>
      <c r="M27" s="8"/>
      <c r="N27" s="8"/>
      <c r="O27" s="8"/>
      <c r="P27" s="8"/>
      <c r="Q27" s="8"/>
      <c r="R27" s="8"/>
      <c r="S27" s="8"/>
      <c r="T27" s="8"/>
    </row>
    <row r="28" ht="16" customHeight="1" spans="1:20">
      <c r="A28" s="22"/>
      <c r="B28" s="32"/>
      <c r="C28" s="69"/>
      <c r="D28" s="29"/>
      <c r="E28" s="36"/>
      <c r="F28" s="29">
        <f t="shared" si="0"/>
        <v>0</v>
      </c>
      <c r="G28" s="29">
        <f t="shared" si="1"/>
        <v>0</v>
      </c>
      <c r="H28" s="28"/>
      <c r="I28" s="8"/>
      <c r="J28" s="8"/>
      <c r="K28" s="8"/>
      <c r="L28" s="8"/>
      <c r="M28" s="8"/>
      <c r="N28" s="8"/>
      <c r="O28" s="8"/>
      <c r="P28" s="8"/>
      <c r="Q28" s="8"/>
      <c r="R28" s="8"/>
      <c r="S28" s="8"/>
      <c r="T28" s="8"/>
    </row>
    <row r="29" ht="16" customHeight="1" spans="1:20">
      <c r="A29" s="22" t="s">
        <v>3084</v>
      </c>
      <c r="B29" s="13"/>
      <c r="C29" s="69"/>
      <c r="D29" s="29">
        <f>SUM(D6:D28)</f>
        <v>0</v>
      </c>
      <c r="E29" s="36">
        <f>SUM(E6:E28)</f>
        <v>0</v>
      </c>
      <c r="F29" s="29">
        <f t="shared" si="0"/>
        <v>0</v>
      </c>
      <c r="G29" s="29">
        <f t="shared" si="1"/>
        <v>0</v>
      </c>
      <c r="H29" s="28"/>
      <c r="I29" s="8"/>
      <c r="J29" s="8"/>
      <c r="K29" s="8"/>
      <c r="L29" s="8"/>
      <c r="M29" s="8"/>
      <c r="N29" s="8"/>
      <c r="O29" s="8"/>
      <c r="P29" s="8"/>
      <c r="Q29" s="8"/>
      <c r="R29" s="8"/>
      <c r="S29" s="8"/>
      <c r="T29" s="8"/>
    </row>
    <row r="30" ht="16" customHeight="1" spans="1:20">
      <c r="A30" s="73" t="e">
        <f>#REF!</f>
        <v>#REF!</v>
      </c>
      <c r="B30" s="73"/>
      <c r="C30" s="73"/>
      <c r="D30" s="73"/>
      <c r="E30" s="74" t="str">
        <f>CONCATENATE(索引!$D$6,"：",索引!$D65,"    ",索引!$E65)</f>
        <v>评估人员：高晓宇    王海龙</v>
      </c>
      <c r="F30" s="73"/>
      <c r="G30" s="73"/>
      <c r="H30" s="73"/>
      <c r="I30" s="8"/>
      <c r="J30" s="8"/>
      <c r="K30" s="8"/>
      <c r="L30" s="8"/>
      <c r="M30" s="8"/>
      <c r="N30" s="8"/>
      <c r="O30" s="8"/>
      <c r="P30" s="8"/>
      <c r="Q30" s="8"/>
      <c r="R30" s="8"/>
      <c r="S30" s="8"/>
      <c r="T30" s="8"/>
    </row>
    <row r="31" ht="16" customHeight="1" spans="1:20">
      <c r="A31" s="8" t="e">
        <f>#REF!</f>
        <v>#REF!</v>
      </c>
      <c r="B31" s="8"/>
      <c r="C31" s="8"/>
      <c r="D31" s="8"/>
      <c r="E31" s="8"/>
      <c r="F31" s="8"/>
      <c r="G31" s="8"/>
      <c r="H31" s="8"/>
      <c r="I31" s="8"/>
      <c r="J31" s="8"/>
      <c r="K31" s="8"/>
      <c r="L31" s="8"/>
      <c r="M31" s="8"/>
      <c r="N31" s="8"/>
      <c r="O31" s="8"/>
      <c r="P31" s="8"/>
      <c r="Q31" s="8"/>
      <c r="R31" s="8"/>
      <c r="S31" s="8"/>
      <c r="T31" s="8"/>
    </row>
    <row r="32" ht="16" customHeight="1" spans="1:20">
      <c r="A32" s="95" t="s">
        <v>3085</v>
      </c>
      <c r="B32" s="8"/>
      <c r="C32" s="8"/>
      <c r="D32" s="8"/>
      <c r="E32" s="8"/>
      <c r="F32" s="8"/>
      <c r="G32" s="8"/>
      <c r="H32" s="8"/>
      <c r="I32" s="8"/>
      <c r="J32" s="8"/>
      <c r="K32" s="8"/>
      <c r="L32" s="8"/>
      <c r="M32" s="8"/>
      <c r="N32" s="8"/>
      <c r="O32" s="8"/>
      <c r="P32" s="8"/>
      <c r="Q32" s="8"/>
      <c r="R32" s="8"/>
      <c r="S32" s="8"/>
      <c r="T32" s="8"/>
    </row>
    <row r="33" ht="16" customHeight="1" spans="1:20">
      <c r="A33" s="8"/>
      <c r="B33" s="96" t="s">
        <v>3658</v>
      </c>
      <c r="C33" s="8"/>
      <c r="D33" s="8"/>
      <c r="E33" s="8"/>
      <c r="F33" s="8"/>
      <c r="G33" s="8"/>
      <c r="H33" s="8"/>
      <c r="I33" s="8"/>
      <c r="J33" s="8"/>
      <c r="K33" s="8"/>
      <c r="L33" s="8"/>
      <c r="M33" s="8"/>
      <c r="N33" s="8"/>
      <c r="O33" s="8"/>
      <c r="P33" s="8"/>
      <c r="Q33" s="8"/>
      <c r="R33" s="8"/>
      <c r="S33" s="8"/>
      <c r="T33" s="8"/>
    </row>
  </sheetData>
  <mergeCells count="3">
    <mergeCell ref="A1:H1"/>
    <mergeCell ref="A3:H3"/>
    <mergeCell ref="A29:B29"/>
  </mergeCells>
  <pageMargins left="0.75" right="0.75" top="1" bottom="1" header="0.5" footer="0.5"/>
  <headerFooter/>
  <drawing r:id="rId2"/>
  <legacyDrawing r:id="rId3"/>
  <picture r:id="rId4"/>
</worksheet>
</file>

<file path=xl/worksheets/sheet6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T34"/>
  <sheetViews>
    <sheetView workbookViewId="0">
      <pane xSplit="2" ySplit="5" topLeftCell="C6" activePane="bottomRight" state="frozen"/>
      <selection/>
      <selection pane="topRight"/>
      <selection pane="bottomLeft"/>
      <selection pane="bottomRight" activeCell="A1" sqref="A1:G1"/>
    </sheetView>
  </sheetViews>
  <sheetFormatPr defaultColWidth="14" defaultRowHeight="15.2"/>
  <cols>
    <col min="1" max="1" width="9" customWidth="1"/>
    <col min="2" max="2" width="27" customWidth="1"/>
    <col min="3" max="5" width="13" customWidth="1"/>
    <col min="6" max="6" width="11" customWidth="1"/>
    <col min="7" max="7" width="15" customWidth="1"/>
    <col min="8" max="20" width="9" customWidth="1"/>
  </cols>
  <sheetData>
    <row r="1" ht="24" customHeight="1" spans="1:20">
      <c r="A1" s="61" t="s">
        <v>3659</v>
      </c>
      <c r="B1" s="62"/>
      <c r="C1" s="62"/>
      <c r="D1" s="62"/>
      <c r="E1" s="62"/>
      <c r="F1" s="62"/>
      <c r="G1" s="62"/>
      <c r="H1" s="62"/>
      <c r="I1" s="62"/>
      <c r="J1" s="62"/>
      <c r="K1" s="62"/>
      <c r="L1" s="62"/>
      <c r="M1" s="62"/>
      <c r="N1" s="62"/>
      <c r="O1" s="62"/>
      <c r="P1" s="62"/>
      <c r="Q1" s="62"/>
      <c r="R1" s="62"/>
      <c r="S1" s="62"/>
      <c r="T1" s="62"/>
    </row>
    <row r="2" ht="16" customHeight="1" spans="1:20">
      <c r="A2" s="63"/>
      <c r="B2" s="63"/>
      <c r="C2" s="63"/>
      <c r="D2" s="63"/>
      <c r="E2" s="63"/>
      <c r="F2" s="105"/>
      <c r="G2" s="83" t="s">
        <v>3660</v>
      </c>
      <c r="H2" s="8"/>
      <c r="I2" s="25"/>
      <c r="J2" s="8"/>
      <c r="K2" s="8"/>
      <c r="L2" s="8"/>
      <c r="M2" s="8"/>
      <c r="N2" s="8"/>
      <c r="O2" s="8"/>
      <c r="P2" s="8"/>
      <c r="Q2" s="8"/>
      <c r="R2" s="8"/>
      <c r="S2" s="8"/>
      <c r="T2" s="8"/>
    </row>
    <row r="3" ht="16" customHeight="1" spans="1:20">
      <c r="A3" s="63" t="e">
        <f>#REF!</f>
        <v>#REF!</v>
      </c>
      <c r="B3" s="8"/>
      <c r="C3" s="8"/>
      <c r="D3" s="8"/>
      <c r="E3" s="8"/>
      <c r="F3" s="8"/>
      <c r="G3" s="8"/>
      <c r="H3" s="8"/>
      <c r="I3" s="25"/>
      <c r="J3" s="8"/>
      <c r="K3" s="8"/>
      <c r="L3" s="8"/>
      <c r="M3" s="8"/>
      <c r="N3" s="8"/>
      <c r="O3" s="8"/>
      <c r="P3" s="8"/>
      <c r="Q3" s="8"/>
      <c r="R3" s="8"/>
      <c r="S3" s="8"/>
      <c r="T3" s="8"/>
    </row>
    <row r="4" ht="16" customHeight="1" spans="1:20">
      <c r="A4" s="64" t="e">
        <f>#REF!</f>
        <v>#REF!</v>
      </c>
      <c r="B4" s="75"/>
      <c r="C4" s="8"/>
      <c r="D4" s="8"/>
      <c r="E4" s="8"/>
      <c r="F4" s="8"/>
      <c r="G4" s="84" t="s">
        <v>2952</v>
      </c>
      <c r="H4" s="8"/>
      <c r="I4" s="65" t="s">
        <v>3382</v>
      </c>
      <c r="J4" s="66"/>
      <c r="K4" s="8"/>
      <c r="L4" s="8"/>
      <c r="M4" s="8"/>
      <c r="N4" s="8"/>
      <c r="O4" s="8"/>
      <c r="P4" s="8"/>
      <c r="Q4" s="8"/>
      <c r="R4" s="8"/>
      <c r="S4" s="8"/>
      <c r="T4" s="8"/>
    </row>
    <row r="5" ht="16" customHeight="1" spans="1:20">
      <c r="A5" s="39" t="s">
        <v>3048</v>
      </c>
      <c r="B5" s="39" t="s">
        <v>3049</v>
      </c>
      <c r="C5" s="39" t="s">
        <v>3050</v>
      </c>
      <c r="D5" s="39" t="s">
        <v>3251</v>
      </c>
      <c r="E5" s="39" t="s">
        <v>3051</v>
      </c>
      <c r="F5" s="85" t="s">
        <v>3052</v>
      </c>
      <c r="G5" s="39" t="s">
        <v>3053</v>
      </c>
      <c r="H5" s="25"/>
      <c r="I5" s="65" t="s">
        <v>3050</v>
      </c>
      <c r="J5" s="65" t="s">
        <v>3051</v>
      </c>
      <c r="K5" s="25"/>
      <c r="L5" s="25"/>
      <c r="M5" s="25"/>
      <c r="N5" s="25"/>
      <c r="O5" s="25"/>
      <c r="P5" s="25"/>
      <c r="Q5" s="25"/>
      <c r="R5" s="25"/>
      <c r="S5" s="25"/>
      <c r="T5" s="25"/>
    </row>
    <row r="6" ht="16" customHeight="1" spans="1:20">
      <c r="A6" s="39" t="s">
        <v>3661</v>
      </c>
      <c r="B6" s="121" t="s">
        <v>3662</v>
      </c>
      <c r="C6" s="36">
        <f>'4-9-1在建（土建）'!AB27</f>
        <v>0</v>
      </c>
      <c r="D6" s="36">
        <f>'4-9-1在建（土建）'!AC27</f>
        <v>0</v>
      </c>
      <c r="E6" s="36">
        <f>'4-9-1在建（土建）'!AD27</f>
        <v>0</v>
      </c>
      <c r="F6" s="29">
        <f>E6-C6+D6</f>
        <v>0</v>
      </c>
      <c r="G6" s="29">
        <f>IF(C6-D6=0,0,ROUND(F6/(C6-D6)*100,2))</f>
        <v>0</v>
      </c>
      <c r="H6" s="8"/>
      <c r="I6" s="71">
        <f>'4-9-1在建（土建）'!AI29</f>
        <v>0</v>
      </c>
      <c r="J6" s="71">
        <f>'4-9-1在建（土建）'!AJ29</f>
        <v>0</v>
      </c>
      <c r="K6" s="8"/>
      <c r="L6" s="8"/>
      <c r="M6" s="8"/>
      <c r="N6" s="8"/>
      <c r="O6" s="8"/>
      <c r="P6" s="8"/>
      <c r="Q6" s="8"/>
      <c r="R6" s="8"/>
      <c r="S6" s="8"/>
      <c r="T6" s="8"/>
    </row>
    <row r="7" ht="16" customHeight="1" spans="1:20">
      <c r="A7" s="39" t="s">
        <v>3663</v>
      </c>
      <c r="B7" s="140" t="s">
        <v>3664</v>
      </c>
      <c r="C7" s="36">
        <f>'4-9-2在建（设备）'!L27</f>
        <v>0</v>
      </c>
      <c r="D7" s="36">
        <f>'4-9-2在建（设备）'!M27</f>
        <v>0</v>
      </c>
      <c r="E7" s="29">
        <f>'4-9-2在建（设备）'!Q27</f>
        <v>0</v>
      </c>
      <c r="F7" s="29">
        <f>E7-C7+D7</f>
        <v>0</v>
      </c>
      <c r="G7" s="29">
        <f>IF(C7-D7=0,0,ROUND(F7/(C7-D7)*100,2))</f>
        <v>0</v>
      </c>
      <c r="H7" s="8"/>
      <c r="I7" s="71">
        <f>'4-9-2在建（设备）'!V29</f>
        <v>0</v>
      </c>
      <c r="J7" s="71">
        <f>'4-9-2在建（设备）'!W29</f>
        <v>0</v>
      </c>
      <c r="K7" s="8"/>
      <c r="L7" s="8"/>
      <c r="M7" s="8"/>
      <c r="N7" s="8"/>
      <c r="O7" s="8"/>
      <c r="P7" s="8"/>
      <c r="Q7" s="8"/>
      <c r="R7" s="8"/>
      <c r="S7" s="8"/>
      <c r="T7" s="8"/>
    </row>
    <row r="8" ht="16" customHeight="1" spans="1:20">
      <c r="A8" s="39" t="s">
        <v>2854</v>
      </c>
      <c r="B8" s="140" t="s">
        <v>3665</v>
      </c>
      <c r="C8" s="36"/>
      <c r="D8" s="36"/>
      <c r="E8" s="29"/>
      <c r="F8" s="29">
        <f>E8-C8+D8</f>
        <v>0</v>
      </c>
      <c r="G8" s="29">
        <f>IF(C8-D8=0,0,ROUND(F8/(C8-D8)*100,2))</f>
        <v>0</v>
      </c>
      <c r="H8" s="8"/>
      <c r="I8" s="71"/>
      <c r="J8" s="71">
        <f>'3-9-2原材料-闲置'!Q22</f>
        <v>0</v>
      </c>
      <c r="K8" s="8"/>
      <c r="L8" s="8"/>
      <c r="M8" s="8"/>
      <c r="N8" s="8"/>
      <c r="O8" s="8"/>
      <c r="P8" s="8"/>
      <c r="Q8" s="8"/>
      <c r="R8" s="8"/>
      <c r="S8" s="8"/>
      <c r="T8" s="8"/>
    </row>
    <row r="9" ht="16" customHeight="1" spans="1:20">
      <c r="A9" s="39"/>
      <c r="B9" s="140"/>
      <c r="C9" s="36"/>
      <c r="D9" s="36"/>
      <c r="E9" s="29"/>
      <c r="F9" s="29"/>
      <c r="G9" s="29"/>
      <c r="H9" s="8"/>
      <c r="I9" s="71"/>
      <c r="J9" s="71"/>
      <c r="K9" s="8"/>
      <c r="L9" s="8"/>
      <c r="M9" s="8"/>
      <c r="N9" s="8"/>
      <c r="O9" s="8"/>
      <c r="P9" s="8"/>
      <c r="Q9" s="8"/>
      <c r="R9" s="8"/>
      <c r="S9" s="8"/>
      <c r="T9" s="8"/>
    </row>
    <row r="10" ht="16" customHeight="1" spans="1:20">
      <c r="A10" s="39"/>
      <c r="B10" s="140"/>
      <c r="C10" s="36"/>
      <c r="D10" s="36"/>
      <c r="E10" s="29"/>
      <c r="F10" s="29"/>
      <c r="G10" s="29"/>
      <c r="H10" s="8"/>
      <c r="I10" s="71"/>
      <c r="J10" s="71"/>
      <c r="K10" s="8"/>
      <c r="L10" s="8"/>
      <c r="M10" s="8"/>
      <c r="N10" s="8"/>
      <c r="O10" s="8"/>
      <c r="P10" s="8"/>
      <c r="Q10" s="8"/>
      <c r="R10" s="8"/>
      <c r="S10" s="8"/>
      <c r="T10" s="8"/>
    </row>
    <row r="11" ht="16" customHeight="1" spans="1:20">
      <c r="A11" s="39"/>
      <c r="B11" s="140"/>
      <c r="C11" s="36"/>
      <c r="D11" s="36"/>
      <c r="E11" s="29"/>
      <c r="F11" s="29"/>
      <c r="G11" s="29"/>
      <c r="H11" s="8"/>
      <c r="I11" s="71"/>
      <c r="J11" s="71"/>
      <c r="K11" s="8"/>
      <c r="L11" s="8"/>
      <c r="M11" s="8"/>
      <c r="N11" s="8"/>
      <c r="O11" s="8"/>
      <c r="P11" s="8"/>
      <c r="Q11" s="8"/>
      <c r="R11" s="8"/>
      <c r="S11" s="8"/>
      <c r="T11" s="8"/>
    </row>
    <row r="12" ht="16" customHeight="1" spans="1:20">
      <c r="A12" s="39"/>
      <c r="B12" s="140"/>
      <c r="C12" s="36"/>
      <c r="D12" s="36"/>
      <c r="E12" s="29"/>
      <c r="F12" s="29"/>
      <c r="G12" s="29"/>
      <c r="H12" s="8"/>
      <c r="I12" s="71"/>
      <c r="J12" s="71"/>
      <c r="K12" s="8"/>
      <c r="L12" s="8"/>
      <c r="M12" s="8"/>
      <c r="N12" s="8"/>
      <c r="O12" s="8"/>
      <c r="P12" s="8"/>
      <c r="Q12" s="8"/>
      <c r="R12" s="8"/>
      <c r="S12" s="8"/>
      <c r="T12" s="8"/>
    </row>
    <row r="13" ht="16" customHeight="1" spans="1:20">
      <c r="A13" s="39"/>
      <c r="B13" s="140"/>
      <c r="C13" s="36"/>
      <c r="D13" s="36"/>
      <c r="E13" s="29"/>
      <c r="F13" s="29"/>
      <c r="G13" s="29"/>
      <c r="H13" s="8"/>
      <c r="I13" s="71"/>
      <c r="J13" s="71"/>
      <c r="K13" s="8"/>
      <c r="L13" s="8"/>
      <c r="M13" s="8"/>
      <c r="N13" s="8"/>
      <c r="O13" s="8"/>
      <c r="P13" s="8"/>
      <c r="Q13" s="8"/>
      <c r="R13" s="8"/>
      <c r="S13" s="8"/>
      <c r="T13" s="8"/>
    </row>
    <row r="14" ht="16" customHeight="1" spans="1:20">
      <c r="A14" s="39"/>
      <c r="B14" s="140"/>
      <c r="C14" s="36"/>
      <c r="D14" s="36"/>
      <c r="E14" s="29"/>
      <c r="F14" s="29"/>
      <c r="G14" s="29"/>
      <c r="H14" s="8"/>
      <c r="I14" s="71"/>
      <c r="J14" s="71"/>
      <c r="K14" s="8"/>
      <c r="L14" s="8"/>
      <c r="M14" s="8"/>
      <c r="N14" s="8"/>
      <c r="O14" s="8"/>
      <c r="P14" s="8"/>
      <c r="Q14" s="8"/>
      <c r="R14" s="8"/>
      <c r="S14" s="8"/>
      <c r="T14" s="8"/>
    </row>
    <row r="15" ht="16" customHeight="1" spans="1:20">
      <c r="A15" s="39"/>
      <c r="B15" s="140"/>
      <c r="C15" s="36"/>
      <c r="D15" s="36"/>
      <c r="E15" s="29"/>
      <c r="F15" s="29"/>
      <c r="G15" s="29"/>
      <c r="H15" s="8"/>
      <c r="I15" s="71"/>
      <c r="J15" s="71"/>
      <c r="K15" s="8"/>
      <c r="L15" s="8"/>
      <c r="M15" s="8"/>
      <c r="N15" s="8"/>
      <c r="O15" s="8"/>
      <c r="P15" s="8"/>
      <c r="Q15" s="8"/>
      <c r="R15" s="8"/>
      <c r="S15" s="8"/>
      <c r="T15" s="8"/>
    </row>
    <row r="16" ht="16" customHeight="1" spans="1:20">
      <c r="A16" s="39"/>
      <c r="B16" s="121"/>
      <c r="C16" s="36"/>
      <c r="D16" s="36"/>
      <c r="E16" s="29"/>
      <c r="F16" s="29"/>
      <c r="G16" s="29"/>
      <c r="H16" s="8"/>
      <c r="I16" s="71"/>
      <c r="J16" s="71"/>
      <c r="K16" s="8"/>
      <c r="L16" s="8"/>
      <c r="M16" s="8"/>
      <c r="N16" s="8"/>
      <c r="O16" s="8"/>
      <c r="P16" s="8"/>
      <c r="Q16" s="8"/>
      <c r="R16" s="8"/>
      <c r="S16" s="8"/>
      <c r="T16" s="8"/>
    </row>
    <row r="17" ht="16" customHeight="1" spans="1:20">
      <c r="A17" s="39"/>
      <c r="B17" s="121"/>
      <c r="C17" s="36"/>
      <c r="D17" s="36"/>
      <c r="E17" s="29"/>
      <c r="F17" s="29"/>
      <c r="G17" s="29"/>
      <c r="H17" s="8"/>
      <c r="I17" s="71"/>
      <c r="J17" s="71"/>
      <c r="K17" s="8"/>
      <c r="L17" s="8"/>
      <c r="M17" s="8"/>
      <c r="N17" s="8"/>
      <c r="O17" s="8"/>
      <c r="P17" s="8"/>
      <c r="Q17" s="8"/>
      <c r="R17" s="8"/>
      <c r="S17" s="8"/>
      <c r="T17" s="8"/>
    </row>
    <row r="18" ht="16" customHeight="1" spans="1:20">
      <c r="A18" s="39"/>
      <c r="B18" s="121"/>
      <c r="C18" s="36"/>
      <c r="D18" s="36"/>
      <c r="E18" s="29"/>
      <c r="F18" s="29"/>
      <c r="G18" s="29"/>
      <c r="H18" s="8"/>
      <c r="I18" s="71"/>
      <c r="J18" s="71"/>
      <c r="K18" s="8"/>
      <c r="L18" s="8"/>
      <c r="M18" s="8"/>
      <c r="N18" s="8"/>
      <c r="O18" s="8"/>
      <c r="P18" s="8"/>
      <c r="Q18" s="8"/>
      <c r="R18" s="8"/>
      <c r="S18" s="8"/>
      <c r="T18" s="8"/>
    </row>
    <row r="19" ht="16" customHeight="1" spans="1:20">
      <c r="A19" s="39"/>
      <c r="B19" s="121"/>
      <c r="C19" s="36"/>
      <c r="D19" s="36"/>
      <c r="E19" s="29"/>
      <c r="F19" s="29"/>
      <c r="G19" s="29"/>
      <c r="H19" s="8"/>
      <c r="I19" s="71"/>
      <c r="J19" s="71"/>
      <c r="K19" s="8"/>
      <c r="L19" s="8"/>
      <c r="M19" s="8"/>
      <c r="N19" s="8"/>
      <c r="O19" s="8"/>
      <c r="P19" s="8"/>
      <c r="Q19" s="8"/>
      <c r="R19" s="8"/>
      <c r="S19" s="8"/>
      <c r="T19" s="8"/>
    </row>
    <row r="20" ht="16" customHeight="1" spans="1:20">
      <c r="A20" s="39"/>
      <c r="B20" s="121"/>
      <c r="C20" s="36"/>
      <c r="D20" s="36"/>
      <c r="E20" s="29"/>
      <c r="F20" s="29"/>
      <c r="G20" s="29"/>
      <c r="H20" s="8"/>
      <c r="I20" s="71"/>
      <c r="J20" s="71"/>
      <c r="K20" s="8"/>
      <c r="L20" s="8"/>
      <c r="M20" s="8"/>
      <c r="N20" s="8"/>
      <c r="O20" s="8"/>
      <c r="P20" s="8"/>
      <c r="Q20" s="8"/>
      <c r="R20" s="8"/>
      <c r="S20" s="8"/>
      <c r="T20" s="8"/>
    </row>
    <row r="21" ht="16" customHeight="1" spans="1:20">
      <c r="A21" s="39"/>
      <c r="B21" s="121"/>
      <c r="C21" s="36"/>
      <c r="D21" s="36"/>
      <c r="E21" s="29"/>
      <c r="F21" s="29"/>
      <c r="G21" s="29"/>
      <c r="H21" s="8"/>
      <c r="I21" s="71"/>
      <c r="J21" s="71"/>
      <c r="K21" s="8"/>
      <c r="L21" s="8"/>
      <c r="M21" s="8"/>
      <c r="N21" s="8"/>
      <c r="O21" s="8"/>
      <c r="P21" s="8"/>
      <c r="Q21" s="8"/>
      <c r="R21" s="8"/>
      <c r="S21" s="8"/>
      <c r="T21" s="8"/>
    </row>
    <row r="22" ht="16" customHeight="1" spans="1:20">
      <c r="A22" s="22"/>
      <c r="B22" s="121"/>
      <c r="C22" s="36"/>
      <c r="D22" s="36"/>
      <c r="E22" s="29"/>
      <c r="F22" s="29"/>
      <c r="G22" s="29"/>
      <c r="H22" s="8"/>
      <c r="I22" s="71"/>
      <c r="J22" s="71"/>
      <c r="K22" s="8"/>
      <c r="L22" s="8"/>
      <c r="M22" s="8"/>
      <c r="N22" s="8"/>
      <c r="O22" s="8"/>
      <c r="P22" s="8"/>
      <c r="Q22" s="8"/>
      <c r="R22" s="8"/>
      <c r="S22" s="8"/>
      <c r="T22" s="8"/>
    </row>
    <row r="23" ht="16" customHeight="1" spans="1:20">
      <c r="A23" s="22"/>
      <c r="B23" s="121"/>
      <c r="C23" s="36"/>
      <c r="D23" s="36"/>
      <c r="E23" s="29"/>
      <c r="F23" s="29"/>
      <c r="G23" s="29"/>
      <c r="H23" s="8"/>
      <c r="I23" s="71"/>
      <c r="J23" s="71"/>
      <c r="K23" s="8"/>
      <c r="L23" s="8"/>
      <c r="M23" s="8"/>
      <c r="N23" s="8"/>
      <c r="O23" s="8"/>
      <c r="P23" s="8"/>
      <c r="Q23" s="8"/>
      <c r="R23" s="8"/>
      <c r="S23" s="8"/>
      <c r="T23" s="8"/>
    </row>
    <row r="24" ht="16" customHeight="1" spans="1:20">
      <c r="A24" s="22"/>
      <c r="B24" s="121"/>
      <c r="C24" s="36"/>
      <c r="D24" s="36"/>
      <c r="E24" s="29"/>
      <c r="F24" s="29"/>
      <c r="G24" s="29"/>
      <c r="H24" s="8"/>
      <c r="I24" s="71"/>
      <c r="J24" s="71"/>
      <c r="K24" s="8"/>
      <c r="L24" s="8"/>
      <c r="M24" s="8"/>
      <c r="N24" s="8"/>
      <c r="O24" s="8"/>
      <c r="P24" s="8"/>
      <c r="Q24" s="8"/>
      <c r="R24" s="8"/>
      <c r="S24" s="8"/>
      <c r="T24" s="8"/>
    </row>
    <row r="25" ht="16" customHeight="1" spans="1:20">
      <c r="A25" s="22"/>
      <c r="B25" s="121"/>
      <c r="C25" s="36"/>
      <c r="D25" s="36"/>
      <c r="E25" s="29"/>
      <c r="F25" s="29"/>
      <c r="G25" s="29"/>
      <c r="H25" s="8"/>
      <c r="I25" s="71"/>
      <c r="J25" s="71"/>
      <c r="K25" s="8"/>
      <c r="L25" s="8"/>
      <c r="M25" s="8"/>
      <c r="N25" s="8"/>
      <c r="O25" s="8"/>
      <c r="P25" s="8"/>
      <c r="Q25" s="8"/>
      <c r="R25" s="8"/>
      <c r="S25" s="8"/>
      <c r="T25" s="8"/>
    </row>
    <row r="26" ht="16" customHeight="1" spans="1:20">
      <c r="A26" s="22"/>
      <c r="B26" s="121"/>
      <c r="C26" s="36"/>
      <c r="D26" s="36"/>
      <c r="E26" s="29"/>
      <c r="F26" s="29"/>
      <c r="G26" s="29"/>
      <c r="H26" s="8"/>
      <c r="I26" s="71"/>
      <c r="J26" s="71"/>
      <c r="K26" s="8"/>
      <c r="L26" s="8"/>
      <c r="M26" s="8"/>
      <c r="N26" s="8"/>
      <c r="O26" s="8"/>
      <c r="P26" s="8"/>
      <c r="Q26" s="8"/>
      <c r="R26" s="8"/>
      <c r="S26" s="8"/>
      <c r="T26" s="8"/>
    </row>
    <row r="27" ht="16" customHeight="1" spans="1:20">
      <c r="A27" s="151" t="s">
        <v>3666</v>
      </c>
      <c r="B27" s="13"/>
      <c r="C27" s="36">
        <f>SUM(C6:C9)</f>
        <v>0</v>
      </c>
      <c r="D27" s="36">
        <f>SUM(D6:D9)</f>
        <v>0</v>
      </c>
      <c r="E27" s="36">
        <f>SUM(E6:E9)</f>
        <v>0</v>
      </c>
      <c r="F27" s="29">
        <f>E27-C27+D27</f>
        <v>0</v>
      </c>
      <c r="G27" s="29">
        <f>IF(C27-D27=0,0,ROUND(F27/(C27-D27)*100,2))</f>
        <v>0</v>
      </c>
      <c r="H27" s="8"/>
      <c r="I27" s="71"/>
      <c r="J27" s="71"/>
      <c r="K27" s="8"/>
      <c r="L27" s="8"/>
      <c r="M27" s="8"/>
      <c r="N27" s="8"/>
      <c r="O27" s="8"/>
      <c r="P27" s="8"/>
      <c r="Q27" s="8"/>
      <c r="R27" s="8"/>
      <c r="S27" s="8"/>
      <c r="T27" s="8"/>
    </row>
    <row r="28" ht="16" customHeight="1" spans="1:20">
      <c r="A28" s="151" t="s">
        <v>3667</v>
      </c>
      <c r="B28" s="13"/>
      <c r="C28" s="36">
        <f>D27</f>
        <v>0</v>
      </c>
      <c r="D28" s="36"/>
      <c r="E28" s="29"/>
      <c r="F28" s="29"/>
      <c r="G28" s="141"/>
      <c r="H28" s="8"/>
      <c r="I28" s="71"/>
      <c r="J28" s="71"/>
      <c r="K28" s="8"/>
      <c r="L28" s="8"/>
      <c r="M28" s="8"/>
      <c r="N28" s="8"/>
      <c r="O28" s="8"/>
      <c r="P28" s="8"/>
      <c r="Q28" s="8"/>
      <c r="R28" s="8"/>
      <c r="S28" s="8"/>
      <c r="T28" s="8"/>
    </row>
    <row r="29" ht="16" customHeight="1" spans="1:20">
      <c r="A29" s="151" t="s">
        <v>3165</v>
      </c>
      <c r="B29" s="13"/>
      <c r="C29" s="111">
        <f>C27-C28</f>
        <v>0</v>
      </c>
      <c r="D29" s="111"/>
      <c r="E29" s="111">
        <f>E27-E28</f>
        <v>0</v>
      </c>
      <c r="F29" s="29">
        <f>E29-C29</f>
        <v>0</v>
      </c>
      <c r="G29" s="29">
        <f>IF(C29=0,0,ROUND(F29/C29*100,2))</f>
        <v>0</v>
      </c>
      <c r="H29" s="8"/>
      <c r="I29" s="71">
        <f>SUM(I6:I28)</f>
        <v>0</v>
      </c>
      <c r="J29" s="71">
        <f>SUM(J6:J28)</f>
        <v>0</v>
      </c>
      <c r="K29" s="8"/>
      <c r="L29" s="8"/>
      <c r="M29" s="8"/>
      <c r="N29" s="8"/>
      <c r="O29" s="8"/>
      <c r="P29" s="8"/>
      <c r="Q29" s="8"/>
      <c r="R29" s="8"/>
      <c r="S29" s="8"/>
      <c r="T29" s="8"/>
    </row>
    <row r="30" ht="16" customHeight="1" spans="1:20">
      <c r="A30" s="8"/>
      <c r="B30" s="8"/>
      <c r="C30" s="8"/>
      <c r="D30" s="8"/>
      <c r="E30" s="74" t="str">
        <f>CONCATENATE(索引!$D$6,"：",索引!$D66,"    ",索引!$E66)</f>
        <v>评估人员：高晓宇    王海龙</v>
      </c>
      <c r="F30" s="73"/>
      <c r="G30" s="73"/>
      <c r="H30" s="8"/>
      <c r="I30" s="8"/>
      <c r="J30" s="8"/>
      <c r="K30" s="8"/>
      <c r="L30" s="8"/>
      <c r="M30" s="8"/>
      <c r="N30" s="8"/>
      <c r="O30" s="8"/>
      <c r="P30" s="8"/>
      <c r="Q30" s="8"/>
      <c r="R30" s="8"/>
      <c r="S30" s="8"/>
      <c r="T30" s="8"/>
    </row>
    <row r="31" ht="17" customHeight="1" spans="1:20">
      <c r="A31" s="8"/>
      <c r="B31" s="8"/>
      <c r="C31" s="8"/>
      <c r="D31" s="8"/>
      <c r="E31" s="8"/>
      <c r="F31" s="8"/>
      <c r="G31" s="8"/>
      <c r="H31" s="8"/>
      <c r="I31" s="8"/>
      <c r="J31" s="8"/>
      <c r="K31" s="8"/>
      <c r="L31" s="8"/>
      <c r="M31" s="8"/>
      <c r="N31" s="8"/>
      <c r="O31" s="8"/>
      <c r="P31" s="8"/>
      <c r="Q31" s="8"/>
      <c r="R31" s="8"/>
      <c r="S31" s="8"/>
      <c r="T31" s="8"/>
    </row>
    <row r="32" ht="16" customHeight="1" spans="1:20">
      <c r="A32" s="8"/>
      <c r="B32" s="8"/>
      <c r="C32" s="89">
        <f>C27/10000</f>
        <v>0</v>
      </c>
      <c r="D32" s="8"/>
      <c r="E32" s="89">
        <f>E29/10000</f>
        <v>0</v>
      </c>
      <c r="F32" s="89">
        <f>F29/10000</f>
        <v>0</v>
      </c>
      <c r="G32" s="8"/>
      <c r="H32" s="8"/>
      <c r="I32" s="8"/>
      <c r="J32" s="8"/>
      <c r="K32" s="8"/>
      <c r="L32" s="8"/>
      <c r="M32" s="8"/>
      <c r="N32" s="8"/>
      <c r="O32" s="8"/>
      <c r="P32" s="8"/>
      <c r="Q32" s="8"/>
      <c r="R32" s="8"/>
      <c r="S32" s="8"/>
      <c r="T32" s="8"/>
    </row>
    <row r="33" ht="16" customHeight="1" spans="1:20">
      <c r="A33" s="8"/>
      <c r="B33" s="8"/>
      <c r="C33" s="89">
        <f>C28/10000</f>
        <v>0</v>
      </c>
      <c r="D33" s="8"/>
      <c r="E33" s="8"/>
      <c r="F33" s="8"/>
      <c r="G33" s="8"/>
      <c r="H33" s="8"/>
      <c r="I33" s="8"/>
      <c r="J33" s="8"/>
      <c r="K33" s="8"/>
      <c r="L33" s="8"/>
      <c r="M33" s="8"/>
      <c r="N33" s="8"/>
      <c r="O33" s="8"/>
      <c r="P33" s="8"/>
      <c r="Q33" s="8"/>
      <c r="R33" s="8"/>
      <c r="S33" s="8"/>
      <c r="T33" s="8"/>
    </row>
    <row r="34" ht="16" customHeight="1" spans="1:20">
      <c r="A34" s="8"/>
      <c r="B34" s="8"/>
      <c r="C34" s="89">
        <f>C29/10000</f>
        <v>0</v>
      </c>
      <c r="D34" s="8"/>
      <c r="E34" s="8"/>
      <c r="F34" s="8"/>
      <c r="G34" s="8"/>
      <c r="H34" s="8"/>
      <c r="I34" s="8"/>
      <c r="J34" s="8"/>
      <c r="K34" s="8"/>
      <c r="L34" s="8"/>
      <c r="M34" s="8"/>
      <c r="N34" s="8"/>
      <c r="O34" s="8"/>
      <c r="P34" s="8"/>
      <c r="Q34" s="8"/>
      <c r="R34" s="8"/>
      <c r="S34" s="8"/>
      <c r="T34" s="8"/>
    </row>
  </sheetData>
  <mergeCells count="7">
    <mergeCell ref="A1:G1"/>
    <mergeCell ref="A3:G3"/>
    <mergeCell ref="A4:B4"/>
    <mergeCell ref="I4:J4"/>
    <mergeCell ref="A27:B27"/>
    <mergeCell ref="A28:B28"/>
    <mergeCell ref="A29:B29"/>
  </mergeCells>
  <hyperlinks>
    <hyperlink ref="A7" location="'4-9-2在建（设备）'!A1" display="4-9-2"/>
    <hyperlink ref="A6" location="'4-9-1在建（土建）'!A1" display="4-9-1"/>
  </hyperlinks>
  <pageMargins left="0.75" right="0.75" top="1" bottom="1" header="0.5" footer="0.5"/>
  <headerFooter/>
  <drawing r:id="rId1"/>
  <picture r:id="rId2"/>
</worksheet>
</file>

<file path=xl/worksheets/sheet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AH24"/>
  <sheetViews>
    <sheetView workbookViewId="0">
      <pane xSplit="4" ySplit="6" topLeftCell="E7" activePane="bottomRight" state="frozen"/>
      <selection/>
      <selection pane="topRight"/>
      <selection pane="bottomLeft"/>
      <selection pane="bottomRight" activeCell="A1" sqref="A1:P1"/>
    </sheetView>
  </sheetViews>
  <sheetFormatPr defaultColWidth="14" defaultRowHeight="15.2"/>
  <cols>
    <col min="1" max="1" width="5" customWidth="1"/>
    <col min="2" max="2" width="5" hidden="1" customWidth="1"/>
    <col min="3" max="3" width="7" hidden="1" customWidth="1"/>
    <col min="4" max="4" width="47" customWidth="1"/>
    <col min="5" max="5" width="9" customWidth="1"/>
    <col min="6" max="7" width="5" customWidth="1"/>
    <col min="8" max="8" width="9" customWidth="1"/>
    <col min="9" max="9" width="11" customWidth="1"/>
    <col min="10" max="12" width="9" customWidth="1"/>
    <col min="13" max="14" width="11" customWidth="1"/>
    <col min="15" max="16" width="9" customWidth="1"/>
    <col min="17" max="17" width="5" customWidth="1"/>
    <col min="18" max="18" width="9" customWidth="1"/>
    <col min="19" max="19" width="7" customWidth="1"/>
    <col min="20" max="27" width="9" customWidth="1"/>
    <col min="28" max="28" width="13" customWidth="1"/>
    <col min="29" max="34" width="9" customWidth="1"/>
  </cols>
  <sheetData>
    <row r="1" ht="24" customHeight="1" spans="1:34">
      <c r="A1" s="61" t="s">
        <v>3247</v>
      </c>
      <c r="B1" s="62"/>
      <c r="C1" s="62"/>
      <c r="D1" s="62"/>
      <c r="E1" s="62"/>
      <c r="F1" s="62"/>
      <c r="G1" s="62"/>
      <c r="H1" s="62"/>
      <c r="I1" s="62"/>
      <c r="J1" s="62"/>
      <c r="K1" s="62"/>
      <c r="L1" s="62"/>
      <c r="M1" s="62"/>
      <c r="N1" s="62"/>
      <c r="O1" s="62"/>
      <c r="P1" s="62"/>
      <c r="Q1" s="62"/>
      <c r="R1" s="62"/>
      <c r="S1" s="62"/>
      <c r="T1" s="62"/>
      <c r="U1" s="62"/>
      <c r="V1" s="62"/>
      <c r="W1" s="62"/>
      <c r="X1" s="62"/>
      <c r="Y1" s="62"/>
      <c r="Z1" s="62"/>
      <c r="AA1" s="62"/>
      <c r="AB1" s="62"/>
      <c r="AC1" s="62"/>
      <c r="AD1" s="62"/>
      <c r="AE1" s="62"/>
      <c r="AF1" s="62"/>
      <c r="AG1" s="62"/>
      <c r="AH1" s="62"/>
    </row>
    <row r="2" ht="16" customHeight="1" spans="1:34">
      <c r="A2" s="63"/>
      <c r="B2" s="63"/>
      <c r="C2" s="63"/>
      <c r="D2" s="63"/>
      <c r="E2" s="63"/>
      <c r="F2" s="63"/>
      <c r="G2" s="63"/>
      <c r="H2" s="63"/>
      <c r="I2" s="109"/>
      <c r="J2" s="63"/>
      <c r="K2" s="25"/>
      <c r="L2" s="25"/>
      <c r="M2" s="25"/>
      <c r="N2" s="25"/>
      <c r="O2" s="42" t="s">
        <v>3668</v>
      </c>
      <c r="P2" s="8"/>
      <c r="Q2" s="8"/>
      <c r="R2" s="8"/>
      <c r="S2" s="8"/>
      <c r="T2" s="8"/>
      <c r="U2" s="8"/>
      <c r="V2" s="8"/>
      <c r="W2" s="8"/>
      <c r="X2" s="8"/>
      <c r="Y2" s="8"/>
      <c r="Z2" s="8"/>
      <c r="AA2" s="8"/>
      <c r="AB2" s="8"/>
      <c r="AC2" s="8"/>
      <c r="AD2" s="8"/>
      <c r="AE2" s="8"/>
      <c r="AF2" s="8"/>
      <c r="AG2" s="8"/>
      <c r="AH2" s="8"/>
    </row>
    <row r="3" ht="16" customHeight="1" spans="1:34">
      <c r="A3" s="63" t="e">
        <f>#REF!</f>
        <v>#REF!</v>
      </c>
      <c r="B3" s="8"/>
      <c r="C3" s="8"/>
      <c r="D3" s="8"/>
      <c r="E3" s="8"/>
      <c r="F3" s="8"/>
      <c r="G3" s="8"/>
      <c r="H3" s="8"/>
      <c r="I3" s="89"/>
      <c r="J3" s="8"/>
      <c r="K3" s="8"/>
      <c r="L3" s="8"/>
      <c r="M3" s="8"/>
      <c r="N3" s="8"/>
      <c r="O3" s="8"/>
      <c r="P3" s="8"/>
      <c r="Q3" s="8"/>
      <c r="R3" s="8"/>
      <c r="S3" s="8"/>
      <c r="T3" s="8"/>
      <c r="U3" s="8"/>
      <c r="V3" s="8"/>
      <c r="W3" s="8"/>
      <c r="X3" s="8"/>
      <c r="Y3" s="8"/>
      <c r="Z3" s="8"/>
      <c r="AA3" s="8"/>
      <c r="AB3" s="8"/>
      <c r="AC3" s="8"/>
      <c r="AD3" s="8"/>
      <c r="AE3" s="8"/>
      <c r="AF3" s="8"/>
      <c r="AG3" s="8"/>
      <c r="AH3" s="8"/>
    </row>
    <row r="4" ht="16" customHeight="1" spans="1:34">
      <c r="A4" s="64" t="e">
        <f>#REF!</f>
        <v>#REF!</v>
      </c>
      <c r="B4" s="64"/>
      <c r="C4" s="64"/>
      <c r="D4" s="64"/>
      <c r="E4" s="64"/>
      <c r="F4" s="64"/>
      <c r="G4" s="64"/>
      <c r="H4" s="8"/>
      <c r="I4" s="89"/>
      <c r="J4" s="89"/>
      <c r="K4" s="8"/>
      <c r="L4" s="8"/>
      <c r="M4" s="8"/>
      <c r="N4" s="8"/>
      <c r="O4" s="8"/>
      <c r="P4" s="42" t="s">
        <v>2952</v>
      </c>
      <c r="Q4" s="8"/>
      <c r="R4" s="8"/>
      <c r="S4" s="8"/>
      <c r="T4" s="8"/>
      <c r="U4" s="8"/>
      <c r="V4" s="86">
        <v>46112</v>
      </c>
      <c r="W4" s="8"/>
      <c r="X4" s="8"/>
      <c r="Y4" s="8"/>
      <c r="Z4" s="8"/>
      <c r="AA4" s="8"/>
      <c r="AB4" s="8"/>
      <c r="AC4" s="8"/>
      <c r="AD4" s="8"/>
      <c r="AE4" s="8"/>
      <c r="AF4" s="8"/>
      <c r="AG4" s="8"/>
      <c r="AH4" s="8"/>
    </row>
    <row r="5" ht="16" customHeight="1" spans="1:34">
      <c r="A5" s="22" t="s">
        <v>0</v>
      </c>
      <c r="B5" s="90" t="s">
        <v>3669</v>
      </c>
      <c r="C5" s="90" t="s">
        <v>3226</v>
      </c>
      <c r="D5" s="22" t="s">
        <v>2</v>
      </c>
      <c r="E5" s="22" t="s">
        <v>3249</v>
      </c>
      <c r="F5" s="90" t="s">
        <v>3670</v>
      </c>
      <c r="G5" s="90" t="s">
        <v>3050</v>
      </c>
      <c r="H5" s="21"/>
      <c r="I5" s="13"/>
      <c r="J5" s="22" t="s">
        <v>3251</v>
      </c>
      <c r="K5" s="35" t="s">
        <v>3051</v>
      </c>
      <c r="L5" s="21"/>
      <c r="M5" s="13"/>
      <c r="N5" s="22" t="s">
        <v>3052</v>
      </c>
      <c r="O5" s="90" t="s">
        <v>3053</v>
      </c>
      <c r="P5" s="90" t="s">
        <v>3083</v>
      </c>
      <c r="Q5" s="25"/>
      <c r="R5" s="222" t="s">
        <v>3418</v>
      </c>
      <c r="S5" s="223" t="s">
        <v>3671</v>
      </c>
      <c r="T5" s="223" t="s">
        <v>3672</v>
      </c>
      <c r="U5" s="224" t="s">
        <v>3643</v>
      </c>
      <c r="V5" s="225" t="s">
        <v>3616</v>
      </c>
      <c r="W5" s="224" t="s">
        <v>3673</v>
      </c>
      <c r="X5" s="224" t="s">
        <v>3623</v>
      </c>
      <c r="Y5" s="225" t="s">
        <v>3674</v>
      </c>
      <c r="Z5" s="222" t="s">
        <v>3675</v>
      </c>
      <c r="AA5" s="225" t="s">
        <v>3630</v>
      </c>
      <c r="AB5" s="226" t="s">
        <v>3676</v>
      </c>
      <c r="AC5" s="222" t="s">
        <v>3051</v>
      </c>
      <c r="AD5" s="227"/>
      <c r="AE5" s="228"/>
      <c r="AF5" s="222" t="s">
        <v>3677</v>
      </c>
      <c r="AG5" s="225" t="s">
        <v>3678</v>
      </c>
      <c r="AH5" s="229" t="s">
        <v>3679</v>
      </c>
    </row>
    <row r="6" ht="16" customHeight="1" spans="1:34">
      <c r="A6" s="37"/>
      <c r="B6" s="37"/>
      <c r="C6" s="37"/>
      <c r="D6" s="37"/>
      <c r="E6" s="37"/>
      <c r="F6" s="37"/>
      <c r="G6" s="22" t="s">
        <v>3231</v>
      </c>
      <c r="H6" s="22" t="s">
        <v>3232</v>
      </c>
      <c r="I6" s="148" t="s">
        <v>3233</v>
      </c>
      <c r="J6" s="37"/>
      <c r="K6" s="36" t="s">
        <v>3234</v>
      </c>
      <c r="L6" s="22" t="s">
        <v>3232</v>
      </c>
      <c r="M6" s="22" t="s">
        <v>3233</v>
      </c>
      <c r="N6" s="37"/>
      <c r="O6" s="37"/>
      <c r="P6" s="37"/>
      <c r="Q6" s="25"/>
      <c r="R6" s="230"/>
      <c r="S6" s="230"/>
      <c r="T6" s="230"/>
      <c r="U6" s="230"/>
      <c r="V6" s="230"/>
      <c r="W6" s="230"/>
      <c r="X6" s="230"/>
      <c r="Y6" s="230"/>
      <c r="Z6" s="230"/>
      <c r="AA6" s="230"/>
      <c r="AB6" s="230"/>
      <c r="AC6" s="222" t="s">
        <v>3463</v>
      </c>
      <c r="AD6" s="231" t="s">
        <v>3680</v>
      </c>
      <c r="AE6" s="231" t="s">
        <v>3464</v>
      </c>
      <c r="AF6" s="230"/>
      <c r="AG6" s="230"/>
      <c r="AH6" s="230"/>
    </row>
    <row r="7" ht="16" customHeight="1" spans="1:34">
      <c r="A7" s="22"/>
      <c r="B7" s="22"/>
      <c r="C7" s="22"/>
      <c r="D7" s="32"/>
      <c r="E7" s="97"/>
      <c r="F7" s="22"/>
      <c r="G7" s="29"/>
      <c r="H7" s="29"/>
      <c r="I7" s="29"/>
      <c r="J7" s="36"/>
      <c r="K7" s="36"/>
      <c r="L7" s="29"/>
      <c r="M7" s="29"/>
      <c r="N7" s="29"/>
      <c r="O7" s="29"/>
      <c r="P7" s="28"/>
      <c r="Q7" s="8"/>
      <c r="R7" s="222"/>
      <c r="S7" s="232"/>
      <c r="T7" s="229"/>
      <c r="U7" s="231"/>
      <c r="V7" s="233"/>
      <c r="W7" s="233"/>
      <c r="X7" s="233"/>
      <c r="Y7" s="233"/>
      <c r="Z7" s="233"/>
      <c r="AA7" s="233"/>
      <c r="AB7" s="234"/>
      <c r="AC7" s="233"/>
      <c r="AD7" s="233"/>
      <c r="AE7" s="233"/>
      <c r="AF7" s="233"/>
      <c r="AG7" s="235"/>
      <c r="AH7" s="236"/>
    </row>
    <row r="8" ht="16" customHeight="1" spans="1:34">
      <c r="A8" s="22"/>
      <c r="B8" s="22"/>
      <c r="C8" s="22"/>
      <c r="D8" s="32"/>
      <c r="E8" s="97"/>
      <c r="F8" s="22"/>
      <c r="G8" s="29"/>
      <c r="H8" s="29"/>
      <c r="I8" s="29"/>
      <c r="J8" s="36"/>
      <c r="K8" s="36"/>
      <c r="L8" s="29"/>
      <c r="M8" s="29"/>
      <c r="N8" s="29"/>
      <c r="O8" s="29"/>
      <c r="P8" s="28"/>
      <c r="Q8" s="8"/>
      <c r="R8" s="237"/>
      <c r="S8" s="8"/>
      <c r="T8" s="25"/>
      <c r="U8" s="109"/>
      <c r="V8" s="89"/>
      <c r="W8" s="89"/>
      <c r="X8" s="89"/>
      <c r="Y8" s="89"/>
      <c r="Z8" s="89"/>
      <c r="AA8" s="89"/>
      <c r="AB8" s="42"/>
      <c r="AC8" s="89"/>
      <c r="AD8" s="89"/>
      <c r="AE8" s="89"/>
      <c r="AF8" s="89"/>
      <c r="AG8" s="238"/>
      <c r="AH8" s="239"/>
    </row>
    <row r="9" ht="16" customHeight="1" spans="1:34">
      <c r="A9" s="22"/>
      <c r="B9" s="22"/>
      <c r="C9" s="22"/>
      <c r="D9" s="32"/>
      <c r="E9" s="97"/>
      <c r="F9" s="22"/>
      <c r="G9" s="29"/>
      <c r="H9" s="29"/>
      <c r="I9" s="29"/>
      <c r="J9" s="36"/>
      <c r="K9" s="36"/>
      <c r="L9" s="29"/>
      <c r="M9" s="29"/>
      <c r="N9" s="29"/>
      <c r="O9" s="29"/>
      <c r="P9" s="28"/>
      <c r="Q9" s="8"/>
      <c r="R9" s="237"/>
      <c r="S9" s="8"/>
      <c r="T9" s="25"/>
      <c r="U9" s="109"/>
      <c r="V9" s="89"/>
      <c r="W9" s="89"/>
      <c r="X9" s="89"/>
      <c r="Y9" s="89"/>
      <c r="Z9" s="89"/>
      <c r="AA9" s="89"/>
      <c r="AB9" s="42"/>
      <c r="AC9" s="89"/>
      <c r="AD9" s="89"/>
      <c r="AE9" s="89"/>
      <c r="AF9" s="89"/>
      <c r="AG9" s="238"/>
      <c r="AH9" s="239"/>
    </row>
    <row r="10" ht="16" customHeight="1" spans="1:34">
      <c r="A10" s="22"/>
      <c r="B10" s="22"/>
      <c r="C10" s="22"/>
      <c r="D10" s="32"/>
      <c r="E10" s="97"/>
      <c r="F10" s="22"/>
      <c r="G10" s="29"/>
      <c r="H10" s="29"/>
      <c r="I10" s="29"/>
      <c r="J10" s="36"/>
      <c r="K10" s="36"/>
      <c r="L10" s="29"/>
      <c r="M10" s="29"/>
      <c r="N10" s="29"/>
      <c r="O10" s="29"/>
      <c r="P10" s="28"/>
      <c r="Q10" s="8"/>
      <c r="R10" s="237"/>
      <c r="S10" s="8"/>
      <c r="T10" s="25"/>
      <c r="U10" s="109"/>
      <c r="V10" s="89"/>
      <c r="W10" s="89"/>
      <c r="X10" s="89"/>
      <c r="Y10" s="89"/>
      <c r="Z10" s="89"/>
      <c r="AA10" s="89"/>
      <c r="AB10" s="42"/>
      <c r="AC10" s="89"/>
      <c r="AD10" s="89"/>
      <c r="AE10" s="89"/>
      <c r="AF10" s="89"/>
      <c r="AG10" s="238"/>
      <c r="AH10" s="239"/>
    </row>
    <row r="11" ht="16" customHeight="1" spans="1:34">
      <c r="A11" s="22"/>
      <c r="B11" s="22"/>
      <c r="C11" s="22"/>
      <c r="D11" s="32"/>
      <c r="E11" s="97"/>
      <c r="F11" s="22"/>
      <c r="G11" s="29"/>
      <c r="H11" s="29"/>
      <c r="I11" s="29"/>
      <c r="J11" s="36"/>
      <c r="K11" s="36"/>
      <c r="L11" s="29"/>
      <c r="M11" s="29"/>
      <c r="N11" s="29"/>
      <c r="O11" s="29"/>
      <c r="P11" s="28"/>
      <c r="Q11" s="8"/>
      <c r="R11" s="237"/>
      <c r="S11" s="8"/>
      <c r="T11" s="25"/>
      <c r="U11" s="109"/>
      <c r="V11" s="89"/>
      <c r="W11" s="89"/>
      <c r="X11" s="89"/>
      <c r="Y11" s="89"/>
      <c r="Z11" s="89"/>
      <c r="AA11" s="89"/>
      <c r="AB11" s="42"/>
      <c r="AC11" s="89"/>
      <c r="AD11" s="89"/>
      <c r="AE11" s="89"/>
      <c r="AF11" s="89"/>
      <c r="AG11" s="238"/>
      <c r="AH11" s="239"/>
    </row>
    <row r="12" ht="16" customHeight="1" spans="1:34">
      <c r="A12" s="22"/>
      <c r="B12" s="22"/>
      <c r="C12" s="22"/>
      <c r="D12" s="32"/>
      <c r="E12" s="97"/>
      <c r="F12" s="22"/>
      <c r="G12" s="29"/>
      <c r="H12" s="29"/>
      <c r="I12" s="29"/>
      <c r="J12" s="36"/>
      <c r="K12" s="36"/>
      <c r="L12" s="29"/>
      <c r="M12" s="29"/>
      <c r="N12" s="29"/>
      <c r="O12" s="29"/>
      <c r="P12" s="28"/>
      <c r="Q12" s="8"/>
      <c r="R12" s="237"/>
      <c r="S12" s="8"/>
      <c r="T12" s="25"/>
      <c r="U12" s="109"/>
      <c r="V12" s="89"/>
      <c r="W12" s="89"/>
      <c r="X12" s="89"/>
      <c r="Y12" s="89"/>
      <c r="Z12" s="89"/>
      <c r="AA12" s="89"/>
      <c r="AB12" s="42"/>
      <c r="AC12" s="89"/>
      <c r="AD12" s="89"/>
      <c r="AE12" s="89"/>
      <c r="AF12" s="89"/>
      <c r="AG12" s="238"/>
      <c r="AH12" s="239"/>
    </row>
    <row r="13" ht="16" customHeight="1" spans="1:34">
      <c r="A13" s="22"/>
      <c r="B13" s="22"/>
      <c r="C13" s="22"/>
      <c r="D13" s="32"/>
      <c r="E13" s="97"/>
      <c r="F13" s="22"/>
      <c r="G13" s="29"/>
      <c r="H13" s="29"/>
      <c r="I13" s="29"/>
      <c r="J13" s="36"/>
      <c r="K13" s="36"/>
      <c r="L13" s="29"/>
      <c r="M13" s="29"/>
      <c r="N13" s="29"/>
      <c r="O13" s="29"/>
      <c r="P13" s="28"/>
      <c r="Q13" s="8"/>
      <c r="R13" s="237"/>
      <c r="S13" s="8"/>
      <c r="T13" s="25"/>
      <c r="U13" s="109"/>
      <c r="V13" s="89"/>
      <c r="W13" s="89"/>
      <c r="X13" s="89"/>
      <c r="Y13" s="89"/>
      <c r="Z13" s="89"/>
      <c r="AA13" s="89"/>
      <c r="AB13" s="42"/>
      <c r="AC13" s="89"/>
      <c r="AD13" s="89"/>
      <c r="AE13" s="89"/>
      <c r="AF13" s="89"/>
      <c r="AG13" s="238"/>
      <c r="AH13" s="239"/>
    </row>
    <row r="14" ht="16" customHeight="1" spans="1:34">
      <c r="A14" s="22"/>
      <c r="B14" s="22"/>
      <c r="C14" s="22"/>
      <c r="D14" s="32"/>
      <c r="E14" s="97"/>
      <c r="F14" s="22"/>
      <c r="G14" s="29"/>
      <c r="H14" s="29"/>
      <c r="I14" s="29"/>
      <c r="J14" s="36"/>
      <c r="K14" s="36"/>
      <c r="L14" s="29"/>
      <c r="M14" s="29"/>
      <c r="N14" s="29"/>
      <c r="O14" s="29"/>
      <c r="P14" s="28"/>
      <c r="Q14" s="8"/>
      <c r="R14" s="237"/>
      <c r="S14" s="8"/>
      <c r="T14" s="25"/>
      <c r="U14" s="109"/>
      <c r="V14" s="89"/>
      <c r="W14" s="89"/>
      <c r="X14" s="89"/>
      <c r="Y14" s="89"/>
      <c r="Z14" s="89"/>
      <c r="AA14" s="89"/>
      <c r="AB14" s="42"/>
      <c r="AC14" s="89"/>
      <c r="AD14" s="89"/>
      <c r="AE14" s="89"/>
      <c r="AF14" s="89"/>
      <c r="AG14" s="238"/>
      <c r="AH14" s="239"/>
    </row>
    <row r="15" ht="16" customHeight="1" spans="1:34">
      <c r="A15" s="22"/>
      <c r="B15" s="22"/>
      <c r="C15" s="22"/>
      <c r="D15" s="32"/>
      <c r="E15" s="97"/>
      <c r="F15" s="22"/>
      <c r="G15" s="29"/>
      <c r="H15" s="29"/>
      <c r="I15" s="29"/>
      <c r="J15" s="36"/>
      <c r="K15" s="36"/>
      <c r="L15" s="29"/>
      <c r="M15" s="29"/>
      <c r="N15" s="29"/>
      <c r="O15" s="29"/>
      <c r="P15" s="28"/>
      <c r="Q15" s="8"/>
      <c r="R15" s="237"/>
      <c r="S15" s="8"/>
      <c r="T15" s="25"/>
      <c r="U15" s="109"/>
      <c r="V15" s="89"/>
      <c r="W15" s="89"/>
      <c r="X15" s="89"/>
      <c r="Y15" s="89"/>
      <c r="Z15" s="89"/>
      <c r="AA15" s="89"/>
      <c r="AB15" s="42"/>
      <c r="AC15" s="89"/>
      <c r="AD15" s="89"/>
      <c r="AE15" s="89"/>
      <c r="AF15" s="89"/>
      <c r="AG15" s="238"/>
      <c r="AH15" s="239"/>
    </row>
    <row r="16" ht="16" customHeight="1" spans="1:34">
      <c r="A16" s="22"/>
      <c r="B16" s="22"/>
      <c r="C16" s="22"/>
      <c r="D16" s="32"/>
      <c r="E16" s="97"/>
      <c r="F16" s="22"/>
      <c r="G16" s="29"/>
      <c r="H16" s="29"/>
      <c r="I16" s="29"/>
      <c r="J16" s="36"/>
      <c r="K16" s="36"/>
      <c r="L16" s="29"/>
      <c r="M16" s="29"/>
      <c r="N16" s="29"/>
      <c r="O16" s="29"/>
      <c r="P16" s="28"/>
      <c r="Q16" s="8"/>
      <c r="R16" s="237"/>
      <c r="S16" s="8"/>
      <c r="T16" s="25"/>
      <c r="U16" s="109"/>
      <c r="V16" s="89"/>
      <c r="W16" s="89"/>
      <c r="X16" s="89"/>
      <c r="Y16" s="89"/>
      <c r="Z16" s="89"/>
      <c r="AA16" s="89"/>
      <c r="AB16" s="42"/>
      <c r="AC16" s="89"/>
      <c r="AD16" s="89"/>
      <c r="AE16" s="89"/>
      <c r="AF16" s="89"/>
      <c r="AG16" s="238"/>
      <c r="AH16" s="239"/>
    </row>
    <row r="17" ht="16" customHeight="1" spans="1:34">
      <c r="A17" s="22"/>
      <c r="B17" s="22"/>
      <c r="C17" s="22"/>
      <c r="D17" s="32"/>
      <c r="E17" s="97"/>
      <c r="F17" s="22"/>
      <c r="G17" s="29"/>
      <c r="H17" s="29"/>
      <c r="I17" s="29"/>
      <c r="J17" s="36"/>
      <c r="K17" s="36"/>
      <c r="L17" s="29"/>
      <c r="M17" s="29"/>
      <c r="N17" s="29"/>
      <c r="O17" s="29"/>
      <c r="P17" s="28"/>
      <c r="Q17" s="8"/>
      <c r="R17" s="237"/>
      <c r="S17" s="8"/>
      <c r="T17" s="25"/>
      <c r="U17" s="109"/>
      <c r="V17" s="89"/>
      <c r="W17" s="89"/>
      <c r="X17" s="89"/>
      <c r="Y17" s="89"/>
      <c r="Z17" s="89"/>
      <c r="AA17" s="89"/>
      <c r="AB17" s="42"/>
      <c r="AC17" s="89"/>
      <c r="AD17" s="89"/>
      <c r="AE17" s="89"/>
      <c r="AF17" s="89"/>
      <c r="AG17" s="238"/>
      <c r="AH17" s="239"/>
    </row>
    <row r="18" ht="16" customHeight="1" spans="1:34">
      <c r="A18" s="22"/>
      <c r="B18" s="22"/>
      <c r="C18" s="22"/>
      <c r="D18" s="32"/>
      <c r="E18" s="97"/>
      <c r="F18" s="22"/>
      <c r="G18" s="29"/>
      <c r="H18" s="29"/>
      <c r="I18" s="29"/>
      <c r="J18" s="29"/>
      <c r="K18" s="36"/>
      <c r="L18" s="29"/>
      <c r="M18" s="29"/>
      <c r="N18" s="29"/>
      <c r="O18" s="29"/>
      <c r="P18" s="28"/>
      <c r="Q18" s="8"/>
      <c r="R18" s="237"/>
      <c r="S18" s="8"/>
      <c r="T18" s="25"/>
      <c r="U18" s="109"/>
      <c r="V18" s="89"/>
      <c r="W18" s="89"/>
      <c r="X18" s="89"/>
      <c r="Y18" s="89"/>
      <c r="Z18" s="89"/>
      <c r="AA18" s="89"/>
      <c r="AB18" s="42"/>
      <c r="AC18" s="89"/>
      <c r="AD18" s="89"/>
      <c r="AE18" s="89"/>
      <c r="AF18" s="89"/>
      <c r="AG18" s="238"/>
      <c r="AH18" s="239"/>
    </row>
    <row r="19" ht="16" customHeight="1" spans="1:34">
      <c r="A19" s="22"/>
      <c r="B19" s="22"/>
      <c r="C19" s="22"/>
      <c r="D19" s="32"/>
      <c r="E19" s="97"/>
      <c r="F19" s="22"/>
      <c r="G19" s="29"/>
      <c r="H19" s="29"/>
      <c r="I19" s="29"/>
      <c r="J19" s="29"/>
      <c r="K19" s="36"/>
      <c r="L19" s="29"/>
      <c r="M19" s="29"/>
      <c r="N19" s="29"/>
      <c r="O19" s="29"/>
      <c r="P19" s="28"/>
      <c r="Q19" s="8"/>
      <c r="R19" s="237"/>
      <c r="S19" s="8"/>
      <c r="T19" s="25"/>
      <c r="U19" s="109"/>
      <c r="V19" s="89"/>
      <c r="W19" s="89"/>
      <c r="X19" s="89"/>
      <c r="Y19" s="89"/>
      <c r="Z19" s="89"/>
      <c r="AA19" s="89"/>
      <c r="AB19" s="42"/>
      <c r="AC19" s="89"/>
      <c r="AD19" s="89"/>
      <c r="AE19" s="89"/>
      <c r="AF19" s="89"/>
      <c r="AG19" s="238"/>
      <c r="AH19" s="239"/>
    </row>
    <row r="20" ht="16" customHeight="1" spans="1:34">
      <c r="A20" s="22" t="s">
        <v>3363</v>
      </c>
      <c r="B20" s="21"/>
      <c r="C20" s="21"/>
      <c r="D20" s="21"/>
      <c r="E20" s="21"/>
      <c r="F20" s="13"/>
      <c r="G20" s="158"/>
      <c r="H20" s="29"/>
      <c r="I20" s="36">
        <f>SUM(I7:I19)</f>
        <v>0</v>
      </c>
      <c r="J20" s="36">
        <f>SUM(J7:J19)</f>
        <v>0</v>
      </c>
      <c r="K20" s="158"/>
      <c r="L20" s="29"/>
      <c r="M20" s="36">
        <f>SUM(M7:M19)</f>
        <v>0</v>
      </c>
      <c r="N20" s="29">
        <f>M20-I20+J20</f>
        <v>0</v>
      </c>
      <c r="O20" s="29">
        <f>IF(I20-J20=0,0,ROUND(N20/(I20-J20)*100,2))</f>
        <v>0</v>
      </c>
      <c r="P20" s="28"/>
      <c r="Q20" s="8"/>
      <c r="R20" s="8"/>
      <c r="S20" s="8"/>
      <c r="T20" s="8"/>
      <c r="U20" s="8"/>
      <c r="V20" s="8"/>
      <c r="W20" s="8"/>
      <c r="X20" s="8"/>
      <c r="Y20" s="8"/>
      <c r="Z20" s="8"/>
      <c r="AA20" s="8"/>
      <c r="AB20" s="8"/>
      <c r="AC20" s="8"/>
      <c r="AD20" s="8"/>
      <c r="AE20" s="8"/>
      <c r="AF20" s="8"/>
      <c r="AG20" s="8"/>
      <c r="AH20" s="8"/>
    </row>
    <row r="21" ht="16" customHeight="1" spans="1:34">
      <c r="A21" s="22" t="s">
        <v>3681</v>
      </c>
      <c r="B21" s="21"/>
      <c r="C21" s="21"/>
      <c r="D21" s="21"/>
      <c r="E21" s="21"/>
      <c r="F21" s="13"/>
      <c r="G21" s="158"/>
      <c r="H21" s="29"/>
      <c r="I21" s="29">
        <f>J20</f>
        <v>0</v>
      </c>
      <c r="J21" s="36"/>
      <c r="K21" s="82"/>
      <c r="L21" s="29"/>
      <c r="M21" s="29"/>
      <c r="N21" s="29"/>
      <c r="O21" s="29"/>
      <c r="P21" s="29"/>
      <c r="Q21" s="8"/>
      <c r="R21" s="8"/>
      <c r="S21" s="8"/>
      <c r="T21" s="8"/>
      <c r="U21" s="8"/>
      <c r="V21" s="8"/>
      <c r="W21" s="8"/>
      <c r="X21" s="8"/>
      <c r="Y21" s="8"/>
      <c r="Z21" s="8"/>
      <c r="AA21" s="8"/>
      <c r="AB21" s="8"/>
      <c r="AC21" s="8"/>
      <c r="AD21" s="8"/>
      <c r="AE21" s="8"/>
      <c r="AF21" s="8"/>
      <c r="AG21" s="8"/>
      <c r="AH21" s="8"/>
    </row>
    <row r="22" ht="16" customHeight="1" spans="1:34">
      <c r="A22" s="22" t="s">
        <v>3165</v>
      </c>
      <c r="B22" s="21"/>
      <c r="C22" s="21"/>
      <c r="D22" s="21"/>
      <c r="E22" s="21"/>
      <c r="F22" s="13"/>
      <c r="G22" s="158"/>
      <c r="H22" s="29"/>
      <c r="I22" s="36">
        <f>I20-I21</f>
        <v>0</v>
      </c>
      <c r="J22" s="36"/>
      <c r="K22" s="36"/>
      <c r="L22" s="29"/>
      <c r="M22" s="29">
        <f>M20</f>
        <v>0</v>
      </c>
      <c r="N22" s="29">
        <f>M22-I22+J22</f>
        <v>0</v>
      </c>
      <c r="O22" s="29">
        <f>IF(I22=0,0,ROUND(N22/I22*100,2))</f>
        <v>0</v>
      </c>
      <c r="P22" s="28"/>
      <c r="Q22" s="8"/>
      <c r="R22" s="8"/>
      <c r="S22" s="8"/>
      <c r="T22" s="8"/>
      <c r="U22" s="8"/>
      <c r="V22" s="8"/>
      <c r="W22" s="8"/>
      <c r="X22" s="8"/>
      <c r="Y22" s="8"/>
      <c r="Z22" s="8"/>
      <c r="AA22" s="8"/>
      <c r="AB22" s="8"/>
      <c r="AC22" s="8"/>
      <c r="AD22" s="8"/>
      <c r="AE22" s="8"/>
      <c r="AF22" s="8"/>
      <c r="AG22" s="8"/>
      <c r="AH22" s="8"/>
    </row>
    <row r="23" ht="16" customHeight="1" spans="1:34">
      <c r="A23" s="73" t="e">
        <f>#REF!</f>
        <v>#REF!</v>
      </c>
      <c r="B23" s="73"/>
      <c r="C23" s="73"/>
      <c r="D23" s="73"/>
      <c r="E23" s="73"/>
      <c r="F23" s="73"/>
      <c r="G23" s="73"/>
      <c r="H23" s="25"/>
      <c r="I23" s="109"/>
      <c r="J23" s="25"/>
      <c r="K23" s="25"/>
      <c r="L23" s="25"/>
      <c r="M23" s="74" t="str">
        <f>CONCATENATE(索引!$D$6,"：",索引!$D69,"    ",索引!$E69)</f>
        <v>评估人员：高晓宇    王海龙</v>
      </c>
      <c r="N23" s="25"/>
      <c r="O23" s="42"/>
      <c r="P23" s="8"/>
      <c r="Q23" s="8"/>
      <c r="R23" s="8"/>
      <c r="S23" s="8"/>
      <c r="T23" s="8"/>
      <c r="U23" s="8"/>
      <c r="V23" s="8"/>
      <c r="W23" s="8"/>
      <c r="X23" s="8"/>
      <c r="Y23" s="8"/>
      <c r="Z23" s="8"/>
      <c r="AA23" s="8"/>
      <c r="AB23" s="8"/>
      <c r="AC23" s="8"/>
      <c r="AD23" s="8"/>
      <c r="AE23" s="8"/>
      <c r="AF23" s="8"/>
      <c r="AG23" s="8"/>
      <c r="AH23" s="8"/>
    </row>
    <row r="24" ht="16" customHeight="1" spans="1:34">
      <c r="A24" s="8" t="e">
        <f>#REF!</f>
        <v>#REF!</v>
      </c>
      <c r="B24" s="8"/>
      <c r="C24" s="8"/>
      <c r="D24" s="8"/>
      <c r="E24" s="8"/>
      <c r="F24" s="8"/>
      <c r="G24" s="8"/>
      <c r="H24" s="8"/>
      <c r="I24" s="89"/>
      <c r="J24" s="8"/>
      <c r="K24" s="8"/>
      <c r="L24" s="8"/>
      <c r="M24" s="8"/>
      <c r="N24" s="8"/>
      <c r="O24" s="8"/>
      <c r="P24" s="8"/>
      <c r="Q24" s="8"/>
      <c r="R24" s="8"/>
      <c r="S24" s="8"/>
      <c r="T24" s="8"/>
      <c r="U24" s="8"/>
      <c r="V24" s="8"/>
      <c r="W24" s="8"/>
      <c r="X24" s="8"/>
      <c r="Y24" s="8"/>
      <c r="Z24" s="8"/>
      <c r="AA24" s="8"/>
      <c r="AB24" s="8"/>
      <c r="AC24" s="8"/>
      <c r="AD24" s="8"/>
      <c r="AE24" s="8"/>
      <c r="AF24" s="8"/>
      <c r="AG24" s="8"/>
      <c r="AH24" s="8"/>
    </row>
  </sheetData>
  <mergeCells count="33">
    <mergeCell ref="A1:P1"/>
    <mergeCell ref="O2:P2"/>
    <mergeCell ref="A3:P3"/>
    <mergeCell ref="G5:I5"/>
    <mergeCell ref="K5:M5"/>
    <mergeCell ref="AC5:AE5"/>
    <mergeCell ref="A20:F20"/>
    <mergeCell ref="A21:F21"/>
    <mergeCell ref="A22:F22"/>
    <mergeCell ref="A5:A6"/>
    <mergeCell ref="B5:B6"/>
    <mergeCell ref="C5:C6"/>
    <mergeCell ref="D5:D6"/>
    <mergeCell ref="E5:E6"/>
    <mergeCell ref="F5:F6"/>
    <mergeCell ref="J5:J6"/>
    <mergeCell ref="N5:N6"/>
    <mergeCell ref="O5:O6"/>
    <mergeCell ref="P5:P6"/>
    <mergeCell ref="R5:R6"/>
    <mergeCell ref="S5:S6"/>
    <mergeCell ref="T5:T6"/>
    <mergeCell ref="U5:U6"/>
    <mergeCell ref="V5:V6"/>
    <mergeCell ref="W5:W6"/>
    <mergeCell ref="X5:X6"/>
    <mergeCell ref="Y5:Y6"/>
    <mergeCell ref="Z5:Z6"/>
    <mergeCell ref="AA5:AA6"/>
    <mergeCell ref="AB5:AB6"/>
    <mergeCell ref="AF5:AF6"/>
    <mergeCell ref="AG5:AG6"/>
    <mergeCell ref="AH5:AH6"/>
  </mergeCells>
  <conditionalFormatting sqref="R5:R19">
    <cfRule type="cellIs" dxfId="1" priority="2" stopIfTrue="1" operator="equal">
      <formula>"市场法"</formula>
    </cfRule>
  </conditionalFormatting>
  <dataValidations count="1">
    <dataValidation type="list" allowBlank="1" showErrorMessage="1" sqref="R5:R19">
      <formula1>"成本法,市场法"</formula1>
    </dataValidation>
  </dataValidations>
  <pageMargins left="0.75" right="0.75" top="1" bottom="1" header="0.5" footer="0.5"/>
  <headerFooter/>
  <drawing r:id="rId1"/>
  <picture r:id="rId2"/>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E1702"/>
  <sheetViews>
    <sheetView tabSelected="1" view="pageBreakPreview" zoomScaleNormal="100" workbookViewId="0">
      <pane ySplit="2" topLeftCell="A1214" activePane="bottomLeft" state="frozen"/>
      <selection/>
      <selection pane="bottomLeft" activeCell="E1242" sqref="E1242"/>
    </sheetView>
  </sheetViews>
  <sheetFormatPr defaultColWidth="14" defaultRowHeight="15.2" outlineLevelCol="4"/>
  <cols>
    <col min="1" max="1" width="5.83653846153846" style="203" customWidth="1"/>
    <col min="2" max="2" width="83.0096153846154" style="203" customWidth="1"/>
    <col min="3" max="3" width="8.57692307692308" style="203" customWidth="1"/>
    <col min="4" max="4" width="22.2307692307692" style="204" customWidth="1"/>
    <col min="5" max="5" width="23.9615384615385" style="205" customWidth="1"/>
    <col min="6" max="17" width="9" customWidth="1"/>
  </cols>
  <sheetData>
    <row r="1" ht="24" customHeight="1" spans="1:5">
      <c r="A1" s="206" t="s">
        <v>3682</v>
      </c>
      <c r="B1" s="207"/>
      <c r="C1" s="207"/>
      <c r="D1" s="208"/>
      <c r="E1" s="209"/>
    </row>
    <row r="2" ht="16" customHeight="1" spans="1:5">
      <c r="A2" s="210" t="s">
        <v>0</v>
      </c>
      <c r="B2" s="210" t="s">
        <v>2</v>
      </c>
      <c r="C2" s="211" t="s">
        <v>3231</v>
      </c>
      <c r="D2" s="212" t="s">
        <v>3250</v>
      </c>
      <c r="E2" s="213" t="s">
        <v>3683</v>
      </c>
    </row>
    <row r="3" ht="16" customHeight="1" spans="1:5">
      <c r="A3" s="214">
        <v>1</v>
      </c>
      <c r="B3" s="215" t="s">
        <v>3684</v>
      </c>
      <c r="C3" s="214">
        <v>8</v>
      </c>
      <c r="D3" s="216" t="s">
        <v>3685</v>
      </c>
      <c r="E3" s="217" t="s">
        <v>3686</v>
      </c>
    </row>
    <row r="4" ht="16" customHeight="1" spans="1:5">
      <c r="A4" s="214">
        <v>2</v>
      </c>
      <c r="B4" s="215" t="s">
        <v>3687</v>
      </c>
      <c r="C4" s="214">
        <v>2</v>
      </c>
      <c r="D4" s="216" t="s">
        <v>3688</v>
      </c>
      <c r="E4" s="218" t="s">
        <v>3689</v>
      </c>
    </row>
    <row r="5" ht="16" customHeight="1" spans="1:5">
      <c r="A5" s="214">
        <v>3</v>
      </c>
      <c r="B5" s="215" t="s">
        <v>3690</v>
      </c>
      <c r="C5" s="214">
        <v>1</v>
      </c>
      <c r="D5" s="216" t="s">
        <v>3685</v>
      </c>
      <c r="E5" s="217" t="s">
        <v>3686</v>
      </c>
    </row>
    <row r="6" ht="16" customHeight="1" spans="1:5">
      <c r="A6" s="214">
        <v>4</v>
      </c>
      <c r="B6" s="215" t="s">
        <v>3691</v>
      </c>
      <c r="C6" s="214">
        <v>6</v>
      </c>
      <c r="D6" s="216" t="s">
        <v>3685</v>
      </c>
      <c r="E6" s="217" t="s">
        <v>3686</v>
      </c>
    </row>
    <row r="7" ht="16" customHeight="1" spans="1:5">
      <c r="A7" s="214">
        <v>5</v>
      </c>
      <c r="B7" s="215" t="s">
        <v>3692</v>
      </c>
      <c r="C7" s="214">
        <v>1</v>
      </c>
      <c r="D7" s="216" t="s">
        <v>3693</v>
      </c>
      <c r="E7" s="217" t="s">
        <v>3694</v>
      </c>
    </row>
    <row r="8" ht="16" customHeight="1" spans="1:5">
      <c r="A8" s="214">
        <v>6</v>
      </c>
      <c r="B8" s="215" t="s">
        <v>3695</v>
      </c>
      <c r="C8" s="214">
        <v>4</v>
      </c>
      <c r="D8" s="216" t="s">
        <v>3696</v>
      </c>
      <c r="E8" s="217" t="s">
        <v>3697</v>
      </c>
    </row>
    <row r="9" ht="16" customHeight="1" spans="1:5">
      <c r="A9" s="214">
        <v>7</v>
      </c>
      <c r="B9" s="215" t="s">
        <v>3698</v>
      </c>
      <c r="C9" s="214">
        <v>4</v>
      </c>
      <c r="D9" s="216" t="s">
        <v>3699</v>
      </c>
      <c r="E9" s="217" t="s">
        <v>3689</v>
      </c>
    </row>
    <row r="10" ht="16" customHeight="1" spans="1:5">
      <c r="A10" s="214">
        <v>8</v>
      </c>
      <c r="B10" s="215" t="s">
        <v>3700</v>
      </c>
      <c r="C10" s="214">
        <v>2</v>
      </c>
      <c r="D10" s="216" t="s">
        <v>3699</v>
      </c>
      <c r="E10" s="217" t="s">
        <v>3689</v>
      </c>
    </row>
    <row r="11" ht="16" customHeight="1" spans="1:5">
      <c r="A11" s="214">
        <v>9</v>
      </c>
      <c r="B11" s="215" t="s">
        <v>3701</v>
      </c>
      <c r="C11" s="214">
        <v>1</v>
      </c>
      <c r="D11" s="216" t="s">
        <v>3685</v>
      </c>
      <c r="E11" s="217" t="s">
        <v>3686</v>
      </c>
    </row>
    <row r="12" ht="16" customHeight="1" spans="1:5">
      <c r="A12" s="214">
        <v>10</v>
      </c>
      <c r="B12" s="215" t="s">
        <v>3702</v>
      </c>
      <c r="C12" s="214">
        <v>1</v>
      </c>
      <c r="D12" s="216" t="s">
        <v>3685</v>
      </c>
      <c r="E12" s="217" t="s">
        <v>3686</v>
      </c>
    </row>
    <row r="13" ht="16" customHeight="1" spans="1:5">
      <c r="A13" s="214">
        <v>11</v>
      </c>
      <c r="B13" s="215" t="s">
        <v>3703</v>
      </c>
      <c r="C13" s="214">
        <v>2</v>
      </c>
      <c r="D13" s="216" t="s">
        <v>3704</v>
      </c>
      <c r="E13" s="217" t="s">
        <v>3705</v>
      </c>
    </row>
    <row r="14" ht="16" customHeight="1" spans="1:5">
      <c r="A14" s="214">
        <v>12</v>
      </c>
      <c r="B14" s="215" t="s">
        <v>3706</v>
      </c>
      <c r="C14" s="214">
        <v>2</v>
      </c>
      <c r="D14" s="216" t="s">
        <v>3707</v>
      </c>
      <c r="E14" s="217" t="s">
        <v>3708</v>
      </c>
    </row>
    <row r="15" ht="16" customHeight="1" spans="1:5">
      <c r="A15" s="214">
        <v>13</v>
      </c>
      <c r="B15" s="215" t="s">
        <v>3709</v>
      </c>
      <c r="C15" s="214">
        <v>2</v>
      </c>
      <c r="D15" s="216" t="s">
        <v>3699</v>
      </c>
      <c r="E15" s="217" t="s">
        <v>3689</v>
      </c>
    </row>
    <row r="16" ht="16" customHeight="1" spans="1:5">
      <c r="A16" s="214">
        <v>14</v>
      </c>
      <c r="B16" s="215" t="s">
        <v>3710</v>
      </c>
      <c r="C16" s="214">
        <v>4</v>
      </c>
      <c r="D16" s="216" t="s">
        <v>3688</v>
      </c>
      <c r="E16" s="218" t="s">
        <v>3689</v>
      </c>
    </row>
    <row r="17" ht="16" customHeight="1" spans="1:5">
      <c r="A17" s="214">
        <v>15</v>
      </c>
      <c r="B17" s="215" t="s">
        <v>3711</v>
      </c>
      <c r="C17" s="214">
        <v>7</v>
      </c>
      <c r="D17" s="216" t="s">
        <v>3685</v>
      </c>
      <c r="E17" s="217" t="s">
        <v>3686</v>
      </c>
    </row>
    <row r="18" ht="16" customHeight="1" spans="1:5">
      <c r="A18" s="214">
        <v>16</v>
      </c>
      <c r="B18" s="215" t="s">
        <v>3712</v>
      </c>
      <c r="C18" s="214">
        <v>2</v>
      </c>
      <c r="D18" s="216" t="s">
        <v>3704</v>
      </c>
      <c r="E18" s="217" t="s">
        <v>3705</v>
      </c>
    </row>
    <row r="19" ht="16" customHeight="1" spans="1:5">
      <c r="A19" s="214">
        <v>17</v>
      </c>
      <c r="B19" s="215" t="s">
        <v>3713</v>
      </c>
      <c r="C19" s="214">
        <v>1</v>
      </c>
      <c r="D19" s="216" t="s">
        <v>3685</v>
      </c>
      <c r="E19" s="217" t="s">
        <v>3686</v>
      </c>
    </row>
    <row r="20" ht="16" customHeight="1" spans="1:5">
      <c r="A20" s="214">
        <v>18</v>
      </c>
      <c r="B20" s="215" t="s">
        <v>3714</v>
      </c>
      <c r="C20" s="214">
        <v>3</v>
      </c>
      <c r="D20" s="216" t="s">
        <v>3685</v>
      </c>
      <c r="E20" s="217" t="s">
        <v>3686</v>
      </c>
    </row>
    <row r="21" ht="16" customHeight="1" spans="1:5">
      <c r="A21" s="214">
        <v>19</v>
      </c>
      <c r="B21" s="215" t="s">
        <v>3715</v>
      </c>
      <c r="C21" s="214">
        <v>2</v>
      </c>
      <c r="D21" s="216" t="s">
        <v>3704</v>
      </c>
      <c r="E21" s="217" t="s">
        <v>3705</v>
      </c>
    </row>
    <row r="22" ht="16" customHeight="1" spans="1:5">
      <c r="A22" s="214">
        <v>20</v>
      </c>
      <c r="B22" s="215" t="s">
        <v>3716</v>
      </c>
      <c r="C22" s="214">
        <v>2</v>
      </c>
      <c r="D22" s="216" t="s">
        <v>3704</v>
      </c>
      <c r="E22" s="217" t="s">
        <v>3705</v>
      </c>
    </row>
    <row r="23" ht="16" customHeight="1" spans="1:5">
      <c r="A23" s="214">
        <v>21</v>
      </c>
      <c r="B23" s="215" t="s">
        <v>3717</v>
      </c>
      <c r="C23" s="214">
        <v>2</v>
      </c>
      <c r="D23" s="216" t="s">
        <v>3704</v>
      </c>
      <c r="E23" s="217" t="s">
        <v>3705</v>
      </c>
    </row>
    <row r="24" ht="16" customHeight="1" spans="1:5">
      <c r="A24" s="214">
        <v>22</v>
      </c>
      <c r="B24" s="215" t="s">
        <v>3718</v>
      </c>
      <c r="C24" s="214">
        <v>2</v>
      </c>
      <c r="D24" s="216" t="s">
        <v>3685</v>
      </c>
      <c r="E24" s="217" t="s">
        <v>3686</v>
      </c>
    </row>
    <row r="25" ht="16" customHeight="1" spans="1:5">
      <c r="A25" s="214">
        <v>23</v>
      </c>
      <c r="B25" s="215" t="s">
        <v>3719</v>
      </c>
      <c r="C25" s="214">
        <v>2</v>
      </c>
      <c r="D25" s="216" t="s">
        <v>3704</v>
      </c>
      <c r="E25" s="217" t="s">
        <v>3705</v>
      </c>
    </row>
    <row r="26" ht="16" customHeight="1" spans="1:5">
      <c r="A26" s="214">
        <v>24</v>
      </c>
      <c r="B26" s="215" t="s">
        <v>3720</v>
      </c>
      <c r="C26" s="214">
        <v>2</v>
      </c>
      <c r="D26" s="216" t="s">
        <v>3704</v>
      </c>
      <c r="E26" s="217" t="s">
        <v>3705</v>
      </c>
    </row>
    <row r="27" ht="16" customHeight="1" spans="1:5">
      <c r="A27" s="214">
        <v>25</v>
      </c>
      <c r="B27" s="215" t="s">
        <v>3721</v>
      </c>
      <c r="C27" s="214">
        <v>2</v>
      </c>
      <c r="D27" s="216" t="s">
        <v>3685</v>
      </c>
      <c r="E27" s="217" t="s">
        <v>3686</v>
      </c>
    </row>
    <row r="28" ht="16" customHeight="1" spans="1:5">
      <c r="A28" s="214">
        <v>26</v>
      </c>
      <c r="B28" s="215" t="s">
        <v>3722</v>
      </c>
      <c r="C28" s="214">
        <v>2</v>
      </c>
      <c r="D28" s="216" t="s">
        <v>3685</v>
      </c>
      <c r="E28" s="217" t="s">
        <v>3686</v>
      </c>
    </row>
    <row r="29" ht="16" customHeight="1" spans="1:5">
      <c r="A29" s="214">
        <v>27</v>
      </c>
      <c r="B29" s="215" t="s">
        <v>3723</v>
      </c>
      <c r="C29" s="214">
        <v>3</v>
      </c>
      <c r="D29" s="216" t="s">
        <v>3685</v>
      </c>
      <c r="E29" s="217" t="s">
        <v>3686</v>
      </c>
    </row>
    <row r="30" ht="16" customHeight="1" spans="1:5">
      <c r="A30" s="214">
        <v>28</v>
      </c>
      <c r="B30" s="215" t="s">
        <v>3724</v>
      </c>
      <c r="C30" s="214">
        <v>28</v>
      </c>
      <c r="D30" s="216" t="s">
        <v>3685</v>
      </c>
      <c r="E30" s="217" t="s">
        <v>3686</v>
      </c>
    </row>
    <row r="31" ht="16" customHeight="1" spans="1:5">
      <c r="A31" s="214">
        <v>29</v>
      </c>
      <c r="B31" s="215" t="s">
        <v>3725</v>
      </c>
      <c r="C31" s="214">
        <v>7</v>
      </c>
      <c r="D31" s="216" t="s">
        <v>3707</v>
      </c>
      <c r="E31" s="217" t="s">
        <v>3708</v>
      </c>
    </row>
    <row r="32" ht="16" customHeight="1" spans="1:5">
      <c r="A32" s="214">
        <v>30</v>
      </c>
      <c r="B32" s="215" t="s">
        <v>3726</v>
      </c>
      <c r="C32" s="214">
        <v>2</v>
      </c>
      <c r="D32" s="216" t="s">
        <v>3704</v>
      </c>
      <c r="E32" s="217" t="s">
        <v>3705</v>
      </c>
    </row>
    <row r="33" ht="16" customHeight="1" spans="1:5">
      <c r="A33" s="214">
        <v>31</v>
      </c>
      <c r="B33" s="215" t="s">
        <v>3727</v>
      </c>
      <c r="C33" s="214">
        <v>2</v>
      </c>
      <c r="D33" s="216" t="s">
        <v>3685</v>
      </c>
      <c r="E33" s="217" t="s">
        <v>3686</v>
      </c>
    </row>
    <row r="34" ht="16" customHeight="1" spans="1:5">
      <c r="A34" s="214">
        <v>32</v>
      </c>
      <c r="B34" s="215" t="s">
        <v>3728</v>
      </c>
      <c r="C34" s="214">
        <v>2</v>
      </c>
      <c r="D34" s="216" t="s">
        <v>3704</v>
      </c>
      <c r="E34" s="217" t="s">
        <v>3705</v>
      </c>
    </row>
    <row r="35" ht="16" customHeight="1" spans="1:5">
      <c r="A35" s="214">
        <v>33</v>
      </c>
      <c r="B35" s="215" t="s">
        <v>3729</v>
      </c>
      <c r="C35" s="214">
        <v>16</v>
      </c>
      <c r="D35" s="216" t="s">
        <v>3704</v>
      </c>
      <c r="E35" s="217" t="s">
        <v>3705</v>
      </c>
    </row>
    <row r="36" ht="16" customHeight="1" spans="1:5">
      <c r="A36" s="214">
        <v>34</v>
      </c>
      <c r="B36" s="215" t="s">
        <v>3730</v>
      </c>
      <c r="C36" s="214">
        <v>2</v>
      </c>
      <c r="D36" s="216" t="s">
        <v>3704</v>
      </c>
      <c r="E36" s="217" t="s">
        <v>3705</v>
      </c>
    </row>
    <row r="37" ht="16" customHeight="1" spans="1:5">
      <c r="A37" s="214">
        <v>35</v>
      </c>
      <c r="B37" s="215" t="s">
        <v>3731</v>
      </c>
      <c r="C37" s="214">
        <v>4</v>
      </c>
      <c r="D37" s="216" t="s">
        <v>3707</v>
      </c>
      <c r="E37" s="217" t="s">
        <v>3708</v>
      </c>
    </row>
    <row r="38" ht="16" customHeight="1" spans="1:5">
      <c r="A38" s="214">
        <v>36</v>
      </c>
      <c r="B38" s="215" t="s">
        <v>3732</v>
      </c>
      <c r="C38" s="214">
        <v>2</v>
      </c>
      <c r="D38" s="216" t="s">
        <v>3704</v>
      </c>
      <c r="E38" s="217" t="s">
        <v>3705</v>
      </c>
    </row>
    <row r="39" ht="16" customHeight="1" spans="1:5">
      <c r="A39" s="214">
        <v>37</v>
      </c>
      <c r="B39" s="215" t="s">
        <v>3733</v>
      </c>
      <c r="C39" s="214">
        <v>2</v>
      </c>
      <c r="D39" s="216" t="s">
        <v>3685</v>
      </c>
      <c r="E39" s="217" t="s">
        <v>3686</v>
      </c>
    </row>
    <row r="40" ht="16" customHeight="1" spans="1:5">
      <c r="A40" s="214">
        <v>38</v>
      </c>
      <c r="B40" s="215" t="s">
        <v>3729</v>
      </c>
      <c r="C40" s="214">
        <v>15</v>
      </c>
      <c r="D40" s="216" t="s">
        <v>3704</v>
      </c>
      <c r="E40" s="217" t="s">
        <v>3705</v>
      </c>
    </row>
    <row r="41" ht="16" customHeight="1" spans="1:5">
      <c r="A41" s="214">
        <v>39</v>
      </c>
      <c r="B41" s="215" t="s">
        <v>3734</v>
      </c>
      <c r="C41" s="214">
        <v>2</v>
      </c>
      <c r="D41" s="216" t="s">
        <v>3685</v>
      </c>
      <c r="E41" s="217" t="s">
        <v>3686</v>
      </c>
    </row>
    <row r="42" ht="16" customHeight="1" spans="1:5">
      <c r="A42" s="214">
        <v>40</v>
      </c>
      <c r="B42" s="215" t="s">
        <v>3735</v>
      </c>
      <c r="C42" s="214">
        <v>2</v>
      </c>
      <c r="D42" s="216" t="s">
        <v>3704</v>
      </c>
      <c r="E42" s="217" t="s">
        <v>3705</v>
      </c>
    </row>
    <row r="43" ht="16" customHeight="1" spans="1:5">
      <c r="A43" s="214">
        <v>41</v>
      </c>
      <c r="B43" s="215" t="s">
        <v>3736</v>
      </c>
      <c r="C43" s="214">
        <v>2</v>
      </c>
      <c r="D43" s="216" t="s">
        <v>3699</v>
      </c>
      <c r="E43" s="217" t="s">
        <v>3689</v>
      </c>
    </row>
    <row r="44" ht="16" customHeight="1" spans="1:5">
      <c r="A44" s="214">
        <v>42</v>
      </c>
      <c r="B44" s="215" t="s">
        <v>3737</v>
      </c>
      <c r="C44" s="214">
        <v>2</v>
      </c>
      <c r="D44" s="216" t="s">
        <v>3685</v>
      </c>
      <c r="E44" s="217" t="s">
        <v>3686</v>
      </c>
    </row>
    <row r="45" ht="16" customHeight="1" spans="1:5">
      <c r="A45" s="214">
        <v>43</v>
      </c>
      <c r="B45" s="215" t="s">
        <v>3738</v>
      </c>
      <c r="C45" s="214">
        <v>2</v>
      </c>
      <c r="D45" s="216" t="s">
        <v>3685</v>
      </c>
      <c r="E45" s="217" t="s">
        <v>3686</v>
      </c>
    </row>
    <row r="46" ht="16" customHeight="1" spans="1:5">
      <c r="A46" s="214">
        <v>44</v>
      </c>
      <c r="B46" s="215" t="s">
        <v>3739</v>
      </c>
      <c r="C46" s="214">
        <v>2</v>
      </c>
      <c r="D46" s="216" t="s">
        <v>3704</v>
      </c>
      <c r="E46" s="217" t="s">
        <v>3705</v>
      </c>
    </row>
    <row r="47" ht="16" customHeight="1" spans="1:5">
      <c r="A47" s="214">
        <v>45</v>
      </c>
      <c r="B47" s="215" t="s">
        <v>3740</v>
      </c>
      <c r="C47" s="214">
        <v>2</v>
      </c>
      <c r="D47" s="216" t="s">
        <v>3704</v>
      </c>
      <c r="E47" s="217" t="s">
        <v>3705</v>
      </c>
    </row>
    <row r="48" ht="16" customHeight="1" spans="1:5">
      <c r="A48" s="214">
        <v>46</v>
      </c>
      <c r="B48" s="215" t="s">
        <v>3741</v>
      </c>
      <c r="C48" s="214">
        <v>2</v>
      </c>
      <c r="D48" s="216" t="s">
        <v>3685</v>
      </c>
      <c r="E48" s="217" t="s">
        <v>3686</v>
      </c>
    </row>
    <row r="49" ht="16" customHeight="1" spans="1:5">
      <c r="A49" s="214">
        <v>47</v>
      </c>
      <c r="B49" s="215" t="s">
        <v>3742</v>
      </c>
      <c r="C49" s="214">
        <v>10</v>
      </c>
      <c r="D49" s="216" t="s">
        <v>3704</v>
      </c>
      <c r="E49" s="217" t="s">
        <v>3705</v>
      </c>
    </row>
    <row r="50" ht="16" customHeight="1" spans="1:5">
      <c r="A50" s="214">
        <v>48</v>
      </c>
      <c r="B50" s="215" t="s">
        <v>3743</v>
      </c>
      <c r="C50" s="214">
        <v>2</v>
      </c>
      <c r="D50" s="216" t="s">
        <v>3704</v>
      </c>
      <c r="E50" s="217" t="s">
        <v>3705</v>
      </c>
    </row>
    <row r="51" ht="16" customHeight="1" spans="1:5">
      <c r="A51" s="214">
        <v>49</v>
      </c>
      <c r="B51" s="215" t="s">
        <v>3744</v>
      </c>
      <c r="C51" s="214">
        <v>1</v>
      </c>
      <c r="D51" s="216" t="s">
        <v>3685</v>
      </c>
      <c r="E51" s="217" t="s">
        <v>3686</v>
      </c>
    </row>
    <row r="52" ht="16" customHeight="1" spans="1:5">
      <c r="A52" s="214">
        <v>50</v>
      </c>
      <c r="B52" s="215" t="s">
        <v>3745</v>
      </c>
      <c r="C52" s="214">
        <v>2</v>
      </c>
      <c r="D52" s="216" t="s">
        <v>3704</v>
      </c>
      <c r="E52" s="217" t="s">
        <v>3705</v>
      </c>
    </row>
    <row r="53" ht="16" customHeight="1" spans="1:5">
      <c r="A53" s="214">
        <v>51</v>
      </c>
      <c r="B53" s="215" t="s">
        <v>3746</v>
      </c>
      <c r="C53" s="214">
        <v>2</v>
      </c>
      <c r="D53" s="216" t="s">
        <v>3685</v>
      </c>
      <c r="E53" s="217" t="s">
        <v>3686</v>
      </c>
    </row>
    <row r="54" ht="16" customHeight="1" spans="1:5">
      <c r="A54" s="214">
        <v>52</v>
      </c>
      <c r="B54" s="215" t="s">
        <v>3747</v>
      </c>
      <c r="C54" s="214">
        <v>3</v>
      </c>
      <c r="D54" s="216" t="s">
        <v>3704</v>
      </c>
      <c r="E54" s="217" t="s">
        <v>3705</v>
      </c>
    </row>
    <row r="55" ht="16" customHeight="1" spans="1:5">
      <c r="A55" s="214">
        <v>53</v>
      </c>
      <c r="B55" s="215" t="s">
        <v>3748</v>
      </c>
      <c r="C55" s="214">
        <v>1</v>
      </c>
      <c r="D55" s="216" t="s">
        <v>3685</v>
      </c>
      <c r="E55" s="217" t="s">
        <v>3686</v>
      </c>
    </row>
    <row r="56" ht="16" customHeight="1" spans="1:5">
      <c r="A56" s="214">
        <v>54</v>
      </c>
      <c r="B56" s="215" t="s">
        <v>3749</v>
      </c>
      <c r="C56" s="214">
        <v>1</v>
      </c>
      <c r="D56" s="216" t="s">
        <v>3707</v>
      </c>
      <c r="E56" s="217" t="s">
        <v>3708</v>
      </c>
    </row>
    <row r="57" ht="16" customHeight="1" spans="1:5">
      <c r="A57" s="214">
        <v>55</v>
      </c>
      <c r="B57" s="215" t="s">
        <v>3750</v>
      </c>
      <c r="C57" s="214">
        <v>1</v>
      </c>
      <c r="D57" s="216" t="s">
        <v>3707</v>
      </c>
      <c r="E57" s="217" t="s">
        <v>3708</v>
      </c>
    </row>
    <row r="58" ht="16" customHeight="1" spans="1:5">
      <c r="A58" s="214">
        <v>56</v>
      </c>
      <c r="B58" s="215" t="s">
        <v>3751</v>
      </c>
      <c r="C58" s="214">
        <v>1</v>
      </c>
      <c r="D58" s="216" t="s">
        <v>3685</v>
      </c>
      <c r="E58" s="217" t="s">
        <v>3686</v>
      </c>
    </row>
    <row r="59" ht="16" customHeight="1" spans="1:5">
      <c r="A59" s="214">
        <v>57</v>
      </c>
      <c r="B59" s="215" t="s">
        <v>3752</v>
      </c>
      <c r="C59" s="214">
        <v>1</v>
      </c>
      <c r="D59" s="216" t="s">
        <v>3685</v>
      </c>
      <c r="E59" s="217" t="s">
        <v>3686</v>
      </c>
    </row>
    <row r="60" ht="16" customHeight="1" spans="1:5">
      <c r="A60" s="214">
        <v>58</v>
      </c>
      <c r="B60" s="215" t="s">
        <v>3684</v>
      </c>
      <c r="C60" s="214">
        <v>1</v>
      </c>
      <c r="D60" s="216" t="s">
        <v>3685</v>
      </c>
      <c r="E60" s="217" t="s">
        <v>3686</v>
      </c>
    </row>
    <row r="61" ht="16" customHeight="1" spans="1:5">
      <c r="A61" s="214">
        <v>59</v>
      </c>
      <c r="B61" s="215" t="s">
        <v>3753</v>
      </c>
      <c r="C61" s="214">
        <v>1</v>
      </c>
      <c r="D61" s="216" t="s">
        <v>3704</v>
      </c>
      <c r="E61" s="217" t="s">
        <v>3705</v>
      </c>
    </row>
    <row r="62" ht="16" customHeight="1" spans="1:5">
      <c r="A62" s="214">
        <v>60</v>
      </c>
      <c r="B62" s="215" t="s">
        <v>3754</v>
      </c>
      <c r="C62" s="214">
        <v>1</v>
      </c>
      <c r="D62" s="216" t="s">
        <v>3699</v>
      </c>
      <c r="E62" s="217" t="s">
        <v>3689</v>
      </c>
    </row>
    <row r="63" ht="16" customHeight="1" spans="1:5">
      <c r="A63" s="214">
        <v>61</v>
      </c>
      <c r="B63" s="215" t="s">
        <v>3755</v>
      </c>
      <c r="C63" s="214">
        <v>1</v>
      </c>
      <c r="D63" s="216" t="s">
        <v>3685</v>
      </c>
      <c r="E63" s="217" t="s">
        <v>3686</v>
      </c>
    </row>
    <row r="64" ht="16" customHeight="1" spans="1:5">
      <c r="A64" s="214">
        <v>62</v>
      </c>
      <c r="B64" s="215" t="s">
        <v>3756</v>
      </c>
      <c r="C64" s="214">
        <v>1</v>
      </c>
      <c r="D64" s="216" t="s">
        <v>3685</v>
      </c>
      <c r="E64" s="217" t="s">
        <v>3686</v>
      </c>
    </row>
    <row r="65" ht="16" customHeight="1" spans="1:5">
      <c r="A65" s="214">
        <v>63</v>
      </c>
      <c r="B65" s="215" t="s">
        <v>3737</v>
      </c>
      <c r="C65" s="214">
        <v>1</v>
      </c>
      <c r="D65" s="216" t="s">
        <v>3685</v>
      </c>
      <c r="E65" s="217" t="s">
        <v>3686</v>
      </c>
    </row>
    <row r="66" ht="16" customHeight="1" spans="1:5">
      <c r="A66" s="214">
        <v>64</v>
      </c>
      <c r="B66" s="215" t="s">
        <v>3757</v>
      </c>
      <c r="C66" s="214">
        <v>1</v>
      </c>
      <c r="D66" s="216" t="s">
        <v>3685</v>
      </c>
      <c r="E66" s="217" t="s">
        <v>3686</v>
      </c>
    </row>
    <row r="67" ht="16" customHeight="1" spans="1:5">
      <c r="A67" s="214">
        <v>65</v>
      </c>
      <c r="B67" s="215" t="s">
        <v>3758</v>
      </c>
      <c r="C67" s="214">
        <v>1</v>
      </c>
      <c r="D67" s="216" t="s">
        <v>3685</v>
      </c>
      <c r="E67" s="217" t="s">
        <v>3686</v>
      </c>
    </row>
    <row r="68" ht="16" customHeight="1" spans="1:5">
      <c r="A68" s="214">
        <v>66</v>
      </c>
      <c r="B68" s="215" t="s">
        <v>3759</v>
      </c>
      <c r="C68" s="214">
        <v>1</v>
      </c>
      <c r="D68" s="216" t="s">
        <v>3685</v>
      </c>
      <c r="E68" s="217" t="s">
        <v>3686</v>
      </c>
    </row>
    <row r="69" ht="16" customHeight="1" spans="1:5">
      <c r="A69" s="214">
        <v>67</v>
      </c>
      <c r="B69" s="215" t="s">
        <v>3760</v>
      </c>
      <c r="C69" s="214">
        <v>1</v>
      </c>
      <c r="D69" s="216" t="s">
        <v>3688</v>
      </c>
      <c r="E69" s="218" t="s">
        <v>3689</v>
      </c>
    </row>
    <row r="70" ht="16" customHeight="1" spans="1:5">
      <c r="A70" s="214">
        <v>68</v>
      </c>
      <c r="B70" s="215" t="s">
        <v>3761</v>
      </c>
      <c r="C70" s="214">
        <v>1</v>
      </c>
      <c r="D70" s="216" t="s">
        <v>3704</v>
      </c>
      <c r="E70" s="217" t="s">
        <v>3705</v>
      </c>
    </row>
    <row r="71" ht="16" customHeight="1" spans="1:5">
      <c r="A71" s="214">
        <v>69</v>
      </c>
      <c r="B71" s="215" t="s">
        <v>3761</v>
      </c>
      <c r="C71" s="214">
        <v>1</v>
      </c>
      <c r="D71" s="216" t="s">
        <v>3704</v>
      </c>
      <c r="E71" s="217" t="s">
        <v>3705</v>
      </c>
    </row>
    <row r="72" ht="16" customHeight="1" spans="1:5">
      <c r="A72" s="214">
        <v>70</v>
      </c>
      <c r="B72" s="215" t="s">
        <v>3762</v>
      </c>
      <c r="C72" s="214">
        <v>2</v>
      </c>
      <c r="D72" s="216" t="s">
        <v>3699</v>
      </c>
      <c r="E72" s="217" t="s">
        <v>3689</v>
      </c>
    </row>
    <row r="73" ht="16" customHeight="1" spans="1:5">
      <c r="A73" s="214">
        <v>71</v>
      </c>
      <c r="B73" s="215" t="s">
        <v>3763</v>
      </c>
      <c r="C73" s="214">
        <v>1</v>
      </c>
      <c r="D73" s="216" t="s">
        <v>3685</v>
      </c>
      <c r="E73" s="217" t="s">
        <v>3686</v>
      </c>
    </row>
    <row r="74" ht="16" customHeight="1" spans="1:5">
      <c r="A74" s="214">
        <v>72</v>
      </c>
      <c r="B74" s="215" t="s">
        <v>3764</v>
      </c>
      <c r="C74" s="214">
        <v>1</v>
      </c>
      <c r="D74" s="216" t="s">
        <v>3685</v>
      </c>
      <c r="E74" s="217" t="s">
        <v>3686</v>
      </c>
    </row>
    <row r="75" ht="16" customHeight="1" spans="1:5">
      <c r="A75" s="214">
        <v>73</v>
      </c>
      <c r="B75" s="215" t="s">
        <v>3765</v>
      </c>
      <c r="C75" s="214">
        <v>1</v>
      </c>
      <c r="D75" s="216" t="s">
        <v>3685</v>
      </c>
      <c r="E75" s="217" t="s">
        <v>3686</v>
      </c>
    </row>
    <row r="76" ht="16" customHeight="1" spans="1:5">
      <c r="A76" s="214">
        <v>74</v>
      </c>
      <c r="B76" s="215" t="s">
        <v>3766</v>
      </c>
      <c r="C76" s="214">
        <v>2</v>
      </c>
      <c r="D76" s="216" t="s">
        <v>3685</v>
      </c>
      <c r="E76" s="217" t="s">
        <v>3686</v>
      </c>
    </row>
    <row r="77" ht="16" customHeight="1" spans="1:5">
      <c r="A77" s="214">
        <v>75</v>
      </c>
      <c r="B77" s="215" t="s">
        <v>3767</v>
      </c>
      <c r="C77" s="214">
        <v>1</v>
      </c>
      <c r="D77" s="216" t="s">
        <v>3685</v>
      </c>
      <c r="E77" s="217" t="s">
        <v>3686</v>
      </c>
    </row>
    <row r="78" ht="16" customHeight="1" spans="1:5">
      <c r="A78" s="214">
        <v>76</v>
      </c>
      <c r="B78" s="215" t="s">
        <v>3768</v>
      </c>
      <c r="C78" s="214">
        <v>1</v>
      </c>
      <c r="D78" s="216" t="s">
        <v>3685</v>
      </c>
      <c r="E78" s="217" t="s">
        <v>3686</v>
      </c>
    </row>
    <row r="79" ht="16" customHeight="1" spans="1:5">
      <c r="A79" s="214">
        <v>77</v>
      </c>
      <c r="B79" s="215" t="s">
        <v>3769</v>
      </c>
      <c r="C79" s="214">
        <v>2</v>
      </c>
      <c r="D79" s="216" t="s">
        <v>3685</v>
      </c>
      <c r="E79" s="217" t="s">
        <v>3686</v>
      </c>
    </row>
    <row r="80" ht="16" customHeight="1" spans="1:5">
      <c r="A80" s="214">
        <v>78</v>
      </c>
      <c r="B80" s="215" t="s">
        <v>3770</v>
      </c>
      <c r="C80" s="214">
        <v>1</v>
      </c>
      <c r="D80" s="216" t="s">
        <v>3685</v>
      </c>
      <c r="E80" s="217" t="s">
        <v>3686</v>
      </c>
    </row>
    <row r="81" ht="16" customHeight="1" spans="1:5">
      <c r="A81" s="214">
        <v>79</v>
      </c>
      <c r="B81" s="215" t="s">
        <v>3770</v>
      </c>
      <c r="C81" s="214">
        <v>2</v>
      </c>
      <c r="D81" s="216" t="s">
        <v>3685</v>
      </c>
      <c r="E81" s="217" t="s">
        <v>3686</v>
      </c>
    </row>
    <row r="82" ht="16" customHeight="1" spans="1:5">
      <c r="A82" s="214">
        <v>80</v>
      </c>
      <c r="B82" s="215" t="s">
        <v>3771</v>
      </c>
      <c r="C82" s="214">
        <v>2</v>
      </c>
      <c r="D82" s="216" t="s">
        <v>3688</v>
      </c>
      <c r="E82" s="218" t="s">
        <v>3689</v>
      </c>
    </row>
    <row r="83" ht="16" customHeight="1" spans="1:5">
      <c r="A83" s="214">
        <v>81</v>
      </c>
      <c r="B83" s="215" t="s">
        <v>3772</v>
      </c>
      <c r="C83" s="214">
        <v>1</v>
      </c>
      <c r="D83" s="216" t="s">
        <v>3699</v>
      </c>
      <c r="E83" s="217" t="s">
        <v>3689</v>
      </c>
    </row>
    <row r="84" ht="16" customHeight="1" spans="1:5">
      <c r="A84" s="214">
        <v>82</v>
      </c>
      <c r="B84" s="215" t="s">
        <v>3773</v>
      </c>
      <c r="C84" s="214">
        <v>1</v>
      </c>
      <c r="D84" s="216" t="s">
        <v>3685</v>
      </c>
      <c r="E84" s="217" t="s">
        <v>3686</v>
      </c>
    </row>
    <row r="85" ht="16" customHeight="1" spans="1:5">
      <c r="A85" s="214">
        <v>83</v>
      </c>
      <c r="B85" s="215" t="s">
        <v>3774</v>
      </c>
      <c r="C85" s="214">
        <v>1</v>
      </c>
      <c r="D85" s="216" t="s">
        <v>3685</v>
      </c>
      <c r="E85" s="217" t="s">
        <v>3686</v>
      </c>
    </row>
    <row r="86" ht="16" customHeight="1" spans="1:5">
      <c r="A86" s="214">
        <v>84</v>
      </c>
      <c r="B86" s="215" t="s">
        <v>3775</v>
      </c>
      <c r="C86" s="214">
        <v>1</v>
      </c>
      <c r="D86" s="216" t="s">
        <v>3685</v>
      </c>
      <c r="E86" s="217" t="s">
        <v>3686</v>
      </c>
    </row>
    <row r="87" ht="16" customHeight="1" spans="1:5">
      <c r="A87" s="214">
        <v>85</v>
      </c>
      <c r="B87" s="215" t="s">
        <v>3776</v>
      </c>
      <c r="C87" s="214">
        <v>1</v>
      </c>
      <c r="D87" s="216" t="s">
        <v>3704</v>
      </c>
      <c r="E87" s="217" t="s">
        <v>3705</v>
      </c>
    </row>
    <row r="88" ht="16" customHeight="1" spans="1:5">
      <c r="A88" s="214">
        <v>86</v>
      </c>
      <c r="B88" s="215" t="s">
        <v>3777</v>
      </c>
      <c r="C88" s="214">
        <v>1</v>
      </c>
      <c r="D88" s="216" t="s">
        <v>3685</v>
      </c>
      <c r="E88" s="217" t="s">
        <v>3686</v>
      </c>
    </row>
    <row r="89" ht="16" customHeight="1" spans="1:5">
      <c r="A89" s="214">
        <v>87</v>
      </c>
      <c r="B89" s="215" t="s">
        <v>3778</v>
      </c>
      <c r="C89" s="214">
        <v>1</v>
      </c>
      <c r="D89" s="216" t="s">
        <v>3685</v>
      </c>
      <c r="E89" s="217" t="s">
        <v>3686</v>
      </c>
    </row>
    <row r="90" ht="16" customHeight="1" spans="1:5">
      <c r="A90" s="214">
        <v>88</v>
      </c>
      <c r="B90" s="215" t="s">
        <v>3779</v>
      </c>
      <c r="C90" s="214">
        <v>1</v>
      </c>
      <c r="D90" s="216" t="s">
        <v>3685</v>
      </c>
      <c r="E90" s="217" t="s">
        <v>3686</v>
      </c>
    </row>
    <row r="91" ht="16" customHeight="1" spans="1:5">
      <c r="A91" s="214">
        <v>89</v>
      </c>
      <c r="B91" s="215" t="s">
        <v>3780</v>
      </c>
      <c r="C91" s="214">
        <v>2</v>
      </c>
      <c r="D91" s="216" t="s">
        <v>3704</v>
      </c>
      <c r="E91" s="217" t="s">
        <v>3705</v>
      </c>
    </row>
    <row r="92" ht="16" customHeight="1" spans="1:5">
      <c r="A92" s="214">
        <v>90</v>
      </c>
      <c r="B92" s="215" t="s">
        <v>3780</v>
      </c>
      <c r="C92" s="214">
        <v>2</v>
      </c>
      <c r="D92" s="216" t="s">
        <v>3704</v>
      </c>
      <c r="E92" s="217" t="s">
        <v>3705</v>
      </c>
    </row>
    <row r="93" ht="16" customHeight="1" spans="1:5">
      <c r="A93" s="214">
        <v>91</v>
      </c>
      <c r="B93" s="215" t="s">
        <v>3781</v>
      </c>
      <c r="C93" s="214">
        <v>1</v>
      </c>
      <c r="D93" s="216" t="s">
        <v>3685</v>
      </c>
      <c r="E93" s="217" t="s">
        <v>3686</v>
      </c>
    </row>
    <row r="94" ht="16" customHeight="1" spans="1:5">
      <c r="A94" s="214">
        <v>92</v>
      </c>
      <c r="B94" s="215" t="s">
        <v>3782</v>
      </c>
      <c r="C94" s="214">
        <v>1</v>
      </c>
      <c r="D94" s="216" t="s">
        <v>3685</v>
      </c>
      <c r="E94" s="217" t="s">
        <v>3686</v>
      </c>
    </row>
    <row r="95" ht="16" customHeight="1" spans="1:5">
      <c r="A95" s="214">
        <v>93</v>
      </c>
      <c r="B95" s="215" t="s">
        <v>3783</v>
      </c>
      <c r="C95" s="214">
        <v>1</v>
      </c>
      <c r="D95" s="216" t="s">
        <v>3685</v>
      </c>
      <c r="E95" s="217" t="s">
        <v>3686</v>
      </c>
    </row>
    <row r="96" ht="16" customHeight="1" spans="1:5">
      <c r="A96" s="214">
        <v>94</v>
      </c>
      <c r="B96" s="215" t="s">
        <v>3784</v>
      </c>
      <c r="C96" s="214">
        <v>1</v>
      </c>
      <c r="D96" s="216" t="s">
        <v>3685</v>
      </c>
      <c r="E96" s="217" t="s">
        <v>3686</v>
      </c>
    </row>
    <row r="97" ht="16" customHeight="1" spans="1:5">
      <c r="A97" s="214">
        <v>95</v>
      </c>
      <c r="B97" s="215" t="s">
        <v>3785</v>
      </c>
      <c r="C97" s="214">
        <v>1</v>
      </c>
      <c r="D97" s="216" t="s">
        <v>3685</v>
      </c>
      <c r="E97" s="217" t="s">
        <v>3686</v>
      </c>
    </row>
    <row r="98" ht="16" customHeight="1" spans="1:5">
      <c r="A98" s="214">
        <v>96</v>
      </c>
      <c r="B98" s="215" t="s">
        <v>3786</v>
      </c>
      <c r="C98" s="214">
        <v>1</v>
      </c>
      <c r="D98" s="216" t="s">
        <v>3685</v>
      </c>
      <c r="E98" s="217" t="s">
        <v>3686</v>
      </c>
    </row>
    <row r="99" ht="16" customHeight="1" spans="1:5">
      <c r="A99" s="214">
        <v>97</v>
      </c>
      <c r="B99" s="215" t="s">
        <v>3787</v>
      </c>
      <c r="C99" s="214">
        <v>1</v>
      </c>
      <c r="D99" s="216" t="s">
        <v>3685</v>
      </c>
      <c r="E99" s="217" t="s">
        <v>3686</v>
      </c>
    </row>
    <row r="100" ht="16" customHeight="1" spans="1:5">
      <c r="A100" s="214">
        <v>98</v>
      </c>
      <c r="B100" s="215" t="s">
        <v>3788</v>
      </c>
      <c r="C100" s="214">
        <v>1</v>
      </c>
      <c r="D100" s="216" t="s">
        <v>3685</v>
      </c>
      <c r="E100" s="217" t="s">
        <v>3686</v>
      </c>
    </row>
    <row r="101" ht="16" customHeight="1" spans="1:5">
      <c r="A101" s="214">
        <v>99</v>
      </c>
      <c r="B101" s="215" t="s">
        <v>3789</v>
      </c>
      <c r="C101" s="214">
        <v>1</v>
      </c>
      <c r="D101" s="216" t="s">
        <v>3685</v>
      </c>
      <c r="E101" s="217" t="s">
        <v>3686</v>
      </c>
    </row>
    <row r="102" ht="16" customHeight="1" spans="1:5">
      <c r="A102" s="214">
        <v>100</v>
      </c>
      <c r="B102" s="215" t="s">
        <v>3790</v>
      </c>
      <c r="C102" s="214">
        <v>2</v>
      </c>
      <c r="D102" s="216" t="s">
        <v>3685</v>
      </c>
      <c r="E102" s="217" t="s">
        <v>3686</v>
      </c>
    </row>
    <row r="103" ht="16" customHeight="1" spans="1:5">
      <c r="A103" s="214">
        <v>101</v>
      </c>
      <c r="B103" s="215" t="s">
        <v>3791</v>
      </c>
      <c r="C103" s="214">
        <v>2</v>
      </c>
      <c r="D103" s="216" t="s">
        <v>3685</v>
      </c>
      <c r="E103" s="217" t="s">
        <v>3686</v>
      </c>
    </row>
    <row r="104" ht="16" customHeight="1" spans="1:5">
      <c r="A104" s="214">
        <v>102</v>
      </c>
      <c r="B104" s="215" t="s">
        <v>3792</v>
      </c>
      <c r="C104" s="214">
        <v>1</v>
      </c>
      <c r="D104" s="216" t="s">
        <v>3685</v>
      </c>
      <c r="E104" s="217" t="s">
        <v>3686</v>
      </c>
    </row>
    <row r="105" ht="16" customHeight="1" spans="1:5">
      <c r="A105" s="214">
        <v>103</v>
      </c>
      <c r="B105" s="215" t="s">
        <v>3793</v>
      </c>
      <c r="C105" s="214">
        <v>1</v>
      </c>
      <c r="D105" s="216" t="s">
        <v>3685</v>
      </c>
      <c r="E105" s="217" t="s">
        <v>3686</v>
      </c>
    </row>
    <row r="106" ht="16" customHeight="1" spans="1:5">
      <c r="A106" s="214">
        <v>104</v>
      </c>
      <c r="B106" s="215" t="s">
        <v>3794</v>
      </c>
      <c r="C106" s="214">
        <v>1</v>
      </c>
      <c r="D106" s="216" t="s">
        <v>3685</v>
      </c>
      <c r="E106" s="217" t="s">
        <v>3686</v>
      </c>
    </row>
    <row r="107" ht="16" customHeight="1" spans="1:5">
      <c r="A107" s="214">
        <v>105</v>
      </c>
      <c r="B107" s="215" t="s">
        <v>3795</v>
      </c>
      <c r="C107" s="214">
        <v>1</v>
      </c>
      <c r="D107" s="216" t="s">
        <v>3685</v>
      </c>
      <c r="E107" s="217" t="s">
        <v>3686</v>
      </c>
    </row>
    <row r="108" ht="16" customHeight="1" spans="1:5">
      <c r="A108" s="214">
        <v>106</v>
      </c>
      <c r="B108" s="215" t="s">
        <v>3796</v>
      </c>
      <c r="C108" s="214">
        <v>1</v>
      </c>
      <c r="D108" s="216" t="s">
        <v>3685</v>
      </c>
      <c r="E108" s="217" t="s">
        <v>3686</v>
      </c>
    </row>
    <row r="109" ht="16" customHeight="1" spans="1:5">
      <c r="A109" s="214">
        <v>107</v>
      </c>
      <c r="B109" s="215" t="s">
        <v>3797</v>
      </c>
      <c r="C109" s="214">
        <v>2</v>
      </c>
      <c r="D109" s="216" t="s">
        <v>3685</v>
      </c>
      <c r="E109" s="217" t="s">
        <v>3686</v>
      </c>
    </row>
    <row r="110" ht="16" customHeight="1" spans="1:5">
      <c r="A110" s="214">
        <v>108</v>
      </c>
      <c r="B110" s="215" t="s">
        <v>3798</v>
      </c>
      <c r="C110" s="214">
        <v>1</v>
      </c>
      <c r="D110" s="216" t="s">
        <v>3685</v>
      </c>
      <c r="E110" s="217" t="s">
        <v>3686</v>
      </c>
    </row>
    <row r="111" ht="16" customHeight="1" spans="1:5">
      <c r="A111" s="214">
        <v>109</v>
      </c>
      <c r="B111" s="215" t="s">
        <v>3799</v>
      </c>
      <c r="C111" s="214">
        <v>1</v>
      </c>
      <c r="D111" s="216" t="s">
        <v>3685</v>
      </c>
      <c r="E111" s="217" t="s">
        <v>3686</v>
      </c>
    </row>
    <row r="112" ht="16" customHeight="1" spans="1:5">
      <c r="A112" s="214">
        <v>110</v>
      </c>
      <c r="B112" s="215" t="s">
        <v>3800</v>
      </c>
      <c r="C112" s="214">
        <v>1</v>
      </c>
      <c r="D112" s="216" t="s">
        <v>3704</v>
      </c>
      <c r="E112" s="217" t="s">
        <v>3705</v>
      </c>
    </row>
    <row r="113" ht="16" customHeight="1" spans="1:5">
      <c r="A113" s="214">
        <v>111</v>
      </c>
      <c r="B113" s="215" t="s">
        <v>3801</v>
      </c>
      <c r="C113" s="214">
        <v>1</v>
      </c>
      <c r="D113" s="216" t="s">
        <v>3685</v>
      </c>
      <c r="E113" s="217" t="s">
        <v>3686</v>
      </c>
    </row>
    <row r="114" ht="16" customHeight="1" spans="1:5">
      <c r="A114" s="214">
        <v>112</v>
      </c>
      <c r="B114" s="215" t="s">
        <v>3802</v>
      </c>
      <c r="C114" s="214">
        <v>1</v>
      </c>
      <c r="D114" s="216" t="s">
        <v>3685</v>
      </c>
      <c r="E114" s="217" t="s">
        <v>3686</v>
      </c>
    </row>
    <row r="115" ht="16" customHeight="1" spans="1:5">
      <c r="A115" s="214">
        <v>113</v>
      </c>
      <c r="B115" s="215" t="s">
        <v>3711</v>
      </c>
      <c r="C115" s="214">
        <v>2</v>
      </c>
      <c r="D115" s="216" t="s">
        <v>3685</v>
      </c>
      <c r="E115" s="217" t="s">
        <v>3686</v>
      </c>
    </row>
    <row r="116" ht="16" customHeight="1" spans="1:5">
      <c r="A116" s="214">
        <v>114</v>
      </c>
      <c r="B116" s="215" t="s">
        <v>3803</v>
      </c>
      <c r="C116" s="214">
        <v>1</v>
      </c>
      <c r="D116" s="216" t="s">
        <v>3685</v>
      </c>
      <c r="E116" s="217" t="s">
        <v>3686</v>
      </c>
    </row>
    <row r="117" ht="16" customHeight="1" spans="1:5">
      <c r="A117" s="214">
        <v>115</v>
      </c>
      <c r="B117" s="215" t="s">
        <v>3804</v>
      </c>
      <c r="C117" s="214">
        <v>1</v>
      </c>
      <c r="D117" s="216" t="s">
        <v>3685</v>
      </c>
      <c r="E117" s="217" t="s">
        <v>3686</v>
      </c>
    </row>
    <row r="118" ht="16" customHeight="1" spans="1:5">
      <c r="A118" s="214">
        <v>116</v>
      </c>
      <c r="B118" s="215" t="s">
        <v>3805</v>
      </c>
      <c r="C118" s="214">
        <v>2</v>
      </c>
      <c r="D118" s="216" t="s">
        <v>3685</v>
      </c>
      <c r="E118" s="217" t="s">
        <v>3686</v>
      </c>
    </row>
    <row r="119" ht="16" customHeight="1" spans="1:5">
      <c r="A119" s="214">
        <v>117</v>
      </c>
      <c r="B119" s="215" t="s">
        <v>3806</v>
      </c>
      <c r="C119" s="214">
        <v>1</v>
      </c>
      <c r="D119" s="216" t="s">
        <v>3685</v>
      </c>
      <c r="E119" s="217" t="s">
        <v>3686</v>
      </c>
    </row>
    <row r="120" ht="16" customHeight="1" spans="1:5">
      <c r="A120" s="214">
        <v>118</v>
      </c>
      <c r="B120" s="215" t="s">
        <v>3807</v>
      </c>
      <c r="C120" s="214">
        <v>1</v>
      </c>
      <c r="D120" s="216" t="s">
        <v>3685</v>
      </c>
      <c r="E120" s="217" t="s">
        <v>3686</v>
      </c>
    </row>
    <row r="121" ht="16" customHeight="1" spans="1:5">
      <c r="A121" s="214">
        <v>119</v>
      </c>
      <c r="B121" s="215" t="s">
        <v>3808</v>
      </c>
      <c r="C121" s="214">
        <v>1</v>
      </c>
      <c r="D121" s="216" t="s">
        <v>3685</v>
      </c>
      <c r="E121" s="217" t="s">
        <v>3686</v>
      </c>
    </row>
    <row r="122" ht="16" customHeight="1" spans="1:5">
      <c r="A122" s="214">
        <v>120</v>
      </c>
      <c r="B122" s="215" t="s">
        <v>3809</v>
      </c>
      <c r="C122" s="214">
        <v>1</v>
      </c>
      <c r="D122" s="216" t="s">
        <v>3688</v>
      </c>
      <c r="E122" s="218" t="s">
        <v>3689</v>
      </c>
    </row>
    <row r="123" ht="16" customHeight="1" spans="1:5">
      <c r="A123" s="214">
        <v>121</v>
      </c>
      <c r="B123" s="215" t="s">
        <v>3810</v>
      </c>
      <c r="C123" s="214">
        <v>2</v>
      </c>
      <c r="D123" s="216" t="s">
        <v>3685</v>
      </c>
      <c r="E123" s="217" t="s">
        <v>3686</v>
      </c>
    </row>
    <row r="124" ht="16" customHeight="1" spans="1:5">
      <c r="A124" s="214">
        <v>122</v>
      </c>
      <c r="B124" s="215" t="s">
        <v>3811</v>
      </c>
      <c r="C124" s="214">
        <v>3</v>
      </c>
      <c r="D124" s="216" t="s">
        <v>3704</v>
      </c>
      <c r="E124" s="217" t="s">
        <v>3705</v>
      </c>
    </row>
    <row r="125" ht="16" customHeight="1" spans="1:5">
      <c r="A125" s="214">
        <v>123</v>
      </c>
      <c r="B125" s="215" t="s">
        <v>3812</v>
      </c>
      <c r="C125" s="214">
        <v>4</v>
      </c>
      <c r="D125" s="216" t="s">
        <v>3685</v>
      </c>
      <c r="E125" s="217" t="s">
        <v>3686</v>
      </c>
    </row>
    <row r="126" ht="16" customHeight="1" spans="1:5">
      <c r="A126" s="214">
        <v>124</v>
      </c>
      <c r="B126" s="215" t="s">
        <v>3813</v>
      </c>
      <c r="C126" s="214">
        <v>2</v>
      </c>
      <c r="D126" s="216" t="s">
        <v>3688</v>
      </c>
      <c r="E126" s="218" t="s">
        <v>3689</v>
      </c>
    </row>
    <row r="127" ht="16" customHeight="1" spans="1:5">
      <c r="A127" s="214">
        <v>125</v>
      </c>
      <c r="B127" s="215" t="s">
        <v>3814</v>
      </c>
      <c r="C127" s="214">
        <v>1</v>
      </c>
      <c r="D127" s="216" t="s">
        <v>3704</v>
      </c>
      <c r="E127" s="217" t="s">
        <v>3705</v>
      </c>
    </row>
    <row r="128" ht="16" customHeight="1" spans="1:5">
      <c r="A128" s="214">
        <v>126</v>
      </c>
      <c r="B128" s="215" t="s">
        <v>3815</v>
      </c>
      <c r="C128" s="214">
        <v>1</v>
      </c>
      <c r="D128" s="216" t="s">
        <v>3685</v>
      </c>
      <c r="E128" s="217" t="s">
        <v>3686</v>
      </c>
    </row>
    <row r="129" ht="16" customHeight="1" spans="1:5">
      <c r="A129" s="214">
        <v>127</v>
      </c>
      <c r="B129" s="215" t="s">
        <v>3816</v>
      </c>
      <c r="C129" s="214">
        <v>1</v>
      </c>
      <c r="D129" s="216" t="s">
        <v>3685</v>
      </c>
      <c r="E129" s="217" t="s">
        <v>3686</v>
      </c>
    </row>
    <row r="130" ht="16" customHeight="1" spans="1:5">
      <c r="A130" s="214">
        <v>128</v>
      </c>
      <c r="B130" s="215" t="s">
        <v>3817</v>
      </c>
      <c r="C130" s="214">
        <v>2</v>
      </c>
      <c r="D130" s="216" t="s">
        <v>3685</v>
      </c>
      <c r="E130" s="217" t="s">
        <v>3686</v>
      </c>
    </row>
    <row r="131" ht="16" customHeight="1" spans="1:5">
      <c r="A131" s="214">
        <v>129</v>
      </c>
      <c r="B131" s="215" t="s">
        <v>3818</v>
      </c>
      <c r="C131" s="214">
        <v>1</v>
      </c>
      <c r="D131" s="216" t="s">
        <v>3685</v>
      </c>
      <c r="E131" s="217" t="s">
        <v>3686</v>
      </c>
    </row>
    <row r="132" ht="16" customHeight="1" spans="1:5">
      <c r="A132" s="214">
        <v>130</v>
      </c>
      <c r="B132" s="215" t="s">
        <v>3819</v>
      </c>
      <c r="C132" s="214">
        <v>2</v>
      </c>
      <c r="D132" s="216" t="s">
        <v>3688</v>
      </c>
      <c r="E132" s="218" t="s">
        <v>3689</v>
      </c>
    </row>
    <row r="133" ht="16" customHeight="1" spans="1:5">
      <c r="A133" s="214">
        <v>131</v>
      </c>
      <c r="B133" s="215" t="s">
        <v>3820</v>
      </c>
      <c r="C133" s="214">
        <v>1</v>
      </c>
      <c r="D133" s="216" t="s">
        <v>3685</v>
      </c>
      <c r="E133" s="217" t="s">
        <v>3686</v>
      </c>
    </row>
    <row r="134" ht="16" customHeight="1" spans="1:5">
      <c r="A134" s="214">
        <v>132</v>
      </c>
      <c r="B134" s="215" t="s">
        <v>3821</v>
      </c>
      <c r="C134" s="214">
        <v>1</v>
      </c>
      <c r="D134" s="216" t="s">
        <v>3685</v>
      </c>
      <c r="E134" s="217" t="s">
        <v>3686</v>
      </c>
    </row>
    <row r="135" ht="16" customHeight="1" spans="1:5">
      <c r="A135" s="214">
        <v>133</v>
      </c>
      <c r="B135" s="215" t="s">
        <v>3821</v>
      </c>
      <c r="C135" s="214">
        <v>1</v>
      </c>
      <c r="D135" s="216" t="s">
        <v>3685</v>
      </c>
      <c r="E135" s="217" t="s">
        <v>3686</v>
      </c>
    </row>
    <row r="136" ht="16" customHeight="1" spans="1:5">
      <c r="A136" s="214">
        <v>134</v>
      </c>
      <c r="B136" s="215" t="s">
        <v>3822</v>
      </c>
      <c r="C136" s="214">
        <v>1</v>
      </c>
      <c r="D136" s="216" t="s">
        <v>3685</v>
      </c>
      <c r="E136" s="217" t="s">
        <v>3686</v>
      </c>
    </row>
    <row r="137" ht="16" customHeight="1" spans="1:5">
      <c r="A137" s="214">
        <v>135</v>
      </c>
      <c r="B137" s="215" t="s">
        <v>3822</v>
      </c>
      <c r="C137" s="214">
        <v>1</v>
      </c>
      <c r="D137" s="216" t="s">
        <v>3685</v>
      </c>
      <c r="E137" s="217" t="s">
        <v>3686</v>
      </c>
    </row>
    <row r="138" ht="16" customHeight="1" spans="1:5">
      <c r="A138" s="214">
        <v>136</v>
      </c>
      <c r="B138" s="215" t="s">
        <v>3823</v>
      </c>
      <c r="C138" s="214">
        <v>2</v>
      </c>
      <c r="D138" s="216" t="s">
        <v>3688</v>
      </c>
      <c r="E138" s="218" t="s">
        <v>3689</v>
      </c>
    </row>
    <row r="139" ht="16" customHeight="1" spans="1:5">
      <c r="A139" s="214">
        <v>137</v>
      </c>
      <c r="B139" s="215" t="s">
        <v>3824</v>
      </c>
      <c r="C139" s="214">
        <v>1</v>
      </c>
      <c r="D139" s="216" t="s">
        <v>3685</v>
      </c>
      <c r="E139" s="217" t="s">
        <v>3686</v>
      </c>
    </row>
    <row r="140" ht="16" customHeight="1" spans="1:5">
      <c r="A140" s="214">
        <v>138</v>
      </c>
      <c r="B140" s="215" t="s">
        <v>3825</v>
      </c>
      <c r="C140" s="214">
        <v>2</v>
      </c>
      <c r="D140" s="216" t="s">
        <v>3685</v>
      </c>
      <c r="E140" s="217" t="s">
        <v>3686</v>
      </c>
    </row>
    <row r="141" ht="16" customHeight="1" spans="1:5">
      <c r="A141" s="214">
        <v>139</v>
      </c>
      <c r="B141" s="215" t="s">
        <v>3826</v>
      </c>
      <c r="C141" s="214">
        <v>1</v>
      </c>
      <c r="D141" s="216" t="s">
        <v>3685</v>
      </c>
      <c r="E141" s="217" t="s">
        <v>3686</v>
      </c>
    </row>
    <row r="142" ht="16" customHeight="1" spans="1:5">
      <c r="A142" s="214">
        <v>140</v>
      </c>
      <c r="B142" s="215" t="s">
        <v>3827</v>
      </c>
      <c r="C142" s="214">
        <v>1</v>
      </c>
      <c r="D142" s="216" t="s">
        <v>3685</v>
      </c>
      <c r="E142" s="217" t="s">
        <v>3686</v>
      </c>
    </row>
    <row r="143" ht="16" customHeight="1" spans="1:5">
      <c r="A143" s="214">
        <v>141</v>
      </c>
      <c r="B143" s="215" t="s">
        <v>3828</v>
      </c>
      <c r="C143" s="214">
        <v>2</v>
      </c>
      <c r="D143" s="216" t="s">
        <v>3685</v>
      </c>
      <c r="E143" s="217" t="s">
        <v>3686</v>
      </c>
    </row>
    <row r="144" ht="16" customHeight="1" spans="1:5">
      <c r="A144" s="214">
        <v>142</v>
      </c>
      <c r="B144" s="215" t="s">
        <v>3829</v>
      </c>
      <c r="C144" s="214">
        <v>1</v>
      </c>
      <c r="D144" s="216" t="s">
        <v>3704</v>
      </c>
      <c r="E144" s="217" t="s">
        <v>3705</v>
      </c>
    </row>
    <row r="145" ht="16" customHeight="1" spans="1:5">
      <c r="A145" s="214">
        <v>143</v>
      </c>
      <c r="B145" s="215" t="s">
        <v>3830</v>
      </c>
      <c r="C145" s="214">
        <v>1</v>
      </c>
      <c r="D145" s="216" t="s">
        <v>3707</v>
      </c>
      <c r="E145" s="217" t="s">
        <v>3708</v>
      </c>
    </row>
    <row r="146" ht="16" customHeight="1" spans="1:5">
      <c r="A146" s="214">
        <v>144</v>
      </c>
      <c r="B146" s="215" t="s">
        <v>3831</v>
      </c>
      <c r="C146" s="214">
        <v>1</v>
      </c>
      <c r="D146" s="216" t="s">
        <v>3685</v>
      </c>
      <c r="E146" s="217" t="s">
        <v>3686</v>
      </c>
    </row>
    <row r="147" ht="16" customHeight="1" spans="1:5">
      <c r="A147" s="214">
        <v>145</v>
      </c>
      <c r="B147" s="215" t="s">
        <v>3832</v>
      </c>
      <c r="C147" s="214">
        <v>2</v>
      </c>
      <c r="D147" s="216" t="s">
        <v>3707</v>
      </c>
      <c r="E147" s="217" t="s">
        <v>3708</v>
      </c>
    </row>
    <row r="148" ht="16" customHeight="1" spans="1:5">
      <c r="A148" s="214">
        <v>146</v>
      </c>
      <c r="B148" s="215" t="s">
        <v>3833</v>
      </c>
      <c r="C148" s="214">
        <v>1</v>
      </c>
      <c r="D148" s="216" t="s">
        <v>3707</v>
      </c>
      <c r="E148" s="217" t="s">
        <v>3708</v>
      </c>
    </row>
    <row r="149" ht="16" customHeight="1" spans="1:5">
      <c r="A149" s="214">
        <v>147</v>
      </c>
      <c r="B149" s="215" t="s">
        <v>3834</v>
      </c>
      <c r="C149" s="214">
        <v>2</v>
      </c>
      <c r="D149" s="216" t="s">
        <v>3685</v>
      </c>
      <c r="E149" s="217" t="s">
        <v>3686</v>
      </c>
    </row>
    <row r="150" ht="16" customHeight="1" spans="1:5">
      <c r="A150" s="214">
        <v>148</v>
      </c>
      <c r="B150" s="215" t="s">
        <v>3835</v>
      </c>
      <c r="C150" s="214">
        <v>3</v>
      </c>
      <c r="D150" s="216" t="s">
        <v>3685</v>
      </c>
      <c r="E150" s="217" t="s">
        <v>3686</v>
      </c>
    </row>
    <row r="151" ht="16" customHeight="1" spans="1:5">
      <c r="A151" s="214">
        <v>149</v>
      </c>
      <c r="B151" s="215" t="s">
        <v>3836</v>
      </c>
      <c r="C151" s="214">
        <v>1</v>
      </c>
      <c r="D151" s="216" t="s">
        <v>3685</v>
      </c>
      <c r="E151" s="217" t="s">
        <v>3686</v>
      </c>
    </row>
    <row r="152" ht="16" customHeight="1" spans="1:5">
      <c r="A152" s="214">
        <v>150</v>
      </c>
      <c r="B152" s="215" t="s">
        <v>3837</v>
      </c>
      <c r="C152" s="214">
        <v>1</v>
      </c>
      <c r="D152" s="216" t="s">
        <v>3685</v>
      </c>
      <c r="E152" s="217" t="s">
        <v>3686</v>
      </c>
    </row>
    <row r="153" ht="16" customHeight="1" spans="1:5">
      <c r="A153" s="214">
        <v>151</v>
      </c>
      <c r="B153" s="215" t="s">
        <v>3838</v>
      </c>
      <c r="C153" s="214">
        <v>1</v>
      </c>
      <c r="D153" s="216" t="s">
        <v>3685</v>
      </c>
      <c r="E153" s="217" t="s">
        <v>3686</v>
      </c>
    </row>
    <row r="154" ht="16" customHeight="1" spans="1:5">
      <c r="A154" s="214">
        <v>152</v>
      </c>
      <c r="B154" s="215" t="s">
        <v>3838</v>
      </c>
      <c r="C154" s="214">
        <v>1</v>
      </c>
      <c r="D154" s="216" t="s">
        <v>3685</v>
      </c>
      <c r="E154" s="217" t="s">
        <v>3686</v>
      </c>
    </row>
    <row r="155" ht="16" customHeight="1" spans="1:5">
      <c r="A155" s="214">
        <v>153</v>
      </c>
      <c r="B155" s="215" t="s">
        <v>3839</v>
      </c>
      <c r="C155" s="214">
        <v>1</v>
      </c>
      <c r="D155" s="216" t="s">
        <v>3685</v>
      </c>
      <c r="E155" s="217" t="s">
        <v>3686</v>
      </c>
    </row>
    <row r="156" ht="16" customHeight="1" spans="1:5">
      <c r="A156" s="214">
        <v>154</v>
      </c>
      <c r="B156" s="215" t="s">
        <v>3840</v>
      </c>
      <c r="C156" s="214">
        <v>1</v>
      </c>
      <c r="D156" s="216" t="s">
        <v>3685</v>
      </c>
      <c r="E156" s="217" t="s">
        <v>3686</v>
      </c>
    </row>
    <row r="157" ht="16" customHeight="1" spans="1:5">
      <c r="A157" s="214">
        <v>155</v>
      </c>
      <c r="B157" s="215" t="s">
        <v>3841</v>
      </c>
      <c r="C157" s="214">
        <v>2</v>
      </c>
      <c r="D157" s="216" t="s">
        <v>3688</v>
      </c>
      <c r="E157" s="218" t="s">
        <v>3689</v>
      </c>
    </row>
    <row r="158" ht="16" customHeight="1" spans="1:5">
      <c r="A158" s="214">
        <v>156</v>
      </c>
      <c r="B158" s="215" t="s">
        <v>3842</v>
      </c>
      <c r="C158" s="214">
        <v>2</v>
      </c>
      <c r="D158" s="216" t="s">
        <v>3707</v>
      </c>
      <c r="E158" s="217" t="s">
        <v>3708</v>
      </c>
    </row>
    <row r="159" ht="16" customHeight="1" spans="1:5">
      <c r="A159" s="214">
        <v>157</v>
      </c>
      <c r="B159" s="215" t="s">
        <v>3843</v>
      </c>
      <c r="C159" s="214">
        <v>2</v>
      </c>
      <c r="D159" s="216" t="s">
        <v>3685</v>
      </c>
      <c r="E159" s="217" t="s">
        <v>3686</v>
      </c>
    </row>
    <row r="160" ht="16" customHeight="1" spans="1:5">
      <c r="A160" s="214">
        <v>158</v>
      </c>
      <c r="B160" s="215" t="s">
        <v>3844</v>
      </c>
      <c r="C160" s="214">
        <v>1</v>
      </c>
      <c r="D160" s="216" t="s">
        <v>3685</v>
      </c>
      <c r="E160" s="217" t="s">
        <v>3686</v>
      </c>
    </row>
    <row r="161" ht="16" customHeight="1" spans="1:5">
      <c r="A161" s="214">
        <v>159</v>
      </c>
      <c r="B161" s="215" t="s">
        <v>3845</v>
      </c>
      <c r="C161" s="214">
        <v>1</v>
      </c>
      <c r="D161" s="216" t="s">
        <v>3685</v>
      </c>
      <c r="E161" s="217" t="s">
        <v>3686</v>
      </c>
    </row>
    <row r="162" ht="16" customHeight="1" spans="1:5">
      <c r="A162" s="214">
        <v>160</v>
      </c>
      <c r="B162" s="215" t="s">
        <v>3846</v>
      </c>
      <c r="C162" s="214">
        <v>1</v>
      </c>
      <c r="D162" s="216" t="s">
        <v>3685</v>
      </c>
      <c r="E162" s="217" t="s">
        <v>3686</v>
      </c>
    </row>
    <row r="163" ht="16" customHeight="1" spans="1:5">
      <c r="A163" s="214">
        <v>161</v>
      </c>
      <c r="B163" s="215" t="s">
        <v>3847</v>
      </c>
      <c r="C163" s="214">
        <v>2</v>
      </c>
      <c r="D163" s="216" t="s">
        <v>3685</v>
      </c>
      <c r="E163" s="217" t="s">
        <v>3686</v>
      </c>
    </row>
    <row r="164" ht="16" customHeight="1" spans="1:5">
      <c r="A164" s="214">
        <v>162</v>
      </c>
      <c r="B164" s="215" t="s">
        <v>3848</v>
      </c>
      <c r="C164" s="214">
        <v>1</v>
      </c>
      <c r="D164" s="216" t="s">
        <v>3685</v>
      </c>
      <c r="E164" s="217" t="s">
        <v>3686</v>
      </c>
    </row>
    <row r="165" ht="16" customHeight="1" spans="1:5">
      <c r="A165" s="214">
        <v>163</v>
      </c>
      <c r="B165" s="215" t="s">
        <v>3849</v>
      </c>
      <c r="C165" s="214">
        <v>2</v>
      </c>
      <c r="D165" s="216" t="s">
        <v>3685</v>
      </c>
      <c r="E165" s="217" t="s">
        <v>3686</v>
      </c>
    </row>
    <row r="166" ht="16" customHeight="1" spans="1:5">
      <c r="A166" s="214">
        <v>164</v>
      </c>
      <c r="B166" s="215" t="s">
        <v>3850</v>
      </c>
      <c r="C166" s="214">
        <v>1</v>
      </c>
      <c r="D166" s="216" t="s">
        <v>3685</v>
      </c>
      <c r="E166" s="217" t="s">
        <v>3686</v>
      </c>
    </row>
    <row r="167" ht="16" customHeight="1" spans="1:5">
      <c r="A167" s="214">
        <v>165</v>
      </c>
      <c r="B167" s="215" t="s">
        <v>3851</v>
      </c>
      <c r="C167" s="214">
        <v>1</v>
      </c>
      <c r="D167" s="216" t="s">
        <v>3685</v>
      </c>
      <c r="E167" s="217" t="s">
        <v>3686</v>
      </c>
    </row>
    <row r="168" ht="16" customHeight="1" spans="1:5">
      <c r="A168" s="214">
        <v>166</v>
      </c>
      <c r="B168" s="215" t="s">
        <v>3852</v>
      </c>
      <c r="C168" s="214">
        <v>1</v>
      </c>
      <c r="D168" s="216" t="s">
        <v>3685</v>
      </c>
      <c r="E168" s="217" t="s">
        <v>3686</v>
      </c>
    </row>
    <row r="169" ht="16" customHeight="1" spans="1:5">
      <c r="A169" s="214">
        <v>167</v>
      </c>
      <c r="B169" s="215" t="s">
        <v>3853</v>
      </c>
      <c r="C169" s="214">
        <v>1</v>
      </c>
      <c r="D169" s="216" t="s">
        <v>3685</v>
      </c>
      <c r="E169" s="217" t="s">
        <v>3686</v>
      </c>
    </row>
    <row r="170" ht="16" customHeight="1" spans="1:5">
      <c r="A170" s="214">
        <v>168</v>
      </c>
      <c r="B170" s="215" t="s">
        <v>3854</v>
      </c>
      <c r="C170" s="214">
        <v>2</v>
      </c>
      <c r="D170" s="216" t="s">
        <v>3685</v>
      </c>
      <c r="E170" s="217" t="s">
        <v>3686</v>
      </c>
    </row>
    <row r="171" ht="16" customHeight="1" spans="1:5">
      <c r="A171" s="214">
        <v>169</v>
      </c>
      <c r="B171" s="215" t="s">
        <v>3855</v>
      </c>
      <c r="C171" s="214">
        <v>1</v>
      </c>
      <c r="D171" s="216" t="s">
        <v>3685</v>
      </c>
      <c r="E171" s="217" t="s">
        <v>3686</v>
      </c>
    </row>
    <row r="172" ht="16" customHeight="1" spans="1:5">
      <c r="A172" s="214">
        <v>170</v>
      </c>
      <c r="B172" s="215" t="s">
        <v>3856</v>
      </c>
      <c r="C172" s="214">
        <v>1</v>
      </c>
      <c r="D172" s="216" t="s">
        <v>3685</v>
      </c>
      <c r="E172" s="217" t="s">
        <v>3686</v>
      </c>
    </row>
    <row r="173" ht="16" customHeight="1" spans="1:5">
      <c r="A173" s="214">
        <v>171</v>
      </c>
      <c r="B173" s="215" t="s">
        <v>3857</v>
      </c>
      <c r="C173" s="214">
        <v>1</v>
      </c>
      <c r="D173" s="216" t="s">
        <v>3685</v>
      </c>
      <c r="E173" s="217" t="s">
        <v>3686</v>
      </c>
    </row>
    <row r="174" ht="16" customHeight="1" spans="1:5">
      <c r="A174" s="214">
        <v>172</v>
      </c>
      <c r="B174" s="215" t="s">
        <v>3858</v>
      </c>
      <c r="C174" s="214">
        <v>1</v>
      </c>
      <c r="D174" s="216" t="s">
        <v>3707</v>
      </c>
      <c r="E174" s="217" t="s">
        <v>3708</v>
      </c>
    </row>
    <row r="175" ht="16" customHeight="1" spans="1:5">
      <c r="A175" s="214">
        <v>173</v>
      </c>
      <c r="B175" s="215" t="s">
        <v>3859</v>
      </c>
      <c r="C175" s="214">
        <v>1</v>
      </c>
      <c r="D175" s="216" t="s">
        <v>3685</v>
      </c>
      <c r="E175" s="217" t="s">
        <v>3686</v>
      </c>
    </row>
    <row r="176" ht="16" customHeight="1" spans="1:5">
      <c r="A176" s="214">
        <v>174</v>
      </c>
      <c r="B176" s="215" t="s">
        <v>3860</v>
      </c>
      <c r="C176" s="214">
        <v>1</v>
      </c>
      <c r="D176" s="216" t="s">
        <v>3685</v>
      </c>
      <c r="E176" s="217" t="s">
        <v>3686</v>
      </c>
    </row>
    <row r="177" ht="16" customHeight="1" spans="1:5">
      <c r="A177" s="214">
        <v>175</v>
      </c>
      <c r="B177" s="215" t="s">
        <v>3861</v>
      </c>
      <c r="C177" s="214">
        <v>2</v>
      </c>
      <c r="D177" s="216" t="s">
        <v>3685</v>
      </c>
      <c r="E177" s="217" t="s">
        <v>3686</v>
      </c>
    </row>
    <row r="178" ht="16" customHeight="1" spans="1:5">
      <c r="A178" s="214">
        <v>176</v>
      </c>
      <c r="B178" s="215" t="s">
        <v>3862</v>
      </c>
      <c r="C178" s="214">
        <v>1</v>
      </c>
      <c r="D178" s="216" t="s">
        <v>3685</v>
      </c>
      <c r="E178" s="217" t="s">
        <v>3686</v>
      </c>
    </row>
    <row r="179" ht="16" customHeight="1" spans="1:5">
      <c r="A179" s="214">
        <v>177</v>
      </c>
      <c r="B179" s="215" t="s">
        <v>3863</v>
      </c>
      <c r="C179" s="214">
        <v>2</v>
      </c>
      <c r="D179" s="216" t="s">
        <v>3685</v>
      </c>
      <c r="E179" s="217" t="s">
        <v>3686</v>
      </c>
    </row>
    <row r="180" ht="16" customHeight="1" spans="1:5">
      <c r="A180" s="214">
        <v>178</v>
      </c>
      <c r="B180" s="215" t="s">
        <v>3864</v>
      </c>
      <c r="C180" s="214">
        <v>1</v>
      </c>
      <c r="D180" s="216" t="s">
        <v>3685</v>
      </c>
      <c r="E180" s="217" t="s">
        <v>3686</v>
      </c>
    </row>
    <row r="181" ht="16" customHeight="1" spans="1:5">
      <c r="A181" s="214">
        <v>179</v>
      </c>
      <c r="B181" s="215" t="s">
        <v>3865</v>
      </c>
      <c r="C181" s="214">
        <v>1</v>
      </c>
      <c r="D181" s="216" t="s">
        <v>3688</v>
      </c>
      <c r="E181" s="218" t="s">
        <v>3689</v>
      </c>
    </row>
    <row r="182" ht="16" customHeight="1" spans="1:5">
      <c r="A182" s="214">
        <v>180</v>
      </c>
      <c r="B182" s="215" t="s">
        <v>3866</v>
      </c>
      <c r="C182" s="214">
        <v>1</v>
      </c>
      <c r="D182" s="216" t="s">
        <v>3699</v>
      </c>
      <c r="E182" s="217" t="s">
        <v>3689</v>
      </c>
    </row>
    <row r="183" ht="16" customHeight="1" spans="1:5">
      <c r="A183" s="214">
        <v>181</v>
      </c>
      <c r="B183" s="215" t="s">
        <v>3867</v>
      </c>
      <c r="C183" s="214">
        <v>2</v>
      </c>
      <c r="D183" s="216" t="s">
        <v>3688</v>
      </c>
      <c r="E183" s="218" t="s">
        <v>3689</v>
      </c>
    </row>
    <row r="184" ht="16" customHeight="1" spans="1:5">
      <c r="A184" s="214">
        <v>182</v>
      </c>
      <c r="B184" s="215" t="s">
        <v>3868</v>
      </c>
      <c r="C184" s="214">
        <v>1</v>
      </c>
      <c r="D184" s="216" t="s">
        <v>3685</v>
      </c>
      <c r="E184" s="217" t="s">
        <v>3686</v>
      </c>
    </row>
    <row r="185" ht="16" customHeight="1" spans="1:5">
      <c r="A185" s="214">
        <v>183</v>
      </c>
      <c r="B185" s="215" t="s">
        <v>3869</v>
      </c>
      <c r="C185" s="214">
        <v>1</v>
      </c>
      <c r="D185" s="216" t="s">
        <v>3685</v>
      </c>
      <c r="E185" s="217" t="s">
        <v>3686</v>
      </c>
    </row>
    <row r="186" ht="16" customHeight="1" spans="1:5">
      <c r="A186" s="214">
        <v>184</v>
      </c>
      <c r="B186" s="215" t="s">
        <v>3870</v>
      </c>
      <c r="C186" s="214">
        <v>3</v>
      </c>
      <c r="D186" s="216" t="s">
        <v>3685</v>
      </c>
      <c r="E186" s="217" t="s">
        <v>3686</v>
      </c>
    </row>
    <row r="187" ht="16" customHeight="1" spans="1:5">
      <c r="A187" s="214">
        <v>185</v>
      </c>
      <c r="B187" s="215" t="s">
        <v>3871</v>
      </c>
      <c r="C187" s="214">
        <v>1</v>
      </c>
      <c r="D187" s="216" t="s">
        <v>3704</v>
      </c>
      <c r="E187" s="217" t="s">
        <v>3705</v>
      </c>
    </row>
    <row r="188" ht="16" customHeight="1" spans="1:5">
      <c r="A188" s="214">
        <v>186</v>
      </c>
      <c r="B188" s="215" t="s">
        <v>3872</v>
      </c>
      <c r="C188" s="214">
        <v>1</v>
      </c>
      <c r="D188" s="216" t="s">
        <v>3685</v>
      </c>
      <c r="E188" s="217" t="s">
        <v>3686</v>
      </c>
    </row>
    <row r="189" ht="16" customHeight="1" spans="1:5">
      <c r="A189" s="214">
        <v>187</v>
      </c>
      <c r="B189" s="215" t="s">
        <v>3873</v>
      </c>
      <c r="C189" s="214">
        <v>1</v>
      </c>
      <c r="D189" s="216" t="s">
        <v>3685</v>
      </c>
      <c r="E189" s="217" t="s">
        <v>3686</v>
      </c>
    </row>
    <row r="190" ht="16" customHeight="1" spans="1:5">
      <c r="A190" s="214">
        <v>188</v>
      </c>
      <c r="B190" s="215" t="s">
        <v>3874</v>
      </c>
      <c r="C190" s="214">
        <v>1</v>
      </c>
      <c r="D190" s="216" t="s">
        <v>3688</v>
      </c>
      <c r="E190" s="218" t="s">
        <v>3689</v>
      </c>
    </row>
    <row r="191" ht="16" customHeight="1" spans="1:5">
      <c r="A191" s="214">
        <v>189</v>
      </c>
      <c r="B191" s="215" t="s">
        <v>3875</v>
      </c>
      <c r="C191" s="214">
        <v>2</v>
      </c>
      <c r="D191" s="216" t="s">
        <v>3704</v>
      </c>
      <c r="E191" s="217" t="s">
        <v>3705</v>
      </c>
    </row>
    <row r="192" ht="16" customHeight="1" spans="1:5">
      <c r="A192" s="214">
        <v>190</v>
      </c>
      <c r="B192" s="215" t="s">
        <v>3876</v>
      </c>
      <c r="C192" s="214">
        <v>2</v>
      </c>
      <c r="D192" s="216" t="s">
        <v>3707</v>
      </c>
      <c r="E192" s="217" t="s">
        <v>3708</v>
      </c>
    </row>
    <row r="193" ht="16" customHeight="1" spans="1:5">
      <c r="A193" s="214">
        <v>191</v>
      </c>
      <c r="B193" s="215" t="s">
        <v>3877</v>
      </c>
      <c r="C193" s="214">
        <v>1</v>
      </c>
      <c r="D193" s="216" t="s">
        <v>3685</v>
      </c>
      <c r="E193" s="217" t="s">
        <v>3686</v>
      </c>
    </row>
    <row r="194" ht="16" customHeight="1" spans="1:5">
      <c r="A194" s="214">
        <v>192</v>
      </c>
      <c r="B194" s="215" t="s">
        <v>3878</v>
      </c>
      <c r="C194" s="214">
        <v>1</v>
      </c>
      <c r="D194" s="216" t="s">
        <v>3685</v>
      </c>
      <c r="E194" s="217" t="s">
        <v>3686</v>
      </c>
    </row>
    <row r="195" ht="16" customHeight="1" spans="1:5">
      <c r="A195" s="214">
        <v>193</v>
      </c>
      <c r="B195" s="215" t="s">
        <v>3879</v>
      </c>
      <c r="C195" s="214">
        <v>1</v>
      </c>
      <c r="D195" s="216" t="s">
        <v>3685</v>
      </c>
      <c r="E195" s="217" t="s">
        <v>3686</v>
      </c>
    </row>
    <row r="196" ht="16" customHeight="1" spans="1:5">
      <c r="A196" s="214">
        <v>194</v>
      </c>
      <c r="B196" s="215" t="s">
        <v>3880</v>
      </c>
      <c r="C196" s="214">
        <v>1</v>
      </c>
      <c r="D196" s="216" t="s">
        <v>3685</v>
      </c>
      <c r="E196" s="217" t="s">
        <v>3686</v>
      </c>
    </row>
    <row r="197" ht="16" customHeight="1" spans="1:5">
      <c r="A197" s="214">
        <v>195</v>
      </c>
      <c r="B197" s="215" t="s">
        <v>3881</v>
      </c>
      <c r="C197" s="214">
        <v>2</v>
      </c>
      <c r="D197" s="216" t="s">
        <v>3688</v>
      </c>
      <c r="E197" s="218" t="s">
        <v>3689</v>
      </c>
    </row>
    <row r="198" ht="16" customHeight="1" spans="1:5">
      <c r="A198" s="214">
        <v>196</v>
      </c>
      <c r="B198" s="215" t="s">
        <v>3882</v>
      </c>
      <c r="C198" s="214">
        <v>2</v>
      </c>
      <c r="D198" s="216" t="s">
        <v>3707</v>
      </c>
      <c r="E198" s="217" t="s">
        <v>3708</v>
      </c>
    </row>
    <row r="199" ht="16" customHeight="1" spans="1:5">
      <c r="A199" s="214">
        <v>197</v>
      </c>
      <c r="B199" s="215" t="s">
        <v>3883</v>
      </c>
      <c r="C199" s="214">
        <v>2</v>
      </c>
      <c r="D199" s="216" t="s">
        <v>3685</v>
      </c>
      <c r="E199" s="217" t="s">
        <v>3686</v>
      </c>
    </row>
    <row r="200" ht="16" customHeight="1" spans="1:5">
      <c r="A200" s="214">
        <v>198</v>
      </c>
      <c r="B200" s="215" t="s">
        <v>3884</v>
      </c>
      <c r="C200" s="214">
        <v>2</v>
      </c>
      <c r="D200" s="216" t="s">
        <v>3688</v>
      </c>
      <c r="E200" s="218" t="s">
        <v>3689</v>
      </c>
    </row>
    <row r="201" ht="16" customHeight="1" spans="1:5">
      <c r="A201" s="214">
        <v>199</v>
      </c>
      <c r="B201" s="215" t="s">
        <v>3885</v>
      </c>
      <c r="C201" s="214">
        <v>2</v>
      </c>
      <c r="D201" s="216" t="s">
        <v>3707</v>
      </c>
      <c r="E201" s="217" t="s">
        <v>3708</v>
      </c>
    </row>
    <row r="202" ht="16" customHeight="1" spans="1:5">
      <c r="A202" s="214">
        <v>200</v>
      </c>
      <c r="B202" s="215" t="s">
        <v>3886</v>
      </c>
      <c r="C202" s="214">
        <v>1</v>
      </c>
      <c r="D202" s="216" t="s">
        <v>3685</v>
      </c>
      <c r="E202" s="217" t="s">
        <v>3686</v>
      </c>
    </row>
    <row r="203" ht="16" customHeight="1" spans="1:5">
      <c r="A203" s="214">
        <v>201</v>
      </c>
      <c r="B203" s="215" t="s">
        <v>3887</v>
      </c>
      <c r="C203" s="214">
        <v>1</v>
      </c>
      <c r="D203" s="216" t="s">
        <v>3704</v>
      </c>
      <c r="E203" s="217" t="s">
        <v>3705</v>
      </c>
    </row>
    <row r="204" ht="16" customHeight="1" spans="1:5">
      <c r="A204" s="214">
        <v>202</v>
      </c>
      <c r="B204" s="215" t="s">
        <v>3888</v>
      </c>
      <c r="C204" s="214">
        <v>1</v>
      </c>
      <c r="D204" s="216" t="s">
        <v>3704</v>
      </c>
      <c r="E204" s="217" t="s">
        <v>3705</v>
      </c>
    </row>
    <row r="205" ht="16" customHeight="1" spans="1:5">
      <c r="A205" s="214">
        <v>203</v>
      </c>
      <c r="B205" s="215" t="s">
        <v>3888</v>
      </c>
      <c r="C205" s="214">
        <v>1</v>
      </c>
      <c r="D205" s="216" t="s">
        <v>3704</v>
      </c>
      <c r="E205" s="217" t="s">
        <v>3705</v>
      </c>
    </row>
    <row r="206" ht="16" customHeight="1" spans="1:5">
      <c r="A206" s="214">
        <v>204</v>
      </c>
      <c r="B206" s="215" t="s">
        <v>3889</v>
      </c>
      <c r="C206" s="214">
        <v>1</v>
      </c>
      <c r="D206" s="216" t="s">
        <v>3704</v>
      </c>
      <c r="E206" s="217" t="s">
        <v>3705</v>
      </c>
    </row>
    <row r="207" ht="16" customHeight="1" spans="1:5">
      <c r="A207" s="214">
        <v>205</v>
      </c>
      <c r="B207" s="215" t="s">
        <v>3890</v>
      </c>
      <c r="C207" s="214">
        <v>1</v>
      </c>
      <c r="D207" s="216" t="s">
        <v>3704</v>
      </c>
      <c r="E207" s="217" t="s">
        <v>3705</v>
      </c>
    </row>
    <row r="208" ht="16" customHeight="1" spans="1:5">
      <c r="A208" s="214">
        <v>206</v>
      </c>
      <c r="B208" s="215" t="s">
        <v>3891</v>
      </c>
      <c r="C208" s="214">
        <v>1</v>
      </c>
      <c r="D208" s="216" t="s">
        <v>3704</v>
      </c>
      <c r="E208" s="217" t="s">
        <v>3705</v>
      </c>
    </row>
    <row r="209" ht="16" customHeight="1" spans="1:5">
      <c r="A209" s="214">
        <v>207</v>
      </c>
      <c r="B209" s="215" t="s">
        <v>3892</v>
      </c>
      <c r="C209" s="214">
        <v>1</v>
      </c>
      <c r="D209" s="216" t="s">
        <v>3704</v>
      </c>
      <c r="E209" s="217" t="s">
        <v>3705</v>
      </c>
    </row>
    <row r="210" ht="16" customHeight="1" spans="1:5">
      <c r="A210" s="214">
        <v>208</v>
      </c>
      <c r="B210" s="215" t="s">
        <v>3893</v>
      </c>
      <c r="C210" s="214">
        <v>1</v>
      </c>
      <c r="D210" s="216" t="s">
        <v>3704</v>
      </c>
      <c r="E210" s="217" t="s">
        <v>3705</v>
      </c>
    </row>
    <row r="211" ht="16" customHeight="1" spans="1:5">
      <c r="A211" s="214">
        <v>209</v>
      </c>
      <c r="B211" s="215" t="s">
        <v>3894</v>
      </c>
      <c r="C211" s="214">
        <v>1</v>
      </c>
      <c r="D211" s="216" t="s">
        <v>3895</v>
      </c>
      <c r="E211" s="217" t="s">
        <v>3896</v>
      </c>
    </row>
    <row r="212" ht="16" customHeight="1" spans="1:5">
      <c r="A212" s="214">
        <v>210</v>
      </c>
      <c r="B212" s="215" t="s">
        <v>3897</v>
      </c>
      <c r="C212" s="214">
        <v>2</v>
      </c>
      <c r="D212" s="216" t="s">
        <v>3704</v>
      </c>
      <c r="E212" s="217" t="s">
        <v>3705</v>
      </c>
    </row>
    <row r="213" ht="16" customHeight="1" spans="1:5">
      <c r="A213" s="214">
        <v>211</v>
      </c>
      <c r="B213" s="215" t="s">
        <v>3898</v>
      </c>
      <c r="C213" s="214">
        <v>4</v>
      </c>
      <c r="D213" s="216" t="s">
        <v>3699</v>
      </c>
      <c r="E213" s="217" t="s">
        <v>3689</v>
      </c>
    </row>
    <row r="214" ht="16" customHeight="1" spans="1:5">
      <c r="A214" s="214">
        <v>212</v>
      </c>
      <c r="B214" s="215" t="s">
        <v>3899</v>
      </c>
      <c r="C214" s="214">
        <v>2</v>
      </c>
      <c r="D214" s="216" t="s">
        <v>3704</v>
      </c>
      <c r="E214" s="217" t="s">
        <v>3705</v>
      </c>
    </row>
    <row r="215" ht="16" customHeight="1" spans="1:5">
      <c r="A215" s="214">
        <v>213</v>
      </c>
      <c r="B215" s="215" t="s">
        <v>3900</v>
      </c>
      <c r="C215" s="214">
        <v>2</v>
      </c>
      <c r="D215" s="216" t="s">
        <v>3704</v>
      </c>
      <c r="E215" s="217" t="s">
        <v>3705</v>
      </c>
    </row>
    <row r="216" ht="16" customHeight="1" spans="1:5">
      <c r="A216" s="214">
        <v>214</v>
      </c>
      <c r="B216" s="215" t="s">
        <v>3901</v>
      </c>
      <c r="C216" s="214">
        <v>1</v>
      </c>
      <c r="D216" s="216" t="s">
        <v>3704</v>
      </c>
      <c r="E216" s="217" t="s">
        <v>3705</v>
      </c>
    </row>
    <row r="217" ht="16" customHeight="1" spans="1:5">
      <c r="A217" s="214">
        <v>215</v>
      </c>
      <c r="B217" s="215" t="s">
        <v>3902</v>
      </c>
      <c r="C217" s="214">
        <v>1</v>
      </c>
      <c r="D217" s="216" t="s">
        <v>3704</v>
      </c>
      <c r="E217" s="217" t="s">
        <v>3705</v>
      </c>
    </row>
    <row r="218" ht="16" customHeight="1" spans="1:5">
      <c r="A218" s="214">
        <v>216</v>
      </c>
      <c r="B218" s="215" t="s">
        <v>3903</v>
      </c>
      <c r="C218" s="214">
        <v>1</v>
      </c>
      <c r="D218" s="216" t="s">
        <v>3699</v>
      </c>
      <c r="E218" s="217" t="s">
        <v>3689</v>
      </c>
    </row>
    <row r="219" ht="16" customHeight="1" spans="1:5">
      <c r="A219" s="214">
        <v>217</v>
      </c>
      <c r="B219" s="215" t="s">
        <v>3904</v>
      </c>
      <c r="C219" s="214">
        <v>1</v>
      </c>
      <c r="D219" s="216" t="s">
        <v>3699</v>
      </c>
      <c r="E219" s="217" t="s">
        <v>3689</v>
      </c>
    </row>
    <row r="220" ht="16" customHeight="1" spans="1:5">
      <c r="A220" s="214">
        <v>218</v>
      </c>
      <c r="B220" s="215" t="s">
        <v>3905</v>
      </c>
      <c r="C220" s="214">
        <v>1</v>
      </c>
      <c r="D220" s="216" t="s">
        <v>3699</v>
      </c>
      <c r="E220" s="217" t="s">
        <v>3689</v>
      </c>
    </row>
    <row r="221" ht="16" customHeight="1" spans="1:5">
      <c r="A221" s="214">
        <v>219</v>
      </c>
      <c r="B221" s="215" t="s">
        <v>3906</v>
      </c>
      <c r="C221" s="214">
        <v>2</v>
      </c>
      <c r="D221" s="216" t="s">
        <v>3704</v>
      </c>
      <c r="E221" s="217" t="s">
        <v>3705</v>
      </c>
    </row>
    <row r="222" ht="16" customHeight="1" spans="1:5">
      <c r="A222" s="214">
        <v>220</v>
      </c>
      <c r="B222" s="215" t="s">
        <v>3907</v>
      </c>
      <c r="C222" s="214">
        <v>1</v>
      </c>
      <c r="D222" s="216" t="s">
        <v>3704</v>
      </c>
      <c r="E222" s="217" t="s">
        <v>3705</v>
      </c>
    </row>
    <row r="223" ht="16" customHeight="1" spans="1:5">
      <c r="A223" s="214">
        <v>221</v>
      </c>
      <c r="B223" s="215" t="s">
        <v>3908</v>
      </c>
      <c r="C223" s="214">
        <v>1</v>
      </c>
      <c r="D223" s="216" t="s">
        <v>3704</v>
      </c>
      <c r="E223" s="217" t="s">
        <v>3705</v>
      </c>
    </row>
    <row r="224" ht="16" customHeight="1" spans="1:5">
      <c r="A224" s="214">
        <v>222</v>
      </c>
      <c r="B224" s="215" t="s">
        <v>3909</v>
      </c>
      <c r="C224" s="214">
        <v>5</v>
      </c>
      <c r="D224" s="216" t="s">
        <v>3699</v>
      </c>
      <c r="E224" s="217" t="s">
        <v>3689</v>
      </c>
    </row>
    <row r="225" ht="16" customHeight="1" spans="1:5">
      <c r="A225" s="214">
        <v>223</v>
      </c>
      <c r="B225" s="215" t="s">
        <v>3910</v>
      </c>
      <c r="C225" s="214">
        <v>3</v>
      </c>
      <c r="D225" s="216" t="s">
        <v>3699</v>
      </c>
      <c r="E225" s="217" t="s">
        <v>3689</v>
      </c>
    </row>
    <row r="226" ht="16" customHeight="1" spans="1:5">
      <c r="A226" s="214">
        <v>224</v>
      </c>
      <c r="B226" s="215" t="s">
        <v>3911</v>
      </c>
      <c r="C226" s="214">
        <v>1</v>
      </c>
      <c r="D226" s="216" t="s">
        <v>3704</v>
      </c>
      <c r="E226" s="217" t="s">
        <v>3705</v>
      </c>
    </row>
    <row r="227" ht="16" customHeight="1" spans="1:5">
      <c r="A227" s="214">
        <v>225</v>
      </c>
      <c r="B227" s="215" t="s">
        <v>3912</v>
      </c>
      <c r="C227" s="214">
        <v>2</v>
      </c>
      <c r="D227" s="216" t="s">
        <v>3699</v>
      </c>
      <c r="E227" s="217" t="s">
        <v>3689</v>
      </c>
    </row>
    <row r="228" ht="16" customHeight="1" spans="1:5">
      <c r="A228" s="214">
        <v>226</v>
      </c>
      <c r="B228" s="215" t="s">
        <v>3913</v>
      </c>
      <c r="C228" s="214">
        <v>1</v>
      </c>
      <c r="D228" s="216" t="s">
        <v>3699</v>
      </c>
      <c r="E228" s="217" t="s">
        <v>3689</v>
      </c>
    </row>
    <row r="229" ht="16" customHeight="1" spans="1:5">
      <c r="A229" s="214">
        <v>227</v>
      </c>
      <c r="B229" s="215" t="s">
        <v>3914</v>
      </c>
      <c r="C229" s="214">
        <v>2</v>
      </c>
      <c r="D229" s="216" t="s">
        <v>3704</v>
      </c>
      <c r="E229" s="217" t="s">
        <v>3705</v>
      </c>
    </row>
    <row r="230" ht="16" customHeight="1" spans="1:5">
      <c r="A230" s="214">
        <v>228</v>
      </c>
      <c r="B230" s="215" t="s">
        <v>3915</v>
      </c>
      <c r="C230" s="214">
        <v>1</v>
      </c>
      <c r="D230" s="216" t="s">
        <v>3704</v>
      </c>
      <c r="E230" s="217" t="s">
        <v>3705</v>
      </c>
    </row>
    <row r="231" ht="16" customHeight="1" spans="1:5">
      <c r="A231" s="214">
        <v>229</v>
      </c>
      <c r="B231" s="215" t="s">
        <v>3916</v>
      </c>
      <c r="C231" s="214">
        <v>2</v>
      </c>
      <c r="D231" s="216" t="s">
        <v>3704</v>
      </c>
      <c r="E231" s="217" t="s">
        <v>3705</v>
      </c>
    </row>
    <row r="232" ht="16" customHeight="1" spans="1:5">
      <c r="A232" s="214">
        <v>230</v>
      </c>
      <c r="B232" s="215" t="s">
        <v>3916</v>
      </c>
      <c r="C232" s="214">
        <v>1</v>
      </c>
      <c r="D232" s="216" t="s">
        <v>3699</v>
      </c>
      <c r="E232" s="217" t="s">
        <v>3689</v>
      </c>
    </row>
    <row r="233" ht="16" customHeight="1" spans="1:5">
      <c r="A233" s="214">
        <v>231</v>
      </c>
      <c r="B233" s="215" t="s">
        <v>3917</v>
      </c>
      <c r="C233" s="214">
        <v>1</v>
      </c>
      <c r="D233" s="216" t="s">
        <v>3704</v>
      </c>
      <c r="E233" s="217" t="s">
        <v>3705</v>
      </c>
    </row>
    <row r="234" ht="16" customHeight="1" spans="1:5">
      <c r="A234" s="214">
        <v>232</v>
      </c>
      <c r="B234" s="215" t="s">
        <v>3918</v>
      </c>
      <c r="C234" s="214">
        <v>1</v>
      </c>
      <c r="D234" s="216" t="s">
        <v>3704</v>
      </c>
      <c r="E234" s="217" t="s">
        <v>3705</v>
      </c>
    </row>
    <row r="235" ht="16" customHeight="1" spans="1:5">
      <c r="A235" s="214">
        <v>233</v>
      </c>
      <c r="B235" s="215" t="s">
        <v>3919</v>
      </c>
      <c r="C235" s="214">
        <v>1</v>
      </c>
      <c r="D235" s="216" t="s">
        <v>3704</v>
      </c>
      <c r="E235" s="217" t="s">
        <v>3705</v>
      </c>
    </row>
    <row r="236" ht="16" customHeight="1" spans="1:5">
      <c r="A236" s="214">
        <v>234</v>
      </c>
      <c r="B236" s="215" t="s">
        <v>3920</v>
      </c>
      <c r="C236" s="214">
        <v>1</v>
      </c>
      <c r="D236" s="216" t="s">
        <v>3699</v>
      </c>
      <c r="E236" s="217" t="s">
        <v>3689</v>
      </c>
    </row>
    <row r="237" ht="16" customHeight="1" spans="1:5">
      <c r="A237" s="214">
        <v>235</v>
      </c>
      <c r="B237" s="215" t="s">
        <v>3921</v>
      </c>
      <c r="C237" s="214">
        <v>2</v>
      </c>
      <c r="D237" s="216" t="s">
        <v>3696</v>
      </c>
      <c r="E237" s="217" t="s">
        <v>3697</v>
      </c>
    </row>
    <row r="238" ht="16" customHeight="1" spans="1:5">
      <c r="A238" s="214">
        <v>236</v>
      </c>
      <c r="B238" s="215" t="s">
        <v>3922</v>
      </c>
      <c r="C238" s="214">
        <v>1</v>
      </c>
      <c r="D238" s="216" t="s">
        <v>3704</v>
      </c>
      <c r="E238" s="217" t="s">
        <v>3705</v>
      </c>
    </row>
    <row r="239" ht="16" customHeight="1" spans="1:5">
      <c r="A239" s="214">
        <v>237</v>
      </c>
      <c r="B239" s="215" t="s">
        <v>3923</v>
      </c>
      <c r="C239" s="214">
        <v>1</v>
      </c>
      <c r="D239" s="216" t="s">
        <v>3704</v>
      </c>
      <c r="E239" s="217" t="s">
        <v>3705</v>
      </c>
    </row>
    <row r="240" ht="16" customHeight="1" spans="1:5">
      <c r="A240" s="214">
        <v>238</v>
      </c>
      <c r="B240" s="215" t="s">
        <v>3924</v>
      </c>
      <c r="C240" s="214">
        <v>1</v>
      </c>
      <c r="D240" s="216" t="s">
        <v>3699</v>
      </c>
      <c r="E240" s="217" t="s">
        <v>3689</v>
      </c>
    </row>
    <row r="241" ht="16" customHeight="1" spans="1:5">
      <c r="A241" s="214">
        <v>239</v>
      </c>
      <c r="B241" s="215" t="s">
        <v>3925</v>
      </c>
      <c r="C241" s="214">
        <v>4</v>
      </c>
      <c r="D241" s="216" t="s">
        <v>3704</v>
      </c>
      <c r="E241" s="217" t="s">
        <v>3705</v>
      </c>
    </row>
    <row r="242" ht="16" customHeight="1" spans="1:5">
      <c r="A242" s="214">
        <v>240</v>
      </c>
      <c r="B242" s="215" t="s">
        <v>3926</v>
      </c>
      <c r="C242" s="214">
        <v>1</v>
      </c>
      <c r="D242" s="216" t="s">
        <v>3704</v>
      </c>
      <c r="E242" s="217" t="s">
        <v>3705</v>
      </c>
    </row>
    <row r="243" ht="16" customHeight="1" spans="1:5">
      <c r="A243" s="214">
        <v>241</v>
      </c>
      <c r="B243" s="215" t="s">
        <v>3927</v>
      </c>
      <c r="C243" s="214">
        <v>1</v>
      </c>
      <c r="D243" s="216" t="s">
        <v>3693</v>
      </c>
      <c r="E243" s="217" t="s">
        <v>3694</v>
      </c>
    </row>
    <row r="244" ht="16" customHeight="1" spans="1:5">
      <c r="A244" s="214">
        <v>242</v>
      </c>
      <c r="B244" s="215" t="s">
        <v>3928</v>
      </c>
      <c r="C244" s="214">
        <v>1</v>
      </c>
      <c r="D244" s="216" t="s">
        <v>3704</v>
      </c>
      <c r="E244" s="217" t="s">
        <v>3705</v>
      </c>
    </row>
    <row r="245" ht="16" customHeight="1" spans="1:5">
      <c r="A245" s="214">
        <v>243</v>
      </c>
      <c r="B245" s="215" t="s">
        <v>3929</v>
      </c>
      <c r="C245" s="214">
        <v>1</v>
      </c>
      <c r="D245" s="216" t="s">
        <v>3699</v>
      </c>
      <c r="E245" s="217" t="s">
        <v>3689</v>
      </c>
    </row>
    <row r="246" ht="16" customHeight="1" spans="1:5">
      <c r="A246" s="214">
        <v>244</v>
      </c>
      <c r="B246" s="215" t="s">
        <v>3930</v>
      </c>
      <c r="C246" s="214">
        <v>1</v>
      </c>
      <c r="D246" s="216" t="s">
        <v>3699</v>
      </c>
      <c r="E246" s="217" t="s">
        <v>3689</v>
      </c>
    </row>
    <row r="247" ht="16" customHeight="1" spans="1:5">
      <c r="A247" s="214">
        <v>245</v>
      </c>
      <c r="B247" s="215" t="s">
        <v>3931</v>
      </c>
      <c r="C247" s="214">
        <v>1</v>
      </c>
      <c r="D247" s="216" t="s">
        <v>3704</v>
      </c>
      <c r="E247" s="217" t="s">
        <v>3705</v>
      </c>
    </row>
    <row r="248" ht="16" customHeight="1" spans="1:5">
      <c r="A248" s="214">
        <v>246</v>
      </c>
      <c r="B248" s="215" t="s">
        <v>3932</v>
      </c>
      <c r="C248" s="214">
        <v>1</v>
      </c>
      <c r="D248" s="216" t="s">
        <v>3699</v>
      </c>
      <c r="E248" s="217" t="s">
        <v>3689</v>
      </c>
    </row>
    <row r="249" ht="16" customHeight="1" spans="1:5">
      <c r="A249" s="214">
        <v>247</v>
      </c>
      <c r="B249" s="215" t="s">
        <v>3933</v>
      </c>
      <c r="C249" s="214">
        <v>1</v>
      </c>
      <c r="D249" s="216" t="s">
        <v>3699</v>
      </c>
      <c r="E249" s="217" t="s">
        <v>3689</v>
      </c>
    </row>
    <row r="250" ht="16" customHeight="1" spans="1:5">
      <c r="A250" s="214">
        <v>248</v>
      </c>
      <c r="B250" s="215" t="s">
        <v>3934</v>
      </c>
      <c r="C250" s="214">
        <v>1</v>
      </c>
      <c r="D250" s="216" t="s">
        <v>3704</v>
      </c>
      <c r="E250" s="217" t="s">
        <v>3705</v>
      </c>
    </row>
    <row r="251" ht="16" customHeight="1" spans="1:5">
      <c r="A251" s="214">
        <v>249</v>
      </c>
      <c r="B251" s="215" t="s">
        <v>3935</v>
      </c>
      <c r="C251" s="214">
        <v>1</v>
      </c>
      <c r="D251" s="216" t="s">
        <v>3693</v>
      </c>
      <c r="E251" s="217" t="s">
        <v>3694</v>
      </c>
    </row>
    <row r="252" ht="16" customHeight="1" spans="1:5">
      <c r="A252" s="214">
        <v>250</v>
      </c>
      <c r="B252" s="219" t="s">
        <v>3936</v>
      </c>
      <c r="C252" s="214">
        <v>1</v>
      </c>
      <c r="D252" s="216" t="s">
        <v>3704</v>
      </c>
      <c r="E252" s="217" t="s">
        <v>3705</v>
      </c>
    </row>
    <row r="253" ht="16" customHeight="1" spans="1:5">
      <c r="A253" s="214">
        <v>251</v>
      </c>
      <c r="B253" s="219" t="s">
        <v>3937</v>
      </c>
      <c r="C253" s="214">
        <v>2</v>
      </c>
      <c r="D253" s="216" t="s">
        <v>3693</v>
      </c>
      <c r="E253" s="217" t="s">
        <v>3694</v>
      </c>
    </row>
    <row r="254" ht="16" customHeight="1" spans="1:5">
      <c r="A254" s="214">
        <v>252</v>
      </c>
      <c r="B254" s="219" t="s">
        <v>3938</v>
      </c>
      <c r="C254" s="214">
        <v>2</v>
      </c>
      <c r="D254" s="216" t="s">
        <v>3693</v>
      </c>
      <c r="E254" s="217" t="s">
        <v>3694</v>
      </c>
    </row>
    <row r="255" ht="16" customHeight="1" spans="1:5">
      <c r="A255" s="214">
        <v>253</v>
      </c>
      <c r="B255" s="219" t="s">
        <v>3939</v>
      </c>
      <c r="C255" s="214">
        <v>1</v>
      </c>
      <c r="D255" s="216" t="s">
        <v>3693</v>
      </c>
      <c r="E255" s="217" t="s">
        <v>3694</v>
      </c>
    </row>
    <row r="256" ht="16" customHeight="1" spans="1:5">
      <c r="A256" s="214">
        <v>254</v>
      </c>
      <c r="B256" s="219" t="s">
        <v>3940</v>
      </c>
      <c r="C256" s="214">
        <v>1</v>
      </c>
      <c r="D256" s="216" t="s">
        <v>3693</v>
      </c>
      <c r="E256" s="217" t="s">
        <v>3694</v>
      </c>
    </row>
    <row r="257" ht="16" customHeight="1" spans="1:5">
      <c r="A257" s="214">
        <v>255</v>
      </c>
      <c r="B257" s="219" t="s">
        <v>3941</v>
      </c>
      <c r="C257" s="214">
        <v>2</v>
      </c>
      <c r="D257" s="216" t="s">
        <v>3693</v>
      </c>
      <c r="E257" s="217" t="s">
        <v>3694</v>
      </c>
    </row>
    <row r="258" ht="16" customHeight="1" spans="1:5">
      <c r="A258" s="214">
        <v>256</v>
      </c>
      <c r="B258" s="219" t="s">
        <v>3942</v>
      </c>
      <c r="C258" s="214">
        <v>1</v>
      </c>
      <c r="D258" s="216" t="s">
        <v>3693</v>
      </c>
      <c r="E258" s="217" t="s">
        <v>3694</v>
      </c>
    </row>
    <row r="259" ht="16" customHeight="1" spans="1:5">
      <c r="A259" s="214">
        <v>257</v>
      </c>
      <c r="B259" s="219" t="s">
        <v>3943</v>
      </c>
      <c r="C259" s="214">
        <v>1</v>
      </c>
      <c r="D259" s="216" t="s">
        <v>3704</v>
      </c>
      <c r="E259" s="217" t="s">
        <v>3705</v>
      </c>
    </row>
    <row r="260" ht="16" customHeight="1" spans="1:5">
      <c r="A260" s="214">
        <v>258</v>
      </c>
      <c r="B260" s="219" t="s">
        <v>3944</v>
      </c>
      <c r="C260" s="214">
        <v>1</v>
      </c>
      <c r="D260" s="216" t="s">
        <v>3704</v>
      </c>
      <c r="E260" s="217" t="s">
        <v>3705</v>
      </c>
    </row>
    <row r="261" ht="16" customHeight="1" spans="1:5">
      <c r="A261" s="214">
        <v>259</v>
      </c>
      <c r="B261" s="219" t="s">
        <v>3945</v>
      </c>
      <c r="C261" s="214">
        <v>1</v>
      </c>
      <c r="D261" s="216" t="s">
        <v>3704</v>
      </c>
      <c r="E261" s="217" t="s">
        <v>3705</v>
      </c>
    </row>
    <row r="262" ht="16" customHeight="1" spans="1:5">
      <c r="A262" s="214">
        <v>260</v>
      </c>
      <c r="B262" s="219" t="s">
        <v>3946</v>
      </c>
      <c r="C262" s="214">
        <v>1</v>
      </c>
      <c r="D262" s="216" t="s">
        <v>3704</v>
      </c>
      <c r="E262" s="217" t="s">
        <v>3705</v>
      </c>
    </row>
    <row r="263" ht="16" customHeight="1" spans="1:5">
      <c r="A263" s="214">
        <v>261</v>
      </c>
      <c r="B263" s="219" t="s">
        <v>3947</v>
      </c>
      <c r="C263" s="214">
        <v>1</v>
      </c>
      <c r="D263" s="216" t="s">
        <v>3704</v>
      </c>
      <c r="E263" s="217" t="s">
        <v>3705</v>
      </c>
    </row>
    <row r="264" ht="16" customHeight="1" spans="1:5">
      <c r="A264" s="214">
        <v>262</v>
      </c>
      <c r="B264" s="215" t="s">
        <v>3948</v>
      </c>
      <c r="C264" s="214">
        <v>1</v>
      </c>
      <c r="D264" s="216" t="s">
        <v>3704</v>
      </c>
      <c r="E264" s="217" t="s">
        <v>3705</v>
      </c>
    </row>
    <row r="265" ht="16" customHeight="1" spans="1:5">
      <c r="A265" s="214">
        <v>263</v>
      </c>
      <c r="B265" s="215" t="s">
        <v>3949</v>
      </c>
      <c r="C265" s="214">
        <v>1</v>
      </c>
      <c r="D265" s="216" t="s">
        <v>3704</v>
      </c>
      <c r="E265" s="217" t="s">
        <v>3705</v>
      </c>
    </row>
    <row r="266" ht="16" customHeight="1" spans="1:5">
      <c r="A266" s="214">
        <v>264</v>
      </c>
      <c r="B266" s="215" t="s">
        <v>3950</v>
      </c>
      <c r="C266" s="214">
        <v>1</v>
      </c>
      <c r="D266" s="216" t="s">
        <v>3704</v>
      </c>
      <c r="E266" s="217" t="s">
        <v>3705</v>
      </c>
    </row>
    <row r="267" ht="16" customHeight="1" spans="1:5">
      <c r="A267" s="214">
        <v>265</v>
      </c>
      <c r="B267" s="215" t="s">
        <v>3951</v>
      </c>
      <c r="C267" s="214">
        <v>2</v>
      </c>
      <c r="D267" s="216" t="s">
        <v>3685</v>
      </c>
      <c r="E267" s="217" t="s">
        <v>3686</v>
      </c>
    </row>
    <row r="268" ht="16" customHeight="1" spans="1:5">
      <c r="A268" s="214">
        <v>266</v>
      </c>
      <c r="B268" s="215" t="s">
        <v>3952</v>
      </c>
      <c r="C268" s="214">
        <v>1</v>
      </c>
      <c r="D268" s="216" t="s">
        <v>3704</v>
      </c>
      <c r="E268" s="217" t="s">
        <v>3705</v>
      </c>
    </row>
    <row r="269" ht="16" customHeight="1" spans="1:5">
      <c r="A269" s="214">
        <v>267</v>
      </c>
      <c r="B269" s="215" t="s">
        <v>3953</v>
      </c>
      <c r="C269" s="214">
        <v>18</v>
      </c>
      <c r="D269" s="216" t="s">
        <v>3685</v>
      </c>
      <c r="E269" s="217" t="s">
        <v>3686</v>
      </c>
    </row>
    <row r="270" ht="16" customHeight="1" spans="1:5">
      <c r="A270" s="214">
        <v>268</v>
      </c>
      <c r="B270" s="215" t="s">
        <v>3954</v>
      </c>
      <c r="C270" s="214">
        <v>2</v>
      </c>
      <c r="D270" s="216" t="s">
        <v>3696</v>
      </c>
      <c r="E270" s="217" t="s">
        <v>3697</v>
      </c>
    </row>
    <row r="271" ht="16" customHeight="1" spans="1:5">
      <c r="A271" s="214">
        <v>269</v>
      </c>
      <c r="B271" s="215" t="s">
        <v>3954</v>
      </c>
      <c r="C271" s="214">
        <v>5</v>
      </c>
      <c r="D271" s="216" t="s">
        <v>3693</v>
      </c>
      <c r="E271" s="217" t="s">
        <v>3694</v>
      </c>
    </row>
    <row r="272" ht="16" customHeight="1" spans="1:5">
      <c r="A272" s="214">
        <v>270</v>
      </c>
      <c r="B272" s="215" t="s">
        <v>3955</v>
      </c>
      <c r="C272" s="214">
        <v>1</v>
      </c>
      <c r="D272" s="216" t="s">
        <v>3704</v>
      </c>
      <c r="E272" s="217" t="s">
        <v>3705</v>
      </c>
    </row>
    <row r="273" ht="16" customHeight="1" spans="1:5">
      <c r="A273" s="214">
        <v>271</v>
      </c>
      <c r="B273" s="215" t="s">
        <v>3956</v>
      </c>
      <c r="C273" s="214">
        <v>3</v>
      </c>
      <c r="D273" s="216" t="s">
        <v>3704</v>
      </c>
      <c r="E273" s="217" t="s">
        <v>3705</v>
      </c>
    </row>
    <row r="274" ht="16" customHeight="1" spans="1:5">
      <c r="A274" s="214">
        <v>272</v>
      </c>
      <c r="B274" s="215" t="s">
        <v>3957</v>
      </c>
      <c r="C274" s="214">
        <v>3</v>
      </c>
      <c r="D274" s="216" t="s">
        <v>3704</v>
      </c>
      <c r="E274" s="217" t="s">
        <v>3705</v>
      </c>
    </row>
    <row r="275" ht="16" customHeight="1" spans="1:5">
      <c r="A275" s="214">
        <v>273</v>
      </c>
      <c r="B275" s="215" t="s">
        <v>3958</v>
      </c>
      <c r="C275" s="214">
        <v>2</v>
      </c>
      <c r="D275" s="216" t="s">
        <v>3704</v>
      </c>
      <c r="E275" s="217" t="s">
        <v>3705</v>
      </c>
    </row>
    <row r="276" ht="16" customHeight="1" spans="1:5">
      <c r="A276" s="214">
        <v>274</v>
      </c>
      <c r="B276" s="215" t="s">
        <v>3959</v>
      </c>
      <c r="C276" s="214">
        <v>3</v>
      </c>
      <c r="D276" s="216" t="s">
        <v>3704</v>
      </c>
      <c r="E276" s="217" t="s">
        <v>3705</v>
      </c>
    </row>
    <row r="277" ht="16" customHeight="1" spans="1:5">
      <c r="A277" s="214">
        <v>275</v>
      </c>
      <c r="B277" s="215" t="s">
        <v>3960</v>
      </c>
      <c r="C277" s="214">
        <v>3</v>
      </c>
      <c r="D277" s="216" t="s">
        <v>3704</v>
      </c>
      <c r="E277" s="217" t="s">
        <v>3705</v>
      </c>
    </row>
    <row r="278" ht="16" customHeight="1" spans="1:5">
      <c r="A278" s="214">
        <v>276</v>
      </c>
      <c r="B278" s="215" t="s">
        <v>3961</v>
      </c>
      <c r="C278" s="214">
        <v>1</v>
      </c>
      <c r="D278" s="216" t="s">
        <v>3704</v>
      </c>
      <c r="E278" s="217" t="s">
        <v>3705</v>
      </c>
    </row>
    <row r="279" ht="16" customHeight="1" spans="1:5">
      <c r="A279" s="214">
        <v>277</v>
      </c>
      <c r="B279" s="215" t="s">
        <v>3962</v>
      </c>
      <c r="C279" s="214">
        <v>1</v>
      </c>
      <c r="D279" s="216" t="s">
        <v>3704</v>
      </c>
      <c r="E279" s="217" t="s">
        <v>3705</v>
      </c>
    </row>
    <row r="280" ht="16" customHeight="1" spans="1:5">
      <c r="A280" s="214">
        <v>278</v>
      </c>
      <c r="B280" s="215" t="s">
        <v>3963</v>
      </c>
      <c r="C280" s="214">
        <v>1</v>
      </c>
      <c r="D280" s="216" t="s">
        <v>3704</v>
      </c>
      <c r="E280" s="217" t="s">
        <v>3705</v>
      </c>
    </row>
    <row r="281" ht="16" customHeight="1" spans="1:5">
      <c r="A281" s="214">
        <v>279</v>
      </c>
      <c r="B281" s="215" t="s">
        <v>3964</v>
      </c>
      <c r="C281" s="214">
        <v>1</v>
      </c>
      <c r="D281" s="216" t="s">
        <v>3704</v>
      </c>
      <c r="E281" s="217" t="s">
        <v>3705</v>
      </c>
    </row>
    <row r="282" ht="16" customHeight="1" spans="1:5">
      <c r="A282" s="214">
        <v>280</v>
      </c>
      <c r="B282" s="215" t="s">
        <v>3965</v>
      </c>
      <c r="C282" s="214">
        <v>1</v>
      </c>
      <c r="D282" s="216" t="s">
        <v>3704</v>
      </c>
      <c r="E282" s="217" t="s">
        <v>3705</v>
      </c>
    </row>
    <row r="283" ht="16" customHeight="1" spans="1:5">
      <c r="A283" s="214">
        <v>281</v>
      </c>
      <c r="B283" s="215" t="s">
        <v>3966</v>
      </c>
      <c r="C283" s="214">
        <v>1</v>
      </c>
      <c r="D283" s="216" t="s">
        <v>3699</v>
      </c>
      <c r="E283" s="217" t="s">
        <v>3689</v>
      </c>
    </row>
    <row r="284" ht="16" customHeight="1" spans="1:5">
      <c r="A284" s="214">
        <v>282</v>
      </c>
      <c r="B284" s="215" t="s">
        <v>3967</v>
      </c>
      <c r="C284" s="214">
        <v>6</v>
      </c>
      <c r="D284" s="216" t="s">
        <v>3704</v>
      </c>
      <c r="E284" s="217" t="s">
        <v>3705</v>
      </c>
    </row>
    <row r="285" ht="16" customHeight="1" spans="1:5">
      <c r="A285" s="214">
        <v>283</v>
      </c>
      <c r="B285" s="215" t="s">
        <v>3968</v>
      </c>
      <c r="C285" s="214">
        <v>1</v>
      </c>
      <c r="D285" s="216" t="s">
        <v>3895</v>
      </c>
      <c r="E285" s="217" t="s">
        <v>3896</v>
      </c>
    </row>
    <row r="286" ht="16" customHeight="1" spans="1:5">
      <c r="A286" s="214">
        <v>284</v>
      </c>
      <c r="B286" s="215" t="s">
        <v>3969</v>
      </c>
      <c r="C286" s="214">
        <v>1</v>
      </c>
      <c r="D286" s="216" t="s">
        <v>3895</v>
      </c>
      <c r="E286" s="217" t="s">
        <v>3896</v>
      </c>
    </row>
    <row r="287" ht="16" customHeight="1" spans="1:5">
      <c r="A287" s="214">
        <v>285</v>
      </c>
      <c r="B287" s="215" t="s">
        <v>3970</v>
      </c>
      <c r="C287" s="214">
        <v>1</v>
      </c>
      <c r="D287" s="216" t="s">
        <v>3699</v>
      </c>
      <c r="E287" s="217" t="s">
        <v>3689</v>
      </c>
    </row>
    <row r="288" ht="16" customHeight="1" spans="1:5">
      <c r="A288" s="214">
        <v>286</v>
      </c>
      <c r="B288" s="215" t="s">
        <v>3971</v>
      </c>
      <c r="C288" s="214">
        <v>1</v>
      </c>
      <c r="D288" s="216" t="s">
        <v>3693</v>
      </c>
      <c r="E288" s="217" t="s">
        <v>3694</v>
      </c>
    </row>
    <row r="289" ht="16" customHeight="1" spans="1:5">
      <c r="A289" s="214">
        <v>287</v>
      </c>
      <c r="B289" s="215" t="s">
        <v>3972</v>
      </c>
      <c r="C289" s="214">
        <v>1</v>
      </c>
      <c r="D289" s="216" t="s">
        <v>3693</v>
      </c>
      <c r="E289" s="217" t="s">
        <v>3694</v>
      </c>
    </row>
    <row r="290" ht="16" customHeight="1" spans="1:5">
      <c r="A290" s="214">
        <v>288</v>
      </c>
      <c r="B290" s="215" t="s">
        <v>3973</v>
      </c>
      <c r="C290" s="214">
        <v>1</v>
      </c>
      <c r="D290" s="216" t="s">
        <v>3693</v>
      </c>
      <c r="E290" s="217" t="s">
        <v>3694</v>
      </c>
    </row>
    <row r="291" ht="16" customHeight="1" spans="1:5">
      <c r="A291" s="214">
        <v>289</v>
      </c>
      <c r="B291" s="215" t="s">
        <v>3974</v>
      </c>
      <c r="C291" s="214">
        <v>1</v>
      </c>
      <c r="D291" s="216" t="s">
        <v>3693</v>
      </c>
      <c r="E291" s="217" t="s">
        <v>3694</v>
      </c>
    </row>
    <row r="292" ht="16" customHeight="1" spans="1:5">
      <c r="A292" s="214">
        <v>290</v>
      </c>
      <c r="B292" s="215" t="s">
        <v>3975</v>
      </c>
      <c r="C292" s="214">
        <v>1</v>
      </c>
      <c r="D292" s="216" t="s">
        <v>3693</v>
      </c>
      <c r="E292" s="217" t="s">
        <v>3694</v>
      </c>
    </row>
    <row r="293" ht="16" customHeight="1" spans="1:5">
      <c r="A293" s="214">
        <v>291</v>
      </c>
      <c r="B293" s="215" t="s">
        <v>3976</v>
      </c>
      <c r="C293" s="214">
        <v>1</v>
      </c>
      <c r="D293" s="216" t="s">
        <v>3699</v>
      </c>
      <c r="E293" s="217" t="s">
        <v>3689</v>
      </c>
    </row>
    <row r="294" ht="16" customHeight="1" spans="1:5">
      <c r="A294" s="214">
        <v>292</v>
      </c>
      <c r="B294" s="215" t="s">
        <v>3977</v>
      </c>
      <c r="C294" s="214">
        <v>3</v>
      </c>
      <c r="D294" s="216" t="s">
        <v>3699</v>
      </c>
      <c r="E294" s="217" t="s">
        <v>3689</v>
      </c>
    </row>
    <row r="295" ht="16" customHeight="1" spans="1:5">
      <c r="A295" s="214">
        <v>293</v>
      </c>
      <c r="B295" s="215" t="s">
        <v>3978</v>
      </c>
      <c r="C295" s="214">
        <v>1</v>
      </c>
      <c r="D295" s="216" t="s">
        <v>3699</v>
      </c>
      <c r="E295" s="217" t="s">
        <v>3689</v>
      </c>
    </row>
    <row r="296" ht="16" customHeight="1" spans="1:5">
      <c r="A296" s="214">
        <v>294</v>
      </c>
      <c r="B296" s="215" t="s">
        <v>3979</v>
      </c>
      <c r="C296" s="214">
        <v>2</v>
      </c>
      <c r="D296" s="216" t="s">
        <v>3699</v>
      </c>
      <c r="E296" s="217" t="s">
        <v>3689</v>
      </c>
    </row>
    <row r="297" ht="16" customHeight="1" spans="1:5">
      <c r="A297" s="214">
        <v>295</v>
      </c>
      <c r="B297" s="215" t="s">
        <v>3980</v>
      </c>
      <c r="C297" s="214">
        <v>1</v>
      </c>
      <c r="D297" s="216" t="s">
        <v>3699</v>
      </c>
      <c r="E297" s="217" t="s">
        <v>3689</v>
      </c>
    </row>
    <row r="298" ht="16" customHeight="1" spans="1:5">
      <c r="A298" s="214">
        <v>296</v>
      </c>
      <c r="B298" s="215" t="s">
        <v>3981</v>
      </c>
      <c r="C298" s="214">
        <v>1</v>
      </c>
      <c r="D298" s="216" t="s">
        <v>3699</v>
      </c>
      <c r="E298" s="217" t="s">
        <v>3689</v>
      </c>
    </row>
    <row r="299" ht="16" customHeight="1" spans="1:5">
      <c r="A299" s="214">
        <v>297</v>
      </c>
      <c r="B299" s="215" t="s">
        <v>3982</v>
      </c>
      <c r="C299" s="214">
        <v>2</v>
      </c>
      <c r="D299" s="216" t="s">
        <v>3699</v>
      </c>
      <c r="E299" s="217" t="s">
        <v>3689</v>
      </c>
    </row>
    <row r="300" ht="16" customHeight="1" spans="1:5">
      <c r="A300" s="214">
        <v>298</v>
      </c>
      <c r="B300" s="215" t="s">
        <v>3983</v>
      </c>
      <c r="C300" s="214">
        <v>1</v>
      </c>
      <c r="D300" s="216" t="s">
        <v>3699</v>
      </c>
      <c r="E300" s="217" t="s">
        <v>3689</v>
      </c>
    </row>
    <row r="301" ht="16" customHeight="1" spans="1:5">
      <c r="A301" s="214">
        <v>299</v>
      </c>
      <c r="B301" s="215" t="s">
        <v>3984</v>
      </c>
      <c r="C301" s="214">
        <v>1</v>
      </c>
      <c r="D301" s="216" t="s">
        <v>3699</v>
      </c>
      <c r="E301" s="217" t="s">
        <v>3689</v>
      </c>
    </row>
    <row r="302" ht="16" customHeight="1" spans="1:5">
      <c r="A302" s="214">
        <v>300</v>
      </c>
      <c r="B302" s="215" t="s">
        <v>3985</v>
      </c>
      <c r="C302" s="214">
        <v>1</v>
      </c>
      <c r="D302" s="216" t="s">
        <v>3699</v>
      </c>
      <c r="E302" s="217" t="s">
        <v>3689</v>
      </c>
    </row>
    <row r="303" ht="16" customHeight="1" spans="1:5">
      <c r="A303" s="214">
        <v>301</v>
      </c>
      <c r="B303" s="215" t="s">
        <v>3986</v>
      </c>
      <c r="C303" s="214">
        <v>1</v>
      </c>
      <c r="D303" s="216" t="s">
        <v>3699</v>
      </c>
      <c r="E303" s="217" t="s">
        <v>3689</v>
      </c>
    </row>
    <row r="304" ht="16" customHeight="1" spans="1:5">
      <c r="A304" s="214">
        <v>302</v>
      </c>
      <c r="B304" s="215" t="s">
        <v>3987</v>
      </c>
      <c r="C304" s="214">
        <v>1</v>
      </c>
      <c r="D304" s="216" t="s">
        <v>3699</v>
      </c>
      <c r="E304" s="217" t="s">
        <v>3689</v>
      </c>
    </row>
    <row r="305" ht="16" customHeight="1" spans="1:5">
      <c r="A305" s="214">
        <v>303</v>
      </c>
      <c r="B305" s="215" t="s">
        <v>3988</v>
      </c>
      <c r="C305" s="214">
        <v>1</v>
      </c>
      <c r="D305" s="216" t="s">
        <v>3699</v>
      </c>
      <c r="E305" s="217" t="s">
        <v>3689</v>
      </c>
    </row>
    <row r="306" ht="16" customHeight="1" spans="1:5">
      <c r="A306" s="214">
        <v>304</v>
      </c>
      <c r="B306" s="215" t="s">
        <v>3989</v>
      </c>
      <c r="C306" s="214">
        <v>2</v>
      </c>
      <c r="D306" s="216" t="s">
        <v>3699</v>
      </c>
      <c r="E306" s="217" t="s">
        <v>3689</v>
      </c>
    </row>
    <row r="307" ht="16" customHeight="1" spans="1:5">
      <c r="A307" s="214">
        <v>305</v>
      </c>
      <c r="B307" s="215" t="s">
        <v>3990</v>
      </c>
      <c r="C307" s="214">
        <v>1</v>
      </c>
      <c r="D307" s="216" t="s">
        <v>3699</v>
      </c>
      <c r="E307" s="217" t="s">
        <v>3689</v>
      </c>
    </row>
    <row r="308" ht="16" customHeight="1" spans="1:5">
      <c r="A308" s="214">
        <v>306</v>
      </c>
      <c r="B308" s="215" t="s">
        <v>3991</v>
      </c>
      <c r="C308" s="214">
        <v>1</v>
      </c>
      <c r="D308" s="216" t="s">
        <v>3699</v>
      </c>
      <c r="E308" s="217" t="s">
        <v>3689</v>
      </c>
    </row>
    <row r="309" ht="16" customHeight="1" spans="1:5">
      <c r="A309" s="214">
        <v>307</v>
      </c>
      <c r="B309" s="215" t="s">
        <v>3992</v>
      </c>
      <c r="C309" s="214">
        <v>1</v>
      </c>
      <c r="D309" s="216" t="s">
        <v>3699</v>
      </c>
      <c r="E309" s="217" t="s">
        <v>3689</v>
      </c>
    </row>
    <row r="310" ht="16" customHeight="1" spans="1:5">
      <c r="A310" s="214">
        <v>308</v>
      </c>
      <c r="B310" s="215" t="s">
        <v>3993</v>
      </c>
      <c r="C310" s="214">
        <v>1</v>
      </c>
      <c r="D310" s="216" t="s">
        <v>3699</v>
      </c>
      <c r="E310" s="217" t="s">
        <v>3689</v>
      </c>
    </row>
    <row r="311" ht="16" customHeight="1" spans="1:5">
      <c r="A311" s="214">
        <v>309</v>
      </c>
      <c r="B311" s="215" t="s">
        <v>3994</v>
      </c>
      <c r="C311" s="214">
        <v>2</v>
      </c>
      <c r="D311" s="216" t="s">
        <v>3699</v>
      </c>
      <c r="E311" s="217" t="s">
        <v>3689</v>
      </c>
    </row>
    <row r="312" ht="16" customHeight="1" spans="1:5">
      <c r="A312" s="214">
        <v>310</v>
      </c>
      <c r="B312" s="215" t="s">
        <v>3995</v>
      </c>
      <c r="C312" s="214">
        <v>2</v>
      </c>
      <c r="D312" s="216" t="s">
        <v>3699</v>
      </c>
      <c r="E312" s="217" t="s">
        <v>3689</v>
      </c>
    </row>
    <row r="313" ht="16" customHeight="1" spans="1:5">
      <c r="A313" s="214">
        <v>311</v>
      </c>
      <c r="B313" s="215" t="s">
        <v>3996</v>
      </c>
      <c r="C313" s="214">
        <v>1</v>
      </c>
      <c r="D313" s="216" t="s">
        <v>3699</v>
      </c>
      <c r="E313" s="217" t="s">
        <v>3689</v>
      </c>
    </row>
    <row r="314" ht="16" customHeight="1" spans="1:5">
      <c r="A314" s="214">
        <v>312</v>
      </c>
      <c r="B314" s="215" t="s">
        <v>3997</v>
      </c>
      <c r="C314" s="214">
        <v>7</v>
      </c>
      <c r="D314" s="216" t="s">
        <v>3699</v>
      </c>
      <c r="E314" s="217" t="s">
        <v>3689</v>
      </c>
    </row>
    <row r="315" ht="16" customHeight="1" spans="1:5">
      <c r="A315" s="214">
        <v>313</v>
      </c>
      <c r="B315" s="215" t="s">
        <v>3998</v>
      </c>
      <c r="C315" s="214">
        <v>10</v>
      </c>
      <c r="D315" s="216" t="s">
        <v>3699</v>
      </c>
      <c r="E315" s="217" t="s">
        <v>3689</v>
      </c>
    </row>
    <row r="316" ht="16" customHeight="1" spans="1:5">
      <c r="A316" s="214">
        <v>314</v>
      </c>
      <c r="B316" s="215" t="s">
        <v>3999</v>
      </c>
      <c r="C316" s="214">
        <v>5</v>
      </c>
      <c r="D316" s="216" t="s">
        <v>3699</v>
      </c>
      <c r="E316" s="217" t="s">
        <v>3689</v>
      </c>
    </row>
    <row r="317" ht="16" customHeight="1" spans="1:5">
      <c r="A317" s="214">
        <v>315</v>
      </c>
      <c r="B317" s="215" t="s">
        <v>4000</v>
      </c>
      <c r="C317" s="214">
        <v>1</v>
      </c>
      <c r="D317" s="216" t="s">
        <v>3704</v>
      </c>
      <c r="E317" s="217" t="s">
        <v>3705</v>
      </c>
    </row>
    <row r="318" ht="16" customHeight="1" spans="1:5">
      <c r="A318" s="214">
        <v>316</v>
      </c>
      <c r="B318" s="215" t="s">
        <v>3978</v>
      </c>
      <c r="C318" s="214">
        <v>2</v>
      </c>
      <c r="D318" s="216" t="s">
        <v>3704</v>
      </c>
      <c r="E318" s="217" t="s">
        <v>3705</v>
      </c>
    </row>
    <row r="319" ht="16" customHeight="1" spans="1:5">
      <c r="A319" s="214">
        <v>317</v>
      </c>
      <c r="B319" s="215" t="s">
        <v>4001</v>
      </c>
      <c r="C319" s="214">
        <v>1</v>
      </c>
      <c r="D319" s="216" t="s">
        <v>3704</v>
      </c>
      <c r="E319" s="217" t="s">
        <v>3705</v>
      </c>
    </row>
    <row r="320" ht="16" customHeight="1" spans="1:5">
      <c r="A320" s="214">
        <v>318</v>
      </c>
      <c r="B320" s="215" t="s">
        <v>4002</v>
      </c>
      <c r="C320" s="214">
        <v>1</v>
      </c>
      <c r="D320" s="216" t="s">
        <v>3704</v>
      </c>
      <c r="E320" s="217" t="s">
        <v>3705</v>
      </c>
    </row>
    <row r="321" ht="16" customHeight="1" spans="1:5">
      <c r="A321" s="214">
        <v>319</v>
      </c>
      <c r="B321" s="215" t="s">
        <v>4003</v>
      </c>
      <c r="C321" s="214">
        <v>5</v>
      </c>
      <c r="D321" s="216" t="s">
        <v>3704</v>
      </c>
      <c r="E321" s="217" t="s">
        <v>3705</v>
      </c>
    </row>
    <row r="322" ht="16" customHeight="1" spans="1:5">
      <c r="A322" s="214">
        <v>320</v>
      </c>
      <c r="B322" s="215" t="s">
        <v>4004</v>
      </c>
      <c r="C322" s="214">
        <v>2</v>
      </c>
      <c r="D322" s="216" t="s">
        <v>3704</v>
      </c>
      <c r="E322" s="217" t="s">
        <v>3705</v>
      </c>
    </row>
    <row r="323" ht="16" customHeight="1" spans="1:5">
      <c r="A323" s="214">
        <v>321</v>
      </c>
      <c r="B323" s="215" t="s">
        <v>4005</v>
      </c>
      <c r="C323" s="214">
        <v>15</v>
      </c>
      <c r="D323" s="216" t="s">
        <v>3704</v>
      </c>
      <c r="E323" s="217" t="s">
        <v>3705</v>
      </c>
    </row>
    <row r="324" ht="16" customHeight="1" spans="1:5">
      <c r="A324" s="214">
        <v>322</v>
      </c>
      <c r="B324" s="215" t="s">
        <v>4006</v>
      </c>
      <c r="C324" s="214">
        <v>9</v>
      </c>
      <c r="D324" s="216" t="s">
        <v>3704</v>
      </c>
      <c r="E324" s="217" t="s">
        <v>3705</v>
      </c>
    </row>
    <row r="325" ht="16" customHeight="1" spans="1:5">
      <c r="A325" s="214">
        <v>323</v>
      </c>
      <c r="B325" s="215" t="s">
        <v>3994</v>
      </c>
      <c r="C325" s="214">
        <v>16</v>
      </c>
      <c r="D325" s="216" t="s">
        <v>3704</v>
      </c>
      <c r="E325" s="217" t="s">
        <v>3705</v>
      </c>
    </row>
    <row r="326" ht="16" customHeight="1" spans="1:5">
      <c r="A326" s="214">
        <v>324</v>
      </c>
      <c r="B326" s="215" t="s">
        <v>3994</v>
      </c>
      <c r="C326" s="214">
        <v>5</v>
      </c>
      <c r="D326" s="216" t="s">
        <v>3704</v>
      </c>
      <c r="E326" s="217" t="s">
        <v>3705</v>
      </c>
    </row>
    <row r="327" ht="16" customHeight="1" spans="1:5">
      <c r="A327" s="214">
        <v>325</v>
      </c>
      <c r="B327" s="215" t="s">
        <v>4007</v>
      </c>
      <c r="C327" s="214">
        <v>10</v>
      </c>
      <c r="D327" s="216" t="s">
        <v>3704</v>
      </c>
      <c r="E327" s="217" t="s">
        <v>3705</v>
      </c>
    </row>
    <row r="328" ht="16" customHeight="1" spans="1:5">
      <c r="A328" s="214">
        <v>326</v>
      </c>
      <c r="B328" s="215" t="s">
        <v>4007</v>
      </c>
      <c r="C328" s="214">
        <v>5</v>
      </c>
      <c r="D328" s="216" t="s">
        <v>3704</v>
      </c>
      <c r="E328" s="217" t="s">
        <v>3705</v>
      </c>
    </row>
    <row r="329" ht="16" customHeight="1" spans="1:5">
      <c r="A329" s="214">
        <v>327</v>
      </c>
      <c r="B329" s="215" t="s">
        <v>4008</v>
      </c>
      <c r="C329" s="214">
        <v>4</v>
      </c>
      <c r="D329" s="216" t="s">
        <v>3704</v>
      </c>
      <c r="E329" s="217" t="s">
        <v>3705</v>
      </c>
    </row>
    <row r="330" ht="16" customHeight="1" spans="1:5">
      <c r="A330" s="214">
        <v>328</v>
      </c>
      <c r="B330" s="215" t="s">
        <v>4008</v>
      </c>
      <c r="C330" s="214">
        <v>4</v>
      </c>
      <c r="D330" s="216" t="s">
        <v>3704</v>
      </c>
      <c r="E330" s="217" t="s">
        <v>3705</v>
      </c>
    </row>
    <row r="331" ht="16" customHeight="1" spans="1:5">
      <c r="A331" s="214">
        <v>329</v>
      </c>
      <c r="B331" s="215" t="s">
        <v>4009</v>
      </c>
      <c r="C331" s="214">
        <v>20</v>
      </c>
      <c r="D331" s="216" t="s">
        <v>3704</v>
      </c>
      <c r="E331" s="217" t="s">
        <v>3705</v>
      </c>
    </row>
    <row r="332" ht="16" customHeight="1" spans="1:5">
      <c r="A332" s="214">
        <v>330</v>
      </c>
      <c r="B332" s="215" t="s">
        <v>4010</v>
      </c>
      <c r="C332" s="214">
        <v>4</v>
      </c>
      <c r="D332" s="216" t="s">
        <v>3704</v>
      </c>
      <c r="E332" s="217" t="s">
        <v>3705</v>
      </c>
    </row>
    <row r="333" ht="16" customHeight="1" spans="1:5">
      <c r="A333" s="214">
        <v>331</v>
      </c>
      <c r="B333" s="215" t="s">
        <v>4010</v>
      </c>
      <c r="C333" s="214">
        <v>4</v>
      </c>
      <c r="D333" s="216" t="s">
        <v>3704</v>
      </c>
      <c r="E333" s="217" t="s">
        <v>3705</v>
      </c>
    </row>
    <row r="334" ht="16" customHeight="1" spans="1:5">
      <c r="A334" s="214">
        <v>332</v>
      </c>
      <c r="B334" s="215" t="s">
        <v>3998</v>
      </c>
      <c r="C334" s="214">
        <v>61</v>
      </c>
      <c r="D334" s="216" t="s">
        <v>3704</v>
      </c>
      <c r="E334" s="217" t="s">
        <v>3705</v>
      </c>
    </row>
    <row r="335" ht="16" customHeight="1" spans="1:5">
      <c r="A335" s="214">
        <v>333</v>
      </c>
      <c r="B335" s="215" t="s">
        <v>3998</v>
      </c>
      <c r="C335" s="214">
        <v>4</v>
      </c>
      <c r="D335" s="216" t="s">
        <v>3704</v>
      </c>
      <c r="E335" s="217" t="s">
        <v>3705</v>
      </c>
    </row>
    <row r="336" ht="16" customHeight="1" spans="1:5">
      <c r="A336" s="214">
        <v>334</v>
      </c>
      <c r="B336" s="215" t="s">
        <v>4011</v>
      </c>
      <c r="C336" s="214">
        <v>3</v>
      </c>
      <c r="D336" s="216" t="s">
        <v>3696</v>
      </c>
      <c r="E336" s="217" t="s">
        <v>3697</v>
      </c>
    </row>
    <row r="337" ht="16" customHeight="1" spans="1:5">
      <c r="A337" s="214">
        <v>335</v>
      </c>
      <c r="B337" s="215" t="s">
        <v>4011</v>
      </c>
      <c r="C337" s="214">
        <v>3</v>
      </c>
      <c r="D337" s="216" t="s">
        <v>3693</v>
      </c>
      <c r="E337" s="217" t="s">
        <v>3694</v>
      </c>
    </row>
    <row r="338" ht="16" customHeight="1" spans="1:5">
      <c r="A338" s="214">
        <v>336</v>
      </c>
      <c r="B338" s="215" t="s">
        <v>4012</v>
      </c>
      <c r="C338" s="214">
        <v>2</v>
      </c>
      <c r="D338" s="216" t="s">
        <v>3693</v>
      </c>
      <c r="E338" s="217" t="s">
        <v>3694</v>
      </c>
    </row>
    <row r="339" ht="16" customHeight="1" spans="1:5">
      <c r="A339" s="214">
        <v>337</v>
      </c>
      <c r="B339" s="215" t="s">
        <v>4013</v>
      </c>
      <c r="C339" s="214">
        <v>5</v>
      </c>
      <c r="D339" s="216" t="s">
        <v>3693</v>
      </c>
      <c r="E339" s="217" t="s">
        <v>3694</v>
      </c>
    </row>
    <row r="340" ht="16" customHeight="1" spans="1:5">
      <c r="A340" s="214">
        <v>338</v>
      </c>
      <c r="B340" s="215" t="s">
        <v>4014</v>
      </c>
      <c r="C340" s="214">
        <v>1</v>
      </c>
      <c r="D340" s="216" t="s">
        <v>3704</v>
      </c>
      <c r="E340" s="217" t="s">
        <v>3705</v>
      </c>
    </row>
    <row r="341" ht="16" customHeight="1" spans="1:5">
      <c r="A341" s="214">
        <v>339</v>
      </c>
      <c r="B341" s="215" t="s">
        <v>4015</v>
      </c>
      <c r="C341" s="214">
        <v>6</v>
      </c>
      <c r="D341" s="216" t="s">
        <v>3693</v>
      </c>
      <c r="E341" s="217" t="s">
        <v>3694</v>
      </c>
    </row>
    <row r="342" ht="16" customHeight="1" spans="1:5">
      <c r="A342" s="214">
        <v>340</v>
      </c>
      <c r="B342" s="215" t="s">
        <v>4016</v>
      </c>
      <c r="C342" s="214">
        <v>1</v>
      </c>
      <c r="D342" s="216" t="s">
        <v>3704</v>
      </c>
      <c r="E342" s="217" t="s">
        <v>3705</v>
      </c>
    </row>
    <row r="343" ht="16" customHeight="1" spans="1:5">
      <c r="A343" s="214">
        <v>341</v>
      </c>
      <c r="B343" s="215" t="s">
        <v>4017</v>
      </c>
      <c r="C343" s="214">
        <v>1</v>
      </c>
      <c r="D343" s="216" t="s">
        <v>3704</v>
      </c>
      <c r="E343" s="217" t="s">
        <v>3705</v>
      </c>
    </row>
    <row r="344" ht="16" customHeight="1" spans="1:5">
      <c r="A344" s="214">
        <v>342</v>
      </c>
      <c r="B344" s="215" t="s">
        <v>4018</v>
      </c>
      <c r="C344" s="214">
        <v>1</v>
      </c>
      <c r="D344" s="216" t="s">
        <v>3704</v>
      </c>
      <c r="E344" s="217" t="s">
        <v>3705</v>
      </c>
    </row>
    <row r="345" ht="16" customHeight="1" spans="1:5">
      <c r="A345" s="214">
        <v>343</v>
      </c>
      <c r="B345" s="215" t="s">
        <v>4019</v>
      </c>
      <c r="C345" s="214">
        <v>1</v>
      </c>
      <c r="D345" s="216" t="s">
        <v>3704</v>
      </c>
      <c r="E345" s="217" t="s">
        <v>3705</v>
      </c>
    </row>
    <row r="346" ht="16" customHeight="1" spans="1:5">
      <c r="A346" s="214">
        <v>344</v>
      </c>
      <c r="B346" s="215" t="s">
        <v>4020</v>
      </c>
      <c r="C346" s="214">
        <v>3</v>
      </c>
      <c r="D346" s="216" t="s">
        <v>3704</v>
      </c>
      <c r="E346" s="217" t="s">
        <v>3705</v>
      </c>
    </row>
    <row r="347" ht="16" customHeight="1" spans="1:5">
      <c r="A347" s="214">
        <v>345</v>
      </c>
      <c r="B347" s="215" t="s">
        <v>4021</v>
      </c>
      <c r="C347" s="214">
        <v>3</v>
      </c>
      <c r="D347" s="216" t="s">
        <v>3704</v>
      </c>
      <c r="E347" s="217" t="s">
        <v>3705</v>
      </c>
    </row>
    <row r="348" ht="16" customHeight="1" spans="1:5">
      <c r="A348" s="214">
        <v>346</v>
      </c>
      <c r="B348" s="215" t="s">
        <v>4022</v>
      </c>
      <c r="C348" s="214">
        <v>1</v>
      </c>
      <c r="D348" s="216" t="s">
        <v>3704</v>
      </c>
      <c r="E348" s="217" t="s">
        <v>3705</v>
      </c>
    </row>
    <row r="349" ht="16" customHeight="1" spans="1:5">
      <c r="A349" s="214">
        <v>347</v>
      </c>
      <c r="B349" s="215" t="s">
        <v>4023</v>
      </c>
      <c r="C349" s="214">
        <v>3</v>
      </c>
      <c r="D349" s="216" t="s">
        <v>3704</v>
      </c>
      <c r="E349" s="217" t="s">
        <v>3705</v>
      </c>
    </row>
    <row r="350" ht="16" customHeight="1" spans="1:5">
      <c r="A350" s="214">
        <v>348</v>
      </c>
      <c r="B350" s="215" t="s">
        <v>4024</v>
      </c>
      <c r="C350" s="214">
        <v>2</v>
      </c>
      <c r="D350" s="216" t="s">
        <v>3704</v>
      </c>
      <c r="E350" s="217" t="s">
        <v>3705</v>
      </c>
    </row>
    <row r="351" ht="16" customHeight="1" spans="1:5">
      <c r="A351" s="214">
        <v>349</v>
      </c>
      <c r="B351" s="215" t="s">
        <v>4025</v>
      </c>
      <c r="C351" s="214">
        <v>1</v>
      </c>
      <c r="D351" s="216" t="s">
        <v>3704</v>
      </c>
      <c r="E351" s="217" t="s">
        <v>3705</v>
      </c>
    </row>
    <row r="352" ht="16" customHeight="1" spans="1:5">
      <c r="A352" s="214">
        <v>350</v>
      </c>
      <c r="B352" s="215" t="s">
        <v>4026</v>
      </c>
      <c r="C352" s="214">
        <v>1</v>
      </c>
      <c r="D352" s="216" t="s">
        <v>3704</v>
      </c>
      <c r="E352" s="217" t="s">
        <v>3705</v>
      </c>
    </row>
    <row r="353" ht="16" customHeight="1" spans="1:5">
      <c r="A353" s="214">
        <v>351</v>
      </c>
      <c r="B353" s="215" t="s">
        <v>4027</v>
      </c>
      <c r="C353" s="214">
        <v>2</v>
      </c>
      <c r="D353" s="216" t="s">
        <v>3704</v>
      </c>
      <c r="E353" s="217" t="s">
        <v>3705</v>
      </c>
    </row>
    <row r="354" ht="16" customHeight="1" spans="1:5">
      <c r="A354" s="214">
        <v>352</v>
      </c>
      <c r="B354" s="215" t="s">
        <v>4028</v>
      </c>
      <c r="C354" s="214">
        <v>2</v>
      </c>
      <c r="D354" s="216" t="s">
        <v>3704</v>
      </c>
      <c r="E354" s="217" t="s">
        <v>3705</v>
      </c>
    </row>
    <row r="355" ht="16" customHeight="1" spans="1:5">
      <c r="A355" s="214">
        <v>353</v>
      </c>
      <c r="B355" s="215" t="s">
        <v>4029</v>
      </c>
      <c r="C355" s="214">
        <v>3</v>
      </c>
      <c r="D355" s="216" t="s">
        <v>3704</v>
      </c>
      <c r="E355" s="217" t="s">
        <v>3705</v>
      </c>
    </row>
    <row r="356" ht="16" customHeight="1" spans="1:5">
      <c r="A356" s="214">
        <v>354</v>
      </c>
      <c r="B356" s="215" t="s">
        <v>4030</v>
      </c>
      <c r="C356" s="214">
        <v>2</v>
      </c>
      <c r="D356" s="216" t="s">
        <v>3704</v>
      </c>
      <c r="E356" s="217" t="s">
        <v>3705</v>
      </c>
    </row>
    <row r="357" ht="16" customHeight="1" spans="1:5">
      <c r="A357" s="214">
        <v>355</v>
      </c>
      <c r="B357" s="215" t="s">
        <v>4031</v>
      </c>
      <c r="C357" s="214">
        <v>1</v>
      </c>
      <c r="D357" s="216" t="s">
        <v>3704</v>
      </c>
      <c r="E357" s="217" t="s">
        <v>3705</v>
      </c>
    </row>
    <row r="358" ht="16" customHeight="1" spans="1:5">
      <c r="A358" s="214">
        <v>356</v>
      </c>
      <c r="B358" s="215" t="s">
        <v>4032</v>
      </c>
      <c r="C358" s="214">
        <v>1</v>
      </c>
      <c r="D358" s="216" t="s">
        <v>3704</v>
      </c>
      <c r="E358" s="217" t="s">
        <v>3705</v>
      </c>
    </row>
    <row r="359" ht="16" customHeight="1" spans="1:5">
      <c r="A359" s="214">
        <v>357</v>
      </c>
      <c r="B359" s="215" t="s">
        <v>4033</v>
      </c>
      <c r="C359" s="214">
        <v>1</v>
      </c>
      <c r="D359" s="216" t="s">
        <v>3693</v>
      </c>
      <c r="E359" s="217" t="s">
        <v>3694</v>
      </c>
    </row>
    <row r="360" ht="16" customHeight="1" spans="1:5">
      <c r="A360" s="214">
        <v>358</v>
      </c>
      <c r="B360" s="215" t="s">
        <v>4034</v>
      </c>
      <c r="C360" s="214">
        <v>1</v>
      </c>
      <c r="D360" s="216" t="s">
        <v>3704</v>
      </c>
      <c r="E360" s="217" t="s">
        <v>3705</v>
      </c>
    </row>
    <row r="361" ht="16" customHeight="1" spans="1:5">
      <c r="A361" s="214">
        <v>359</v>
      </c>
      <c r="B361" s="215" t="s">
        <v>4035</v>
      </c>
      <c r="C361" s="214">
        <v>1</v>
      </c>
      <c r="D361" s="216" t="s">
        <v>3704</v>
      </c>
      <c r="E361" s="217" t="s">
        <v>3705</v>
      </c>
    </row>
    <row r="362" ht="16" customHeight="1" spans="1:5">
      <c r="A362" s="214">
        <v>360</v>
      </c>
      <c r="B362" s="215" t="s">
        <v>4036</v>
      </c>
      <c r="C362" s="214">
        <v>1</v>
      </c>
      <c r="D362" s="216" t="s">
        <v>3704</v>
      </c>
      <c r="E362" s="217" t="s">
        <v>3705</v>
      </c>
    </row>
    <row r="363" ht="16" customHeight="1" spans="1:5">
      <c r="A363" s="214">
        <v>361</v>
      </c>
      <c r="B363" s="215" t="s">
        <v>4037</v>
      </c>
      <c r="C363" s="214">
        <v>2</v>
      </c>
      <c r="D363" s="216" t="s">
        <v>3704</v>
      </c>
      <c r="E363" s="217" t="s">
        <v>3705</v>
      </c>
    </row>
    <row r="364" ht="16" customHeight="1" spans="1:5">
      <c r="A364" s="214">
        <v>362</v>
      </c>
      <c r="B364" s="215" t="s">
        <v>4038</v>
      </c>
      <c r="C364" s="214">
        <v>1</v>
      </c>
      <c r="D364" s="216" t="s">
        <v>3704</v>
      </c>
      <c r="E364" s="217" t="s">
        <v>3705</v>
      </c>
    </row>
    <row r="365" ht="16" customHeight="1" spans="1:5">
      <c r="A365" s="214">
        <v>363</v>
      </c>
      <c r="B365" s="215" t="s">
        <v>4039</v>
      </c>
      <c r="C365" s="214">
        <v>1</v>
      </c>
      <c r="D365" s="216" t="s">
        <v>3704</v>
      </c>
      <c r="E365" s="217" t="s">
        <v>3705</v>
      </c>
    </row>
    <row r="366" ht="16" customHeight="1" spans="1:5">
      <c r="A366" s="214">
        <v>364</v>
      </c>
      <c r="B366" s="215" t="s">
        <v>4040</v>
      </c>
      <c r="C366" s="214">
        <v>1</v>
      </c>
      <c r="D366" s="216" t="s">
        <v>3704</v>
      </c>
      <c r="E366" s="217" t="s">
        <v>3705</v>
      </c>
    </row>
    <row r="367" ht="16" customHeight="1" spans="1:5">
      <c r="A367" s="214">
        <v>365</v>
      </c>
      <c r="B367" s="215" t="s">
        <v>4041</v>
      </c>
      <c r="C367" s="214">
        <v>1</v>
      </c>
      <c r="D367" s="216" t="s">
        <v>3704</v>
      </c>
      <c r="E367" s="217" t="s">
        <v>3705</v>
      </c>
    </row>
    <row r="368" ht="16" customHeight="1" spans="1:5">
      <c r="A368" s="214">
        <v>366</v>
      </c>
      <c r="B368" s="215" t="s">
        <v>4042</v>
      </c>
      <c r="C368" s="214">
        <v>3</v>
      </c>
      <c r="D368" s="216" t="s">
        <v>3704</v>
      </c>
      <c r="E368" s="217" t="s">
        <v>3705</v>
      </c>
    </row>
    <row r="369" ht="16" customHeight="1" spans="1:5">
      <c r="A369" s="214">
        <v>367</v>
      </c>
      <c r="B369" s="215" t="s">
        <v>4043</v>
      </c>
      <c r="C369" s="214">
        <v>1</v>
      </c>
      <c r="D369" s="216" t="s">
        <v>3704</v>
      </c>
      <c r="E369" s="217" t="s">
        <v>3705</v>
      </c>
    </row>
    <row r="370" ht="26" customHeight="1" spans="1:5">
      <c r="A370" s="214">
        <v>368</v>
      </c>
      <c r="B370" s="215" t="s">
        <v>4044</v>
      </c>
      <c r="C370" s="214">
        <v>1</v>
      </c>
      <c r="D370" s="216" t="s">
        <v>3704</v>
      </c>
      <c r="E370" s="217" t="s">
        <v>3705</v>
      </c>
    </row>
    <row r="371" ht="16" customHeight="1" spans="1:5">
      <c r="A371" s="214">
        <v>369</v>
      </c>
      <c r="B371" s="215" t="s">
        <v>4045</v>
      </c>
      <c r="C371" s="214">
        <v>1</v>
      </c>
      <c r="D371" s="216" t="s">
        <v>3704</v>
      </c>
      <c r="E371" s="217" t="s">
        <v>3705</v>
      </c>
    </row>
    <row r="372" ht="16" customHeight="1" spans="1:5">
      <c r="A372" s="214">
        <v>370</v>
      </c>
      <c r="B372" s="215" t="s">
        <v>4046</v>
      </c>
      <c r="C372" s="214">
        <v>1</v>
      </c>
      <c r="D372" s="216" t="s">
        <v>3704</v>
      </c>
      <c r="E372" s="217" t="s">
        <v>3705</v>
      </c>
    </row>
    <row r="373" ht="16" customHeight="1" spans="1:5">
      <c r="A373" s="214">
        <v>371</v>
      </c>
      <c r="B373" s="215" t="s">
        <v>4047</v>
      </c>
      <c r="C373" s="214">
        <v>1</v>
      </c>
      <c r="D373" s="216" t="s">
        <v>3704</v>
      </c>
      <c r="E373" s="217" t="s">
        <v>3705</v>
      </c>
    </row>
    <row r="374" ht="16" customHeight="1" spans="1:5">
      <c r="A374" s="214">
        <v>372</v>
      </c>
      <c r="B374" s="215" t="s">
        <v>4048</v>
      </c>
      <c r="C374" s="214">
        <v>4</v>
      </c>
      <c r="D374" s="216" t="s">
        <v>3699</v>
      </c>
      <c r="E374" s="217" t="s">
        <v>3689</v>
      </c>
    </row>
    <row r="375" ht="16" customHeight="1" spans="1:5">
      <c r="A375" s="214">
        <v>373</v>
      </c>
      <c r="B375" s="215" t="s">
        <v>4049</v>
      </c>
      <c r="C375" s="214">
        <v>2</v>
      </c>
      <c r="D375" s="216" t="s">
        <v>3699</v>
      </c>
      <c r="E375" s="217" t="s">
        <v>3689</v>
      </c>
    </row>
    <row r="376" ht="16" customHeight="1" spans="1:5">
      <c r="A376" s="214">
        <v>374</v>
      </c>
      <c r="B376" s="215" t="s">
        <v>4050</v>
      </c>
      <c r="C376" s="214">
        <v>2</v>
      </c>
      <c r="D376" s="216" t="s">
        <v>3699</v>
      </c>
      <c r="E376" s="217" t="s">
        <v>3689</v>
      </c>
    </row>
    <row r="377" ht="16" customHeight="1" spans="1:5">
      <c r="A377" s="214">
        <v>375</v>
      </c>
      <c r="B377" s="215" t="s">
        <v>4051</v>
      </c>
      <c r="C377" s="214">
        <v>18</v>
      </c>
      <c r="D377" s="216" t="s">
        <v>3699</v>
      </c>
      <c r="E377" s="217" t="s">
        <v>3689</v>
      </c>
    </row>
    <row r="378" ht="16" customHeight="1" spans="1:5">
      <c r="A378" s="214">
        <v>376</v>
      </c>
      <c r="B378" s="215" t="s">
        <v>4052</v>
      </c>
      <c r="C378" s="214">
        <v>1</v>
      </c>
      <c r="D378" s="216" t="s">
        <v>3699</v>
      </c>
      <c r="E378" s="217" t="s">
        <v>3689</v>
      </c>
    </row>
    <row r="379" ht="16" customHeight="1" spans="1:5">
      <c r="A379" s="214">
        <v>377</v>
      </c>
      <c r="B379" s="215" t="s">
        <v>4053</v>
      </c>
      <c r="C379" s="214">
        <v>2</v>
      </c>
      <c r="D379" s="216" t="s">
        <v>3699</v>
      </c>
      <c r="E379" s="217" t="s">
        <v>3689</v>
      </c>
    </row>
    <row r="380" ht="16" customHeight="1" spans="1:5">
      <c r="A380" s="214">
        <v>378</v>
      </c>
      <c r="B380" s="215" t="s">
        <v>4054</v>
      </c>
      <c r="C380" s="214">
        <v>2</v>
      </c>
      <c r="D380" s="216" t="s">
        <v>3699</v>
      </c>
      <c r="E380" s="217" t="s">
        <v>3689</v>
      </c>
    </row>
    <row r="381" ht="16" customHeight="1" spans="1:5">
      <c r="A381" s="214">
        <v>379</v>
      </c>
      <c r="B381" s="215" t="s">
        <v>4055</v>
      </c>
      <c r="C381" s="214">
        <v>2</v>
      </c>
      <c r="D381" s="216" t="s">
        <v>3704</v>
      </c>
      <c r="E381" s="217" t="s">
        <v>3705</v>
      </c>
    </row>
    <row r="382" ht="16" customHeight="1" spans="1:5">
      <c r="A382" s="214">
        <v>380</v>
      </c>
      <c r="B382" s="215" t="s">
        <v>4056</v>
      </c>
      <c r="C382" s="214">
        <v>1</v>
      </c>
      <c r="D382" s="216" t="s">
        <v>3704</v>
      </c>
      <c r="E382" s="217" t="s">
        <v>3705</v>
      </c>
    </row>
    <row r="383" ht="16" customHeight="1" spans="1:5">
      <c r="A383" s="214">
        <v>381</v>
      </c>
      <c r="B383" s="215" t="s">
        <v>4057</v>
      </c>
      <c r="C383" s="214">
        <v>3</v>
      </c>
      <c r="D383" s="216" t="s">
        <v>3704</v>
      </c>
      <c r="E383" s="217" t="s">
        <v>3705</v>
      </c>
    </row>
    <row r="384" ht="16" customHeight="1" spans="1:5">
      <c r="A384" s="214">
        <v>382</v>
      </c>
      <c r="B384" s="215" t="s">
        <v>4058</v>
      </c>
      <c r="C384" s="214">
        <v>5</v>
      </c>
      <c r="D384" s="216" t="s">
        <v>3704</v>
      </c>
      <c r="E384" s="217" t="s">
        <v>3705</v>
      </c>
    </row>
    <row r="385" ht="16" customHeight="1" spans="1:5">
      <c r="A385" s="214">
        <v>383</v>
      </c>
      <c r="B385" s="215" t="s">
        <v>4059</v>
      </c>
      <c r="C385" s="214">
        <v>2</v>
      </c>
      <c r="D385" s="216" t="s">
        <v>3704</v>
      </c>
      <c r="E385" s="217" t="s">
        <v>3705</v>
      </c>
    </row>
    <row r="386" ht="16" customHeight="1" spans="1:5">
      <c r="A386" s="214">
        <v>384</v>
      </c>
      <c r="B386" s="215" t="s">
        <v>4060</v>
      </c>
      <c r="C386" s="214">
        <v>1</v>
      </c>
      <c r="D386" s="216" t="s">
        <v>3704</v>
      </c>
      <c r="E386" s="217" t="s">
        <v>3705</v>
      </c>
    </row>
    <row r="387" ht="16" customHeight="1" spans="1:5">
      <c r="A387" s="214">
        <v>385</v>
      </c>
      <c r="B387" s="215" t="s">
        <v>4061</v>
      </c>
      <c r="C387" s="214">
        <v>4</v>
      </c>
      <c r="D387" s="216" t="s">
        <v>3704</v>
      </c>
      <c r="E387" s="217" t="s">
        <v>3705</v>
      </c>
    </row>
    <row r="388" ht="16" customHeight="1" spans="1:5">
      <c r="A388" s="214">
        <v>386</v>
      </c>
      <c r="B388" s="215" t="s">
        <v>4062</v>
      </c>
      <c r="C388" s="214">
        <v>2</v>
      </c>
      <c r="D388" s="216" t="s">
        <v>3704</v>
      </c>
      <c r="E388" s="217" t="s">
        <v>3705</v>
      </c>
    </row>
    <row r="389" ht="16" customHeight="1" spans="1:5">
      <c r="A389" s="214">
        <v>387</v>
      </c>
      <c r="B389" s="215" t="s">
        <v>4063</v>
      </c>
      <c r="C389" s="214">
        <v>2</v>
      </c>
      <c r="D389" s="216" t="s">
        <v>3704</v>
      </c>
      <c r="E389" s="217" t="s">
        <v>3705</v>
      </c>
    </row>
    <row r="390" ht="16" customHeight="1" spans="1:5">
      <c r="A390" s="214">
        <v>388</v>
      </c>
      <c r="B390" s="215" t="s">
        <v>4064</v>
      </c>
      <c r="C390" s="214">
        <v>1</v>
      </c>
      <c r="D390" s="216" t="s">
        <v>3704</v>
      </c>
      <c r="E390" s="217" t="s">
        <v>3705</v>
      </c>
    </row>
    <row r="391" ht="16" customHeight="1" spans="1:5">
      <c r="A391" s="214">
        <v>389</v>
      </c>
      <c r="B391" s="215" t="s">
        <v>4065</v>
      </c>
      <c r="C391" s="214">
        <v>1</v>
      </c>
      <c r="D391" s="216" t="s">
        <v>3704</v>
      </c>
      <c r="E391" s="217" t="s">
        <v>3705</v>
      </c>
    </row>
    <row r="392" ht="16" customHeight="1" spans="1:5">
      <c r="A392" s="214">
        <v>390</v>
      </c>
      <c r="B392" s="215" t="s">
        <v>4066</v>
      </c>
      <c r="C392" s="214">
        <v>5</v>
      </c>
      <c r="D392" s="216" t="s">
        <v>3704</v>
      </c>
      <c r="E392" s="217" t="s">
        <v>3705</v>
      </c>
    </row>
    <row r="393" ht="16" customHeight="1" spans="1:5">
      <c r="A393" s="214">
        <v>391</v>
      </c>
      <c r="B393" s="215" t="s">
        <v>4066</v>
      </c>
      <c r="C393" s="214">
        <v>3</v>
      </c>
      <c r="D393" s="216" t="s">
        <v>3704</v>
      </c>
      <c r="E393" s="217" t="s">
        <v>3705</v>
      </c>
    </row>
    <row r="394" ht="16" customHeight="1" spans="1:5">
      <c r="A394" s="214">
        <v>392</v>
      </c>
      <c r="B394" s="215" t="s">
        <v>4067</v>
      </c>
      <c r="C394" s="214">
        <v>1</v>
      </c>
      <c r="D394" s="216" t="s">
        <v>3704</v>
      </c>
      <c r="E394" s="217" t="s">
        <v>3705</v>
      </c>
    </row>
    <row r="395" ht="16" customHeight="1" spans="1:5">
      <c r="A395" s="214">
        <v>393</v>
      </c>
      <c r="B395" s="215" t="s">
        <v>4068</v>
      </c>
      <c r="C395" s="214">
        <v>5</v>
      </c>
      <c r="D395" s="216" t="s">
        <v>3704</v>
      </c>
      <c r="E395" s="217" t="s">
        <v>3705</v>
      </c>
    </row>
    <row r="396" ht="16" customHeight="1" spans="1:5">
      <c r="A396" s="214">
        <v>394</v>
      </c>
      <c r="B396" s="215" t="s">
        <v>4069</v>
      </c>
      <c r="C396" s="214">
        <v>3</v>
      </c>
      <c r="D396" s="216" t="s">
        <v>3704</v>
      </c>
      <c r="E396" s="217" t="s">
        <v>3705</v>
      </c>
    </row>
    <row r="397" ht="16" customHeight="1" spans="1:5">
      <c r="A397" s="214">
        <v>395</v>
      </c>
      <c r="B397" s="215" t="s">
        <v>4070</v>
      </c>
      <c r="C397" s="214">
        <v>1</v>
      </c>
      <c r="D397" s="216" t="s">
        <v>3704</v>
      </c>
      <c r="E397" s="217" t="s">
        <v>3705</v>
      </c>
    </row>
    <row r="398" ht="16" customHeight="1" spans="1:5">
      <c r="A398" s="214">
        <v>396</v>
      </c>
      <c r="B398" s="215" t="s">
        <v>4071</v>
      </c>
      <c r="C398" s="214">
        <v>4</v>
      </c>
      <c r="D398" s="216" t="s">
        <v>3704</v>
      </c>
      <c r="E398" s="217" t="s">
        <v>3705</v>
      </c>
    </row>
    <row r="399" ht="16" customHeight="1" spans="1:5">
      <c r="A399" s="214">
        <v>397</v>
      </c>
      <c r="B399" s="215" t="s">
        <v>4072</v>
      </c>
      <c r="C399" s="214">
        <v>5</v>
      </c>
      <c r="D399" s="216" t="s">
        <v>3704</v>
      </c>
      <c r="E399" s="217" t="s">
        <v>3705</v>
      </c>
    </row>
    <row r="400" ht="16" customHeight="1" spans="1:5">
      <c r="A400" s="214">
        <v>398</v>
      </c>
      <c r="B400" s="215" t="s">
        <v>4073</v>
      </c>
      <c r="C400" s="214">
        <v>4</v>
      </c>
      <c r="D400" s="216" t="s">
        <v>3704</v>
      </c>
      <c r="E400" s="217" t="s">
        <v>3705</v>
      </c>
    </row>
    <row r="401" ht="16" customHeight="1" spans="1:5">
      <c r="A401" s="214">
        <v>399</v>
      </c>
      <c r="B401" s="220" t="s">
        <v>4074</v>
      </c>
      <c r="C401" s="214">
        <v>2</v>
      </c>
      <c r="D401" s="216" t="s">
        <v>3704</v>
      </c>
      <c r="E401" s="217" t="s">
        <v>3705</v>
      </c>
    </row>
    <row r="402" ht="16" customHeight="1" spans="1:5">
      <c r="A402" s="214">
        <v>400</v>
      </c>
      <c r="B402" s="215" t="s">
        <v>4075</v>
      </c>
      <c r="C402" s="214">
        <v>2</v>
      </c>
      <c r="D402" s="216" t="s">
        <v>3704</v>
      </c>
      <c r="E402" s="217" t="s">
        <v>3705</v>
      </c>
    </row>
    <row r="403" ht="16" customHeight="1" spans="1:5">
      <c r="A403" s="214">
        <v>401</v>
      </c>
      <c r="B403" s="215" t="s">
        <v>4076</v>
      </c>
      <c r="C403" s="214">
        <v>2</v>
      </c>
      <c r="D403" s="216" t="s">
        <v>3704</v>
      </c>
      <c r="E403" s="217" t="s">
        <v>3705</v>
      </c>
    </row>
    <row r="404" ht="16" customHeight="1" spans="1:5">
      <c r="A404" s="214">
        <v>402</v>
      </c>
      <c r="B404" s="215" t="s">
        <v>4077</v>
      </c>
      <c r="C404" s="214">
        <v>2</v>
      </c>
      <c r="D404" s="216" t="s">
        <v>3704</v>
      </c>
      <c r="E404" s="217" t="s">
        <v>3705</v>
      </c>
    </row>
    <row r="405" ht="16" customHeight="1" spans="1:5">
      <c r="A405" s="214">
        <v>403</v>
      </c>
      <c r="B405" s="215" t="s">
        <v>4078</v>
      </c>
      <c r="C405" s="214">
        <v>4</v>
      </c>
      <c r="D405" s="216" t="s">
        <v>3704</v>
      </c>
      <c r="E405" s="217" t="s">
        <v>3705</v>
      </c>
    </row>
    <row r="406" ht="16" customHeight="1" spans="1:5">
      <c r="A406" s="214">
        <v>404</v>
      </c>
      <c r="B406" s="215" t="s">
        <v>4079</v>
      </c>
      <c r="C406" s="214">
        <v>330</v>
      </c>
      <c r="D406" s="216" t="s">
        <v>3704</v>
      </c>
      <c r="E406" s="217" t="s">
        <v>3705</v>
      </c>
    </row>
    <row r="407" ht="16" customHeight="1" spans="1:5">
      <c r="A407" s="214">
        <v>405</v>
      </c>
      <c r="B407" s="215" t="s">
        <v>4080</v>
      </c>
      <c r="C407" s="214">
        <v>2</v>
      </c>
      <c r="D407" s="216" t="s">
        <v>3704</v>
      </c>
      <c r="E407" s="217" t="s">
        <v>3705</v>
      </c>
    </row>
    <row r="408" ht="16" customHeight="1" spans="1:5">
      <c r="A408" s="214">
        <v>406</v>
      </c>
      <c r="B408" s="215" t="s">
        <v>4081</v>
      </c>
      <c r="C408" s="214">
        <v>1</v>
      </c>
      <c r="D408" s="216" t="s">
        <v>3699</v>
      </c>
      <c r="E408" s="217" t="s">
        <v>3689</v>
      </c>
    </row>
    <row r="409" ht="16" customHeight="1" spans="1:5">
      <c r="A409" s="214">
        <v>407</v>
      </c>
      <c r="B409" s="215" t="s">
        <v>4082</v>
      </c>
      <c r="C409" s="214">
        <v>2</v>
      </c>
      <c r="D409" s="216" t="s">
        <v>3699</v>
      </c>
      <c r="E409" s="217" t="s">
        <v>3689</v>
      </c>
    </row>
    <row r="410" ht="16" customHeight="1" spans="1:5">
      <c r="A410" s="214">
        <v>408</v>
      </c>
      <c r="B410" s="215" t="s">
        <v>4083</v>
      </c>
      <c r="C410" s="214">
        <v>7</v>
      </c>
      <c r="D410" s="216" t="s">
        <v>3699</v>
      </c>
      <c r="E410" s="217" t="s">
        <v>3689</v>
      </c>
    </row>
    <row r="411" ht="16" customHeight="1" spans="1:5">
      <c r="A411" s="214">
        <v>409</v>
      </c>
      <c r="B411" s="215" t="s">
        <v>4084</v>
      </c>
      <c r="C411" s="214">
        <v>4</v>
      </c>
      <c r="D411" s="216" t="s">
        <v>3699</v>
      </c>
      <c r="E411" s="217" t="s">
        <v>3689</v>
      </c>
    </row>
    <row r="412" ht="16" customHeight="1" spans="1:5">
      <c r="A412" s="214">
        <v>410</v>
      </c>
      <c r="B412" s="215" t="s">
        <v>4085</v>
      </c>
      <c r="C412" s="214">
        <v>2</v>
      </c>
      <c r="D412" s="216" t="s">
        <v>3704</v>
      </c>
      <c r="E412" s="217" t="s">
        <v>3705</v>
      </c>
    </row>
    <row r="413" ht="16" customHeight="1" spans="1:5">
      <c r="A413" s="214">
        <v>411</v>
      </c>
      <c r="B413" s="215" t="s">
        <v>4086</v>
      </c>
      <c r="C413" s="214">
        <v>6</v>
      </c>
      <c r="D413" s="216" t="s">
        <v>3704</v>
      </c>
      <c r="E413" s="217" t="s">
        <v>3705</v>
      </c>
    </row>
    <row r="414" ht="16" customHeight="1" spans="1:5">
      <c r="A414" s="214">
        <v>412</v>
      </c>
      <c r="B414" s="215" t="s">
        <v>4087</v>
      </c>
      <c r="C414" s="214">
        <v>1</v>
      </c>
      <c r="D414" s="216" t="s">
        <v>3704</v>
      </c>
      <c r="E414" s="217" t="s">
        <v>3705</v>
      </c>
    </row>
    <row r="415" ht="16" customHeight="1" spans="1:5">
      <c r="A415" s="214">
        <v>413</v>
      </c>
      <c r="B415" s="215" t="s">
        <v>4088</v>
      </c>
      <c r="C415" s="214">
        <v>1</v>
      </c>
      <c r="D415" s="216" t="s">
        <v>3704</v>
      </c>
      <c r="E415" s="217" t="s">
        <v>3705</v>
      </c>
    </row>
    <row r="416" ht="16" customHeight="1" spans="1:5">
      <c r="A416" s="214">
        <v>414</v>
      </c>
      <c r="B416" s="215" t="s">
        <v>4089</v>
      </c>
      <c r="C416" s="214">
        <v>2</v>
      </c>
      <c r="D416" s="216" t="s">
        <v>3693</v>
      </c>
      <c r="E416" s="217" t="s">
        <v>3694</v>
      </c>
    </row>
    <row r="417" ht="16" customHeight="1" spans="1:5">
      <c r="A417" s="214">
        <v>415</v>
      </c>
      <c r="B417" s="215" t="s">
        <v>4090</v>
      </c>
      <c r="C417" s="214">
        <v>1</v>
      </c>
      <c r="D417" s="216" t="s">
        <v>3704</v>
      </c>
      <c r="E417" s="217" t="s">
        <v>3705</v>
      </c>
    </row>
    <row r="418" ht="16" customHeight="1" spans="1:5">
      <c r="A418" s="214">
        <v>416</v>
      </c>
      <c r="B418" s="215" t="s">
        <v>4091</v>
      </c>
      <c r="C418" s="214">
        <v>1</v>
      </c>
      <c r="D418" s="216" t="s">
        <v>3704</v>
      </c>
      <c r="E418" s="217" t="s">
        <v>3705</v>
      </c>
    </row>
    <row r="419" ht="16" customHeight="1" spans="1:5">
      <c r="A419" s="214">
        <v>417</v>
      </c>
      <c r="B419" s="215" t="s">
        <v>4092</v>
      </c>
      <c r="C419" s="214">
        <v>1</v>
      </c>
      <c r="D419" s="216" t="s">
        <v>3704</v>
      </c>
      <c r="E419" s="217" t="s">
        <v>3705</v>
      </c>
    </row>
    <row r="420" ht="16" customHeight="1" spans="1:5">
      <c r="A420" s="214">
        <v>418</v>
      </c>
      <c r="B420" s="215" t="s">
        <v>4093</v>
      </c>
      <c r="C420" s="214">
        <v>2</v>
      </c>
      <c r="D420" s="216" t="s">
        <v>3704</v>
      </c>
      <c r="E420" s="217" t="s">
        <v>3705</v>
      </c>
    </row>
    <row r="421" ht="16" customHeight="1" spans="1:5">
      <c r="A421" s="214">
        <v>419</v>
      </c>
      <c r="B421" s="215" t="s">
        <v>4094</v>
      </c>
      <c r="C421" s="214">
        <v>1</v>
      </c>
      <c r="D421" s="216" t="s">
        <v>3704</v>
      </c>
      <c r="E421" s="217" t="s">
        <v>3705</v>
      </c>
    </row>
    <row r="422" ht="16" customHeight="1" spans="1:5">
      <c r="A422" s="214">
        <v>420</v>
      </c>
      <c r="B422" s="215" t="s">
        <v>4095</v>
      </c>
      <c r="C422" s="214">
        <v>1</v>
      </c>
      <c r="D422" s="216" t="s">
        <v>3704</v>
      </c>
      <c r="E422" s="217" t="s">
        <v>3705</v>
      </c>
    </row>
    <row r="423" ht="16" customHeight="1" spans="1:5">
      <c r="A423" s="214">
        <v>421</v>
      </c>
      <c r="B423" s="215" t="s">
        <v>4096</v>
      </c>
      <c r="C423" s="214">
        <v>1</v>
      </c>
      <c r="D423" s="216" t="s">
        <v>3704</v>
      </c>
      <c r="E423" s="217" t="s">
        <v>3705</v>
      </c>
    </row>
    <row r="424" ht="16" customHeight="1" spans="1:5">
      <c r="A424" s="214">
        <v>422</v>
      </c>
      <c r="B424" s="215" t="s">
        <v>4097</v>
      </c>
      <c r="C424" s="214">
        <v>1</v>
      </c>
      <c r="D424" s="216" t="s">
        <v>3704</v>
      </c>
      <c r="E424" s="217" t="s">
        <v>3705</v>
      </c>
    </row>
    <row r="425" ht="16" customHeight="1" spans="1:5">
      <c r="A425" s="214">
        <v>423</v>
      </c>
      <c r="B425" s="215" t="s">
        <v>4098</v>
      </c>
      <c r="C425" s="214">
        <v>1</v>
      </c>
      <c r="D425" s="216" t="s">
        <v>3704</v>
      </c>
      <c r="E425" s="217" t="s">
        <v>3705</v>
      </c>
    </row>
    <row r="426" ht="16" customHeight="1" spans="1:5">
      <c r="A426" s="214">
        <v>424</v>
      </c>
      <c r="B426" s="215" t="s">
        <v>4099</v>
      </c>
      <c r="C426" s="214">
        <v>1</v>
      </c>
      <c r="D426" s="216" t="s">
        <v>3704</v>
      </c>
      <c r="E426" s="217" t="s">
        <v>3705</v>
      </c>
    </row>
    <row r="427" ht="16" customHeight="1" spans="1:5">
      <c r="A427" s="214">
        <v>425</v>
      </c>
      <c r="B427" s="215" t="s">
        <v>4099</v>
      </c>
      <c r="C427" s="214">
        <v>1</v>
      </c>
      <c r="D427" s="216" t="s">
        <v>3704</v>
      </c>
      <c r="E427" s="217" t="s">
        <v>3705</v>
      </c>
    </row>
    <row r="428" ht="16" customHeight="1" spans="1:5">
      <c r="A428" s="214">
        <v>426</v>
      </c>
      <c r="B428" s="215" t="s">
        <v>4100</v>
      </c>
      <c r="C428" s="214">
        <v>1</v>
      </c>
      <c r="D428" s="216" t="s">
        <v>3704</v>
      </c>
      <c r="E428" s="217" t="s">
        <v>3705</v>
      </c>
    </row>
    <row r="429" ht="16" customHeight="1" spans="1:5">
      <c r="A429" s="214">
        <v>427</v>
      </c>
      <c r="B429" s="215" t="s">
        <v>4101</v>
      </c>
      <c r="C429" s="214">
        <v>1</v>
      </c>
      <c r="D429" s="216" t="s">
        <v>3704</v>
      </c>
      <c r="E429" s="217" t="s">
        <v>3705</v>
      </c>
    </row>
    <row r="430" ht="16" customHeight="1" spans="1:5">
      <c r="A430" s="214">
        <v>428</v>
      </c>
      <c r="B430" s="215" t="s">
        <v>4102</v>
      </c>
      <c r="C430" s="214">
        <v>1</v>
      </c>
      <c r="D430" s="216" t="s">
        <v>3704</v>
      </c>
      <c r="E430" s="217" t="s">
        <v>3705</v>
      </c>
    </row>
    <row r="431" ht="16" customHeight="1" spans="1:5">
      <c r="A431" s="214">
        <v>429</v>
      </c>
      <c r="B431" s="215" t="s">
        <v>4103</v>
      </c>
      <c r="C431" s="214">
        <v>1</v>
      </c>
      <c r="D431" s="216" t="s">
        <v>3704</v>
      </c>
      <c r="E431" s="217" t="s">
        <v>3705</v>
      </c>
    </row>
    <row r="432" ht="16" customHeight="1" spans="1:5">
      <c r="A432" s="214">
        <v>430</v>
      </c>
      <c r="B432" s="220" t="s">
        <v>4104</v>
      </c>
      <c r="C432" s="214">
        <v>1</v>
      </c>
      <c r="D432" s="216" t="s">
        <v>3693</v>
      </c>
      <c r="E432" s="217" t="s">
        <v>3694</v>
      </c>
    </row>
    <row r="433" ht="16" customHeight="1" spans="1:5">
      <c r="A433" s="214">
        <v>431</v>
      </c>
      <c r="B433" s="215" t="s">
        <v>4105</v>
      </c>
      <c r="C433" s="214">
        <v>1</v>
      </c>
      <c r="D433" s="216" t="s">
        <v>3699</v>
      </c>
      <c r="E433" s="217" t="s">
        <v>3689</v>
      </c>
    </row>
    <row r="434" ht="16" customHeight="1" spans="1:5">
      <c r="A434" s="214">
        <v>432</v>
      </c>
      <c r="B434" s="215" t="s">
        <v>4106</v>
      </c>
      <c r="C434" s="214">
        <v>2</v>
      </c>
      <c r="D434" s="216" t="s">
        <v>3704</v>
      </c>
      <c r="E434" s="217" t="s">
        <v>3705</v>
      </c>
    </row>
    <row r="435" ht="16" customHeight="1" spans="1:5">
      <c r="A435" s="214">
        <v>433</v>
      </c>
      <c r="B435" s="215" t="s">
        <v>4106</v>
      </c>
      <c r="C435" s="214">
        <v>2</v>
      </c>
      <c r="D435" s="216" t="s">
        <v>3704</v>
      </c>
      <c r="E435" s="217" t="s">
        <v>3705</v>
      </c>
    </row>
    <row r="436" ht="16" customHeight="1" spans="1:5">
      <c r="A436" s="214">
        <v>434</v>
      </c>
      <c r="B436" s="215" t="s">
        <v>4106</v>
      </c>
      <c r="C436" s="214">
        <v>3</v>
      </c>
      <c r="D436" s="216" t="s">
        <v>3704</v>
      </c>
      <c r="E436" s="217" t="s">
        <v>3705</v>
      </c>
    </row>
    <row r="437" ht="16" customHeight="1" spans="1:5">
      <c r="A437" s="214">
        <v>435</v>
      </c>
      <c r="B437" s="215" t="s">
        <v>4106</v>
      </c>
      <c r="C437" s="214">
        <v>7</v>
      </c>
      <c r="D437" s="216" t="s">
        <v>3704</v>
      </c>
      <c r="E437" s="217" t="s">
        <v>3705</v>
      </c>
    </row>
    <row r="438" ht="16" customHeight="1" spans="1:5">
      <c r="A438" s="214">
        <v>436</v>
      </c>
      <c r="B438" s="215" t="s">
        <v>4106</v>
      </c>
      <c r="C438" s="214">
        <v>1</v>
      </c>
      <c r="D438" s="216" t="s">
        <v>3704</v>
      </c>
      <c r="E438" s="217" t="s">
        <v>3705</v>
      </c>
    </row>
    <row r="439" ht="16" customHeight="1" spans="1:5">
      <c r="A439" s="214">
        <v>437</v>
      </c>
      <c r="B439" s="215" t="s">
        <v>4107</v>
      </c>
      <c r="C439" s="214">
        <v>4</v>
      </c>
      <c r="D439" s="216" t="s">
        <v>3704</v>
      </c>
      <c r="E439" s="217" t="s">
        <v>3705</v>
      </c>
    </row>
    <row r="440" ht="16" customHeight="1" spans="1:5">
      <c r="A440" s="214">
        <v>438</v>
      </c>
      <c r="B440" s="215" t="s">
        <v>4108</v>
      </c>
      <c r="C440" s="214">
        <v>2</v>
      </c>
      <c r="D440" s="216" t="s">
        <v>3696</v>
      </c>
      <c r="E440" s="217" t="s">
        <v>3697</v>
      </c>
    </row>
    <row r="441" ht="16" customHeight="1" spans="1:5">
      <c r="A441" s="214">
        <v>439</v>
      </c>
      <c r="B441" s="215" t="s">
        <v>4108</v>
      </c>
      <c r="C441" s="214">
        <v>2</v>
      </c>
      <c r="D441" s="216" t="s">
        <v>3693</v>
      </c>
      <c r="E441" s="217" t="s">
        <v>3694</v>
      </c>
    </row>
    <row r="442" ht="16" customHeight="1" spans="1:5">
      <c r="A442" s="214">
        <v>440</v>
      </c>
      <c r="B442" s="215" t="s">
        <v>4109</v>
      </c>
      <c r="C442" s="214">
        <v>1</v>
      </c>
      <c r="D442" s="216" t="s">
        <v>3693</v>
      </c>
      <c r="E442" s="217" t="s">
        <v>3694</v>
      </c>
    </row>
    <row r="443" ht="16" customHeight="1" spans="1:5">
      <c r="A443" s="214">
        <v>441</v>
      </c>
      <c r="B443" s="215" t="s">
        <v>4110</v>
      </c>
      <c r="C443" s="214">
        <v>1</v>
      </c>
      <c r="D443" s="216" t="s">
        <v>3895</v>
      </c>
      <c r="E443" s="217" t="s">
        <v>3896</v>
      </c>
    </row>
    <row r="444" ht="16" customHeight="1" spans="1:5">
      <c r="A444" s="214">
        <v>442</v>
      </c>
      <c r="B444" s="215" t="s">
        <v>4111</v>
      </c>
      <c r="C444" s="214">
        <v>1</v>
      </c>
      <c r="D444" s="216" t="s">
        <v>3704</v>
      </c>
      <c r="E444" s="217" t="s">
        <v>3705</v>
      </c>
    </row>
    <row r="445" ht="16" customHeight="1" spans="1:5">
      <c r="A445" s="214">
        <v>443</v>
      </c>
      <c r="B445" s="215" t="s">
        <v>4112</v>
      </c>
      <c r="C445" s="214">
        <v>1</v>
      </c>
      <c r="D445" s="216" t="s">
        <v>3704</v>
      </c>
      <c r="E445" s="217" t="s">
        <v>3705</v>
      </c>
    </row>
    <row r="446" ht="16" customHeight="1" spans="1:5">
      <c r="A446" s="214">
        <v>444</v>
      </c>
      <c r="B446" s="215" t="s">
        <v>4113</v>
      </c>
      <c r="C446" s="214">
        <v>1</v>
      </c>
      <c r="D446" s="216" t="s">
        <v>3704</v>
      </c>
      <c r="E446" s="217" t="s">
        <v>3705</v>
      </c>
    </row>
    <row r="447" ht="16" customHeight="1" spans="1:5">
      <c r="A447" s="214">
        <v>445</v>
      </c>
      <c r="B447" s="215" t="s">
        <v>4114</v>
      </c>
      <c r="C447" s="214">
        <v>1</v>
      </c>
      <c r="D447" s="216" t="s">
        <v>3704</v>
      </c>
      <c r="E447" s="217" t="s">
        <v>3705</v>
      </c>
    </row>
    <row r="448" ht="16" customHeight="1" spans="1:5">
      <c r="A448" s="214">
        <v>446</v>
      </c>
      <c r="B448" s="215" t="s">
        <v>4115</v>
      </c>
      <c r="C448" s="214">
        <v>1</v>
      </c>
      <c r="D448" s="216" t="s">
        <v>3704</v>
      </c>
      <c r="E448" s="217" t="s">
        <v>3705</v>
      </c>
    </row>
    <row r="449" ht="16" customHeight="1" spans="1:5">
      <c r="A449" s="214">
        <v>447</v>
      </c>
      <c r="B449" s="215" t="s">
        <v>4116</v>
      </c>
      <c r="C449" s="214">
        <v>1</v>
      </c>
      <c r="D449" s="216" t="s">
        <v>3699</v>
      </c>
      <c r="E449" s="217" t="s">
        <v>3689</v>
      </c>
    </row>
    <row r="450" ht="16" customHeight="1" spans="1:5">
      <c r="A450" s="214">
        <v>448</v>
      </c>
      <c r="B450" s="215" t="s">
        <v>4117</v>
      </c>
      <c r="C450" s="214">
        <v>1600</v>
      </c>
      <c r="D450" s="216" t="s">
        <v>3704</v>
      </c>
      <c r="E450" s="217" t="s">
        <v>3705</v>
      </c>
    </row>
    <row r="451" ht="16" customHeight="1" spans="1:5">
      <c r="A451" s="214">
        <v>449</v>
      </c>
      <c r="B451" s="215" t="s">
        <v>4118</v>
      </c>
      <c r="C451" s="214">
        <v>500</v>
      </c>
      <c r="D451" s="216" t="s">
        <v>3704</v>
      </c>
      <c r="E451" s="217" t="s">
        <v>3705</v>
      </c>
    </row>
    <row r="452" ht="16" customHeight="1" spans="1:5">
      <c r="A452" s="214">
        <v>450</v>
      </c>
      <c r="B452" s="215" t="s">
        <v>4119</v>
      </c>
      <c r="C452" s="214">
        <v>42</v>
      </c>
      <c r="D452" s="216" t="s">
        <v>3699</v>
      </c>
      <c r="E452" s="217" t="s">
        <v>3689</v>
      </c>
    </row>
    <row r="453" ht="16" customHeight="1" spans="1:5">
      <c r="A453" s="214">
        <v>451</v>
      </c>
      <c r="B453" s="215" t="s">
        <v>4120</v>
      </c>
      <c r="C453" s="214">
        <v>4</v>
      </c>
      <c r="D453" s="216" t="s">
        <v>3699</v>
      </c>
      <c r="E453" s="217" t="s">
        <v>3689</v>
      </c>
    </row>
    <row r="454" ht="16" customHeight="1" spans="1:5">
      <c r="A454" s="214">
        <v>452</v>
      </c>
      <c r="B454" s="215" t="s">
        <v>4121</v>
      </c>
      <c r="C454" s="214">
        <v>4</v>
      </c>
      <c r="D454" s="216" t="s">
        <v>3704</v>
      </c>
      <c r="E454" s="217" t="s">
        <v>3705</v>
      </c>
    </row>
    <row r="455" ht="16" customHeight="1" spans="1:5">
      <c r="A455" s="214">
        <v>453</v>
      </c>
      <c r="B455" s="215" t="s">
        <v>4122</v>
      </c>
      <c r="C455" s="214">
        <v>2</v>
      </c>
      <c r="D455" s="216" t="s">
        <v>3699</v>
      </c>
      <c r="E455" s="217" t="s">
        <v>3689</v>
      </c>
    </row>
    <row r="456" ht="16" customHeight="1" spans="1:5">
      <c r="A456" s="214">
        <v>454</v>
      </c>
      <c r="B456" s="215" t="s">
        <v>4123</v>
      </c>
      <c r="C456" s="214">
        <v>2</v>
      </c>
      <c r="D456" s="216" t="s">
        <v>3699</v>
      </c>
      <c r="E456" s="217" t="s">
        <v>3689</v>
      </c>
    </row>
    <row r="457" ht="16" customHeight="1" spans="1:5">
      <c r="A457" s="214">
        <v>455</v>
      </c>
      <c r="B457" s="215" t="s">
        <v>4124</v>
      </c>
      <c r="C457" s="214">
        <v>2</v>
      </c>
      <c r="D457" s="216" t="s">
        <v>3707</v>
      </c>
      <c r="E457" s="217" t="s">
        <v>3708</v>
      </c>
    </row>
    <row r="458" ht="16" customHeight="1" spans="1:5">
      <c r="A458" s="214">
        <v>456</v>
      </c>
      <c r="B458" s="215" t="s">
        <v>4125</v>
      </c>
      <c r="C458" s="214">
        <v>4</v>
      </c>
      <c r="D458" s="216" t="s">
        <v>3704</v>
      </c>
      <c r="E458" s="217" t="s">
        <v>3705</v>
      </c>
    </row>
    <row r="459" ht="16" customHeight="1" spans="1:5">
      <c r="A459" s="214">
        <v>457</v>
      </c>
      <c r="B459" s="215" t="s">
        <v>4126</v>
      </c>
      <c r="C459" s="214">
        <v>1</v>
      </c>
      <c r="D459" s="216" t="s">
        <v>3704</v>
      </c>
      <c r="E459" s="217" t="s">
        <v>3705</v>
      </c>
    </row>
    <row r="460" ht="16" customHeight="1" spans="1:5">
      <c r="A460" s="214">
        <v>458</v>
      </c>
      <c r="B460" s="215" t="s">
        <v>4127</v>
      </c>
      <c r="C460" s="214">
        <v>1</v>
      </c>
      <c r="D460" s="216" t="s">
        <v>3707</v>
      </c>
      <c r="E460" s="217" t="s">
        <v>3708</v>
      </c>
    </row>
    <row r="461" ht="16" customHeight="1" spans="1:5">
      <c r="A461" s="214">
        <v>459</v>
      </c>
      <c r="B461" s="215" t="s">
        <v>4128</v>
      </c>
      <c r="C461" s="214">
        <v>2</v>
      </c>
      <c r="D461" s="216" t="s">
        <v>3707</v>
      </c>
      <c r="E461" s="217" t="s">
        <v>3708</v>
      </c>
    </row>
    <row r="462" ht="16" customHeight="1" spans="1:5">
      <c r="A462" s="214">
        <v>460</v>
      </c>
      <c r="B462" s="215" t="s">
        <v>4129</v>
      </c>
      <c r="C462" s="214">
        <v>4</v>
      </c>
      <c r="D462" s="216" t="s">
        <v>3707</v>
      </c>
      <c r="E462" s="217" t="s">
        <v>3708</v>
      </c>
    </row>
    <row r="463" ht="16" customHeight="1" spans="1:5">
      <c r="A463" s="214">
        <v>461</v>
      </c>
      <c r="B463" s="215" t="s">
        <v>4130</v>
      </c>
      <c r="C463" s="214">
        <v>2</v>
      </c>
      <c r="D463" s="216" t="s">
        <v>3707</v>
      </c>
      <c r="E463" s="217" t="s">
        <v>3708</v>
      </c>
    </row>
    <row r="464" ht="16" customHeight="1" spans="1:5">
      <c r="A464" s="214">
        <v>462</v>
      </c>
      <c r="B464" s="215" t="s">
        <v>4131</v>
      </c>
      <c r="C464" s="214">
        <v>1</v>
      </c>
      <c r="D464" s="216" t="s">
        <v>3707</v>
      </c>
      <c r="E464" s="217" t="s">
        <v>3708</v>
      </c>
    </row>
    <row r="465" ht="16" customHeight="1" spans="1:5">
      <c r="A465" s="214">
        <v>463</v>
      </c>
      <c r="B465" s="215" t="s">
        <v>4131</v>
      </c>
      <c r="C465" s="214">
        <v>4</v>
      </c>
      <c r="D465" s="216" t="s">
        <v>3707</v>
      </c>
      <c r="E465" s="217" t="s">
        <v>3708</v>
      </c>
    </row>
    <row r="466" ht="16" customHeight="1" spans="1:5">
      <c r="A466" s="214">
        <v>464</v>
      </c>
      <c r="B466" s="215" t="s">
        <v>4132</v>
      </c>
      <c r="C466" s="214">
        <v>1</v>
      </c>
      <c r="D466" s="216" t="s">
        <v>3707</v>
      </c>
      <c r="E466" s="217" t="s">
        <v>3708</v>
      </c>
    </row>
    <row r="467" ht="16" customHeight="1" spans="1:5">
      <c r="A467" s="214">
        <v>465</v>
      </c>
      <c r="B467" s="215" t="s">
        <v>4132</v>
      </c>
      <c r="C467" s="214">
        <v>1</v>
      </c>
      <c r="D467" s="216" t="s">
        <v>3707</v>
      </c>
      <c r="E467" s="217" t="s">
        <v>3708</v>
      </c>
    </row>
    <row r="468" ht="16" customHeight="1" spans="1:5">
      <c r="A468" s="214">
        <v>466</v>
      </c>
      <c r="B468" s="215" t="s">
        <v>4133</v>
      </c>
      <c r="C468" s="214">
        <v>2</v>
      </c>
      <c r="D468" s="216" t="s">
        <v>3707</v>
      </c>
      <c r="E468" s="217" t="s">
        <v>3708</v>
      </c>
    </row>
    <row r="469" ht="16" customHeight="1" spans="1:5">
      <c r="A469" s="214">
        <v>467</v>
      </c>
      <c r="B469" s="215" t="s">
        <v>4134</v>
      </c>
      <c r="C469" s="214">
        <v>2</v>
      </c>
      <c r="D469" s="216" t="s">
        <v>3707</v>
      </c>
      <c r="E469" s="217" t="s">
        <v>3708</v>
      </c>
    </row>
    <row r="470" ht="16" customHeight="1" spans="1:5">
      <c r="A470" s="214">
        <v>468</v>
      </c>
      <c r="B470" s="215" t="s">
        <v>4135</v>
      </c>
      <c r="C470" s="214">
        <v>2</v>
      </c>
      <c r="D470" s="216" t="s">
        <v>3707</v>
      </c>
      <c r="E470" s="217" t="s">
        <v>3708</v>
      </c>
    </row>
    <row r="471" ht="16" customHeight="1" spans="1:5">
      <c r="A471" s="214">
        <v>469</v>
      </c>
      <c r="B471" s="215" t="s">
        <v>4136</v>
      </c>
      <c r="C471" s="214">
        <v>1</v>
      </c>
      <c r="D471" s="216" t="s">
        <v>3707</v>
      </c>
      <c r="E471" s="217" t="s">
        <v>3708</v>
      </c>
    </row>
    <row r="472" ht="16" customHeight="1" spans="1:5">
      <c r="A472" s="214">
        <v>470</v>
      </c>
      <c r="B472" s="215" t="s">
        <v>4137</v>
      </c>
      <c r="C472" s="214">
        <v>2</v>
      </c>
      <c r="D472" s="216" t="s">
        <v>3707</v>
      </c>
      <c r="E472" s="217" t="s">
        <v>3708</v>
      </c>
    </row>
    <row r="473" ht="16" customHeight="1" spans="1:5">
      <c r="A473" s="214">
        <v>471</v>
      </c>
      <c r="B473" s="215" t="s">
        <v>4138</v>
      </c>
      <c r="C473" s="214">
        <v>2</v>
      </c>
      <c r="D473" s="216" t="s">
        <v>3707</v>
      </c>
      <c r="E473" s="217" t="s">
        <v>3708</v>
      </c>
    </row>
    <row r="474" ht="16" customHeight="1" spans="1:5">
      <c r="A474" s="214">
        <v>472</v>
      </c>
      <c r="B474" s="215" t="s">
        <v>4139</v>
      </c>
      <c r="C474" s="214">
        <v>5</v>
      </c>
      <c r="D474" s="216" t="s">
        <v>3707</v>
      </c>
      <c r="E474" s="217" t="s">
        <v>3708</v>
      </c>
    </row>
    <row r="475" ht="16" customHeight="1" spans="1:5">
      <c r="A475" s="214">
        <v>473</v>
      </c>
      <c r="B475" s="215" t="s">
        <v>4140</v>
      </c>
      <c r="C475" s="214">
        <v>1</v>
      </c>
      <c r="D475" s="216" t="s">
        <v>3707</v>
      </c>
      <c r="E475" s="217" t="s">
        <v>3708</v>
      </c>
    </row>
    <row r="476" ht="16" customHeight="1" spans="1:5">
      <c r="A476" s="214">
        <v>474</v>
      </c>
      <c r="B476" s="215" t="s">
        <v>4140</v>
      </c>
      <c r="C476" s="214">
        <v>2</v>
      </c>
      <c r="D476" s="216" t="s">
        <v>3707</v>
      </c>
      <c r="E476" s="217" t="s">
        <v>3708</v>
      </c>
    </row>
    <row r="477" ht="16" customHeight="1" spans="1:5">
      <c r="A477" s="214">
        <v>475</v>
      </c>
      <c r="B477" s="215" t="s">
        <v>4141</v>
      </c>
      <c r="C477" s="214">
        <v>2</v>
      </c>
      <c r="D477" s="216" t="s">
        <v>3707</v>
      </c>
      <c r="E477" s="217" t="s">
        <v>3708</v>
      </c>
    </row>
    <row r="478" ht="16" customHeight="1" spans="1:5">
      <c r="A478" s="214">
        <v>476</v>
      </c>
      <c r="B478" s="215" t="s">
        <v>4142</v>
      </c>
      <c r="C478" s="214">
        <v>4</v>
      </c>
      <c r="D478" s="216" t="s">
        <v>3707</v>
      </c>
      <c r="E478" s="217" t="s">
        <v>3708</v>
      </c>
    </row>
    <row r="479" ht="16" customHeight="1" spans="1:5">
      <c r="A479" s="214">
        <v>477</v>
      </c>
      <c r="B479" s="215" t="s">
        <v>4142</v>
      </c>
      <c r="C479" s="214">
        <v>1</v>
      </c>
      <c r="D479" s="216" t="s">
        <v>3707</v>
      </c>
      <c r="E479" s="217" t="s">
        <v>3708</v>
      </c>
    </row>
    <row r="480" ht="16" customHeight="1" spans="1:5">
      <c r="A480" s="214">
        <v>478</v>
      </c>
      <c r="B480" s="215" t="s">
        <v>4143</v>
      </c>
      <c r="C480" s="214">
        <v>14</v>
      </c>
      <c r="D480" s="216" t="s">
        <v>3707</v>
      </c>
      <c r="E480" s="217" t="s">
        <v>3708</v>
      </c>
    </row>
    <row r="481" ht="16" customHeight="1" spans="1:5">
      <c r="A481" s="214">
        <v>479</v>
      </c>
      <c r="B481" s="215" t="s">
        <v>4144</v>
      </c>
      <c r="C481" s="214">
        <v>4</v>
      </c>
      <c r="D481" s="216" t="s">
        <v>3707</v>
      </c>
      <c r="E481" s="217" t="s">
        <v>3708</v>
      </c>
    </row>
    <row r="482" ht="16" customHeight="1" spans="1:5">
      <c r="A482" s="214">
        <v>480</v>
      </c>
      <c r="B482" s="215" t="s">
        <v>4145</v>
      </c>
      <c r="C482" s="214">
        <v>1</v>
      </c>
      <c r="D482" s="216" t="s">
        <v>3707</v>
      </c>
      <c r="E482" s="217" t="s">
        <v>3708</v>
      </c>
    </row>
    <row r="483" ht="16" customHeight="1" spans="1:5">
      <c r="A483" s="214">
        <v>481</v>
      </c>
      <c r="B483" s="215" t="s">
        <v>4146</v>
      </c>
      <c r="C483" s="214">
        <v>6</v>
      </c>
      <c r="D483" s="216" t="s">
        <v>3707</v>
      </c>
      <c r="E483" s="217" t="s">
        <v>3708</v>
      </c>
    </row>
    <row r="484" ht="16" customHeight="1" spans="1:5">
      <c r="A484" s="214">
        <v>482</v>
      </c>
      <c r="B484" s="215" t="s">
        <v>4147</v>
      </c>
      <c r="C484" s="214">
        <v>2</v>
      </c>
      <c r="D484" s="216" t="s">
        <v>3699</v>
      </c>
      <c r="E484" s="217" t="s">
        <v>3689</v>
      </c>
    </row>
    <row r="485" ht="16" customHeight="1" spans="1:5">
      <c r="A485" s="214">
        <v>483</v>
      </c>
      <c r="B485" s="215" t="s">
        <v>4148</v>
      </c>
      <c r="C485" s="214">
        <v>3</v>
      </c>
      <c r="D485" s="216" t="s">
        <v>3699</v>
      </c>
      <c r="E485" s="217" t="s">
        <v>3689</v>
      </c>
    </row>
    <row r="486" ht="16" customHeight="1" spans="1:5">
      <c r="A486" s="214">
        <v>484</v>
      </c>
      <c r="B486" s="215" t="s">
        <v>4149</v>
      </c>
      <c r="C486" s="214">
        <v>2</v>
      </c>
      <c r="D486" s="216" t="s">
        <v>3704</v>
      </c>
      <c r="E486" s="217" t="s">
        <v>3705</v>
      </c>
    </row>
    <row r="487" ht="16" customHeight="1" spans="1:5">
      <c r="A487" s="214">
        <v>485</v>
      </c>
      <c r="B487" s="215" t="s">
        <v>4147</v>
      </c>
      <c r="C487" s="214">
        <v>1</v>
      </c>
      <c r="D487" s="216" t="s">
        <v>3704</v>
      </c>
      <c r="E487" s="217" t="s">
        <v>3705</v>
      </c>
    </row>
    <row r="488" ht="16" customHeight="1" spans="1:5">
      <c r="A488" s="214">
        <v>486</v>
      </c>
      <c r="B488" s="215" t="s">
        <v>4150</v>
      </c>
      <c r="C488" s="214">
        <v>2</v>
      </c>
      <c r="D488" s="216" t="s">
        <v>3704</v>
      </c>
      <c r="E488" s="217" t="s">
        <v>3705</v>
      </c>
    </row>
    <row r="489" ht="16" customHeight="1" spans="1:5">
      <c r="A489" s="214">
        <v>487</v>
      </c>
      <c r="B489" s="215" t="s">
        <v>4151</v>
      </c>
      <c r="C489" s="214">
        <v>6</v>
      </c>
      <c r="D489" s="216" t="s">
        <v>3704</v>
      </c>
      <c r="E489" s="217" t="s">
        <v>3705</v>
      </c>
    </row>
    <row r="490" ht="16" customHeight="1" spans="1:5">
      <c r="A490" s="214">
        <v>488</v>
      </c>
      <c r="B490" s="215" t="s">
        <v>4152</v>
      </c>
      <c r="C490" s="214">
        <v>5</v>
      </c>
      <c r="D490" s="216" t="s">
        <v>3704</v>
      </c>
      <c r="E490" s="217" t="s">
        <v>3705</v>
      </c>
    </row>
    <row r="491" ht="16" customHeight="1" spans="1:5">
      <c r="A491" s="214">
        <v>489</v>
      </c>
      <c r="B491" s="215" t="s">
        <v>4153</v>
      </c>
      <c r="C491" s="214">
        <v>3</v>
      </c>
      <c r="D491" s="216" t="s">
        <v>3704</v>
      </c>
      <c r="E491" s="217" t="s">
        <v>3705</v>
      </c>
    </row>
    <row r="492" ht="16" customHeight="1" spans="1:5">
      <c r="A492" s="214">
        <v>490</v>
      </c>
      <c r="B492" s="215" t="s">
        <v>4154</v>
      </c>
      <c r="C492" s="214">
        <v>4</v>
      </c>
      <c r="D492" s="216" t="s">
        <v>3704</v>
      </c>
      <c r="E492" s="217" t="s">
        <v>3705</v>
      </c>
    </row>
    <row r="493" ht="16" customHeight="1" spans="1:5">
      <c r="A493" s="214">
        <v>491</v>
      </c>
      <c r="B493" s="215" t="s">
        <v>4155</v>
      </c>
      <c r="C493" s="214">
        <v>6</v>
      </c>
      <c r="D493" s="216" t="s">
        <v>3704</v>
      </c>
      <c r="E493" s="217" t="s">
        <v>3705</v>
      </c>
    </row>
    <row r="494" ht="16" customHeight="1" spans="1:5">
      <c r="A494" s="214">
        <v>492</v>
      </c>
      <c r="B494" s="215" t="s">
        <v>4156</v>
      </c>
      <c r="C494" s="214">
        <v>4</v>
      </c>
      <c r="D494" s="216" t="s">
        <v>3704</v>
      </c>
      <c r="E494" s="217" t="s">
        <v>3705</v>
      </c>
    </row>
    <row r="495" ht="16" customHeight="1" spans="1:5">
      <c r="A495" s="214">
        <v>493</v>
      </c>
      <c r="B495" s="215" t="s">
        <v>4138</v>
      </c>
      <c r="C495" s="214">
        <v>3</v>
      </c>
      <c r="D495" s="216" t="s">
        <v>3704</v>
      </c>
      <c r="E495" s="217" t="s">
        <v>3705</v>
      </c>
    </row>
    <row r="496" ht="16" customHeight="1" spans="1:5">
      <c r="A496" s="214">
        <v>494</v>
      </c>
      <c r="B496" s="215" t="s">
        <v>4157</v>
      </c>
      <c r="C496" s="214">
        <v>5</v>
      </c>
      <c r="D496" s="216" t="s">
        <v>3704</v>
      </c>
      <c r="E496" s="217" t="s">
        <v>3705</v>
      </c>
    </row>
    <row r="497" ht="16" customHeight="1" spans="1:5">
      <c r="A497" s="214">
        <v>495</v>
      </c>
      <c r="B497" s="215" t="s">
        <v>4142</v>
      </c>
      <c r="C497" s="214">
        <v>2</v>
      </c>
      <c r="D497" s="216" t="s">
        <v>3704</v>
      </c>
      <c r="E497" s="217" t="s">
        <v>3705</v>
      </c>
    </row>
    <row r="498" ht="16" customHeight="1" spans="1:5">
      <c r="A498" s="214">
        <v>496</v>
      </c>
      <c r="B498" s="215" t="s">
        <v>4158</v>
      </c>
      <c r="C498" s="214">
        <v>4</v>
      </c>
      <c r="D498" s="216" t="s">
        <v>3704</v>
      </c>
      <c r="E498" s="217" t="s">
        <v>3705</v>
      </c>
    </row>
    <row r="499" ht="16" customHeight="1" spans="1:5">
      <c r="A499" s="214">
        <v>497</v>
      </c>
      <c r="B499" s="215" t="s">
        <v>4159</v>
      </c>
      <c r="C499" s="214">
        <v>4</v>
      </c>
      <c r="D499" s="216" t="s">
        <v>3704</v>
      </c>
      <c r="E499" s="217" t="s">
        <v>3705</v>
      </c>
    </row>
    <row r="500" ht="16" customHeight="1" spans="1:5">
      <c r="A500" s="214">
        <v>498</v>
      </c>
      <c r="B500" s="215" t="s">
        <v>4160</v>
      </c>
      <c r="C500" s="214">
        <v>9</v>
      </c>
      <c r="D500" s="216" t="s">
        <v>3704</v>
      </c>
      <c r="E500" s="217" t="s">
        <v>3705</v>
      </c>
    </row>
    <row r="501" ht="16" customHeight="1" spans="1:5">
      <c r="A501" s="214">
        <v>499</v>
      </c>
      <c r="B501" s="215" t="s">
        <v>4161</v>
      </c>
      <c r="C501" s="214">
        <v>6</v>
      </c>
      <c r="D501" s="216" t="s">
        <v>3704</v>
      </c>
      <c r="E501" s="217" t="s">
        <v>3705</v>
      </c>
    </row>
    <row r="502" ht="16" customHeight="1" spans="1:5">
      <c r="A502" s="214">
        <v>500</v>
      </c>
      <c r="B502" s="215" t="s">
        <v>4162</v>
      </c>
      <c r="C502" s="214">
        <v>17</v>
      </c>
      <c r="D502" s="216" t="s">
        <v>3699</v>
      </c>
      <c r="E502" s="217" t="s">
        <v>3689</v>
      </c>
    </row>
    <row r="503" ht="16" customHeight="1" spans="1:5">
      <c r="A503" s="214">
        <v>501</v>
      </c>
      <c r="B503" s="215" t="s">
        <v>4163</v>
      </c>
      <c r="C503" s="214">
        <v>14</v>
      </c>
      <c r="D503" s="216" t="s">
        <v>3699</v>
      </c>
      <c r="E503" s="217" t="s">
        <v>3689</v>
      </c>
    </row>
    <row r="504" ht="16" customHeight="1" spans="1:5">
      <c r="A504" s="214">
        <v>502</v>
      </c>
      <c r="B504" s="215" t="s">
        <v>4162</v>
      </c>
      <c r="C504" s="214">
        <v>80</v>
      </c>
      <c r="D504" s="216" t="s">
        <v>3704</v>
      </c>
      <c r="E504" s="217" t="s">
        <v>3705</v>
      </c>
    </row>
    <row r="505" ht="16" customHeight="1" spans="1:5">
      <c r="A505" s="214">
        <v>503</v>
      </c>
      <c r="B505" s="215" t="s">
        <v>4164</v>
      </c>
      <c r="C505" s="214">
        <v>100</v>
      </c>
      <c r="D505" s="216" t="s">
        <v>3704</v>
      </c>
      <c r="E505" s="217" t="s">
        <v>3705</v>
      </c>
    </row>
    <row r="506" ht="16" customHeight="1" spans="1:5">
      <c r="A506" s="214">
        <v>504</v>
      </c>
      <c r="B506" s="215" t="s">
        <v>4165</v>
      </c>
      <c r="C506" s="214">
        <v>4</v>
      </c>
      <c r="D506" s="216" t="s">
        <v>3895</v>
      </c>
      <c r="E506" s="217" t="s">
        <v>3896</v>
      </c>
    </row>
    <row r="507" ht="16" customHeight="1" spans="1:5">
      <c r="A507" s="214">
        <v>505</v>
      </c>
      <c r="B507" s="215" t="s">
        <v>4166</v>
      </c>
      <c r="C507" s="214">
        <v>1</v>
      </c>
      <c r="D507" s="216" t="s">
        <v>3704</v>
      </c>
      <c r="E507" s="217" t="s">
        <v>3705</v>
      </c>
    </row>
    <row r="508" ht="16" customHeight="1" spans="1:5">
      <c r="A508" s="214">
        <v>506</v>
      </c>
      <c r="B508" s="215" t="s">
        <v>4167</v>
      </c>
      <c r="C508" s="214">
        <v>1</v>
      </c>
      <c r="D508" s="216" t="s">
        <v>3699</v>
      </c>
      <c r="E508" s="217" t="s">
        <v>3689</v>
      </c>
    </row>
    <row r="509" ht="16" customHeight="1" spans="1:5">
      <c r="A509" s="214">
        <v>507</v>
      </c>
      <c r="B509" s="215" t="s">
        <v>4168</v>
      </c>
      <c r="C509" s="214">
        <v>2</v>
      </c>
      <c r="D509" s="216" t="s">
        <v>3704</v>
      </c>
      <c r="E509" s="217" t="s">
        <v>3705</v>
      </c>
    </row>
    <row r="510" ht="16" customHeight="1" spans="1:5">
      <c r="A510" s="214">
        <v>508</v>
      </c>
      <c r="B510" s="215" t="s">
        <v>4169</v>
      </c>
      <c r="C510" s="214">
        <v>6</v>
      </c>
      <c r="D510" s="216" t="s">
        <v>3704</v>
      </c>
      <c r="E510" s="217" t="s">
        <v>3705</v>
      </c>
    </row>
    <row r="511" ht="16" customHeight="1" spans="1:5">
      <c r="A511" s="214">
        <v>509</v>
      </c>
      <c r="B511" s="215" t="s">
        <v>4170</v>
      </c>
      <c r="C511" s="214">
        <v>2</v>
      </c>
      <c r="D511" s="216" t="s">
        <v>3704</v>
      </c>
      <c r="E511" s="217" t="s">
        <v>3705</v>
      </c>
    </row>
    <row r="512" ht="16" customHeight="1" spans="1:5">
      <c r="A512" s="214">
        <v>510</v>
      </c>
      <c r="B512" s="215" t="s">
        <v>4171</v>
      </c>
      <c r="C512" s="214">
        <v>3</v>
      </c>
      <c r="D512" s="216" t="s">
        <v>3704</v>
      </c>
      <c r="E512" s="217" t="s">
        <v>3705</v>
      </c>
    </row>
    <row r="513" ht="16" customHeight="1" spans="1:5">
      <c r="A513" s="214">
        <v>511</v>
      </c>
      <c r="B513" s="215" t="s">
        <v>4172</v>
      </c>
      <c r="C513" s="214">
        <v>4</v>
      </c>
      <c r="D513" s="216" t="s">
        <v>3704</v>
      </c>
      <c r="E513" s="217" t="s">
        <v>3705</v>
      </c>
    </row>
    <row r="514" ht="16" customHeight="1" spans="1:5">
      <c r="A514" s="214">
        <v>512</v>
      </c>
      <c r="B514" s="215" t="s">
        <v>4173</v>
      </c>
      <c r="C514" s="214">
        <v>1</v>
      </c>
      <c r="D514" s="216" t="s">
        <v>3704</v>
      </c>
      <c r="E514" s="217" t="s">
        <v>3705</v>
      </c>
    </row>
    <row r="515" ht="16" customHeight="1" spans="1:5">
      <c r="A515" s="214">
        <v>513</v>
      </c>
      <c r="B515" s="215" t="s">
        <v>4174</v>
      </c>
      <c r="C515" s="214">
        <v>1</v>
      </c>
      <c r="D515" s="216" t="s">
        <v>3704</v>
      </c>
      <c r="E515" s="217" t="s">
        <v>3705</v>
      </c>
    </row>
    <row r="516" ht="16" customHeight="1" spans="1:5">
      <c r="A516" s="214">
        <v>514</v>
      </c>
      <c r="B516" s="215" t="s">
        <v>4175</v>
      </c>
      <c r="C516" s="214">
        <v>1</v>
      </c>
      <c r="D516" s="216" t="s">
        <v>3704</v>
      </c>
      <c r="E516" s="217" t="s">
        <v>3705</v>
      </c>
    </row>
    <row r="517" ht="16" customHeight="1" spans="1:5">
      <c r="A517" s="214">
        <v>515</v>
      </c>
      <c r="B517" s="215" t="s">
        <v>4176</v>
      </c>
      <c r="C517" s="214">
        <v>1</v>
      </c>
      <c r="D517" s="216" t="s">
        <v>3699</v>
      </c>
      <c r="E517" s="217" t="s">
        <v>3689</v>
      </c>
    </row>
    <row r="518" ht="16" customHeight="1" spans="1:5">
      <c r="A518" s="214">
        <v>516</v>
      </c>
      <c r="B518" s="215" t="s">
        <v>4177</v>
      </c>
      <c r="C518" s="214">
        <v>1</v>
      </c>
      <c r="D518" s="216" t="s">
        <v>3699</v>
      </c>
      <c r="E518" s="217" t="s">
        <v>3689</v>
      </c>
    </row>
    <row r="519" ht="16" customHeight="1" spans="1:5">
      <c r="A519" s="214">
        <v>517</v>
      </c>
      <c r="B519" s="215" t="s">
        <v>4178</v>
      </c>
      <c r="C519" s="214">
        <v>3</v>
      </c>
      <c r="D519" s="216" t="s">
        <v>3699</v>
      </c>
      <c r="E519" s="217" t="s">
        <v>3689</v>
      </c>
    </row>
    <row r="520" ht="16" customHeight="1" spans="1:5">
      <c r="A520" s="214">
        <v>518</v>
      </c>
      <c r="B520" s="215" t="s">
        <v>4179</v>
      </c>
      <c r="C520" s="214">
        <v>5</v>
      </c>
      <c r="D520" s="216" t="s">
        <v>3699</v>
      </c>
      <c r="E520" s="217" t="s">
        <v>3689</v>
      </c>
    </row>
    <row r="521" ht="16" customHeight="1" spans="1:5">
      <c r="A521" s="214">
        <v>519</v>
      </c>
      <c r="B521" s="215" t="s">
        <v>4180</v>
      </c>
      <c r="C521" s="214">
        <v>1</v>
      </c>
      <c r="D521" s="216" t="s">
        <v>3704</v>
      </c>
      <c r="E521" s="217" t="s">
        <v>3705</v>
      </c>
    </row>
    <row r="522" ht="16" customHeight="1" spans="1:5">
      <c r="A522" s="214">
        <v>520</v>
      </c>
      <c r="B522" s="215" t="s">
        <v>4181</v>
      </c>
      <c r="C522" s="214">
        <v>8</v>
      </c>
      <c r="D522" s="216" t="s">
        <v>3696</v>
      </c>
      <c r="E522" s="217" t="s">
        <v>3697</v>
      </c>
    </row>
    <row r="523" ht="16" customHeight="1" spans="1:5">
      <c r="A523" s="214">
        <v>521</v>
      </c>
      <c r="B523" s="215" t="s">
        <v>4182</v>
      </c>
      <c r="C523" s="214">
        <v>8</v>
      </c>
      <c r="D523" s="216" t="s">
        <v>3696</v>
      </c>
      <c r="E523" s="217" t="s">
        <v>4183</v>
      </c>
    </row>
    <row r="524" ht="16" customHeight="1" spans="1:5">
      <c r="A524" s="214">
        <v>522</v>
      </c>
      <c r="B524" s="215" t="s">
        <v>4184</v>
      </c>
      <c r="C524" s="214">
        <v>6</v>
      </c>
      <c r="D524" s="216" t="s">
        <v>3696</v>
      </c>
      <c r="E524" s="217" t="s">
        <v>4183</v>
      </c>
    </row>
    <row r="525" ht="16" customHeight="1" spans="1:5">
      <c r="A525" s="214">
        <v>523</v>
      </c>
      <c r="B525" s="215" t="s">
        <v>4185</v>
      </c>
      <c r="C525" s="214">
        <v>12</v>
      </c>
      <c r="D525" s="216" t="s">
        <v>3696</v>
      </c>
      <c r="E525" s="217" t="s">
        <v>4183</v>
      </c>
    </row>
    <row r="526" ht="16" customHeight="1" spans="1:5">
      <c r="A526" s="214">
        <v>524</v>
      </c>
      <c r="B526" s="215" t="s">
        <v>4186</v>
      </c>
      <c r="C526" s="214">
        <v>2</v>
      </c>
      <c r="D526" s="216" t="s">
        <v>3895</v>
      </c>
      <c r="E526" s="217" t="s">
        <v>3896</v>
      </c>
    </row>
    <row r="527" ht="16" customHeight="1" spans="1:5">
      <c r="A527" s="214">
        <v>525</v>
      </c>
      <c r="B527" s="215" t="s">
        <v>4187</v>
      </c>
      <c r="C527" s="214">
        <v>4</v>
      </c>
      <c r="D527" s="216" t="s">
        <v>3895</v>
      </c>
      <c r="E527" s="217" t="s">
        <v>3896</v>
      </c>
    </row>
    <row r="528" ht="16" customHeight="1" spans="1:5">
      <c r="A528" s="214">
        <v>526</v>
      </c>
      <c r="B528" s="215" t="s">
        <v>4188</v>
      </c>
      <c r="C528" s="214">
        <v>3</v>
      </c>
      <c r="D528" s="216" t="s">
        <v>3895</v>
      </c>
      <c r="E528" s="217" t="s">
        <v>3896</v>
      </c>
    </row>
    <row r="529" ht="16" customHeight="1" spans="1:5">
      <c r="A529" s="214">
        <v>527</v>
      </c>
      <c r="B529" s="215" t="s">
        <v>4189</v>
      </c>
      <c r="C529" s="214">
        <v>2</v>
      </c>
      <c r="D529" s="216" t="s">
        <v>3704</v>
      </c>
      <c r="E529" s="217" t="s">
        <v>3705</v>
      </c>
    </row>
    <row r="530" ht="16" customHeight="1" spans="1:5">
      <c r="A530" s="214">
        <v>528</v>
      </c>
      <c r="B530" s="215" t="s">
        <v>4190</v>
      </c>
      <c r="C530" s="214">
        <v>7</v>
      </c>
      <c r="D530" s="216" t="s">
        <v>3704</v>
      </c>
      <c r="E530" s="217" t="s">
        <v>3705</v>
      </c>
    </row>
    <row r="531" ht="16" customHeight="1" spans="1:5">
      <c r="A531" s="214">
        <v>529</v>
      </c>
      <c r="B531" s="215" t="s">
        <v>4191</v>
      </c>
      <c r="C531" s="214">
        <v>6</v>
      </c>
      <c r="D531" s="216" t="s">
        <v>3704</v>
      </c>
      <c r="E531" s="217" t="s">
        <v>3705</v>
      </c>
    </row>
    <row r="532" ht="16" customHeight="1" spans="1:5">
      <c r="A532" s="214">
        <v>530</v>
      </c>
      <c r="B532" s="215" t="s">
        <v>4192</v>
      </c>
      <c r="C532" s="214">
        <v>20</v>
      </c>
      <c r="D532" s="216" t="s">
        <v>3693</v>
      </c>
      <c r="E532" s="217" t="s">
        <v>3694</v>
      </c>
    </row>
    <row r="533" ht="16" customHeight="1" spans="1:5">
      <c r="A533" s="214">
        <v>531</v>
      </c>
      <c r="B533" s="215" t="s">
        <v>4185</v>
      </c>
      <c r="C533" s="214">
        <v>12</v>
      </c>
      <c r="D533" s="216" t="s">
        <v>3693</v>
      </c>
      <c r="E533" s="217" t="s">
        <v>3694</v>
      </c>
    </row>
    <row r="534" ht="16" customHeight="1" spans="1:5">
      <c r="A534" s="214">
        <v>532</v>
      </c>
      <c r="B534" s="215" t="s">
        <v>4181</v>
      </c>
      <c r="C534" s="214">
        <v>8</v>
      </c>
      <c r="D534" s="216" t="s">
        <v>3693</v>
      </c>
      <c r="E534" s="217" t="s">
        <v>3694</v>
      </c>
    </row>
    <row r="535" ht="16" customHeight="1" spans="1:5">
      <c r="A535" s="214">
        <v>533</v>
      </c>
      <c r="B535" s="215" t="s">
        <v>4193</v>
      </c>
      <c r="C535" s="214">
        <v>9</v>
      </c>
      <c r="D535" s="216" t="s">
        <v>3693</v>
      </c>
      <c r="E535" s="217" t="s">
        <v>3694</v>
      </c>
    </row>
    <row r="536" ht="16" customHeight="1" spans="1:5">
      <c r="A536" s="214">
        <v>534</v>
      </c>
      <c r="B536" s="215" t="s">
        <v>4182</v>
      </c>
      <c r="C536" s="214">
        <v>6</v>
      </c>
      <c r="D536" s="216" t="s">
        <v>3693</v>
      </c>
      <c r="E536" s="217" t="s">
        <v>3694</v>
      </c>
    </row>
    <row r="537" ht="16" customHeight="1" spans="1:5">
      <c r="A537" s="214">
        <v>535</v>
      </c>
      <c r="B537" s="215" t="s">
        <v>4184</v>
      </c>
      <c r="C537" s="214">
        <v>6</v>
      </c>
      <c r="D537" s="216" t="s">
        <v>3693</v>
      </c>
      <c r="E537" s="217" t="s">
        <v>3694</v>
      </c>
    </row>
    <row r="538" ht="16" customHeight="1" spans="1:5">
      <c r="A538" s="214">
        <v>536</v>
      </c>
      <c r="B538" s="215" t="s">
        <v>4194</v>
      </c>
      <c r="C538" s="214">
        <v>18</v>
      </c>
      <c r="D538" s="216" t="s">
        <v>3707</v>
      </c>
      <c r="E538" s="217" t="s">
        <v>3708</v>
      </c>
    </row>
    <row r="539" ht="16" customHeight="1" spans="1:5">
      <c r="A539" s="214">
        <v>537</v>
      </c>
      <c r="B539" s="215" t="s">
        <v>4195</v>
      </c>
      <c r="C539" s="214">
        <v>7</v>
      </c>
      <c r="D539" s="216" t="s">
        <v>3707</v>
      </c>
      <c r="E539" s="217" t="s">
        <v>3708</v>
      </c>
    </row>
    <row r="540" ht="16" customHeight="1" spans="1:5">
      <c r="A540" s="214">
        <v>538</v>
      </c>
      <c r="B540" s="215" t="s">
        <v>4196</v>
      </c>
      <c r="C540" s="214">
        <v>5</v>
      </c>
      <c r="D540" s="216" t="s">
        <v>3704</v>
      </c>
      <c r="E540" s="217" t="s">
        <v>3705</v>
      </c>
    </row>
    <row r="541" ht="16" customHeight="1" spans="1:5">
      <c r="A541" s="214">
        <v>539</v>
      </c>
      <c r="B541" s="215" t="s">
        <v>4197</v>
      </c>
      <c r="C541" s="214">
        <v>1</v>
      </c>
      <c r="D541" s="216" t="s">
        <v>3704</v>
      </c>
      <c r="E541" s="217" t="s">
        <v>3705</v>
      </c>
    </row>
    <row r="542" ht="16" customHeight="1" spans="1:5">
      <c r="A542" s="214">
        <v>540</v>
      </c>
      <c r="B542" s="215" t="s">
        <v>4194</v>
      </c>
      <c r="C542" s="214">
        <v>49</v>
      </c>
      <c r="D542" s="216" t="s">
        <v>3704</v>
      </c>
      <c r="E542" s="217" t="s">
        <v>3705</v>
      </c>
    </row>
    <row r="543" ht="16" customHeight="1" spans="1:5">
      <c r="A543" s="214">
        <v>541</v>
      </c>
      <c r="B543" s="215" t="s">
        <v>4198</v>
      </c>
      <c r="C543" s="214">
        <v>2</v>
      </c>
      <c r="D543" s="216" t="s">
        <v>3704</v>
      </c>
      <c r="E543" s="217" t="s">
        <v>3705</v>
      </c>
    </row>
    <row r="544" ht="16" customHeight="1" spans="1:5">
      <c r="A544" s="214">
        <v>542</v>
      </c>
      <c r="B544" s="215" t="s">
        <v>4195</v>
      </c>
      <c r="C544" s="214">
        <v>5</v>
      </c>
      <c r="D544" s="216" t="s">
        <v>3704</v>
      </c>
      <c r="E544" s="217" t="s">
        <v>3705</v>
      </c>
    </row>
    <row r="545" ht="16" customHeight="1" spans="1:5">
      <c r="A545" s="214">
        <v>543</v>
      </c>
      <c r="B545" s="215" t="s">
        <v>4199</v>
      </c>
      <c r="C545" s="214">
        <v>12</v>
      </c>
      <c r="D545" s="216" t="s">
        <v>3704</v>
      </c>
      <c r="E545" s="217" t="s">
        <v>3705</v>
      </c>
    </row>
    <row r="546" ht="16" customHeight="1" spans="1:5">
      <c r="A546" s="214">
        <v>544</v>
      </c>
      <c r="B546" s="215" t="s">
        <v>4200</v>
      </c>
      <c r="C546" s="214">
        <v>5</v>
      </c>
      <c r="D546" s="216" t="s">
        <v>3704</v>
      </c>
      <c r="E546" s="217" t="s">
        <v>3705</v>
      </c>
    </row>
    <row r="547" ht="16" customHeight="1" spans="1:5">
      <c r="A547" s="214">
        <v>545</v>
      </c>
      <c r="B547" s="215" t="s">
        <v>4201</v>
      </c>
      <c r="C547" s="214">
        <v>37</v>
      </c>
      <c r="D547" s="216" t="s">
        <v>3704</v>
      </c>
      <c r="E547" s="217" t="s">
        <v>3705</v>
      </c>
    </row>
    <row r="548" ht="16" customHeight="1" spans="1:5">
      <c r="A548" s="214">
        <v>546</v>
      </c>
      <c r="B548" s="215" t="s">
        <v>4202</v>
      </c>
      <c r="C548" s="214">
        <v>17</v>
      </c>
      <c r="D548" s="216" t="s">
        <v>3704</v>
      </c>
      <c r="E548" s="217" t="s">
        <v>3705</v>
      </c>
    </row>
    <row r="549" ht="16" customHeight="1" spans="1:5">
      <c r="A549" s="214">
        <v>547</v>
      </c>
      <c r="B549" s="215" t="s">
        <v>4203</v>
      </c>
      <c r="C549" s="214">
        <v>4</v>
      </c>
      <c r="D549" s="216" t="s">
        <v>3704</v>
      </c>
      <c r="E549" s="217" t="s">
        <v>3705</v>
      </c>
    </row>
    <row r="550" ht="16" customHeight="1" spans="1:5">
      <c r="A550" s="214">
        <v>548</v>
      </c>
      <c r="B550" s="215" t="s">
        <v>4204</v>
      </c>
      <c r="C550" s="214">
        <v>4</v>
      </c>
      <c r="D550" s="216" t="s">
        <v>3696</v>
      </c>
      <c r="E550" s="217" t="s">
        <v>4183</v>
      </c>
    </row>
    <row r="551" ht="16" customHeight="1" spans="1:5">
      <c r="A551" s="214">
        <v>549</v>
      </c>
      <c r="B551" s="215" t="s">
        <v>4205</v>
      </c>
      <c r="C551" s="214">
        <v>1</v>
      </c>
      <c r="D551" s="216" t="s">
        <v>3693</v>
      </c>
      <c r="E551" s="217" t="s">
        <v>3694</v>
      </c>
    </row>
    <row r="552" ht="16" customHeight="1" spans="1:5">
      <c r="A552" s="214">
        <v>550</v>
      </c>
      <c r="B552" s="215" t="s">
        <v>4206</v>
      </c>
      <c r="C552" s="214">
        <v>1</v>
      </c>
      <c r="D552" s="216" t="s">
        <v>3693</v>
      </c>
      <c r="E552" s="217" t="s">
        <v>3694</v>
      </c>
    </row>
    <row r="553" ht="16" customHeight="1" spans="1:5">
      <c r="A553" s="214">
        <v>551</v>
      </c>
      <c r="B553" s="215" t="s">
        <v>4207</v>
      </c>
      <c r="C553" s="214">
        <v>1</v>
      </c>
      <c r="D553" s="216" t="s">
        <v>3704</v>
      </c>
      <c r="E553" s="217" t="s">
        <v>3705</v>
      </c>
    </row>
    <row r="554" ht="16" customHeight="1" spans="1:5">
      <c r="A554" s="214">
        <v>552</v>
      </c>
      <c r="B554" s="215" t="s">
        <v>4208</v>
      </c>
      <c r="C554" s="214">
        <v>1</v>
      </c>
      <c r="D554" s="216" t="s">
        <v>3704</v>
      </c>
      <c r="E554" s="217" t="s">
        <v>3705</v>
      </c>
    </row>
    <row r="555" ht="16" customHeight="1" spans="1:5">
      <c r="A555" s="214">
        <v>553</v>
      </c>
      <c r="B555" s="215" t="s">
        <v>4209</v>
      </c>
      <c r="C555" s="214">
        <v>3</v>
      </c>
      <c r="D555" s="216" t="s">
        <v>3704</v>
      </c>
      <c r="E555" s="217" t="s">
        <v>3705</v>
      </c>
    </row>
    <row r="556" ht="16" customHeight="1" spans="1:5">
      <c r="A556" s="214">
        <v>554</v>
      </c>
      <c r="B556" s="215" t="s">
        <v>4210</v>
      </c>
      <c r="C556" s="214">
        <v>1</v>
      </c>
      <c r="D556" s="216" t="s">
        <v>3704</v>
      </c>
      <c r="E556" s="217" t="s">
        <v>3705</v>
      </c>
    </row>
    <row r="557" ht="16" customHeight="1" spans="1:5">
      <c r="A557" s="214">
        <v>555</v>
      </c>
      <c r="B557" s="215" t="s">
        <v>4211</v>
      </c>
      <c r="C557" s="214">
        <v>1</v>
      </c>
      <c r="D557" s="216" t="s">
        <v>3704</v>
      </c>
      <c r="E557" s="217" t="s">
        <v>3705</v>
      </c>
    </row>
    <row r="558" ht="16" customHeight="1" spans="1:5">
      <c r="A558" s="214">
        <v>556</v>
      </c>
      <c r="B558" s="215" t="s">
        <v>4212</v>
      </c>
      <c r="C558" s="214">
        <v>1</v>
      </c>
      <c r="D558" s="216" t="s">
        <v>3704</v>
      </c>
      <c r="E558" s="217" t="s">
        <v>3705</v>
      </c>
    </row>
    <row r="559" ht="16" customHeight="1" spans="1:5">
      <c r="A559" s="214">
        <v>557</v>
      </c>
      <c r="B559" s="215" t="s">
        <v>4213</v>
      </c>
      <c r="C559" s="214">
        <v>12</v>
      </c>
      <c r="D559" s="216" t="s">
        <v>3707</v>
      </c>
      <c r="E559" s="217" t="s">
        <v>3708</v>
      </c>
    </row>
    <row r="560" ht="16" customHeight="1" spans="1:5">
      <c r="A560" s="214">
        <v>558</v>
      </c>
      <c r="B560" s="215" t="s">
        <v>4214</v>
      </c>
      <c r="C560" s="214">
        <v>1</v>
      </c>
      <c r="D560" s="216" t="s">
        <v>3693</v>
      </c>
      <c r="E560" s="217" t="s">
        <v>3694</v>
      </c>
    </row>
    <row r="561" ht="16" customHeight="1" spans="1:5">
      <c r="A561" s="214">
        <v>559</v>
      </c>
      <c r="B561" s="215" t="s">
        <v>4215</v>
      </c>
      <c r="C561" s="214">
        <v>1</v>
      </c>
      <c r="D561" s="216" t="s">
        <v>3693</v>
      </c>
      <c r="E561" s="217" t="s">
        <v>3694</v>
      </c>
    </row>
    <row r="562" ht="16" customHeight="1" spans="1:5">
      <c r="A562" s="214">
        <v>560</v>
      </c>
      <c r="B562" s="215" t="s">
        <v>4216</v>
      </c>
      <c r="C562" s="214">
        <v>1</v>
      </c>
      <c r="D562" s="216" t="s">
        <v>3693</v>
      </c>
      <c r="E562" s="217" t="s">
        <v>3694</v>
      </c>
    </row>
    <row r="563" ht="16" customHeight="1" spans="1:5">
      <c r="A563" s="214">
        <v>561</v>
      </c>
      <c r="B563" s="215" t="s">
        <v>4217</v>
      </c>
      <c r="C563" s="214">
        <v>1</v>
      </c>
      <c r="D563" s="216" t="s">
        <v>3693</v>
      </c>
      <c r="E563" s="217" t="s">
        <v>3694</v>
      </c>
    </row>
    <row r="564" ht="16" customHeight="1" spans="1:5">
      <c r="A564" s="214">
        <v>562</v>
      </c>
      <c r="B564" s="215" t="s">
        <v>4218</v>
      </c>
      <c r="C564" s="214">
        <v>1</v>
      </c>
      <c r="D564" s="216" t="s">
        <v>3693</v>
      </c>
      <c r="E564" s="217" t="s">
        <v>3694</v>
      </c>
    </row>
    <row r="565" ht="16" customHeight="1" spans="1:5">
      <c r="A565" s="214">
        <v>563</v>
      </c>
      <c r="B565" s="215" t="s">
        <v>4219</v>
      </c>
      <c r="C565" s="214">
        <v>1</v>
      </c>
      <c r="D565" s="216" t="s">
        <v>3699</v>
      </c>
      <c r="E565" s="217" t="s">
        <v>3689</v>
      </c>
    </row>
    <row r="566" ht="16" customHeight="1" spans="1:5">
      <c r="A566" s="214">
        <v>564</v>
      </c>
      <c r="B566" s="215" t="s">
        <v>4220</v>
      </c>
      <c r="C566" s="214">
        <v>1</v>
      </c>
      <c r="D566" s="216" t="s">
        <v>3699</v>
      </c>
      <c r="E566" s="217" t="s">
        <v>3689</v>
      </c>
    </row>
    <row r="567" ht="16" customHeight="1" spans="1:5">
      <c r="A567" s="214">
        <v>565</v>
      </c>
      <c r="B567" s="215" t="s">
        <v>4221</v>
      </c>
      <c r="C567" s="214">
        <v>2</v>
      </c>
      <c r="D567" s="216" t="s">
        <v>3704</v>
      </c>
      <c r="E567" s="217" t="s">
        <v>3705</v>
      </c>
    </row>
    <row r="568" ht="16" customHeight="1" spans="1:5">
      <c r="A568" s="214">
        <v>566</v>
      </c>
      <c r="B568" s="215" t="s">
        <v>4222</v>
      </c>
      <c r="C568" s="214">
        <v>1</v>
      </c>
      <c r="D568" s="216" t="s">
        <v>3704</v>
      </c>
      <c r="E568" s="217" t="s">
        <v>3705</v>
      </c>
    </row>
    <row r="569" ht="16" customHeight="1" spans="1:5">
      <c r="A569" s="214">
        <v>567</v>
      </c>
      <c r="B569" s="215" t="s">
        <v>4223</v>
      </c>
      <c r="C569" s="214">
        <v>1</v>
      </c>
      <c r="D569" s="216" t="s">
        <v>3704</v>
      </c>
      <c r="E569" s="217" t="s">
        <v>3705</v>
      </c>
    </row>
    <row r="570" ht="16" customHeight="1" spans="1:5">
      <c r="A570" s="214">
        <v>568</v>
      </c>
      <c r="B570" s="215" t="s">
        <v>4219</v>
      </c>
      <c r="C570" s="214">
        <v>1</v>
      </c>
      <c r="D570" s="216" t="s">
        <v>3704</v>
      </c>
      <c r="E570" s="217" t="s">
        <v>3705</v>
      </c>
    </row>
    <row r="571" ht="16" customHeight="1" spans="1:5">
      <c r="A571" s="214">
        <v>569</v>
      </c>
      <c r="B571" s="215" t="s">
        <v>4220</v>
      </c>
      <c r="C571" s="214">
        <v>1</v>
      </c>
      <c r="D571" s="216" t="s">
        <v>3704</v>
      </c>
      <c r="E571" s="217" t="s">
        <v>3705</v>
      </c>
    </row>
    <row r="572" ht="16" customHeight="1" spans="1:5">
      <c r="A572" s="214">
        <v>570</v>
      </c>
      <c r="B572" s="215" t="s">
        <v>4224</v>
      </c>
      <c r="C572" s="214">
        <v>3</v>
      </c>
      <c r="D572" s="216" t="s">
        <v>3704</v>
      </c>
      <c r="E572" s="217" t="s">
        <v>3705</v>
      </c>
    </row>
    <row r="573" ht="16" customHeight="1" spans="1:5">
      <c r="A573" s="214">
        <v>571</v>
      </c>
      <c r="B573" s="215" t="s">
        <v>4225</v>
      </c>
      <c r="C573" s="214">
        <v>4</v>
      </c>
      <c r="D573" s="216" t="s">
        <v>3704</v>
      </c>
      <c r="E573" s="217" t="s">
        <v>3705</v>
      </c>
    </row>
    <row r="574" ht="16" customHeight="1" spans="1:5">
      <c r="A574" s="214">
        <v>572</v>
      </c>
      <c r="B574" s="215" t="s">
        <v>4226</v>
      </c>
      <c r="C574" s="214">
        <v>1</v>
      </c>
      <c r="D574" s="216" t="s">
        <v>3704</v>
      </c>
      <c r="E574" s="217" t="s">
        <v>3705</v>
      </c>
    </row>
    <row r="575" ht="16" customHeight="1" spans="1:5">
      <c r="A575" s="214">
        <v>573</v>
      </c>
      <c r="B575" s="215" t="s">
        <v>4227</v>
      </c>
      <c r="C575" s="214">
        <v>1</v>
      </c>
      <c r="D575" s="216" t="s">
        <v>3704</v>
      </c>
      <c r="E575" s="217" t="s">
        <v>3705</v>
      </c>
    </row>
    <row r="576" ht="16" customHeight="1" spans="1:5">
      <c r="A576" s="214">
        <v>574</v>
      </c>
      <c r="B576" s="215" t="s">
        <v>4228</v>
      </c>
      <c r="C576" s="214">
        <v>6</v>
      </c>
      <c r="D576" s="216" t="s">
        <v>3704</v>
      </c>
      <c r="E576" s="217" t="s">
        <v>3705</v>
      </c>
    </row>
    <row r="577" ht="16" customHeight="1" spans="1:5">
      <c r="A577" s="214">
        <v>575</v>
      </c>
      <c r="B577" s="215" t="s">
        <v>4229</v>
      </c>
      <c r="C577" s="214">
        <v>2</v>
      </c>
      <c r="D577" s="216" t="s">
        <v>3704</v>
      </c>
      <c r="E577" s="217" t="s">
        <v>3705</v>
      </c>
    </row>
    <row r="578" ht="16" customHeight="1" spans="1:5">
      <c r="A578" s="214">
        <v>576</v>
      </c>
      <c r="B578" s="215" t="s">
        <v>4230</v>
      </c>
      <c r="C578" s="214">
        <v>1</v>
      </c>
      <c r="D578" s="216" t="s">
        <v>3693</v>
      </c>
      <c r="E578" s="217" t="s">
        <v>3694</v>
      </c>
    </row>
    <row r="579" ht="16" customHeight="1" spans="1:5">
      <c r="A579" s="214">
        <v>577</v>
      </c>
      <c r="B579" s="215" t="s">
        <v>4231</v>
      </c>
      <c r="C579" s="214">
        <v>1</v>
      </c>
      <c r="D579" s="216" t="s">
        <v>3693</v>
      </c>
      <c r="E579" s="217" t="s">
        <v>3694</v>
      </c>
    </row>
    <row r="580" ht="16" customHeight="1" spans="1:5">
      <c r="A580" s="214">
        <v>578</v>
      </c>
      <c r="B580" s="215" t="s">
        <v>4232</v>
      </c>
      <c r="C580" s="214">
        <v>1</v>
      </c>
      <c r="D580" s="216" t="s">
        <v>3693</v>
      </c>
      <c r="E580" s="217" t="s">
        <v>3694</v>
      </c>
    </row>
    <row r="581" ht="16" customHeight="1" spans="1:5">
      <c r="A581" s="214">
        <v>579</v>
      </c>
      <c r="B581" s="215" t="s">
        <v>4233</v>
      </c>
      <c r="C581" s="214">
        <v>1</v>
      </c>
      <c r="D581" s="216" t="s">
        <v>3693</v>
      </c>
      <c r="E581" s="217" t="s">
        <v>3694</v>
      </c>
    </row>
    <row r="582" ht="16" customHeight="1" spans="1:5">
      <c r="A582" s="214">
        <v>580</v>
      </c>
      <c r="B582" s="215" t="s">
        <v>4234</v>
      </c>
      <c r="C582" s="214">
        <v>1</v>
      </c>
      <c r="D582" s="216" t="s">
        <v>3693</v>
      </c>
      <c r="E582" s="217" t="s">
        <v>3694</v>
      </c>
    </row>
    <row r="583" ht="16" customHeight="1" spans="1:5">
      <c r="A583" s="214">
        <v>581</v>
      </c>
      <c r="B583" s="215" t="s">
        <v>4235</v>
      </c>
      <c r="C583" s="214">
        <v>1</v>
      </c>
      <c r="D583" s="216" t="s">
        <v>3693</v>
      </c>
      <c r="E583" s="217" t="s">
        <v>3694</v>
      </c>
    </row>
    <row r="584" ht="16" customHeight="1" spans="1:5">
      <c r="A584" s="214">
        <v>582</v>
      </c>
      <c r="B584" s="215" t="s">
        <v>4236</v>
      </c>
      <c r="C584" s="214">
        <v>1</v>
      </c>
      <c r="D584" s="216" t="s">
        <v>3693</v>
      </c>
      <c r="E584" s="217" t="s">
        <v>3694</v>
      </c>
    </row>
    <row r="585" ht="16" customHeight="1" spans="1:5">
      <c r="A585" s="214">
        <v>583</v>
      </c>
      <c r="B585" s="215" t="s">
        <v>4237</v>
      </c>
      <c r="C585" s="214">
        <v>1</v>
      </c>
      <c r="D585" s="216" t="s">
        <v>3693</v>
      </c>
      <c r="E585" s="217" t="s">
        <v>3694</v>
      </c>
    </row>
    <row r="586" ht="16" customHeight="1" spans="1:5">
      <c r="A586" s="214">
        <v>584</v>
      </c>
      <c r="B586" s="215" t="s">
        <v>4238</v>
      </c>
      <c r="C586" s="214">
        <v>1</v>
      </c>
      <c r="D586" s="216" t="s">
        <v>3693</v>
      </c>
      <c r="E586" s="217" t="s">
        <v>3694</v>
      </c>
    </row>
    <row r="587" ht="16" customHeight="1" spans="1:5">
      <c r="A587" s="214">
        <v>585</v>
      </c>
      <c r="B587" s="215" t="s">
        <v>4239</v>
      </c>
      <c r="C587" s="214">
        <v>2</v>
      </c>
      <c r="D587" s="216" t="s">
        <v>3693</v>
      </c>
      <c r="E587" s="217" t="s">
        <v>3694</v>
      </c>
    </row>
    <row r="588" ht="16" customHeight="1" spans="1:5">
      <c r="A588" s="214">
        <v>586</v>
      </c>
      <c r="B588" s="215" t="s">
        <v>4240</v>
      </c>
      <c r="C588" s="214">
        <v>1</v>
      </c>
      <c r="D588" s="216" t="s">
        <v>3693</v>
      </c>
      <c r="E588" s="217" t="s">
        <v>3694</v>
      </c>
    </row>
    <row r="589" ht="16" customHeight="1" spans="1:5">
      <c r="A589" s="214">
        <v>587</v>
      </c>
      <c r="B589" s="215" t="s">
        <v>4241</v>
      </c>
      <c r="C589" s="214">
        <v>3</v>
      </c>
      <c r="D589" s="216" t="s">
        <v>3693</v>
      </c>
      <c r="E589" s="217" t="s">
        <v>3694</v>
      </c>
    </row>
    <row r="590" ht="16" customHeight="1" spans="1:5">
      <c r="A590" s="214">
        <v>588</v>
      </c>
      <c r="B590" s="215" t="s">
        <v>4242</v>
      </c>
      <c r="C590" s="214">
        <v>1</v>
      </c>
      <c r="D590" s="216" t="s">
        <v>3693</v>
      </c>
      <c r="E590" s="217" t="s">
        <v>3694</v>
      </c>
    </row>
    <row r="591" ht="16" customHeight="1" spans="1:5">
      <c r="A591" s="214">
        <v>589</v>
      </c>
      <c r="B591" s="215" t="s">
        <v>4243</v>
      </c>
      <c r="C591" s="214">
        <v>1</v>
      </c>
      <c r="D591" s="216" t="s">
        <v>3693</v>
      </c>
      <c r="E591" s="217" t="s">
        <v>3694</v>
      </c>
    </row>
    <row r="592" ht="16" customHeight="1" spans="1:5">
      <c r="A592" s="214">
        <v>590</v>
      </c>
      <c r="B592" s="215" t="s">
        <v>4244</v>
      </c>
      <c r="C592" s="214">
        <v>1</v>
      </c>
      <c r="D592" s="216" t="s">
        <v>3693</v>
      </c>
      <c r="E592" s="217" t="s">
        <v>3694</v>
      </c>
    </row>
    <row r="593" ht="16" customHeight="1" spans="1:5">
      <c r="A593" s="214">
        <v>591</v>
      </c>
      <c r="B593" s="215" t="s">
        <v>4245</v>
      </c>
      <c r="C593" s="214">
        <v>2</v>
      </c>
      <c r="D593" s="216" t="s">
        <v>3693</v>
      </c>
      <c r="E593" s="217" t="s">
        <v>3694</v>
      </c>
    </row>
    <row r="594" ht="16" customHeight="1" spans="1:5">
      <c r="A594" s="214">
        <v>592</v>
      </c>
      <c r="B594" s="215" t="s">
        <v>4246</v>
      </c>
      <c r="C594" s="214">
        <v>2</v>
      </c>
      <c r="D594" s="216" t="s">
        <v>3693</v>
      </c>
      <c r="E594" s="217" t="s">
        <v>3694</v>
      </c>
    </row>
    <row r="595" ht="16" customHeight="1" spans="1:5">
      <c r="A595" s="214">
        <v>593</v>
      </c>
      <c r="B595" s="215" t="s">
        <v>4247</v>
      </c>
      <c r="C595" s="214">
        <v>3</v>
      </c>
      <c r="D595" s="216" t="s">
        <v>3693</v>
      </c>
      <c r="E595" s="217" t="s">
        <v>3694</v>
      </c>
    </row>
    <row r="596" ht="16" customHeight="1" spans="1:5">
      <c r="A596" s="214">
        <v>594</v>
      </c>
      <c r="B596" s="215" t="s">
        <v>4248</v>
      </c>
      <c r="C596" s="214">
        <v>1</v>
      </c>
      <c r="D596" s="216" t="s">
        <v>3699</v>
      </c>
      <c r="E596" s="217" t="s">
        <v>3689</v>
      </c>
    </row>
    <row r="597" ht="16" customHeight="1" spans="1:5">
      <c r="A597" s="214">
        <v>595</v>
      </c>
      <c r="B597" s="215" t="s">
        <v>4249</v>
      </c>
      <c r="C597" s="214">
        <v>1</v>
      </c>
      <c r="D597" s="216" t="s">
        <v>3699</v>
      </c>
      <c r="E597" s="217" t="s">
        <v>3689</v>
      </c>
    </row>
    <row r="598" ht="16" customHeight="1" spans="1:5">
      <c r="A598" s="214">
        <v>596</v>
      </c>
      <c r="B598" s="215" t="s">
        <v>4250</v>
      </c>
      <c r="C598" s="214">
        <v>1</v>
      </c>
      <c r="D598" s="216" t="s">
        <v>3699</v>
      </c>
      <c r="E598" s="217" t="s">
        <v>3689</v>
      </c>
    </row>
    <row r="599" ht="16" customHeight="1" spans="1:5">
      <c r="A599" s="214">
        <v>597</v>
      </c>
      <c r="B599" s="215" t="s">
        <v>4251</v>
      </c>
      <c r="C599" s="214">
        <v>2</v>
      </c>
      <c r="D599" s="216" t="s">
        <v>3699</v>
      </c>
      <c r="E599" s="217" t="s">
        <v>3689</v>
      </c>
    </row>
    <row r="600" ht="16" customHeight="1" spans="1:5">
      <c r="A600" s="214">
        <v>598</v>
      </c>
      <c r="B600" s="215" t="s">
        <v>4252</v>
      </c>
      <c r="C600" s="214">
        <v>1</v>
      </c>
      <c r="D600" s="216" t="s">
        <v>3699</v>
      </c>
      <c r="E600" s="217" t="s">
        <v>3689</v>
      </c>
    </row>
    <row r="601" ht="16" customHeight="1" spans="1:5">
      <c r="A601" s="214">
        <v>599</v>
      </c>
      <c r="B601" s="215" t="s">
        <v>4253</v>
      </c>
      <c r="C601" s="214">
        <v>1</v>
      </c>
      <c r="D601" s="216" t="s">
        <v>3699</v>
      </c>
      <c r="E601" s="217" t="s">
        <v>3689</v>
      </c>
    </row>
    <row r="602" ht="16" customHeight="1" spans="1:5">
      <c r="A602" s="214">
        <v>600</v>
      </c>
      <c r="B602" s="215" t="s">
        <v>4254</v>
      </c>
      <c r="C602" s="214">
        <v>1</v>
      </c>
      <c r="D602" s="216" t="s">
        <v>3699</v>
      </c>
      <c r="E602" s="217" t="s">
        <v>3689</v>
      </c>
    </row>
    <row r="603" ht="16" customHeight="1" spans="1:5">
      <c r="A603" s="214">
        <v>601</v>
      </c>
      <c r="B603" s="215" t="s">
        <v>4255</v>
      </c>
      <c r="C603" s="214">
        <v>1</v>
      </c>
      <c r="D603" s="216" t="s">
        <v>3699</v>
      </c>
      <c r="E603" s="217" t="s">
        <v>3689</v>
      </c>
    </row>
    <row r="604" ht="16" customHeight="1" spans="1:5">
      <c r="A604" s="214">
        <v>602</v>
      </c>
      <c r="B604" s="215" t="s">
        <v>4256</v>
      </c>
      <c r="C604" s="214">
        <v>1</v>
      </c>
      <c r="D604" s="216" t="s">
        <v>3704</v>
      </c>
      <c r="E604" s="217" t="s">
        <v>3705</v>
      </c>
    </row>
    <row r="605" ht="16" customHeight="1" spans="1:5">
      <c r="A605" s="214">
        <v>603</v>
      </c>
      <c r="B605" s="215" t="s">
        <v>4257</v>
      </c>
      <c r="C605" s="214">
        <v>1</v>
      </c>
      <c r="D605" s="216" t="s">
        <v>3704</v>
      </c>
      <c r="E605" s="217" t="s">
        <v>3705</v>
      </c>
    </row>
    <row r="606" ht="16" customHeight="1" spans="1:5">
      <c r="A606" s="214">
        <v>604</v>
      </c>
      <c r="B606" s="215" t="s">
        <v>4258</v>
      </c>
      <c r="C606" s="214">
        <v>1</v>
      </c>
      <c r="D606" s="216" t="s">
        <v>3704</v>
      </c>
      <c r="E606" s="217" t="s">
        <v>3705</v>
      </c>
    </row>
    <row r="607" ht="16" customHeight="1" spans="1:5">
      <c r="A607" s="214">
        <v>605</v>
      </c>
      <c r="B607" s="215" t="s">
        <v>4259</v>
      </c>
      <c r="C607" s="214">
        <v>1</v>
      </c>
      <c r="D607" s="216" t="s">
        <v>3704</v>
      </c>
      <c r="E607" s="217" t="s">
        <v>3705</v>
      </c>
    </row>
    <row r="608" ht="16" customHeight="1" spans="1:5">
      <c r="A608" s="214">
        <v>606</v>
      </c>
      <c r="B608" s="215" t="s">
        <v>4249</v>
      </c>
      <c r="C608" s="214">
        <v>1</v>
      </c>
      <c r="D608" s="216" t="s">
        <v>3704</v>
      </c>
      <c r="E608" s="217" t="s">
        <v>3705</v>
      </c>
    </row>
    <row r="609" ht="16" customHeight="1" spans="1:5">
      <c r="A609" s="214">
        <v>607</v>
      </c>
      <c r="B609" s="215" t="s">
        <v>4260</v>
      </c>
      <c r="C609" s="214">
        <v>1</v>
      </c>
      <c r="D609" s="216" t="s">
        <v>3704</v>
      </c>
      <c r="E609" s="217" t="s">
        <v>3705</v>
      </c>
    </row>
    <row r="610" ht="16" customHeight="1" spans="1:5">
      <c r="A610" s="214">
        <v>608</v>
      </c>
      <c r="B610" s="215" t="s">
        <v>4250</v>
      </c>
      <c r="C610" s="214">
        <v>1</v>
      </c>
      <c r="D610" s="216" t="s">
        <v>3704</v>
      </c>
      <c r="E610" s="217" t="s">
        <v>3705</v>
      </c>
    </row>
    <row r="611" ht="16" customHeight="1" spans="1:5">
      <c r="A611" s="214">
        <v>609</v>
      </c>
      <c r="B611" s="215" t="s">
        <v>4261</v>
      </c>
      <c r="C611" s="214">
        <v>1</v>
      </c>
      <c r="D611" s="216" t="s">
        <v>3704</v>
      </c>
      <c r="E611" s="217" t="s">
        <v>3705</v>
      </c>
    </row>
    <row r="612" ht="16" customHeight="1" spans="1:5">
      <c r="A612" s="214">
        <v>610</v>
      </c>
      <c r="B612" s="215" t="s">
        <v>4262</v>
      </c>
      <c r="C612" s="214">
        <v>1</v>
      </c>
      <c r="D612" s="216" t="s">
        <v>3704</v>
      </c>
      <c r="E612" s="217" t="s">
        <v>3705</v>
      </c>
    </row>
    <row r="613" ht="16" customHeight="1" spans="1:5">
      <c r="A613" s="214">
        <v>611</v>
      </c>
      <c r="B613" s="215" t="s">
        <v>4263</v>
      </c>
      <c r="C613" s="214">
        <v>2</v>
      </c>
      <c r="D613" s="216" t="s">
        <v>3704</v>
      </c>
      <c r="E613" s="217" t="s">
        <v>3705</v>
      </c>
    </row>
    <row r="614" ht="16" customHeight="1" spans="1:5">
      <c r="A614" s="214">
        <v>612</v>
      </c>
      <c r="B614" s="215" t="s">
        <v>4234</v>
      </c>
      <c r="C614" s="214">
        <v>1</v>
      </c>
      <c r="D614" s="216" t="s">
        <v>3704</v>
      </c>
      <c r="E614" s="217" t="s">
        <v>3705</v>
      </c>
    </row>
    <row r="615" ht="16" customHeight="1" spans="1:5">
      <c r="A615" s="214">
        <v>613</v>
      </c>
      <c r="B615" s="215" t="s">
        <v>4264</v>
      </c>
      <c r="C615" s="214">
        <v>1</v>
      </c>
      <c r="D615" s="216" t="s">
        <v>3704</v>
      </c>
      <c r="E615" s="217" t="s">
        <v>3705</v>
      </c>
    </row>
    <row r="616" ht="16" customHeight="1" spans="1:5">
      <c r="A616" s="214">
        <v>614</v>
      </c>
      <c r="B616" s="215" t="s">
        <v>4265</v>
      </c>
      <c r="C616" s="214">
        <v>2</v>
      </c>
      <c r="D616" s="216" t="s">
        <v>3704</v>
      </c>
      <c r="E616" s="217" t="s">
        <v>3705</v>
      </c>
    </row>
    <row r="617" ht="16" customHeight="1" spans="1:5">
      <c r="A617" s="214">
        <v>615</v>
      </c>
      <c r="B617" s="215" t="s">
        <v>4265</v>
      </c>
      <c r="C617" s="214">
        <v>1</v>
      </c>
      <c r="D617" s="216" t="s">
        <v>3704</v>
      </c>
      <c r="E617" s="217" t="s">
        <v>3705</v>
      </c>
    </row>
    <row r="618" ht="16" customHeight="1" spans="1:5">
      <c r="A618" s="214">
        <v>616</v>
      </c>
      <c r="B618" s="215" t="s">
        <v>4251</v>
      </c>
      <c r="C618" s="214">
        <v>2</v>
      </c>
      <c r="D618" s="216" t="s">
        <v>3704</v>
      </c>
      <c r="E618" s="217" t="s">
        <v>3705</v>
      </c>
    </row>
    <row r="619" ht="16" customHeight="1" spans="1:5">
      <c r="A619" s="214">
        <v>617</v>
      </c>
      <c r="B619" s="215" t="s">
        <v>4266</v>
      </c>
      <c r="C619" s="214">
        <v>1</v>
      </c>
      <c r="D619" s="216" t="s">
        <v>3704</v>
      </c>
      <c r="E619" s="217" t="s">
        <v>3705</v>
      </c>
    </row>
    <row r="620" ht="16" customHeight="1" spans="1:5">
      <c r="A620" s="214">
        <v>618</v>
      </c>
      <c r="B620" s="215" t="s">
        <v>4267</v>
      </c>
      <c r="C620" s="214">
        <v>1</v>
      </c>
      <c r="D620" s="216" t="s">
        <v>3704</v>
      </c>
      <c r="E620" s="217" t="s">
        <v>3705</v>
      </c>
    </row>
    <row r="621" ht="16" customHeight="1" spans="1:5">
      <c r="A621" s="214">
        <v>619</v>
      </c>
      <c r="B621" s="215" t="s">
        <v>4268</v>
      </c>
      <c r="C621" s="214">
        <v>1</v>
      </c>
      <c r="D621" s="216" t="s">
        <v>3704</v>
      </c>
      <c r="E621" s="217" t="s">
        <v>3705</v>
      </c>
    </row>
    <row r="622" ht="16" customHeight="1" spans="1:5">
      <c r="A622" s="214">
        <v>620</v>
      </c>
      <c r="B622" s="215" t="s">
        <v>4269</v>
      </c>
      <c r="C622" s="214">
        <v>1</v>
      </c>
      <c r="D622" s="216" t="s">
        <v>3704</v>
      </c>
      <c r="E622" s="217" t="s">
        <v>3705</v>
      </c>
    </row>
    <row r="623" ht="16" customHeight="1" spans="1:5">
      <c r="A623" s="214">
        <v>621</v>
      </c>
      <c r="B623" s="215" t="s">
        <v>4270</v>
      </c>
      <c r="C623" s="214">
        <v>2</v>
      </c>
      <c r="D623" s="216" t="s">
        <v>3704</v>
      </c>
      <c r="E623" s="217" t="s">
        <v>3705</v>
      </c>
    </row>
    <row r="624" ht="16" customHeight="1" spans="1:5">
      <c r="A624" s="214">
        <v>622</v>
      </c>
      <c r="B624" s="215" t="s">
        <v>4271</v>
      </c>
      <c r="C624" s="214">
        <v>1</v>
      </c>
      <c r="D624" s="216" t="s">
        <v>3704</v>
      </c>
      <c r="E624" s="217" t="s">
        <v>3705</v>
      </c>
    </row>
    <row r="625" ht="16" customHeight="1" spans="1:5">
      <c r="A625" s="214">
        <v>623</v>
      </c>
      <c r="B625" s="215" t="s">
        <v>4272</v>
      </c>
      <c r="C625" s="214">
        <v>1</v>
      </c>
      <c r="D625" s="216" t="s">
        <v>3704</v>
      </c>
      <c r="E625" s="217" t="s">
        <v>3705</v>
      </c>
    </row>
    <row r="626" ht="16" customHeight="1" spans="1:5">
      <c r="A626" s="214">
        <v>624</v>
      </c>
      <c r="B626" s="215" t="s">
        <v>4273</v>
      </c>
      <c r="C626" s="214">
        <v>2</v>
      </c>
      <c r="D626" s="216" t="s">
        <v>3704</v>
      </c>
      <c r="E626" s="217" t="s">
        <v>3705</v>
      </c>
    </row>
    <row r="627" ht="16" customHeight="1" spans="1:5">
      <c r="A627" s="214">
        <v>625</v>
      </c>
      <c r="B627" s="215" t="s">
        <v>4274</v>
      </c>
      <c r="C627" s="214">
        <v>3</v>
      </c>
      <c r="D627" s="216" t="s">
        <v>3704</v>
      </c>
      <c r="E627" s="217" t="s">
        <v>3705</v>
      </c>
    </row>
    <row r="628" ht="16" customHeight="1" spans="1:5">
      <c r="A628" s="214">
        <v>626</v>
      </c>
      <c r="B628" s="215" t="s">
        <v>4275</v>
      </c>
      <c r="C628" s="214">
        <v>2</v>
      </c>
      <c r="D628" s="216" t="s">
        <v>3704</v>
      </c>
      <c r="E628" s="217" t="s">
        <v>3705</v>
      </c>
    </row>
    <row r="629" ht="16" customHeight="1" spans="1:5">
      <c r="A629" s="214">
        <v>627</v>
      </c>
      <c r="B629" s="215" t="s">
        <v>4276</v>
      </c>
      <c r="C629" s="214">
        <v>2</v>
      </c>
      <c r="D629" s="216" t="s">
        <v>3704</v>
      </c>
      <c r="E629" s="217" t="s">
        <v>3705</v>
      </c>
    </row>
    <row r="630" ht="16" customHeight="1" spans="1:5">
      <c r="A630" s="214">
        <v>628</v>
      </c>
      <c r="B630" s="215" t="s">
        <v>4277</v>
      </c>
      <c r="C630" s="214">
        <v>1</v>
      </c>
      <c r="D630" s="216" t="s">
        <v>3704</v>
      </c>
      <c r="E630" s="217" t="s">
        <v>3705</v>
      </c>
    </row>
    <row r="631" ht="16" customHeight="1" spans="1:5">
      <c r="A631" s="214">
        <v>629</v>
      </c>
      <c r="B631" s="215" t="s">
        <v>4278</v>
      </c>
      <c r="C631" s="214">
        <v>2</v>
      </c>
      <c r="D631" s="216" t="s">
        <v>3704</v>
      </c>
      <c r="E631" s="217" t="s">
        <v>3705</v>
      </c>
    </row>
    <row r="632" ht="16" customHeight="1" spans="1:5">
      <c r="A632" s="214">
        <v>630</v>
      </c>
      <c r="B632" s="215" t="s">
        <v>4279</v>
      </c>
      <c r="C632" s="214">
        <v>2</v>
      </c>
      <c r="D632" s="216" t="s">
        <v>3704</v>
      </c>
      <c r="E632" s="217" t="s">
        <v>3705</v>
      </c>
    </row>
    <row r="633" ht="16" customHeight="1" spans="1:5">
      <c r="A633" s="214">
        <v>631</v>
      </c>
      <c r="B633" s="215" t="s">
        <v>4280</v>
      </c>
      <c r="C633" s="214">
        <v>1</v>
      </c>
      <c r="D633" s="216" t="s">
        <v>3704</v>
      </c>
      <c r="E633" s="217" t="s">
        <v>3705</v>
      </c>
    </row>
    <row r="634" ht="16" customHeight="1" spans="1:5">
      <c r="A634" s="214">
        <v>632</v>
      </c>
      <c r="B634" s="215" t="s">
        <v>4281</v>
      </c>
      <c r="C634" s="214">
        <v>1</v>
      </c>
      <c r="D634" s="216" t="s">
        <v>3704</v>
      </c>
      <c r="E634" s="217" t="s">
        <v>3705</v>
      </c>
    </row>
    <row r="635" ht="16" customHeight="1" spans="1:5">
      <c r="A635" s="214">
        <v>633</v>
      </c>
      <c r="B635" s="215" t="s">
        <v>4282</v>
      </c>
      <c r="C635" s="214">
        <v>1</v>
      </c>
      <c r="D635" s="216" t="s">
        <v>3704</v>
      </c>
      <c r="E635" s="217" t="s">
        <v>3705</v>
      </c>
    </row>
    <row r="636" ht="16" customHeight="1" spans="1:5">
      <c r="A636" s="214">
        <v>634</v>
      </c>
      <c r="B636" s="215" t="s">
        <v>4283</v>
      </c>
      <c r="C636" s="214">
        <v>1</v>
      </c>
      <c r="D636" s="216" t="s">
        <v>3704</v>
      </c>
      <c r="E636" s="217" t="s">
        <v>3705</v>
      </c>
    </row>
    <row r="637" ht="16" customHeight="1" spans="1:5">
      <c r="A637" s="214">
        <v>635</v>
      </c>
      <c r="B637" s="215" t="s">
        <v>4284</v>
      </c>
      <c r="C637" s="214">
        <v>5</v>
      </c>
      <c r="D637" s="216" t="s">
        <v>3704</v>
      </c>
      <c r="E637" s="217" t="s">
        <v>3705</v>
      </c>
    </row>
    <row r="638" ht="16" customHeight="1" spans="1:5">
      <c r="A638" s="214">
        <v>636</v>
      </c>
      <c r="B638" s="215" t="s">
        <v>4285</v>
      </c>
      <c r="C638" s="214">
        <v>1</v>
      </c>
      <c r="D638" s="216" t="s">
        <v>3704</v>
      </c>
      <c r="E638" s="217" t="s">
        <v>3705</v>
      </c>
    </row>
    <row r="639" ht="16" customHeight="1" spans="1:5">
      <c r="A639" s="214">
        <v>637</v>
      </c>
      <c r="B639" s="215" t="s">
        <v>4286</v>
      </c>
      <c r="C639" s="214">
        <v>2</v>
      </c>
      <c r="D639" s="216" t="s">
        <v>3693</v>
      </c>
      <c r="E639" s="217" t="s">
        <v>3694</v>
      </c>
    </row>
    <row r="640" ht="16" customHeight="1" spans="1:5">
      <c r="A640" s="214">
        <v>638</v>
      </c>
      <c r="B640" s="215" t="s">
        <v>4287</v>
      </c>
      <c r="C640" s="214">
        <v>1</v>
      </c>
      <c r="D640" s="216" t="s">
        <v>3699</v>
      </c>
      <c r="E640" s="217" t="s">
        <v>3689</v>
      </c>
    </row>
    <row r="641" ht="16" customHeight="1" spans="1:5">
      <c r="A641" s="214">
        <v>639</v>
      </c>
      <c r="B641" s="215" t="s">
        <v>4288</v>
      </c>
      <c r="C641" s="214">
        <v>3</v>
      </c>
      <c r="D641" s="216" t="s">
        <v>3699</v>
      </c>
      <c r="E641" s="217" t="s">
        <v>3689</v>
      </c>
    </row>
    <row r="642" ht="16" customHeight="1" spans="1:5">
      <c r="A642" s="214">
        <v>640</v>
      </c>
      <c r="B642" s="215" t="s">
        <v>4289</v>
      </c>
      <c r="C642" s="214">
        <v>20</v>
      </c>
      <c r="D642" s="216" t="s">
        <v>3704</v>
      </c>
      <c r="E642" s="217" t="s">
        <v>3705</v>
      </c>
    </row>
    <row r="643" ht="16" customHeight="1" spans="1:5">
      <c r="A643" s="214">
        <v>641</v>
      </c>
      <c r="B643" s="215" t="s">
        <v>4290</v>
      </c>
      <c r="C643" s="214">
        <v>2</v>
      </c>
      <c r="D643" s="216" t="s">
        <v>3704</v>
      </c>
      <c r="E643" s="217" t="s">
        <v>3705</v>
      </c>
    </row>
    <row r="644" ht="16" customHeight="1" spans="1:5">
      <c r="A644" s="214">
        <v>642</v>
      </c>
      <c r="B644" s="215" t="s">
        <v>4291</v>
      </c>
      <c r="C644" s="214">
        <v>8</v>
      </c>
      <c r="D644" s="216" t="s">
        <v>3704</v>
      </c>
      <c r="E644" s="217" t="s">
        <v>3705</v>
      </c>
    </row>
    <row r="645" ht="16" customHeight="1" spans="1:5">
      <c r="A645" s="214">
        <v>643</v>
      </c>
      <c r="B645" s="215" t="s">
        <v>4291</v>
      </c>
      <c r="C645" s="214">
        <v>5</v>
      </c>
      <c r="D645" s="216" t="s">
        <v>3704</v>
      </c>
      <c r="E645" s="217" t="s">
        <v>3705</v>
      </c>
    </row>
    <row r="646" ht="16" customHeight="1" spans="1:5">
      <c r="A646" s="214">
        <v>644</v>
      </c>
      <c r="B646" s="215" t="s">
        <v>4291</v>
      </c>
      <c r="C646" s="214">
        <v>2</v>
      </c>
      <c r="D646" s="216" t="s">
        <v>3704</v>
      </c>
      <c r="E646" s="217" t="s">
        <v>3705</v>
      </c>
    </row>
    <row r="647" ht="16" customHeight="1" spans="1:5">
      <c r="A647" s="214">
        <v>645</v>
      </c>
      <c r="B647" s="215" t="s">
        <v>4291</v>
      </c>
      <c r="C647" s="214">
        <v>2</v>
      </c>
      <c r="D647" s="216" t="s">
        <v>3704</v>
      </c>
      <c r="E647" s="217" t="s">
        <v>3705</v>
      </c>
    </row>
    <row r="648" ht="16" customHeight="1" spans="1:5">
      <c r="A648" s="214">
        <v>646</v>
      </c>
      <c r="B648" s="215" t="s">
        <v>4291</v>
      </c>
      <c r="C648" s="214">
        <v>2</v>
      </c>
      <c r="D648" s="216" t="s">
        <v>3704</v>
      </c>
      <c r="E648" s="217" t="s">
        <v>3705</v>
      </c>
    </row>
    <row r="649" ht="16" customHeight="1" spans="1:5">
      <c r="A649" s="214">
        <v>647</v>
      </c>
      <c r="B649" s="215" t="s">
        <v>4291</v>
      </c>
      <c r="C649" s="214">
        <v>2</v>
      </c>
      <c r="D649" s="216" t="s">
        <v>3704</v>
      </c>
      <c r="E649" s="217" t="s">
        <v>3705</v>
      </c>
    </row>
    <row r="650" ht="16" customHeight="1" spans="1:5">
      <c r="A650" s="214">
        <v>648</v>
      </c>
      <c r="B650" s="215" t="s">
        <v>4292</v>
      </c>
      <c r="C650" s="214">
        <v>2</v>
      </c>
      <c r="D650" s="216" t="s">
        <v>3693</v>
      </c>
      <c r="E650" s="217" t="s">
        <v>3694</v>
      </c>
    </row>
    <row r="651" ht="16" customHeight="1" spans="1:5">
      <c r="A651" s="214">
        <v>649</v>
      </c>
      <c r="B651" s="215" t="s">
        <v>4293</v>
      </c>
      <c r="C651" s="214">
        <v>1</v>
      </c>
      <c r="D651" s="216" t="s">
        <v>3704</v>
      </c>
      <c r="E651" s="217" t="s">
        <v>3705</v>
      </c>
    </row>
    <row r="652" ht="16" customHeight="1" spans="1:5">
      <c r="A652" s="214">
        <v>650</v>
      </c>
      <c r="B652" s="215" t="s">
        <v>4294</v>
      </c>
      <c r="C652" s="214">
        <v>2</v>
      </c>
      <c r="D652" s="216" t="s">
        <v>3704</v>
      </c>
      <c r="E652" s="217" t="s">
        <v>3705</v>
      </c>
    </row>
    <row r="653" ht="16" customHeight="1" spans="1:5">
      <c r="A653" s="214">
        <v>651</v>
      </c>
      <c r="B653" s="215" t="s">
        <v>4294</v>
      </c>
      <c r="C653" s="214">
        <v>1</v>
      </c>
      <c r="D653" s="216" t="s">
        <v>3704</v>
      </c>
      <c r="E653" s="217" t="s">
        <v>3705</v>
      </c>
    </row>
    <row r="654" ht="16" customHeight="1" spans="1:5">
      <c r="A654" s="214">
        <v>652</v>
      </c>
      <c r="B654" s="215" t="s">
        <v>4295</v>
      </c>
      <c r="C654" s="214">
        <v>2</v>
      </c>
      <c r="D654" s="216" t="s">
        <v>3704</v>
      </c>
      <c r="E654" s="217" t="s">
        <v>3705</v>
      </c>
    </row>
    <row r="655" ht="16" customHeight="1" spans="1:5">
      <c r="A655" s="214">
        <v>653</v>
      </c>
      <c r="B655" s="215" t="s">
        <v>4296</v>
      </c>
      <c r="C655" s="214">
        <v>1</v>
      </c>
      <c r="D655" s="216" t="s">
        <v>3704</v>
      </c>
      <c r="E655" s="217" t="s">
        <v>3705</v>
      </c>
    </row>
    <row r="656" ht="16" customHeight="1" spans="1:5">
      <c r="A656" s="214">
        <v>654</v>
      </c>
      <c r="B656" s="215" t="s">
        <v>4297</v>
      </c>
      <c r="C656" s="214">
        <v>2</v>
      </c>
      <c r="D656" s="216" t="s">
        <v>3704</v>
      </c>
      <c r="E656" s="217" t="s">
        <v>3705</v>
      </c>
    </row>
    <row r="657" ht="16" customHeight="1" spans="1:5">
      <c r="A657" s="214">
        <v>655</v>
      </c>
      <c r="B657" s="215" t="s">
        <v>4298</v>
      </c>
      <c r="C657" s="214">
        <v>1</v>
      </c>
      <c r="D657" s="216" t="s">
        <v>3704</v>
      </c>
      <c r="E657" s="217" t="s">
        <v>3705</v>
      </c>
    </row>
    <row r="658" ht="16" customHeight="1" spans="1:5">
      <c r="A658" s="214">
        <v>656</v>
      </c>
      <c r="B658" s="215" t="s">
        <v>4299</v>
      </c>
      <c r="C658" s="214">
        <v>1</v>
      </c>
      <c r="D658" s="216" t="s">
        <v>3704</v>
      </c>
      <c r="E658" s="217" t="s">
        <v>3705</v>
      </c>
    </row>
    <row r="659" ht="16" customHeight="1" spans="1:5">
      <c r="A659" s="214">
        <v>657</v>
      </c>
      <c r="B659" s="215" t="s">
        <v>4300</v>
      </c>
      <c r="C659" s="214">
        <v>6</v>
      </c>
      <c r="D659" s="216" t="s">
        <v>3704</v>
      </c>
      <c r="E659" s="217" t="s">
        <v>3705</v>
      </c>
    </row>
    <row r="660" ht="16" customHeight="1" spans="1:5">
      <c r="A660" s="214">
        <v>658</v>
      </c>
      <c r="B660" s="215" t="s">
        <v>4301</v>
      </c>
      <c r="C660" s="214">
        <v>2</v>
      </c>
      <c r="D660" s="216" t="s">
        <v>3696</v>
      </c>
      <c r="E660" s="217" t="s">
        <v>4183</v>
      </c>
    </row>
    <row r="661" ht="16" customHeight="1" spans="1:5">
      <c r="A661" s="214">
        <v>659</v>
      </c>
      <c r="B661" s="215" t="s">
        <v>4302</v>
      </c>
      <c r="C661" s="214">
        <v>4</v>
      </c>
      <c r="D661" s="216" t="s">
        <v>3696</v>
      </c>
      <c r="E661" s="217" t="s">
        <v>4183</v>
      </c>
    </row>
    <row r="662" ht="16" customHeight="1" spans="1:5">
      <c r="A662" s="214">
        <v>660</v>
      </c>
      <c r="B662" s="215" t="s">
        <v>4303</v>
      </c>
      <c r="C662" s="214">
        <v>2</v>
      </c>
      <c r="D662" s="216" t="s">
        <v>3696</v>
      </c>
      <c r="E662" s="217" t="s">
        <v>4183</v>
      </c>
    </row>
    <row r="663" ht="16" customHeight="1" spans="1:5">
      <c r="A663" s="214">
        <v>661</v>
      </c>
      <c r="B663" s="215" t="s">
        <v>4304</v>
      </c>
      <c r="C663" s="214">
        <v>1</v>
      </c>
      <c r="D663" s="216" t="s">
        <v>3693</v>
      </c>
      <c r="E663" s="217" t="s">
        <v>3694</v>
      </c>
    </row>
    <row r="664" ht="16" customHeight="1" spans="1:5">
      <c r="A664" s="214">
        <v>662</v>
      </c>
      <c r="B664" s="215" t="s">
        <v>4302</v>
      </c>
      <c r="C664" s="214">
        <v>4</v>
      </c>
      <c r="D664" s="216" t="s">
        <v>3693</v>
      </c>
      <c r="E664" s="217" t="s">
        <v>3694</v>
      </c>
    </row>
    <row r="665" ht="16" customHeight="1" spans="1:5">
      <c r="A665" s="214">
        <v>663</v>
      </c>
      <c r="B665" s="215" t="s">
        <v>4303</v>
      </c>
      <c r="C665" s="214">
        <v>2</v>
      </c>
      <c r="D665" s="216" t="s">
        <v>3693</v>
      </c>
      <c r="E665" s="217" t="s">
        <v>3694</v>
      </c>
    </row>
    <row r="666" ht="16" customHeight="1" spans="1:5">
      <c r="A666" s="214">
        <v>664</v>
      </c>
      <c r="B666" s="215" t="s">
        <v>4305</v>
      </c>
      <c r="C666" s="214">
        <v>4</v>
      </c>
      <c r="D666" s="216" t="s">
        <v>3693</v>
      </c>
      <c r="E666" s="217" t="s">
        <v>3694</v>
      </c>
    </row>
    <row r="667" ht="16" customHeight="1" spans="1:5">
      <c r="A667" s="214">
        <v>665</v>
      </c>
      <c r="B667" s="215" t="s">
        <v>4306</v>
      </c>
      <c r="C667" s="214">
        <v>1</v>
      </c>
      <c r="D667" s="216" t="s">
        <v>3704</v>
      </c>
      <c r="E667" s="217" t="s">
        <v>3705</v>
      </c>
    </row>
    <row r="668" ht="16" customHeight="1" spans="1:5">
      <c r="A668" s="214">
        <v>666</v>
      </c>
      <c r="B668" s="215" t="s">
        <v>4307</v>
      </c>
      <c r="C668" s="214">
        <v>3</v>
      </c>
      <c r="D668" s="216" t="s">
        <v>3707</v>
      </c>
      <c r="E668" s="217" t="s">
        <v>3708</v>
      </c>
    </row>
    <row r="669" ht="16" customHeight="1" spans="1:5">
      <c r="A669" s="214">
        <v>667</v>
      </c>
      <c r="B669" s="215" t="s">
        <v>4308</v>
      </c>
      <c r="C669" s="214">
        <v>2</v>
      </c>
      <c r="D669" s="216" t="s">
        <v>3707</v>
      </c>
      <c r="E669" s="217" t="s">
        <v>3708</v>
      </c>
    </row>
    <row r="670" ht="16" customHeight="1" spans="1:5">
      <c r="A670" s="214">
        <v>668</v>
      </c>
      <c r="B670" s="215" t="s">
        <v>4309</v>
      </c>
      <c r="C670" s="214">
        <v>3</v>
      </c>
      <c r="D670" s="216" t="s">
        <v>3707</v>
      </c>
      <c r="E670" s="217" t="s">
        <v>3708</v>
      </c>
    </row>
    <row r="671" ht="16" customHeight="1" spans="1:5">
      <c r="A671" s="214">
        <v>669</v>
      </c>
      <c r="B671" s="215" t="s">
        <v>4310</v>
      </c>
      <c r="C671" s="214">
        <v>6</v>
      </c>
      <c r="D671" s="216" t="s">
        <v>3699</v>
      </c>
      <c r="E671" s="217" t="s">
        <v>3689</v>
      </c>
    </row>
    <row r="672" ht="16" customHeight="1" spans="1:5">
      <c r="A672" s="214">
        <v>670</v>
      </c>
      <c r="B672" s="215" t="s">
        <v>4311</v>
      </c>
      <c r="C672" s="214">
        <v>4</v>
      </c>
      <c r="D672" s="216" t="s">
        <v>3699</v>
      </c>
      <c r="E672" s="217" t="s">
        <v>3689</v>
      </c>
    </row>
    <row r="673" ht="16" customHeight="1" spans="1:5">
      <c r="A673" s="214">
        <v>671</v>
      </c>
      <c r="B673" s="215" t="s">
        <v>4312</v>
      </c>
      <c r="C673" s="214">
        <v>5</v>
      </c>
      <c r="D673" s="216" t="s">
        <v>3699</v>
      </c>
      <c r="E673" s="217" t="s">
        <v>3689</v>
      </c>
    </row>
    <row r="674" ht="16" customHeight="1" spans="1:5">
      <c r="A674" s="214">
        <v>672</v>
      </c>
      <c r="B674" s="215" t="s">
        <v>4313</v>
      </c>
      <c r="C674" s="214">
        <v>1</v>
      </c>
      <c r="D674" s="216" t="s">
        <v>3699</v>
      </c>
      <c r="E674" s="217" t="s">
        <v>3689</v>
      </c>
    </row>
    <row r="675" ht="16" customHeight="1" spans="1:5">
      <c r="A675" s="214">
        <v>673</v>
      </c>
      <c r="B675" s="215" t="s">
        <v>4314</v>
      </c>
      <c r="C675" s="214">
        <v>7</v>
      </c>
      <c r="D675" s="216" t="s">
        <v>3699</v>
      </c>
      <c r="E675" s="217" t="s">
        <v>3689</v>
      </c>
    </row>
    <row r="676" ht="16" customHeight="1" spans="1:5">
      <c r="A676" s="214">
        <v>674</v>
      </c>
      <c r="B676" s="215" t="s">
        <v>4315</v>
      </c>
      <c r="C676" s="214">
        <v>32</v>
      </c>
      <c r="D676" s="216" t="s">
        <v>3699</v>
      </c>
      <c r="E676" s="217" t="s">
        <v>3689</v>
      </c>
    </row>
    <row r="677" ht="16" customHeight="1" spans="1:5">
      <c r="A677" s="214">
        <v>675</v>
      </c>
      <c r="B677" s="215" t="s">
        <v>4316</v>
      </c>
      <c r="C677" s="214">
        <v>62</v>
      </c>
      <c r="D677" s="216" t="s">
        <v>3699</v>
      </c>
      <c r="E677" s="217" t="s">
        <v>3689</v>
      </c>
    </row>
    <row r="678" ht="16" customHeight="1" spans="1:5">
      <c r="A678" s="214">
        <v>676</v>
      </c>
      <c r="B678" s="215" t="s">
        <v>4317</v>
      </c>
      <c r="C678" s="214">
        <v>34</v>
      </c>
      <c r="D678" s="216" t="s">
        <v>3699</v>
      </c>
      <c r="E678" s="217" t="s">
        <v>3689</v>
      </c>
    </row>
    <row r="679" ht="16" customHeight="1" spans="1:5">
      <c r="A679" s="214">
        <v>677</v>
      </c>
      <c r="B679" s="215" t="s">
        <v>4318</v>
      </c>
      <c r="C679" s="214">
        <v>14</v>
      </c>
      <c r="D679" s="216" t="s">
        <v>3699</v>
      </c>
      <c r="E679" s="217" t="s">
        <v>3689</v>
      </c>
    </row>
    <row r="680" ht="16" customHeight="1" spans="1:5">
      <c r="A680" s="214">
        <v>678</v>
      </c>
      <c r="B680" s="215" t="s">
        <v>4319</v>
      </c>
      <c r="C680" s="214">
        <v>1</v>
      </c>
      <c r="D680" s="216" t="s">
        <v>3699</v>
      </c>
      <c r="E680" s="217" t="s">
        <v>3689</v>
      </c>
    </row>
    <row r="681" ht="16" customHeight="1" spans="1:5">
      <c r="A681" s="214">
        <v>679</v>
      </c>
      <c r="B681" s="215" t="s">
        <v>4320</v>
      </c>
      <c r="C681" s="214">
        <v>1</v>
      </c>
      <c r="D681" s="216" t="s">
        <v>3704</v>
      </c>
      <c r="E681" s="217" t="s">
        <v>3705</v>
      </c>
    </row>
    <row r="682" ht="16" customHeight="1" spans="1:5">
      <c r="A682" s="214">
        <v>680</v>
      </c>
      <c r="B682" s="215" t="s">
        <v>4321</v>
      </c>
      <c r="C682" s="214">
        <v>4</v>
      </c>
      <c r="D682" s="216" t="s">
        <v>3704</v>
      </c>
      <c r="E682" s="217" t="s">
        <v>3705</v>
      </c>
    </row>
    <row r="683" ht="16" customHeight="1" spans="1:5">
      <c r="A683" s="214">
        <v>681</v>
      </c>
      <c r="B683" s="215" t="s">
        <v>4322</v>
      </c>
      <c r="C683" s="214">
        <v>5</v>
      </c>
      <c r="D683" s="216" t="s">
        <v>3704</v>
      </c>
      <c r="E683" s="217" t="s">
        <v>3705</v>
      </c>
    </row>
    <row r="684" ht="16" customHeight="1" spans="1:5">
      <c r="A684" s="214">
        <v>682</v>
      </c>
      <c r="B684" s="215" t="s">
        <v>4323</v>
      </c>
      <c r="C684" s="214">
        <v>1</v>
      </c>
      <c r="D684" s="216" t="s">
        <v>3704</v>
      </c>
      <c r="E684" s="217" t="s">
        <v>3705</v>
      </c>
    </row>
    <row r="685" ht="16" customHeight="1" spans="1:5">
      <c r="A685" s="214">
        <v>683</v>
      </c>
      <c r="B685" s="215" t="s">
        <v>4324</v>
      </c>
      <c r="C685" s="214">
        <v>1</v>
      </c>
      <c r="D685" s="216" t="s">
        <v>3704</v>
      </c>
      <c r="E685" s="217" t="s">
        <v>3705</v>
      </c>
    </row>
    <row r="686" ht="16" customHeight="1" spans="1:5">
      <c r="A686" s="214">
        <v>684</v>
      </c>
      <c r="B686" s="215" t="s">
        <v>4325</v>
      </c>
      <c r="C686" s="214">
        <v>2</v>
      </c>
      <c r="D686" s="216" t="s">
        <v>3704</v>
      </c>
      <c r="E686" s="217" t="s">
        <v>3705</v>
      </c>
    </row>
    <row r="687" ht="16" customHeight="1" spans="1:5">
      <c r="A687" s="214">
        <v>685</v>
      </c>
      <c r="B687" s="215" t="s">
        <v>4326</v>
      </c>
      <c r="C687" s="214">
        <v>2</v>
      </c>
      <c r="D687" s="216" t="s">
        <v>3704</v>
      </c>
      <c r="E687" s="217" t="s">
        <v>3705</v>
      </c>
    </row>
    <row r="688" ht="16" customHeight="1" spans="1:5">
      <c r="A688" s="214">
        <v>686</v>
      </c>
      <c r="B688" s="215" t="s">
        <v>4327</v>
      </c>
      <c r="C688" s="214">
        <v>1</v>
      </c>
      <c r="D688" s="216" t="s">
        <v>3704</v>
      </c>
      <c r="E688" s="217" t="s">
        <v>3705</v>
      </c>
    </row>
    <row r="689" ht="16" customHeight="1" spans="1:5">
      <c r="A689" s="214">
        <v>687</v>
      </c>
      <c r="B689" s="215" t="s">
        <v>4328</v>
      </c>
      <c r="C689" s="214">
        <v>1</v>
      </c>
      <c r="D689" s="216" t="s">
        <v>3704</v>
      </c>
      <c r="E689" s="217" t="s">
        <v>3705</v>
      </c>
    </row>
    <row r="690" ht="16" customHeight="1" spans="1:5">
      <c r="A690" s="214">
        <v>688</v>
      </c>
      <c r="B690" s="215" t="s">
        <v>4329</v>
      </c>
      <c r="C690" s="214">
        <v>1</v>
      </c>
      <c r="D690" s="216" t="s">
        <v>3704</v>
      </c>
      <c r="E690" s="217" t="s">
        <v>3705</v>
      </c>
    </row>
    <row r="691" ht="16" customHeight="1" spans="1:5">
      <c r="A691" s="214">
        <v>689</v>
      </c>
      <c r="B691" s="215" t="s">
        <v>4330</v>
      </c>
      <c r="C691" s="214">
        <v>4</v>
      </c>
      <c r="D691" s="216" t="s">
        <v>3704</v>
      </c>
      <c r="E691" s="217" t="s">
        <v>3705</v>
      </c>
    </row>
    <row r="692" ht="16" customHeight="1" spans="1:5">
      <c r="A692" s="214">
        <v>690</v>
      </c>
      <c r="B692" s="215" t="s">
        <v>4331</v>
      </c>
      <c r="C692" s="214">
        <v>1</v>
      </c>
      <c r="D692" s="216" t="s">
        <v>3685</v>
      </c>
      <c r="E692" s="217" t="s">
        <v>3686</v>
      </c>
    </row>
    <row r="693" ht="16" customHeight="1" spans="1:5">
      <c r="A693" s="214">
        <v>691</v>
      </c>
      <c r="B693" s="215" t="s">
        <v>4332</v>
      </c>
      <c r="C693" s="214">
        <v>1</v>
      </c>
      <c r="D693" s="216" t="s">
        <v>3685</v>
      </c>
      <c r="E693" s="217" t="s">
        <v>3686</v>
      </c>
    </row>
    <row r="694" ht="16" customHeight="1" spans="1:5">
      <c r="A694" s="214">
        <v>692</v>
      </c>
      <c r="B694" s="215" t="s">
        <v>4333</v>
      </c>
      <c r="C694" s="214">
        <v>2</v>
      </c>
      <c r="D694" s="216" t="s">
        <v>3685</v>
      </c>
      <c r="E694" s="217" t="s">
        <v>3686</v>
      </c>
    </row>
    <row r="695" ht="16" customHeight="1" spans="1:5">
      <c r="A695" s="214">
        <v>693</v>
      </c>
      <c r="B695" s="215" t="s">
        <v>4334</v>
      </c>
      <c r="C695" s="214">
        <v>3</v>
      </c>
      <c r="D695" s="216" t="s">
        <v>3685</v>
      </c>
      <c r="E695" s="217" t="s">
        <v>3686</v>
      </c>
    </row>
    <row r="696" ht="16" customHeight="1" spans="1:5">
      <c r="A696" s="214">
        <v>694</v>
      </c>
      <c r="B696" s="215" t="s">
        <v>4335</v>
      </c>
      <c r="C696" s="214">
        <v>2</v>
      </c>
      <c r="D696" s="216" t="s">
        <v>3685</v>
      </c>
      <c r="E696" s="217" t="s">
        <v>3686</v>
      </c>
    </row>
    <row r="697" ht="16" customHeight="1" spans="1:5">
      <c r="A697" s="214">
        <v>695</v>
      </c>
      <c r="B697" s="215" t="s">
        <v>4336</v>
      </c>
      <c r="C697" s="214">
        <v>1</v>
      </c>
      <c r="D697" s="216" t="s">
        <v>3685</v>
      </c>
      <c r="E697" s="217" t="s">
        <v>3686</v>
      </c>
    </row>
    <row r="698" ht="16" customHeight="1" spans="1:5">
      <c r="A698" s="214">
        <v>696</v>
      </c>
      <c r="B698" s="215" t="s">
        <v>4337</v>
      </c>
      <c r="C698" s="214">
        <v>3</v>
      </c>
      <c r="D698" s="216" t="s">
        <v>3685</v>
      </c>
      <c r="E698" s="217" t="s">
        <v>3686</v>
      </c>
    </row>
    <row r="699" ht="16" customHeight="1" spans="1:5">
      <c r="A699" s="214">
        <v>697</v>
      </c>
      <c r="B699" s="215" t="s">
        <v>4338</v>
      </c>
      <c r="C699" s="214">
        <v>2</v>
      </c>
      <c r="D699" s="216" t="s">
        <v>3685</v>
      </c>
      <c r="E699" s="217" t="s">
        <v>3686</v>
      </c>
    </row>
    <row r="700" ht="16" customHeight="1" spans="1:5">
      <c r="A700" s="214">
        <v>698</v>
      </c>
      <c r="B700" s="215" t="s">
        <v>4339</v>
      </c>
      <c r="C700" s="214">
        <v>4</v>
      </c>
      <c r="D700" s="216" t="s">
        <v>3707</v>
      </c>
      <c r="E700" s="217" t="s">
        <v>3708</v>
      </c>
    </row>
    <row r="701" ht="16" customHeight="1" spans="1:5">
      <c r="A701" s="214">
        <v>699</v>
      </c>
      <c r="B701" s="215" t="s">
        <v>4340</v>
      </c>
      <c r="C701" s="214">
        <v>2</v>
      </c>
      <c r="D701" s="216" t="s">
        <v>3685</v>
      </c>
      <c r="E701" s="217" t="s">
        <v>3686</v>
      </c>
    </row>
    <row r="702" ht="16" customHeight="1" spans="1:5">
      <c r="A702" s="214">
        <v>700</v>
      </c>
      <c r="B702" s="215" t="s">
        <v>4341</v>
      </c>
      <c r="C702" s="214">
        <v>2</v>
      </c>
      <c r="D702" s="216" t="s">
        <v>3685</v>
      </c>
      <c r="E702" s="217" t="s">
        <v>3686</v>
      </c>
    </row>
    <row r="703" ht="16" customHeight="1" spans="1:5">
      <c r="A703" s="214">
        <v>701</v>
      </c>
      <c r="B703" s="215" t="s">
        <v>4342</v>
      </c>
      <c r="C703" s="214">
        <v>2</v>
      </c>
      <c r="D703" s="216" t="s">
        <v>3685</v>
      </c>
      <c r="E703" s="217" t="s">
        <v>3686</v>
      </c>
    </row>
    <row r="704" ht="16" customHeight="1" spans="1:5">
      <c r="A704" s="214">
        <v>702</v>
      </c>
      <c r="B704" s="215" t="s">
        <v>4343</v>
      </c>
      <c r="C704" s="214">
        <v>2</v>
      </c>
      <c r="D704" s="216" t="s">
        <v>3685</v>
      </c>
      <c r="E704" s="217" t="s">
        <v>3686</v>
      </c>
    </row>
    <row r="705" ht="16" customHeight="1" spans="1:5">
      <c r="A705" s="214">
        <v>703</v>
      </c>
      <c r="B705" s="215" t="s">
        <v>4344</v>
      </c>
      <c r="C705" s="214">
        <v>2</v>
      </c>
      <c r="D705" s="216" t="s">
        <v>3685</v>
      </c>
      <c r="E705" s="217" t="s">
        <v>3686</v>
      </c>
    </row>
    <row r="706" ht="16" customHeight="1" spans="1:5">
      <c r="A706" s="214">
        <v>704</v>
      </c>
      <c r="B706" s="215" t="s">
        <v>4345</v>
      </c>
      <c r="C706" s="214">
        <v>4</v>
      </c>
      <c r="D706" s="216" t="s">
        <v>3685</v>
      </c>
      <c r="E706" s="217" t="s">
        <v>3686</v>
      </c>
    </row>
    <row r="707" ht="16" customHeight="1" spans="1:5">
      <c r="A707" s="214">
        <v>705</v>
      </c>
      <c r="B707" s="215" t="s">
        <v>4346</v>
      </c>
      <c r="C707" s="214">
        <v>3</v>
      </c>
      <c r="D707" s="216" t="s">
        <v>3685</v>
      </c>
      <c r="E707" s="217" t="s">
        <v>3686</v>
      </c>
    </row>
    <row r="708" ht="16" customHeight="1" spans="1:5">
      <c r="A708" s="214">
        <v>706</v>
      </c>
      <c r="B708" s="215" t="s">
        <v>4347</v>
      </c>
      <c r="C708" s="214">
        <v>5</v>
      </c>
      <c r="D708" s="216" t="s">
        <v>3707</v>
      </c>
      <c r="E708" s="217" t="s">
        <v>3708</v>
      </c>
    </row>
    <row r="709" ht="16" customHeight="1" spans="1:5">
      <c r="A709" s="214">
        <v>707</v>
      </c>
      <c r="B709" s="215" t="s">
        <v>4348</v>
      </c>
      <c r="C709" s="214">
        <v>2</v>
      </c>
      <c r="D709" s="216" t="s">
        <v>3685</v>
      </c>
      <c r="E709" s="217" t="s">
        <v>3686</v>
      </c>
    </row>
    <row r="710" ht="16" customHeight="1" spans="1:5">
      <c r="A710" s="214">
        <v>708</v>
      </c>
      <c r="B710" s="215" t="s">
        <v>4349</v>
      </c>
      <c r="C710" s="214">
        <v>2</v>
      </c>
      <c r="D710" s="216" t="s">
        <v>3685</v>
      </c>
      <c r="E710" s="217" t="s">
        <v>3686</v>
      </c>
    </row>
    <row r="711" ht="16" customHeight="1" spans="1:5">
      <c r="A711" s="214">
        <v>709</v>
      </c>
      <c r="B711" s="215" t="s">
        <v>4350</v>
      </c>
      <c r="C711" s="214">
        <v>11</v>
      </c>
      <c r="D711" s="216" t="s">
        <v>3685</v>
      </c>
      <c r="E711" s="217" t="s">
        <v>3686</v>
      </c>
    </row>
    <row r="712" ht="16" customHeight="1" spans="1:5">
      <c r="A712" s="214">
        <v>710</v>
      </c>
      <c r="B712" s="215" t="s">
        <v>4351</v>
      </c>
      <c r="C712" s="214">
        <v>4</v>
      </c>
      <c r="D712" s="216" t="s">
        <v>3707</v>
      </c>
      <c r="E712" s="217" t="s">
        <v>3708</v>
      </c>
    </row>
    <row r="713" ht="16" customHeight="1" spans="1:5">
      <c r="A713" s="214">
        <v>711</v>
      </c>
      <c r="B713" s="215" t="s">
        <v>4352</v>
      </c>
      <c r="C713" s="214">
        <v>2</v>
      </c>
      <c r="D713" s="216" t="s">
        <v>3685</v>
      </c>
      <c r="E713" s="217" t="s">
        <v>3686</v>
      </c>
    </row>
    <row r="714" ht="16" customHeight="1" spans="1:5">
      <c r="A714" s="214">
        <v>712</v>
      </c>
      <c r="B714" s="215" t="s">
        <v>4353</v>
      </c>
      <c r="C714" s="214">
        <v>3</v>
      </c>
      <c r="D714" s="216" t="s">
        <v>3685</v>
      </c>
      <c r="E714" s="217" t="s">
        <v>3686</v>
      </c>
    </row>
    <row r="715" ht="16" customHeight="1" spans="1:5">
      <c r="A715" s="214">
        <v>713</v>
      </c>
      <c r="B715" s="215" t="s">
        <v>4354</v>
      </c>
      <c r="C715" s="214">
        <v>2</v>
      </c>
      <c r="D715" s="216" t="s">
        <v>3685</v>
      </c>
      <c r="E715" s="217" t="s">
        <v>3686</v>
      </c>
    </row>
    <row r="716" ht="16" customHeight="1" spans="1:5">
      <c r="A716" s="214">
        <v>714</v>
      </c>
      <c r="B716" s="215" t="s">
        <v>4355</v>
      </c>
      <c r="C716" s="214">
        <v>25</v>
      </c>
      <c r="D716" s="216" t="s">
        <v>3685</v>
      </c>
      <c r="E716" s="217" t="s">
        <v>3686</v>
      </c>
    </row>
    <row r="717" ht="16" customHeight="1" spans="1:5">
      <c r="A717" s="214">
        <v>715</v>
      </c>
      <c r="B717" s="215" t="s">
        <v>4356</v>
      </c>
      <c r="C717" s="214">
        <v>2</v>
      </c>
      <c r="D717" s="216" t="s">
        <v>3685</v>
      </c>
      <c r="E717" s="217" t="s">
        <v>3686</v>
      </c>
    </row>
    <row r="718" ht="16" customHeight="1" spans="1:5">
      <c r="A718" s="214">
        <v>716</v>
      </c>
      <c r="B718" s="215" t="s">
        <v>4357</v>
      </c>
      <c r="C718" s="214">
        <v>5</v>
      </c>
      <c r="D718" s="216" t="s">
        <v>3685</v>
      </c>
      <c r="E718" s="217" t="s">
        <v>3686</v>
      </c>
    </row>
    <row r="719" ht="16" customHeight="1" spans="1:5">
      <c r="A719" s="214">
        <v>717</v>
      </c>
      <c r="B719" s="215" t="s">
        <v>4358</v>
      </c>
      <c r="C719" s="214">
        <v>3</v>
      </c>
      <c r="D719" s="216" t="s">
        <v>3685</v>
      </c>
      <c r="E719" s="217" t="s">
        <v>3686</v>
      </c>
    </row>
    <row r="720" ht="16" customHeight="1" spans="1:5">
      <c r="A720" s="214">
        <v>718</v>
      </c>
      <c r="B720" s="215" t="s">
        <v>4359</v>
      </c>
      <c r="C720" s="214">
        <v>6</v>
      </c>
      <c r="D720" s="216" t="s">
        <v>3685</v>
      </c>
      <c r="E720" s="217" t="s">
        <v>3686</v>
      </c>
    </row>
    <row r="721" ht="16" customHeight="1" spans="1:5">
      <c r="A721" s="214">
        <v>719</v>
      </c>
      <c r="B721" s="215" t="s">
        <v>4360</v>
      </c>
      <c r="C721" s="214">
        <v>22</v>
      </c>
      <c r="D721" s="216" t="s">
        <v>3707</v>
      </c>
      <c r="E721" s="217" t="s">
        <v>3708</v>
      </c>
    </row>
    <row r="722" ht="16" customHeight="1" spans="1:5">
      <c r="A722" s="214">
        <v>720</v>
      </c>
      <c r="B722" s="215" t="s">
        <v>4361</v>
      </c>
      <c r="C722" s="214">
        <v>4</v>
      </c>
      <c r="D722" s="216" t="s">
        <v>3685</v>
      </c>
      <c r="E722" s="217" t="s">
        <v>3686</v>
      </c>
    </row>
    <row r="723" ht="16" customHeight="1" spans="1:5">
      <c r="A723" s="214">
        <v>721</v>
      </c>
      <c r="B723" s="215" t="s">
        <v>4362</v>
      </c>
      <c r="C723" s="214">
        <v>4</v>
      </c>
      <c r="D723" s="216" t="s">
        <v>3707</v>
      </c>
      <c r="E723" s="217" t="s">
        <v>3708</v>
      </c>
    </row>
    <row r="724" ht="16" customHeight="1" spans="1:5">
      <c r="A724" s="214">
        <v>722</v>
      </c>
      <c r="B724" s="215" t="s">
        <v>4363</v>
      </c>
      <c r="C724" s="214">
        <v>92</v>
      </c>
      <c r="D724" s="216" t="s">
        <v>3707</v>
      </c>
      <c r="E724" s="217" t="s">
        <v>3708</v>
      </c>
    </row>
    <row r="725" ht="16" customHeight="1" spans="1:5">
      <c r="A725" s="214">
        <v>723</v>
      </c>
      <c r="B725" s="215" t="s">
        <v>4364</v>
      </c>
      <c r="C725" s="214">
        <v>1</v>
      </c>
      <c r="D725" s="216" t="s">
        <v>3685</v>
      </c>
      <c r="E725" s="217" t="s">
        <v>3686</v>
      </c>
    </row>
    <row r="726" ht="16" customHeight="1" spans="1:5">
      <c r="A726" s="214">
        <v>724</v>
      </c>
      <c r="B726" s="215" t="s">
        <v>4365</v>
      </c>
      <c r="C726" s="214">
        <v>24</v>
      </c>
      <c r="D726" s="216" t="s">
        <v>3685</v>
      </c>
      <c r="E726" s="217" t="s">
        <v>3686</v>
      </c>
    </row>
    <row r="727" ht="16" customHeight="1" spans="1:5">
      <c r="A727" s="214">
        <v>725</v>
      </c>
      <c r="B727" s="215" t="s">
        <v>4366</v>
      </c>
      <c r="C727" s="214">
        <v>24</v>
      </c>
      <c r="D727" s="216" t="s">
        <v>3685</v>
      </c>
      <c r="E727" s="217" t="s">
        <v>3686</v>
      </c>
    </row>
    <row r="728" ht="16" customHeight="1" spans="1:5">
      <c r="A728" s="214">
        <v>726</v>
      </c>
      <c r="B728" s="215" t="s">
        <v>4367</v>
      </c>
      <c r="C728" s="214">
        <v>6</v>
      </c>
      <c r="D728" s="216" t="s">
        <v>3707</v>
      </c>
      <c r="E728" s="217" t="s">
        <v>3708</v>
      </c>
    </row>
    <row r="729" ht="16" customHeight="1" spans="1:5">
      <c r="A729" s="214">
        <v>727</v>
      </c>
      <c r="B729" s="215" t="s">
        <v>4368</v>
      </c>
      <c r="C729" s="214">
        <v>6</v>
      </c>
      <c r="D729" s="216" t="s">
        <v>3685</v>
      </c>
      <c r="E729" s="217" t="s">
        <v>3686</v>
      </c>
    </row>
    <row r="730" ht="16" customHeight="1" spans="1:5">
      <c r="A730" s="214">
        <v>728</v>
      </c>
      <c r="B730" s="215" t="s">
        <v>4369</v>
      </c>
      <c r="C730" s="214">
        <v>70</v>
      </c>
      <c r="D730" s="216" t="s">
        <v>3685</v>
      </c>
      <c r="E730" s="217" t="s">
        <v>3686</v>
      </c>
    </row>
    <row r="731" ht="16" customHeight="1" spans="1:5">
      <c r="A731" s="214">
        <v>729</v>
      </c>
      <c r="B731" s="215" t="s">
        <v>4370</v>
      </c>
      <c r="C731" s="214">
        <v>9</v>
      </c>
      <c r="D731" s="216" t="s">
        <v>3685</v>
      </c>
      <c r="E731" s="217" t="s">
        <v>3686</v>
      </c>
    </row>
    <row r="732" ht="16" customHeight="1" spans="1:5">
      <c r="A732" s="214">
        <v>730</v>
      </c>
      <c r="B732" s="215" t="s">
        <v>4371</v>
      </c>
      <c r="C732" s="214">
        <v>1</v>
      </c>
      <c r="D732" s="216" t="s">
        <v>3685</v>
      </c>
      <c r="E732" s="217" t="s">
        <v>3686</v>
      </c>
    </row>
    <row r="733" ht="16" customHeight="1" spans="1:5">
      <c r="A733" s="214">
        <v>731</v>
      </c>
      <c r="B733" s="215" t="s">
        <v>4372</v>
      </c>
      <c r="C733" s="214">
        <v>10</v>
      </c>
      <c r="D733" s="216" t="s">
        <v>3685</v>
      </c>
      <c r="E733" s="217" t="s">
        <v>3686</v>
      </c>
    </row>
    <row r="734" ht="16" customHeight="1" spans="1:5">
      <c r="A734" s="214">
        <v>732</v>
      </c>
      <c r="B734" s="215" t="s">
        <v>4373</v>
      </c>
      <c r="C734" s="214">
        <v>5</v>
      </c>
      <c r="D734" s="216" t="s">
        <v>3685</v>
      </c>
      <c r="E734" s="217" t="s">
        <v>3686</v>
      </c>
    </row>
    <row r="735" ht="16" customHeight="1" spans="1:5">
      <c r="A735" s="214">
        <v>733</v>
      </c>
      <c r="B735" s="215" t="s">
        <v>4374</v>
      </c>
      <c r="C735" s="214">
        <v>6</v>
      </c>
      <c r="D735" s="216" t="s">
        <v>3685</v>
      </c>
      <c r="E735" s="217" t="s">
        <v>3686</v>
      </c>
    </row>
    <row r="736" ht="16" customHeight="1" spans="1:5">
      <c r="A736" s="214">
        <v>734</v>
      </c>
      <c r="B736" s="215" t="s">
        <v>4375</v>
      </c>
      <c r="C736" s="214">
        <v>1</v>
      </c>
      <c r="D736" s="216" t="s">
        <v>3685</v>
      </c>
      <c r="E736" s="217" t="s">
        <v>3686</v>
      </c>
    </row>
    <row r="737" ht="16" customHeight="1" spans="1:5">
      <c r="A737" s="214">
        <v>735</v>
      </c>
      <c r="B737" s="215" t="s">
        <v>4376</v>
      </c>
      <c r="C737" s="214">
        <v>12</v>
      </c>
      <c r="D737" s="216" t="s">
        <v>3685</v>
      </c>
      <c r="E737" s="217" t="s">
        <v>3686</v>
      </c>
    </row>
    <row r="738" ht="16" customHeight="1" spans="1:5">
      <c r="A738" s="214">
        <v>736</v>
      </c>
      <c r="B738" s="215" t="s">
        <v>4377</v>
      </c>
      <c r="C738" s="214">
        <v>40</v>
      </c>
      <c r="D738" s="216" t="s">
        <v>3685</v>
      </c>
      <c r="E738" s="217" t="s">
        <v>3686</v>
      </c>
    </row>
    <row r="739" ht="16" customHeight="1" spans="1:5">
      <c r="A739" s="214">
        <v>737</v>
      </c>
      <c r="B739" s="215" t="s">
        <v>4378</v>
      </c>
      <c r="C739" s="214">
        <v>2</v>
      </c>
      <c r="D739" s="216" t="s">
        <v>3685</v>
      </c>
      <c r="E739" s="217" t="s">
        <v>3686</v>
      </c>
    </row>
    <row r="740" ht="16" customHeight="1" spans="1:5">
      <c r="A740" s="214">
        <v>738</v>
      </c>
      <c r="B740" s="215" t="s">
        <v>4379</v>
      </c>
      <c r="C740" s="214">
        <v>70</v>
      </c>
      <c r="D740" s="216" t="s">
        <v>3685</v>
      </c>
      <c r="E740" s="217" t="s">
        <v>3686</v>
      </c>
    </row>
    <row r="741" ht="16" customHeight="1" spans="1:5">
      <c r="A741" s="214">
        <v>739</v>
      </c>
      <c r="B741" s="215" t="s">
        <v>4380</v>
      </c>
      <c r="C741" s="214">
        <v>4</v>
      </c>
      <c r="D741" s="216" t="s">
        <v>3685</v>
      </c>
      <c r="E741" s="217" t="s">
        <v>3686</v>
      </c>
    </row>
    <row r="742" ht="16" customHeight="1" spans="1:5">
      <c r="A742" s="214">
        <v>740</v>
      </c>
      <c r="B742" s="215" t="s">
        <v>4381</v>
      </c>
      <c r="C742" s="214">
        <v>10</v>
      </c>
      <c r="D742" s="216" t="s">
        <v>3685</v>
      </c>
      <c r="E742" s="217" t="s">
        <v>3686</v>
      </c>
    </row>
    <row r="743" ht="16" customHeight="1" spans="1:5">
      <c r="A743" s="214">
        <v>741</v>
      </c>
      <c r="B743" s="215" t="s">
        <v>4382</v>
      </c>
      <c r="C743" s="214">
        <v>115</v>
      </c>
      <c r="D743" s="216" t="s">
        <v>3685</v>
      </c>
      <c r="E743" s="217" t="s">
        <v>3686</v>
      </c>
    </row>
    <row r="744" ht="16" customHeight="1" spans="1:5">
      <c r="A744" s="214">
        <v>742</v>
      </c>
      <c r="B744" s="215" t="s">
        <v>4383</v>
      </c>
      <c r="C744" s="214">
        <v>21</v>
      </c>
      <c r="D744" s="216" t="s">
        <v>3685</v>
      </c>
      <c r="E744" s="217" t="s">
        <v>3686</v>
      </c>
    </row>
    <row r="745" ht="16" customHeight="1" spans="1:5">
      <c r="A745" s="214">
        <v>743</v>
      </c>
      <c r="B745" s="215" t="s">
        <v>4384</v>
      </c>
      <c r="C745" s="214">
        <v>5</v>
      </c>
      <c r="D745" s="216" t="s">
        <v>3685</v>
      </c>
      <c r="E745" s="217" t="s">
        <v>3686</v>
      </c>
    </row>
    <row r="746" ht="16" customHeight="1" spans="1:5">
      <c r="A746" s="214">
        <v>744</v>
      </c>
      <c r="B746" s="215" t="s">
        <v>4385</v>
      </c>
      <c r="C746" s="214">
        <v>1</v>
      </c>
      <c r="D746" s="216" t="s">
        <v>3685</v>
      </c>
      <c r="E746" s="217" t="s">
        <v>3686</v>
      </c>
    </row>
    <row r="747" ht="16" customHeight="1" spans="1:5">
      <c r="A747" s="214">
        <v>745</v>
      </c>
      <c r="B747" s="215" t="s">
        <v>4386</v>
      </c>
      <c r="C747" s="214">
        <v>1</v>
      </c>
      <c r="D747" s="216" t="s">
        <v>3707</v>
      </c>
      <c r="E747" s="217" t="s">
        <v>3708</v>
      </c>
    </row>
    <row r="748" ht="16" customHeight="1" spans="1:5">
      <c r="A748" s="214">
        <v>746</v>
      </c>
      <c r="B748" s="215" t="s">
        <v>4387</v>
      </c>
      <c r="C748" s="214">
        <v>1</v>
      </c>
      <c r="D748" s="216" t="s">
        <v>3685</v>
      </c>
      <c r="E748" s="217" t="s">
        <v>3686</v>
      </c>
    </row>
    <row r="749" ht="16" customHeight="1" spans="1:5">
      <c r="A749" s="214">
        <v>747</v>
      </c>
      <c r="B749" s="215" t="s">
        <v>4388</v>
      </c>
      <c r="C749" s="214">
        <v>8</v>
      </c>
      <c r="D749" s="216" t="s">
        <v>3685</v>
      </c>
      <c r="E749" s="217" t="s">
        <v>3686</v>
      </c>
    </row>
    <row r="750" ht="16" customHeight="1" spans="1:5">
      <c r="A750" s="214">
        <v>748</v>
      </c>
      <c r="B750" s="215" t="s">
        <v>4389</v>
      </c>
      <c r="C750" s="214">
        <v>3</v>
      </c>
      <c r="D750" s="216" t="s">
        <v>3685</v>
      </c>
      <c r="E750" s="217" t="s">
        <v>3686</v>
      </c>
    </row>
    <row r="751" ht="16" customHeight="1" spans="1:5">
      <c r="A751" s="214">
        <v>749</v>
      </c>
      <c r="B751" s="215" t="s">
        <v>4390</v>
      </c>
      <c r="C751" s="214">
        <v>2</v>
      </c>
      <c r="D751" s="216" t="s">
        <v>3685</v>
      </c>
      <c r="E751" s="217" t="s">
        <v>3686</v>
      </c>
    </row>
    <row r="752" ht="16" customHeight="1" spans="1:5">
      <c r="A752" s="214">
        <v>750</v>
      </c>
      <c r="B752" s="215" t="s">
        <v>4391</v>
      </c>
      <c r="C752" s="214">
        <v>9</v>
      </c>
      <c r="D752" s="216" t="s">
        <v>3685</v>
      </c>
      <c r="E752" s="217" t="s">
        <v>3686</v>
      </c>
    </row>
    <row r="753" ht="16" customHeight="1" spans="1:5">
      <c r="A753" s="214">
        <v>751</v>
      </c>
      <c r="B753" s="215" t="s">
        <v>4392</v>
      </c>
      <c r="C753" s="214">
        <v>2</v>
      </c>
      <c r="D753" s="216" t="s">
        <v>3685</v>
      </c>
      <c r="E753" s="217" t="s">
        <v>3686</v>
      </c>
    </row>
    <row r="754" ht="16" customHeight="1" spans="1:5">
      <c r="A754" s="214">
        <v>752</v>
      </c>
      <c r="B754" s="215" t="s">
        <v>4393</v>
      </c>
      <c r="C754" s="214">
        <v>9</v>
      </c>
      <c r="D754" s="216" t="s">
        <v>3685</v>
      </c>
      <c r="E754" s="217" t="s">
        <v>3686</v>
      </c>
    </row>
    <row r="755" ht="16" customHeight="1" spans="1:5">
      <c r="A755" s="214">
        <v>753</v>
      </c>
      <c r="B755" s="215" t="s">
        <v>4394</v>
      </c>
      <c r="C755" s="214">
        <v>3</v>
      </c>
      <c r="D755" s="216" t="s">
        <v>3685</v>
      </c>
      <c r="E755" s="217" t="s">
        <v>3686</v>
      </c>
    </row>
    <row r="756" ht="16" customHeight="1" spans="1:5">
      <c r="A756" s="214">
        <v>754</v>
      </c>
      <c r="B756" s="215" t="s">
        <v>4395</v>
      </c>
      <c r="C756" s="214">
        <v>8</v>
      </c>
      <c r="D756" s="216" t="s">
        <v>3685</v>
      </c>
      <c r="E756" s="217" t="s">
        <v>3686</v>
      </c>
    </row>
    <row r="757" ht="16" customHeight="1" spans="1:5">
      <c r="A757" s="214">
        <v>755</v>
      </c>
      <c r="B757" s="215" t="s">
        <v>4396</v>
      </c>
      <c r="C757" s="214">
        <v>4</v>
      </c>
      <c r="D757" s="216" t="s">
        <v>3685</v>
      </c>
      <c r="E757" s="217" t="s">
        <v>3686</v>
      </c>
    </row>
    <row r="758" ht="16" customHeight="1" spans="1:5">
      <c r="A758" s="214">
        <v>756</v>
      </c>
      <c r="B758" s="215" t="s">
        <v>4397</v>
      </c>
      <c r="C758" s="214">
        <v>4</v>
      </c>
      <c r="D758" s="216" t="s">
        <v>3685</v>
      </c>
      <c r="E758" s="217" t="s">
        <v>3686</v>
      </c>
    </row>
    <row r="759" ht="16" customHeight="1" spans="1:5">
      <c r="A759" s="214">
        <v>757</v>
      </c>
      <c r="B759" s="215" t="s">
        <v>4398</v>
      </c>
      <c r="C759" s="214">
        <v>7</v>
      </c>
      <c r="D759" s="216" t="s">
        <v>3685</v>
      </c>
      <c r="E759" s="217" t="s">
        <v>3686</v>
      </c>
    </row>
    <row r="760" ht="16" customHeight="1" spans="1:5">
      <c r="A760" s="214">
        <v>758</v>
      </c>
      <c r="B760" s="215" t="s">
        <v>4399</v>
      </c>
      <c r="C760" s="214">
        <v>18</v>
      </c>
      <c r="D760" s="216" t="s">
        <v>3685</v>
      </c>
      <c r="E760" s="217" t="s">
        <v>3686</v>
      </c>
    </row>
    <row r="761" ht="16" customHeight="1" spans="1:5">
      <c r="A761" s="214">
        <v>759</v>
      </c>
      <c r="B761" s="215" t="s">
        <v>4400</v>
      </c>
      <c r="C761" s="214">
        <v>111</v>
      </c>
      <c r="D761" s="216" t="s">
        <v>3685</v>
      </c>
      <c r="E761" s="217" t="s">
        <v>3686</v>
      </c>
    </row>
    <row r="762" ht="16" customHeight="1" spans="1:5">
      <c r="A762" s="214">
        <v>760</v>
      </c>
      <c r="B762" s="215" t="s">
        <v>4401</v>
      </c>
      <c r="C762" s="214">
        <v>18</v>
      </c>
      <c r="D762" s="216" t="s">
        <v>3707</v>
      </c>
      <c r="E762" s="217" t="s">
        <v>3708</v>
      </c>
    </row>
    <row r="763" ht="16" customHeight="1" spans="1:5">
      <c r="A763" s="214">
        <v>761</v>
      </c>
      <c r="B763" s="215" t="s">
        <v>4402</v>
      </c>
      <c r="C763" s="214">
        <v>1</v>
      </c>
      <c r="D763" s="216" t="s">
        <v>3685</v>
      </c>
      <c r="E763" s="217" t="s">
        <v>3686</v>
      </c>
    </row>
    <row r="764" ht="16" customHeight="1" spans="1:5">
      <c r="A764" s="214">
        <v>762</v>
      </c>
      <c r="B764" s="215" t="s">
        <v>4403</v>
      </c>
      <c r="C764" s="214">
        <v>1</v>
      </c>
      <c r="D764" s="216" t="s">
        <v>3685</v>
      </c>
      <c r="E764" s="217" t="s">
        <v>3686</v>
      </c>
    </row>
    <row r="765" ht="16" customHeight="1" spans="1:5">
      <c r="A765" s="214">
        <v>763</v>
      </c>
      <c r="B765" s="215" t="s">
        <v>4404</v>
      </c>
      <c r="C765" s="214">
        <v>8</v>
      </c>
      <c r="D765" s="216" t="s">
        <v>3707</v>
      </c>
      <c r="E765" s="217" t="s">
        <v>3708</v>
      </c>
    </row>
    <row r="766" ht="16" customHeight="1" spans="1:5">
      <c r="A766" s="214">
        <v>764</v>
      </c>
      <c r="B766" s="215" t="s">
        <v>4405</v>
      </c>
      <c r="C766" s="214">
        <v>2</v>
      </c>
      <c r="D766" s="216" t="s">
        <v>3707</v>
      </c>
      <c r="E766" s="217" t="s">
        <v>3708</v>
      </c>
    </row>
    <row r="767" ht="16" customHeight="1" spans="1:5">
      <c r="A767" s="214">
        <v>765</v>
      </c>
      <c r="B767" s="215" t="s">
        <v>4406</v>
      </c>
      <c r="C767" s="214">
        <v>2</v>
      </c>
      <c r="D767" s="216" t="s">
        <v>3685</v>
      </c>
      <c r="E767" s="217" t="s">
        <v>3686</v>
      </c>
    </row>
    <row r="768" ht="16" customHeight="1" spans="1:5">
      <c r="A768" s="214">
        <v>766</v>
      </c>
      <c r="B768" s="215" t="s">
        <v>4407</v>
      </c>
      <c r="C768" s="214">
        <v>2</v>
      </c>
      <c r="D768" s="216" t="s">
        <v>3699</v>
      </c>
      <c r="E768" s="217" t="s">
        <v>3689</v>
      </c>
    </row>
    <row r="769" ht="16" customHeight="1" spans="1:5">
      <c r="A769" s="214">
        <v>767</v>
      </c>
      <c r="B769" s="215" t="s">
        <v>4408</v>
      </c>
      <c r="C769" s="214">
        <v>2</v>
      </c>
      <c r="D769" s="216" t="s">
        <v>3685</v>
      </c>
      <c r="E769" s="217" t="s">
        <v>3686</v>
      </c>
    </row>
    <row r="770" ht="16" customHeight="1" spans="1:5">
      <c r="A770" s="214">
        <v>768</v>
      </c>
      <c r="B770" s="215" t="s">
        <v>4409</v>
      </c>
      <c r="C770" s="214">
        <v>1</v>
      </c>
      <c r="D770" s="216" t="s">
        <v>3685</v>
      </c>
      <c r="E770" s="217" t="s">
        <v>3686</v>
      </c>
    </row>
    <row r="771" ht="16" customHeight="1" spans="1:5">
      <c r="A771" s="214">
        <v>769</v>
      </c>
      <c r="B771" s="215" t="s">
        <v>4410</v>
      </c>
      <c r="C771" s="214">
        <v>1</v>
      </c>
      <c r="D771" s="216" t="s">
        <v>3685</v>
      </c>
      <c r="E771" s="217" t="s">
        <v>3686</v>
      </c>
    </row>
    <row r="772" ht="16" customHeight="1" spans="1:5">
      <c r="A772" s="214">
        <v>770</v>
      </c>
      <c r="B772" s="215" t="s">
        <v>4411</v>
      </c>
      <c r="C772" s="214">
        <v>2</v>
      </c>
      <c r="D772" s="216" t="s">
        <v>3699</v>
      </c>
      <c r="E772" s="217" t="s">
        <v>3689</v>
      </c>
    </row>
    <row r="773" ht="16" customHeight="1" spans="1:5">
      <c r="A773" s="214">
        <v>771</v>
      </c>
      <c r="B773" s="215" t="s">
        <v>4412</v>
      </c>
      <c r="C773" s="214">
        <v>2</v>
      </c>
      <c r="D773" s="216" t="s">
        <v>3685</v>
      </c>
      <c r="E773" s="217" t="s">
        <v>3686</v>
      </c>
    </row>
    <row r="774" ht="16" customHeight="1" spans="1:5">
      <c r="A774" s="214">
        <v>772</v>
      </c>
      <c r="B774" s="215" t="s">
        <v>4413</v>
      </c>
      <c r="C774" s="214">
        <v>2</v>
      </c>
      <c r="D774" s="216" t="s">
        <v>3685</v>
      </c>
      <c r="E774" s="217" t="s">
        <v>3686</v>
      </c>
    </row>
    <row r="775" ht="16" customHeight="1" spans="1:5">
      <c r="A775" s="214">
        <v>773</v>
      </c>
      <c r="B775" s="215" t="s">
        <v>4414</v>
      </c>
      <c r="C775" s="214">
        <v>2</v>
      </c>
      <c r="D775" s="216" t="s">
        <v>3699</v>
      </c>
      <c r="E775" s="217" t="s">
        <v>3689</v>
      </c>
    </row>
    <row r="776" ht="16" customHeight="1" spans="1:5">
      <c r="A776" s="214">
        <v>774</v>
      </c>
      <c r="B776" s="215" t="s">
        <v>4415</v>
      </c>
      <c r="C776" s="214">
        <v>1</v>
      </c>
      <c r="D776" s="216" t="s">
        <v>3699</v>
      </c>
      <c r="E776" s="217" t="s">
        <v>3689</v>
      </c>
    </row>
    <row r="777" ht="16" customHeight="1" spans="1:5">
      <c r="A777" s="214">
        <v>775</v>
      </c>
      <c r="B777" s="215" t="s">
        <v>4416</v>
      </c>
      <c r="C777" s="214">
        <v>1</v>
      </c>
      <c r="D777" s="216" t="s">
        <v>3699</v>
      </c>
      <c r="E777" s="217" t="s">
        <v>3689</v>
      </c>
    </row>
    <row r="778" ht="16" customHeight="1" spans="1:5">
      <c r="A778" s="214">
        <v>776</v>
      </c>
      <c r="B778" s="215" t="s">
        <v>4417</v>
      </c>
      <c r="C778" s="214">
        <v>2</v>
      </c>
      <c r="D778" s="216" t="s">
        <v>3685</v>
      </c>
      <c r="E778" s="217" t="s">
        <v>3686</v>
      </c>
    </row>
    <row r="779" ht="16" customHeight="1" spans="1:5">
      <c r="A779" s="214">
        <v>777</v>
      </c>
      <c r="B779" s="215" t="s">
        <v>4418</v>
      </c>
      <c r="C779" s="214">
        <v>1</v>
      </c>
      <c r="D779" s="216" t="s">
        <v>3685</v>
      </c>
      <c r="E779" s="217" t="s">
        <v>3686</v>
      </c>
    </row>
    <row r="780" ht="16" customHeight="1" spans="1:5">
      <c r="A780" s="214">
        <v>778</v>
      </c>
      <c r="B780" s="215" t="s">
        <v>4419</v>
      </c>
      <c r="C780" s="214">
        <v>1</v>
      </c>
      <c r="D780" s="216" t="s">
        <v>3685</v>
      </c>
      <c r="E780" s="217" t="s">
        <v>3686</v>
      </c>
    </row>
    <row r="781" ht="16" customHeight="1" spans="1:5">
      <c r="A781" s="214">
        <v>779</v>
      </c>
      <c r="B781" s="215" t="s">
        <v>4420</v>
      </c>
      <c r="C781" s="214">
        <v>2</v>
      </c>
      <c r="D781" s="216" t="s">
        <v>3685</v>
      </c>
      <c r="E781" s="217" t="s">
        <v>3686</v>
      </c>
    </row>
    <row r="782" ht="16" customHeight="1" spans="1:5">
      <c r="A782" s="214">
        <v>780</v>
      </c>
      <c r="B782" s="215" t="s">
        <v>4421</v>
      </c>
      <c r="C782" s="214">
        <v>1</v>
      </c>
      <c r="D782" s="216" t="s">
        <v>3685</v>
      </c>
      <c r="E782" s="217" t="s">
        <v>3686</v>
      </c>
    </row>
    <row r="783" ht="16" customHeight="1" spans="1:5">
      <c r="A783" s="214">
        <v>781</v>
      </c>
      <c r="B783" s="215" t="s">
        <v>4422</v>
      </c>
      <c r="C783" s="214">
        <v>2</v>
      </c>
      <c r="D783" s="216" t="s">
        <v>3685</v>
      </c>
      <c r="E783" s="217" t="s">
        <v>3686</v>
      </c>
    </row>
    <row r="784" ht="16" customHeight="1" spans="1:5">
      <c r="A784" s="214">
        <v>782</v>
      </c>
      <c r="B784" s="215" t="s">
        <v>4423</v>
      </c>
      <c r="C784" s="214">
        <v>2</v>
      </c>
      <c r="D784" s="216" t="s">
        <v>3699</v>
      </c>
      <c r="E784" s="217" t="s">
        <v>3689</v>
      </c>
    </row>
    <row r="785" ht="16" customHeight="1" spans="1:5">
      <c r="A785" s="214">
        <v>783</v>
      </c>
      <c r="B785" s="215" t="s">
        <v>4424</v>
      </c>
      <c r="C785" s="214">
        <v>1</v>
      </c>
      <c r="D785" s="216" t="s">
        <v>3699</v>
      </c>
      <c r="E785" s="217" t="s">
        <v>3689</v>
      </c>
    </row>
    <row r="786" ht="16" customHeight="1" spans="1:5">
      <c r="A786" s="214">
        <v>784</v>
      </c>
      <c r="B786" s="215" t="s">
        <v>4425</v>
      </c>
      <c r="C786" s="214">
        <v>2</v>
      </c>
      <c r="D786" s="216" t="s">
        <v>3685</v>
      </c>
      <c r="E786" s="217" t="s">
        <v>3686</v>
      </c>
    </row>
    <row r="787" ht="16" customHeight="1" spans="1:5">
      <c r="A787" s="214">
        <v>785</v>
      </c>
      <c r="B787" s="215" t="s">
        <v>4426</v>
      </c>
      <c r="C787" s="214">
        <v>3</v>
      </c>
      <c r="D787" s="216" t="s">
        <v>3685</v>
      </c>
      <c r="E787" s="217" t="s">
        <v>3686</v>
      </c>
    </row>
    <row r="788" ht="16" customHeight="1" spans="1:5">
      <c r="A788" s="214">
        <v>786</v>
      </c>
      <c r="B788" s="215" t="s">
        <v>4427</v>
      </c>
      <c r="C788" s="214">
        <v>2</v>
      </c>
      <c r="D788" s="216" t="s">
        <v>3685</v>
      </c>
      <c r="E788" s="217" t="s">
        <v>3686</v>
      </c>
    </row>
    <row r="789" ht="16" customHeight="1" spans="1:5">
      <c r="A789" s="214">
        <v>787</v>
      </c>
      <c r="B789" s="215" t="s">
        <v>4428</v>
      </c>
      <c r="C789" s="214">
        <v>1</v>
      </c>
      <c r="D789" s="216" t="s">
        <v>3685</v>
      </c>
      <c r="E789" s="217" t="s">
        <v>3686</v>
      </c>
    </row>
    <row r="790" ht="16" customHeight="1" spans="1:5">
      <c r="A790" s="214">
        <v>788</v>
      </c>
      <c r="B790" s="215" t="s">
        <v>4429</v>
      </c>
      <c r="C790" s="214">
        <v>2</v>
      </c>
      <c r="D790" s="216" t="s">
        <v>3699</v>
      </c>
      <c r="E790" s="217" t="s">
        <v>3689</v>
      </c>
    </row>
    <row r="791" ht="16" customHeight="1" spans="1:5">
      <c r="A791" s="214">
        <v>789</v>
      </c>
      <c r="B791" s="215" t="s">
        <v>4430</v>
      </c>
      <c r="C791" s="214">
        <v>1</v>
      </c>
      <c r="D791" s="216" t="s">
        <v>3685</v>
      </c>
      <c r="E791" s="217" t="s">
        <v>3686</v>
      </c>
    </row>
    <row r="792" ht="16" customHeight="1" spans="1:5">
      <c r="A792" s="214">
        <v>790</v>
      </c>
      <c r="B792" s="215" t="s">
        <v>4431</v>
      </c>
      <c r="C792" s="214">
        <v>4</v>
      </c>
      <c r="D792" s="216" t="s">
        <v>3685</v>
      </c>
      <c r="E792" s="217" t="s">
        <v>3686</v>
      </c>
    </row>
    <row r="793" ht="16" customHeight="1" spans="1:5">
      <c r="A793" s="214">
        <v>791</v>
      </c>
      <c r="B793" s="215" t="s">
        <v>4432</v>
      </c>
      <c r="C793" s="214">
        <v>2</v>
      </c>
      <c r="D793" s="216" t="s">
        <v>3685</v>
      </c>
      <c r="E793" s="217" t="s">
        <v>3686</v>
      </c>
    </row>
    <row r="794" ht="16" customHeight="1" spans="1:5">
      <c r="A794" s="214">
        <v>792</v>
      </c>
      <c r="B794" s="215" t="s">
        <v>4433</v>
      </c>
      <c r="C794" s="214">
        <v>2</v>
      </c>
      <c r="D794" s="216" t="s">
        <v>3685</v>
      </c>
      <c r="E794" s="217" t="s">
        <v>3686</v>
      </c>
    </row>
    <row r="795" ht="16" customHeight="1" spans="1:5">
      <c r="A795" s="214">
        <v>793</v>
      </c>
      <c r="B795" s="215" t="s">
        <v>4434</v>
      </c>
      <c r="C795" s="214">
        <v>1</v>
      </c>
      <c r="D795" s="216" t="s">
        <v>3685</v>
      </c>
      <c r="E795" s="217" t="s">
        <v>3686</v>
      </c>
    </row>
    <row r="796" ht="16" customHeight="1" spans="1:5">
      <c r="A796" s="214">
        <v>794</v>
      </c>
      <c r="B796" s="215" t="s">
        <v>4435</v>
      </c>
      <c r="C796" s="214">
        <v>1</v>
      </c>
      <c r="D796" s="216" t="s">
        <v>3685</v>
      </c>
      <c r="E796" s="217" t="s">
        <v>3686</v>
      </c>
    </row>
    <row r="797" ht="16" customHeight="1" spans="1:5">
      <c r="A797" s="214">
        <v>795</v>
      </c>
      <c r="B797" s="215" t="s">
        <v>4436</v>
      </c>
      <c r="C797" s="214">
        <v>2</v>
      </c>
      <c r="D797" s="216" t="s">
        <v>3685</v>
      </c>
      <c r="E797" s="217" t="s">
        <v>3686</v>
      </c>
    </row>
    <row r="798" ht="16" customHeight="1" spans="1:5">
      <c r="A798" s="214">
        <v>796</v>
      </c>
      <c r="B798" s="215" t="s">
        <v>4437</v>
      </c>
      <c r="C798" s="214">
        <v>1</v>
      </c>
      <c r="D798" s="216" t="s">
        <v>3685</v>
      </c>
      <c r="E798" s="217" t="s">
        <v>3686</v>
      </c>
    </row>
    <row r="799" ht="16" customHeight="1" spans="1:5">
      <c r="A799" s="214">
        <v>797</v>
      </c>
      <c r="B799" s="215" t="s">
        <v>4438</v>
      </c>
      <c r="C799" s="214">
        <v>2</v>
      </c>
      <c r="D799" s="216" t="s">
        <v>3685</v>
      </c>
      <c r="E799" s="217" t="s">
        <v>3686</v>
      </c>
    </row>
    <row r="800" ht="16" customHeight="1" spans="1:5">
      <c r="A800" s="214">
        <v>798</v>
      </c>
      <c r="B800" s="215" t="s">
        <v>4439</v>
      </c>
      <c r="C800" s="214">
        <v>1</v>
      </c>
      <c r="D800" s="216" t="s">
        <v>3685</v>
      </c>
      <c r="E800" s="217" t="s">
        <v>3686</v>
      </c>
    </row>
    <row r="801" ht="16" customHeight="1" spans="1:5">
      <c r="A801" s="214">
        <v>799</v>
      </c>
      <c r="B801" s="215" t="s">
        <v>4440</v>
      </c>
      <c r="C801" s="214">
        <v>1</v>
      </c>
      <c r="D801" s="216" t="s">
        <v>3685</v>
      </c>
      <c r="E801" s="217" t="s">
        <v>3686</v>
      </c>
    </row>
    <row r="802" ht="16" customHeight="1" spans="1:5">
      <c r="A802" s="214">
        <v>800</v>
      </c>
      <c r="B802" s="215" t="s">
        <v>4441</v>
      </c>
      <c r="C802" s="214">
        <v>1</v>
      </c>
      <c r="D802" s="216" t="s">
        <v>3685</v>
      </c>
      <c r="E802" s="217" t="s">
        <v>3686</v>
      </c>
    </row>
    <row r="803" ht="16" customHeight="1" spans="1:5">
      <c r="A803" s="214">
        <v>801</v>
      </c>
      <c r="B803" s="215" t="s">
        <v>4442</v>
      </c>
      <c r="C803" s="214">
        <v>8</v>
      </c>
      <c r="D803" s="216" t="s">
        <v>3685</v>
      </c>
      <c r="E803" s="217" t="s">
        <v>3686</v>
      </c>
    </row>
    <row r="804" ht="16" customHeight="1" spans="1:5">
      <c r="A804" s="214">
        <v>802</v>
      </c>
      <c r="B804" s="215" t="s">
        <v>4443</v>
      </c>
      <c r="C804" s="214">
        <v>4</v>
      </c>
      <c r="D804" s="216" t="s">
        <v>3685</v>
      </c>
      <c r="E804" s="217" t="s">
        <v>3686</v>
      </c>
    </row>
    <row r="805" ht="16" customHeight="1" spans="1:5">
      <c r="A805" s="214">
        <v>803</v>
      </c>
      <c r="B805" s="215" t="s">
        <v>4444</v>
      </c>
      <c r="C805" s="214">
        <v>2</v>
      </c>
      <c r="D805" s="216" t="s">
        <v>3699</v>
      </c>
      <c r="E805" s="217" t="s">
        <v>3689</v>
      </c>
    </row>
    <row r="806" ht="16" customHeight="1" spans="1:5">
      <c r="A806" s="214">
        <v>804</v>
      </c>
      <c r="B806" s="215" t="s">
        <v>4445</v>
      </c>
      <c r="C806" s="214">
        <v>2</v>
      </c>
      <c r="D806" s="216" t="s">
        <v>3699</v>
      </c>
      <c r="E806" s="217" t="s">
        <v>3689</v>
      </c>
    </row>
    <row r="807" ht="16" customHeight="1" spans="1:5">
      <c r="A807" s="214">
        <v>805</v>
      </c>
      <c r="B807" s="215" t="s">
        <v>4446</v>
      </c>
      <c r="C807" s="214">
        <v>2</v>
      </c>
      <c r="D807" s="216" t="s">
        <v>3699</v>
      </c>
      <c r="E807" s="217" t="s">
        <v>3689</v>
      </c>
    </row>
    <row r="808" ht="16" customHeight="1" spans="1:5">
      <c r="A808" s="214">
        <v>806</v>
      </c>
      <c r="B808" s="215" t="s">
        <v>4447</v>
      </c>
      <c r="C808" s="214">
        <v>2</v>
      </c>
      <c r="D808" s="216" t="s">
        <v>3699</v>
      </c>
      <c r="E808" s="217" t="s">
        <v>3689</v>
      </c>
    </row>
    <row r="809" ht="16" customHeight="1" spans="1:5">
      <c r="A809" s="214">
        <v>807</v>
      </c>
      <c r="B809" s="215" t="s">
        <v>4448</v>
      </c>
      <c r="C809" s="214">
        <v>2</v>
      </c>
      <c r="D809" s="216" t="s">
        <v>3685</v>
      </c>
      <c r="E809" s="217" t="s">
        <v>3686</v>
      </c>
    </row>
    <row r="810" ht="16" customHeight="1" spans="1:5">
      <c r="A810" s="214">
        <v>808</v>
      </c>
      <c r="B810" s="215" t="s">
        <v>4449</v>
      </c>
      <c r="C810" s="214">
        <v>3</v>
      </c>
      <c r="D810" s="216" t="s">
        <v>3685</v>
      </c>
      <c r="E810" s="217" t="s">
        <v>3686</v>
      </c>
    </row>
    <row r="811" ht="16" customHeight="1" spans="1:5">
      <c r="A811" s="214">
        <v>809</v>
      </c>
      <c r="B811" s="215" t="s">
        <v>4450</v>
      </c>
      <c r="C811" s="214">
        <v>1</v>
      </c>
      <c r="D811" s="216" t="s">
        <v>3685</v>
      </c>
      <c r="E811" s="217" t="s">
        <v>3686</v>
      </c>
    </row>
    <row r="812" ht="16" customHeight="1" spans="1:5">
      <c r="A812" s="214">
        <v>810</v>
      </c>
      <c r="B812" s="215" t="s">
        <v>4451</v>
      </c>
      <c r="C812" s="214">
        <v>2</v>
      </c>
      <c r="D812" s="216" t="s">
        <v>3685</v>
      </c>
      <c r="E812" s="217" t="s">
        <v>3686</v>
      </c>
    </row>
    <row r="813" ht="16" customHeight="1" spans="1:5">
      <c r="A813" s="214">
        <v>811</v>
      </c>
      <c r="B813" s="215" t="s">
        <v>4452</v>
      </c>
      <c r="C813" s="214">
        <v>2</v>
      </c>
      <c r="D813" s="216" t="s">
        <v>3685</v>
      </c>
      <c r="E813" s="217" t="s">
        <v>3686</v>
      </c>
    </row>
    <row r="814" ht="16" customHeight="1" spans="1:5">
      <c r="A814" s="214">
        <v>812</v>
      </c>
      <c r="B814" s="215" t="s">
        <v>4453</v>
      </c>
      <c r="C814" s="214">
        <v>2</v>
      </c>
      <c r="D814" s="216" t="s">
        <v>3685</v>
      </c>
      <c r="E814" s="217" t="s">
        <v>3686</v>
      </c>
    </row>
    <row r="815" ht="16" customHeight="1" spans="1:5">
      <c r="A815" s="214">
        <v>813</v>
      </c>
      <c r="B815" s="215" t="s">
        <v>4454</v>
      </c>
      <c r="C815" s="214">
        <v>1</v>
      </c>
      <c r="D815" s="216" t="s">
        <v>3685</v>
      </c>
      <c r="E815" s="217" t="s">
        <v>3686</v>
      </c>
    </row>
    <row r="816" ht="16" customHeight="1" spans="1:5">
      <c r="A816" s="214">
        <v>814</v>
      </c>
      <c r="B816" s="215" t="s">
        <v>4455</v>
      </c>
      <c r="C816" s="214">
        <v>1</v>
      </c>
      <c r="D816" s="216" t="s">
        <v>3699</v>
      </c>
      <c r="E816" s="217" t="s">
        <v>3689</v>
      </c>
    </row>
    <row r="817" ht="16" customHeight="1" spans="1:5">
      <c r="A817" s="214">
        <v>815</v>
      </c>
      <c r="B817" s="215" t="s">
        <v>4456</v>
      </c>
      <c r="C817" s="214">
        <v>1</v>
      </c>
      <c r="D817" s="216" t="s">
        <v>3699</v>
      </c>
      <c r="E817" s="217" t="s">
        <v>3689</v>
      </c>
    </row>
    <row r="818" ht="16" customHeight="1" spans="1:5">
      <c r="A818" s="214">
        <v>816</v>
      </c>
      <c r="B818" s="215" t="s">
        <v>4457</v>
      </c>
      <c r="C818" s="214">
        <v>1</v>
      </c>
      <c r="D818" s="216" t="s">
        <v>3685</v>
      </c>
      <c r="E818" s="217" t="s">
        <v>3686</v>
      </c>
    </row>
    <row r="819" ht="16" customHeight="1" spans="1:5">
      <c r="A819" s="214">
        <v>817</v>
      </c>
      <c r="B819" s="215" t="s">
        <v>4458</v>
      </c>
      <c r="C819" s="214">
        <v>2</v>
      </c>
      <c r="D819" s="216" t="s">
        <v>3685</v>
      </c>
      <c r="E819" s="217" t="s">
        <v>3686</v>
      </c>
    </row>
    <row r="820" ht="16" customHeight="1" spans="1:5">
      <c r="A820" s="214">
        <v>818</v>
      </c>
      <c r="B820" s="215" t="s">
        <v>4459</v>
      </c>
      <c r="C820" s="214">
        <v>2</v>
      </c>
      <c r="D820" s="216" t="s">
        <v>3685</v>
      </c>
      <c r="E820" s="217" t="s">
        <v>3686</v>
      </c>
    </row>
    <row r="821" ht="16" customHeight="1" spans="1:5">
      <c r="A821" s="214">
        <v>819</v>
      </c>
      <c r="B821" s="215" t="s">
        <v>4460</v>
      </c>
      <c r="C821" s="214">
        <v>2</v>
      </c>
      <c r="D821" s="216" t="s">
        <v>3685</v>
      </c>
      <c r="E821" s="217" t="s">
        <v>3686</v>
      </c>
    </row>
    <row r="822" ht="16" customHeight="1" spans="1:5">
      <c r="A822" s="214">
        <v>820</v>
      </c>
      <c r="B822" s="215" t="s">
        <v>4461</v>
      </c>
      <c r="C822" s="214">
        <v>1</v>
      </c>
      <c r="D822" s="216" t="s">
        <v>3685</v>
      </c>
      <c r="E822" s="217" t="s">
        <v>3686</v>
      </c>
    </row>
    <row r="823" ht="16" customHeight="1" spans="1:5">
      <c r="A823" s="214">
        <v>821</v>
      </c>
      <c r="B823" s="215" t="s">
        <v>4462</v>
      </c>
      <c r="C823" s="214">
        <v>1</v>
      </c>
      <c r="D823" s="216" t="s">
        <v>3685</v>
      </c>
      <c r="E823" s="217" t="s">
        <v>3686</v>
      </c>
    </row>
    <row r="824" ht="16" customHeight="1" spans="1:5">
      <c r="A824" s="214">
        <v>822</v>
      </c>
      <c r="B824" s="215" t="s">
        <v>4463</v>
      </c>
      <c r="C824" s="214">
        <v>2</v>
      </c>
      <c r="D824" s="216" t="s">
        <v>3685</v>
      </c>
      <c r="E824" s="217" t="s">
        <v>3686</v>
      </c>
    </row>
    <row r="825" ht="16" customHeight="1" spans="1:5">
      <c r="A825" s="214">
        <v>823</v>
      </c>
      <c r="B825" s="215" t="s">
        <v>4464</v>
      </c>
      <c r="C825" s="214">
        <v>1</v>
      </c>
      <c r="D825" s="216" t="s">
        <v>3685</v>
      </c>
      <c r="E825" s="217" t="s">
        <v>3686</v>
      </c>
    </row>
    <row r="826" ht="16" customHeight="1" spans="1:5">
      <c r="A826" s="214">
        <v>824</v>
      </c>
      <c r="B826" s="215" t="s">
        <v>4465</v>
      </c>
      <c r="C826" s="214">
        <v>2</v>
      </c>
      <c r="D826" s="216" t="s">
        <v>3699</v>
      </c>
      <c r="E826" s="217" t="s">
        <v>3689</v>
      </c>
    </row>
    <row r="827" ht="16" customHeight="1" spans="1:5">
      <c r="A827" s="214">
        <v>825</v>
      </c>
      <c r="B827" s="215" t="s">
        <v>4466</v>
      </c>
      <c r="C827" s="214">
        <v>2</v>
      </c>
      <c r="D827" s="216" t="s">
        <v>3685</v>
      </c>
      <c r="E827" s="217" t="s">
        <v>3686</v>
      </c>
    </row>
    <row r="828" ht="16" customHeight="1" spans="1:5">
      <c r="A828" s="214">
        <v>826</v>
      </c>
      <c r="B828" s="215" t="s">
        <v>4467</v>
      </c>
      <c r="C828" s="214">
        <v>2</v>
      </c>
      <c r="D828" s="216" t="s">
        <v>3685</v>
      </c>
      <c r="E828" s="217" t="s">
        <v>3686</v>
      </c>
    </row>
    <row r="829" ht="16" customHeight="1" spans="1:5">
      <c r="A829" s="214">
        <v>827</v>
      </c>
      <c r="B829" s="215" t="s">
        <v>4468</v>
      </c>
      <c r="C829" s="214">
        <v>20</v>
      </c>
      <c r="D829" s="216" t="s">
        <v>3685</v>
      </c>
      <c r="E829" s="217" t="s">
        <v>3686</v>
      </c>
    </row>
    <row r="830" ht="16" customHeight="1" spans="1:5">
      <c r="A830" s="214">
        <v>828</v>
      </c>
      <c r="B830" s="215" t="s">
        <v>4469</v>
      </c>
      <c r="C830" s="214">
        <v>10</v>
      </c>
      <c r="D830" s="216" t="s">
        <v>3685</v>
      </c>
      <c r="E830" s="217" t="s">
        <v>3686</v>
      </c>
    </row>
    <row r="831" ht="16" customHeight="1" spans="1:5">
      <c r="A831" s="214">
        <v>829</v>
      </c>
      <c r="B831" s="215" t="s">
        <v>4470</v>
      </c>
      <c r="C831" s="214">
        <v>28</v>
      </c>
      <c r="D831" s="216" t="s">
        <v>3685</v>
      </c>
      <c r="E831" s="217" t="s">
        <v>3686</v>
      </c>
    </row>
    <row r="832" ht="16" customHeight="1" spans="1:5">
      <c r="A832" s="214">
        <v>830</v>
      </c>
      <c r="B832" s="215" t="s">
        <v>4471</v>
      </c>
      <c r="C832" s="214">
        <v>6</v>
      </c>
      <c r="D832" s="216" t="s">
        <v>3685</v>
      </c>
      <c r="E832" s="217" t="s">
        <v>3686</v>
      </c>
    </row>
    <row r="833" ht="16" customHeight="1" spans="1:5">
      <c r="A833" s="214">
        <v>831</v>
      </c>
      <c r="B833" s="215" t="s">
        <v>4472</v>
      </c>
      <c r="C833" s="214">
        <v>4</v>
      </c>
      <c r="D833" s="216" t="s">
        <v>3685</v>
      </c>
      <c r="E833" s="217" t="s">
        <v>3686</v>
      </c>
    </row>
    <row r="834" ht="16" customHeight="1" spans="1:5">
      <c r="A834" s="214">
        <v>832</v>
      </c>
      <c r="B834" s="215" t="s">
        <v>4473</v>
      </c>
      <c r="C834" s="214">
        <v>4</v>
      </c>
      <c r="D834" s="216" t="s">
        <v>3685</v>
      </c>
      <c r="E834" s="217" t="s">
        <v>3686</v>
      </c>
    </row>
    <row r="835" ht="16" customHeight="1" spans="1:5">
      <c r="A835" s="214">
        <v>833</v>
      </c>
      <c r="B835" s="215" t="s">
        <v>4474</v>
      </c>
      <c r="C835" s="214">
        <v>6</v>
      </c>
      <c r="D835" s="216" t="s">
        <v>3685</v>
      </c>
      <c r="E835" s="217" t="s">
        <v>3686</v>
      </c>
    </row>
    <row r="836" ht="16" customHeight="1" spans="1:5">
      <c r="A836" s="214">
        <v>834</v>
      </c>
      <c r="B836" s="215" t="s">
        <v>4475</v>
      </c>
      <c r="C836" s="214">
        <v>10</v>
      </c>
      <c r="D836" s="216" t="s">
        <v>3685</v>
      </c>
      <c r="E836" s="217" t="s">
        <v>3686</v>
      </c>
    </row>
    <row r="837" ht="16" customHeight="1" spans="1:5">
      <c r="A837" s="214">
        <v>835</v>
      </c>
      <c r="B837" s="215" t="s">
        <v>4476</v>
      </c>
      <c r="C837" s="214">
        <v>20</v>
      </c>
      <c r="D837" s="216" t="s">
        <v>3685</v>
      </c>
      <c r="E837" s="217" t="s">
        <v>3686</v>
      </c>
    </row>
    <row r="838" ht="16" customHeight="1" spans="1:5">
      <c r="A838" s="214">
        <v>836</v>
      </c>
      <c r="B838" s="215" t="s">
        <v>4477</v>
      </c>
      <c r="C838" s="214">
        <v>12</v>
      </c>
      <c r="D838" s="216" t="s">
        <v>3699</v>
      </c>
      <c r="E838" s="217" t="s">
        <v>3689</v>
      </c>
    </row>
    <row r="839" ht="16" customHeight="1" spans="1:5">
      <c r="A839" s="214">
        <v>837</v>
      </c>
      <c r="B839" s="215" t="s">
        <v>4478</v>
      </c>
      <c r="C839" s="214">
        <v>20</v>
      </c>
      <c r="D839" s="216" t="s">
        <v>3699</v>
      </c>
      <c r="E839" s="217" t="s">
        <v>3689</v>
      </c>
    </row>
    <row r="840" ht="16" customHeight="1" spans="1:5">
      <c r="A840" s="214">
        <v>838</v>
      </c>
      <c r="B840" s="215" t="s">
        <v>4479</v>
      </c>
      <c r="C840" s="214">
        <v>10</v>
      </c>
      <c r="D840" s="216" t="s">
        <v>3699</v>
      </c>
      <c r="E840" s="217" t="s">
        <v>3689</v>
      </c>
    </row>
    <row r="841" ht="16" customHeight="1" spans="1:5">
      <c r="A841" s="214">
        <v>839</v>
      </c>
      <c r="B841" s="215" t="s">
        <v>4480</v>
      </c>
      <c r="C841" s="214">
        <v>8</v>
      </c>
      <c r="D841" s="216" t="s">
        <v>3699</v>
      </c>
      <c r="E841" s="217" t="s">
        <v>3689</v>
      </c>
    </row>
    <row r="842" ht="16" customHeight="1" spans="1:5">
      <c r="A842" s="214">
        <v>840</v>
      </c>
      <c r="B842" s="215" t="s">
        <v>4481</v>
      </c>
      <c r="C842" s="214">
        <v>8</v>
      </c>
      <c r="D842" s="216" t="s">
        <v>3699</v>
      </c>
      <c r="E842" s="217" t="s">
        <v>3689</v>
      </c>
    </row>
    <row r="843" ht="16" customHeight="1" spans="1:5">
      <c r="A843" s="214">
        <v>841</v>
      </c>
      <c r="B843" s="215" t="s">
        <v>4482</v>
      </c>
      <c r="C843" s="214">
        <v>5</v>
      </c>
      <c r="D843" s="216" t="s">
        <v>3685</v>
      </c>
      <c r="E843" s="217" t="s">
        <v>3686</v>
      </c>
    </row>
    <row r="844" ht="16" customHeight="1" spans="1:5">
      <c r="A844" s="214">
        <v>842</v>
      </c>
      <c r="B844" s="215" t="s">
        <v>4483</v>
      </c>
      <c r="C844" s="214">
        <v>2</v>
      </c>
      <c r="D844" s="216" t="s">
        <v>3699</v>
      </c>
      <c r="E844" s="217" t="s">
        <v>3689</v>
      </c>
    </row>
    <row r="845" ht="16" customHeight="1" spans="1:5">
      <c r="A845" s="214">
        <v>843</v>
      </c>
      <c r="B845" s="215" t="s">
        <v>4484</v>
      </c>
      <c r="C845" s="214">
        <v>2</v>
      </c>
      <c r="D845" s="216" t="s">
        <v>3685</v>
      </c>
      <c r="E845" s="217" t="s">
        <v>3686</v>
      </c>
    </row>
    <row r="846" ht="16" customHeight="1" spans="1:5">
      <c r="A846" s="214">
        <v>844</v>
      </c>
      <c r="B846" s="215" t="s">
        <v>4485</v>
      </c>
      <c r="C846" s="214">
        <v>1</v>
      </c>
      <c r="D846" s="216" t="s">
        <v>3699</v>
      </c>
      <c r="E846" s="217" t="s">
        <v>3689</v>
      </c>
    </row>
    <row r="847" ht="16" customHeight="1" spans="1:5">
      <c r="A847" s="214">
        <v>845</v>
      </c>
      <c r="B847" s="215" t="s">
        <v>4486</v>
      </c>
      <c r="C847" s="214">
        <v>4</v>
      </c>
      <c r="D847" s="216" t="s">
        <v>3685</v>
      </c>
      <c r="E847" s="217" t="s">
        <v>3686</v>
      </c>
    </row>
    <row r="848" ht="16" customHeight="1" spans="1:5">
      <c r="A848" s="214">
        <v>846</v>
      </c>
      <c r="B848" s="215" t="s">
        <v>4487</v>
      </c>
      <c r="C848" s="214">
        <v>4</v>
      </c>
      <c r="D848" s="216" t="s">
        <v>3685</v>
      </c>
      <c r="E848" s="217" t="s">
        <v>3686</v>
      </c>
    </row>
    <row r="849" ht="16" customHeight="1" spans="1:5">
      <c r="A849" s="214">
        <v>847</v>
      </c>
      <c r="B849" s="215" t="s">
        <v>4488</v>
      </c>
      <c r="C849" s="214">
        <v>4</v>
      </c>
      <c r="D849" s="216" t="s">
        <v>3685</v>
      </c>
      <c r="E849" s="217" t="s">
        <v>3686</v>
      </c>
    </row>
    <row r="850" ht="16" customHeight="1" spans="1:5">
      <c r="A850" s="214">
        <v>848</v>
      </c>
      <c r="B850" s="215" t="s">
        <v>4489</v>
      </c>
      <c r="C850" s="214">
        <v>4</v>
      </c>
      <c r="D850" s="216" t="s">
        <v>3685</v>
      </c>
      <c r="E850" s="217" t="s">
        <v>3686</v>
      </c>
    </row>
    <row r="851" ht="16" customHeight="1" spans="1:5">
      <c r="A851" s="214">
        <v>849</v>
      </c>
      <c r="B851" s="215" t="s">
        <v>4490</v>
      </c>
      <c r="C851" s="214">
        <v>4</v>
      </c>
      <c r="D851" s="216" t="s">
        <v>3685</v>
      </c>
      <c r="E851" s="217" t="s">
        <v>3686</v>
      </c>
    </row>
    <row r="852" ht="16" customHeight="1" spans="1:5">
      <c r="A852" s="214">
        <v>850</v>
      </c>
      <c r="B852" s="215" t="s">
        <v>4491</v>
      </c>
      <c r="C852" s="214">
        <v>2</v>
      </c>
      <c r="D852" s="216" t="s">
        <v>3685</v>
      </c>
      <c r="E852" s="217" t="s">
        <v>3686</v>
      </c>
    </row>
    <row r="853" ht="16" customHeight="1" spans="1:5">
      <c r="A853" s="214">
        <v>851</v>
      </c>
      <c r="B853" s="215" t="s">
        <v>4492</v>
      </c>
      <c r="C853" s="214">
        <v>2</v>
      </c>
      <c r="D853" s="216" t="s">
        <v>3699</v>
      </c>
      <c r="E853" s="217" t="s">
        <v>3689</v>
      </c>
    </row>
    <row r="854" ht="16" customHeight="1" spans="1:5">
      <c r="A854" s="214">
        <v>852</v>
      </c>
      <c r="B854" s="215" t="s">
        <v>4493</v>
      </c>
      <c r="C854" s="214">
        <v>15</v>
      </c>
      <c r="D854" s="216" t="s">
        <v>3685</v>
      </c>
      <c r="E854" s="217" t="s">
        <v>3686</v>
      </c>
    </row>
    <row r="855" ht="16" customHeight="1" spans="1:5">
      <c r="A855" s="214">
        <v>853</v>
      </c>
      <c r="B855" s="215" t="s">
        <v>4494</v>
      </c>
      <c r="C855" s="214">
        <v>2</v>
      </c>
      <c r="D855" s="216" t="s">
        <v>3685</v>
      </c>
      <c r="E855" s="217" t="s">
        <v>3686</v>
      </c>
    </row>
    <row r="856" ht="16" customHeight="1" spans="1:5">
      <c r="A856" s="214">
        <v>854</v>
      </c>
      <c r="B856" s="215" t="s">
        <v>4495</v>
      </c>
      <c r="C856" s="214">
        <v>2</v>
      </c>
      <c r="D856" s="216" t="s">
        <v>3685</v>
      </c>
      <c r="E856" s="217" t="s">
        <v>3686</v>
      </c>
    </row>
    <row r="857" ht="16" customHeight="1" spans="1:5">
      <c r="A857" s="214">
        <v>855</v>
      </c>
      <c r="B857" s="215" t="s">
        <v>4496</v>
      </c>
      <c r="C857" s="214">
        <v>8</v>
      </c>
      <c r="D857" s="216" t="s">
        <v>3685</v>
      </c>
      <c r="E857" s="217" t="s">
        <v>3686</v>
      </c>
    </row>
    <row r="858" ht="16" customHeight="1" spans="1:5">
      <c r="A858" s="214">
        <v>856</v>
      </c>
      <c r="B858" s="215" t="s">
        <v>4497</v>
      </c>
      <c r="C858" s="214">
        <v>2</v>
      </c>
      <c r="D858" s="216" t="s">
        <v>3685</v>
      </c>
      <c r="E858" s="217" t="s">
        <v>3686</v>
      </c>
    </row>
    <row r="859" ht="16" customHeight="1" spans="1:5">
      <c r="A859" s="214">
        <v>857</v>
      </c>
      <c r="B859" s="215" t="s">
        <v>4498</v>
      </c>
      <c r="C859" s="214">
        <v>2</v>
      </c>
      <c r="D859" s="216" t="s">
        <v>3699</v>
      </c>
      <c r="E859" s="217" t="s">
        <v>3689</v>
      </c>
    </row>
    <row r="860" ht="16" customHeight="1" spans="1:5">
      <c r="A860" s="214">
        <v>858</v>
      </c>
      <c r="B860" s="215" t="s">
        <v>4499</v>
      </c>
      <c r="C860" s="214">
        <v>8</v>
      </c>
      <c r="D860" s="216" t="s">
        <v>3685</v>
      </c>
      <c r="E860" s="217" t="s">
        <v>3686</v>
      </c>
    </row>
    <row r="861" ht="16" customHeight="1" spans="1:5">
      <c r="A861" s="214">
        <v>859</v>
      </c>
      <c r="B861" s="215" t="s">
        <v>4500</v>
      </c>
      <c r="C861" s="214">
        <v>5</v>
      </c>
      <c r="D861" s="216" t="s">
        <v>3685</v>
      </c>
      <c r="E861" s="217" t="s">
        <v>3686</v>
      </c>
    </row>
    <row r="862" ht="16" customHeight="1" spans="1:5">
      <c r="A862" s="214">
        <v>860</v>
      </c>
      <c r="B862" s="215" t="s">
        <v>4501</v>
      </c>
      <c r="C862" s="214">
        <v>4</v>
      </c>
      <c r="D862" s="216" t="s">
        <v>3699</v>
      </c>
      <c r="E862" s="217" t="s">
        <v>3689</v>
      </c>
    </row>
    <row r="863" ht="16" customHeight="1" spans="1:5">
      <c r="A863" s="214">
        <v>861</v>
      </c>
      <c r="B863" s="215" t="s">
        <v>4502</v>
      </c>
      <c r="C863" s="214">
        <v>2</v>
      </c>
      <c r="D863" s="216" t="s">
        <v>3685</v>
      </c>
      <c r="E863" s="217" t="s">
        <v>3686</v>
      </c>
    </row>
    <row r="864" ht="16" customHeight="1" spans="1:5">
      <c r="A864" s="214">
        <v>862</v>
      </c>
      <c r="B864" s="215" t="s">
        <v>4503</v>
      </c>
      <c r="C864" s="214">
        <v>2</v>
      </c>
      <c r="D864" s="216" t="s">
        <v>3685</v>
      </c>
      <c r="E864" s="217" t="s">
        <v>3686</v>
      </c>
    </row>
    <row r="865" ht="16" customHeight="1" spans="1:5">
      <c r="A865" s="214">
        <v>863</v>
      </c>
      <c r="B865" s="215" t="s">
        <v>4504</v>
      </c>
      <c r="C865" s="214">
        <v>1</v>
      </c>
      <c r="D865" s="216" t="s">
        <v>3685</v>
      </c>
      <c r="E865" s="217" t="s">
        <v>3686</v>
      </c>
    </row>
    <row r="866" ht="16" customHeight="1" spans="1:5">
      <c r="A866" s="214">
        <v>864</v>
      </c>
      <c r="B866" s="215" t="s">
        <v>4505</v>
      </c>
      <c r="C866" s="214">
        <v>1</v>
      </c>
      <c r="D866" s="216" t="s">
        <v>3685</v>
      </c>
      <c r="E866" s="217" t="s">
        <v>3686</v>
      </c>
    </row>
    <row r="867" ht="16" customHeight="1" spans="1:5">
      <c r="A867" s="214">
        <v>865</v>
      </c>
      <c r="B867" s="215" t="s">
        <v>4506</v>
      </c>
      <c r="C867" s="214">
        <v>1</v>
      </c>
      <c r="D867" s="216" t="s">
        <v>3685</v>
      </c>
      <c r="E867" s="217" t="s">
        <v>3686</v>
      </c>
    </row>
    <row r="868" ht="16" customHeight="1" spans="1:5">
      <c r="A868" s="214">
        <v>866</v>
      </c>
      <c r="B868" s="215" t="s">
        <v>4507</v>
      </c>
      <c r="C868" s="214">
        <v>1</v>
      </c>
      <c r="D868" s="216" t="s">
        <v>3704</v>
      </c>
      <c r="E868" s="217" t="s">
        <v>3705</v>
      </c>
    </row>
    <row r="869" ht="16" customHeight="1" spans="1:5">
      <c r="A869" s="214">
        <v>867</v>
      </c>
      <c r="B869" s="215" t="s">
        <v>4508</v>
      </c>
      <c r="C869" s="214">
        <v>1</v>
      </c>
      <c r="D869" s="216" t="s">
        <v>3685</v>
      </c>
      <c r="E869" s="217" t="s">
        <v>3686</v>
      </c>
    </row>
    <row r="870" ht="16" customHeight="1" spans="1:5">
      <c r="A870" s="214">
        <v>868</v>
      </c>
      <c r="B870" s="215" t="s">
        <v>4509</v>
      </c>
      <c r="C870" s="214">
        <v>1</v>
      </c>
      <c r="D870" s="216" t="s">
        <v>3685</v>
      </c>
      <c r="E870" s="217" t="s">
        <v>3686</v>
      </c>
    </row>
    <row r="871" ht="16" customHeight="1" spans="1:5">
      <c r="A871" s="214">
        <v>869</v>
      </c>
      <c r="B871" s="215" t="s">
        <v>4510</v>
      </c>
      <c r="C871" s="214">
        <v>1</v>
      </c>
      <c r="D871" s="216" t="s">
        <v>3685</v>
      </c>
      <c r="E871" s="217" t="s">
        <v>3686</v>
      </c>
    </row>
    <row r="872" ht="16" customHeight="1" spans="1:5">
      <c r="A872" s="214">
        <v>870</v>
      </c>
      <c r="B872" s="215" t="s">
        <v>4511</v>
      </c>
      <c r="C872" s="214">
        <v>1</v>
      </c>
      <c r="D872" s="216" t="s">
        <v>3685</v>
      </c>
      <c r="E872" s="217" t="s">
        <v>3686</v>
      </c>
    </row>
    <row r="873" ht="16" customHeight="1" spans="1:5">
      <c r="A873" s="214">
        <v>871</v>
      </c>
      <c r="B873" s="215" t="s">
        <v>4512</v>
      </c>
      <c r="C873" s="214">
        <v>1</v>
      </c>
      <c r="D873" s="216" t="s">
        <v>3685</v>
      </c>
      <c r="E873" s="217" t="s">
        <v>3686</v>
      </c>
    </row>
    <row r="874" ht="16" customHeight="1" spans="1:5">
      <c r="A874" s="214">
        <v>872</v>
      </c>
      <c r="B874" s="215" t="s">
        <v>4333</v>
      </c>
      <c r="C874" s="214">
        <v>1</v>
      </c>
      <c r="D874" s="216" t="s">
        <v>3704</v>
      </c>
      <c r="E874" s="217" t="s">
        <v>3705</v>
      </c>
    </row>
    <row r="875" ht="16" customHeight="1" spans="1:5">
      <c r="A875" s="214">
        <v>873</v>
      </c>
      <c r="B875" s="215" t="s">
        <v>4513</v>
      </c>
      <c r="C875" s="214">
        <v>1</v>
      </c>
      <c r="D875" s="216" t="s">
        <v>3685</v>
      </c>
      <c r="E875" s="217" t="s">
        <v>3686</v>
      </c>
    </row>
    <row r="876" ht="16" customHeight="1" spans="1:5">
      <c r="A876" s="214">
        <v>874</v>
      </c>
      <c r="B876" s="215" t="s">
        <v>4514</v>
      </c>
      <c r="C876" s="214">
        <v>2</v>
      </c>
      <c r="D876" s="216" t="s">
        <v>3704</v>
      </c>
      <c r="E876" s="217" t="s">
        <v>3705</v>
      </c>
    </row>
    <row r="877" ht="16" customHeight="1" spans="1:5">
      <c r="A877" s="214">
        <v>875</v>
      </c>
      <c r="B877" s="215" t="s">
        <v>4515</v>
      </c>
      <c r="C877" s="214">
        <v>1</v>
      </c>
      <c r="D877" s="216" t="s">
        <v>3685</v>
      </c>
      <c r="E877" s="217" t="s">
        <v>3686</v>
      </c>
    </row>
    <row r="878" ht="16" customHeight="1" spans="1:5">
      <c r="A878" s="214">
        <v>876</v>
      </c>
      <c r="B878" s="215" t="s">
        <v>4516</v>
      </c>
      <c r="C878" s="214">
        <v>1</v>
      </c>
      <c r="D878" s="216" t="s">
        <v>3685</v>
      </c>
      <c r="E878" s="217" t="s">
        <v>3686</v>
      </c>
    </row>
    <row r="879" ht="16" customHeight="1" spans="1:5">
      <c r="A879" s="214">
        <v>877</v>
      </c>
      <c r="B879" s="215" t="s">
        <v>4517</v>
      </c>
      <c r="C879" s="214">
        <v>1</v>
      </c>
      <c r="D879" s="216" t="s">
        <v>3685</v>
      </c>
      <c r="E879" s="217" t="s">
        <v>3686</v>
      </c>
    </row>
    <row r="880" ht="16" customHeight="1" spans="1:5">
      <c r="A880" s="214">
        <v>878</v>
      </c>
      <c r="B880" s="215" t="s">
        <v>4518</v>
      </c>
      <c r="C880" s="214">
        <v>1</v>
      </c>
      <c r="D880" s="216" t="s">
        <v>3685</v>
      </c>
      <c r="E880" s="217" t="s">
        <v>3686</v>
      </c>
    </row>
    <row r="881" ht="16" customHeight="1" spans="1:5">
      <c r="A881" s="214">
        <v>879</v>
      </c>
      <c r="B881" s="215" t="s">
        <v>4519</v>
      </c>
      <c r="C881" s="214">
        <v>1</v>
      </c>
      <c r="D881" s="216" t="s">
        <v>3704</v>
      </c>
      <c r="E881" s="217" t="s">
        <v>3705</v>
      </c>
    </row>
    <row r="882" ht="16" customHeight="1" spans="1:5">
      <c r="A882" s="214">
        <v>880</v>
      </c>
      <c r="B882" s="215" t="s">
        <v>4520</v>
      </c>
      <c r="C882" s="214">
        <v>2</v>
      </c>
      <c r="D882" s="216" t="s">
        <v>3704</v>
      </c>
      <c r="E882" s="217" t="s">
        <v>3705</v>
      </c>
    </row>
    <row r="883" ht="16" customHeight="1" spans="1:5">
      <c r="A883" s="214">
        <v>881</v>
      </c>
      <c r="B883" s="215" t="s">
        <v>4521</v>
      </c>
      <c r="C883" s="214">
        <v>1</v>
      </c>
      <c r="D883" s="216" t="s">
        <v>3685</v>
      </c>
      <c r="E883" s="217" t="s">
        <v>3686</v>
      </c>
    </row>
    <row r="884" ht="16" customHeight="1" spans="1:5">
      <c r="A884" s="214">
        <v>882</v>
      </c>
      <c r="B884" s="215" t="s">
        <v>4522</v>
      </c>
      <c r="C884" s="214">
        <v>1</v>
      </c>
      <c r="D884" s="216" t="s">
        <v>3685</v>
      </c>
      <c r="E884" s="217" t="s">
        <v>3686</v>
      </c>
    </row>
    <row r="885" ht="16" customHeight="1" spans="1:5">
      <c r="A885" s="214">
        <v>883</v>
      </c>
      <c r="B885" s="215" t="s">
        <v>4523</v>
      </c>
      <c r="C885" s="214">
        <v>12</v>
      </c>
      <c r="D885" s="216" t="s">
        <v>3685</v>
      </c>
      <c r="E885" s="217" t="s">
        <v>3686</v>
      </c>
    </row>
    <row r="886" ht="16" customHeight="1" spans="1:5">
      <c r="A886" s="214">
        <v>884</v>
      </c>
      <c r="B886" s="215" t="s">
        <v>4334</v>
      </c>
      <c r="C886" s="214">
        <v>1</v>
      </c>
      <c r="D886" s="216" t="s">
        <v>3704</v>
      </c>
      <c r="E886" s="217" t="s">
        <v>3705</v>
      </c>
    </row>
    <row r="887" ht="16" customHeight="1" spans="1:5">
      <c r="A887" s="214">
        <v>885</v>
      </c>
      <c r="B887" s="215" t="s">
        <v>4524</v>
      </c>
      <c r="C887" s="214">
        <v>1</v>
      </c>
      <c r="D887" s="216" t="s">
        <v>3685</v>
      </c>
      <c r="E887" s="217" t="s">
        <v>3686</v>
      </c>
    </row>
    <row r="888" ht="16" customHeight="1" spans="1:5">
      <c r="A888" s="214">
        <v>886</v>
      </c>
      <c r="B888" s="215" t="s">
        <v>4525</v>
      </c>
      <c r="C888" s="214">
        <v>2</v>
      </c>
      <c r="D888" s="216" t="s">
        <v>3685</v>
      </c>
      <c r="E888" s="217" t="s">
        <v>3686</v>
      </c>
    </row>
    <row r="889" ht="16" customHeight="1" spans="1:5">
      <c r="A889" s="214">
        <v>887</v>
      </c>
      <c r="B889" s="215" t="s">
        <v>4526</v>
      </c>
      <c r="C889" s="214">
        <v>12</v>
      </c>
      <c r="D889" s="216" t="s">
        <v>3685</v>
      </c>
      <c r="E889" s="217" t="s">
        <v>3686</v>
      </c>
    </row>
    <row r="890" ht="16" customHeight="1" spans="1:5">
      <c r="A890" s="214">
        <v>888</v>
      </c>
      <c r="B890" s="215" t="s">
        <v>4527</v>
      </c>
      <c r="C890" s="214">
        <v>1</v>
      </c>
      <c r="D890" s="216" t="s">
        <v>3685</v>
      </c>
      <c r="E890" s="217" t="s">
        <v>3686</v>
      </c>
    </row>
    <row r="891" ht="16" customHeight="1" spans="1:5">
      <c r="A891" s="214">
        <v>889</v>
      </c>
      <c r="B891" s="215" t="s">
        <v>4528</v>
      </c>
      <c r="C891" s="214">
        <v>6</v>
      </c>
      <c r="D891" s="216" t="s">
        <v>3685</v>
      </c>
      <c r="E891" s="217" t="s">
        <v>3686</v>
      </c>
    </row>
    <row r="892" ht="16" customHeight="1" spans="1:5">
      <c r="A892" s="214">
        <v>890</v>
      </c>
      <c r="B892" s="215" t="s">
        <v>4529</v>
      </c>
      <c r="C892" s="214">
        <v>3</v>
      </c>
      <c r="D892" s="216" t="s">
        <v>3685</v>
      </c>
      <c r="E892" s="217" t="s">
        <v>3686</v>
      </c>
    </row>
    <row r="893" ht="16" customHeight="1" spans="1:5">
      <c r="A893" s="214">
        <v>891</v>
      </c>
      <c r="B893" s="215" t="s">
        <v>4530</v>
      </c>
      <c r="C893" s="214">
        <v>1</v>
      </c>
      <c r="D893" s="216" t="s">
        <v>3685</v>
      </c>
      <c r="E893" s="217" t="s">
        <v>3686</v>
      </c>
    </row>
    <row r="894" ht="16" customHeight="1" spans="1:5">
      <c r="A894" s="214">
        <v>892</v>
      </c>
      <c r="B894" s="215" t="s">
        <v>4531</v>
      </c>
      <c r="C894" s="214">
        <v>1</v>
      </c>
      <c r="D894" s="216" t="s">
        <v>3685</v>
      </c>
      <c r="E894" s="217" t="s">
        <v>3686</v>
      </c>
    </row>
    <row r="895" ht="16" customHeight="1" spans="1:5">
      <c r="A895" s="214">
        <v>893</v>
      </c>
      <c r="B895" s="215" t="s">
        <v>4532</v>
      </c>
      <c r="C895" s="214">
        <v>1</v>
      </c>
      <c r="D895" s="216" t="s">
        <v>3685</v>
      </c>
      <c r="E895" s="217" t="s">
        <v>3686</v>
      </c>
    </row>
    <row r="896" ht="16" customHeight="1" spans="1:5">
      <c r="A896" s="214">
        <v>894</v>
      </c>
      <c r="B896" s="215" t="s">
        <v>4533</v>
      </c>
      <c r="C896" s="214">
        <v>1</v>
      </c>
      <c r="D896" s="216" t="s">
        <v>3685</v>
      </c>
      <c r="E896" s="217" t="s">
        <v>3686</v>
      </c>
    </row>
    <row r="897" ht="16" customHeight="1" spans="1:5">
      <c r="A897" s="214">
        <v>895</v>
      </c>
      <c r="B897" s="215" t="s">
        <v>4534</v>
      </c>
      <c r="C897" s="214">
        <v>1</v>
      </c>
      <c r="D897" s="216" t="s">
        <v>3685</v>
      </c>
      <c r="E897" s="217" t="s">
        <v>3686</v>
      </c>
    </row>
    <row r="898" ht="16" customHeight="1" spans="1:5">
      <c r="A898" s="214">
        <v>896</v>
      </c>
      <c r="B898" s="215" t="s">
        <v>4535</v>
      </c>
      <c r="C898" s="214">
        <v>1</v>
      </c>
      <c r="D898" s="216" t="s">
        <v>3685</v>
      </c>
      <c r="E898" s="217" t="s">
        <v>3686</v>
      </c>
    </row>
    <row r="899" ht="16" customHeight="1" spans="1:5">
      <c r="A899" s="214">
        <v>897</v>
      </c>
      <c r="B899" s="215" t="s">
        <v>4536</v>
      </c>
      <c r="C899" s="214">
        <v>3</v>
      </c>
      <c r="D899" s="216" t="s">
        <v>3685</v>
      </c>
      <c r="E899" s="217" t="s">
        <v>3686</v>
      </c>
    </row>
    <row r="900" ht="16" customHeight="1" spans="1:5">
      <c r="A900" s="214">
        <v>898</v>
      </c>
      <c r="B900" s="215" t="s">
        <v>4537</v>
      </c>
      <c r="C900" s="214">
        <v>6</v>
      </c>
      <c r="D900" s="216" t="s">
        <v>3685</v>
      </c>
      <c r="E900" s="217" t="s">
        <v>3686</v>
      </c>
    </row>
    <row r="901" ht="16" customHeight="1" spans="1:5">
      <c r="A901" s="214">
        <v>899</v>
      </c>
      <c r="B901" s="215" t="s">
        <v>4538</v>
      </c>
      <c r="C901" s="214">
        <v>6</v>
      </c>
      <c r="D901" s="216" t="s">
        <v>3685</v>
      </c>
      <c r="E901" s="217" t="s">
        <v>3686</v>
      </c>
    </row>
    <row r="902" ht="16" customHeight="1" spans="1:5">
      <c r="A902" s="214">
        <v>900</v>
      </c>
      <c r="B902" s="215" t="s">
        <v>4539</v>
      </c>
      <c r="C902" s="214">
        <v>1</v>
      </c>
      <c r="D902" s="216" t="s">
        <v>3704</v>
      </c>
      <c r="E902" s="217" t="s">
        <v>3705</v>
      </c>
    </row>
    <row r="903" ht="16" customHeight="1" spans="1:5">
      <c r="A903" s="214">
        <v>901</v>
      </c>
      <c r="B903" s="215" t="s">
        <v>4540</v>
      </c>
      <c r="C903" s="214">
        <v>1</v>
      </c>
      <c r="D903" s="216" t="s">
        <v>3704</v>
      </c>
      <c r="E903" s="217" t="s">
        <v>3705</v>
      </c>
    </row>
    <row r="904" ht="16" customHeight="1" spans="1:5">
      <c r="A904" s="214">
        <v>902</v>
      </c>
      <c r="B904" s="215" t="s">
        <v>4540</v>
      </c>
      <c r="C904" s="214">
        <v>2</v>
      </c>
      <c r="D904" s="216" t="s">
        <v>3704</v>
      </c>
      <c r="E904" s="217" t="s">
        <v>3705</v>
      </c>
    </row>
    <row r="905" ht="16" customHeight="1" spans="1:5">
      <c r="A905" s="214">
        <v>903</v>
      </c>
      <c r="B905" s="215" t="s">
        <v>4541</v>
      </c>
      <c r="C905" s="214">
        <v>1</v>
      </c>
      <c r="D905" s="216" t="s">
        <v>3685</v>
      </c>
      <c r="E905" s="217" t="s">
        <v>3686</v>
      </c>
    </row>
    <row r="906" ht="16" customHeight="1" spans="1:5">
      <c r="A906" s="214">
        <v>904</v>
      </c>
      <c r="B906" s="215" t="s">
        <v>4542</v>
      </c>
      <c r="C906" s="214">
        <v>1</v>
      </c>
      <c r="D906" s="216" t="s">
        <v>3704</v>
      </c>
      <c r="E906" s="217" t="s">
        <v>3705</v>
      </c>
    </row>
    <row r="907" ht="16" customHeight="1" spans="1:5">
      <c r="A907" s="214">
        <v>905</v>
      </c>
      <c r="B907" s="215" t="s">
        <v>4543</v>
      </c>
      <c r="C907" s="214">
        <v>3</v>
      </c>
      <c r="D907" s="216" t="s">
        <v>3685</v>
      </c>
      <c r="E907" s="217" t="s">
        <v>3686</v>
      </c>
    </row>
    <row r="908" ht="16" customHeight="1" spans="1:5">
      <c r="A908" s="214">
        <v>906</v>
      </c>
      <c r="B908" s="215" t="s">
        <v>4544</v>
      </c>
      <c r="C908" s="214">
        <v>1</v>
      </c>
      <c r="D908" s="216" t="s">
        <v>3704</v>
      </c>
      <c r="E908" s="217" t="s">
        <v>3705</v>
      </c>
    </row>
    <row r="909" ht="16" customHeight="1" spans="1:5">
      <c r="A909" s="214">
        <v>907</v>
      </c>
      <c r="B909" s="215" t="s">
        <v>4545</v>
      </c>
      <c r="C909" s="214">
        <v>2</v>
      </c>
      <c r="D909" s="216" t="s">
        <v>3685</v>
      </c>
      <c r="E909" s="217" t="s">
        <v>3686</v>
      </c>
    </row>
    <row r="910" ht="16" customHeight="1" spans="1:5">
      <c r="A910" s="214">
        <v>908</v>
      </c>
      <c r="B910" s="215" t="s">
        <v>4546</v>
      </c>
      <c r="C910" s="214">
        <v>1</v>
      </c>
      <c r="D910" s="216" t="s">
        <v>3685</v>
      </c>
      <c r="E910" s="217" t="s">
        <v>3686</v>
      </c>
    </row>
    <row r="911" ht="16" customHeight="1" spans="1:5">
      <c r="A911" s="214">
        <v>909</v>
      </c>
      <c r="B911" s="215" t="s">
        <v>4547</v>
      </c>
      <c r="C911" s="214">
        <v>1</v>
      </c>
      <c r="D911" s="216" t="s">
        <v>3685</v>
      </c>
      <c r="E911" s="217" t="s">
        <v>3686</v>
      </c>
    </row>
    <row r="912" ht="16" customHeight="1" spans="1:5">
      <c r="A912" s="214">
        <v>910</v>
      </c>
      <c r="B912" s="215" t="s">
        <v>4548</v>
      </c>
      <c r="C912" s="214">
        <v>1</v>
      </c>
      <c r="D912" s="216" t="s">
        <v>3685</v>
      </c>
      <c r="E912" s="217" t="s">
        <v>3686</v>
      </c>
    </row>
    <row r="913" ht="16" customHeight="1" spans="1:5">
      <c r="A913" s="214">
        <v>911</v>
      </c>
      <c r="B913" s="215" t="s">
        <v>4549</v>
      </c>
      <c r="C913" s="214">
        <v>1</v>
      </c>
      <c r="D913" s="216" t="s">
        <v>3685</v>
      </c>
      <c r="E913" s="217" t="s">
        <v>3686</v>
      </c>
    </row>
    <row r="914" ht="16" customHeight="1" spans="1:5">
      <c r="A914" s="214">
        <v>912</v>
      </c>
      <c r="B914" s="215" t="s">
        <v>4550</v>
      </c>
      <c r="C914" s="214">
        <v>4</v>
      </c>
      <c r="D914" s="216" t="s">
        <v>3685</v>
      </c>
      <c r="E914" s="217" t="s">
        <v>3686</v>
      </c>
    </row>
    <row r="915" ht="16" customHeight="1" spans="1:5">
      <c r="A915" s="214">
        <v>913</v>
      </c>
      <c r="B915" s="215" t="s">
        <v>4551</v>
      </c>
      <c r="C915" s="214">
        <v>1</v>
      </c>
      <c r="D915" s="216" t="s">
        <v>3685</v>
      </c>
      <c r="E915" s="217" t="s">
        <v>3686</v>
      </c>
    </row>
    <row r="916" ht="16" customHeight="1" spans="1:5">
      <c r="A916" s="214">
        <v>914</v>
      </c>
      <c r="B916" s="215" t="s">
        <v>4552</v>
      </c>
      <c r="C916" s="214">
        <v>2</v>
      </c>
      <c r="D916" s="216" t="s">
        <v>3685</v>
      </c>
      <c r="E916" s="217" t="s">
        <v>3686</v>
      </c>
    </row>
    <row r="917" ht="16" customHeight="1" spans="1:5">
      <c r="A917" s="214">
        <v>915</v>
      </c>
      <c r="B917" s="215" t="s">
        <v>4553</v>
      </c>
      <c r="C917" s="214">
        <v>1</v>
      </c>
      <c r="D917" s="216" t="s">
        <v>3685</v>
      </c>
      <c r="E917" s="217" t="s">
        <v>3686</v>
      </c>
    </row>
    <row r="918" ht="16" customHeight="1" spans="1:5">
      <c r="A918" s="214">
        <v>916</v>
      </c>
      <c r="B918" s="215" t="s">
        <v>4554</v>
      </c>
      <c r="C918" s="214">
        <v>2</v>
      </c>
      <c r="D918" s="216" t="s">
        <v>3685</v>
      </c>
      <c r="E918" s="217" t="s">
        <v>3686</v>
      </c>
    </row>
    <row r="919" ht="16" customHeight="1" spans="1:5">
      <c r="A919" s="214">
        <v>917</v>
      </c>
      <c r="B919" s="215" t="s">
        <v>4555</v>
      </c>
      <c r="C919" s="214">
        <v>2</v>
      </c>
      <c r="D919" s="216" t="s">
        <v>3685</v>
      </c>
      <c r="E919" s="217" t="s">
        <v>3686</v>
      </c>
    </row>
    <row r="920" ht="16" customHeight="1" spans="1:5">
      <c r="A920" s="214">
        <v>918</v>
      </c>
      <c r="B920" s="215" t="s">
        <v>4556</v>
      </c>
      <c r="C920" s="214">
        <v>1</v>
      </c>
      <c r="D920" s="216" t="s">
        <v>3685</v>
      </c>
      <c r="E920" s="217" t="s">
        <v>3686</v>
      </c>
    </row>
    <row r="921" ht="16" customHeight="1" spans="1:5">
      <c r="A921" s="214">
        <v>919</v>
      </c>
      <c r="B921" s="215" t="s">
        <v>4557</v>
      </c>
      <c r="C921" s="214">
        <v>3</v>
      </c>
      <c r="D921" s="216" t="s">
        <v>3685</v>
      </c>
      <c r="E921" s="217" t="s">
        <v>3686</v>
      </c>
    </row>
    <row r="922" ht="16" customHeight="1" spans="1:5">
      <c r="A922" s="214">
        <v>920</v>
      </c>
      <c r="B922" s="215" t="s">
        <v>4558</v>
      </c>
      <c r="C922" s="214">
        <v>1</v>
      </c>
      <c r="D922" s="216" t="s">
        <v>3685</v>
      </c>
      <c r="E922" s="217" t="s">
        <v>3686</v>
      </c>
    </row>
    <row r="923" ht="16" customHeight="1" spans="1:5">
      <c r="A923" s="214">
        <v>921</v>
      </c>
      <c r="B923" s="215" t="s">
        <v>4559</v>
      </c>
      <c r="C923" s="214">
        <v>2</v>
      </c>
      <c r="D923" s="216" t="s">
        <v>3704</v>
      </c>
      <c r="E923" s="217" t="s">
        <v>3705</v>
      </c>
    </row>
    <row r="924" ht="16" customHeight="1" spans="1:5">
      <c r="A924" s="214">
        <v>922</v>
      </c>
      <c r="B924" s="215" t="s">
        <v>4560</v>
      </c>
      <c r="C924" s="214">
        <v>1</v>
      </c>
      <c r="D924" s="216" t="s">
        <v>3704</v>
      </c>
      <c r="E924" s="217" t="s">
        <v>3705</v>
      </c>
    </row>
    <row r="925" ht="16" customHeight="1" spans="1:5">
      <c r="A925" s="214">
        <v>923</v>
      </c>
      <c r="B925" s="215" t="s">
        <v>3814</v>
      </c>
      <c r="C925" s="214">
        <v>1</v>
      </c>
      <c r="D925" s="216" t="s">
        <v>3704</v>
      </c>
      <c r="E925" s="217" t="s">
        <v>3705</v>
      </c>
    </row>
    <row r="926" ht="16" customHeight="1" spans="1:5">
      <c r="A926" s="214">
        <v>924</v>
      </c>
      <c r="B926" s="215" t="s">
        <v>4561</v>
      </c>
      <c r="C926" s="214">
        <v>1</v>
      </c>
      <c r="D926" s="216" t="s">
        <v>3685</v>
      </c>
      <c r="E926" s="217" t="s">
        <v>3686</v>
      </c>
    </row>
    <row r="927" ht="16" customHeight="1" spans="1:5">
      <c r="A927" s="214">
        <v>925</v>
      </c>
      <c r="B927" s="215" t="s">
        <v>4562</v>
      </c>
      <c r="C927" s="214">
        <v>1</v>
      </c>
      <c r="D927" s="216" t="s">
        <v>3685</v>
      </c>
      <c r="E927" s="217" t="s">
        <v>3686</v>
      </c>
    </row>
    <row r="928" ht="16" customHeight="1" spans="1:5">
      <c r="A928" s="214">
        <v>926</v>
      </c>
      <c r="B928" s="215" t="s">
        <v>4563</v>
      </c>
      <c r="C928" s="214">
        <v>1</v>
      </c>
      <c r="D928" s="216" t="s">
        <v>3685</v>
      </c>
      <c r="E928" s="217" t="s">
        <v>3686</v>
      </c>
    </row>
    <row r="929" ht="16" customHeight="1" spans="1:5">
      <c r="A929" s="214">
        <v>927</v>
      </c>
      <c r="B929" s="215" t="s">
        <v>4563</v>
      </c>
      <c r="C929" s="214">
        <v>1</v>
      </c>
      <c r="D929" s="216" t="s">
        <v>3704</v>
      </c>
      <c r="E929" s="217" t="s">
        <v>3705</v>
      </c>
    </row>
    <row r="930" ht="16" customHeight="1" spans="1:5">
      <c r="A930" s="214">
        <v>928</v>
      </c>
      <c r="B930" s="215" t="s">
        <v>4564</v>
      </c>
      <c r="C930" s="214">
        <v>1</v>
      </c>
      <c r="D930" s="216" t="s">
        <v>3685</v>
      </c>
      <c r="E930" s="217" t="s">
        <v>3686</v>
      </c>
    </row>
    <row r="931" ht="16" customHeight="1" spans="1:5">
      <c r="A931" s="214">
        <v>929</v>
      </c>
      <c r="B931" s="215" t="s">
        <v>4565</v>
      </c>
      <c r="C931" s="214">
        <v>3</v>
      </c>
      <c r="D931" s="216" t="s">
        <v>3704</v>
      </c>
      <c r="E931" s="217" t="s">
        <v>3705</v>
      </c>
    </row>
    <row r="932" ht="16" customHeight="1" spans="1:5">
      <c r="A932" s="214">
        <v>930</v>
      </c>
      <c r="B932" s="215" t="s">
        <v>4348</v>
      </c>
      <c r="C932" s="214">
        <v>2</v>
      </c>
      <c r="D932" s="216" t="s">
        <v>3704</v>
      </c>
      <c r="E932" s="217" t="s">
        <v>3705</v>
      </c>
    </row>
    <row r="933" ht="16" customHeight="1" spans="1:5">
      <c r="A933" s="214">
        <v>931</v>
      </c>
      <c r="B933" s="215" t="s">
        <v>4566</v>
      </c>
      <c r="C933" s="214">
        <v>1</v>
      </c>
      <c r="D933" s="216" t="s">
        <v>3685</v>
      </c>
      <c r="E933" s="217" t="s">
        <v>3686</v>
      </c>
    </row>
    <row r="934" ht="16" customHeight="1" spans="1:5">
      <c r="A934" s="214">
        <v>932</v>
      </c>
      <c r="B934" s="215" t="s">
        <v>4567</v>
      </c>
      <c r="C934" s="214">
        <v>1</v>
      </c>
      <c r="D934" s="216" t="s">
        <v>3685</v>
      </c>
      <c r="E934" s="217" t="s">
        <v>3686</v>
      </c>
    </row>
    <row r="935" ht="16" customHeight="1" spans="1:5">
      <c r="A935" s="214">
        <v>933</v>
      </c>
      <c r="B935" s="215" t="s">
        <v>4568</v>
      </c>
      <c r="C935" s="214">
        <v>12</v>
      </c>
      <c r="D935" s="216" t="s">
        <v>3685</v>
      </c>
      <c r="E935" s="217" t="s">
        <v>3686</v>
      </c>
    </row>
    <row r="936" ht="16" customHeight="1" spans="1:5">
      <c r="A936" s="214">
        <v>934</v>
      </c>
      <c r="B936" s="215" t="s">
        <v>4569</v>
      </c>
      <c r="C936" s="214">
        <v>1</v>
      </c>
      <c r="D936" s="216" t="s">
        <v>3685</v>
      </c>
      <c r="E936" s="217" t="s">
        <v>3686</v>
      </c>
    </row>
    <row r="937" ht="16" customHeight="1" spans="1:5">
      <c r="A937" s="214">
        <v>935</v>
      </c>
      <c r="B937" s="215" t="s">
        <v>4570</v>
      </c>
      <c r="C937" s="214">
        <v>2</v>
      </c>
      <c r="D937" s="216" t="s">
        <v>3685</v>
      </c>
      <c r="E937" s="217" t="s">
        <v>3686</v>
      </c>
    </row>
    <row r="938" ht="16" customHeight="1" spans="1:5">
      <c r="A938" s="214">
        <v>936</v>
      </c>
      <c r="B938" s="215" t="s">
        <v>4571</v>
      </c>
      <c r="C938" s="214">
        <v>4</v>
      </c>
      <c r="D938" s="216" t="s">
        <v>3685</v>
      </c>
      <c r="E938" s="217" t="s">
        <v>3686</v>
      </c>
    </row>
    <row r="939" ht="16" customHeight="1" spans="1:5">
      <c r="A939" s="214">
        <v>937</v>
      </c>
      <c r="B939" s="215" t="s">
        <v>4572</v>
      </c>
      <c r="C939" s="214">
        <v>2</v>
      </c>
      <c r="D939" s="216" t="s">
        <v>3685</v>
      </c>
      <c r="E939" s="217" t="s">
        <v>3686</v>
      </c>
    </row>
    <row r="940" ht="16" customHeight="1" spans="1:5">
      <c r="A940" s="214">
        <v>938</v>
      </c>
      <c r="B940" s="215" t="s">
        <v>4573</v>
      </c>
      <c r="C940" s="214">
        <v>1</v>
      </c>
      <c r="D940" s="216" t="s">
        <v>3685</v>
      </c>
      <c r="E940" s="217" t="s">
        <v>3686</v>
      </c>
    </row>
    <row r="941" ht="16" customHeight="1" spans="1:5">
      <c r="A941" s="214">
        <v>939</v>
      </c>
      <c r="B941" s="215" t="s">
        <v>4349</v>
      </c>
      <c r="C941" s="214">
        <v>1</v>
      </c>
      <c r="D941" s="216" t="s">
        <v>3704</v>
      </c>
      <c r="E941" s="217" t="s">
        <v>3705</v>
      </c>
    </row>
    <row r="942" ht="16" customHeight="1" spans="1:5">
      <c r="A942" s="214">
        <v>940</v>
      </c>
      <c r="B942" s="215" t="s">
        <v>4574</v>
      </c>
      <c r="C942" s="214">
        <v>2</v>
      </c>
      <c r="D942" s="216" t="s">
        <v>3685</v>
      </c>
      <c r="E942" s="217" t="s">
        <v>3686</v>
      </c>
    </row>
    <row r="943" ht="16" customHeight="1" spans="1:5">
      <c r="A943" s="214">
        <v>941</v>
      </c>
      <c r="B943" s="215" t="s">
        <v>4575</v>
      </c>
      <c r="C943" s="214">
        <v>1</v>
      </c>
      <c r="D943" s="216" t="s">
        <v>3685</v>
      </c>
      <c r="E943" s="217" t="s">
        <v>3686</v>
      </c>
    </row>
    <row r="944" ht="16" customHeight="1" spans="1:5">
      <c r="A944" s="214">
        <v>942</v>
      </c>
      <c r="B944" s="215" t="s">
        <v>4576</v>
      </c>
      <c r="C944" s="214">
        <v>1</v>
      </c>
      <c r="D944" s="216" t="s">
        <v>3685</v>
      </c>
      <c r="E944" s="217" t="s">
        <v>3686</v>
      </c>
    </row>
    <row r="945" ht="16" customHeight="1" spans="1:5">
      <c r="A945" s="214">
        <v>943</v>
      </c>
      <c r="B945" s="215" t="s">
        <v>4577</v>
      </c>
      <c r="C945" s="214">
        <v>3</v>
      </c>
      <c r="D945" s="216" t="s">
        <v>3685</v>
      </c>
      <c r="E945" s="217" t="s">
        <v>3686</v>
      </c>
    </row>
    <row r="946" ht="16" customHeight="1" spans="1:5">
      <c r="A946" s="214">
        <v>944</v>
      </c>
      <c r="B946" s="215" t="s">
        <v>4578</v>
      </c>
      <c r="C946" s="214">
        <v>1</v>
      </c>
      <c r="D946" s="216" t="s">
        <v>3685</v>
      </c>
      <c r="E946" s="217" t="s">
        <v>3686</v>
      </c>
    </row>
    <row r="947" ht="16" customHeight="1" spans="1:5">
      <c r="A947" s="214">
        <v>945</v>
      </c>
      <c r="B947" s="215" t="s">
        <v>4579</v>
      </c>
      <c r="C947" s="214">
        <v>1</v>
      </c>
      <c r="D947" s="216" t="s">
        <v>3685</v>
      </c>
      <c r="E947" s="217" t="s">
        <v>3686</v>
      </c>
    </row>
    <row r="948" ht="16" customHeight="1" spans="1:5">
      <c r="A948" s="214">
        <v>946</v>
      </c>
      <c r="B948" s="215" t="s">
        <v>4580</v>
      </c>
      <c r="C948" s="214">
        <v>1</v>
      </c>
      <c r="D948" s="216" t="s">
        <v>3685</v>
      </c>
      <c r="E948" s="217" t="s">
        <v>3686</v>
      </c>
    </row>
    <row r="949" ht="16" customHeight="1" spans="1:5">
      <c r="A949" s="214">
        <v>947</v>
      </c>
      <c r="B949" s="215" t="s">
        <v>4581</v>
      </c>
      <c r="C949" s="214">
        <v>1</v>
      </c>
      <c r="D949" s="216" t="s">
        <v>3704</v>
      </c>
      <c r="E949" s="217" t="s">
        <v>3705</v>
      </c>
    </row>
    <row r="950" ht="16" customHeight="1" spans="1:5">
      <c r="A950" s="214">
        <v>948</v>
      </c>
      <c r="B950" s="215" t="s">
        <v>4582</v>
      </c>
      <c r="C950" s="214">
        <v>4</v>
      </c>
      <c r="D950" s="216" t="s">
        <v>3685</v>
      </c>
      <c r="E950" s="217" t="s">
        <v>3686</v>
      </c>
    </row>
    <row r="951" ht="16" customHeight="1" spans="1:5">
      <c r="A951" s="214">
        <v>949</v>
      </c>
      <c r="B951" s="215" t="s">
        <v>4582</v>
      </c>
      <c r="C951" s="214">
        <v>3</v>
      </c>
      <c r="D951" s="216" t="s">
        <v>3704</v>
      </c>
      <c r="E951" s="217" t="s">
        <v>3705</v>
      </c>
    </row>
    <row r="952" ht="16" customHeight="1" spans="1:5">
      <c r="A952" s="214">
        <v>950</v>
      </c>
      <c r="B952" s="215" t="s">
        <v>4583</v>
      </c>
      <c r="C952" s="214">
        <v>2</v>
      </c>
      <c r="D952" s="216" t="s">
        <v>3685</v>
      </c>
      <c r="E952" s="217" t="s">
        <v>3686</v>
      </c>
    </row>
    <row r="953" ht="16" customHeight="1" spans="1:5">
      <c r="A953" s="214">
        <v>951</v>
      </c>
      <c r="B953" s="215" t="s">
        <v>4584</v>
      </c>
      <c r="C953" s="214">
        <v>4</v>
      </c>
      <c r="D953" s="216" t="s">
        <v>3704</v>
      </c>
      <c r="E953" s="217" t="s">
        <v>3705</v>
      </c>
    </row>
    <row r="954" ht="16" customHeight="1" spans="1:5">
      <c r="A954" s="214">
        <v>952</v>
      </c>
      <c r="B954" s="215" t="s">
        <v>4585</v>
      </c>
      <c r="C954" s="214">
        <v>1</v>
      </c>
      <c r="D954" s="216" t="s">
        <v>3685</v>
      </c>
      <c r="E954" s="217" t="s">
        <v>3686</v>
      </c>
    </row>
    <row r="955" ht="16" customHeight="1" spans="1:5">
      <c r="A955" s="214">
        <v>953</v>
      </c>
      <c r="B955" s="215" t="s">
        <v>4586</v>
      </c>
      <c r="C955" s="214">
        <v>3</v>
      </c>
      <c r="D955" s="216" t="s">
        <v>3704</v>
      </c>
      <c r="E955" s="217" t="s">
        <v>3705</v>
      </c>
    </row>
    <row r="956" ht="16" customHeight="1" spans="1:5">
      <c r="A956" s="214">
        <v>954</v>
      </c>
      <c r="B956" s="215" t="s">
        <v>4587</v>
      </c>
      <c r="C956" s="214">
        <v>1</v>
      </c>
      <c r="D956" s="216" t="s">
        <v>3685</v>
      </c>
      <c r="E956" s="217" t="s">
        <v>3686</v>
      </c>
    </row>
    <row r="957" ht="16" customHeight="1" spans="1:5">
      <c r="A957" s="214">
        <v>955</v>
      </c>
      <c r="B957" s="215" t="s">
        <v>4588</v>
      </c>
      <c r="C957" s="214">
        <v>1</v>
      </c>
      <c r="D957" s="216" t="s">
        <v>3685</v>
      </c>
      <c r="E957" s="217" t="s">
        <v>3686</v>
      </c>
    </row>
    <row r="958" ht="16" customHeight="1" spans="1:5">
      <c r="A958" s="214">
        <v>956</v>
      </c>
      <c r="B958" s="215" t="s">
        <v>4589</v>
      </c>
      <c r="C958" s="214">
        <v>2</v>
      </c>
      <c r="D958" s="216" t="s">
        <v>3685</v>
      </c>
      <c r="E958" s="217" t="s">
        <v>3686</v>
      </c>
    </row>
    <row r="959" ht="16" customHeight="1" spans="1:5">
      <c r="A959" s="214">
        <v>957</v>
      </c>
      <c r="B959" s="215" t="s">
        <v>4590</v>
      </c>
      <c r="C959" s="214">
        <v>4</v>
      </c>
      <c r="D959" s="216" t="s">
        <v>3685</v>
      </c>
      <c r="E959" s="217" t="s">
        <v>3686</v>
      </c>
    </row>
    <row r="960" ht="16" customHeight="1" spans="1:5">
      <c r="A960" s="214">
        <v>958</v>
      </c>
      <c r="B960" s="215" t="s">
        <v>4591</v>
      </c>
      <c r="C960" s="214">
        <v>4</v>
      </c>
      <c r="D960" s="216" t="s">
        <v>3685</v>
      </c>
      <c r="E960" s="217" t="s">
        <v>3686</v>
      </c>
    </row>
    <row r="961" ht="16" customHeight="1" spans="1:5">
      <c r="A961" s="214">
        <v>959</v>
      </c>
      <c r="B961" s="215" t="s">
        <v>4592</v>
      </c>
      <c r="C961" s="214">
        <v>6</v>
      </c>
      <c r="D961" s="216" t="s">
        <v>3685</v>
      </c>
      <c r="E961" s="217" t="s">
        <v>3686</v>
      </c>
    </row>
    <row r="962" ht="16" customHeight="1" spans="1:5">
      <c r="A962" s="214">
        <v>960</v>
      </c>
      <c r="B962" s="215" t="s">
        <v>4593</v>
      </c>
      <c r="C962" s="214">
        <v>1</v>
      </c>
      <c r="D962" s="216" t="s">
        <v>3685</v>
      </c>
      <c r="E962" s="217" t="s">
        <v>3686</v>
      </c>
    </row>
    <row r="963" ht="16" customHeight="1" spans="1:5">
      <c r="A963" s="214">
        <v>961</v>
      </c>
      <c r="B963" s="215" t="s">
        <v>4594</v>
      </c>
      <c r="C963" s="214">
        <v>1</v>
      </c>
      <c r="D963" s="216" t="s">
        <v>3704</v>
      </c>
      <c r="E963" s="217" t="s">
        <v>3705</v>
      </c>
    </row>
    <row r="964" ht="16" customHeight="1" spans="1:5">
      <c r="A964" s="214">
        <v>962</v>
      </c>
      <c r="B964" s="215" t="s">
        <v>4595</v>
      </c>
      <c r="C964" s="214">
        <v>1</v>
      </c>
      <c r="D964" s="216" t="s">
        <v>3685</v>
      </c>
      <c r="E964" s="217" t="s">
        <v>3686</v>
      </c>
    </row>
    <row r="965" ht="16" customHeight="1" spans="1:5">
      <c r="A965" s="214">
        <v>963</v>
      </c>
      <c r="B965" s="215" t="s">
        <v>4596</v>
      </c>
      <c r="C965" s="214">
        <v>2</v>
      </c>
      <c r="D965" s="216" t="s">
        <v>3685</v>
      </c>
      <c r="E965" s="217" t="s">
        <v>3686</v>
      </c>
    </row>
    <row r="966" ht="16" customHeight="1" spans="1:5">
      <c r="A966" s="214">
        <v>964</v>
      </c>
      <c r="B966" s="215" t="s">
        <v>4596</v>
      </c>
      <c r="C966" s="214">
        <v>2</v>
      </c>
      <c r="D966" s="216" t="s">
        <v>3704</v>
      </c>
      <c r="E966" s="217" t="s">
        <v>3705</v>
      </c>
    </row>
    <row r="967" ht="16" customHeight="1" spans="1:5">
      <c r="A967" s="214">
        <v>965</v>
      </c>
      <c r="B967" s="215" t="s">
        <v>4597</v>
      </c>
      <c r="C967" s="214">
        <v>4</v>
      </c>
      <c r="D967" s="216" t="s">
        <v>3685</v>
      </c>
      <c r="E967" s="217" t="s">
        <v>3686</v>
      </c>
    </row>
    <row r="968" ht="16" customHeight="1" spans="1:5">
      <c r="A968" s="214">
        <v>966</v>
      </c>
      <c r="B968" s="215" t="s">
        <v>4598</v>
      </c>
      <c r="C968" s="214">
        <v>1</v>
      </c>
      <c r="D968" s="216" t="s">
        <v>3704</v>
      </c>
      <c r="E968" s="217" t="s">
        <v>3705</v>
      </c>
    </row>
    <row r="969" ht="16" customHeight="1" spans="1:5">
      <c r="A969" s="214">
        <v>967</v>
      </c>
      <c r="B969" s="215" t="s">
        <v>4599</v>
      </c>
      <c r="C969" s="214">
        <v>2</v>
      </c>
      <c r="D969" s="216" t="s">
        <v>3704</v>
      </c>
      <c r="E969" s="217" t="s">
        <v>3705</v>
      </c>
    </row>
    <row r="970" ht="16" customHeight="1" spans="1:5">
      <c r="A970" s="214">
        <v>968</v>
      </c>
      <c r="B970" s="215" t="s">
        <v>4600</v>
      </c>
      <c r="C970" s="214">
        <v>1</v>
      </c>
      <c r="D970" s="216" t="s">
        <v>3685</v>
      </c>
      <c r="E970" s="217" t="s">
        <v>3686</v>
      </c>
    </row>
    <row r="971" ht="16" customHeight="1" spans="1:5">
      <c r="A971" s="214">
        <v>969</v>
      </c>
      <c r="B971" s="215" t="s">
        <v>4601</v>
      </c>
      <c r="C971" s="214">
        <v>1</v>
      </c>
      <c r="D971" s="216" t="s">
        <v>3685</v>
      </c>
      <c r="E971" s="217" t="s">
        <v>3686</v>
      </c>
    </row>
    <row r="972" ht="16" customHeight="1" spans="1:5">
      <c r="A972" s="214">
        <v>970</v>
      </c>
      <c r="B972" s="215" t="s">
        <v>4602</v>
      </c>
      <c r="C972" s="214">
        <v>1</v>
      </c>
      <c r="D972" s="216" t="s">
        <v>3704</v>
      </c>
      <c r="E972" s="217" t="s">
        <v>3705</v>
      </c>
    </row>
    <row r="973" ht="16" customHeight="1" spans="1:5">
      <c r="A973" s="214">
        <v>971</v>
      </c>
      <c r="B973" s="215" t="s">
        <v>4603</v>
      </c>
      <c r="C973" s="214">
        <v>1</v>
      </c>
      <c r="D973" s="216" t="s">
        <v>3685</v>
      </c>
      <c r="E973" s="217" t="s">
        <v>3686</v>
      </c>
    </row>
    <row r="974" ht="16" customHeight="1" spans="1:5">
      <c r="A974" s="214">
        <v>972</v>
      </c>
      <c r="B974" s="215" t="s">
        <v>4604</v>
      </c>
      <c r="C974" s="214">
        <v>1</v>
      </c>
      <c r="D974" s="216" t="s">
        <v>3704</v>
      </c>
      <c r="E974" s="217" t="s">
        <v>3705</v>
      </c>
    </row>
    <row r="975" ht="16" customHeight="1" spans="1:5">
      <c r="A975" s="214">
        <v>973</v>
      </c>
      <c r="B975" s="215" t="s">
        <v>4605</v>
      </c>
      <c r="C975" s="214">
        <v>3</v>
      </c>
      <c r="D975" s="216" t="s">
        <v>3685</v>
      </c>
      <c r="E975" s="217" t="s">
        <v>3686</v>
      </c>
    </row>
    <row r="976" ht="16" customHeight="1" spans="1:5">
      <c r="A976" s="214">
        <v>974</v>
      </c>
      <c r="B976" s="215" t="s">
        <v>4606</v>
      </c>
      <c r="C976" s="214">
        <v>6</v>
      </c>
      <c r="D976" s="216" t="s">
        <v>3685</v>
      </c>
      <c r="E976" s="217" t="s">
        <v>3686</v>
      </c>
    </row>
    <row r="977" ht="16" customHeight="1" spans="1:5">
      <c r="A977" s="214">
        <v>975</v>
      </c>
      <c r="B977" s="215" t="s">
        <v>4607</v>
      </c>
      <c r="C977" s="214">
        <v>1</v>
      </c>
      <c r="D977" s="216" t="s">
        <v>3685</v>
      </c>
      <c r="E977" s="217" t="s">
        <v>3686</v>
      </c>
    </row>
    <row r="978" ht="16" customHeight="1" spans="1:5">
      <c r="A978" s="214">
        <v>976</v>
      </c>
      <c r="B978" s="215" t="s">
        <v>4608</v>
      </c>
      <c r="C978" s="214">
        <v>12</v>
      </c>
      <c r="D978" s="216" t="s">
        <v>3685</v>
      </c>
      <c r="E978" s="217" t="s">
        <v>3686</v>
      </c>
    </row>
    <row r="979" ht="16" customHeight="1" spans="1:5">
      <c r="A979" s="214">
        <v>977</v>
      </c>
      <c r="B979" s="215" t="s">
        <v>4609</v>
      </c>
      <c r="C979" s="214">
        <v>3</v>
      </c>
      <c r="D979" s="216" t="s">
        <v>3685</v>
      </c>
      <c r="E979" s="217" t="s">
        <v>3686</v>
      </c>
    </row>
    <row r="980" ht="16" customHeight="1" spans="1:5">
      <c r="A980" s="214">
        <v>978</v>
      </c>
      <c r="B980" s="215" t="s">
        <v>4610</v>
      </c>
      <c r="C980" s="214">
        <v>1</v>
      </c>
      <c r="D980" s="216" t="s">
        <v>3685</v>
      </c>
      <c r="E980" s="217" t="s">
        <v>3686</v>
      </c>
    </row>
    <row r="981" ht="16" customHeight="1" spans="1:5">
      <c r="A981" s="214">
        <v>979</v>
      </c>
      <c r="B981" s="215" t="s">
        <v>4611</v>
      </c>
      <c r="C981" s="214">
        <v>1</v>
      </c>
      <c r="D981" s="216" t="s">
        <v>3685</v>
      </c>
      <c r="E981" s="217" t="s">
        <v>3686</v>
      </c>
    </row>
    <row r="982" ht="16" customHeight="1" spans="1:5">
      <c r="A982" s="214">
        <v>980</v>
      </c>
      <c r="B982" s="215" t="s">
        <v>4612</v>
      </c>
      <c r="C982" s="214">
        <v>1</v>
      </c>
      <c r="D982" s="216" t="s">
        <v>3685</v>
      </c>
      <c r="E982" s="217" t="s">
        <v>3686</v>
      </c>
    </row>
    <row r="983" ht="16" customHeight="1" spans="1:5">
      <c r="A983" s="214">
        <v>981</v>
      </c>
      <c r="B983" s="215" t="s">
        <v>4613</v>
      </c>
      <c r="C983" s="214">
        <v>3</v>
      </c>
      <c r="D983" s="216" t="s">
        <v>3685</v>
      </c>
      <c r="E983" s="217" t="s">
        <v>3686</v>
      </c>
    </row>
    <row r="984" ht="16" customHeight="1" spans="1:5">
      <c r="A984" s="214">
        <v>982</v>
      </c>
      <c r="B984" s="215" t="s">
        <v>4614</v>
      </c>
      <c r="C984" s="214">
        <v>1</v>
      </c>
      <c r="D984" s="216" t="s">
        <v>3704</v>
      </c>
      <c r="E984" s="217" t="s">
        <v>3705</v>
      </c>
    </row>
    <row r="985" ht="16" customHeight="1" spans="1:5">
      <c r="A985" s="214">
        <v>983</v>
      </c>
      <c r="B985" s="215" t="s">
        <v>4615</v>
      </c>
      <c r="C985" s="214">
        <v>1</v>
      </c>
      <c r="D985" s="216" t="s">
        <v>3685</v>
      </c>
      <c r="E985" s="217" t="s">
        <v>3686</v>
      </c>
    </row>
    <row r="986" ht="16" customHeight="1" spans="1:5">
      <c r="A986" s="214">
        <v>984</v>
      </c>
      <c r="B986" s="215" t="s">
        <v>4616</v>
      </c>
      <c r="C986" s="214">
        <v>1</v>
      </c>
      <c r="D986" s="216" t="s">
        <v>3685</v>
      </c>
      <c r="E986" s="217" t="s">
        <v>3686</v>
      </c>
    </row>
    <row r="987" ht="16" customHeight="1" spans="1:5">
      <c r="A987" s="214">
        <v>985</v>
      </c>
      <c r="B987" s="215" t="s">
        <v>4617</v>
      </c>
      <c r="C987" s="214">
        <v>1</v>
      </c>
      <c r="D987" s="216" t="s">
        <v>3685</v>
      </c>
      <c r="E987" s="217" t="s">
        <v>3686</v>
      </c>
    </row>
    <row r="988" ht="16" customHeight="1" spans="1:5">
      <c r="A988" s="214">
        <v>986</v>
      </c>
      <c r="B988" s="215" t="s">
        <v>4618</v>
      </c>
      <c r="C988" s="214">
        <v>1</v>
      </c>
      <c r="D988" s="216" t="s">
        <v>3685</v>
      </c>
      <c r="E988" s="217" t="s">
        <v>3686</v>
      </c>
    </row>
    <row r="989" ht="16" customHeight="1" spans="1:5">
      <c r="A989" s="214">
        <v>987</v>
      </c>
      <c r="B989" s="215" t="s">
        <v>4619</v>
      </c>
      <c r="C989" s="214">
        <v>1</v>
      </c>
      <c r="D989" s="216" t="s">
        <v>3685</v>
      </c>
      <c r="E989" s="217" t="s">
        <v>3686</v>
      </c>
    </row>
    <row r="990" ht="16" customHeight="1" spans="1:5">
      <c r="A990" s="214">
        <v>988</v>
      </c>
      <c r="B990" s="215" t="s">
        <v>4620</v>
      </c>
      <c r="C990" s="214">
        <v>2</v>
      </c>
      <c r="D990" s="216" t="s">
        <v>3685</v>
      </c>
      <c r="E990" s="217" t="s">
        <v>3686</v>
      </c>
    </row>
    <row r="991" ht="16" customHeight="1" spans="1:5">
      <c r="A991" s="214">
        <v>989</v>
      </c>
      <c r="B991" s="215" t="s">
        <v>4620</v>
      </c>
      <c r="C991" s="214">
        <v>1</v>
      </c>
      <c r="D991" s="216" t="s">
        <v>3704</v>
      </c>
      <c r="E991" s="217" t="s">
        <v>3705</v>
      </c>
    </row>
    <row r="992" ht="16" customHeight="1" spans="1:5">
      <c r="A992" s="214">
        <v>990</v>
      </c>
      <c r="B992" s="215" t="s">
        <v>4621</v>
      </c>
      <c r="C992" s="214">
        <v>2</v>
      </c>
      <c r="D992" s="216" t="s">
        <v>3704</v>
      </c>
      <c r="E992" s="217" t="s">
        <v>3705</v>
      </c>
    </row>
    <row r="993" ht="16" customHeight="1" spans="1:5">
      <c r="A993" s="214">
        <v>991</v>
      </c>
      <c r="B993" s="215" t="s">
        <v>4622</v>
      </c>
      <c r="C993" s="214">
        <v>2</v>
      </c>
      <c r="D993" s="216" t="s">
        <v>3685</v>
      </c>
      <c r="E993" s="217" t="s">
        <v>3686</v>
      </c>
    </row>
    <row r="994" ht="16" customHeight="1" spans="1:5">
      <c r="A994" s="214">
        <v>992</v>
      </c>
      <c r="B994" s="215" t="s">
        <v>4623</v>
      </c>
      <c r="C994" s="214">
        <v>1</v>
      </c>
      <c r="D994" s="216" t="s">
        <v>3685</v>
      </c>
      <c r="E994" s="217" t="s">
        <v>3686</v>
      </c>
    </row>
    <row r="995" ht="16" customHeight="1" spans="1:5">
      <c r="A995" s="214">
        <v>993</v>
      </c>
      <c r="B995" s="215" t="s">
        <v>4624</v>
      </c>
      <c r="C995" s="214">
        <v>1</v>
      </c>
      <c r="D995" s="216" t="s">
        <v>3685</v>
      </c>
      <c r="E995" s="217" t="s">
        <v>3686</v>
      </c>
    </row>
    <row r="996" ht="16" customHeight="1" spans="1:5">
      <c r="A996" s="214">
        <v>994</v>
      </c>
      <c r="B996" s="215" t="s">
        <v>4625</v>
      </c>
      <c r="C996" s="214">
        <v>3</v>
      </c>
      <c r="D996" s="216" t="s">
        <v>3685</v>
      </c>
      <c r="E996" s="217" t="s">
        <v>3686</v>
      </c>
    </row>
    <row r="997" ht="16" customHeight="1" spans="1:5">
      <c r="A997" s="214">
        <v>995</v>
      </c>
      <c r="B997" s="215" t="s">
        <v>4626</v>
      </c>
      <c r="C997" s="214">
        <v>1</v>
      </c>
      <c r="D997" s="216" t="s">
        <v>3685</v>
      </c>
      <c r="E997" s="217" t="s">
        <v>3686</v>
      </c>
    </row>
    <row r="998" ht="16" customHeight="1" spans="1:5">
      <c r="A998" s="214">
        <v>996</v>
      </c>
      <c r="B998" s="215" t="s">
        <v>4627</v>
      </c>
      <c r="C998" s="214">
        <v>2</v>
      </c>
      <c r="D998" s="216" t="s">
        <v>3685</v>
      </c>
      <c r="E998" s="217" t="s">
        <v>3686</v>
      </c>
    </row>
    <row r="999" ht="16" customHeight="1" spans="1:5">
      <c r="A999" s="214">
        <v>997</v>
      </c>
      <c r="B999" s="215" t="s">
        <v>4628</v>
      </c>
      <c r="C999" s="214">
        <v>1</v>
      </c>
      <c r="D999" s="216" t="s">
        <v>3685</v>
      </c>
      <c r="E999" s="217" t="s">
        <v>3686</v>
      </c>
    </row>
    <row r="1000" ht="16" customHeight="1" spans="1:5">
      <c r="A1000" s="214">
        <v>998</v>
      </c>
      <c r="B1000" s="215" t="s">
        <v>4629</v>
      </c>
      <c r="C1000" s="214">
        <v>1</v>
      </c>
      <c r="D1000" s="216" t="s">
        <v>3685</v>
      </c>
      <c r="E1000" s="217" t="s">
        <v>3686</v>
      </c>
    </row>
    <row r="1001" ht="16" customHeight="1" spans="1:5">
      <c r="A1001" s="214">
        <v>999</v>
      </c>
      <c r="B1001" s="215" t="s">
        <v>4630</v>
      </c>
      <c r="C1001" s="214">
        <v>1</v>
      </c>
      <c r="D1001" s="216" t="s">
        <v>3704</v>
      </c>
      <c r="E1001" s="217" t="s">
        <v>3705</v>
      </c>
    </row>
    <row r="1002" ht="16" customHeight="1" spans="1:5">
      <c r="A1002" s="214">
        <v>1000</v>
      </c>
      <c r="B1002" s="215" t="s">
        <v>4631</v>
      </c>
      <c r="C1002" s="214">
        <v>4</v>
      </c>
      <c r="D1002" s="216" t="s">
        <v>3685</v>
      </c>
      <c r="E1002" s="217" t="s">
        <v>3686</v>
      </c>
    </row>
    <row r="1003" ht="16" customHeight="1" spans="1:5">
      <c r="A1003" s="214">
        <v>1001</v>
      </c>
      <c r="B1003" s="215" t="s">
        <v>4632</v>
      </c>
      <c r="C1003" s="214">
        <v>1</v>
      </c>
      <c r="D1003" s="216" t="s">
        <v>3685</v>
      </c>
      <c r="E1003" s="217" t="s">
        <v>3686</v>
      </c>
    </row>
    <row r="1004" ht="16" customHeight="1" spans="1:5">
      <c r="A1004" s="214">
        <v>1002</v>
      </c>
      <c r="B1004" s="215" t="s">
        <v>4633</v>
      </c>
      <c r="C1004" s="214">
        <v>1</v>
      </c>
      <c r="D1004" s="216" t="s">
        <v>3685</v>
      </c>
      <c r="E1004" s="217" t="s">
        <v>3686</v>
      </c>
    </row>
    <row r="1005" ht="16" customHeight="1" spans="1:5">
      <c r="A1005" s="214">
        <v>1003</v>
      </c>
      <c r="B1005" s="215" t="s">
        <v>4634</v>
      </c>
      <c r="C1005" s="214">
        <v>2</v>
      </c>
      <c r="D1005" s="216" t="s">
        <v>3685</v>
      </c>
      <c r="E1005" s="217" t="s">
        <v>3686</v>
      </c>
    </row>
    <row r="1006" ht="16" customHeight="1" spans="1:5">
      <c r="A1006" s="214">
        <v>1004</v>
      </c>
      <c r="B1006" s="215" t="s">
        <v>4635</v>
      </c>
      <c r="C1006" s="214">
        <v>1</v>
      </c>
      <c r="D1006" s="216" t="s">
        <v>3685</v>
      </c>
      <c r="E1006" s="217" t="s">
        <v>3686</v>
      </c>
    </row>
    <row r="1007" ht="16" customHeight="1" spans="1:5">
      <c r="A1007" s="214">
        <v>1005</v>
      </c>
      <c r="B1007" s="215" t="s">
        <v>4636</v>
      </c>
      <c r="C1007" s="214">
        <v>1</v>
      </c>
      <c r="D1007" s="216" t="s">
        <v>3704</v>
      </c>
      <c r="E1007" s="217" t="s">
        <v>3705</v>
      </c>
    </row>
    <row r="1008" ht="16" customHeight="1" spans="1:5">
      <c r="A1008" s="214">
        <v>1006</v>
      </c>
      <c r="B1008" s="215" t="s">
        <v>4637</v>
      </c>
      <c r="C1008" s="214">
        <v>16</v>
      </c>
      <c r="D1008" s="216" t="s">
        <v>3704</v>
      </c>
      <c r="E1008" s="217" t="s">
        <v>3705</v>
      </c>
    </row>
    <row r="1009" ht="16" customHeight="1" spans="1:5">
      <c r="A1009" s="214">
        <v>1007</v>
      </c>
      <c r="B1009" s="215" t="s">
        <v>4638</v>
      </c>
      <c r="C1009" s="214">
        <v>1</v>
      </c>
      <c r="D1009" s="216" t="s">
        <v>3685</v>
      </c>
      <c r="E1009" s="217" t="s">
        <v>3686</v>
      </c>
    </row>
    <row r="1010" ht="16" customHeight="1" spans="1:5">
      <c r="A1010" s="214">
        <v>1008</v>
      </c>
      <c r="B1010" s="215" t="s">
        <v>4639</v>
      </c>
      <c r="C1010" s="214">
        <v>1</v>
      </c>
      <c r="D1010" s="216" t="s">
        <v>3685</v>
      </c>
      <c r="E1010" s="217" t="s">
        <v>3686</v>
      </c>
    </row>
    <row r="1011" ht="16" customHeight="1" spans="1:5">
      <c r="A1011" s="214">
        <v>1009</v>
      </c>
      <c r="B1011" s="215" t="s">
        <v>4640</v>
      </c>
      <c r="C1011" s="214">
        <v>1</v>
      </c>
      <c r="D1011" s="216" t="s">
        <v>3685</v>
      </c>
      <c r="E1011" s="217" t="s">
        <v>3686</v>
      </c>
    </row>
    <row r="1012" ht="16" customHeight="1" spans="1:5">
      <c r="A1012" s="214">
        <v>1010</v>
      </c>
      <c r="B1012" s="215" t="s">
        <v>4641</v>
      </c>
      <c r="C1012" s="214">
        <v>1</v>
      </c>
      <c r="D1012" s="216" t="s">
        <v>3685</v>
      </c>
      <c r="E1012" s="217" t="s">
        <v>3686</v>
      </c>
    </row>
    <row r="1013" ht="16" customHeight="1" spans="1:5">
      <c r="A1013" s="214">
        <v>1011</v>
      </c>
      <c r="B1013" s="215" t="s">
        <v>4642</v>
      </c>
      <c r="C1013" s="214">
        <v>1</v>
      </c>
      <c r="D1013" s="216" t="s">
        <v>3685</v>
      </c>
      <c r="E1013" s="217" t="s">
        <v>3686</v>
      </c>
    </row>
    <row r="1014" ht="16" customHeight="1" spans="1:5">
      <c r="A1014" s="214">
        <v>1012</v>
      </c>
      <c r="B1014" s="215" t="s">
        <v>4643</v>
      </c>
      <c r="C1014" s="214">
        <v>1</v>
      </c>
      <c r="D1014" s="216" t="s">
        <v>3685</v>
      </c>
      <c r="E1014" s="217" t="s">
        <v>3686</v>
      </c>
    </row>
    <row r="1015" ht="16" customHeight="1" spans="1:5">
      <c r="A1015" s="214">
        <v>1013</v>
      </c>
      <c r="B1015" s="215" t="s">
        <v>4644</v>
      </c>
      <c r="C1015" s="214">
        <v>1</v>
      </c>
      <c r="D1015" s="216" t="s">
        <v>3685</v>
      </c>
      <c r="E1015" s="217" t="s">
        <v>3686</v>
      </c>
    </row>
    <row r="1016" ht="16" customHeight="1" spans="1:5">
      <c r="A1016" s="214">
        <v>1014</v>
      </c>
      <c r="B1016" s="215" t="s">
        <v>4645</v>
      </c>
      <c r="C1016" s="214">
        <v>3</v>
      </c>
      <c r="D1016" s="216" t="s">
        <v>3704</v>
      </c>
      <c r="E1016" s="217" t="s">
        <v>3705</v>
      </c>
    </row>
    <row r="1017" ht="16" customHeight="1" spans="1:5">
      <c r="A1017" s="214">
        <v>1015</v>
      </c>
      <c r="B1017" s="215" t="s">
        <v>4646</v>
      </c>
      <c r="C1017" s="214">
        <v>1</v>
      </c>
      <c r="D1017" s="216" t="s">
        <v>3685</v>
      </c>
      <c r="E1017" s="217" t="s">
        <v>3686</v>
      </c>
    </row>
    <row r="1018" ht="16" customHeight="1" spans="1:5">
      <c r="A1018" s="214">
        <v>1016</v>
      </c>
      <c r="B1018" s="215" t="s">
        <v>4647</v>
      </c>
      <c r="C1018" s="214">
        <v>8</v>
      </c>
      <c r="D1018" s="216" t="s">
        <v>3704</v>
      </c>
      <c r="E1018" s="217" t="s">
        <v>3705</v>
      </c>
    </row>
    <row r="1019" ht="16" customHeight="1" spans="1:5">
      <c r="A1019" s="214">
        <v>1017</v>
      </c>
      <c r="B1019" s="215" t="s">
        <v>4648</v>
      </c>
      <c r="C1019" s="214">
        <v>10</v>
      </c>
      <c r="D1019" s="216" t="s">
        <v>3704</v>
      </c>
      <c r="E1019" s="217" t="s">
        <v>3705</v>
      </c>
    </row>
    <row r="1020" ht="16" customHeight="1" spans="1:5">
      <c r="A1020" s="214">
        <v>1018</v>
      </c>
      <c r="B1020" s="215" t="s">
        <v>4649</v>
      </c>
      <c r="C1020" s="214">
        <v>3</v>
      </c>
      <c r="D1020" s="216" t="s">
        <v>3685</v>
      </c>
      <c r="E1020" s="217" t="s">
        <v>3686</v>
      </c>
    </row>
    <row r="1021" ht="16" customHeight="1" spans="1:5">
      <c r="A1021" s="214">
        <v>1019</v>
      </c>
      <c r="B1021" s="215" t="s">
        <v>4650</v>
      </c>
      <c r="C1021" s="214">
        <v>1</v>
      </c>
      <c r="D1021" s="216" t="s">
        <v>3685</v>
      </c>
      <c r="E1021" s="217" t="s">
        <v>3686</v>
      </c>
    </row>
    <row r="1022" ht="16" customHeight="1" spans="1:5">
      <c r="A1022" s="214">
        <v>1020</v>
      </c>
      <c r="B1022" s="215" t="s">
        <v>4651</v>
      </c>
      <c r="C1022" s="214">
        <v>1</v>
      </c>
      <c r="D1022" s="216" t="s">
        <v>3685</v>
      </c>
      <c r="E1022" s="217" t="s">
        <v>3686</v>
      </c>
    </row>
    <row r="1023" ht="16" customHeight="1" spans="1:5">
      <c r="A1023" s="214">
        <v>1021</v>
      </c>
      <c r="B1023" s="215" t="s">
        <v>4652</v>
      </c>
      <c r="C1023" s="214">
        <v>2</v>
      </c>
      <c r="D1023" s="216" t="s">
        <v>3685</v>
      </c>
      <c r="E1023" s="217" t="s">
        <v>3686</v>
      </c>
    </row>
    <row r="1024" ht="16" customHeight="1" spans="1:5">
      <c r="A1024" s="214">
        <v>1022</v>
      </c>
      <c r="B1024" s="215" t="s">
        <v>4653</v>
      </c>
      <c r="C1024" s="214">
        <v>2</v>
      </c>
      <c r="D1024" s="216" t="s">
        <v>3685</v>
      </c>
      <c r="E1024" s="217" t="s">
        <v>3686</v>
      </c>
    </row>
    <row r="1025" ht="16" customHeight="1" spans="1:5">
      <c r="A1025" s="214">
        <v>1023</v>
      </c>
      <c r="B1025" s="215" t="s">
        <v>4654</v>
      </c>
      <c r="C1025" s="214">
        <v>1</v>
      </c>
      <c r="D1025" s="216" t="s">
        <v>3685</v>
      </c>
      <c r="E1025" s="217" t="s">
        <v>3686</v>
      </c>
    </row>
    <row r="1026" ht="16" customHeight="1" spans="1:5">
      <c r="A1026" s="214">
        <v>1024</v>
      </c>
      <c r="B1026" s="215" t="s">
        <v>4655</v>
      </c>
      <c r="C1026" s="214">
        <v>1</v>
      </c>
      <c r="D1026" s="216" t="s">
        <v>3685</v>
      </c>
      <c r="E1026" s="217" t="s">
        <v>3686</v>
      </c>
    </row>
    <row r="1027" ht="16" customHeight="1" spans="1:5">
      <c r="A1027" s="214">
        <v>1025</v>
      </c>
      <c r="B1027" s="215" t="s">
        <v>4656</v>
      </c>
      <c r="C1027" s="214">
        <v>1</v>
      </c>
      <c r="D1027" s="216" t="s">
        <v>3704</v>
      </c>
      <c r="E1027" s="217" t="s">
        <v>3705</v>
      </c>
    </row>
    <row r="1028" ht="16" customHeight="1" spans="1:5">
      <c r="A1028" s="214">
        <v>1026</v>
      </c>
      <c r="B1028" s="215" t="s">
        <v>4657</v>
      </c>
      <c r="C1028" s="214">
        <v>1</v>
      </c>
      <c r="D1028" s="216" t="s">
        <v>3685</v>
      </c>
      <c r="E1028" s="217" t="s">
        <v>3686</v>
      </c>
    </row>
    <row r="1029" ht="16" customHeight="1" spans="1:5">
      <c r="A1029" s="214">
        <v>1027</v>
      </c>
      <c r="B1029" s="215" t="s">
        <v>4658</v>
      </c>
      <c r="C1029" s="214">
        <v>2</v>
      </c>
      <c r="D1029" s="216" t="s">
        <v>3685</v>
      </c>
      <c r="E1029" s="217" t="s">
        <v>3686</v>
      </c>
    </row>
    <row r="1030" ht="16" customHeight="1" spans="1:5">
      <c r="A1030" s="214">
        <v>1028</v>
      </c>
      <c r="B1030" s="215" t="s">
        <v>4659</v>
      </c>
      <c r="C1030" s="214">
        <v>1</v>
      </c>
      <c r="D1030" s="216" t="s">
        <v>3685</v>
      </c>
      <c r="E1030" s="217" t="s">
        <v>3686</v>
      </c>
    </row>
    <row r="1031" ht="16" customHeight="1" spans="1:5">
      <c r="A1031" s="214">
        <v>1029</v>
      </c>
      <c r="B1031" s="215" t="s">
        <v>4660</v>
      </c>
      <c r="C1031" s="214">
        <v>16</v>
      </c>
      <c r="D1031" s="216" t="s">
        <v>3704</v>
      </c>
      <c r="E1031" s="217" t="s">
        <v>3705</v>
      </c>
    </row>
    <row r="1032" ht="16" customHeight="1" spans="1:5">
      <c r="A1032" s="214">
        <v>1030</v>
      </c>
      <c r="B1032" s="215" t="s">
        <v>4661</v>
      </c>
      <c r="C1032" s="214">
        <v>1</v>
      </c>
      <c r="D1032" s="216" t="s">
        <v>3685</v>
      </c>
      <c r="E1032" s="217" t="s">
        <v>3686</v>
      </c>
    </row>
    <row r="1033" ht="16" customHeight="1" spans="1:5">
      <c r="A1033" s="214">
        <v>1031</v>
      </c>
      <c r="B1033" s="215" t="s">
        <v>4662</v>
      </c>
      <c r="C1033" s="214">
        <v>1</v>
      </c>
      <c r="D1033" s="216" t="s">
        <v>3685</v>
      </c>
      <c r="E1033" s="217" t="s">
        <v>3686</v>
      </c>
    </row>
    <row r="1034" ht="16" customHeight="1" spans="1:5">
      <c r="A1034" s="214">
        <v>1032</v>
      </c>
      <c r="B1034" s="215" t="s">
        <v>4663</v>
      </c>
      <c r="C1034" s="214">
        <v>3</v>
      </c>
      <c r="D1034" s="216" t="s">
        <v>3685</v>
      </c>
      <c r="E1034" s="217" t="s">
        <v>3686</v>
      </c>
    </row>
    <row r="1035" ht="16" customHeight="1" spans="1:5">
      <c r="A1035" s="214">
        <v>1033</v>
      </c>
      <c r="B1035" s="215" t="s">
        <v>4664</v>
      </c>
      <c r="C1035" s="214">
        <v>1</v>
      </c>
      <c r="D1035" s="216" t="s">
        <v>3685</v>
      </c>
      <c r="E1035" s="217" t="s">
        <v>3686</v>
      </c>
    </row>
    <row r="1036" ht="16" customHeight="1" spans="1:5">
      <c r="A1036" s="214">
        <v>1034</v>
      </c>
      <c r="B1036" s="215" t="s">
        <v>4665</v>
      </c>
      <c r="C1036" s="214">
        <v>6</v>
      </c>
      <c r="D1036" s="216" t="s">
        <v>3685</v>
      </c>
      <c r="E1036" s="217" t="s">
        <v>3686</v>
      </c>
    </row>
    <row r="1037" ht="16" customHeight="1" spans="1:5">
      <c r="A1037" s="214">
        <v>1035</v>
      </c>
      <c r="B1037" s="215" t="s">
        <v>4666</v>
      </c>
      <c r="C1037" s="214">
        <v>1</v>
      </c>
      <c r="D1037" s="216" t="s">
        <v>3685</v>
      </c>
      <c r="E1037" s="217" t="s">
        <v>3686</v>
      </c>
    </row>
    <row r="1038" ht="16" customHeight="1" spans="1:5">
      <c r="A1038" s="214">
        <v>1036</v>
      </c>
      <c r="B1038" s="215" t="s">
        <v>4667</v>
      </c>
      <c r="C1038" s="214">
        <v>2</v>
      </c>
      <c r="D1038" s="216" t="s">
        <v>3685</v>
      </c>
      <c r="E1038" s="217" t="s">
        <v>3686</v>
      </c>
    </row>
    <row r="1039" ht="16" customHeight="1" spans="1:5">
      <c r="A1039" s="214">
        <v>1037</v>
      </c>
      <c r="B1039" s="215" t="s">
        <v>4668</v>
      </c>
      <c r="C1039" s="214">
        <v>2</v>
      </c>
      <c r="D1039" s="216" t="s">
        <v>3685</v>
      </c>
      <c r="E1039" s="217" t="s">
        <v>3686</v>
      </c>
    </row>
    <row r="1040" ht="16" customHeight="1" spans="1:5">
      <c r="A1040" s="214">
        <v>1038</v>
      </c>
      <c r="B1040" s="215" t="s">
        <v>4669</v>
      </c>
      <c r="C1040" s="214">
        <v>7</v>
      </c>
      <c r="D1040" s="216" t="s">
        <v>3685</v>
      </c>
      <c r="E1040" s="217" t="s">
        <v>3686</v>
      </c>
    </row>
    <row r="1041" ht="16" customHeight="1" spans="1:5">
      <c r="A1041" s="214">
        <v>1039</v>
      </c>
      <c r="B1041" s="215" t="s">
        <v>4670</v>
      </c>
      <c r="C1041" s="214">
        <v>2</v>
      </c>
      <c r="D1041" s="216" t="s">
        <v>3704</v>
      </c>
      <c r="E1041" s="217" t="s">
        <v>3705</v>
      </c>
    </row>
    <row r="1042" ht="16" customHeight="1" spans="1:5">
      <c r="A1042" s="214">
        <v>1040</v>
      </c>
      <c r="B1042" s="215" t="s">
        <v>4671</v>
      </c>
      <c r="C1042" s="214">
        <v>1</v>
      </c>
      <c r="D1042" s="216" t="s">
        <v>3685</v>
      </c>
      <c r="E1042" s="217" t="s">
        <v>3686</v>
      </c>
    </row>
    <row r="1043" ht="16" customHeight="1" spans="1:5">
      <c r="A1043" s="214">
        <v>1041</v>
      </c>
      <c r="B1043" s="215" t="s">
        <v>4672</v>
      </c>
      <c r="C1043" s="214">
        <v>3</v>
      </c>
      <c r="D1043" s="216" t="s">
        <v>3685</v>
      </c>
      <c r="E1043" s="217" t="s">
        <v>3686</v>
      </c>
    </row>
    <row r="1044" ht="16" customHeight="1" spans="1:5">
      <c r="A1044" s="214">
        <v>1042</v>
      </c>
      <c r="B1044" s="215" t="s">
        <v>4673</v>
      </c>
      <c r="C1044" s="214">
        <v>15</v>
      </c>
      <c r="D1044" s="216" t="s">
        <v>3704</v>
      </c>
      <c r="E1044" s="217" t="s">
        <v>3705</v>
      </c>
    </row>
    <row r="1045" ht="16" customHeight="1" spans="1:5">
      <c r="A1045" s="214">
        <v>1043</v>
      </c>
      <c r="B1045" s="215" t="s">
        <v>4673</v>
      </c>
      <c r="C1045" s="214">
        <v>4</v>
      </c>
      <c r="D1045" s="216" t="s">
        <v>3704</v>
      </c>
      <c r="E1045" s="217" t="s">
        <v>3705</v>
      </c>
    </row>
    <row r="1046" ht="16" customHeight="1" spans="1:5">
      <c r="A1046" s="214">
        <v>1044</v>
      </c>
      <c r="B1046" s="215" t="s">
        <v>4674</v>
      </c>
      <c r="C1046" s="214">
        <v>12</v>
      </c>
      <c r="D1046" s="216" t="s">
        <v>3704</v>
      </c>
      <c r="E1046" s="217" t="s">
        <v>3705</v>
      </c>
    </row>
    <row r="1047" ht="16" customHeight="1" spans="1:5">
      <c r="A1047" s="214">
        <v>1045</v>
      </c>
      <c r="B1047" s="215" t="s">
        <v>4675</v>
      </c>
      <c r="C1047" s="214">
        <v>1</v>
      </c>
      <c r="D1047" s="216" t="s">
        <v>3685</v>
      </c>
      <c r="E1047" s="217" t="s">
        <v>3686</v>
      </c>
    </row>
    <row r="1048" ht="16" customHeight="1" spans="1:5">
      <c r="A1048" s="214">
        <v>1046</v>
      </c>
      <c r="B1048" s="215" t="s">
        <v>4676</v>
      </c>
      <c r="C1048" s="214">
        <v>3</v>
      </c>
      <c r="D1048" s="216" t="s">
        <v>3685</v>
      </c>
      <c r="E1048" s="217" t="s">
        <v>3686</v>
      </c>
    </row>
    <row r="1049" ht="16" customHeight="1" spans="1:5">
      <c r="A1049" s="214">
        <v>1047</v>
      </c>
      <c r="B1049" s="215" t="s">
        <v>4677</v>
      </c>
      <c r="C1049" s="214">
        <v>1</v>
      </c>
      <c r="D1049" s="216" t="s">
        <v>3685</v>
      </c>
      <c r="E1049" s="217" t="s">
        <v>3686</v>
      </c>
    </row>
    <row r="1050" ht="16" customHeight="1" spans="1:5">
      <c r="A1050" s="214">
        <v>1048</v>
      </c>
      <c r="B1050" s="215" t="s">
        <v>4678</v>
      </c>
      <c r="C1050" s="214">
        <v>1</v>
      </c>
      <c r="D1050" s="216" t="s">
        <v>3685</v>
      </c>
      <c r="E1050" s="217" t="s">
        <v>3686</v>
      </c>
    </row>
    <row r="1051" ht="16" customHeight="1" spans="1:5">
      <c r="A1051" s="214">
        <v>1049</v>
      </c>
      <c r="B1051" s="215" t="s">
        <v>4679</v>
      </c>
      <c r="C1051" s="214">
        <v>2</v>
      </c>
      <c r="D1051" s="216" t="s">
        <v>3704</v>
      </c>
      <c r="E1051" s="217" t="s">
        <v>3705</v>
      </c>
    </row>
    <row r="1052" ht="16" customHeight="1" spans="1:5">
      <c r="A1052" s="214">
        <v>1050</v>
      </c>
      <c r="B1052" s="215" t="s">
        <v>4680</v>
      </c>
      <c r="C1052" s="214">
        <v>7</v>
      </c>
      <c r="D1052" s="216" t="s">
        <v>3704</v>
      </c>
      <c r="E1052" s="217" t="s">
        <v>3705</v>
      </c>
    </row>
    <row r="1053" ht="16" customHeight="1" spans="1:5">
      <c r="A1053" s="214">
        <v>1051</v>
      </c>
      <c r="B1053" s="215" t="s">
        <v>4681</v>
      </c>
      <c r="C1053" s="214">
        <v>1</v>
      </c>
      <c r="D1053" s="216" t="s">
        <v>3685</v>
      </c>
      <c r="E1053" s="217" t="s">
        <v>3686</v>
      </c>
    </row>
    <row r="1054" ht="16" customHeight="1" spans="1:5">
      <c r="A1054" s="214">
        <v>1052</v>
      </c>
      <c r="B1054" s="215" t="s">
        <v>4682</v>
      </c>
      <c r="C1054" s="214">
        <v>8</v>
      </c>
      <c r="D1054" s="216" t="s">
        <v>3704</v>
      </c>
      <c r="E1054" s="217" t="s">
        <v>3705</v>
      </c>
    </row>
    <row r="1055" ht="16" customHeight="1" spans="1:5">
      <c r="A1055" s="214">
        <v>1053</v>
      </c>
      <c r="B1055" s="215" t="s">
        <v>4683</v>
      </c>
      <c r="C1055" s="214">
        <v>12</v>
      </c>
      <c r="D1055" s="216" t="s">
        <v>3685</v>
      </c>
      <c r="E1055" s="217" t="s">
        <v>3686</v>
      </c>
    </row>
    <row r="1056" ht="16" customHeight="1" spans="1:5">
      <c r="A1056" s="214">
        <v>1054</v>
      </c>
      <c r="B1056" s="215" t="s">
        <v>4684</v>
      </c>
      <c r="C1056" s="214">
        <v>16</v>
      </c>
      <c r="D1056" s="216" t="s">
        <v>3685</v>
      </c>
      <c r="E1056" s="217" t="s">
        <v>3686</v>
      </c>
    </row>
    <row r="1057" ht="16" customHeight="1" spans="1:5">
      <c r="A1057" s="214">
        <v>1055</v>
      </c>
      <c r="B1057" s="215" t="s">
        <v>4685</v>
      </c>
      <c r="C1057" s="214">
        <v>6</v>
      </c>
      <c r="D1057" s="216" t="s">
        <v>3685</v>
      </c>
      <c r="E1057" s="217" t="s">
        <v>3686</v>
      </c>
    </row>
    <row r="1058" ht="16" customHeight="1" spans="1:5">
      <c r="A1058" s="214">
        <v>1056</v>
      </c>
      <c r="B1058" s="215" t="s">
        <v>4686</v>
      </c>
      <c r="C1058" s="214">
        <v>16</v>
      </c>
      <c r="D1058" s="216" t="s">
        <v>3704</v>
      </c>
      <c r="E1058" s="217" t="s">
        <v>3705</v>
      </c>
    </row>
    <row r="1059" ht="16" customHeight="1" spans="1:5">
      <c r="A1059" s="214">
        <v>1057</v>
      </c>
      <c r="B1059" s="215" t="s">
        <v>4687</v>
      </c>
      <c r="C1059" s="214">
        <v>1</v>
      </c>
      <c r="D1059" s="216" t="s">
        <v>3685</v>
      </c>
      <c r="E1059" s="217" t="s">
        <v>3686</v>
      </c>
    </row>
    <row r="1060" ht="16" customHeight="1" spans="1:5">
      <c r="A1060" s="214">
        <v>1058</v>
      </c>
      <c r="B1060" s="215" t="s">
        <v>4688</v>
      </c>
      <c r="C1060" s="214">
        <v>1</v>
      </c>
      <c r="D1060" s="216" t="s">
        <v>3685</v>
      </c>
      <c r="E1060" s="217" t="s">
        <v>3686</v>
      </c>
    </row>
    <row r="1061" ht="16" customHeight="1" spans="1:5">
      <c r="A1061" s="214">
        <v>1059</v>
      </c>
      <c r="B1061" s="215" t="s">
        <v>4689</v>
      </c>
      <c r="C1061" s="214">
        <v>1</v>
      </c>
      <c r="D1061" s="216" t="s">
        <v>3704</v>
      </c>
      <c r="E1061" s="217" t="s">
        <v>3705</v>
      </c>
    </row>
    <row r="1062" ht="16" customHeight="1" spans="1:5">
      <c r="A1062" s="214">
        <v>1060</v>
      </c>
      <c r="B1062" s="215" t="s">
        <v>4690</v>
      </c>
      <c r="C1062" s="214">
        <v>12</v>
      </c>
      <c r="D1062" s="216" t="s">
        <v>3704</v>
      </c>
      <c r="E1062" s="217" t="s">
        <v>3705</v>
      </c>
    </row>
    <row r="1063" ht="16" customHeight="1" spans="1:5">
      <c r="A1063" s="214">
        <v>1061</v>
      </c>
      <c r="B1063" s="215" t="s">
        <v>4691</v>
      </c>
      <c r="C1063" s="214">
        <v>1</v>
      </c>
      <c r="D1063" s="216" t="s">
        <v>3685</v>
      </c>
      <c r="E1063" s="217" t="s">
        <v>3686</v>
      </c>
    </row>
    <row r="1064" ht="16" customHeight="1" spans="1:5">
      <c r="A1064" s="214">
        <v>1062</v>
      </c>
      <c r="B1064" s="215" t="s">
        <v>4692</v>
      </c>
      <c r="C1064" s="214">
        <v>1</v>
      </c>
      <c r="D1064" s="216" t="s">
        <v>3685</v>
      </c>
      <c r="E1064" s="217" t="s">
        <v>3686</v>
      </c>
    </row>
    <row r="1065" ht="16" customHeight="1" spans="1:5">
      <c r="A1065" s="214">
        <v>1063</v>
      </c>
      <c r="B1065" s="215" t="s">
        <v>4693</v>
      </c>
      <c r="C1065" s="214">
        <v>1</v>
      </c>
      <c r="D1065" s="216" t="s">
        <v>3685</v>
      </c>
      <c r="E1065" s="217" t="s">
        <v>3686</v>
      </c>
    </row>
    <row r="1066" ht="16" customHeight="1" spans="1:5">
      <c r="A1066" s="214">
        <v>1064</v>
      </c>
      <c r="B1066" s="215" t="s">
        <v>4694</v>
      </c>
      <c r="C1066" s="214">
        <v>14</v>
      </c>
      <c r="D1066" s="216" t="s">
        <v>3704</v>
      </c>
      <c r="E1066" s="217" t="s">
        <v>3705</v>
      </c>
    </row>
    <row r="1067" ht="16" customHeight="1" spans="1:5">
      <c r="A1067" s="214">
        <v>1065</v>
      </c>
      <c r="B1067" s="215" t="s">
        <v>4695</v>
      </c>
      <c r="C1067" s="214">
        <v>1</v>
      </c>
      <c r="D1067" s="216" t="s">
        <v>3685</v>
      </c>
      <c r="E1067" s="217" t="s">
        <v>3686</v>
      </c>
    </row>
    <row r="1068" ht="16" customHeight="1" spans="1:5">
      <c r="A1068" s="214">
        <v>1066</v>
      </c>
      <c r="B1068" s="215" t="s">
        <v>4696</v>
      </c>
      <c r="C1068" s="214">
        <v>1</v>
      </c>
      <c r="D1068" s="216" t="s">
        <v>3685</v>
      </c>
      <c r="E1068" s="217" t="s">
        <v>3686</v>
      </c>
    </row>
    <row r="1069" ht="16" customHeight="1" spans="1:5">
      <c r="A1069" s="214">
        <v>1067</v>
      </c>
      <c r="B1069" s="215" t="s">
        <v>4697</v>
      </c>
      <c r="C1069" s="214">
        <v>1</v>
      </c>
      <c r="D1069" s="216" t="s">
        <v>3704</v>
      </c>
      <c r="E1069" s="217" t="s">
        <v>3705</v>
      </c>
    </row>
    <row r="1070" ht="16" customHeight="1" spans="1:5">
      <c r="A1070" s="214">
        <v>1068</v>
      </c>
      <c r="B1070" s="215" t="s">
        <v>4698</v>
      </c>
      <c r="C1070" s="214">
        <v>5</v>
      </c>
      <c r="D1070" s="216" t="s">
        <v>3704</v>
      </c>
      <c r="E1070" s="217" t="s">
        <v>3705</v>
      </c>
    </row>
    <row r="1071" ht="16" customHeight="1" spans="1:5">
      <c r="A1071" s="214">
        <v>1069</v>
      </c>
      <c r="B1071" s="215" t="s">
        <v>4699</v>
      </c>
      <c r="C1071" s="214">
        <v>40</v>
      </c>
      <c r="D1071" s="216" t="s">
        <v>3685</v>
      </c>
      <c r="E1071" s="217" t="s">
        <v>3686</v>
      </c>
    </row>
    <row r="1072" ht="16" customHeight="1" spans="1:5">
      <c r="A1072" s="214">
        <v>1070</v>
      </c>
      <c r="B1072" s="215" t="s">
        <v>4700</v>
      </c>
      <c r="C1072" s="214">
        <v>1</v>
      </c>
      <c r="D1072" s="216" t="s">
        <v>3685</v>
      </c>
      <c r="E1072" s="217" t="s">
        <v>3686</v>
      </c>
    </row>
    <row r="1073" ht="16" customHeight="1" spans="1:5">
      <c r="A1073" s="214">
        <v>1071</v>
      </c>
      <c r="B1073" s="215" t="s">
        <v>4701</v>
      </c>
      <c r="C1073" s="214">
        <v>20</v>
      </c>
      <c r="D1073" s="216" t="s">
        <v>3685</v>
      </c>
      <c r="E1073" s="217" t="s">
        <v>3686</v>
      </c>
    </row>
    <row r="1074" ht="16" customHeight="1" spans="1:5">
      <c r="A1074" s="214">
        <v>1072</v>
      </c>
      <c r="B1074" s="215" t="s">
        <v>4702</v>
      </c>
      <c r="C1074" s="214">
        <v>4</v>
      </c>
      <c r="D1074" s="216" t="s">
        <v>3704</v>
      </c>
      <c r="E1074" s="217" t="s">
        <v>3705</v>
      </c>
    </row>
    <row r="1075" ht="16" customHeight="1" spans="1:5">
      <c r="A1075" s="214">
        <v>1073</v>
      </c>
      <c r="B1075" s="215" t="s">
        <v>4703</v>
      </c>
      <c r="C1075" s="214">
        <v>1</v>
      </c>
      <c r="D1075" s="216" t="s">
        <v>3685</v>
      </c>
      <c r="E1075" s="217" t="s">
        <v>3686</v>
      </c>
    </row>
    <row r="1076" ht="16" customHeight="1" spans="1:5">
      <c r="A1076" s="214">
        <v>1074</v>
      </c>
      <c r="B1076" s="215" t="s">
        <v>4704</v>
      </c>
      <c r="C1076" s="214">
        <v>1</v>
      </c>
      <c r="D1076" s="216" t="s">
        <v>3685</v>
      </c>
      <c r="E1076" s="217" t="s">
        <v>3686</v>
      </c>
    </row>
    <row r="1077" ht="16" customHeight="1" spans="1:5">
      <c r="A1077" s="214">
        <v>1075</v>
      </c>
      <c r="B1077" s="215" t="s">
        <v>4705</v>
      </c>
      <c r="C1077" s="214">
        <v>1</v>
      </c>
      <c r="D1077" s="216" t="s">
        <v>3685</v>
      </c>
      <c r="E1077" s="217" t="s">
        <v>3686</v>
      </c>
    </row>
    <row r="1078" ht="16" customHeight="1" spans="1:5">
      <c r="A1078" s="214">
        <v>1076</v>
      </c>
      <c r="B1078" s="215" t="s">
        <v>4706</v>
      </c>
      <c r="C1078" s="214">
        <v>1</v>
      </c>
      <c r="D1078" s="216" t="s">
        <v>3685</v>
      </c>
      <c r="E1078" s="217" t="s">
        <v>3686</v>
      </c>
    </row>
    <row r="1079" ht="16" customHeight="1" spans="1:5">
      <c r="A1079" s="214">
        <v>1077</v>
      </c>
      <c r="B1079" s="215" t="s">
        <v>4707</v>
      </c>
      <c r="C1079" s="214">
        <v>20</v>
      </c>
      <c r="D1079" s="216" t="s">
        <v>3704</v>
      </c>
      <c r="E1079" s="217" t="s">
        <v>3705</v>
      </c>
    </row>
    <row r="1080" ht="16" customHeight="1" spans="1:5">
      <c r="A1080" s="214">
        <v>1078</v>
      </c>
      <c r="B1080" s="215" t="s">
        <v>4708</v>
      </c>
      <c r="C1080" s="214">
        <v>1</v>
      </c>
      <c r="D1080" s="216" t="s">
        <v>3685</v>
      </c>
      <c r="E1080" s="217" t="s">
        <v>3686</v>
      </c>
    </row>
    <row r="1081" ht="16" customHeight="1" spans="1:5">
      <c r="A1081" s="214">
        <v>1079</v>
      </c>
      <c r="B1081" s="215" t="s">
        <v>4709</v>
      </c>
      <c r="C1081" s="214">
        <v>1</v>
      </c>
      <c r="D1081" s="216" t="s">
        <v>3685</v>
      </c>
      <c r="E1081" s="217" t="s">
        <v>3686</v>
      </c>
    </row>
    <row r="1082" ht="16" customHeight="1" spans="1:5">
      <c r="A1082" s="214">
        <v>1080</v>
      </c>
      <c r="B1082" s="215" t="s">
        <v>4710</v>
      </c>
      <c r="C1082" s="214">
        <v>4</v>
      </c>
      <c r="D1082" s="216" t="s">
        <v>3685</v>
      </c>
      <c r="E1082" s="217" t="s">
        <v>3686</v>
      </c>
    </row>
    <row r="1083" ht="16" customHeight="1" spans="1:5">
      <c r="A1083" s="214">
        <v>1081</v>
      </c>
      <c r="B1083" s="215" t="s">
        <v>4711</v>
      </c>
      <c r="C1083" s="214">
        <v>38</v>
      </c>
      <c r="D1083" s="216" t="s">
        <v>3685</v>
      </c>
      <c r="E1083" s="217" t="s">
        <v>3686</v>
      </c>
    </row>
    <row r="1084" ht="16" customHeight="1" spans="1:5">
      <c r="A1084" s="214">
        <v>1082</v>
      </c>
      <c r="B1084" s="215" t="s">
        <v>4712</v>
      </c>
      <c r="C1084" s="214">
        <v>1</v>
      </c>
      <c r="D1084" s="216" t="s">
        <v>3685</v>
      </c>
      <c r="E1084" s="217" t="s">
        <v>3686</v>
      </c>
    </row>
    <row r="1085" ht="16" customHeight="1" spans="1:5">
      <c r="A1085" s="214">
        <v>1083</v>
      </c>
      <c r="B1085" s="215" t="s">
        <v>4713</v>
      </c>
      <c r="C1085" s="214">
        <v>8</v>
      </c>
      <c r="D1085" s="216" t="s">
        <v>3685</v>
      </c>
      <c r="E1085" s="217" t="s">
        <v>3686</v>
      </c>
    </row>
    <row r="1086" ht="16" customHeight="1" spans="1:5">
      <c r="A1086" s="214">
        <v>1084</v>
      </c>
      <c r="B1086" s="215" t="s">
        <v>4714</v>
      </c>
      <c r="C1086" s="214">
        <v>20</v>
      </c>
      <c r="D1086" s="216" t="s">
        <v>3685</v>
      </c>
      <c r="E1086" s="217" t="s">
        <v>3686</v>
      </c>
    </row>
    <row r="1087" ht="16" customHeight="1" spans="1:5">
      <c r="A1087" s="214">
        <v>1085</v>
      </c>
      <c r="B1087" s="215" t="s">
        <v>4715</v>
      </c>
      <c r="C1087" s="214">
        <v>16</v>
      </c>
      <c r="D1087" s="216" t="s">
        <v>3685</v>
      </c>
      <c r="E1087" s="217" t="s">
        <v>3686</v>
      </c>
    </row>
    <row r="1088" ht="16" customHeight="1" spans="1:5">
      <c r="A1088" s="214">
        <v>1086</v>
      </c>
      <c r="B1088" s="215" t="s">
        <v>4716</v>
      </c>
      <c r="C1088" s="214">
        <v>24</v>
      </c>
      <c r="D1088" s="216" t="s">
        <v>3704</v>
      </c>
      <c r="E1088" s="217" t="s">
        <v>3705</v>
      </c>
    </row>
    <row r="1089" ht="16" customHeight="1" spans="1:5">
      <c r="A1089" s="214">
        <v>1087</v>
      </c>
      <c r="B1089" s="215" t="s">
        <v>4717</v>
      </c>
      <c r="C1089" s="214">
        <v>1</v>
      </c>
      <c r="D1089" s="216" t="s">
        <v>3685</v>
      </c>
      <c r="E1089" s="217" t="s">
        <v>3686</v>
      </c>
    </row>
    <row r="1090" ht="16" customHeight="1" spans="1:5">
      <c r="A1090" s="214">
        <v>1088</v>
      </c>
      <c r="B1090" s="215" t="s">
        <v>4718</v>
      </c>
      <c r="C1090" s="214">
        <v>1</v>
      </c>
      <c r="D1090" s="216" t="s">
        <v>3704</v>
      </c>
      <c r="E1090" s="217" t="s">
        <v>3705</v>
      </c>
    </row>
    <row r="1091" ht="16" customHeight="1" spans="1:5">
      <c r="A1091" s="214">
        <v>1089</v>
      </c>
      <c r="B1091" s="215" t="s">
        <v>4719</v>
      </c>
      <c r="C1091" s="214">
        <v>10</v>
      </c>
      <c r="D1091" s="216" t="s">
        <v>3685</v>
      </c>
      <c r="E1091" s="217" t="s">
        <v>3686</v>
      </c>
    </row>
    <row r="1092" ht="16" customHeight="1" spans="1:5">
      <c r="A1092" s="214">
        <v>1090</v>
      </c>
      <c r="B1092" s="215" t="s">
        <v>4720</v>
      </c>
      <c r="C1092" s="214">
        <v>1</v>
      </c>
      <c r="D1092" s="216" t="s">
        <v>3685</v>
      </c>
      <c r="E1092" s="217" t="s">
        <v>3686</v>
      </c>
    </row>
    <row r="1093" ht="16" customHeight="1" spans="1:5">
      <c r="A1093" s="214">
        <v>1091</v>
      </c>
      <c r="B1093" s="215" t="s">
        <v>4721</v>
      </c>
      <c r="C1093" s="214">
        <v>16</v>
      </c>
      <c r="D1093" s="216" t="s">
        <v>3704</v>
      </c>
      <c r="E1093" s="217" t="s">
        <v>3705</v>
      </c>
    </row>
    <row r="1094" ht="16" customHeight="1" spans="1:5">
      <c r="A1094" s="214">
        <v>1092</v>
      </c>
      <c r="B1094" s="215" t="s">
        <v>4722</v>
      </c>
      <c r="C1094" s="214">
        <v>12</v>
      </c>
      <c r="D1094" s="216" t="s">
        <v>3685</v>
      </c>
      <c r="E1094" s="217" t="s">
        <v>3686</v>
      </c>
    </row>
    <row r="1095" ht="16" customHeight="1" spans="1:5">
      <c r="A1095" s="214">
        <v>1093</v>
      </c>
      <c r="B1095" s="215" t="s">
        <v>4723</v>
      </c>
      <c r="C1095" s="214">
        <v>6</v>
      </c>
      <c r="D1095" s="216" t="s">
        <v>3685</v>
      </c>
      <c r="E1095" s="217" t="s">
        <v>3686</v>
      </c>
    </row>
    <row r="1096" ht="16" customHeight="1" spans="1:5">
      <c r="A1096" s="214">
        <v>1094</v>
      </c>
      <c r="B1096" s="215" t="s">
        <v>4724</v>
      </c>
      <c r="C1096" s="214">
        <v>7</v>
      </c>
      <c r="D1096" s="216" t="s">
        <v>3704</v>
      </c>
      <c r="E1096" s="217" t="s">
        <v>3705</v>
      </c>
    </row>
    <row r="1097" ht="16" customHeight="1" spans="1:5">
      <c r="A1097" s="214">
        <v>1095</v>
      </c>
      <c r="B1097" s="215" t="s">
        <v>4725</v>
      </c>
      <c r="C1097" s="214">
        <v>16</v>
      </c>
      <c r="D1097" s="216" t="s">
        <v>3704</v>
      </c>
      <c r="E1097" s="217" t="s">
        <v>3705</v>
      </c>
    </row>
    <row r="1098" ht="16" customHeight="1" spans="1:5">
      <c r="A1098" s="214">
        <v>1096</v>
      </c>
      <c r="B1098" s="215" t="s">
        <v>4726</v>
      </c>
      <c r="C1098" s="214">
        <v>1</v>
      </c>
      <c r="D1098" s="216" t="s">
        <v>3685</v>
      </c>
      <c r="E1098" s="217" t="s">
        <v>3686</v>
      </c>
    </row>
    <row r="1099" ht="16" customHeight="1" spans="1:5">
      <c r="A1099" s="214">
        <v>1097</v>
      </c>
      <c r="B1099" s="215" t="s">
        <v>4727</v>
      </c>
      <c r="C1099" s="214">
        <v>1</v>
      </c>
      <c r="D1099" s="216" t="s">
        <v>3704</v>
      </c>
      <c r="E1099" s="217" t="s">
        <v>3705</v>
      </c>
    </row>
    <row r="1100" ht="16" customHeight="1" spans="1:5">
      <c r="A1100" s="214">
        <v>1098</v>
      </c>
      <c r="B1100" s="215" t="s">
        <v>4728</v>
      </c>
      <c r="C1100" s="214">
        <v>16</v>
      </c>
      <c r="D1100" s="216" t="s">
        <v>3704</v>
      </c>
      <c r="E1100" s="217" t="s">
        <v>3705</v>
      </c>
    </row>
    <row r="1101" ht="16" customHeight="1" spans="1:5">
      <c r="A1101" s="214">
        <v>1099</v>
      </c>
      <c r="B1101" s="215" t="s">
        <v>4729</v>
      </c>
      <c r="C1101" s="214">
        <v>80</v>
      </c>
      <c r="D1101" s="216" t="s">
        <v>3685</v>
      </c>
      <c r="E1101" s="217" t="s">
        <v>3686</v>
      </c>
    </row>
    <row r="1102" ht="16" customHeight="1" spans="1:5">
      <c r="A1102" s="214">
        <v>1100</v>
      </c>
      <c r="B1102" s="215" t="s">
        <v>4730</v>
      </c>
      <c r="C1102" s="214">
        <v>31</v>
      </c>
      <c r="D1102" s="216" t="s">
        <v>3685</v>
      </c>
      <c r="E1102" s="217" t="s">
        <v>3686</v>
      </c>
    </row>
    <row r="1103" ht="16" customHeight="1" spans="1:5">
      <c r="A1103" s="214">
        <v>1101</v>
      </c>
      <c r="B1103" s="215" t="s">
        <v>4731</v>
      </c>
      <c r="C1103" s="214">
        <v>1</v>
      </c>
      <c r="D1103" s="216" t="s">
        <v>3685</v>
      </c>
      <c r="E1103" s="217" t="s">
        <v>3686</v>
      </c>
    </row>
    <row r="1104" ht="16" customHeight="1" spans="1:5">
      <c r="A1104" s="214">
        <v>1102</v>
      </c>
      <c r="B1104" s="215" t="s">
        <v>4732</v>
      </c>
      <c r="C1104" s="214">
        <v>7</v>
      </c>
      <c r="D1104" s="216" t="s">
        <v>3704</v>
      </c>
      <c r="E1104" s="217" t="s">
        <v>3705</v>
      </c>
    </row>
    <row r="1105" ht="16" customHeight="1" spans="1:5">
      <c r="A1105" s="214">
        <v>1104</v>
      </c>
      <c r="B1105" s="215" t="s">
        <v>4733</v>
      </c>
      <c r="C1105" s="214">
        <v>20</v>
      </c>
      <c r="D1105" s="216" t="s">
        <v>3704</v>
      </c>
      <c r="E1105" s="217" t="s">
        <v>3705</v>
      </c>
    </row>
    <row r="1106" ht="16" customHeight="1" spans="1:5">
      <c r="A1106" s="214">
        <v>1105</v>
      </c>
      <c r="B1106" s="215" t="s">
        <v>4734</v>
      </c>
      <c r="C1106" s="214">
        <v>1</v>
      </c>
      <c r="D1106" s="216" t="s">
        <v>3685</v>
      </c>
      <c r="E1106" s="217" t="s">
        <v>3686</v>
      </c>
    </row>
    <row r="1107" ht="16" customHeight="1" spans="1:5">
      <c r="A1107" s="214">
        <v>1106</v>
      </c>
      <c r="B1107" s="215" t="s">
        <v>4735</v>
      </c>
      <c r="C1107" s="214">
        <v>1</v>
      </c>
      <c r="D1107" s="216" t="s">
        <v>3685</v>
      </c>
      <c r="E1107" s="217" t="s">
        <v>3686</v>
      </c>
    </row>
    <row r="1108" ht="16" customHeight="1" spans="1:5">
      <c r="A1108" s="214">
        <v>1107</v>
      </c>
      <c r="B1108" s="215" t="s">
        <v>4736</v>
      </c>
      <c r="C1108" s="214">
        <v>48</v>
      </c>
      <c r="D1108" s="216" t="s">
        <v>3704</v>
      </c>
      <c r="E1108" s="217" t="s">
        <v>3705</v>
      </c>
    </row>
    <row r="1109" ht="16" customHeight="1" spans="1:5">
      <c r="A1109" s="214">
        <v>1108</v>
      </c>
      <c r="B1109" s="215" t="s">
        <v>4737</v>
      </c>
      <c r="C1109" s="214">
        <v>12</v>
      </c>
      <c r="D1109" s="216" t="s">
        <v>3685</v>
      </c>
      <c r="E1109" s="217" t="s">
        <v>3686</v>
      </c>
    </row>
    <row r="1110" ht="16" customHeight="1" spans="1:5">
      <c r="A1110" s="214">
        <v>1109</v>
      </c>
      <c r="B1110" s="215" t="s">
        <v>4738</v>
      </c>
      <c r="C1110" s="214">
        <v>40</v>
      </c>
      <c r="D1110" s="216" t="s">
        <v>3704</v>
      </c>
      <c r="E1110" s="217" t="s">
        <v>3705</v>
      </c>
    </row>
    <row r="1111" ht="16" customHeight="1" spans="1:5">
      <c r="A1111" s="214">
        <v>1110</v>
      </c>
      <c r="B1111" s="215" t="s">
        <v>4739</v>
      </c>
      <c r="C1111" s="214">
        <v>18</v>
      </c>
      <c r="D1111" s="216" t="s">
        <v>3685</v>
      </c>
      <c r="E1111" s="217" t="s">
        <v>3686</v>
      </c>
    </row>
    <row r="1112" ht="16" customHeight="1" spans="1:5">
      <c r="A1112" s="214">
        <v>1111</v>
      </c>
      <c r="B1112" s="215" t="s">
        <v>4740</v>
      </c>
      <c r="C1112" s="214">
        <v>12</v>
      </c>
      <c r="D1112" s="216" t="s">
        <v>3685</v>
      </c>
      <c r="E1112" s="217" t="s">
        <v>3686</v>
      </c>
    </row>
    <row r="1113" ht="16" customHeight="1" spans="1:5">
      <c r="A1113" s="214">
        <v>1112</v>
      </c>
      <c r="B1113" s="215" t="s">
        <v>4741</v>
      </c>
      <c r="C1113" s="214">
        <v>1</v>
      </c>
      <c r="D1113" s="216" t="s">
        <v>3685</v>
      </c>
      <c r="E1113" s="217" t="s">
        <v>3686</v>
      </c>
    </row>
    <row r="1114" ht="16" customHeight="1" spans="1:5">
      <c r="A1114" s="214">
        <v>1113</v>
      </c>
      <c r="B1114" s="215" t="s">
        <v>4742</v>
      </c>
      <c r="C1114" s="214">
        <v>24</v>
      </c>
      <c r="D1114" s="216" t="s">
        <v>3704</v>
      </c>
      <c r="E1114" s="217" t="s">
        <v>3705</v>
      </c>
    </row>
    <row r="1115" ht="16" customHeight="1" spans="1:5">
      <c r="A1115" s="214">
        <v>1114</v>
      </c>
      <c r="B1115" s="215" t="s">
        <v>4743</v>
      </c>
      <c r="C1115" s="214">
        <v>1</v>
      </c>
      <c r="D1115" s="216" t="s">
        <v>3685</v>
      </c>
      <c r="E1115" s="217" t="s">
        <v>3686</v>
      </c>
    </row>
    <row r="1116" ht="16" customHeight="1" spans="1:5">
      <c r="A1116" s="214">
        <v>1115</v>
      </c>
      <c r="B1116" s="215" t="s">
        <v>4744</v>
      </c>
      <c r="C1116" s="214">
        <v>20</v>
      </c>
      <c r="D1116" s="216" t="s">
        <v>3704</v>
      </c>
      <c r="E1116" s="217" t="s">
        <v>3705</v>
      </c>
    </row>
    <row r="1117" ht="16" customHeight="1" spans="1:5">
      <c r="A1117" s="214">
        <v>1116</v>
      </c>
      <c r="B1117" s="215" t="s">
        <v>4745</v>
      </c>
      <c r="C1117" s="214">
        <v>2</v>
      </c>
      <c r="D1117" s="216" t="s">
        <v>3685</v>
      </c>
      <c r="E1117" s="217" t="s">
        <v>3686</v>
      </c>
    </row>
    <row r="1118" ht="16" customHeight="1" spans="1:5">
      <c r="A1118" s="214">
        <v>1117</v>
      </c>
      <c r="B1118" s="215" t="s">
        <v>4746</v>
      </c>
      <c r="C1118" s="214">
        <v>80</v>
      </c>
      <c r="D1118" s="216" t="s">
        <v>3704</v>
      </c>
      <c r="E1118" s="217" t="s">
        <v>3705</v>
      </c>
    </row>
    <row r="1119" ht="16" customHeight="1" spans="1:5">
      <c r="A1119" s="214">
        <v>1118</v>
      </c>
      <c r="B1119" s="215" t="s">
        <v>4747</v>
      </c>
      <c r="C1119" s="214">
        <v>50</v>
      </c>
      <c r="D1119" s="216" t="s">
        <v>3685</v>
      </c>
      <c r="E1119" s="217" t="s">
        <v>3686</v>
      </c>
    </row>
    <row r="1120" ht="16" customHeight="1" spans="1:5">
      <c r="A1120" s="214">
        <v>1119</v>
      </c>
      <c r="B1120" s="215" t="s">
        <v>4748</v>
      </c>
      <c r="C1120" s="214">
        <v>20</v>
      </c>
      <c r="D1120" s="216" t="s">
        <v>3704</v>
      </c>
      <c r="E1120" s="217" t="s">
        <v>3705</v>
      </c>
    </row>
    <row r="1121" ht="16" customHeight="1" spans="1:5">
      <c r="A1121" s="214">
        <v>1120</v>
      </c>
      <c r="B1121" s="215" t="s">
        <v>4749</v>
      </c>
      <c r="C1121" s="214">
        <v>15</v>
      </c>
      <c r="D1121" s="216" t="s">
        <v>3704</v>
      </c>
      <c r="E1121" s="217" t="s">
        <v>3705</v>
      </c>
    </row>
    <row r="1122" ht="16" customHeight="1" spans="1:5">
      <c r="A1122" s="214">
        <v>1121</v>
      </c>
      <c r="B1122" s="215" t="s">
        <v>4750</v>
      </c>
      <c r="C1122" s="214">
        <v>2</v>
      </c>
      <c r="D1122" s="216" t="s">
        <v>3685</v>
      </c>
      <c r="E1122" s="217" t="s">
        <v>3686</v>
      </c>
    </row>
    <row r="1123" ht="16" customHeight="1" spans="1:5">
      <c r="A1123" s="214">
        <v>1122</v>
      </c>
      <c r="B1123" s="215" t="s">
        <v>4751</v>
      </c>
      <c r="C1123" s="214">
        <v>20</v>
      </c>
      <c r="D1123" s="216" t="s">
        <v>3704</v>
      </c>
      <c r="E1123" s="217" t="s">
        <v>3705</v>
      </c>
    </row>
    <row r="1124" ht="16" customHeight="1" spans="1:5">
      <c r="A1124" s="214">
        <v>1123</v>
      </c>
      <c r="B1124" s="215" t="s">
        <v>4752</v>
      </c>
      <c r="C1124" s="214">
        <v>16</v>
      </c>
      <c r="D1124" s="216" t="s">
        <v>3685</v>
      </c>
      <c r="E1124" s="217" t="s">
        <v>3686</v>
      </c>
    </row>
    <row r="1125" ht="16" customHeight="1" spans="1:5">
      <c r="A1125" s="214">
        <v>1124</v>
      </c>
      <c r="B1125" s="215" t="s">
        <v>4753</v>
      </c>
      <c r="C1125" s="214">
        <v>14</v>
      </c>
      <c r="D1125" s="216" t="s">
        <v>3704</v>
      </c>
      <c r="E1125" s="217" t="s">
        <v>3705</v>
      </c>
    </row>
    <row r="1126" ht="16" customHeight="1" spans="1:5">
      <c r="A1126" s="214">
        <v>1125</v>
      </c>
      <c r="B1126" s="215" t="s">
        <v>4754</v>
      </c>
      <c r="C1126" s="214">
        <v>20</v>
      </c>
      <c r="D1126" s="216" t="s">
        <v>3704</v>
      </c>
      <c r="E1126" s="217" t="s">
        <v>3705</v>
      </c>
    </row>
    <row r="1127" ht="16" customHeight="1" spans="1:5">
      <c r="A1127" s="214">
        <v>1126</v>
      </c>
      <c r="B1127" s="215" t="s">
        <v>4755</v>
      </c>
      <c r="C1127" s="214">
        <v>10</v>
      </c>
      <c r="D1127" s="216" t="s">
        <v>3704</v>
      </c>
      <c r="E1127" s="217" t="s">
        <v>3705</v>
      </c>
    </row>
    <row r="1128" ht="16" customHeight="1" spans="1:5">
      <c r="A1128" s="214">
        <v>1127</v>
      </c>
      <c r="B1128" s="215" t="s">
        <v>4756</v>
      </c>
      <c r="C1128" s="214">
        <v>154</v>
      </c>
      <c r="D1128" s="216" t="s">
        <v>3685</v>
      </c>
      <c r="E1128" s="217" t="s">
        <v>3686</v>
      </c>
    </row>
    <row r="1129" ht="16" customHeight="1" spans="1:5">
      <c r="A1129" s="214">
        <v>1128</v>
      </c>
      <c r="B1129" s="215" t="s">
        <v>4757</v>
      </c>
      <c r="C1129" s="214">
        <v>2</v>
      </c>
      <c r="D1129" s="216" t="s">
        <v>3704</v>
      </c>
      <c r="E1129" s="217" t="s">
        <v>3705</v>
      </c>
    </row>
    <row r="1130" ht="16" customHeight="1" spans="1:5">
      <c r="A1130" s="214">
        <v>1129</v>
      </c>
      <c r="B1130" s="215" t="s">
        <v>4758</v>
      </c>
      <c r="C1130" s="214">
        <v>40</v>
      </c>
      <c r="D1130" s="216" t="s">
        <v>3704</v>
      </c>
      <c r="E1130" s="217" t="s">
        <v>3705</v>
      </c>
    </row>
    <row r="1131" ht="16" customHeight="1" spans="1:5">
      <c r="A1131" s="214">
        <v>1130</v>
      </c>
      <c r="B1131" s="215" t="s">
        <v>4759</v>
      </c>
      <c r="C1131" s="214">
        <v>40</v>
      </c>
      <c r="D1131" s="216" t="s">
        <v>3704</v>
      </c>
      <c r="E1131" s="217" t="s">
        <v>3705</v>
      </c>
    </row>
    <row r="1132" ht="16" customHeight="1" spans="1:5">
      <c r="A1132" s="214">
        <v>1131</v>
      </c>
      <c r="B1132" s="215" t="s">
        <v>4760</v>
      </c>
      <c r="C1132" s="214">
        <v>20</v>
      </c>
      <c r="D1132" s="216" t="s">
        <v>3685</v>
      </c>
      <c r="E1132" s="217" t="s">
        <v>3686</v>
      </c>
    </row>
    <row r="1133" ht="16" customHeight="1" spans="1:5">
      <c r="A1133" s="214">
        <v>1132</v>
      </c>
      <c r="B1133" s="215" t="s">
        <v>4761</v>
      </c>
      <c r="C1133" s="214">
        <v>40</v>
      </c>
      <c r="D1133" s="216" t="s">
        <v>3704</v>
      </c>
      <c r="E1133" s="217" t="s">
        <v>3705</v>
      </c>
    </row>
    <row r="1134" ht="16" customHeight="1" spans="1:5">
      <c r="A1134" s="214">
        <v>1133</v>
      </c>
      <c r="B1134" s="215" t="s">
        <v>4762</v>
      </c>
      <c r="C1134" s="214">
        <v>40</v>
      </c>
      <c r="D1134" s="216" t="s">
        <v>3685</v>
      </c>
      <c r="E1134" s="217" t="s">
        <v>3686</v>
      </c>
    </row>
    <row r="1135" ht="16" customHeight="1" spans="1:5">
      <c r="A1135" s="214">
        <v>1134</v>
      </c>
      <c r="B1135" s="215" t="s">
        <v>4763</v>
      </c>
      <c r="C1135" s="214">
        <v>12</v>
      </c>
      <c r="D1135" s="216" t="s">
        <v>3685</v>
      </c>
      <c r="E1135" s="217" t="s">
        <v>3686</v>
      </c>
    </row>
    <row r="1136" ht="16" customHeight="1" spans="1:5">
      <c r="A1136" s="214">
        <v>1135</v>
      </c>
      <c r="B1136" s="215" t="s">
        <v>4764</v>
      </c>
      <c r="C1136" s="214">
        <v>36</v>
      </c>
      <c r="D1136" s="216" t="s">
        <v>3704</v>
      </c>
      <c r="E1136" s="217" t="s">
        <v>3705</v>
      </c>
    </row>
    <row r="1137" ht="16" customHeight="1" spans="1:5">
      <c r="A1137" s="214">
        <v>1136</v>
      </c>
      <c r="B1137" s="215" t="s">
        <v>4765</v>
      </c>
      <c r="C1137" s="214">
        <v>20</v>
      </c>
      <c r="D1137" s="216" t="s">
        <v>3704</v>
      </c>
      <c r="E1137" s="217" t="s">
        <v>3705</v>
      </c>
    </row>
    <row r="1138" ht="16" customHeight="1" spans="1:5">
      <c r="A1138" s="214">
        <v>1137</v>
      </c>
      <c r="B1138" s="215" t="s">
        <v>4766</v>
      </c>
      <c r="C1138" s="214">
        <v>1</v>
      </c>
      <c r="D1138" s="216" t="s">
        <v>3685</v>
      </c>
      <c r="E1138" s="217" t="s">
        <v>3686</v>
      </c>
    </row>
    <row r="1139" ht="16" customHeight="1" spans="1:5">
      <c r="A1139" s="214">
        <v>1138</v>
      </c>
      <c r="B1139" s="215" t="s">
        <v>4767</v>
      </c>
      <c r="C1139" s="214">
        <v>4</v>
      </c>
      <c r="D1139" s="216" t="s">
        <v>3685</v>
      </c>
      <c r="E1139" s="217" t="s">
        <v>3686</v>
      </c>
    </row>
    <row r="1140" ht="16" customHeight="1" spans="1:5">
      <c r="A1140" s="214">
        <v>1139</v>
      </c>
      <c r="B1140" s="215" t="s">
        <v>4768</v>
      </c>
      <c r="C1140" s="214">
        <v>15</v>
      </c>
      <c r="D1140" s="216" t="s">
        <v>3704</v>
      </c>
      <c r="E1140" s="217" t="s">
        <v>3705</v>
      </c>
    </row>
    <row r="1141" ht="16" customHeight="1" spans="1:5">
      <c r="A1141" s="214">
        <v>1140</v>
      </c>
      <c r="B1141" s="215" t="s">
        <v>4769</v>
      </c>
      <c r="C1141" s="214">
        <v>60</v>
      </c>
      <c r="D1141" s="216" t="s">
        <v>3685</v>
      </c>
      <c r="E1141" s="217" t="s">
        <v>3686</v>
      </c>
    </row>
    <row r="1142" ht="16" customHeight="1" spans="1:5">
      <c r="A1142" s="214">
        <v>1141</v>
      </c>
      <c r="B1142" s="215" t="s">
        <v>4770</v>
      </c>
      <c r="C1142" s="214">
        <v>40</v>
      </c>
      <c r="D1142" s="216" t="s">
        <v>3685</v>
      </c>
      <c r="E1142" s="217" t="s">
        <v>3686</v>
      </c>
    </row>
    <row r="1143" ht="16" customHeight="1" spans="1:5">
      <c r="A1143" s="214">
        <v>1142</v>
      </c>
      <c r="B1143" s="215" t="s">
        <v>4771</v>
      </c>
      <c r="C1143" s="214">
        <v>20</v>
      </c>
      <c r="D1143" s="216" t="s">
        <v>3685</v>
      </c>
      <c r="E1143" s="217" t="s">
        <v>3686</v>
      </c>
    </row>
    <row r="1144" ht="16" customHeight="1" spans="1:5">
      <c r="A1144" s="214">
        <v>1143</v>
      </c>
      <c r="B1144" s="215" t="s">
        <v>4772</v>
      </c>
      <c r="C1144" s="214">
        <v>1</v>
      </c>
      <c r="D1144" s="216" t="s">
        <v>3704</v>
      </c>
      <c r="E1144" s="217" t="s">
        <v>3705</v>
      </c>
    </row>
    <row r="1145" ht="16" customHeight="1" spans="1:5">
      <c r="A1145" s="214">
        <v>1144</v>
      </c>
      <c r="B1145" s="215" t="s">
        <v>4773</v>
      </c>
      <c r="C1145" s="214">
        <v>60</v>
      </c>
      <c r="D1145" s="216" t="s">
        <v>3704</v>
      </c>
      <c r="E1145" s="217" t="s">
        <v>3705</v>
      </c>
    </row>
    <row r="1146" ht="16" customHeight="1" spans="1:5">
      <c r="A1146" s="214">
        <v>1145</v>
      </c>
      <c r="B1146" s="215" t="s">
        <v>4774</v>
      </c>
      <c r="C1146" s="214">
        <v>24</v>
      </c>
      <c r="D1146" s="216" t="s">
        <v>3685</v>
      </c>
      <c r="E1146" s="217" t="s">
        <v>3686</v>
      </c>
    </row>
    <row r="1147" ht="16" customHeight="1" spans="1:5">
      <c r="A1147" s="214">
        <v>1146</v>
      </c>
      <c r="B1147" s="215" t="s">
        <v>4775</v>
      </c>
      <c r="C1147" s="214">
        <v>2</v>
      </c>
      <c r="D1147" s="216" t="s">
        <v>3704</v>
      </c>
      <c r="E1147" s="217" t="s">
        <v>3705</v>
      </c>
    </row>
    <row r="1148" ht="16" customHeight="1" spans="1:5">
      <c r="A1148" s="214">
        <v>1147</v>
      </c>
      <c r="B1148" s="215" t="s">
        <v>4776</v>
      </c>
      <c r="C1148" s="214">
        <v>19</v>
      </c>
      <c r="D1148" s="216" t="s">
        <v>3704</v>
      </c>
      <c r="E1148" s="217" t="s">
        <v>3705</v>
      </c>
    </row>
    <row r="1149" ht="16" customHeight="1" spans="1:5">
      <c r="A1149" s="214">
        <v>1148</v>
      </c>
      <c r="B1149" s="215" t="s">
        <v>4777</v>
      </c>
      <c r="C1149" s="214">
        <v>6</v>
      </c>
      <c r="D1149" s="216" t="s">
        <v>3685</v>
      </c>
      <c r="E1149" s="217" t="s">
        <v>3686</v>
      </c>
    </row>
    <row r="1150" ht="16" customHeight="1" spans="1:5">
      <c r="A1150" s="214">
        <v>1149</v>
      </c>
      <c r="B1150" s="215" t="s">
        <v>4778</v>
      </c>
      <c r="C1150" s="214">
        <v>1</v>
      </c>
      <c r="D1150" s="216" t="s">
        <v>3685</v>
      </c>
      <c r="E1150" s="217" t="s">
        <v>3686</v>
      </c>
    </row>
    <row r="1151" ht="16" customHeight="1" spans="1:5">
      <c r="A1151" s="214">
        <v>1150</v>
      </c>
      <c r="B1151" s="215" t="s">
        <v>4779</v>
      </c>
      <c r="C1151" s="214">
        <v>1</v>
      </c>
      <c r="D1151" s="216" t="s">
        <v>3685</v>
      </c>
      <c r="E1151" s="217" t="s">
        <v>3686</v>
      </c>
    </row>
    <row r="1152" ht="16" customHeight="1" spans="1:5">
      <c r="A1152" s="214">
        <v>1151</v>
      </c>
      <c r="B1152" s="215" t="s">
        <v>4780</v>
      </c>
      <c r="C1152" s="214">
        <v>1</v>
      </c>
      <c r="D1152" s="216" t="s">
        <v>3685</v>
      </c>
      <c r="E1152" s="217" t="s">
        <v>3686</v>
      </c>
    </row>
    <row r="1153" ht="16" customHeight="1" spans="1:5">
      <c r="A1153" s="214">
        <v>1152</v>
      </c>
      <c r="B1153" s="215" t="s">
        <v>4781</v>
      </c>
      <c r="C1153" s="214">
        <v>2</v>
      </c>
      <c r="D1153" s="216" t="s">
        <v>3704</v>
      </c>
      <c r="E1153" s="217" t="s">
        <v>3705</v>
      </c>
    </row>
    <row r="1154" ht="16" customHeight="1" spans="1:5">
      <c r="A1154" s="214">
        <v>1153</v>
      </c>
      <c r="B1154" s="215" t="s">
        <v>4782</v>
      </c>
      <c r="C1154" s="214">
        <v>20</v>
      </c>
      <c r="D1154" s="216" t="s">
        <v>3704</v>
      </c>
      <c r="E1154" s="217" t="s">
        <v>3705</v>
      </c>
    </row>
    <row r="1155" ht="16" customHeight="1" spans="1:5">
      <c r="A1155" s="214">
        <v>1154</v>
      </c>
      <c r="B1155" s="215" t="s">
        <v>4783</v>
      </c>
      <c r="C1155" s="214">
        <v>5</v>
      </c>
      <c r="D1155" s="216" t="s">
        <v>3685</v>
      </c>
      <c r="E1155" s="217" t="s">
        <v>3686</v>
      </c>
    </row>
    <row r="1156" ht="16" customHeight="1" spans="1:5">
      <c r="A1156" s="214">
        <v>1155</v>
      </c>
      <c r="B1156" s="215" t="s">
        <v>4784</v>
      </c>
      <c r="C1156" s="214">
        <v>1</v>
      </c>
      <c r="D1156" s="216" t="s">
        <v>3685</v>
      </c>
      <c r="E1156" s="217" t="s">
        <v>3686</v>
      </c>
    </row>
    <row r="1157" ht="16" customHeight="1" spans="1:5">
      <c r="A1157" s="214">
        <v>1156</v>
      </c>
      <c r="B1157" s="215" t="s">
        <v>4785</v>
      </c>
      <c r="C1157" s="214">
        <v>23</v>
      </c>
      <c r="D1157" s="216" t="s">
        <v>3704</v>
      </c>
      <c r="E1157" s="217" t="s">
        <v>3705</v>
      </c>
    </row>
    <row r="1158" ht="16" customHeight="1" spans="1:5">
      <c r="A1158" s="214">
        <v>1157</v>
      </c>
      <c r="B1158" s="215" t="s">
        <v>4786</v>
      </c>
      <c r="C1158" s="214">
        <v>40</v>
      </c>
      <c r="D1158" s="216" t="s">
        <v>3704</v>
      </c>
      <c r="E1158" s="217" t="s">
        <v>3705</v>
      </c>
    </row>
    <row r="1159" ht="16" customHeight="1" spans="1:5">
      <c r="A1159" s="214">
        <v>1158</v>
      </c>
      <c r="B1159" s="215" t="s">
        <v>4787</v>
      </c>
      <c r="C1159" s="214">
        <v>20</v>
      </c>
      <c r="D1159" s="216" t="s">
        <v>3685</v>
      </c>
      <c r="E1159" s="217" t="s">
        <v>3686</v>
      </c>
    </row>
    <row r="1160" ht="16" customHeight="1" spans="1:5">
      <c r="A1160" s="214">
        <v>1159</v>
      </c>
      <c r="B1160" s="215" t="s">
        <v>4788</v>
      </c>
      <c r="C1160" s="214">
        <v>12</v>
      </c>
      <c r="D1160" s="216" t="s">
        <v>3685</v>
      </c>
      <c r="E1160" s="217" t="s">
        <v>3686</v>
      </c>
    </row>
    <row r="1161" ht="16" customHeight="1" spans="1:5">
      <c r="A1161" s="214">
        <v>1160</v>
      </c>
      <c r="B1161" s="215" t="s">
        <v>4789</v>
      </c>
      <c r="C1161" s="214">
        <v>20</v>
      </c>
      <c r="D1161" s="216" t="s">
        <v>3685</v>
      </c>
      <c r="E1161" s="217" t="s">
        <v>3686</v>
      </c>
    </row>
    <row r="1162" ht="16" customHeight="1" spans="1:5">
      <c r="A1162" s="214">
        <v>1161</v>
      </c>
      <c r="B1162" s="215" t="s">
        <v>4790</v>
      </c>
      <c r="C1162" s="214">
        <v>20</v>
      </c>
      <c r="D1162" s="216" t="s">
        <v>3685</v>
      </c>
      <c r="E1162" s="217" t="s">
        <v>3686</v>
      </c>
    </row>
    <row r="1163" ht="16" customHeight="1" spans="1:5">
      <c r="A1163" s="214">
        <v>1162</v>
      </c>
      <c r="B1163" s="215" t="s">
        <v>4791</v>
      </c>
      <c r="C1163" s="214">
        <v>20</v>
      </c>
      <c r="D1163" s="216" t="s">
        <v>3704</v>
      </c>
      <c r="E1163" s="217" t="s">
        <v>3705</v>
      </c>
    </row>
    <row r="1164" ht="16" customHeight="1" spans="1:5">
      <c r="A1164" s="214">
        <v>1163</v>
      </c>
      <c r="B1164" s="215" t="s">
        <v>4792</v>
      </c>
      <c r="C1164" s="214">
        <v>1</v>
      </c>
      <c r="D1164" s="216" t="s">
        <v>3685</v>
      </c>
      <c r="E1164" s="217" t="s">
        <v>3686</v>
      </c>
    </row>
    <row r="1165" ht="16" customHeight="1" spans="1:5">
      <c r="A1165" s="214">
        <v>1164</v>
      </c>
      <c r="B1165" s="215" t="s">
        <v>4793</v>
      </c>
      <c r="C1165" s="214">
        <v>1</v>
      </c>
      <c r="D1165" s="216" t="s">
        <v>3685</v>
      </c>
      <c r="E1165" s="217" t="s">
        <v>3686</v>
      </c>
    </row>
    <row r="1166" ht="16" customHeight="1" spans="1:5">
      <c r="A1166" s="214">
        <v>1165</v>
      </c>
      <c r="B1166" s="215" t="s">
        <v>4794</v>
      </c>
      <c r="C1166" s="214">
        <v>1</v>
      </c>
      <c r="D1166" s="216" t="s">
        <v>3685</v>
      </c>
      <c r="E1166" s="217" t="s">
        <v>3686</v>
      </c>
    </row>
    <row r="1167" ht="16" customHeight="1" spans="1:5">
      <c r="A1167" s="214">
        <v>1166</v>
      </c>
      <c r="B1167" s="215" t="s">
        <v>4795</v>
      </c>
      <c r="C1167" s="214">
        <v>20</v>
      </c>
      <c r="D1167" s="216" t="s">
        <v>3704</v>
      </c>
      <c r="E1167" s="217" t="s">
        <v>3705</v>
      </c>
    </row>
    <row r="1168" ht="16" customHeight="1" spans="1:5">
      <c r="A1168" s="214">
        <v>1167</v>
      </c>
      <c r="B1168" s="215" t="s">
        <v>4796</v>
      </c>
      <c r="C1168" s="214">
        <v>2</v>
      </c>
      <c r="D1168" s="216" t="s">
        <v>3685</v>
      </c>
      <c r="E1168" s="217" t="s">
        <v>3686</v>
      </c>
    </row>
    <row r="1169" ht="16" customHeight="1" spans="1:5">
      <c r="A1169" s="214">
        <v>1168</v>
      </c>
      <c r="B1169" s="215" t="s">
        <v>4797</v>
      </c>
      <c r="C1169" s="214">
        <v>1</v>
      </c>
      <c r="D1169" s="216" t="s">
        <v>3685</v>
      </c>
      <c r="E1169" s="217" t="s">
        <v>3686</v>
      </c>
    </row>
    <row r="1170" ht="16" customHeight="1" spans="1:5">
      <c r="A1170" s="214">
        <v>1169</v>
      </c>
      <c r="B1170" s="215" t="s">
        <v>4798</v>
      </c>
      <c r="C1170" s="214">
        <v>3</v>
      </c>
      <c r="D1170" s="216" t="s">
        <v>3704</v>
      </c>
      <c r="E1170" s="217" t="s">
        <v>3705</v>
      </c>
    </row>
    <row r="1171" ht="16" customHeight="1" spans="1:5">
      <c r="A1171" s="214">
        <v>1170</v>
      </c>
      <c r="B1171" s="215" t="s">
        <v>4799</v>
      </c>
      <c r="C1171" s="214">
        <v>12</v>
      </c>
      <c r="D1171" s="216" t="s">
        <v>3685</v>
      </c>
      <c r="E1171" s="217" t="s">
        <v>3686</v>
      </c>
    </row>
    <row r="1172" ht="16" customHeight="1" spans="1:5">
      <c r="A1172" s="214">
        <v>1171</v>
      </c>
      <c r="B1172" s="215" t="s">
        <v>4800</v>
      </c>
      <c r="C1172" s="214">
        <v>86</v>
      </c>
      <c r="D1172" s="216" t="s">
        <v>3704</v>
      </c>
      <c r="E1172" s="217" t="s">
        <v>3705</v>
      </c>
    </row>
    <row r="1173" ht="16" customHeight="1" spans="1:5">
      <c r="A1173" s="214">
        <v>1172</v>
      </c>
      <c r="B1173" s="215" t="s">
        <v>4801</v>
      </c>
      <c r="C1173" s="214">
        <v>3</v>
      </c>
      <c r="D1173" s="216" t="s">
        <v>3685</v>
      </c>
      <c r="E1173" s="217" t="s">
        <v>3686</v>
      </c>
    </row>
    <row r="1174" ht="16" customHeight="1" spans="1:5">
      <c r="A1174" s="214">
        <v>1173</v>
      </c>
      <c r="B1174" s="215" t="s">
        <v>4802</v>
      </c>
      <c r="C1174" s="214">
        <v>30</v>
      </c>
      <c r="D1174" s="216" t="s">
        <v>3704</v>
      </c>
      <c r="E1174" s="217" t="s">
        <v>3705</v>
      </c>
    </row>
    <row r="1175" ht="16" customHeight="1" spans="1:5">
      <c r="A1175" s="214">
        <v>1174</v>
      </c>
      <c r="B1175" s="215" t="s">
        <v>4803</v>
      </c>
      <c r="C1175" s="214">
        <v>12</v>
      </c>
      <c r="D1175" s="216" t="s">
        <v>3704</v>
      </c>
      <c r="E1175" s="217" t="s">
        <v>3705</v>
      </c>
    </row>
    <row r="1176" ht="16" customHeight="1" spans="1:5">
      <c r="A1176" s="214">
        <v>1175</v>
      </c>
      <c r="B1176" s="215" t="s">
        <v>4804</v>
      </c>
      <c r="C1176" s="214">
        <v>20</v>
      </c>
      <c r="D1176" s="216" t="s">
        <v>3685</v>
      </c>
      <c r="E1176" s="217" t="s">
        <v>3686</v>
      </c>
    </row>
    <row r="1177" ht="16" customHeight="1" spans="1:5">
      <c r="A1177" s="214">
        <v>1176</v>
      </c>
      <c r="B1177" s="215" t="s">
        <v>4805</v>
      </c>
      <c r="C1177" s="214">
        <v>10</v>
      </c>
      <c r="D1177" s="216" t="s">
        <v>3704</v>
      </c>
      <c r="E1177" s="217" t="s">
        <v>3705</v>
      </c>
    </row>
    <row r="1178" ht="16" customHeight="1" spans="1:5">
      <c r="A1178" s="214">
        <v>1177</v>
      </c>
      <c r="B1178" s="215" t="s">
        <v>4806</v>
      </c>
      <c r="C1178" s="214">
        <v>3</v>
      </c>
      <c r="D1178" s="216" t="s">
        <v>3685</v>
      </c>
      <c r="E1178" s="217" t="s">
        <v>3686</v>
      </c>
    </row>
    <row r="1179" ht="16" customHeight="1" spans="1:5">
      <c r="A1179" s="214">
        <v>1178</v>
      </c>
      <c r="B1179" s="215" t="s">
        <v>4807</v>
      </c>
      <c r="C1179" s="214">
        <v>16</v>
      </c>
      <c r="D1179" s="216" t="s">
        <v>3704</v>
      </c>
      <c r="E1179" s="217" t="s">
        <v>3705</v>
      </c>
    </row>
    <row r="1180" ht="16" customHeight="1" spans="1:5">
      <c r="A1180" s="214">
        <v>1179</v>
      </c>
      <c r="B1180" s="215" t="s">
        <v>4808</v>
      </c>
      <c r="C1180" s="214">
        <v>80</v>
      </c>
      <c r="D1180" s="216" t="s">
        <v>3704</v>
      </c>
      <c r="E1180" s="217" t="s">
        <v>3705</v>
      </c>
    </row>
    <row r="1181" ht="16" customHeight="1" spans="1:5">
      <c r="A1181" s="214">
        <v>1180</v>
      </c>
      <c r="B1181" s="215" t="s">
        <v>4809</v>
      </c>
      <c r="C1181" s="214">
        <v>5</v>
      </c>
      <c r="D1181" s="216" t="s">
        <v>3685</v>
      </c>
      <c r="E1181" s="217" t="s">
        <v>3686</v>
      </c>
    </row>
    <row r="1182" ht="16" customHeight="1" spans="1:5">
      <c r="A1182" s="214">
        <v>1181</v>
      </c>
      <c r="B1182" s="215" t="s">
        <v>4810</v>
      </c>
      <c r="C1182" s="214">
        <v>20</v>
      </c>
      <c r="D1182" s="216" t="s">
        <v>3704</v>
      </c>
      <c r="E1182" s="217" t="s">
        <v>3705</v>
      </c>
    </row>
    <row r="1183" ht="16" customHeight="1" spans="1:5">
      <c r="A1183" s="214">
        <v>1182</v>
      </c>
      <c r="B1183" s="215" t="s">
        <v>4811</v>
      </c>
      <c r="C1183" s="214">
        <v>20</v>
      </c>
      <c r="D1183" s="216" t="s">
        <v>3704</v>
      </c>
      <c r="E1183" s="217" t="s">
        <v>3705</v>
      </c>
    </row>
    <row r="1184" ht="16" customHeight="1" spans="1:5">
      <c r="A1184" s="214">
        <v>1183</v>
      </c>
      <c r="B1184" s="215" t="s">
        <v>4812</v>
      </c>
      <c r="C1184" s="214">
        <v>1</v>
      </c>
      <c r="D1184" s="216" t="s">
        <v>3685</v>
      </c>
      <c r="E1184" s="217" t="s">
        <v>3686</v>
      </c>
    </row>
    <row r="1185" ht="16" customHeight="1" spans="1:5">
      <c r="A1185" s="214">
        <v>1184</v>
      </c>
      <c r="B1185" s="215" t="s">
        <v>4813</v>
      </c>
      <c r="C1185" s="214">
        <v>1</v>
      </c>
      <c r="D1185" s="216" t="s">
        <v>3685</v>
      </c>
      <c r="E1185" s="217" t="s">
        <v>3686</v>
      </c>
    </row>
    <row r="1186" ht="16" customHeight="1" spans="1:5">
      <c r="A1186" s="214">
        <v>1185</v>
      </c>
      <c r="B1186" s="215" t="s">
        <v>4814</v>
      </c>
      <c r="C1186" s="214">
        <v>95</v>
      </c>
      <c r="D1186" s="216" t="s">
        <v>3704</v>
      </c>
      <c r="E1186" s="217" t="s">
        <v>3705</v>
      </c>
    </row>
    <row r="1187" ht="16" customHeight="1" spans="1:5">
      <c r="A1187" s="214">
        <v>1186</v>
      </c>
      <c r="B1187" s="215" t="s">
        <v>4815</v>
      </c>
      <c r="C1187" s="214">
        <v>260</v>
      </c>
      <c r="D1187" s="216" t="s">
        <v>3704</v>
      </c>
      <c r="E1187" s="217" t="s">
        <v>3705</v>
      </c>
    </row>
    <row r="1188" ht="16" customHeight="1" spans="1:5">
      <c r="A1188" s="214">
        <v>1187</v>
      </c>
      <c r="B1188" s="215" t="s">
        <v>4816</v>
      </c>
      <c r="C1188" s="214">
        <v>12</v>
      </c>
      <c r="D1188" s="216" t="s">
        <v>3685</v>
      </c>
      <c r="E1188" s="217" t="s">
        <v>3686</v>
      </c>
    </row>
    <row r="1189" ht="16" customHeight="1" spans="1:5">
      <c r="A1189" s="214">
        <v>1188</v>
      </c>
      <c r="B1189" s="215" t="s">
        <v>4817</v>
      </c>
      <c r="C1189" s="214">
        <v>96</v>
      </c>
      <c r="D1189" s="216" t="s">
        <v>3704</v>
      </c>
      <c r="E1189" s="217" t="s">
        <v>3705</v>
      </c>
    </row>
    <row r="1190" ht="16" customHeight="1" spans="1:5">
      <c r="A1190" s="214">
        <v>1189</v>
      </c>
      <c r="B1190" s="215" t="s">
        <v>4818</v>
      </c>
      <c r="C1190" s="214">
        <v>14</v>
      </c>
      <c r="D1190" s="216" t="s">
        <v>3685</v>
      </c>
      <c r="E1190" s="217" t="s">
        <v>3686</v>
      </c>
    </row>
    <row r="1191" ht="16" customHeight="1" spans="1:5">
      <c r="A1191" s="214">
        <v>1190</v>
      </c>
      <c r="B1191" s="215" t="s">
        <v>4819</v>
      </c>
      <c r="C1191" s="214">
        <v>26</v>
      </c>
      <c r="D1191" s="216" t="s">
        <v>3685</v>
      </c>
      <c r="E1191" s="217" t="s">
        <v>3686</v>
      </c>
    </row>
    <row r="1192" ht="16" customHeight="1" spans="1:5">
      <c r="A1192" s="214">
        <v>1191</v>
      </c>
      <c r="B1192" s="215" t="s">
        <v>4820</v>
      </c>
      <c r="C1192" s="214">
        <v>40</v>
      </c>
      <c r="D1192" s="216" t="s">
        <v>3704</v>
      </c>
      <c r="E1192" s="217" t="s">
        <v>3705</v>
      </c>
    </row>
    <row r="1193" ht="16" customHeight="1" spans="1:5">
      <c r="A1193" s="214">
        <v>1192</v>
      </c>
      <c r="B1193" s="215" t="s">
        <v>4821</v>
      </c>
      <c r="C1193" s="214">
        <v>50</v>
      </c>
      <c r="D1193" s="216" t="s">
        <v>3685</v>
      </c>
      <c r="E1193" s="217" t="s">
        <v>3686</v>
      </c>
    </row>
    <row r="1194" ht="16" customHeight="1" spans="1:5">
      <c r="A1194" s="214">
        <v>1193</v>
      </c>
      <c r="B1194" s="215" t="s">
        <v>4822</v>
      </c>
      <c r="C1194" s="214">
        <v>97</v>
      </c>
      <c r="D1194" s="216" t="s">
        <v>3704</v>
      </c>
      <c r="E1194" s="217" t="s">
        <v>3705</v>
      </c>
    </row>
    <row r="1195" ht="16" customHeight="1" spans="1:5">
      <c r="A1195" s="214">
        <v>1194</v>
      </c>
      <c r="B1195" s="215" t="s">
        <v>4823</v>
      </c>
      <c r="C1195" s="214">
        <v>100</v>
      </c>
      <c r="D1195" s="216" t="s">
        <v>3704</v>
      </c>
      <c r="E1195" s="217" t="s">
        <v>3705</v>
      </c>
    </row>
    <row r="1196" ht="16" customHeight="1" spans="1:5">
      <c r="A1196" s="214">
        <v>1195</v>
      </c>
      <c r="B1196" s="215" t="s">
        <v>4824</v>
      </c>
      <c r="C1196" s="214">
        <v>20</v>
      </c>
      <c r="D1196" s="216" t="s">
        <v>3704</v>
      </c>
      <c r="E1196" s="217" t="s">
        <v>3705</v>
      </c>
    </row>
    <row r="1197" ht="16" customHeight="1" spans="1:5">
      <c r="A1197" s="214">
        <v>1196</v>
      </c>
      <c r="B1197" s="215" t="s">
        <v>4825</v>
      </c>
      <c r="C1197" s="214">
        <v>40</v>
      </c>
      <c r="D1197" s="216" t="s">
        <v>3704</v>
      </c>
      <c r="E1197" s="217" t="s">
        <v>3705</v>
      </c>
    </row>
    <row r="1198" ht="16" customHeight="1" spans="1:5">
      <c r="A1198" s="214">
        <v>1197</v>
      </c>
      <c r="B1198" s="215" t="s">
        <v>4826</v>
      </c>
      <c r="C1198" s="214">
        <v>100</v>
      </c>
      <c r="D1198" s="216" t="s">
        <v>3704</v>
      </c>
      <c r="E1198" s="217" t="s">
        <v>3705</v>
      </c>
    </row>
    <row r="1199" ht="16" customHeight="1" spans="1:5">
      <c r="A1199" s="214">
        <v>1198</v>
      </c>
      <c r="B1199" s="215" t="s">
        <v>4827</v>
      </c>
      <c r="C1199" s="214">
        <v>20</v>
      </c>
      <c r="D1199" s="216" t="s">
        <v>3704</v>
      </c>
      <c r="E1199" s="217" t="s">
        <v>3705</v>
      </c>
    </row>
    <row r="1200" ht="16" customHeight="1" spans="1:5">
      <c r="A1200" s="214">
        <v>1199</v>
      </c>
      <c r="B1200" s="215" t="s">
        <v>4828</v>
      </c>
      <c r="C1200" s="214">
        <v>200</v>
      </c>
      <c r="D1200" s="216" t="s">
        <v>3704</v>
      </c>
      <c r="E1200" s="217" t="s">
        <v>3705</v>
      </c>
    </row>
    <row r="1201" ht="16" customHeight="1" spans="1:5">
      <c r="A1201" s="214">
        <v>1200</v>
      </c>
      <c r="B1201" s="215" t="s">
        <v>4829</v>
      </c>
      <c r="C1201" s="214">
        <v>50</v>
      </c>
      <c r="D1201" s="216" t="s">
        <v>3704</v>
      </c>
      <c r="E1201" s="217" t="s">
        <v>3705</v>
      </c>
    </row>
    <row r="1202" ht="16" customHeight="1" spans="1:5">
      <c r="A1202" s="214">
        <v>1201</v>
      </c>
      <c r="B1202" s="215" t="s">
        <v>4830</v>
      </c>
      <c r="C1202" s="214">
        <v>6</v>
      </c>
      <c r="D1202" s="216" t="s">
        <v>3685</v>
      </c>
      <c r="E1202" s="217" t="s">
        <v>3686</v>
      </c>
    </row>
    <row r="1203" ht="16" customHeight="1" spans="1:5">
      <c r="A1203" s="214">
        <v>1202</v>
      </c>
      <c r="B1203" s="215" t="s">
        <v>4831</v>
      </c>
      <c r="C1203" s="214">
        <v>21</v>
      </c>
      <c r="D1203" s="216" t="s">
        <v>3685</v>
      </c>
      <c r="E1203" s="217" t="s">
        <v>3686</v>
      </c>
    </row>
    <row r="1204" ht="16" customHeight="1" spans="1:5">
      <c r="A1204" s="214">
        <v>1203</v>
      </c>
      <c r="B1204" s="215" t="s">
        <v>4832</v>
      </c>
      <c r="C1204" s="214">
        <v>100</v>
      </c>
      <c r="D1204" s="216" t="s">
        <v>3685</v>
      </c>
      <c r="E1204" s="217" t="s">
        <v>3686</v>
      </c>
    </row>
    <row r="1205" ht="16" customHeight="1" spans="1:5">
      <c r="A1205" s="214">
        <v>1204</v>
      </c>
      <c r="B1205" s="215" t="s">
        <v>4833</v>
      </c>
      <c r="C1205" s="214">
        <v>100</v>
      </c>
      <c r="D1205" s="216" t="s">
        <v>3704</v>
      </c>
      <c r="E1205" s="217" t="s">
        <v>3705</v>
      </c>
    </row>
    <row r="1206" ht="16" customHeight="1" spans="1:5">
      <c r="A1206" s="214">
        <v>1205</v>
      </c>
      <c r="B1206" s="215" t="s">
        <v>4834</v>
      </c>
      <c r="C1206" s="214">
        <v>100</v>
      </c>
      <c r="D1206" s="216" t="s">
        <v>3704</v>
      </c>
      <c r="E1206" s="217" t="s">
        <v>3705</v>
      </c>
    </row>
    <row r="1207" ht="16" customHeight="1" spans="1:5">
      <c r="A1207" s="214">
        <v>1206</v>
      </c>
      <c r="B1207" s="215" t="s">
        <v>4835</v>
      </c>
      <c r="C1207" s="214">
        <v>100</v>
      </c>
      <c r="D1207" s="216" t="s">
        <v>3704</v>
      </c>
      <c r="E1207" s="217" t="s">
        <v>3705</v>
      </c>
    </row>
    <row r="1208" ht="16" customHeight="1" spans="1:5">
      <c r="A1208" s="214">
        <v>1207</v>
      </c>
      <c r="B1208" s="215" t="s">
        <v>4836</v>
      </c>
      <c r="C1208" s="214">
        <v>3</v>
      </c>
      <c r="D1208" s="216" t="s">
        <v>3685</v>
      </c>
      <c r="E1208" s="217" t="s">
        <v>3686</v>
      </c>
    </row>
    <row r="1209" ht="16" customHeight="1" spans="1:5">
      <c r="A1209" s="214">
        <v>1208</v>
      </c>
      <c r="B1209" s="215" t="s">
        <v>4837</v>
      </c>
      <c r="C1209" s="214">
        <v>34</v>
      </c>
      <c r="D1209" s="216" t="s">
        <v>3704</v>
      </c>
      <c r="E1209" s="217" t="s">
        <v>3705</v>
      </c>
    </row>
    <row r="1210" ht="16" customHeight="1" spans="1:5">
      <c r="A1210" s="214">
        <v>1209</v>
      </c>
      <c r="B1210" s="215" t="s">
        <v>4838</v>
      </c>
      <c r="C1210" s="214">
        <v>1</v>
      </c>
      <c r="D1210" s="216" t="s">
        <v>3685</v>
      </c>
      <c r="E1210" s="217" t="s">
        <v>3686</v>
      </c>
    </row>
    <row r="1211" ht="16" customHeight="1" spans="1:5">
      <c r="A1211" s="214">
        <v>1210</v>
      </c>
      <c r="B1211" s="215" t="s">
        <v>4839</v>
      </c>
      <c r="C1211" s="214">
        <v>50</v>
      </c>
      <c r="D1211" s="216" t="s">
        <v>3704</v>
      </c>
      <c r="E1211" s="217" t="s">
        <v>3705</v>
      </c>
    </row>
    <row r="1212" ht="16" customHeight="1" spans="1:5">
      <c r="A1212" s="214">
        <v>1211</v>
      </c>
      <c r="B1212" s="215" t="s">
        <v>4840</v>
      </c>
      <c r="C1212" s="214">
        <v>17</v>
      </c>
      <c r="D1212" s="216" t="s">
        <v>3685</v>
      </c>
      <c r="E1212" s="217" t="s">
        <v>3686</v>
      </c>
    </row>
    <row r="1213" ht="16" customHeight="1" spans="1:5">
      <c r="A1213" s="214">
        <v>1212</v>
      </c>
      <c r="B1213" s="215" t="s">
        <v>4841</v>
      </c>
      <c r="C1213" s="214">
        <v>100</v>
      </c>
      <c r="D1213" s="216" t="s">
        <v>3704</v>
      </c>
      <c r="E1213" s="217" t="s">
        <v>3705</v>
      </c>
    </row>
    <row r="1214" ht="16" customHeight="1" spans="1:5">
      <c r="A1214" s="214">
        <v>1213</v>
      </c>
      <c r="B1214" s="215" t="s">
        <v>4842</v>
      </c>
      <c r="C1214" s="214">
        <v>1</v>
      </c>
      <c r="D1214" s="216" t="s">
        <v>3704</v>
      </c>
      <c r="E1214" s="217" t="s">
        <v>3705</v>
      </c>
    </row>
    <row r="1215" ht="16" customHeight="1" spans="1:5">
      <c r="A1215" s="214">
        <v>1214</v>
      </c>
      <c r="B1215" s="215" t="s">
        <v>4843</v>
      </c>
      <c r="C1215" s="214">
        <v>17</v>
      </c>
      <c r="D1215" s="216" t="s">
        <v>3685</v>
      </c>
      <c r="E1215" s="217" t="s">
        <v>3686</v>
      </c>
    </row>
    <row r="1216" ht="16" customHeight="1" spans="1:5">
      <c r="A1216" s="214">
        <v>1215</v>
      </c>
      <c r="B1216" s="215" t="s">
        <v>4844</v>
      </c>
      <c r="C1216" s="214">
        <v>100</v>
      </c>
      <c r="D1216" s="216" t="s">
        <v>3704</v>
      </c>
      <c r="E1216" s="217" t="s">
        <v>3705</v>
      </c>
    </row>
    <row r="1217" ht="16" customHeight="1" spans="1:5">
      <c r="A1217" s="214">
        <v>1216</v>
      </c>
      <c r="B1217" s="215" t="s">
        <v>4845</v>
      </c>
      <c r="C1217" s="214">
        <v>150</v>
      </c>
      <c r="D1217" s="216" t="s">
        <v>3704</v>
      </c>
      <c r="E1217" s="217" t="s">
        <v>3705</v>
      </c>
    </row>
    <row r="1218" ht="16" customHeight="1" spans="1:5">
      <c r="A1218" s="214">
        <v>1217</v>
      </c>
      <c r="B1218" s="215" t="s">
        <v>4846</v>
      </c>
      <c r="C1218" s="214">
        <v>50</v>
      </c>
      <c r="D1218" s="216" t="s">
        <v>3685</v>
      </c>
      <c r="E1218" s="217" t="s">
        <v>3686</v>
      </c>
    </row>
    <row r="1219" ht="16" customHeight="1" spans="1:5">
      <c r="A1219" s="214">
        <v>1218</v>
      </c>
      <c r="B1219" s="215" t="s">
        <v>4847</v>
      </c>
      <c r="C1219" s="214">
        <v>100</v>
      </c>
      <c r="D1219" s="216" t="s">
        <v>3704</v>
      </c>
      <c r="E1219" s="217" t="s">
        <v>3705</v>
      </c>
    </row>
    <row r="1220" ht="16" customHeight="1" spans="1:5">
      <c r="A1220" s="214">
        <v>1219</v>
      </c>
      <c r="B1220" s="215" t="s">
        <v>4848</v>
      </c>
      <c r="C1220" s="214">
        <v>50</v>
      </c>
      <c r="D1220" s="216" t="s">
        <v>3704</v>
      </c>
      <c r="E1220" s="217" t="s">
        <v>3705</v>
      </c>
    </row>
    <row r="1221" ht="16" customHeight="1" spans="1:5">
      <c r="A1221" s="214">
        <v>1220</v>
      </c>
      <c r="B1221" s="215" t="s">
        <v>4849</v>
      </c>
      <c r="C1221" s="214">
        <v>100</v>
      </c>
      <c r="D1221" s="216" t="s">
        <v>3685</v>
      </c>
      <c r="E1221" s="217" t="s">
        <v>3686</v>
      </c>
    </row>
    <row r="1222" ht="16" customHeight="1" spans="1:5">
      <c r="A1222" s="214">
        <v>1221</v>
      </c>
      <c r="B1222" s="215" t="s">
        <v>4850</v>
      </c>
      <c r="C1222" s="214">
        <v>19</v>
      </c>
      <c r="D1222" s="216" t="s">
        <v>3685</v>
      </c>
      <c r="E1222" s="217" t="s">
        <v>3686</v>
      </c>
    </row>
    <row r="1223" ht="16" customHeight="1" spans="1:5">
      <c r="A1223" s="214">
        <v>1222</v>
      </c>
      <c r="B1223" s="215" t="s">
        <v>4851</v>
      </c>
      <c r="C1223" s="214">
        <v>50</v>
      </c>
      <c r="D1223" s="216" t="s">
        <v>3685</v>
      </c>
      <c r="E1223" s="217" t="s">
        <v>3686</v>
      </c>
    </row>
    <row r="1224" ht="16" customHeight="1" spans="1:5">
      <c r="A1224" s="214">
        <v>1223</v>
      </c>
      <c r="B1224" s="215" t="s">
        <v>4852</v>
      </c>
      <c r="C1224" s="214">
        <v>3</v>
      </c>
      <c r="D1224" s="216" t="s">
        <v>3685</v>
      </c>
      <c r="E1224" s="217" t="s">
        <v>3686</v>
      </c>
    </row>
    <row r="1225" ht="16" customHeight="1" spans="1:5">
      <c r="A1225" s="214">
        <v>1224</v>
      </c>
      <c r="B1225" s="215" t="s">
        <v>4853</v>
      </c>
      <c r="C1225" s="214">
        <v>17</v>
      </c>
      <c r="D1225" s="216" t="s">
        <v>3685</v>
      </c>
      <c r="E1225" s="217" t="s">
        <v>3686</v>
      </c>
    </row>
    <row r="1226" ht="16" customHeight="1" spans="1:5">
      <c r="A1226" s="214">
        <v>1225</v>
      </c>
      <c r="B1226" s="215" t="s">
        <v>4854</v>
      </c>
      <c r="C1226" s="214">
        <v>12</v>
      </c>
      <c r="D1226" s="216" t="s">
        <v>3685</v>
      </c>
      <c r="E1226" s="217" t="s">
        <v>3686</v>
      </c>
    </row>
    <row r="1227" ht="16" customHeight="1" spans="1:5">
      <c r="A1227" s="214">
        <v>1226</v>
      </c>
      <c r="B1227" s="215" t="s">
        <v>4855</v>
      </c>
      <c r="C1227" s="214">
        <v>8</v>
      </c>
      <c r="D1227" s="216" t="s">
        <v>3685</v>
      </c>
      <c r="E1227" s="217" t="s">
        <v>3686</v>
      </c>
    </row>
    <row r="1228" ht="16" customHeight="1" spans="1:5">
      <c r="A1228" s="214">
        <v>1227</v>
      </c>
      <c r="B1228" s="215" t="s">
        <v>4856</v>
      </c>
      <c r="C1228" s="214">
        <v>6</v>
      </c>
      <c r="D1228" s="216" t="s">
        <v>3704</v>
      </c>
      <c r="E1228" s="217" t="s">
        <v>3705</v>
      </c>
    </row>
    <row r="1229" ht="16" customHeight="1" spans="1:5">
      <c r="A1229" s="214">
        <v>1228</v>
      </c>
      <c r="B1229" s="215" t="s">
        <v>4857</v>
      </c>
      <c r="C1229" s="214">
        <v>50</v>
      </c>
      <c r="D1229" s="216" t="s">
        <v>3704</v>
      </c>
      <c r="E1229" s="217" t="s">
        <v>3705</v>
      </c>
    </row>
    <row r="1230" ht="16" customHeight="1" spans="1:5">
      <c r="A1230" s="214">
        <v>1229</v>
      </c>
      <c r="B1230" s="215" t="s">
        <v>4858</v>
      </c>
      <c r="C1230" s="214">
        <v>2</v>
      </c>
      <c r="D1230" s="216" t="s">
        <v>3707</v>
      </c>
      <c r="E1230" s="217" t="s">
        <v>3708</v>
      </c>
    </row>
    <row r="1231" ht="16" customHeight="1" spans="1:5">
      <c r="A1231" s="214">
        <v>1230</v>
      </c>
      <c r="B1231" s="215" t="s">
        <v>4859</v>
      </c>
      <c r="C1231" s="214">
        <v>1</v>
      </c>
      <c r="D1231" s="216" t="s">
        <v>3707</v>
      </c>
      <c r="E1231" s="217" t="s">
        <v>3708</v>
      </c>
    </row>
    <row r="1232" ht="16" customHeight="1" spans="1:5">
      <c r="A1232" s="214">
        <v>1231</v>
      </c>
      <c r="B1232" s="215" t="s">
        <v>4860</v>
      </c>
      <c r="C1232" s="214">
        <v>1</v>
      </c>
      <c r="D1232" s="216" t="s">
        <v>3707</v>
      </c>
      <c r="E1232" s="217" t="s">
        <v>3708</v>
      </c>
    </row>
    <row r="1233" ht="16" customHeight="1" spans="1:5">
      <c r="A1233" s="214">
        <v>1232</v>
      </c>
      <c r="B1233" s="215" t="s">
        <v>4861</v>
      </c>
      <c r="C1233" s="214">
        <v>2</v>
      </c>
      <c r="D1233" s="216" t="s">
        <v>3699</v>
      </c>
      <c r="E1233" s="217" t="s">
        <v>3689</v>
      </c>
    </row>
    <row r="1234" ht="16" customHeight="1" spans="1:5">
      <c r="A1234" s="214">
        <v>1233</v>
      </c>
      <c r="B1234" s="215" t="s">
        <v>4862</v>
      </c>
      <c r="C1234" s="214">
        <v>2</v>
      </c>
      <c r="D1234" s="216" t="s">
        <v>3699</v>
      </c>
      <c r="E1234" s="217" t="s">
        <v>3689</v>
      </c>
    </row>
    <row r="1235" ht="16" customHeight="1" spans="1:5">
      <c r="A1235" s="214">
        <v>1234</v>
      </c>
      <c r="B1235" s="215" t="s">
        <v>4863</v>
      </c>
      <c r="C1235" s="214">
        <v>2</v>
      </c>
      <c r="D1235" s="216" t="s">
        <v>3699</v>
      </c>
      <c r="E1235" s="217" t="s">
        <v>3689</v>
      </c>
    </row>
    <row r="1236" ht="16" customHeight="1" spans="1:5">
      <c r="A1236" s="214">
        <v>1235</v>
      </c>
      <c r="B1236" s="215" t="s">
        <v>4864</v>
      </c>
      <c r="C1236" s="214">
        <v>2</v>
      </c>
      <c r="D1236" s="216" t="s">
        <v>3685</v>
      </c>
      <c r="E1236" s="217" t="s">
        <v>3686</v>
      </c>
    </row>
    <row r="1237" ht="16" customHeight="1" spans="1:5">
      <c r="A1237" s="214">
        <v>1236</v>
      </c>
      <c r="B1237" s="215" t="s">
        <v>4865</v>
      </c>
      <c r="C1237" s="214">
        <v>2</v>
      </c>
      <c r="D1237" s="216" t="s">
        <v>3699</v>
      </c>
      <c r="E1237" s="217" t="s">
        <v>3689</v>
      </c>
    </row>
    <row r="1238" ht="16" customHeight="1" spans="1:5">
      <c r="A1238" s="214">
        <v>1237</v>
      </c>
      <c r="B1238" s="215" t="s">
        <v>4866</v>
      </c>
      <c r="C1238" s="214">
        <v>2</v>
      </c>
      <c r="D1238" s="216" t="s">
        <v>3699</v>
      </c>
      <c r="E1238" s="217" t="s">
        <v>3689</v>
      </c>
    </row>
    <row r="1239" ht="16" customHeight="1" spans="1:5">
      <c r="A1239" s="214">
        <v>1238</v>
      </c>
      <c r="B1239" s="215" t="s">
        <v>4867</v>
      </c>
      <c r="C1239" s="214">
        <v>2</v>
      </c>
      <c r="D1239" s="216" t="s">
        <v>3699</v>
      </c>
      <c r="E1239" s="217" t="s">
        <v>3689</v>
      </c>
    </row>
    <row r="1240" ht="16" customHeight="1" spans="1:5">
      <c r="A1240" s="214">
        <v>1239</v>
      </c>
      <c r="B1240" s="215" t="s">
        <v>4868</v>
      </c>
      <c r="C1240" s="214">
        <v>1</v>
      </c>
      <c r="D1240" s="216" t="s">
        <v>3699</v>
      </c>
      <c r="E1240" s="217" t="s">
        <v>3689</v>
      </c>
    </row>
    <row r="1241" ht="16" customHeight="1" spans="1:5">
      <c r="A1241" s="214">
        <v>1240</v>
      </c>
      <c r="B1241" s="215" t="s">
        <v>4869</v>
      </c>
      <c r="C1241" s="214">
        <v>2</v>
      </c>
      <c r="D1241" s="216" t="s">
        <v>3699</v>
      </c>
      <c r="E1241" s="217" t="s">
        <v>3689</v>
      </c>
    </row>
    <row r="1242" ht="16" customHeight="1" spans="1:5">
      <c r="A1242" s="214">
        <v>1241</v>
      </c>
      <c r="B1242" s="215" t="s">
        <v>4870</v>
      </c>
      <c r="C1242" s="214">
        <v>1</v>
      </c>
      <c r="D1242" s="216" t="s">
        <v>3685</v>
      </c>
      <c r="E1242" s="217" t="s">
        <v>3686</v>
      </c>
    </row>
    <row r="1243" ht="16" customHeight="1" spans="1:5">
      <c r="A1243" s="214">
        <v>1242</v>
      </c>
      <c r="B1243" s="215" t="s">
        <v>4871</v>
      </c>
      <c r="C1243" s="214">
        <v>1</v>
      </c>
      <c r="D1243" s="216" t="s">
        <v>3685</v>
      </c>
      <c r="E1243" s="217" t="s">
        <v>3686</v>
      </c>
    </row>
    <row r="1244" ht="16" customHeight="1" spans="1:5">
      <c r="A1244" s="214">
        <v>1243</v>
      </c>
      <c r="B1244" s="215" t="s">
        <v>4872</v>
      </c>
      <c r="C1244" s="214">
        <v>2</v>
      </c>
      <c r="D1244" s="216" t="s">
        <v>3685</v>
      </c>
      <c r="E1244" s="217" t="s">
        <v>3686</v>
      </c>
    </row>
    <row r="1245" ht="16" customHeight="1" spans="1:5">
      <c r="A1245" s="214">
        <v>1244</v>
      </c>
      <c r="B1245" s="215" t="s">
        <v>4873</v>
      </c>
      <c r="C1245" s="214">
        <v>2</v>
      </c>
      <c r="D1245" s="216" t="s">
        <v>3699</v>
      </c>
      <c r="E1245" s="217" t="s">
        <v>3689</v>
      </c>
    </row>
    <row r="1246" ht="16" customHeight="1" spans="1:5">
      <c r="A1246" s="214">
        <v>1245</v>
      </c>
      <c r="B1246" s="215" t="s">
        <v>4874</v>
      </c>
      <c r="C1246" s="214">
        <v>2</v>
      </c>
      <c r="D1246" s="216" t="s">
        <v>3699</v>
      </c>
      <c r="E1246" s="217" t="s">
        <v>3689</v>
      </c>
    </row>
    <row r="1247" ht="16" customHeight="1" spans="1:5">
      <c r="A1247" s="214">
        <v>1246</v>
      </c>
      <c r="B1247" s="215" t="s">
        <v>4875</v>
      </c>
      <c r="C1247" s="214">
        <v>2</v>
      </c>
      <c r="D1247" s="216" t="s">
        <v>3699</v>
      </c>
      <c r="E1247" s="217" t="s">
        <v>3689</v>
      </c>
    </row>
    <row r="1248" ht="16" customHeight="1" spans="1:5">
      <c r="A1248" s="214">
        <v>1247</v>
      </c>
      <c r="B1248" s="215" t="s">
        <v>4876</v>
      </c>
      <c r="C1248" s="214">
        <v>2</v>
      </c>
      <c r="D1248" s="216" t="s">
        <v>3699</v>
      </c>
      <c r="E1248" s="217" t="s">
        <v>3689</v>
      </c>
    </row>
    <row r="1249" ht="16" customHeight="1" spans="1:5">
      <c r="A1249" s="214">
        <v>1248</v>
      </c>
      <c r="B1249" s="215" t="s">
        <v>4877</v>
      </c>
      <c r="C1249" s="214">
        <v>1</v>
      </c>
      <c r="D1249" s="216" t="s">
        <v>3685</v>
      </c>
      <c r="E1249" s="217" t="s">
        <v>3686</v>
      </c>
    </row>
    <row r="1250" ht="16" customHeight="1" spans="1:5">
      <c r="A1250" s="214">
        <v>1249</v>
      </c>
      <c r="B1250" s="215" t="s">
        <v>4878</v>
      </c>
      <c r="C1250" s="214">
        <v>2</v>
      </c>
      <c r="D1250" s="216" t="s">
        <v>3685</v>
      </c>
      <c r="E1250" s="217" t="s">
        <v>3686</v>
      </c>
    </row>
    <row r="1251" ht="16" customHeight="1" spans="1:5">
      <c r="A1251" s="214">
        <v>1250</v>
      </c>
      <c r="B1251" s="215" t="s">
        <v>4879</v>
      </c>
      <c r="C1251" s="214">
        <v>1</v>
      </c>
      <c r="D1251" s="216" t="s">
        <v>3699</v>
      </c>
      <c r="E1251" s="217" t="s">
        <v>3689</v>
      </c>
    </row>
    <row r="1252" ht="16" customHeight="1" spans="1:5">
      <c r="A1252" s="214">
        <v>1251</v>
      </c>
      <c r="B1252" s="215" t="s">
        <v>4880</v>
      </c>
      <c r="C1252" s="214">
        <v>2</v>
      </c>
      <c r="D1252" s="216" t="s">
        <v>3699</v>
      </c>
      <c r="E1252" s="217" t="s">
        <v>3689</v>
      </c>
    </row>
    <row r="1253" ht="16" customHeight="1" spans="1:5">
      <c r="A1253" s="214">
        <v>1252</v>
      </c>
      <c r="B1253" s="215" t="s">
        <v>4881</v>
      </c>
      <c r="C1253" s="214">
        <v>1</v>
      </c>
      <c r="D1253" s="216" t="s">
        <v>3685</v>
      </c>
      <c r="E1253" s="217" t="s">
        <v>3686</v>
      </c>
    </row>
    <row r="1254" ht="16" customHeight="1" spans="1:5">
      <c r="A1254" s="214">
        <v>1253</v>
      </c>
      <c r="B1254" s="215" t="s">
        <v>4882</v>
      </c>
      <c r="C1254" s="214">
        <v>1</v>
      </c>
      <c r="D1254" s="216" t="s">
        <v>3685</v>
      </c>
      <c r="E1254" s="217" t="s">
        <v>3686</v>
      </c>
    </row>
    <row r="1255" ht="16" customHeight="1" spans="1:5">
      <c r="A1255" s="214">
        <v>1254</v>
      </c>
      <c r="B1255" s="215" t="s">
        <v>4883</v>
      </c>
      <c r="C1255" s="214">
        <v>1</v>
      </c>
      <c r="D1255" s="216" t="s">
        <v>3699</v>
      </c>
      <c r="E1255" s="217" t="s">
        <v>3689</v>
      </c>
    </row>
    <row r="1256" ht="16" customHeight="1" spans="1:5">
      <c r="A1256" s="214">
        <v>1255</v>
      </c>
      <c r="B1256" s="215" t="s">
        <v>4884</v>
      </c>
      <c r="C1256" s="214">
        <v>2</v>
      </c>
      <c r="D1256" s="216" t="s">
        <v>3685</v>
      </c>
      <c r="E1256" s="217" t="s">
        <v>3686</v>
      </c>
    </row>
    <row r="1257" ht="16" customHeight="1" spans="1:5">
      <c r="A1257" s="214">
        <v>1256</v>
      </c>
      <c r="B1257" s="215" t="s">
        <v>4885</v>
      </c>
      <c r="C1257" s="214">
        <v>2</v>
      </c>
      <c r="D1257" s="216" t="s">
        <v>3699</v>
      </c>
      <c r="E1257" s="217" t="s">
        <v>3689</v>
      </c>
    </row>
    <row r="1258" ht="16" customHeight="1" spans="1:5">
      <c r="A1258" s="214">
        <v>1257</v>
      </c>
      <c r="B1258" s="215" t="s">
        <v>4886</v>
      </c>
      <c r="C1258" s="214">
        <v>2</v>
      </c>
      <c r="D1258" s="216" t="s">
        <v>3685</v>
      </c>
      <c r="E1258" s="217" t="s">
        <v>3686</v>
      </c>
    </row>
    <row r="1259" ht="16" customHeight="1" spans="1:5">
      <c r="A1259" s="214">
        <v>1258</v>
      </c>
      <c r="B1259" s="215" t="s">
        <v>4887</v>
      </c>
      <c r="C1259" s="214">
        <v>2</v>
      </c>
      <c r="D1259" s="216" t="s">
        <v>3699</v>
      </c>
      <c r="E1259" s="217" t="s">
        <v>3689</v>
      </c>
    </row>
    <row r="1260" ht="16" customHeight="1" spans="1:5">
      <c r="A1260" s="214">
        <v>1259</v>
      </c>
      <c r="B1260" s="215" t="s">
        <v>4888</v>
      </c>
      <c r="C1260" s="214">
        <v>2</v>
      </c>
      <c r="D1260" s="216" t="s">
        <v>3685</v>
      </c>
      <c r="E1260" s="217" t="s">
        <v>3686</v>
      </c>
    </row>
    <row r="1261" ht="16" customHeight="1" spans="1:5">
      <c r="A1261" s="214">
        <v>1260</v>
      </c>
      <c r="B1261" s="215" t="s">
        <v>4889</v>
      </c>
      <c r="C1261" s="214">
        <v>2</v>
      </c>
      <c r="D1261" s="216" t="s">
        <v>3699</v>
      </c>
      <c r="E1261" s="217" t="s">
        <v>3689</v>
      </c>
    </row>
    <row r="1262" ht="16" customHeight="1" spans="1:5">
      <c r="A1262" s="214">
        <v>1261</v>
      </c>
      <c r="B1262" s="215" t="s">
        <v>4890</v>
      </c>
      <c r="C1262" s="214">
        <v>2</v>
      </c>
      <c r="D1262" s="216" t="s">
        <v>3685</v>
      </c>
      <c r="E1262" s="217" t="s">
        <v>3686</v>
      </c>
    </row>
    <row r="1263" ht="16" customHeight="1" spans="1:5">
      <c r="A1263" s="214">
        <v>1262</v>
      </c>
      <c r="B1263" s="215" t="s">
        <v>4891</v>
      </c>
      <c r="C1263" s="214">
        <v>1</v>
      </c>
      <c r="D1263" s="216" t="s">
        <v>3699</v>
      </c>
      <c r="E1263" s="217" t="s">
        <v>3689</v>
      </c>
    </row>
    <row r="1264" ht="16" customHeight="1" spans="1:5">
      <c r="A1264" s="214">
        <v>1263</v>
      </c>
      <c r="B1264" s="215" t="s">
        <v>4892</v>
      </c>
      <c r="C1264" s="214">
        <v>1</v>
      </c>
      <c r="D1264" s="216" t="s">
        <v>3699</v>
      </c>
      <c r="E1264" s="217" t="s">
        <v>3689</v>
      </c>
    </row>
    <row r="1265" ht="16" customHeight="1" spans="1:5">
      <c r="A1265" s="214">
        <v>1264</v>
      </c>
      <c r="B1265" s="215" t="s">
        <v>4893</v>
      </c>
      <c r="C1265" s="214">
        <v>2</v>
      </c>
      <c r="D1265" s="216" t="s">
        <v>3685</v>
      </c>
      <c r="E1265" s="217" t="s">
        <v>3686</v>
      </c>
    </row>
    <row r="1266" ht="16" customHeight="1" spans="1:5">
      <c r="A1266" s="214">
        <v>1265</v>
      </c>
      <c r="B1266" s="215" t="s">
        <v>4894</v>
      </c>
      <c r="C1266" s="214">
        <v>4</v>
      </c>
      <c r="D1266" s="216" t="s">
        <v>3699</v>
      </c>
      <c r="E1266" s="217" t="s">
        <v>3689</v>
      </c>
    </row>
    <row r="1267" ht="16" customHeight="1" spans="1:5">
      <c r="A1267" s="214">
        <v>1266</v>
      </c>
      <c r="B1267" s="215" t="s">
        <v>4895</v>
      </c>
      <c r="C1267" s="214">
        <v>8</v>
      </c>
      <c r="D1267" s="216" t="s">
        <v>3699</v>
      </c>
      <c r="E1267" s="217" t="s">
        <v>3689</v>
      </c>
    </row>
    <row r="1268" ht="16" customHeight="1" spans="1:5">
      <c r="A1268" s="214">
        <v>1267</v>
      </c>
      <c r="B1268" s="215" t="s">
        <v>4896</v>
      </c>
      <c r="C1268" s="214">
        <v>2</v>
      </c>
      <c r="D1268" s="216" t="s">
        <v>3699</v>
      </c>
      <c r="E1268" s="217" t="s">
        <v>3689</v>
      </c>
    </row>
    <row r="1269" ht="16" customHeight="1" spans="1:5">
      <c r="A1269" s="214">
        <v>1268</v>
      </c>
      <c r="B1269" s="215" t="s">
        <v>4897</v>
      </c>
      <c r="C1269" s="214">
        <v>2</v>
      </c>
      <c r="D1269" s="216" t="s">
        <v>3685</v>
      </c>
      <c r="E1269" s="217" t="s">
        <v>3686</v>
      </c>
    </row>
    <row r="1270" ht="16" customHeight="1" spans="1:5">
      <c r="A1270" s="214">
        <v>1269</v>
      </c>
      <c r="B1270" s="215" t="s">
        <v>4898</v>
      </c>
      <c r="C1270" s="214">
        <v>2</v>
      </c>
      <c r="D1270" s="216" t="s">
        <v>3699</v>
      </c>
      <c r="E1270" s="217" t="s">
        <v>3689</v>
      </c>
    </row>
    <row r="1271" ht="16" customHeight="1" spans="1:5">
      <c r="A1271" s="214">
        <v>1270</v>
      </c>
      <c r="B1271" s="215" t="s">
        <v>4899</v>
      </c>
      <c r="C1271" s="214">
        <v>1</v>
      </c>
      <c r="D1271" s="216" t="s">
        <v>3685</v>
      </c>
      <c r="E1271" s="217" t="s">
        <v>3686</v>
      </c>
    </row>
    <row r="1272" ht="16" customHeight="1" spans="1:5">
      <c r="A1272" s="214">
        <v>1271</v>
      </c>
      <c r="B1272" s="215" t="s">
        <v>4900</v>
      </c>
      <c r="C1272" s="214">
        <v>2</v>
      </c>
      <c r="D1272" s="216" t="s">
        <v>3699</v>
      </c>
      <c r="E1272" s="217" t="s">
        <v>3689</v>
      </c>
    </row>
    <row r="1273" ht="16" customHeight="1" spans="1:5">
      <c r="A1273" s="214">
        <v>1272</v>
      </c>
      <c r="B1273" s="215" t="s">
        <v>4901</v>
      </c>
      <c r="C1273" s="214">
        <v>2</v>
      </c>
      <c r="D1273" s="216" t="s">
        <v>3699</v>
      </c>
      <c r="E1273" s="217" t="s">
        <v>3689</v>
      </c>
    </row>
    <row r="1274" ht="16" customHeight="1" spans="1:5">
      <c r="A1274" s="214">
        <v>1273</v>
      </c>
      <c r="B1274" s="215" t="s">
        <v>4902</v>
      </c>
      <c r="C1274" s="214">
        <v>2</v>
      </c>
      <c r="D1274" s="216" t="s">
        <v>3699</v>
      </c>
      <c r="E1274" s="217" t="s">
        <v>3689</v>
      </c>
    </row>
    <row r="1275" ht="16" customHeight="1" spans="1:5">
      <c r="A1275" s="214">
        <v>1274</v>
      </c>
      <c r="B1275" s="215" t="s">
        <v>4903</v>
      </c>
      <c r="C1275" s="214">
        <v>2</v>
      </c>
      <c r="D1275" s="216" t="s">
        <v>3699</v>
      </c>
      <c r="E1275" s="217" t="s">
        <v>3689</v>
      </c>
    </row>
    <row r="1276" ht="16" customHeight="1" spans="1:5">
      <c r="A1276" s="214">
        <v>1275</v>
      </c>
      <c r="B1276" s="215" t="s">
        <v>4904</v>
      </c>
      <c r="C1276" s="214">
        <v>1</v>
      </c>
      <c r="D1276" s="216" t="s">
        <v>3699</v>
      </c>
      <c r="E1276" s="217" t="s">
        <v>3689</v>
      </c>
    </row>
    <row r="1277" ht="16" customHeight="1" spans="1:5">
      <c r="A1277" s="214">
        <v>1276</v>
      </c>
      <c r="B1277" s="215" t="s">
        <v>4905</v>
      </c>
      <c r="C1277" s="214">
        <v>1</v>
      </c>
      <c r="D1277" s="216" t="s">
        <v>3699</v>
      </c>
      <c r="E1277" s="217" t="s">
        <v>3689</v>
      </c>
    </row>
    <row r="1278" ht="16" customHeight="1" spans="1:5">
      <c r="A1278" s="214">
        <v>1277</v>
      </c>
      <c r="B1278" s="215" t="s">
        <v>4906</v>
      </c>
      <c r="C1278" s="214">
        <v>1</v>
      </c>
      <c r="D1278" s="216" t="s">
        <v>3699</v>
      </c>
      <c r="E1278" s="217" t="s">
        <v>3689</v>
      </c>
    </row>
    <row r="1279" ht="16" customHeight="1" spans="1:5">
      <c r="A1279" s="214">
        <v>1278</v>
      </c>
      <c r="B1279" s="215" t="s">
        <v>4907</v>
      </c>
      <c r="C1279" s="214">
        <v>2</v>
      </c>
      <c r="D1279" s="216" t="s">
        <v>3685</v>
      </c>
      <c r="E1279" s="217" t="s">
        <v>3686</v>
      </c>
    </row>
    <row r="1280" ht="16" customHeight="1" spans="1:5">
      <c r="A1280" s="214">
        <v>1279</v>
      </c>
      <c r="B1280" s="215" t="s">
        <v>4908</v>
      </c>
      <c r="C1280" s="214">
        <v>2</v>
      </c>
      <c r="D1280" s="216" t="s">
        <v>3699</v>
      </c>
      <c r="E1280" s="217" t="s">
        <v>3689</v>
      </c>
    </row>
    <row r="1281" ht="16" customHeight="1" spans="1:5">
      <c r="A1281" s="214">
        <v>1280</v>
      </c>
      <c r="B1281" s="215" t="s">
        <v>4909</v>
      </c>
      <c r="C1281" s="214">
        <v>2</v>
      </c>
      <c r="D1281" s="216" t="s">
        <v>3685</v>
      </c>
      <c r="E1281" s="217" t="s">
        <v>3686</v>
      </c>
    </row>
    <row r="1282" ht="16" customHeight="1" spans="1:5">
      <c r="A1282" s="214">
        <v>1281</v>
      </c>
      <c r="B1282" s="215" t="s">
        <v>4910</v>
      </c>
      <c r="C1282" s="214">
        <v>2</v>
      </c>
      <c r="D1282" s="216" t="s">
        <v>3685</v>
      </c>
      <c r="E1282" s="217" t="s">
        <v>3686</v>
      </c>
    </row>
    <row r="1283" ht="16" customHeight="1" spans="1:5">
      <c r="A1283" s="214">
        <v>1282</v>
      </c>
      <c r="B1283" s="215" t="s">
        <v>4911</v>
      </c>
      <c r="C1283" s="214">
        <v>2</v>
      </c>
      <c r="D1283" s="216" t="s">
        <v>3699</v>
      </c>
      <c r="E1283" s="217" t="s">
        <v>3689</v>
      </c>
    </row>
    <row r="1284" ht="16" customHeight="1" spans="1:5">
      <c r="A1284" s="214">
        <v>1283</v>
      </c>
      <c r="B1284" s="215" t="s">
        <v>4912</v>
      </c>
      <c r="C1284" s="214">
        <v>14</v>
      </c>
      <c r="D1284" s="216" t="s">
        <v>3699</v>
      </c>
      <c r="E1284" s="217" t="s">
        <v>3689</v>
      </c>
    </row>
    <row r="1285" ht="16" customHeight="1" spans="1:5">
      <c r="A1285" s="214">
        <v>1284</v>
      </c>
      <c r="B1285" s="215" t="s">
        <v>4913</v>
      </c>
      <c r="C1285" s="214">
        <v>2</v>
      </c>
      <c r="D1285" s="216" t="s">
        <v>3685</v>
      </c>
      <c r="E1285" s="217" t="s">
        <v>3686</v>
      </c>
    </row>
    <row r="1286" ht="16" customHeight="1" spans="1:5">
      <c r="A1286" s="214">
        <v>1285</v>
      </c>
      <c r="B1286" s="215" t="s">
        <v>4914</v>
      </c>
      <c r="C1286" s="214">
        <v>4</v>
      </c>
      <c r="D1286" s="216" t="s">
        <v>3699</v>
      </c>
      <c r="E1286" s="217" t="s">
        <v>3689</v>
      </c>
    </row>
    <row r="1287" ht="16" customHeight="1" spans="1:5">
      <c r="A1287" s="214">
        <v>1286</v>
      </c>
      <c r="B1287" s="215" t="s">
        <v>4915</v>
      </c>
      <c r="C1287" s="214">
        <v>4</v>
      </c>
      <c r="D1287" s="216" t="s">
        <v>3699</v>
      </c>
      <c r="E1287" s="217" t="s">
        <v>3689</v>
      </c>
    </row>
    <row r="1288" ht="16" customHeight="1" spans="1:5">
      <c r="A1288" s="214">
        <v>1287</v>
      </c>
      <c r="B1288" s="215" t="s">
        <v>4916</v>
      </c>
      <c r="C1288" s="214">
        <v>2</v>
      </c>
      <c r="D1288" s="216" t="s">
        <v>3685</v>
      </c>
      <c r="E1288" s="217" t="s">
        <v>3686</v>
      </c>
    </row>
    <row r="1289" ht="16" customHeight="1" spans="1:5">
      <c r="A1289" s="214">
        <v>1288</v>
      </c>
      <c r="B1289" s="215" t="s">
        <v>4917</v>
      </c>
      <c r="C1289" s="214">
        <v>4</v>
      </c>
      <c r="D1289" s="216" t="s">
        <v>3699</v>
      </c>
      <c r="E1289" s="217" t="s">
        <v>3689</v>
      </c>
    </row>
    <row r="1290" ht="16" customHeight="1" spans="1:5">
      <c r="A1290" s="214">
        <v>1289</v>
      </c>
      <c r="B1290" s="215" t="s">
        <v>4918</v>
      </c>
      <c r="C1290" s="214">
        <v>8</v>
      </c>
      <c r="D1290" s="216" t="s">
        <v>3685</v>
      </c>
      <c r="E1290" s="217" t="s">
        <v>3686</v>
      </c>
    </row>
    <row r="1291" ht="16" customHeight="1" spans="1:5">
      <c r="A1291" s="214">
        <v>1290</v>
      </c>
      <c r="B1291" s="215" t="s">
        <v>4919</v>
      </c>
      <c r="C1291" s="214">
        <v>2</v>
      </c>
      <c r="D1291" s="216" t="s">
        <v>3699</v>
      </c>
      <c r="E1291" s="217" t="s">
        <v>3689</v>
      </c>
    </row>
    <row r="1292" ht="16" customHeight="1" spans="1:5">
      <c r="A1292" s="214">
        <v>1291</v>
      </c>
      <c r="B1292" s="215" t="s">
        <v>4920</v>
      </c>
      <c r="C1292" s="214">
        <v>6</v>
      </c>
      <c r="D1292" s="216" t="s">
        <v>3699</v>
      </c>
      <c r="E1292" s="217" t="s">
        <v>3689</v>
      </c>
    </row>
    <row r="1293" ht="16" customHeight="1" spans="1:5">
      <c r="A1293" s="214">
        <v>1292</v>
      </c>
      <c r="B1293" s="215" t="s">
        <v>4921</v>
      </c>
      <c r="C1293" s="214">
        <v>2</v>
      </c>
      <c r="D1293" s="216" t="s">
        <v>3699</v>
      </c>
      <c r="E1293" s="217" t="s">
        <v>3689</v>
      </c>
    </row>
    <row r="1294" ht="16" customHeight="1" spans="1:5">
      <c r="A1294" s="214">
        <v>1293</v>
      </c>
      <c r="B1294" s="215" t="s">
        <v>4922</v>
      </c>
      <c r="C1294" s="214">
        <v>8</v>
      </c>
      <c r="D1294" s="216" t="s">
        <v>3699</v>
      </c>
      <c r="E1294" s="217" t="s">
        <v>3689</v>
      </c>
    </row>
    <row r="1295" ht="16" customHeight="1" spans="1:5">
      <c r="A1295" s="214">
        <v>1294</v>
      </c>
      <c r="B1295" s="215" t="s">
        <v>4923</v>
      </c>
      <c r="C1295" s="214">
        <v>4</v>
      </c>
      <c r="D1295" s="216" t="s">
        <v>3699</v>
      </c>
      <c r="E1295" s="217" t="s">
        <v>3689</v>
      </c>
    </row>
    <row r="1296" ht="16" customHeight="1" spans="1:5">
      <c r="A1296" s="214">
        <v>1295</v>
      </c>
      <c r="B1296" s="215" t="s">
        <v>4924</v>
      </c>
      <c r="C1296" s="214">
        <v>1</v>
      </c>
      <c r="D1296" s="216" t="s">
        <v>3699</v>
      </c>
      <c r="E1296" s="217" t="s">
        <v>3689</v>
      </c>
    </row>
    <row r="1297" ht="16" customHeight="1" spans="1:5">
      <c r="A1297" s="214">
        <v>1296</v>
      </c>
      <c r="B1297" s="215" t="s">
        <v>4925</v>
      </c>
      <c r="C1297" s="214">
        <v>8</v>
      </c>
      <c r="D1297" s="216" t="s">
        <v>3699</v>
      </c>
      <c r="E1297" s="217" t="s">
        <v>3689</v>
      </c>
    </row>
    <row r="1298" ht="16" customHeight="1" spans="1:5">
      <c r="A1298" s="214">
        <v>1297</v>
      </c>
      <c r="B1298" s="215" t="s">
        <v>4926</v>
      </c>
      <c r="C1298" s="214">
        <v>2</v>
      </c>
      <c r="D1298" s="216" t="s">
        <v>3699</v>
      </c>
      <c r="E1298" s="217" t="s">
        <v>3689</v>
      </c>
    </row>
    <row r="1299" ht="16" customHeight="1" spans="1:5">
      <c r="A1299" s="214">
        <v>1298</v>
      </c>
      <c r="B1299" s="215" t="s">
        <v>4927</v>
      </c>
      <c r="C1299" s="214">
        <v>2</v>
      </c>
      <c r="D1299" s="216" t="s">
        <v>3699</v>
      </c>
      <c r="E1299" s="217" t="s">
        <v>3689</v>
      </c>
    </row>
    <row r="1300" ht="16" customHeight="1" spans="1:5">
      <c r="A1300" s="214">
        <v>1299</v>
      </c>
      <c r="B1300" s="215" t="s">
        <v>4928</v>
      </c>
      <c r="C1300" s="214">
        <v>8</v>
      </c>
      <c r="D1300" s="216" t="s">
        <v>3699</v>
      </c>
      <c r="E1300" s="217" t="s">
        <v>3689</v>
      </c>
    </row>
    <row r="1301" ht="16" customHeight="1" spans="1:5">
      <c r="A1301" s="214">
        <v>1300</v>
      </c>
      <c r="B1301" s="215" t="s">
        <v>4929</v>
      </c>
      <c r="C1301" s="214">
        <v>4</v>
      </c>
      <c r="D1301" s="216" t="s">
        <v>3699</v>
      </c>
      <c r="E1301" s="217" t="s">
        <v>3689</v>
      </c>
    </row>
    <row r="1302" ht="16" customHeight="1" spans="1:5">
      <c r="A1302" s="214">
        <v>1301</v>
      </c>
      <c r="B1302" s="215" t="s">
        <v>4930</v>
      </c>
      <c r="C1302" s="214">
        <v>2</v>
      </c>
      <c r="D1302" s="216" t="s">
        <v>3699</v>
      </c>
      <c r="E1302" s="217" t="s">
        <v>3689</v>
      </c>
    </row>
    <row r="1303" ht="16" customHeight="1" spans="1:5">
      <c r="A1303" s="214">
        <v>1302</v>
      </c>
      <c r="B1303" s="215" t="s">
        <v>4931</v>
      </c>
      <c r="C1303" s="214">
        <v>4</v>
      </c>
      <c r="D1303" s="216" t="s">
        <v>3699</v>
      </c>
      <c r="E1303" s="217" t="s">
        <v>3689</v>
      </c>
    </row>
    <row r="1304" ht="16" customHeight="1" spans="1:5">
      <c r="A1304" s="214">
        <v>1303</v>
      </c>
      <c r="B1304" s="215" t="s">
        <v>4932</v>
      </c>
      <c r="C1304" s="214">
        <v>1</v>
      </c>
      <c r="D1304" s="216" t="s">
        <v>3699</v>
      </c>
      <c r="E1304" s="217" t="s">
        <v>3689</v>
      </c>
    </row>
    <row r="1305" ht="16" customHeight="1" spans="1:5">
      <c r="A1305" s="214">
        <v>1304</v>
      </c>
      <c r="B1305" s="215" t="s">
        <v>4933</v>
      </c>
      <c r="C1305" s="214">
        <v>1</v>
      </c>
      <c r="D1305" s="216" t="s">
        <v>3704</v>
      </c>
      <c r="E1305" s="217" t="s">
        <v>3705</v>
      </c>
    </row>
    <row r="1306" ht="16" customHeight="1" spans="1:5">
      <c r="A1306" s="214">
        <v>1305</v>
      </c>
      <c r="B1306" s="215" t="s">
        <v>4934</v>
      </c>
      <c r="C1306" s="214">
        <v>3</v>
      </c>
      <c r="D1306" s="216" t="s">
        <v>3704</v>
      </c>
      <c r="E1306" s="217" t="s">
        <v>3705</v>
      </c>
    </row>
    <row r="1307" ht="16" customHeight="1" spans="1:5">
      <c r="A1307" s="214">
        <v>1306</v>
      </c>
      <c r="B1307" s="215" t="s">
        <v>4935</v>
      </c>
      <c r="C1307" s="214">
        <v>1</v>
      </c>
      <c r="D1307" s="216" t="s">
        <v>3704</v>
      </c>
      <c r="E1307" s="217" t="s">
        <v>3705</v>
      </c>
    </row>
    <row r="1308" ht="16" customHeight="1" spans="1:5">
      <c r="A1308" s="214">
        <v>1307</v>
      </c>
      <c r="B1308" s="215" t="s">
        <v>4936</v>
      </c>
      <c r="C1308" s="214">
        <v>1</v>
      </c>
      <c r="D1308" s="216" t="s">
        <v>3704</v>
      </c>
      <c r="E1308" s="217" t="s">
        <v>3705</v>
      </c>
    </row>
    <row r="1309" ht="16" customHeight="1" spans="1:5">
      <c r="A1309" s="214">
        <v>1308</v>
      </c>
      <c r="B1309" s="215" t="s">
        <v>4937</v>
      </c>
      <c r="C1309" s="214">
        <v>2</v>
      </c>
      <c r="D1309" s="216" t="s">
        <v>3704</v>
      </c>
      <c r="E1309" s="217" t="s">
        <v>3705</v>
      </c>
    </row>
    <row r="1310" ht="16" customHeight="1" spans="1:5">
      <c r="A1310" s="214">
        <v>1309</v>
      </c>
      <c r="B1310" s="215" t="s">
        <v>4859</v>
      </c>
      <c r="C1310" s="214">
        <v>2</v>
      </c>
      <c r="D1310" s="216" t="s">
        <v>3704</v>
      </c>
      <c r="E1310" s="217" t="s">
        <v>3705</v>
      </c>
    </row>
    <row r="1311" ht="16" customHeight="1" spans="1:5">
      <c r="A1311" s="214">
        <v>1310</v>
      </c>
      <c r="B1311" s="215" t="s">
        <v>4860</v>
      </c>
      <c r="C1311" s="214">
        <v>2</v>
      </c>
      <c r="D1311" s="216" t="s">
        <v>3704</v>
      </c>
      <c r="E1311" s="217" t="s">
        <v>3705</v>
      </c>
    </row>
    <row r="1312" ht="16" customHeight="1" spans="1:5">
      <c r="A1312" s="214">
        <v>1311</v>
      </c>
      <c r="B1312" s="215" t="s">
        <v>4938</v>
      </c>
      <c r="C1312" s="214">
        <v>1</v>
      </c>
      <c r="D1312" s="216" t="s">
        <v>3696</v>
      </c>
      <c r="E1312" s="217" t="s">
        <v>4183</v>
      </c>
    </row>
    <row r="1313" ht="16" customHeight="1" spans="1:5">
      <c r="A1313" s="214">
        <v>1312</v>
      </c>
      <c r="B1313" s="215" t="s">
        <v>4939</v>
      </c>
      <c r="C1313" s="214">
        <v>2</v>
      </c>
      <c r="D1313" s="216" t="s">
        <v>3696</v>
      </c>
      <c r="E1313" s="217" t="s">
        <v>4183</v>
      </c>
    </row>
    <row r="1314" ht="16" customHeight="1" spans="1:5">
      <c r="A1314" s="214">
        <v>1313</v>
      </c>
      <c r="B1314" s="215" t="s">
        <v>4940</v>
      </c>
      <c r="C1314" s="214">
        <v>2</v>
      </c>
      <c r="D1314" s="216" t="s">
        <v>3696</v>
      </c>
      <c r="E1314" s="217" t="s">
        <v>4183</v>
      </c>
    </row>
    <row r="1315" ht="16" customHeight="1" spans="1:5">
      <c r="A1315" s="214">
        <v>1314</v>
      </c>
      <c r="B1315" s="215" t="s">
        <v>4941</v>
      </c>
      <c r="C1315" s="214">
        <v>1</v>
      </c>
      <c r="D1315" s="216" t="s">
        <v>3696</v>
      </c>
      <c r="E1315" s="217" t="s">
        <v>4183</v>
      </c>
    </row>
    <row r="1316" ht="16" customHeight="1" spans="1:5">
      <c r="A1316" s="214">
        <v>1315</v>
      </c>
      <c r="B1316" s="215" t="s">
        <v>4942</v>
      </c>
      <c r="C1316" s="214">
        <v>1</v>
      </c>
      <c r="D1316" s="216" t="s">
        <v>3696</v>
      </c>
      <c r="E1316" s="217" t="s">
        <v>4183</v>
      </c>
    </row>
    <row r="1317" ht="16" customHeight="1" spans="1:5">
      <c r="A1317" s="214">
        <v>1316</v>
      </c>
      <c r="B1317" s="215" t="s">
        <v>4943</v>
      </c>
      <c r="C1317" s="214">
        <v>1</v>
      </c>
      <c r="D1317" s="216" t="s">
        <v>3696</v>
      </c>
      <c r="E1317" s="217" t="s">
        <v>4183</v>
      </c>
    </row>
    <row r="1318" ht="16" customHeight="1" spans="1:5">
      <c r="A1318" s="214">
        <v>1317</v>
      </c>
      <c r="B1318" s="215" t="s">
        <v>4944</v>
      </c>
      <c r="C1318" s="214">
        <v>2</v>
      </c>
      <c r="D1318" s="216" t="s">
        <v>3696</v>
      </c>
      <c r="E1318" s="217" t="s">
        <v>4183</v>
      </c>
    </row>
    <row r="1319" ht="16" customHeight="1" spans="1:5">
      <c r="A1319" s="214">
        <v>1318</v>
      </c>
      <c r="B1319" s="215" t="s">
        <v>4945</v>
      </c>
      <c r="C1319" s="214">
        <v>1</v>
      </c>
      <c r="D1319" s="216" t="s">
        <v>3696</v>
      </c>
      <c r="E1319" s="217" t="s">
        <v>4183</v>
      </c>
    </row>
    <row r="1320" ht="16" customHeight="1" spans="1:5">
      <c r="A1320" s="214">
        <v>1319</v>
      </c>
      <c r="B1320" s="215" t="s">
        <v>4946</v>
      </c>
      <c r="C1320" s="214">
        <v>1</v>
      </c>
      <c r="D1320" s="216" t="s">
        <v>3696</v>
      </c>
      <c r="E1320" s="217" t="s">
        <v>4183</v>
      </c>
    </row>
    <row r="1321" ht="16" customHeight="1" spans="1:5">
      <c r="A1321" s="214">
        <v>1320</v>
      </c>
      <c r="B1321" s="215" t="s">
        <v>4947</v>
      </c>
      <c r="C1321" s="214">
        <v>1</v>
      </c>
      <c r="D1321" s="216" t="s">
        <v>3696</v>
      </c>
      <c r="E1321" s="217" t="s">
        <v>4183</v>
      </c>
    </row>
    <row r="1322" ht="16" customHeight="1" spans="1:5">
      <c r="A1322" s="214">
        <v>1321</v>
      </c>
      <c r="B1322" s="215" t="s">
        <v>4948</v>
      </c>
      <c r="C1322" s="214">
        <v>3</v>
      </c>
      <c r="D1322" s="216" t="s">
        <v>3696</v>
      </c>
      <c r="E1322" s="217" t="s">
        <v>4183</v>
      </c>
    </row>
    <row r="1323" ht="16" customHeight="1" spans="1:5">
      <c r="A1323" s="214">
        <v>1322</v>
      </c>
      <c r="B1323" s="215" t="s">
        <v>4949</v>
      </c>
      <c r="C1323" s="214">
        <v>1</v>
      </c>
      <c r="D1323" s="216" t="s">
        <v>3696</v>
      </c>
      <c r="E1323" s="217" t="s">
        <v>4183</v>
      </c>
    </row>
    <row r="1324" ht="16" customHeight="1" spans="1:5">
      <c r="A1324" s="214">
        <v>1323</v>
      </c>
      <c r="B1324" s="215" t="s">
        <v>4950</v>
      </c>
      <c r="C1324" s="214">
        <v>1</v>
      </c>
      <c r="D1324" s="216" t="s">
        <v>3696</v>
      </c>
      <c r="E1324" s="217" t="s">
        <v>4183</v>
      </c>
    </row>
    <row r="1325" ht="16" customHeight="1" spans="1:5">
      <c r="A1325" s="214">
        <v>1324</v>
      </c>
      <c r="B1325" s="215" t="s">
        <v>4938</v>
      </c>
      <c r="C1325" s="214">
        <v>1</v>
      </c>
      <c r="D1325" s="216" t="s">
        <v>3693</v>
      </c>
      <c r="E1325" s="217" t="s">
        <v>3694</v>
      </c>
    </row>
    <row r="1326" ht="16" customHeight="1" spans="1:5">
      <c r="A1326" s="214">
        <v>1325</v>
      </c>
      <c r="B1326" s="215" t="s">
        <v>4942</v>
      </c>
      <c r="C1326" s="214">
        <v>1</v>
      </c>
      <c r="D1326" s="216" t="s">
        <v>3693</v>
      </c>
      <c r="E1326" s="217" t="s">
        <v>3694</v>
      </c>
    </row>
    <row r="1327" ht="16" customHeight="1" spans="1:5">
      <c r="A1327" s="214">
        <v>1326</v>
      </c>
      <c r="B1327" s="215" t="s">
        <v>4943</v>
      </c>
      <c r="C1327" s="214">
        <v>1</v>
      </c>
      <c r="D1327" s="216" t="s">
        <v>3693</v>
      </c>
      <c r="E1327" s="217" t="s">
        <v>3694</v>
      </c>
    </row>
    <row r="1328" ht="16" customHeight="1" spans="1:5">
      <c r="A1328" s="214">
        <v>1327</v>
      </c>
      <c r="B1328" s="215" t="s">
        <v>4951</v>
      </c>
      <c r="C1328" s="214">
        <v>1</v>
      </c>
      <c r="D1328" s="216" t="s">
        <v>3693</v>
      </c>
      <c r="E1328" s="217" t="s">
        <v>3694</v>
      </c>
    </row>
    <row r="1329" ht="16" customHeight="1" spans="1:5">
      <c r="A1329" s="214">
        <v>1328</v>
      </c>
      <c r="B1329" s="215" t="s">
        <v>4952</v>
      </c>
      <c r="C1329" s="214">
        <v>1</v>
      </c>
      <c r="D1329" s="216" t="s">
        <v>3693</v>
      </c>
      <c r="E1329" s="217" t="s">
        <v>3694</v>
      </c>
    </row>
    <row r="1330" ht="16" customHeight="1" spans="1:5">
      <c r="A1330" s="214">
        <v>1329</v>
      </c>
      <c r="B1330" s="215" t="s">
        <v>4953</v>
      </c>
      <c r="C1330" s="214">
        <v>1</v>
      </c>
      <c r="D1330" s="216" t="s">
        <v>3693</v>
      </c>
      <c r="E1330" s="217" t="s">
        <v>3694</v>
      </c>
    </row>
    <row r="1331" ht="16" customHeight="1" spans="1:5">
      <c r="A1331" s="214">
        <v>1330</v>
      </c>
      <c r="B1331" s="215" t="s">
        <v>4944</v>
      </c>
      <c r="C1331" s="214">
        <v>1</v>
      </c>
      <c r="D1331" s="216" t="s">
        <v>3693</v>
      </c>
      <c r="E1331" s="217" t="s">
        <v>3694</v>
      </c>
    </row>
    <row r="1332" ht="16" customHeight="1" spans="1:5">
      <c r="A1332" s="214">
        <v>1331</v>
      </c>
      <c r="B1332" s="215" t="s">
        <v>4945</v>
      </c>
      <c r="C1332" s="214">
        <v>2</v>
      </c>
      <c r="D1332" s="216" t="s">
        <v>3693</v>
      </c>
      <c r="E1332" s="217" t="s">
        <v>3694</v>
      </c>
    </row>
    <row r="1333" ht="16" customHeight="1" spans="1:5">
      <c r="A1333" s="214">
        <v>1332</v>
      </c>
      <c r="B1333" s="215" t="s">
        <v>4954</v>
      </c>
      <c r="C1333" s="214">
        <v>3</v>
      </c>
      <c r="D1333" s="216" t="s">
        <v>3693</v>
      </c>
      <c r="E1333" s="217" t="s">
        <v>3694</v>
      </c>
    </row>
    <row r="1334" ht="16" customHeight="1" spans="1:5">
      <c r="A1334" s="214">
        <v>1333</v>
      </c>
      <c r="B1334" s="215" t="s">
        <v>4947</v>
      </c>
      <c r="C1334" s="214">
        <v>1</v>
      </c>
      <c r="D1334" s="216" t="s">
        <v>3693</v>
      </c>
      <c r="E1334" s="217" t="s">
        <v>3694</v>
      </c>
    </row>
    <row r="1335" ht="16" customHeight="1" spans="1:5">
      <c r="A1335" s="214">
        <v>1334</v>
      </c>
      <c r="B1335" s="215" t="s">
        <v>4948</v>
      </c>
      <c r="C1335" s="214">
        <v>4</v>
      </c>
      <c r="D1335" s="216" t="s">
        <v>3693</v>
      </c>
      <c r="E1335" s="217" t="s">
        <v>3694</v>
      </c>
    </row>
    <row r="1336" ht="16" customHeight="1" spans="1:5">
      <c r="A1336" s="214">
        <v>1335</v>
      </c>
      <c r="B1336" s="215" t="s">
        <v>4950</v>
      </c>
      <c r="C1336" s="214">
        <v>2</v>
      </c>
      <c r="D1336" s="216" t="s">
        <v>3693</v>
      </c>
      <c r="E1336" s="217" t="s">
        <v>3694</v>
      </c>
    </row>
    <row r="1337" ht="16" customHeight="1" spans="1:5">
      <c r="A1337" s="214">
        <v>1336</v>
      </c>
      <c r="B1337" s="215" t="s">
        <v>4949</v>
      </c>
      <c r="C1337" s="214">
        <v>2</v>
      </c>
      <c r="D1337" s="216" t="s">
        <v>3693</v>
      </c>
      <c r="E1337" s="217" t="s">
        <v>3694</v>
      </c>
    </row>
    <row r="1338" ht="16" customHeight="1" spans="1:5">
      <c r="A1338" s="214">
        <v>1337</v>
      </c>
      <c r="B1338" s="215" t="s">
        <v>4955</v>
      </c>
      <c r="C1338" s="214">
        <v>1</v>
      </c>
      <c r="D1338" s="216" t="s">
        <v>3699</v>
      </c>
      <c r="E1338" s="217" t="s">
        <v>3689</v>
      </c>
    </row>
    <row r="1339" ht="16" customHeight="1" spans="1:5">
      <c r="A1339" s="214">
        <v>1338</v>
      </c>
      <c r="B1339" s="215" t="s">
        <v>4956</v>
      </c>
      <c r="C1339" s="214">
        <v>2</v>
      </c>
      <c r="D1339" s="216" t="s">
        <v>3699</v>
      </c>
      <c r="E1339" s="217" t="s">
        <v>3689</v>
      </c>
    </row>
    <row r="1340" ht="16" customHeight="1" spans="1:5">
      <c r="A1340" s="214">
        <v>1339</v>
      </c>
      <c r="B1340" s="215" t="s">
        <v>4957</v>
      </c>
      <c r="C1340" s="214">
        <v>2</v>
      </c>
      <c r="D1340" s="216" t="s">
        <v>3699</v>
      </c>
      <c r="E1340" s="217" t="s">
        <v>3689</v>
      </c>
    </row>
    <row r="1341" ht="16" customHeight="1" spans="1:5">
      <c r="A1341" s="214">
        <v>1340</v>
      </c>
      <c r="B1341" s="215" t="s">
        <v>4958</v>
      </c>
      <c r="C1341" s="214">
        <v>2</v>
      </c>
      <c r="D1341" s="216" t="s">
        <v>3699</v>
      </c>
      <c r="E1341" s="217" t="s">
        <v>3689</v>
      </c>
    </row>
    <row r="1342" ht="16" customHeight="1" spans="1:5">
      <c r="A1342" s="214">
        <v>1341</v>
      </c>
      <c r="B1342" s="215" t="s">
        <v>4959</v>
      </c>
      <c r="C1342" s="214">
        <v>2</v>
      </c>
      <c r="D1342" s="216" t="s">
        <v>3699</v>
      </c>
      <c r="E1342" s="217" t="s">
        <v>3689</v>
      </c>
    </row>
    <row r="1343" ht="16" customHeight="1" spans="1:5">
      <c r="A1343" s="214">
        <v>1342</v>
      </c>
      <c r="B1343" s="215" t="s">
        <v>4960</v>
      </c>
      <c r="C1343" s="214">
        <v>2</v>
      </c>
      <c r="D1343" s="216" t="s">
        <v>3699</v>
      </c>
      <c r="E1343" s="217" t="s">
        <v>3689</v>
      </c>
    </row>
    <row r="1344" ht="16" customHeight="1" spans="1:5">
      <c r="A1344" s="214">
        <v>1343</v>
      </c>
      <c r="B1344" s="215" t="s">
        <v>4961</v>
      </c>
      <c r="C1344" s="214">
        <v>2</v>
      </c>
      <c r="D1344" s="216" t="s">
        <v>3699</v>
      </c>
      <c r="E1344" s="217" t="s">
        <v>3689</v>
      </c>
    </row>
    <row r="1345" ht="16" customHeight="1" spans="1:5">
      <c r="A1345" s="214">
        <v>1344</v>
      </c>
      <c r="B1345" s="215" t="s">
        <v>4962</v>
      </c>
      <c r="C1345" s="214">
        <v>1</v>
      </c>
      <c r="D1345" s="216" t="s">
        <v>3699</v>
      </c>
      <c r="E1345" s="217" t="s">
        <v>3689</v>
      </c>
    </row>
    <row r="1346" ht="16" customHeight="1" spans="1:5">
      <c r="A1346" s="214">
        <v>1345</v>
      </c>
      <c r="B1346" s="215" t="s">
        <v>4963</v>
      </c>
      <c r="C1346" s="214">
        <v>2</v>
      </c>
      <c r="D1346" s="216" t="s">
        <v>3699</v>
      </c>
      <c r="E1346" s="217" t="s">
        <v>3689</v>
      </c>
    </row>
    <row r="1347" ht="16" customHeight="1" spans="1:5">
      <c r="A1347" s="214">
        <v>1346</v>
      </c>
      <c r="B1347" s="215" t="s">
        <v>4964</v>
      </c>
      <c r="C1347" s="214">
        <v>3</v>
      </c>
      <c r="D1347" s="216" t="s">
        <v>3699</v>
      </c>
      <c r="E1347" s="217" t="s">
        <v>3689</v>
      </c>
    </row>
    <row r="1348" ht="16" customHeight="1" spans="1:5">
      <c r="A1348" s="214">
        <v>1347</v>
      </c>
      <c r="B1348" s="215" t="s">
        <v>4965</v>
      </c>
      <c r="C1348" s="214">
        <v>1</v>
      </c>
      <c r="D1348" s="216" t="s">
        <v>3699</v>
      </c>
      <c r="E1348" s="217" t="s">
        <v>3689</v>
      </c>
    </row>
    <row r="1349" ht="16" customHeight="1" spans="1:5">
      <c r="A1349" s="214">
        <v>1348</v>
      </c>
      <c r="B1349" s="215" t="s">
        <v>4966</v>
      </c>
      <c r="C1349" s="214">
        <v>3</v>
      </c>
      <c r="D1349" s="216" t="s">
        <v>3699</v>
      </c>
      <c r="E1349" s="217" t="s">
        <v>3689</v>
      </c>
    </row>
    <row r="1350" ht="16" customHeight="1" spans="1:5">
      <c r="A1350" s="214">
        <v>1349</v>
      </c>
      <c r="B1350" s="215" t="s">
        <v>4967</v>
      </c>
      <c r="C1350" s="214">
        <v>2</v>
      </c>
      <c r="D1350" s="216" t="s">
        <v>3704</v>
      </c>
      <c r="E1350" s="217" t="s">
        <v>3705</v>
      </c>
    </row>
    <row r="1351" ht="16" customHeight="1" spans="1:5">
      <c r="A1351" s="214">
        <v>1350</v>
      </c>
      <c r="B1351" s="215" t="s">
        <v>4957</v>
      </c>
      <c r="C1351" s="214">
        <v>2</v>
      </c>
      <c r="D1351" s="216" t="s">
        <v>3704</v>
      </c>
      <c r="E1351" s="217" t="s">
        <v>3705</v>
      </c>
    </row>
    <row r="1352" ht="16" customHeight="1" spans="1:5">
      <c r="A1352" s="214">
        <v>1351</v>
      </c>
      <c r="B1352" s="215" t="s">
        <v>4958</v>
      </c>
      <c r="C1352" s="214">
        <v>2</v>
      </c>
      <c r="D1352" s="216" t="s">
        <v>3704</v>
      </c>
      <c r="E1352" s="217" t="s">
        <v>3705</v>
      </c>
    </row>
    <row r="1353" ht="16" customHeight="1" spans="1:5">
      <c r="A1353" s="214">
        <v>1352</v>
      </c>
      <c r="B1353" s="215" t="s">
        <v>4959</v>
      </c>
      <c r="C1353" s="214">
        <v>3</v>
      </c>
      <c r="D1353" s="216" t="s">
        <v>3704</v>
      </c>
      <c r="E1353" s="217" t="s">
        <v>3705</v>
      </c>
    </row>
    <row r="1354" ht="16" customHeight="1" spans="1:5">
      <c r="A1354" s="214">
        <v>1353</v>
      </c>
      <c r="B1354" s="215" t="s">
        <v>4960</v>
      </c>
      <c r="C1354" s="214">
        <v>2</v>
      </c>
      <c r="D1354" s="216" t="s">
        <v>3704</v>
      </c>
      <c r="E1354" s="217" t="s">
        <v>3705</v>
      </c>
    </row>
    <row r="1355" ht="16" customHeight="1" spans="1:5">
      <c r="A1355" s="214">
        <v>1354</v>
      </c>
      <c r="B1355" s="215" t="s">
        <v>4961</v>
      </c>
      <c r="C1355" s="214">
        <v>2</v>
      </c>
      <c r="D1355" s="216" t="s">
        <v>3704</v>
      </c>
      <c r="E1355" s="217" t="s">
        <v>3705</v>
      </c>
    </row>
    <row r="1356" ht="16" customHeight="1" spans="1:5">
      <c r="A1356" s="214">
        <v>1355</v>
      </c>
      <c r="B1356" s="215" t="s">
        <v>4962</v>
      </c>
      <c r="C1356" s="214">
        <v>1</v>
      </c>
      <c r="D1356" s="216" t="s">
        <v>3704</v>
      </c>
      <c r="E1356" s="217" t="s">
        <v>3705</v>
      </c>
    </row>
    <row r="1357" ht="16" customHeight="1" spans="1:5">
      <c r="A1357" s="214">
        <v>1356</v>
      </c>
      <c r="B1357" s="215" t="s">
        <v>4968</v>
      </c>
      <c r="C1357" s="214">
        <v>4</v>
      </c>
      <c r="D1357" s="216" t="s">
        <v>3704</v>
      </c>
      <c r="E1357" s="217" t="s">
        <v>3705</v>
      </c>
    </row>
    <row r="1358" ht="16" customHeight="1" spans="1:5">
      <c r="A1358" s="214">
        <v>1357</v>
      </c>
      <c r="B1358" s="215" t="s">
        <v>4969</v>
      </c>
      <c r="C1358" s="214">
        <v>2</v>
      </c>
      <c r="D1358" s="216" t="s">
        <v>3707</v>
      </c>
      <c r="E1358" s="217" t="s">
        <v>3708</v>
      </c>
    </row>
    <row r="1359" ht="16" customHeight="1" spans="1:5">
      <c r="A1359" s="214">
        <v>1358</v>
      </c>
      <c r="B1359" s="215" t="s">
        <v>4970</v>
      </c>
      <c r="C1359" s="214">
        <v>2</v>
      </c>
      <c r="D1359" s="216" t="s">
        <v>3707</v>
      </c>
      <c r="E1359" s="217" t="s">
        <v>3708</v>
      </c>
    </row>
    <row r="1360" ht="16" customHeight="1" spans="1:5">
      <c r="A1360" s="214">
        <v>1359</v>
      </c>
      <c r="B1360" s="215" t="s">
        <v>4971</v>
      </c>
      <c r="C1360" s="214">
        <v>8</v>
      </c>
      <c r="D1360" s="216" t="s">
        <v>3707</v>
      </c>
      <c r="E1360" s="217" t="s">
        <v>3708</v>
      </c>
    </row>
    <row r="1361" ht="16" customHeight="1" spans="1:5">
      <c r="A1361" s="214">
        <v>1360</v>
      </c>
      <c r="B1361" s="215" t="s">
        <v>4972</v>
      </c>
      <c r="C1361" s="214">
        <v>4</v>
      </c>
      <c r="D1361" s="216" t="s">
        <v>3707</v>
      </c>
      <c r="E1361" s="217" t="s">
        <v>3708</v>
      </c>
    </row>
    <row r="1362" ht="16" customHeight="1" spans="1:5">
      <c r="A1362" s="214">
        <v>1361</v>
      </c>
      <c r="B1362" s="215" t="s">
        <v>4973</v>
      </c>
      <c r="C1362" s="214">
        <v>1</v>
      </c>
      <c r="D1362" s="216" t="s">
        <v>3704</v>
      </c>
      <c r="E1362" s="217" t="s">
        <v>3705</v>
      </c>
    </row>
    <row r="1363" ht="16" customHeight="1" spans="1:5">
      <c r="A1363" s="214">
        <v>1362</v>
      </c>
      <c r="B1363" s="215" t="s">
        <v>4974</v>
      </c>
      <c r="C1363" s="214">
        <v>5</v>
      </c>
      <c r="D1363" s="216" t="s">
        <v>3704</v>
      </c>
      <c r="E1363" s="217" t="s">
        <v>3705</v>
      </c>
    </row>
    <row r="1364" ht="16" customHeight="1" spans="1:5">
      <c r="A1364" s="214">
        <v>1363</v>
      </c>
      <c r="B1364" s="215" t="s">
        <v>4975</v>
      </c>
      <c r="C1364" s="214">
        <v>2</v>
      </c>
      <c r="D1364" s="216" t="s">
        <v>3895</v>
      </c>
      <c r="E1364" s="217" t="s">
        <v>3896</v>
      </c>
    </row>
    <row r="1365" ht="16" customHeight="1" spans="1:5">
      <c r="A1365" s="214">
        <v>1364</v>
      </c>
      <c r="B1365" s="215" t="s">
        <v>4976</v>
      </c>
      <c r="C1365" s="214">
        <v>1</v>
      </c>
      <c r="D1365" s="216" t="s">
        <v>3699</v>
      </c>
      <c r="E1365" s="217" t="s">
        <v>3689</v>
      </c>
    </row>
    <row r="1366" ht="16" customHeight="1" spans="1:5">
      <c r="A1366" s="214">
        <v>1365</v>
      </c>
      <c r="B1366" s="215" t="s">
        <v>4977</v>
      </c>
      <c r="C1366" s="214">
        <v>1</v>
      </c>
      <c r="D1366" s="216" t="s">
        <v>3699</v>
      </c>
      <c r="E1366" s="217" t="s">
        <v>3689</v>
      </c>
    </row>
    <row r="1367" ht="16" customHeight="1" spans="1:5">
      <c r="A1367" s="214">
        <v>1366</v>
      </c>
      <c r="B1367" s="215" t="s">
        <v>4978</v>
      </c>
      <c r="C1367" s="214">
        <v>2</v>
      </c>
      <c r="D1367" s="216" t="s">
        <v>3699</v>
      </c>
      <c r="E1367" s="217" t="s">
        <v>3689</v>
      </c>
    </row>
    <row r="1368" ht="16" customHeight="1" spans="1:5">
      <c r="A1368" s="214">
        <v>1367</v>
      </c>
      <c r="B1368" s="215" t="s">
        <v>4979</v>
      </c>
      <c r="C1368" s="214">
        <v>2</v>
      </c>
      <c r="D1368" s="216" t="s">
        <v>3699</v>
      </c>
      <c r="E1368" s="217" t="s">
        <v>3689</v>
      </c>
    </row>
    <row r="1369" ht="16" customHeight="1" spans="1:5">
      <c r="A1369" s="214">
        <v>1368</v>
      </c>
      <c r="B1369" s="215" t="s">
        <v>4980</v>
      </c>
      <c r="C1369" s="214">
        <v>1</v>
      </c>
      <c r="D1369" s="216" t="s">
        <v>3699</v>
      </c>
      <c r="E1369" s="217" t="s">
        <v>3689</v>
      </c>
    </row>
    <row r="1370" ht="16" customHeight="1" spans="1:5">
      <c r="A1370" s="214">
        <v>1369</v>
      </c>
      <c r="B1370" s="215" t="s">
        <v>4981</v>
      </c>
      <c r="C1370" s="214">
        <v>4</v>
      </c>
      <c r="D1370" s="216" t="s">
        <v>3699</v>
      </c>
      <c r="E1370" s="217" t="s">
        <v>3689</v>
      </c>
    </row>
    <row r="1371" ht="16" customHeight="1" spans="1:5">
      <c r="A1371" s="214">
        <v>1370</v>
      </c>
      <c r="B1371" s="215" t="s">
        <v>4982</v>
      </c>
      <c r="C1371" s="214">
        <v>1</v>
      </c>
      <c r="D1371" s="216" t="s">
        <v>3699</v>
      </c>
      <c r="E1371" s="217" t="s">
        <v>3689</v>
      </c>
    </row>
    <row r="1372" ht="16" customHeight="1" spans="1:5">
      <c r="A1372" s="214">
        <v>1371</v>
      </c>
      <c r="B1372" s="215" t="s">
        <v>4983</v>
      </c>
      <c r="C1372" s="214">
        <v>1</v>
      </c>
      <c r="D1372" s="216" t="s">
        <v>3699</v>
      </c>
      <c r="E1372" s="217" t="s">
        <v>3689</v>
      </c>
    </row>
    <row r="1373" ht="16" customHeight="1" spans="1:5">
      <c r="A1373" s="214">
        <v>1372</v>
      </c>
      <c r="B1373" s="215" t="s">
        <v>4984</v>
      </c>
      <c r="C1373" s="214">
        <v>2</v>
      </c>
      <c r="D1373" s="216" t="s">
        <v>3699</v>
      </c>
      <c r="E1373" s="217" t="s">
        <v>3689</v>
      </c>
    </row>
    <row r="1374" ht="16" customHeight="1" spans="1:5">
      <c r="A1374" s="214">
        <v>1373</v>
      </c>
      <c r="B1374" s="215" t="s">
        <v>4985</v>
      </c>
      <c r="C1374" s="214">
        <v>5</v>
      </c>
      <c r="D1374" s="216" t="s">
        <v>3699</v>
      </c>
      <c r="E1374" s="217" t="s">
        <v>3689</v>
      </c>
    </row>
    <row r="1375" ht="16" customHeight="1" spans="1:5">
      <c r="A1375" s="214">
        <v>1374</v>
      </c>
      <c r="B1375" s="215" t="s">
        <v>4986</v>
      </c>
      <c r="C1375" s="214">
        <v>4</v>
      </c>
      <c r="D1375" s="216" t="s">
        <v>3699</v>
      </c>
      <c r="E1375" s="217" t="s">
        <v>3689</v>
      </c>
    </row>
    <row r="1376" ht="16" customHeight="1" spans="1:5">
      <c r="A1376" s="214">
        <v>1375</v>
      </c>
      <c r="B1376" s="215" t="s">
        <v>4987</v>
      </c>
      <c r="C1376" s="214">
        <v>2</v>
      </c>
      <c r="D1376" s="216" t="s">
        <v>3699</v>
      </c>
      <c r="E1376" s="217" t="s">
        <v>3689</v>
      </c>
    </row>
    <row r="1377" ht="16" customHeight="1" spans="1:5">
      <c r="A1377" s="214">
        <v>1376</v>
      </c>
      <c r="B1377" s="215" t="s">
        <v>4988</v>
      </c>
      <c r="C1377" s="214">
        <v>2</v>
      </c>
      <c r="D1377" s="216" t="s">
        <v>3699</v>
      </c>
      <c r="E1377" s="217" t="s">
        <v>3689</v>
      </c>
    </row>
    <row r="1378" ht="16" customHeight="1" spans="1:5">
      <c r="A1378" s="214">
        <v>1377</v>
      </c>
      <c r="B1378" s="215" t="s">
        <v>4989</v>
      </c>
      <c r="C1378" s="214">
        <v>1</v>
      </c>
      <c r="D1378" s="216" t="s">
        <v>3699</v>
      </c>
      <c r="E1378" s="217" t="s">
        <v>3689</v>
      </c>
    </row>
    <row r="1379" ht="16" customHeight="1" spans="1:5">
      <c r="A1379" s="214">
        <v>1378</v>
      </c>
      <c r="B1379" s="215" t="s">
        <v>4980</v>
      </c>
      <c r="C1379" s="214">
        <v>2</v>
      </c>
      <c r="D1379" s="216" t="s">
        <v>3699</v>
      </c>
      <c r="E1379" s="217" t="s">
        <v>3689</v>
      </c>
    </row>
    <row r="1380" ht="16" customHeight="1" spans="1:5">
      <c r="A1380" s="214">
        <v>1379</v>
      </c>
      <c r="B1380" s="215" t="s">
        <v>4990</v>
      </c>
      <c r="C1380" s="214">
        <v>1</v>
      </c>
      <c r="D1380" s="216" t="s">
        <v>3699</v>
      </c>
      <c r="E1380" s="217" t="s">
        <v>3689</v>
      </c>
    </row>
    <row r="1381" ht="16" customHeight="1" spans="1:5">
      <c r="A1381" s="214">
        <v>1380</v>
      </c>
      <c r="B1381" s="215" t="s">
        <v>4991</v>
      </c>
      <c r="C1381" s="214">
        <v>2</v>
      </c>
      <c r="D1381" s="216" t="s">
        <v>3699</v>
      </c>
      <c r="E1381" s="217" t="s">
        <v>3689</v>
      </c>
    </row>
    <row r="1382" ht="16" customHeight="1" spans="1:5">
      <c r="A1382" s="214">
        <v>1381</v>
      </c>
      <c r="B1382" s="215" t="s">
        <v>4992</v>
      </c>
      <c r="C1382" s="214">
        <v>1</v>
      </c>
      <c r="D1382" s="216" t="s">
        <v>3699</v>
      </c>
      <c r="E1382" s="217" t="s">
        <v>3689</v>
      </c>
    </row>
    <row r="1383" ht="16" customHeight="1" spans="1:5">
      <c r="A1383" s="214">
        <v>1382</v>
      </c>
      <c r="B1383" s="215" t="s">
        <v>4993</v>
      </c>
      <c r="C1383" s="214">
        <v>2</v>
      </c>
      <c r="D1383" s="216" t="s">
        <v>3699</v>
      </c>
      <c r="E1383" s="217" t="s">
        <v>3689</v>
      </c>
    </row>
    <row r="1384" ht="16" customHeight="1" spans="1:5">
      <c r="A1384" s="214">
        <v>1383</v>
      </c>
      <c r="B1384" s="215" t="s">
        <v>4994</v>
      </c>
      <c r="C1384" s="214">
        <v>1</v>
      </c>
      <c r="D1384" s="216" t="s">
        <v>3699</v>
      </c>
      <c r="E1384" s="217" t="s">
        <v>3689</v>
      </c>
    </row>
    <row r="1385" ht="16" customHeight="1" spans="1:5">
      <c r="A1385" s="214">
        <v>1384</v>
      </c>
      <c r="B1385" s="215" t="s">
        <v>4995</v>
      </c>
      <c r="C1385" s="214">
        <v>5</v>
      </c>
      <c r="D1385" s="216" t="s">
        <v>3699</v>
      </c>
      <c r="E1385" s="217" t="s">
        <v>3689</v>
      </c>
    </row>
    <row r="1386" ht="16" customHeight="1" spans="1:5">
      <c r="A1386" s="214">
        <v>1385</v>
      </c>
      <c r="B1386" s="215" t="s">
        <v>4996</v>
      </c>
      <c r="C1386" s="214">
        <v>1</v>
      </c>
      <c r="D1386" s="216" t="s">
        <v>3699</v>
      </c>
      <c r="E1386" s="217" t="s">
        <v>3689</v>
      </c>
    </row>
    <row r="1387" ht="16" customHeight="1" spans="1:5">
      <c r="A1387" s="214">
        <v>1386</v>
      </c>
      <c r="B1387" s="215" t="s">
        <v>4997</v>
      </c>
      <c r="C1387" s="214">
        <v>1</v>
      </c>
      <c r="D1387" s="216" t="s">
        <v>3699</v>
      </c>
      <c r="E1387" s="217" t="s">
        <v>3689</v>
      </c>
    </row>
    <row r="1388" ht="16" customHeight="1" spans="1:5">
      <c r="A1388" s="214">
        <v>1387</v>
      </c>
      <c r="B1388" s="215" t="s">
        <v>4998</v>
      </c>
      <c r="C1388" s="214">
        <v>1</v>
      </c>
      <c r="D1388" s="216" t="s">
        <v>3699</v>
      </c>
      <c r="E1388" s="217" t="s">
        <v>3689</v>
      </c>
    </row>
    <row r="1389" ht="16" customHeight="1" spans="1:5">
      <c r="A1389" s="214">
        <v>1388</v>
      </c>
      <c r="B1389" s="215" t="s">
        <v>4999</v>
      </c>
      <c r="C1389" s="214">
        <v>3</v>
      </c>
      <c r="D1389" s="216" t="s">
        <v>3699</v>
      </c>
      <c r="E1389" s="217" t="s">
        <v>3689</v>
      </c>
    </row>
    <row r="1390" ht="16" customHeight="1" spans="1:5">
      <c r="A1390" s="214">
        <v>1389</v>
      </c>
      <c r="B1390" s="215" t="s">
        <v>5000</v>
      </c>
      <c r="C1390" s="214">
        <v>1</v>
      </c>
      <c r="D1390" s="216" t="s">
        <v>3699</v>
      </c>
      <c r="E1390" s="217" t="s">
        <v>3689</v>
      </c>
    </row>
    <row r="1391" ht="16" customHeight="1" spans="1:5">
      <c r="A1391" s="214">
        <v>1390</v>
      </c>
      <c r="B1391" s="215" t="s">
        <v>5001</v>
      </c>
      <c r="C1391" s="214">
        <v>2</v>
      </c>
      <c r="D1391" s="216" t="s">
        <v>3699</v>
      </c>
      <c r="E1391" s="217" t="s">
        <v>3689</v>
      </c>
    </row>
    <row r="1392" ht="16" customHeight="1" spans="1:5">
      <c r="A1392" s="214">
        <v>1391</v>
      </c>
      <c r="B1392" s="215" t="s">
        <v>5002</v>
      </c>
      <c r="C1392" s="214">
        <v>1</v>
      </c>
      <c r="D1392" s="216" t="s">
        <v>3699</v>
      </c>
      <c r="E1392" s="217" t="s">
        <v>3689</v>
      </c>
    </row>
    <row r="1393" ht="16" customHeight="1" spans="1:5">
      <c r="A1393" s="214">
        <v>1392</v>
      </c>
      <c r="B1393" s="215" t="s">
        <v>5003</v>
      </c>
      <c r="C1393" s="214">
        <v>1</v>
      </c>
      <c r="D1393" s="216" t="s">
        <v>3699</v>
      </c>
      <c r="E1393" s="217" t="s">
        <v>3689</v>
      </c>
    </row>
    <row r="1394" ht="16" customHeight="1" spans="1:5">
      <c r="A1394" s="214">
        <v>1393</v>
      </c>
      <c r="B1394" s="215" t="s">
        <v>5004</v>
      </c>
      <c r="C1394" s="214">
        <v>1</v>
      </c>
      <c r="D1394" s="216" t="s">
        <v>3699</v>
      </c>
      <c r="E1394" s="217" t="s">
        <v>3689</v>
      </c>
    </row>
    <row r="1395" ht="16" customHeight="1" spans="1:5">
      <c r="A1395" s="214">
        <v>1394</v>
      </c>
      <c r="B1395" s="215" t="s">
        <v>4976</v>
      </c>
      <c r="C1395" s="214">
        <v>1</v>
      </c>
      <c r="D1395" s="216" t="s">
        <v>3704</v>
      </c>
      <c r="E1395" s="217" t="s">
        <v>3705</v>
      </c>
    </row>
    <row r="1396" ht="16" customHeight="1" spans="1:5">
      <c r="A1396" s="214">
        <v>1395</v>
      </c>
      <c r="B1396" s="215" t="s">
        <v>5005</v>
      </c>
      <c r="C1396" s="214">
        <v>2</v>
      </c>
      <c r="D1396" s="216" t="s">
        <v>3704</v>
      </c>
      <c r="E1396" s="217" t="s">
        <v>3705</v>
      </c>
    </row>
    <row r="1397" ht="16" customHeight="1" spans="1:5">
      <c r="A1397" s="214">
        <v>1396</v>
      </c>
      <c r="B1397" s="215" t="s">
        <v>5006</v>
      </c>
      <c r="C1397" s="214">
        <v>2</v>
      </c>
      <c r="D1397" s="216" t="s">
        <v>3704</v>
      </c>
      <c r="E1397" s="217" t="s">
        <v>3705</v>
      </c>
    </row>
    <row r="1398" ht="16" customHeight="1" spans="1:5">
      <c r="A1398" s="214">
        <v>1397</v>
      </c>
      <c r="B1398" s="215" t="s">
        <v>5007</v>
      </c>
      <c r="C1398" s="214">
        <v>1</v>
      </c>
      <c r="D1398" s="216" t="s">
        <v>3704</v>
      </c>
      <c r="E1398" s="217" t="s">
        <v>3705</v>
      </c>
    </row>
    <row r="1399" ht="16" customHeight="1" spans="1:5">
      <c r="A1399" s="214">
        <v>1398</v>
      </c>
      <c r="B1399" s="215" t="s">
        <v>5008</v>
      </c>
      <c r="C1399" s="214">
        <v>1</v>
      </c>
      <c r="D1399" s="216" t="s">
        <v>3704</v>
      </c>
      <c r="E1399" s="217" t="s">
        <v>3705</v>
      </c>
    </row>
    <row r="1400" ht="16" customHeight="1" spans="1:5">
      <c r="A1400" s="214">
        <v>1399</v>
      </c>
      <c r="B1400" s="215" t="s">
        <v>5009</v>
      </c>
      <c r="C1400" s="214">
        <v>2</v>
      </c>
      <c r="D1400" s="216" t="s">
        <v>3704</v>
      </c>
      <c r="E1400" s="217" t="s">
        <v>3705</v>
      </c>
    </row>
    <row r="1401" ht="16" customHeight="1" spans="1:5">
      <c r="A1401" s="214">
        <v>1400</v>
      </c>
      <c r="B1401" s="215" t="s">
        <v>5010</v>
      </c>
      <c r="C1401" s="214">
        <v>2</v>
      </c>
      <c r="D1401" s="216" t="s">
        <v>3704</v>
      </c>
      <c r="E1401" s="217" t="s">
        <v>3705</v>
      </c>
    </row>
    <row r="1402" ht="16" customHeight="1" spans="1:5">
      <c r="A1402" s="214">
        <v>1401</v>
      </c>
      <c r="B1402" s="215" t="s">
        <v>5011</v>
      </c>
      <c r="C1402" s="214">
        <v>2</v>
      </c>
      <c r="D1402" s="216" t="s">
        <v>3704</v>
      </c>
      <c r="E1402" s="217" t="s">
        <v>3705</v>
      </c>
    </row>
    <row r="1403" ht="16" customHeight="1" spans="1:5">
      <c r="A1403" s="214">
        <v>1402</v>
      </c>
      <c r="B1403" s="215" t="s">
        <v>5012</v>
      </c>
      <c r="C1403" s="214">
        <v>2</v>
      </c>
      <c r="D1403" s="216" t="s">
        <v>3704</v>
      </c>
      <c r="E1403" s="217" t="s">
        <v>3705</v>
      </c>
    </row>
    <row r="1404" ht="16" customHeight="1" spans="1:5">
      <c r="A1404" s="214">
        <v>1403</v>
      </c>
      <c r="B1404" s="215" t="s">
        <v>5013</v>
      </c>
      <c r="C1404" s="214">
        <v>10</v>
      </c>
      <c r="D1404" s="216" t="s">
        <v>3704</v>
      </c>
      <c r="E1404" s="217" t="s">
        <v>3705</v>
      </c>
    </row>
    <row r="1405" ht="16" customHeight="1" spans="1:5">
      <c r="A1405" s="214">
        <v>1404</v>
      </c>
      <c r="B1405" s="215" t="s">
        <v>5014</v>
      </c>
      <c r="C1405" s="214">
        <v>1</v>
      </c>
      <c r="D1405" s="216" t="s">
        <v>3704</v>
      </c>
      <c r="E1405" s="217" t="s">
        <v>3705</v>
      </c>
    </row>
    <row r="1406" ht="16" customHeight="1" spans="1:5">
      <c r="A1406" s="214">
        <v>1405</v>
      </c>
      <c r="B1406" s="215" t="s">
        <v>5015</v>
      </c>
      <c r="C1406" s="214">
        <v>5</v>
      </c>
      <c r="D1406" s="216" t="s">
        <v>3704</v>
      </c>
      <c r="E1406" s="217" t="s">
        <v>3705</v>
      </c>
    </row>
    <row r="1407" ht="16" customHeight="1" spans="1:5">
      <c r="A1407" s="214">
        <v>1406</v>
      </c>
      <c r="B1407" s="215" t="s">
        <v>5016</v>
      </c>
      <c r="C1407" s="214">
        <v>3</v>
      </c>
      <c r="D1407" s="216" t="s">
        <v>3704</v>
      </c>
      <c r="E1407" s="217" t="s">
        <v>3705</v>
      </c>
    </row>
    <row r="1408" ht="16" customHeight="1" spans="1:5">
      <c r="A1408" s="214">
        <v>1407</v>
      </c>
      <c r="B1408" s="215" t="s">
        <v>5017</v>
      </c>
      <c r="C1408" s="214">
        <v>3</v>
      </c>
      <c r="D1408" s="216" t="s">
        <v>3704</v>
      </c>
      <c r="E1408" s="217" t="s">
        <v>3705</v>
      </c>
    </row>
    <row r="1409" ht="16" customHeight="1" spans="1:5">
      <c r="A1409" s="214">
        <v>1408</v>
      </c>
      <c r="B1409" s="215" t="s">
        <v>5018</v>
      </c>
      <c r="C1409" s="214">
        <v>2</v>
      </c>
      <c r="D1409" s="216" t="s">
        <v>3699</v>
      </c>
      <c r="E1409" s="217" t="s">
        <v>3689</v>
      </c>
    </row>
    <row r="1410" ht="16" customHeight="1" spans="1:5">
      <c r="A1410" s="214">
        <v>1409</v>
      </c>
      <c r="B1410" s="215" t="s">
        <v>5019</v>
      </c>
      <c r="C1410" s="214">
        <v>6</v>
      </c>
      <c r="D1410" s="216" t="s">
        <v>3699</v>
      </c>
      <c r="E1410" s="217" t="s">
        <v>3689</v>
      </c>
    </row>
    <row r="1411" ht="16" customHeight="1" spans="1:5">
      <c r="A1411" s="214">
        <v>1410</v>
      </c>
      <c r="B1411" s="215" t="s">
        <v>5020</v>
      </c>
      <c r="C1411" s="214">
        <v>1</v>
      </c>
      <c r="D1411" s="216" t="s">
        <v>3699</v>
      </c>
      <c r="E1411" s="217" t="s">
        <v>3689</v>
      </c>
    </row>
    <row r="1412" ht="16" customHeight="1" spans="1:5">
      <c r="A1412" s="214">
        <v>1411</v>
      </c>
      <c r="B1412" s="215" t="s">
        <v>5021</v>
      </c>
      <c r="C1412" s="214">
        <v>2</v>
      </c>
      <c r="D1412" s="216" t="s">
        <v>3699</v>
      </c>
      <c r="E1412" s="217" t="s">
        <v>3689</v>
      </c>
    </row>
    <row r="1413" ht="16" customHeight="1" spans="1:5">
      <c r="A1413" s="214">
        <v>1412</v>
      </c>
      <c r="B1413" s="215" t="s">
        <v>5022</v>
      </c>
      <c r="C1413" s="214">
        <v>1</v>
      </c>
      <c r="D1413" s="216" t="s">
        <v>3699</v>
      </c>
      <c r="E1413" s="217" t="s">
        <v>3689</v>
      </c>
    </row>
    <row r="1414" ht="16" customHeight="1" spans="1:5">
      <c r="A1414" s="214">
        <v>1413</v>
      </c>
      <c r="B1414" s="215" t="s">
        <v>5023</v>
      </c>
      <c r="C1414" s="214">
        <v>1</v>
      </c>
      <c r="D1414" s="216" t="s">
        <v>3699</v>
      </c>
      <c r="E1414" s="217" t="s">
        <v>3689</v>
      </c>
    </row>
    <row r="1415" ht="16" customHeight="1" spans="1:5">
      <c r="A1415" s="214">
        <v>1414</v>
      </c>
      <c r="B1415" s="215" t="s">
        <v>5024</v>
      </c>
      <c r="C1415" s="214">
        <v>4</v>
      </c>
      <c r="D1415" s="216" t="s">
        <v>3699</v>
      </c>
      <c r="E1415" s="217" t="s">
        <v>3689</v>
      </c>
    </row>
    <row r="1416" ht="16" customHeight="1" spans="1:5">
      <c r="A1416" s="214">
        <v>1415</v>
      </c>
      <c r="B1416" s="215" t="s">
        <v>5025</v>
      </c>
      <c r="C1416" s="214">
        <v>1</v>
      </c>
      <c r="D1416" s="216" t="s">
        <v>3699</v>
      </c>
      <c r="E1416" s="217" t="s">
        <v>3689</v>
      </c>
    </row>
    <row r="1417" ht="16" customHeight="1" spans="1:5">
      <c r="A1417" s="214">
        <v>1416</v>
      </c>
      <c r="B1417" s="215" t="s">
        <v>5026</v>
      </c>
      <c r="C1417" s="214">
        <v>2</v>
      </c>
      <c r="D1417" s="216" t="s">
        <v>3699</v>
      </c>
      <c r="E1417" s="217" t="s">
        <v>3689</v>
      </c>
    </row>
    <row r="1418" ht="16" customHeight="1" spans="1:5">
      <c r="A1418" s="214">
        <v>1417</v>
      </c>
      <c r="B1418" s="215" t="s">
        <v>5027</v>
      </c>
      <c r="C1418" s="214">
        <v>3</v>
      </c>
      <c r="D1418" s="216" t="s">
        <v>3704</v>
      </c>
      <c r="E1418" s="217" t="s">
        <v>3705</v>
      </c>
    </row>
    <row r="1419" ht="16" customHeight="1" spans="1:5">
      <c r="A1419" s="214">
        <v>1418</v>
      </c>
      <c r="B1419" s="215" t="s">
        <v>5028</v>
      </c>
      <c r="C1419" s="214">
        <v>3</v>
      </c>
      <c r="D1419" s="216" t="s">
        <v>3704</v>
      </c>
      <c r="E1419" s="217" t="s">
        <v>3705</v>
      </c>
    </row>
    <row r="1420" ht="16" customHeight="1" spans="1:5">
      <c r="A1420" s="214">
        <v>1419</v>
      </c>
      <c r="B1420" s="215" t="s">
        <v>5029</v>
      </c>
      <c r="C1420" s="214">
        <v>3</v>
      </c>
      <c r="D1420" s="216" t="s">
        <v>3704</v>
      </c>
      <c r="E1420" s="217" t="s">
        <v>3705</v>
      </c>
    </row>
    <row r="1421" ht="16" customHeight="1" spans="1:5">
      <c r="A1421" s="214">
        <v>1420</v>
      </c>
      <c r="B1421" s="215" t="s">
        <v>5030</v>
      </c>
      <c r="C1421" s="214">
        <v>1</v>
      </c>
      <c r="D1421" s="216" t="s">
        <v>3704</v>
      </c>
      <c r="E1421" s="217" t="s">
        <v>3705</v>
      </c>
    </row>
    <row r="1422" ht="16" customHeight="1" spans="1:5">
      <c r="A1422" s="214">
        <v>1421</v>
      </c>
      <c r="B1422" s="215" t="s">
        <v>5019</v>
      </c>
      <c r="C1422" s="214">
        <v>2</v>
      </c>
      <c r="D1422" s="216" t="s">
        <v>3704</v>
      </c>
      <c r="E1422" s="217" t="s">
        <v>3705</v>
      </c>
    </row>
    <row r="1423" ht="16" customHeight="1" spans="1:5">
      <c r="A1423" s="214">
        <v>1422</v>
      </c>
      <c r="B1423" s="215" t="s">
        <v>5020</v>
      </c>
      <c r="C1423" s="214">
        <v>2</v>
      </c>
      <c r="D1423" s="216" t="s">
        <v>3704</v>
      </c>
      <c r="E1423" s="217" t="s">
        <v>3705</v>
      </c>
    </row>
    <row r="1424" ht="16" customHeight="1" spans="1:5">
      <c r="A1424" s="214">
        <v>1423</v>
      </c>
      <c r="B1424" s="215" t="s">
        <v>5031</v>
      </c>
      <c r="C1424" s="214">
        <v>3</v>
      </c>
      <c r="D1424" s="216" t="s">
        <v>3704</v>
      </c>
      <c r="E1424" s="217" t="s">
        <v>3705</v>
      </c>
    </row>
    <row r="1425" ht="16" customHeight="1" spans="1:5">
      <c r="A1425" s="214">
        <v>1424</v>
      </c>
      <c r="B1425" s="215" t="s">
        <v>5032</v>
      </c>
      <c r="C1425" s="214">
        <v>1</v>
      </c>
      <c r="D1425" s="216" t="s">
        <v>3704</v>
      </c>
      <c r="E1425" s="217" t="s">
        <v>3705</v>
      </c>
    </row>
    <row r="1426" ht="16" customHeight="1" spans="1:5">
      <c r="A1426" s="214">
        <v>1425</v>
      </c>
      <c r="B1426" s="215" t="s">
        <v>5033</v>
      </c>
      <c r="C1426" s="214">
        <v>6</v>
      </c>
      <c r="D1426" s="216" t="s">
        <v>3704</v>
      </c>
      <c r="E1426" s="217" t="s">
        <v>3705</v>
      </c>
    </row>
    <row r="1427" ht="16" customHeight="1" spans="1:5">
      <c r="A1427" s="214">
        <v>1426</v>
      </c>
      <c r="B1427" s="215" t="s">
        <v>5034</v>
      </c>
      <c r="C1427" s="214">
        <v>4</v>
      </c>
      <c r="D1427" s="216" t="s">
        <v>3704</v>
      </c>
      <c r="E1427" s="217" t="s">
        <v>3705</v>
      </c>
    </row>
    <row r="1428" ht="16" customHeight="1" spans="1:5">
      <c r="A1428" s="214">
        <v>1427</v>
      </c>
      <c r="B1428" s="215" t="s">
        <v>5035</v>
      </c>
      <c r="C1428" s="214">
        <v>4</v>
      </c>
      <c r="D1428" s="216" t="s">
        <v>3704</v>
      </c>
      <c r="E1428" s="217" t="s">
        <v>3705</v>
      </c>
    </row>
    <row r="1429" ht="16" customHeight="1" spans="1:5">
      <c r="A1429" s="214">
        <v>1428</v>
      </c>
      <c r="B1429" s="215" t="s">
        <v>5036</v>
      </c>
      <c r="C1429" s="214">
        <v>3</v>
      </c>
      <c r="D1429" s="216" t="s">
        <v>3704</v>
      </c>
      <c r="E1429" s="217" t="s">
        <v>3705</v>
      </c>
    </row>
    <row r="1430" ht="16" customHeight="1" spans="1:5">
      <c r="A1430" s="214">
        <v>1429</v>
      </c>
      <c r="B1430" s="215" t="s">
        <v>5037</v>
      </c>
      <c r="C1430" s="214">
        <v>2</v>
      </c>
      <c r="D1430" s="216" t="s">
        <v>3704</v>
      </c>
      <c r="E1430" s="217" t="s">
        <v>3705</v>
      </c>
    </row>
    <row r="1431" ht="16" customHeight="1" spans="1:5">
      <c r="A1431" s="214">
        <v>1430</v>
      </c>
      <c r="B1431" s="215" t="s">
        <v>5038</v>
      </c>
      <c r="C1431" s="214">
        <v>3</v>
      </c>
      <c r="D1431" s="216" t="s">
        <v>3704</v>
      </c>
      <c r="E1431" s="217" t="s">
        <v>3705</v>
      </c>
    </row>
    <row r="1432" ht="16" customHeight="1" spans="1:5">
      <c r="A1432" s="214">
        <v>1431</v>
      </c>
      <c r="B1432" s="215" t="s">
        <v>5039</v>
      </c>
      <c r="C1432" s="214">
        <v>4</v>
      </c>
      <c r="D1432" s="216" t="s">
        <v>3704</v>
      </c>
      <c r="E1432" s="217" t="s">
        <v>3705</v>
      </c>
    </row>
    <row r="1433" ht="16" customHeight="1" spans="1:5">
      <c r="A1433" s="214">
        <v>1432</v>
      </c>
      <c r="B1433" s="215" t="s">
        <v>5040</v>
      </c>
      <c r="C1433" s="214">
        <v>4</v>
      </c>
      <c r="D1433" s="216" t="s">
        <v>3704</v>
      </c>
      <c r="E1433" s="217" t="s">
        <v>3705</v>
      </c>
    </row>
    <row r="1434" ht="16" customHeight="1" spans="1:5">
      <c r="A1434" s="214">
        <v>1433</v>
      </c>
      <c r="B1434" s="215" t="s">
        <v>5041</v>
      </c>
      <c r="C1434" s="214">
        <v>4</v>
      </c>
      <c r="D1434" s="216" t="s">
        <v>3704</v>
      </c>
      <c r="E1434" s="217" t="s">
        <v>3705</v>
      </c>
    </row>
    <row r="1435" ht="16" customHeight="1" spans="1:5">
      <c r="A1435" s="214">
        <v>1434</v>
      </c>
      <c r="B1435" s="215" t="s">
        <v>5042</v>
      </c>
      <c r="C1435" s="214">
        <v>2</v>
      </c>
      <c r="D1435" s="216" t="s">
        <v>3704</v>
      </c>
      <c r="E1435" s="217" t="s">
        <v>3705</v>
      </c>
    </row>
    <row r="1436" ht="16" customHeight="1" spans="1:5">
      <c r="A1436" s="214">
        <v>1435</v>
      </c>
      <c r="B1436" s="215" t="s">
        <v>5043</v>
      </c>
      <c r="C1436" s="214">
        <v>4</v>
      </c>
      <c r="D1436" s="216" t="s">
        <v>3699</v>
      </c>
      <c r="E1436" s="217" t="s">
        <v>3689</v>
      </c>
    </row>
    <row r="1437" ht="16" customHeight="1" spans="1:5">
      <c r="A1437" s="214">
        <v>1436</v>
      </c>
      <c r="B1437" s="215" t="s">
        <v>5044</v>
      </c>
      <c r="C1437" s="214">
        <v>12</v>
      </c>
      <c r="D1437" s="216" t="s">
        <v>3704</v>
      </c>
      <c r="E1437" s="217" t="s">
        <v>3705</v>
      </c>
    </row>
    <row r="1438" ht="16" customHeight="1" spans="1:5">
      <c r="A1438" s="214">
        <v>1437</v>
      </c>
      <c r="B1438" s="215" t="s">
        <v>5045</v>
      </c>
      <c r="C1438" s="214">
        <v>2</v>
      </c>
      <c r="D1438" s="216" t="s">
        <v>3699</v>
      </c>
      <c r="E1438" s="217" t="s">
        <v>3689</v>
      </c>
    </row>
    <row r="1439" ht="16" customHeight="1" spans="1:5">
      <c r="A1439" s="214">
        <v>1438</v>
      </c>
      <c r="B1439" s="215" t="s">
        <v>5046</v>
      </c>
      <c r="C1439" s="214">
        <v>3</v>
      </c>
      <c r="D1439" s="216" t="s">
        <v>3699</v>
      </c>
      <c r="E1439" s="217" t="s">
        <v>3689</v>
      </c>
    </row>
    <row r="1440" ht="16" customHeight="1" spans="1:5">
      <c r="A1440" s="214">
        <v>1439</v>
      </c>
      <c r="B1440" s="215" t="s">
        <v>5047</v>
      </c>
      <c r="C1440" s="214">
        <v>1</v>
      </c>
      <c r="D1440" s="216" t="s">
        <v>3699</v>
      </c>
      <c r="E1440" s="217" t="s">
        <v>3689</v>
      </c>
    </row>
    <row r="1441" ht="16" customHeight="1" spans="1:5">
      <c r="A1441" s="214">
        <v>1440</v>
      </c>
      <c r="B1441" s="215" t="s">
        <v>5048</v>
      </c>
      <c r="C1441" s="214">
        <v>2</v>
      </c>
      <c r="D1441" s="216" t="s">
        <v>3704</v>
      </c>
      <c r="E1441" s="217" t="s">
        <v>3705</v>
      </c>
    </row>
    <row r="1442" ht="16" customHeight="1" spans="1:5">
      <c r="A1442" s="214">
        <v>1441</v>
      </c>
      <c r="B1442" s="215" t="s">
        <v>5049</v>
      </c>
      <c r="C1442" s="214">
        <v>3</v>
      </c>
      <c r="D1442" s="216" t="s">
        <v>3704</v>
      </c>
      <c r="E1442" s="217" t="s">
        <v>3705</v>
      </c>
    </row>
    <row r="1443" ht="16" customHeight="1" spans="1:5">
      <c r="A1443" s="214">
        <v>1442</v>
      </c>
      <c r="B1443" s="215" t="s">
        <v>5050</v>
      </c>
      <c r="C1443" s="214">
        <v>2</v>
      </c>
      <c r="D1443" s="216" t="s">
        <v>3704</v>
      </c>
      <c r="E1443" s="217" t="s">
        <v>3705</v>
      </c>
    </row>
    <row r="1444" ht="16" customHeight="1" spans="1:5">
      <c r="A1444" s="214">
        <v>1443</v>
      </c>
      <c r="B1444" s="215" t="s">
        <v>5051</v>
      </c>
      <c r="C1444" s="214">
        <v>6</v>
      </c>
      <c r="D1444" s="216" t="s">
        <v>3693</v>
      </c>
      <c r="E1444" s="217" t="s">
        <v>3694</v>
      </c>
    </row>
    <row r="1445" ht="16" customHeight="1" spans="1:5">
      <c r="A1445" s="214">
        <v>1444</v>
      </c>
      <c r="B1445" s="215" t="s">
        <v>5052</v>
      </c>
      <c r="C1445" s="214">
        <v>6</v>
      </c>
      <c r="D1445" s="216" t="s">
        <v>3693</v>
      </c>
      <c r="E1445" s="217" t="s">
        <v>3694</v>
      </c>
    </row>
    <row r="1446" ht="16" customHeight="1" spans="1:5">
      <c r="A1446" s="214">
        <v>1445</v>
      </c>
      <c r="B1446" s="215" t="s">
        <v>5053</v>
      </c>
      <c r="C1446" s="214">
        <v>40</v>
      </c>
      <c r="D1446" s="216" t="s">
        <v>3699</v>
      </c>
      <c r="E1446" s="217" t="s">
        <v>3689</v>
      </c>
    </row>
    <row r="1447" ht="16" customHeight="1" spans="1:5">
      <c r="A1447" s="214">
        <v>1446</v>
      </c>
      <c r="B1447" s="215" t="s">
        <v>5054</v>
      </c>
      <c r="C1447" s="214">
        <v>1</v>
      </c>
      <c r="D1447" s="216" t="s">
        <v>3704</v>
      </c>
      <c r="E1447" s="217" t="s">
        <v>3705</v>
      </c>
    </row>
    <row r="1448" ht="16" customHeight="1" spans="1:5">
      <c r="A1448" s="214">
        <v>1447</v>
      </c>
      <c r="B1448" s="215" t="s">
        <v>5055</v>
      </c>
      <c r="C1448" s="214">
        <v>1</v>
      </c>
      <c r="D1448" s="216" t="s">
        <v>3704</v>
      </c>
      <c r="E1448" s="217" t="s">
        <v>3705</v>
      </c>
    </row>
    <row r="1449" ht="16" customHeight="1" spans="1:5">
      <c r="A1449" s="214">
        <v>1448</v>
      </c>
      <c r="B1449" s="215" t="s">
        <v>5056</v>
      </c>
      <c r="C1449" s="214">
        <v>1</v>
      </c>
      <c r="D1449" s="216" t="s">
        <v>3704</v>
      </c>
      <c r="E1449" s="217" t="s">
        <v>3705</v>
      </c>
    </row>
    <row r="1450" ht="16" customHeight="1" spans="1:5">
      <c r="A1450" s="214">
        <v>1449</v>
      </c>
      <c r="B1450" s="215" t="s">
        <v>5057</v>
      </c>
      <c r="C1450" s="214">
        <v>1</v>
      </c>
      <c r="D1450" s="216" t="s">
        <v>3704</v>
      </c>
      <c r="E1450" s="217" t="s">
        <v>3705</v>
      </c>
    </row>
    <row r="1451" ht="16" customHeight="1" spans="1:5">
      <c r="A1451" s="214">
        <v>1450</v>
      </c>
      <c r="B1451" s="215" t="s">
        <v>5058</v>
      </c>
      <c r="C1451" s="214">
        <v>1</v>
      </c>
      <c r="D1451" s="216" t="s">
        <v>3704</v>
      </c>
      <c r="E1451" s="217" t="s">
        <v>3705</v>
      </c>
    </row>
    <row r="1452" ht="16" customHeight="1" spans="1:5">
      <c r="A1452" s="214">
        <v>1451</v>
      </c>
      <c r="B1452" s="215" t="s">
        <v>5059</v>
      </c>
      <c r="C1452" s="214">
        <v>1</v>
      </c>
      <c r="D1452" s="216" t="s">
        <v>3704</v>
      </c>
      <c r="E1452" s="217" t="s">
        <v>3705</v>
      </c>
    </row>
    <row r="1453" ht="16" customHeight="1" spans="1:5">
      <c r="A1453" s="214">
        <v>1452</v>
      </c>
      <c r="B1453" s="215" t="s">
        <v>5060</v>
      </c>
      <c r="C1453" s="214">
        <v>2</v>
      </c>
      <c r="D1453" s="216" t="s">
        <v>3699</v>
      </c>
      <c r="E1453" s="217" t="s">
        <v>3689</v>
      </c>
    </row>
    <row r="1454" ht="16" customHeight="1" spans="1:5">
      <c r="A1454" s="214">
        <v>1453</v>
      </c>
      <c r="B1454" s="215" t="s">
        <v>5061</v>
      </c>
      <c r="C1454" s="214">
        <v>1</v>
      </c>
      <c r="D1454" s="216" t="s">
        <v>3704</v>
      </c>
      <c r="E1454" s="217" t="s">
        <v>3705</v>
      </c>
    </row>
    <row r="1455" ht="16" customHeight="1" spans="1:5">
      <c r="A1455" s="214">
        <v>1454</v>
      </c>
      <c r="B1455" s="215" t="s">
        <v>5062</v>
      </c>
      <c r="C1455" s="214">
        <v>1</v>
      </c>
      <c r="D1455" s="216" t="s">
        <v>3704</v>
      </c>
      <c r="E1455" s="217" t="s">
        <v>3705</v>
      </c>
    </row>
    <row r="1456" ht="16" customHeight="1" spans="1:5">
      <c r="A1456" s="214">
        <v>1455</v>
      </c>
      <c r="B1456" s="215" t="s">
        <v>5063</v>
      </c>
      <c r="C1456" s="214">
        <v>1</v>
      </c>
      <c r="D1456" s="216" t="s">
        <v>3704</v>
      </c>
      <c r="E1456" s="217" t="s">
        <v>3705</v>
      </c>
    </row>
    <row r="1457" ht="16" customHeight="1" spans="1:5">
      <c r="A1457" s="214">
        <v>1456</v>
      </c>
      <c r="B1457" s="215" t="s">
        <v>5064</v>
      </c>
      <c r="C1457" s="214">
        <v>1700</v>
      </c>
      <c r="D1457" s="216" t="s">
        <v>3704</v>
      </c>
      <c r="E1457" s="217" t="s">
        <v>3705</v>
      </c>
    </row>
    <row r="1458" ht="16" customHeight="1" spans="1:5">
      <c r="A1458" s="214">
        <v>1457</v>
      </c>
      <c r="B1458" s="215" t="s">
        <v>5065</v>
      </c>
      <c r="C1458" s="214">
        <v>1</v>
      </c>
      <c r="D1458" s="216" t="s">
        <v>3693</v>
      </c>
      <c r="E1458" s="217" t="s">
        <v>3694</v>
      </c>
    </row>
    <row r="1459" ht="16" customHeight="1" spans="1:5">
      <c r="A1459" s="214">
        <v>1458</v>
      </c>
      <c r="B1459" s="215" t="s">
        <v>5066</v>
      </c>
      <c r="C1459" s="214">
        <v>1</v>
      </c>
      <c r="D1459" s="216" t="s">
        <v>3704</v>
      </c>
      <c r="E1459" s="217" t="s">
        <v>3705</v>
      </c>
    </row>
    <row r="1460" ht="16" customHeight="1" spans="1:5">
      <c r="A1460" s="214">
        <v>1459</v>
      </c>
      <c r="B1460" s="215" t="s">
        <v>5067</v>
      </c>
      <c r="C1460" s="214">
        <v>6</v>
      </c>
      <c r="D1460" s="216" t="s">
        <v>3704</v>
      </c>
      <c r="E1460" s="217" t="s">
        <v>3705</v>
      </c>
    </row>
    <row r="1461" ht="16" customHeight="1" spans="1:5">
      <c r="A1461" s="214">
        <v>1460</v>
      </c>
      <c r="B1461" s="215" t="s">
        <v>5067</v>
      </c>
      <c r="C1461" s="214">
        <v>4</v>
      </c>
      <c r="D1461" s="216" t="s">
        <v>3704</v>
      </c>
      <c r="E1461" s="217" t="s">
        <v>3705</v>
      </c>
    </row>
    <row r="1462" ht="16" customHeight="1" spans="1:5">
      <c r="A1462" s="214">
        <v>1461</v>
      </c>
      <c r="B1462" s="215" t="s">
        <v>5068</v>
      </c>
      <c r="C1462" s="214">
        <v>2</v>
      </c>
      <c r="D1462" s="216" t="s">
        <v>3693</v>
      </c>
      <c r="E1462" s="217" t="s">
        <v>3694</v>
      </c>
    </row>
    <row r="1463" ht="16" customHeight="1" spans="1:5">
      <c r="A1463" s="214">
        <v>1462</v>
      </c>
      <c r="B1463" s="215" t="s">
        <v>5069</v>
      </c>
      <c r="C1463" s="214">
        <v>3</v>
      </c>
      <c r="D1463" s="216" t="s">
        <v>3704</v>
      </c>
      <c r="E1463" s="217" t="s">
        <v>3705</v>
      </c>
    </row>
    <row r="1464" ht="16" customHeight="1" spans="1:5">
      <c r="A1464" s="214">
        <v>1463</v>
      </c>
      <c r="B1464" s="215" t="s">
        <v>5070</v>
      </c>
      <c r="C1464" s="214">
        <v>1</v>
      </c>
      <c r="D1464" s="216" t="s">
        <v>3704</v>
      </c>
      <c r="E1464" s="217" t="s">
        <v>3705</v>
      </c>
    </row>
    <row r="1465" ht="16" customHeight="1" spans="1:5">
      <c r="A1465" s="214">
        <v>1464</v>
      </c>
      <c r="B1465" s="215" t="s">
        <v>5071</v>
      </c>
      <c r="C1465" s="214">
        <v>1</v>
      </c>
      <c r="D1465" s="216" t="s">
        <v>3704</v>
      </c>
      <c r="E1465" s="217" t="s">
        <v>3705</v>
      </c>
    </row>
    <row r="1466" ht="16" customHeight="1" spans="1:5">
      <c r="A1466" s="214">
        <v>1465</v>
      </c>
      <c r="B1466" s="215" t="s">
        <v>5072</v>
      </c>
      <c r="C1466" s="214">
        <v>3</v>
      </c>
      <c r="D1466" s="216" t="s">
        <v>3704</v>
      </c>
      <c r="E1466" s="217" t="s">
        <v>3705</v>
      </c>
    </row>
    <row r="1467" ht="16" customHeight="1" spans="1:5">
      <c r="A1467" s="214">
        <v>1466</v>
      </c>
      <c r="B1467" s="215" t="s">
        <v>5073</v>
      </c>
      <c r="C1467" s="214">
        <v>1</v>
      </c>
      <c r="D1467" s="216" t="s">
        <v>3704</v>
      </c>
      <c r="E1467" s="217" t="s">
        <v>3705</v>
      </c>
    </row>
    <row r="1468" ht="16" customHeight="1" spans="1:5">
      <c r="A1468" s="214">
        <v>1467</v>
      </c>
      <c r="B1468" s="215" t="s">
        <v>5068</v>
      </c>
      <c r="C1468" s="214">
        <v>1</v>
      </c>
      <c r="D1468" s="216" t="s">
        <v>3704</v>
      </c>
      <c r="E1468" s="217" t="s">
        <v>3705</v>
      </c>
    </row>
    <row r="1469" ht="16" customHeight="1" spans="1:5">
      <c r="A1469" s="214">
        <v>1468</v>
      </c>
      <c r="B1469" s="215" t="s">
        <v>5074</v>
      </c>
      <c r="C1469" s="214">
        <v>1</v>
      </c>
      <c r="D1469" s="216" t="s">
        <v>3704</v>
      </c>
      <c r="E1469" s="217" t="s">
        <v>3705</v>
      </c>
    </row>
    <row r="1470" ht="16" customHeight="1" spans="1:5">
      <c r="A1470" s="214">
        <v>1469</v>
      </c>
      <c r="B1470" s="215" t="s">
        <v>5075</v>
      </c>
      <c r="C1470" s="214">
        <v>1</v>
      </c>
      <c r="D1470" s="216" t="s">
        <v>3704</v>
      </c>
      <c r="E1470" s="217" t="s">
        <v>3705</v>
      </c>
    </row>
    <row r="1471" ht="16" customHeight="1" spans="1:5">
      <c r="A1471" s="214">
        <v>1470</v>
      </c>
      <c r="B1471" s="215" t="s">
        <v>5076</v>
      </c>
      <c r="C1471" s="214">
        <v>0.2</v>
      </c>
      <c r="D1471" s="216" t="s">
        <v>3693</v>
      </c>
      <c r="E1471" s="217" t="s">
        <v>3694</v>
      </c>
    </row>
    <row r="1472" ht="16" customHeight="1" spans="1:5">
      <c r="A1472" s="214">
        <v>1471</v>
      </c>
      <c r="B1472" s="215" t="s">
        <v>5077</v>
      </c>
      <c r="C1472" s="214">
        <v>1</v>
      </c>
      <c r="D1472" s="216" t="s">
        <v>3704</v>
      </c>
      <c r="E1472" s="217" t="s">
        <v>3705</v>
      </c>
    </row>
    <row r="1473" ht="16" customHeight="1" spans="1:5">
      <c r="A1473" s="214">
        <v>1472</v>
      </c>
      <c r="B1473" s="215" t="s">
        <v>5078</v>
      </c>
      <c r="C1473" s="214">
        <v>18</v>
      </c>
      <c r="D1473" s="216" t="s">
        <v>3693</v>
      </c>
      <c r="E1473" s="217" t="s">
        <v>3694</v>
      </c>
    </row>
    <row r="1474" ht="16" customHeight="1" spans="1:5">
      <c r="A1474" s="214">
        <v>1473</v>
      </c>
      <c r="B1474" s="215" t="s">
        <v>5079</v>
      </c>
      <c r="C1474" s="214">
        <v>34</v>
      </c>
      <c r="D1474" s="216" t="s">
        <v>3693</v>
      </c>
      <c r="E1474" s="217" t="s">
        <v>3694</v>
      </c>
    </row>
    <row r="1475" ht="16" customHeight="1" spans="1:5">
      <c r="A1475" s="214">
        <v>1474</v>
      </c>
      <c r="B1475" s="215" t="s">
        <v>5080</v>
      </c>
      <c r="C1475" s="214">
        <v>1</v>
      </c>
      <c r="D1475" s="216" t="s">
        <v>3693</v>
      </c>
      <c r="E1475" s="217" t="s">
        <v>3694</v>
      </c>
    </row>
    <row r="1476" ht="16" customHeight="1" spans="1:5">
      <c r="A1476" s="214">
        <v>1475</v>
      </c>
      <c r="B1476" s="215" t="s">
        <v>5081</v>
      </c>
      <c r="C1476" s="214">
        <v>1</v>
      </c>
      <c r="D1476" s="216" t="s">
        <v>3693</v>
      </c>
      <c r="E1476" s="217" t="s">
        <v>3694</v>
      </c>
    </row>
    <row r="1477" ht="16" customHeight="1" spans="1:5">
      <c r="A1477" s="214">
        <v>1476</v>
      </c>
      <c r="B1477" s="215" t="s">
        <v>5082</v>
      </c>
      <c r="C1477" s="214">
        <v>10</v>
      </c>
      <c r="D1477" s="216" t="s">
        <v>3704</v>
      </c>
      <c r="E1477" s="217" t="s">
        <v>3705</v>
      </c>
    </row>
    <row r="1478" ht="16" customHeight="1" spans="1:5">
      <c r="A1478" s="214">
        <v>1477</v>
      </c>
      <c r="B1478" s="215" t="s">
        <v>5083</v>
      </c>
      <c r="C1478" s="214">
        <v>1</v>
      </c>
      <c r="D1478" s="216" t="s">
        <v>3704</v>
      </c>
      <c r="E1478" s="217" t="s">
        <v>3705</v>
      </c>
    </row>
    <row r="1479" ht="16" customHeight="1" spans="1:5">
      <c r="A1479" s="214">
        <v>1478</v>
      </c>
      <c r="B1479" s="215" t="s">
        <v>5084</v>
      </c>
      <c r="C1479" s="214">
        <v>1</v>
      </c>
      <c r="D1479" s="216" t="s">
        <v>3704</v>
      </c>
      <c r="E1479" s="217" t="s">
        <v>3705</v>
      </c>
    </row>
    <row r="1480" ht="16" customHeight="1" spans="1:5">
      <c r="A1480" s="214">
        <v>1479</v>
      </c>
      <c r="B1480" s="215" t="s">
        <v>5085</v>
      </c>
      <c r="C1480" s="214">
        <v>1</v>
      </c>
      <c r="D1480" s="216" t="s">
        <v>5086</v>
      </c>
      <c r="E1480" s="217" t="s">
        <v>5087</v>
      </c>
    </row>
    <row r="1481" ht="16" customHeight="1" spans="1:5">
      <c r="A1481" s="214">
        <v>1480</v>
      </c>
      <c r="B1481" s="215" t="s">
        <v>5088</v>
      </c>
      <c r="C1481" s="214">
        <v>1</v>
      </c>
      <c r="D1481" s="216" t="s">
        <v>3704</v>
      </c>
      <c r="E1481" s="217" t="s">
        <v>3705</v>
      </c>
    </row>
    <row r="1482" ht="16" customHeight="1" spans="1:5">
      <c r="A1482" s="214">
        <v>1481</v>
      </c>
      <c r="B1482" s="215" t="s">
        <v>3922</v>
      </c>
      <c r="C1482" s="214">
        <v>1</v>
      </c>
      <c r="D1482" s="216" t="s">
        <v>3693</v>
      </c>
      <c r="E1482" s="217" t="s">
        <v>3694</v>
      </c>
    </row>
    <row r="1483" ht="16" customHeight="1" spans="1:5">
      <c r="A1483" s="214">
        <v>1482</v>
      </c>
      <c r="B1483" s="215" t="s">
        <v>5089</v>
      </c>
      <c r="C1483" s="214">
        <v>1</v>
      </c>
      <c r="D1483" s="216" t="s">
        <v>3699</v>
      </c>
      <c r="E1483" s="217" t="s">
        <v>3689</v>
      </c>
    </row>
    <row r="1484" ht="16" customHeight="1" spans="1:5">
      <c r="A1484" s="214">
        <v>1483</v>
      </c>
      <c r="B1484" s="215" t="s">
        <v>5089</v>
      </c>
      <c r="C1484" s="214">
        <v>1</v>
      </c>
      <c r="D1484" s="216" t="s">
        <v>3704</v>
      </c>
      <c r="E1484" s="217" t="s">
        <v>3705</v>
      </c>
    </row>
    <row r="1485" ht="16" customHeight="1" spans="1:5">
      <c r="A1485" s="214">
        <v>1484</v>
      </c>
      <c r="B1485" s="215" t="s">
        <v>5090</v>
      </c>
      <c r="C1485" s="214">
        <v>1</v>
      </c>
      <c r="D1485" s="216" t="s">
        <v>3704</v>
      </c>
      <c r="E1485" s="217" t="s">
        <v>3705</v>
      </c>
    </row>
    <row r="1486" ht="16" customHeight="1" spans="1:5">
      <c r="A1486" s="214">
        <v>1485</v>
      </c>
      <c r="B1486" s="215" t="s">
        <v>5091</v>
      </c>
      <c r="C1486" s="214">
        <v>200</v>
      </c>
      <c r="D1486" s="216" t="s">
        <v>3699</v>
      </c>
      <c r="E1486" s="217" t="s">
        <v>3689</v>
      </c>
    </row>
    <row r="1487" ht="16" customHeight="1" spans="1:5">
      <c r="A1487" s="214">
        <v>1486</v>
      </c>
      <c r="B1487" s="215" t="s">
        <v>5092</v>
      </c>
      <c r="C1487" s="214">
        <v>5</v>
      </c>
      <c r="D1487" s="216" t="s">
        <v>3704</v>
      </c>
      <c r="E1487" s="217" t="s">
        <v>3705</v>
      </c>
    </row>
    <row r="1488" ht="16" customHeight="1" spans="1:5">
      <c r="A1488" s="214">
        <v>1487</v>
      </c>
      <c r="B1488" s="215" t="s">
        <v>5093</v>
      </c>
      <c r="C1488" s="214">
        <v>10</v>
      </c>
      <c r="D1488" s="216" t="s">
        <v>3704</v>
      </c>
      <c r="E1488" s="217" t="s">
        <v>3705</v>
      </c>
    </row>
    <row r="1489" ht="16" customHeight="1" spans="1:5">
      <c r="A1489" s="214">
        <v>1488</v>
      </c>
      <c r="B1489" s="215" t="s">
        <v>5094</v>
      </c>
      <c r="C1489" s="214">
        <v>1</v>
      </c>
      <c r="D1489" s="216" t="s">
        <v>3704</v>
      </c>
      <c r="E1489" s="217" t="s">
        <v>3705</v>
      </c>
    </row>
    <row r="1490" ht="16" customHeight="1" spans="1:5">
      <c r="A1490" s="214">
        <v>1489</v>
      </c>
      <c r="B1490" s="215" t="s">
        <v>5095</v>
      </c>
      <c r="C1490" s="214">
        <v>1</v>
      </c>
      <c r="D1490" s="216" t="s">
        <v>3704</v>
      </c>
      <c r="E1490" s="217" t="s">
        <v>3705</v>
      </c>
    </row>
    <row r="1491" ht="16" customHeight="1" spans="1:5">
      <c r="A1491" s="214">
        <v>1490</v>
      </c>
      <c r="B1491" s="215" t="s">
        <v>5096</v>
      </c>
      <c r="C1491" s="214">
        <v>4</v>
      </c>
      <c r="D1491" s="216" t="s">
        <v>3704</v>
      </c>
      <c r="E1491" s="217" t="s">
        <v>3705</v>
      </c>
    </row>
    <row r="1492" ht="16" customHeight="1" spans="1:5">
      <c r="A1492" s="214">
        <v>1491</v>
      </c>
      <c r="B1492" s="215" t="s">
        <v>5097</v>
      </c>
      <c r="C1492" s="214">
        <v>1</v>
      </c>
      <c r="D1492" s="216" t="s">
        <v>3704</v>
      </c>
      <c r="E1492" s="217" t="s">
        <v>3705</v>
      </c>
    </row>
    <row r="1493" ht="16" customHeight="1" spans="1:5">
      <c r="A1493" s="214">
        <v>1492</v>
      </c>
      <c r="B1493" s="215" t="s">
        <v>5098</v>
      </c>
      <c r="C1493" s="214">
        <v>7</v>
      </c>
      <c r="D1493" s="216" t="s">
        <v>3704</v>
      </c>
      <c r="E1493" s="217" t="s">
        <v>3705</v>
      </c>
    </row>
    <row r="1494" ht="16" customHeight="1" spans="1:5">
      <c r="A1494" s="214">
        <v>1493</v>
      </c>
      <c r="B1494" s="215" t="s">
        <v>5099</v>
      </c>
      <c r="C1494" s="214">
        <v>2</v>
      </c>
      <c r="D1494" s="216" t="s">
        <v>3704</v>
      </c>
      <c r="E1494" s="217" t="s">
        <v>3705</v>
      </c>
    </row>
    <row r="1495" ht="16" customHeight="1" spans="1:5">
      <c r="A1495" s="214">
        <v>1494</v>
      </c>
      <c r="B1495" s="215" t="s">
        <v>5100</v>
      </c>
      <c r="C1495" s="214">
        <v>2</v>
      </c>
      <c r="D1495" s="216" t="s">
        <v>3704</v>
      </c>
      <c r="E1495" s="217" t="s">
        <v>3705</v>
      </c>
    </row>
    <row r="1496" ht="16" customHeight="1" spans="1:5">
      <c r="A1496" s="214">
        <v>1495</v>
      </c>
      <c r="B1496" s="215" t="s">
        <v>5101</v>
      </c>
      <c r="C1496" s="214">
        <v>1</v>
      </c>
      <c r="D1496" s="216" t="s">
        <v>3704</v>
      </c>
      <c r="E1496" s="217" t="s">
        <v>3705</v>
      </c>
    </row>
    <row r="1497" ht="16" customHeight="1" spans="1:5">
      <c r="A1497" s="214">
        <v>1496</v>
      </c>
      <c r="B1497" s="215" t="s">
        <v>5102</v>
      </c>
      <c r="C1497" s="214">
        <v>1</v>
      </c>
      <c r="D1497" s="216" t="s">
        <v>3704</v>
      </c>
      <c r="E1497" s="217" t="s">
        <v>3705</v>
      </c>
    </row>
    <row r="1498" ht="16" customHeight="1" spans="1:5">
      <c r="A1498" s="214">
        <v>1497</v>
      </c>
      <c r="B1498" s="215" t="s">
        <v>5103</v>
      </c>
      <c r="C1498" s="214">
        <v>4</v>
      </c>
      <c r="D1498" s="216" t="s">
        <v>3704</v>
      </c>
      <c r="E1498" s="217" t="s">
        <v>3705</v>
      </c>
    </row>
    <row r="1499" ht="16" customHeight="1" spans="1:5">
      <c r="A1499" s="214">
        <v>1498</v>
      </c>
      <c r="B1499" s="215" t="s">
        <v>5104</v>
      </c>
      <c r="C1499" s="214">
        <v>1</v>
      </c>
      <c r="D1499" s="216" t="s">
        <v>3704</v>
      </c>
      <c r="E1499" s="217" t="s">
        <v>3705</v>
      </c>
    </row>
    <row r="1500" ht="16" customHeight="1" spans="1:5">
      <c r="A1500" s="214">
        <v>1499</v>
      </c>
      <c r="B1500" s="215" t="s">
        <v>5105</v>
      </c>
      <c r="C1500" s="214">
        <v>1</v>
      </c>
      <c r="D1500" s="216" t="s">
        <v>3704</v>
      </c>
      <c r="E1500" s="217" t="s">
        <v>3705</v>
      </c>
    </row>
    <row r="1501" ht="16" customHeight="1" spans="1:5">
      <c r="A1501" s="214">
        <v>1500</v>
      </c>
      <c r="B1501" s="215" t="s">
        <v>5106</v>
      </c>
      <c r="C1501" s="214">
        <v>1</v>
      </c>
      <c r="D1501" s="216" t="s">
        <v>3704</v>
      </c>
      <c r="E1501" s="217" t="s">
        <v>3705</v>
      </c>
    </row>
    <row r="1502" ht="16" customHeight="1" spans="1:5">
      <c r="A1502" s="214">
        <v>1501</v>
      </c>
      <c r="B1502" s="215" t="s">
        <v>5107</v>
      </c>
      <c r="C1502" s="214">
        <v>1</v>
      </c>
      <c r="D1502" s="216" t="s">
        <v>3704</v>
      </c>
      <c r="E1502" s="217" t="s">
        <v>3705</v>
      </c>
    </row>
    <row r="1503" ht="16" customHeight="1" spans="1:5">
      <c r="A1503" s="214">
        <v>1502</v>
      </c>
      <c r="B1503" s="215" t="s">
        <v>5108</v>
      </c>
      <c r="C1503" s="214">
        <v>5</v>
      </c>
      <c r="D1503" s="216" t="s">
        <v>3704</v>
      </c>
      <c r="E1503" s="217" t="s">
        <v>3705</v>
      </c>
    </row>
    <row r="1504" ht="16" customHeight="1" spans="1:5">
      <c r="A1504" s="214">
        <v>1503</v>
      </c>
      <c r="B1504" s="215" t="s">
        <v>5109</v>
      </c>
      <c r="C1504" s="214">
        <v>2</v>
      </c>
      <c r="D1504" s="216" t="s">
        <v>3704</v>
      </c>
      <c r="E1504" s="217" t="s">
        <v>3705</v>
      </c>
    </row>
    <row r="1505" ht="16" customHeight="1" spans="1:5">
      <c r="A1505" s="214">
        <v>1504</v>
      </c>
      <c r="B1505" s="215" t="s">
        <v>5110</v>
      </c>
      <c r="C1505" s="214">
        <v>6</v>
      </c>
      <c r="D1505" s="216" t="s">
        <v>3704</v>
      </c>
      <c r="E1505" s="217" t="s">
        <v>3705</v>
      </c>
    </row>
    <row r="1506" ht="16" customHeight="1" spans="1:5">
      <c r="A1506" s="214">
        <v>1505</v>
      </c>
      <c r="B1506" s="215" t="s">
        <v>5111</v>
      </c>
      <c r="C1506" s="214">
        <v>6</v>
      </c>
      <c r="D1506" s="216" t="s">
        <v>3704</v>
      </c>
      <c r="E1506" s="217" t="s">
        <v>3705</v>
      </c>
    </row>
    <row r="1507" ht="16" customHeight="1" spans="1:5">
      <c r="A1507" s="214">
        <v>1506</v>
      </c>
      <c r="B1507" s="215" t="s">
        <v>5112</v>
      </c>
      <c r="C1507" s="214">
        <v>6</v>
      </c>
      <c r="D1507" s="216" t="s">
        <v>3704</v>
      </c>
      <c r="E1507" s="217" t="s">
        <v>3705</v>
      </c>
    </row>
    <row r="1508" ht="16" customHeight="1" spans="1:5">
      <c r="A1508" s="214">
        <v>1507</v>
      </c>
      <c r="B1508" s="215" t="s">
        <v>5113</v>
      </c>
      <c r="C1508" s="214">
        <v>28</v>
      </c>
      <c r="D1508" s="216" t="s">
        <v>3704</v>
      </c>
      <c r="E1508" s="217" t="s">
        <v>3705</v>
      </c>
    </row>
    <row r="1509" ht="16" customHeight="1" spans="1:5">
      <c r="A1509" s="214">
        <v>1508</v>
      </c>
      <c r="B1509" s="215" t="s">
        <v>5114</v>
      </c>
      <c r="C1509" s="214">
        <v>6</v>
      </c>
      <c r="D1509" s="216" t="s">
        <v>3704</v>
      </c>
      <c r="E1509" s="217" t="s">
        <v>3705</v>
      </c>
    </row>
    <row r="1510" ht="16" customHeight="1" spans="1:5">
      <c r="A1510" s="214">
        <v>1509</v>
      </c>
      <c r="B1510" s="215" t="s">
        <v>5115</v>
      </c>
      <c r="C1510" s="214">
        <v>18</v>
      </c>
      <c r="D1510" s="216" t="s">
        <v>3704</v>
      </c>
      <c r="E1510" s="217" t="s">
        <v>3705</v>
      </c>
    </row>
    <row r="1511" ht="16" customHeight="1" spans="1:5">
      <c r="A1511" s="214">
        <v>1510</v>
      </c>
      <c r="B1511" s="215" t="s">
        <v>5116</v>
      </c>
      <c r="C1511" s="214">
        <v>6</v>
      </c>
      <c r="D1511" s="216" t="s">
        <v>3704</v>
      </c>
      <c r="E1511" s="217" t="s">
        <v>3705</v>
      </c>
    </row>
    <row r="1512" ht="16" customHeight="1" spans="1:5">
      <c r="A1512" s="214">
        <v>1511</v>
      </c>
      <c r="B1512" s="215" t="s">
        <v>5117</v>
      </c>
      <c r="C1512" s="214">
        <v>6</v>
      </c>
      <c r="D1512" s="216" t="s">
        <v>3704</v>
      </c>
      <c r="E1512" s="217" t="s">
        <v>3705</v>
      </c>
    </row>
    <row r="1513" ht="16" customHeight="1" spans="1:5">
      <c r="A1513" s="214">
        <v>1512</v>
      </c>
      <c r="B1513" s="215" t="s">
        <v>5118</v>
      </c>
      <c r="C1513" s="214">
        <v>2</v>
      </c>
      <c r="D1513" s="216" t="s">
        <v>3704</v>
      </c>
      <c r="E1513" s="217" t="s">
        <v>3705</v>
      </c>
    </row>
    <row r="1514" ht="16" customHeight="1" spans="1:5">
      <c r="A1514" s="214">
        <v>1513</v>
      </c>
      <c r="B1514" s="215" t="s">
        <v>5119</v>
      </c>
      <c r="C1514" s="214">
        <v>1</v>
      </c>
      <c r="D1514" s="216" t="s">
        <v>3704</v>
      </c>
      <c r="E1514" s="217" t="s">
        <v>3705</v>
      </c>
    </row>
    <row r="1515" ht="16" customHeight="1" spans="1:5">
      <c r="A1515" s="214">
        <v>1514</v>
      </c>
      <c r="B1515" s="215" t="s">
        <v>5120</v>
      </c>
      <c r="C1515" s="214">
        <v>10</v>
      </c>
      <c r="D1515" s="216" t="s">
        <v>3704</v>
      </c>
      <c r="E1515" s="217" t="s">
        <v>3705</v>
      </c>
    </row>
    <row r="1516" ht="16" customHeight="1" spans="1:5">
      <c r="A1516" s="214">
        <v>1515</v>
      </c>
      <c r="B1516" s="215" t="s">
        <v>5121</v>
      </c>
      <c r="C1516" s="214">
        <v>10</v>
      </c>
      <c r="D1516" s="216" t="s">
        <v>3704</v>
      </c>
      <c r="E1516" s="217" t="s">
        <v>3705</v>
      </c>
    </row>
    <row r="1517" ht="16" customHeight="1" spans="1:5">
      <c r="A1517" s="214">
        <v>1516</v>
      </c>
      <c r="B1517" s="215" t="s">
        <v>5122</v>
      </c>
      <c r="C1517" s="214">
        <v>8</v>
      </c>
      <c r="D1517" s="216" t="s">
        <v>3704</v>
      </c>
      <c r="E1517" s="217" t="s">
        <v>3705</v>
      </c>
    </row>
    <row r="1518" ht="16" customHeight="1" spans="1:5">
      <c r="A1518" s="214">
        <v>1517</v>
      </c>
      <c r="B1518" s="215" t="s">
        <v>5123</v>
      </c>
      <c r="C1518" s="214">
        <v>12</v>
      </c>
      <c r="D1518" s="216" t="s">
        <v>3704</v>
      </c>
      <c r="E1518" s="217" t="s">
        <v>3705</v>
      </c>
    </row>
    <row r="1519" ht="16" customHeight="1" spans="1:5">
      <c r="A1519" s="214">
        <v>1518</v>
      </c>
      <c r="B1519" s="215" t="s">
        <v>5124</v>
      </c>
      <c r="C1519" s="214">
        <v>6</v>
      </c>
      <c r="D1519" s="216" t="s">
        <v>3704</v>
      </c>
      <c r="E1519" s="217" t="s">
        <v>3705</v>
      </c>
    </row>
    <row r="1520" ht="16" customHeight="1" spans="1:5">
      <c r="A1520" s="214">
        <v>1519</v>
      </c>
      <c r="B1520" s="215" t="s">
        <v>5125</v>
      </c>
      <c r="C1520" s="214">
        <v>7</v>
      </c>
      <c r="D1520" s="216" t="s">
        <v>3704</v>
      </c>
      <c r="E1520" s="217" t="s">
        <v>3705</v>
      </c>
    </row>
    <row r="1521" ht="16" customHeight="1" spans="1:5">
      <c r="A1521" s="214">
        <v>1520</v>
      </c>
      <c r="B1521" s="215" t="s">
        <v>5126</v>
      </c>
      <c r="C1521" s="214">
        <v>6</v>
      </c>
      <c r="D1521" s="216" t="s">
        <v>3704</v>
      </c>
      <c r="E1521" s="217" t="s">
        <v>3705</v>
      </c>
    </row>
    <row r="1522" ht="16" customHeight="1" spans="1:5">
      <c r="A1522" s="214">
        <v>1521</v>
      </c>
      <c r="B1522" s="215" t="s">
        <v>5127</v>
      </c>
      <c r="C1522" s="214">
        <v>1</v>
      </c>
      <c r="D1522" s="216" t="s">
        <v>3704</v>
      </c>
      <c r="E1522" s="217" t="s">
        <v>3705</v>
      </c>
    </row>
    <row r="1523" ht="16" customHeight="1" spans="1:5">
      <c r="A1523" s="214">
        <v>1522</v>
      </c>
      <c r="B1523" s="215" t="s">
        <v>5128</v>
      </c>
      <c r="C1523" s="214">
        <v>20</v>
      </c>
      <c r="D1523" s="216" t="s">
        <v>3704</v>
      </c>
      <c r="E1523" s="217" t="s">
        <v>3705</v>
      </c>
    </row>
    <row r="1524" ht="16" customHeight="1" spans="1:5">
      <c r="A1524" s="214">
        <v>1523</v>
      </c>
      <c r="B1524" s="215" t="s">
        <v>5129</v>
      </c>
      <c r="C1524" s="214">
        <v>16</v>
      </c>
      <c r="D1524" s="216" t="s">
        <v>3704</v>
      </c>
      <c r="E1524" s="217" t="s">
        <v>3705</v>
      </c>
    </row>
    <row r="1525" ht="16" customHeight="1" spans="1:5">
      <c r="A1525" s="214">
        <v>1524</v>
      </c>
      <c r="B1525" s="215" t="s">
        <v>5130</v>
      </c>
      <c r="C1525" s="214">
        <v>16</v>
      </c>
      <c r="D1525" s="216" t="s">
        <v>3704</v>
      </c>
      <c r="E1525" s="217" t="s">
        <v>3705</v>
      </c>
    </row>
    <row r="1526" ht="16" customHeight="1" spans="1:5">
      <c r="A1526" s="214">
        <v>1525</v>
      </c>
      <c r="B1526" s="215" t="s">
        <v>5131</v>
      </c>
      <c r="C1526" s="214">
        <v>8</v>
      </c>
      <c r="D1526" s="216" t="s">
        <v>3704</v>
      </c>
      <c r="E1526" s="217" t="s">
        <v>3705</v>
      </c>
    </row>
    <row r="1527" ht="16" customHeight="1" spans="1:5">
      <c r="A1527" s="214">
        <v>1526</v>
      </c>
      <c r="B1527" s="215" t="s">
        <v>5132</v>
      </c>
      <c r="C1527" s="214">
        <v>8</v>
      </c>
      <c r="D1527" s="216" t="s">
        <v>3704</v>
      </c>
      <c r="E1527" s="217" t="s">
        <v>3705</v>
      </c>
    </row>
    <row r="1528" ht="16" customHeight="1" spans="1:5">
      <c r="A1528" s="214">
        <v>1527</v>
      </c>
      <c r="B1528" s="215" t="s">
        <v>5133</v>
      </c>
      <c r="C1528" s="214">
        <v>6</v>
      </c>
      <c r="D1528" s="216" t="s">
        <v>3704</v>
      </c>
      <c r="E1528" s="217" t="s">
        <v>3705</v>
      </c>
    </row>
    <row r="1529" ht="16" customHeight="1" spans="1:5">
      <c r="A1529" s="214">
        <v>1528</v>
      </c>
      <c r="B1529" s="215" t="s">
        <v>5134</v>
      </c>
      <c r="C1529" s="214">
        <v>2</v>
      </c>
      <c r="D1529" s="216" t="s">
        <v>3704</v>
      </c>
      <c r="E1529" s="217" t="s">
        <v>3705</v>
      </c>
    </row>
    <row r="1530" ht="16" customHeight="1" spans="1:5">
      <c r="A1530" s="214">
        <v>1529</v>
      </c>
      <c r="B1530" s="215" t="s">
        <v>5135</v>
      </c>
      <c r="C1530" s="214">
        <v>1</v>
      </c>
      <c r="D1530" s="216" t="s">
        <v>3704</v>
      </c>
      <c r="E1530" s="217" t="s">
        <v>3705</v>
      </c>
    </row>
    <row r="1531" ht="16" customHeight="1" spans="1:5">
      <c r="A1531" s="214">
        <v>1530</v>
      </c>
      <c r="B1531" s="215" t="s">
        <v>5136</v>
      </c>
      <c r="C1531" s="214">
        <v>1</v>
      </c>
      <c r="D1531" s="216" t="s">
        <v>3704</v>
      </c>
      <c r="E1531" s="217" t="s">
        <v>3705</v>
      </c>
    </row>
    <row r="1532" ht="16" customHeight="1" spans="1:5">
      <c r="A1532" s="214">
        <v>1531</v>
      </c>
      <c r="B1532" s="215" t="s">
        <v>5137</v>
      </c>
      <c r="C1532" s="214">
        <v>1</v>
      </c>
      <c r="D1532" s="216" t="s">
        <v>3704</v>
      </c>
      <c r="E1532" s="217" t="s">
        <v>3705</v>
      </c>
    </row>
    <row r="1533" ht="16" customHeight="1" spans="1:5">
      <c r="A1533" s="214">
        <v>1532</v>
      </c>
      <c r="B1533" s="215" t="s">
        <v>5138</v>
      </c>
      <c r="C1533" s="214">
        <v>28</v>
      </c>
      <c r="D1533" s="216" t="s">
        <v>3704</v>
      </c>
      <c r="E1533" s="217" t="s">
        <v>3705</v>
      </c>
    </row>
    <row r="1534" ht="16" customHeight="1" spans="1:5">
      <c r="A1534" s="214">
        <v>1533</v>
      </c>
      <c r="B1534" s="215" t="s">
        <v>5139</v>
      </c>
      <c r="C1534" s="214">
        <v>14</v>
      </c>
      <c r="D1534" s="216" t="s">
        <v>3704</v>
      </c>
      <c r="E1534" s="217" t="s">
        <v>3705</v>
      </c>
    </row>
    <row r="1535" ht="16" customHeight="1" spans="1:5">
      <c r="A1535" s="214">
        <v>1534</v>
      </c>
      <c r="B1535" s="215" t="s">
        <v>5140</v>
      </c>
      <c r="C1535" s="214">
        <v>4</v>
      </c>
      <c r="D1535" s="216" t="s">
        <v>3704</v>
      </c>
      <c r="E1535" s="217" t="s">
        <v>3705</v>
      </c>
    </row>
    <row r="1536" ht="16" customHeight="1" spans="1:5">
      <c r="A1536" s="214">
        <v>1535</v>
      </c>
      <c r="B1536" s="215" t="s">
        <v>5141</v>
      </c>
      <c r="C1536" s="214">
        <v>50</v>
      </c>
      <c r="D1536" s="216" t="s">
        <v>3704</v>
      </c>
      <c r="E1536" s="217" t="s">
        <v>3705</v>
      </c>
    </row>
    <row r="1537" ht="16" customHeight="1" spans="1:5">
      <c r="A1537" s="214">
        <v>1536</v>
      </c>
      <c r="B1537" s="215" t="s">
        <v>5142</v>
      </c>
      <c r="C1537" s="214">
        <v>48</v>
      </c>
      <c r="D1537" s="216" t="s">
        <v>3704</v>
      </c>
      <c r="E1537" s="217" t="s">
        <v>3705</v>
      </c>
    </row>
    <row r="1538" ht="16" customHeight="1" spans="1:5">
      <c r="A1538" s="214">
        <v>1537</v>
      </c>
      <c r="B1538" s="215" t="s">
        <v>5143</v>
      </c>
      <c r="C1538" s="214">
        <v>30</v>
      </c>
      <c r="D1538" s="216" t="s">
        <v>3704</v>
      </c>
      <c r="E1538" s="217" t="s">
        <v>3705</v>
      </c>
    </row>
    <row r="1539" ht="16" customHeight="1" spans="1:5">
      <c r="A1539" s="214">
        <v>1538</v>
      </c>
      <c r="B1539" s="215" t="s">
        <v>5144</v>
      </c>
      <c r="C1539" s="214">
        <v>30</v>
      </c>
      <c r="D1539" s="216" t="s">
        <v>3704</v>
      </c>
      <c r="E1539" s="217" t="s">
        <v>3705</v>
      </c>
    </row>
    <row r="1540" ht="16" customHeight="1" spans="1:5">
      <c r="A1540" s="214">
        <v>1539</v>
      </c>
      <c r="B1540" s="215" t="s">
        <v>5145</v>
      </c>
      <c r="C1540" s="214">
        <v>30</v>
      </c>
      <c r="D1540" s="216" t="s">
        <v>3704</v>
      </c>
      <c r="E1540" s="217" t="s">
        <v>3705</v>
      </c>
    </row>
    <row r="1541" ht="16" customHeight="1" spans="1:5">
      <c r="A1541" s="214">
        <v>1540</v>
      </c>
      <c r="B1541" s="215" t="s">
        <v>5146</v>
      </c>
      <c r="C1541" s="214">
        <v>30</v>
      </c>
      <c r="D1541" s="216" t="s">
        <v>3704</v>
      </c>
      <c r="E1541" s="217" t="s">
        <v>3705</v>
      </c>
    </row>
    <row r="1542" ht="16" customHeight="1" spans="1:5">
      <c r="A1542" s="214">
        <v>1541</v>
      </c>
      <c r="B1542" s="215" t="s">
        <v>5147</v>
      </c>
      <c r="C1542" s="214">
        <v>30</v>
      </c>
      <c r="D1542" s="216" t="s">
        <v>3704</v>
      </c>
      <c r="E1542" s="217" t="s">
        <v>3705</v>
      </c>
    </row>
    <row r="1543" ht="16" customHeight="1" spans="1:5">
      <c r="A1543" s="214">
        <v>1542</v>
      </c>
      <c r="B1543" s="215" t="s">
        <v>5148</v>
      </c>
      <c r="C1543" s="214">
        <v>20</v>
      </c>
      <c r="D1543" s="216" t="s">
        <v>3704</v>
      </c>
      <c r="E1543" s="217" t="s">
        <v>3705</v>
      </c>
    </row>
    <row r="1544" ht="16" customHeight="1" spans="1:5">
      <c r="A1544" s="214">
        <v>1543</v>
      </c>
      <c r="B1544" s="215" t="s">
        <v>5149</v>
      </c>
      <c r="C1544" s="214">
        <v>20</v>
      </c>
      <c r="D1544" s="216" t="s">
        <v>3704</v>
      </c>
      <c r="E1544" s="217" t="s">
        <v>3705</v>
      </c>
    </row>
    <row r="1545" ht="16" customHeight="1" spans="1:5">
      <c r="A1545" s="214">
        <v>1544</v>
      </c>
      <c r="B1545" s="215" t="s">
        <v>5150</v>
      </c>
      <c r="C1545" s="214">
        <v>20</v>
      </c>
      <c r="D1545" s="216" t="s">
        <v>3704</v>
      </c>
      <c r="E1545" s="217" t="s">
        <v>3705</v>
      </c>
    </row>
    <row r="1546" ht="16" customHeight="1" spans="1:5">
      <c r="A1546" s="214">
        <v>1545</v>
      </c>
      <c r="B1546" s="215" t="s">
        <v>5151</v>
      </c>
      <c r="C1546" s="214">
        <v>12</v>
      </c>
      <c r="D1546" s="216" t="s">
        <v>3704</v>
      </c>
      <c r="E1546" s="217" t="s">
        <v>3705</v>
      </c>
    </row>
    <row r="1547" ht="16" customHeight="1" spans="1:5">
      <c r="A1547" s="214">
        <v>1546</v>
      </c>
      <c r="B1547" s="215" t="s">
        <v>5152</v>
      </c>
      <c r="C1547" s="214">
        <v>10</v>
      </c>
      <c r="D1547" s="216" t="s">
        <v>3704</v>
      </c>
      <c r="E1547" s="217" t="s">
        <v>3705</v>
      </c>
    </row>
    <row r="1548" ht="16" customHeight="1" spans="1:5">
      <c r="A1548" s="214">
        <v>1547</v>
      </c>
      <c r="B1548" s="215" t="s">
        <v>5153</v>
      </c>
      <c r="C1548" s="214">
        <v>10</v>
      </c>
      <c r="D1548" s="216" t="s">
        <v>3704</v>
      </c>
      <c r="E1548" s="217" t="s">
        <v>3705</v>
      </c>
    </row>
    <row r="1549" ht="16" customHeight="1" spans="1:5">
      <c r="A1549" s="214">
        <v>1548</v>
      </c>
      <c r="B1549" s="215" t="s">
        <v>5154</v>
      </c>
      <c r="C1549" s="214">
        <v>10</v>
      </c>
      <c r="D1549" s="216" t="s">
        <v>3704</v>
      </c>
      <c r="E1549" s="217" t="s">
        <v>3705</v>
      </c>
    </row>
    <row r="1550" ht="16" customHeight="1" spans="1:5">
      <c r="A1550" s="214">
        <v>1549</v>
      </c>
      <c r="B1550" s="215" t="s">
        <v>5155</v>
      </c>
      <c r="C1550" s="214">
        <v>8</v>
      </c>
      <c r="D1550" s="216" t="s">
        <v>3704</v>
      </c>
      <c r="E1550" s="217" t="s">
        <v>3705</v>
      </c>
    </row>
    <row r="1551" ht="16" customHeight="1" spans="1:5">
      <c r="A1551" s="214">
        <v>1550</v>
      </c>
      <c r="B1551" s="215" t="s">
        <v>5156</v>
      </c>
      <c r="C1551" s="214">
        <v>6</v>
      </c>
      <c r="D1551" s="216" t="s">
        <v>3704</v>
      </c>
      <c r="E1551" s="217" t="s">
        <v>3705</v>
      </c>
    </row>
    <row r="1552" ht="16" customHeight="1" spans="1:5">
      <c r="A1552" s="214">
        <v>1551</v>
      </c>
      <c r="B1552" s="215" t="s">
        <v>5157</v>
      </c>
      <c r="C1552" s="214">
        <v>4</v>
      </c>
      <c r="D1552" s="216" t="s">
        <v>3704</v>
      </c>
      <c r="E1552" s="217" t="s">
        <v>3705</v>
      </c>
    </row>
    <row r="1553" ht="16" customHeight="1" spans="1:5">
      <c r="A1553" s="214">
        <v>1552</v>
      </c>
      <c r="B1553" s="215" t="s">
        <v>5158</v>
      </c>
      <c r="C1553" s="214">
        <v>4</v>
      </c>
      <c r="D1553" s="216" t="s">
        <v>3704</v>
      </c>
      <c r="E1553" s="217" t="s">
        <v>3705</v>
      </c>
    </row>
    <row r="1554" ht="16" customHeight="1" spans="1:5">
      <c r="A1554" s="214">
        <v>1553</v>
      </c>
      <c r="B1554" s="215" t="s">
        <v>5159</v>
      </c>
      <c r="C1554" s="214">
        <v>4</v>
      </c>
      <c r="D1554" s="216" t="s">
        <v>3704</v>
      </c>
      <c r="E1554" s="217" t="s">
        <v>3705</v>
      </c>
    </row>
    <row r="1555" ht="16" customHeight="1" spans="1:5">
      <c r="A1555" s="214">
        <v>1554</v>
      </c>
      <c r="B1555" s="215" t="s">
        <v>5160</v>
      </c>
      <c r="C1555" s="214">
        <v>4</v>
      </c>
      <c r="D1555" s="216" t="s">
        <v>3704</v>
      </c>
      <c r="E1555" s="217" t="s">
        <v>3705</v>
      </c>
    </row>
    <row r="1556" ht="16" customHeight="1" spans="1:5">
      <c r="A1556" s="214">
        <v>1555</v>
      </c>
      <c r="B1556" s="215" t="s">
        <v>5161</v>
      </c>
      <c r="C1556" s="214">
        <v>2</v>
      </c>
      <c r="D1556" s="216" t="s">
        <v>3704</v>
      </c>
      <c r="E1556" s="217" t="s">
        <v>3705</v>
      </c>
    </row>
    <row r="1557" ht="16" customHeight="1" spans="1:5">
      <c r="A1557" s="214">
        <v>1556</v>
      </c>
      <c r="B1557" s="215" t="s">
        <v>5162</v>
      </c>
      <c r="C1557" s="214">
        <v>2</v>
      </c>
      <c r="D1557" s="216" t="s">
        <v>3704</v>
      </c>
      <c r="E1557" s="217" t="s">
        <v>3705</v>
      </c>
    </row>
    <row r="1558" ht="16" customHeight="1" spans="1:5">
      <c r="A1558" s="214">
        <v>1557</v>
      </c>
      <c r="B1558" s="215" t="s">
        <v>5163</v>
      </c>
      <c r="C1558" s="214">
        <v>2</v>
      </c>
      <c r="D1558" s="216" t="s">
        <v>3704</v>
      </c>
      <c r="E1558" s="217" t="s">
        <v>3705</v>
      </c>
    </row>
    <row r="1559" ht="16" customHeight="1" spans="1:5">
      <c r="A1559" s="214">
        <v>1558</v>
      </c>
      <c r="B1559" s="215" t="s">
        <v>5164</v>
      </c>
      <c r="C1559" s="214">
        <v>2</v>
      </c>
      <c r="D1559" s="216" t="s">
        <v>3704</v>
      </c>
      <c r="E1559" s="217" t="s">
        <v>3705</v>
      </c>
    </row>
    <row r="1560" ht="16" customHeight="1" spans="1:5">
      <c r="A1560" s="214">
        <v>1559</v>
      </c>
      <c r="B1560" s="215" t="s">
        <v>5165</v>
      </c>
      <c r="C1560" s="214">
        <v>2</v>
      </c>
      <c r="D1560" s="216" t="s">
        <v>3704</v>
      </c>
      <c r="E1560" s="217" t="s">
        <v>3705</v>
      </c>
    </row>
    <row r="1561" ht="16" customHeight="1" spans="1:5">
      <c r="A1561" s="214">
        <v>1560</v>
      </c>
      <c r="B1561" s="215" t="s">
        <v>5166</v>
      </c>
      <c r="C1561" s="214">
        <v>2</v>
      </c>
      <c r="D1561" s="216" t="s">
        <v>3704</v>
      </c>
      <c r="E1561" s="217" t="s">
        <v>3705</v>
      </c>
    </row>
    <row r="1562" ht="16" customHeight="1" spans="1:5">
      <c r="A1562" s="214">
        <v>1561</v>
      </c>
      <c r="B1562" s="215" t="s">
        <v>5167</v>
      </c>
      <c r="C1562" s="214">
        <v>2</v>
      </c>
      <c r="D1562" s="216" t="s">
        <v>3704</v>
      </c>
      <c r="E1562" s="217" t="s">
        <v>3705</v>
      </c>
    </row>
    <row r="1563" ht="16" customHeight="1" spans="1:5">
      <c r="A1563" s="214">
        <v>1562</v>
      </c>
      <c r="B1563" s="215" t="s">
        <v>5168</v>
      </c>
      <c r="C1563" s="214">
        <v>3</v>
      </c>
      <c r="D1563" s="216" t="s">
        <v>3704</v>
      </c>
      <c r="E1563" s="217" t="s">
        <v>3705</v>
      </c>
    </row>
    <row r="1564" ht="16" customHeight="1" spans="1:5">
      <c r="A1564" s="214">
        <v>1563</v>
      </c>
      <c r="B1564" s="215" t="s">
        <v>5169</v>
      </c>
      <c r="C1564" s="214">
        <v>1</v>
      </c>
      <c r="D1564" s="216" t="s">
        <v>3704</v>
      </c>
      <c r="E1564" s="217" t="s">
        <v>3705</v>
      </c>
    </row>
    <row r="1565" ht="16" customHeight="1" spans="1:5">
      <c r="A1565" s="214">
        <v>1564</v>
      </c>
      <c r="B1565" s="215" t="s">
        <v>5170</v>
      </c>
      <c r="C1565" s="214">
        <v>1</v>
      </c>
      <c r="D1565" s="216" t="s">
        <v>3704</v>
      </c>
      <c r="E1565" s="217" t="s">
        <v>3705</v>
      </c>
    </row>
    <row r="1566" ht="16" customHeight="1" spans="1:5">
      <c r="A1566" s="214">
        <v>1565</v>
      </c>
      <c r="B1566" s="215" t="s">
        <v>5171</v>
      </c>
      <c r="C1566" s="214">
        <v>1</v>
      </c>
      <c r="D1566" s="216" t="s">
        <v>3704</v>
      </c>
      <c r="E1566" s="217" t="s">
        <v>3705</v>
      </c>
    </row>
    <row r="1567" ht="16" customHeight="1" spans="1:5">
      <c r="A1567" s="214">
        <v>1566</v>
      </c>
      <c r="B1567" s="215" t="s">
        <v>5172</v>
      </c>
      <c r="C1567" s="214">
        <v>12</v>
      </c>
      <c r="D1567" s="216" t="s">
        <v>3704</v>
      </c>
      <c r="E1567" s="217" t="s">
        <v>3705</v>
      </c>
    </row>
    <row r="1568" ht="16" customHeight="1" spans="1:5">
      <c r="A1568" s="214">
        <v>1567</v>
      </c>
      <c r="B1568" s="215" t="s">
        <v>5173</v>
      </c>
      <c r="C1568" s="214">
        <v>2</v>
      </c>
      <c r="D1568" s="216" t="s">
        <v>3704</v>
      </c>
      <c r="E1568" s="217" t="s">
        <v>3705</v>
      </c>
    </row>
    <row r="1569" ht="16" customHeight="1" spans="1:5">
      <c r="A1569" s="214">
        <v>1568</v>
      </c>
      <c r="B1569" s="215" t="s">
        <v>5174</v>
      </c>
      <c r="C1569" s="214">
        <v>4</v>
      </c>
      <c r="D1569" s="216" t="s">
        <v>3704</v>
      </c>
      <c r="E1569" s="217" t="s">
        <v>3705</v>
      </c>
    </row>
    <row r="1570" ht="16" customHeight="1" spans="1:5">
      <c r="A1570" s="214">
        <v>1569</v>
      </c>
      <c r="B1570" s="215" t="s">
        <v>5175</v>
      </c>
      <c r="C1570" s="214">
        <v>10</v>
      </c>
      <c r="D1570" s="216" t="s">
        <v>3704</v>
      </c>
      <c r="E1570" s="217" t="s">
        <v>3705</v>
      </c>
    </row>
    <row r="1571" ht="16" customHeight="1" spans="1:5">
      <c r="A1571" s="214">
        <v>1570</v>
      </c>
      <c r="B1571" s="215" t="s">
        <v>5176</v>
      </c>
      <c r="C1571" s="214">
        <v>20</v>
      </c>
      <c r="D1571" s="216" t="s">
        <v>3704</v>
      </c>
      <c r="E1571" s="217" t="s">
        <v>3705</v>
      </c>
    </row>
    <row r="1572" ht="16" customHeight="1" spans="1:5">
      <c r="A1572" s="214">
        <v>1571</v>
      </c>
      <c r="B1572" s="215" t="s">
        <v>5177</v>
      </c>
      <c r="C1572" s="214">
        <v>8</v>
      </c>
      <c r="D1572" s="216" t="s">
        <v>3704</v>
      </c>
      <c r="E1572" s="217" t="s">
        <v>3705</v>
      </c>
    </row>
    <row r="1573" ht="16" customHeight="1" spans="1:5">
      <c r="A1573" s="214">
        <v>1572</v>
      </c>
      <c r="B1573" s="215" t="s">
        <v>5178</v>
      </c>
      <c r="C1573" s="214">
        <v>4</v>
      </c>
      <c r="D1573" s="216" t="s">
        <v>3704</v>
      </c>
      <c r="E1573" s="217" t="s">
        <v>3705</v>
      </c>
    </row>
    <row r="1574" ht="16" customHeight="1" spans="1:5">
      <c r="A1574" s="214">
        <v>1573</v>
      </c>
      <c r="B1574" s="215" t="s">
        <v>5179</v>
      </c>
      <c r="C1574" s="214">
        <v>30</v>
      </c>
      <c r="D1574" s="216" t="s">
        <v>3704</v>
      </c>
      <c r="E1574" s="217" t="s">
        <v>3705</v>
      </c>
    </row>
    <row r="1575" ht="16" customHeight="1" spans="1:5">
      <c r="A1575" s="214">
        <v>1574</v>
      </c>
      <c r="B1575" s="215" t="s">
        <v>5180</v>
      </c>
      <c r="C1575" s="214">
        <v>30</v>
      </c>
      <c r="D1575" s="216" t="s">
        <v>3704</v>
      </c>
      <c r="E1575" s="217" t="s">
        <v>3705</v>
      </c>
    </row>
    <row r="1576" ht="16" customHeight="1" spans="1:5">
      <c r="A1576" s="214">
        <v>1575</v>
      </c>
      <c r="B1576" s="215" t="s">
        <v>5181</v>
      </c>
      <c r="C1576" s="214">
        <v>13</v>
      </c>
      <c r="D1576" s="216" t="s">
        <v>3704</v>
      </c>
      <c r="E1576" s="217" t="s">
        <v>3705</v>
      </c>
    </row>
    <row r="1577" ht="16" customHeight="1" spans="1:5">
      <c r="A1577" s="214">
        <v>1576</v>
      </c>
      <c r="B1577" s="215" t="s">
        <v>5182</v>
      </c>
      <c r="C1577" s="214">
        <v>13</v>
      </c>
      <c r="D1577" s="216" t="s">
        <v>3704</v>
      </c>
      <c r="E1577" s="217" t="s">
        <v>3705</v>
      </c>
    </row>
    <row r="1578" ht="16" customHeight="1" spans="1:5">
      <c r="A1578" s="214">
        <v>1577</v>
      </c>
      <c r="B1578" s="215" t="s">
        <v>5183</v>
      </c>
      <c r="C1578" s="214">
        <v>9</v>
      </c>
      <c r="D1578" s="216" t="s">
        <v>3704</v>
      </c>
      <c r="E1578" s="217" t="s">
        <v>3705</v>
      </c>
    </row>
    <row r="1579" ht="16" customHeight="1" spans="1:5">
      <c r="A1579" s="214">
        <v>1578</v>
      </c>
      <c r="B1579" s="215" t="s">
        <v>5184</v>
      </c>
      <c r="C1579" s="214">
        <v>10</v>
      </c>
      <c r="D1579" s="216" t="s">
        <v>3704</v>
      </c>
      <c r="E1579" s="217" t="s">
        <v>3705</v>
      </c>
    </row>
    <row r="1580" ht="16" customHeight="1" spans="1:5">
      <c r="A1580" s="214">
        <v>1579</v>
      </c>
      <c r="B1580" s="215" t="s">
        <v>5185</v>
      </c>
      <c r="C1580" s="214">
        <v>6</v>
      </c>
      <c r="D1580" s="216" t="s">
        <v>3704</v>
      </c>
      <c r="E1580" s="217" t="s">
        <v>3705</v>
      </c>
    </row>
    <row r="1581" ht="16" customHeight="1" spans="1:5">
      <c r="A1581" s="214">
        <v>1580</v>
      </c>
      <c r="B1581" s="215" t="s">
        <v>5186</v>
      </c>
      <c r="C1581" s="214">
        <v>6</v>
      </c>
      <c r="D1581" s="216" t="s">
        <v>3704</v>
      </c>
      <c r="E1581" s="217" t="s">
        <v>3705</v>
      </c>
    </row>
    <row r="1582" ht="16" customHeight="1" spans="1:5">
      <c r="A1582" s="214">
        <v>1581</v>
      </c>
      <c r="B1582" s="215" t="s">
        <v>5187</v>
      </c>
      <c r="C1582" s="214">
        <v>6</v>
      </c>
      <c r="D1582" s="216" t="s">
        <v>3704</v>
      </c>
      <c r="E1582" s="217" t="s">
        <v>3705</v>
      </c>
    </row>
    <row r="1583" ht="16" customHeight="1" spans="1:5">
      <c r="A1583" s="214">
        <v>1582</v>
      </c>
      <c r="B1583" s="215" t="s">
        <v>5188</v>
      </c>
      <c r="C1583" s="214">
        <v>30</v>
      </c>
      <c r="D1583" s="216" t="s">
        <v>3704</v>
      </c>
      <c r="E1583" s="217" t="s">
        <v>3705</v>
      </c>
    </row>
    <row r="1584" ht="16" customHeight="1" spans="1:5">
      <c r="A1584" s="214">
        <v>1583</v>
      </c>
      <c r="B1584" s="215" t="s">
        <v>5189</v>
      </c>
      <c r="C1584" s="214">
        <v>4</v>
      </c>
      <c r="D1584" s="216" t="s">
        <v>3704</v>
      </c>
      <c r="E1584" s="217" t="s">
        <v>3705</v>
      </c>
    </row>
    <row r="1585" ht="16" customHeight="1" spans="1:5">
      <c r="A1585" s="214">
        <v>1584</v>
      </c>
      <c r="B1585" s="215" t="s">
        <v>5190</v>
      </c>
      <c r="C1585" s="214">
        <v>8</v>
      </c>
      <c r="D1585" s="216" t="s">
        <v>3704</v>
      </c>
      <c r="E1585" s="217" t="s">
        <v>3705</v>
      </c>
    </row>
    <row r="1586" ht="16" customHeight="1" spans="1:5">
      <c r="A1586" s="214">
        <v>1585</v>
      </c>
      <c r="B1586" s="215" t="s">
        <v>5191</v>
      </c>
      <c r="C1586" s="214">
        <v>4</v>
      </c>
      <c r="D1586" s="216" t="s">
        <v>3704</v>
      </c>
      <c r="E1586" s="217" t="s">
        <v>3705</v>
      </c>
    </row>
    <row r="1587" ht="16" customHeight="1" spans="1:5">
      <c r="A1587" s="214">
        <v>1586</v>
      </c>
      <c r="B1587" s="215" t="s">
        <v>5192</v>
      </c>
      <c r="C1587" s="214">
        <v>6</v>
      </c>
      <c r="D1587" s="216" t="s">
        <v>3704</v>
      </c>
      <c r="E1587" s="217" t="s">
        <v>3705</v>
      </c>
    </row>
    <row r="1588" ht="16" customHeight="1" spans="1:5">
      <c r="A1588" s="214">
        <v>1587</v>
      </c>
      <c r="B1588" s="215" t="s">
        <v>5193</v>
      </c>
      <c r="C1588" s="214">
        <v>10</v>
      </c>
      <c r="D1588" s="216" t="s">
        <v>3704</v>
      </c>
      <c r="E1588" s="217" t="s">
        <v>3705</v>
      </c>
    </row>
    <row r="1589" ht="16" customHeight="1" spans="1:5">
      <c r="A1589" s="214">
        <v>1588</v>
      </c>
      <c r="B1589" s="215" t="s">
        <v>5194</v>
      </c>
      <c r="C1589" s="214">
        <v>12</v>
      </c>
      <c r="D1589" s="216" t="s">
        <v>3704</v>
      </c>
      <c r="E1589" s="217" t="s">
        <v>3705</v>
      </c>
    </row>
    <row r="1590" ht="16" customHeight="1" spans="1:5">
      <c r="A1590" s="214">
        <v>1589</v>
      </c>
      <c r="B1590" s="215" t="s">
        <v>5195</v>
      </c>
      <c r="C1590" s="214">
        <v>1</v>
      </c>
      <c r="D1590" s="216" t="s">
        <v>3704</v>
      </c>
      <c r="E1590" s="217" t="s">
        <v>3705</v>
      </c>
    </row>
    <row r="1591" ht="16" customHeight="1" spans="1:5">
      <c r="A1591" s="214">
        <v>1590</v>
      </c>
      <c r="B1591" s="215" t="s">
        <v>5196</v>
      </c>
      <c r="C1591" s="214">
        <v>4</v>
      </c>
      <c r="D1591" s="216" t="s">
        <v>3704</v>
      </c>
      <c r="E1591" s="217" t="s">
        <v>3705</v>
      </c>
    </row>
    <row r="1592" ht="16" customHeight="1" spans="1:5">
      <c r="A1592" s="214">
        <v>1591</v>
      </c>
      <c r="B1592" s="215" t="s">
        <v>5197</v>
      </c>
      <c r="C1592" s="214">
        <v>2</v>
      </c>
      <c r="D1592" s="216" t="s">
        <v>3693</v>
      </c>
      <c r="E1592" s="217" t="s">
        <v>3694</v>
      </c>
    </row>
    <row r="1593" ht="16" customHeight="1" spans="1:5">
      <c r="A1593" s="214">
        <v>1592</v>
      </c>
      <c r="B1593" s="215" t="s">
        <v>5198</v>
      </c>
      <c r="C1593" s="214">
        <v>3</v>
      </c>
      <c r="D1593" s="216" t="s">
        <v>3693</v>
      </c>
      <c r="E1593" s="217" t="s">
        <v>3694</v>
      </c>
    </row>
    <row r="1594" ht="16" customHeight="1" spans="1:5">
      <c r="A1594" s="214">
        <v>1593</v>
      </c>
      <c r="B1594" s="215" t="s">
        <v>5199</v>
      </c>
      <c r="C1594" s="214">
        <v>1</v>
      </c>
      <c r="D1594" s="216" t="s">
        <v>3704</v>
      </c>
      <c r="E1594" s="217" t="s">
        <v>3705</v>
      </c>
    </row>
    <row r="1595" ht="16" customHeight="1" spans="1:5">
      <c r="A1595" s="214">
        <v>1594</v>
      </c>
      <c r="B1595" s="215" t="s">
        <v>5200</v>
      </c>
      <c r="C1595" s="214">
        <v>1</v>
      </c>
      <c r="D1595" s="216" t="s">
        <v>3704</v>
      </c>
      <c r="E1595" s="217" t="s">
        <v>3705</v>
      </c>
    </row>
    <row r="1596" ht="16" customHeight="1" spans="1:5">
      <c r="A1596" s="214">
        <v>1595</v>
      </c>
      <c r="B1596" s="215" t="s">
        <v>5201</v>
      </c>
      <c r="C1596" s="214">
        <v>2</v>
      </c>
      <c r="D1596" s="216" t="s">
        <v>3693</v>
      </c>
      <c r="E1596" s="217" t="s">
        <v>3694</v>
      </c>
    </row>
    <row r="1597" ht="16" customHeight="1" spans="1:5">
      <c r="A1597" s="214">
        <v>1596</v>
      </c>
      <c r="B1597" s="215" t="s">
        <v>5202</v>
      </c>
      <c r="C1597" s="214">
        <v>1</v>
      </c>
      <c r="D1597" s="216" t="s">
        <v>3693</v>
      </c>
      <c r="E1597" s="217" t="s">
        <v>3694</v>
      </c>
    </row>
    <row r="1598" ht="16" customHeight="1" spans="1:5">
      <c r="A1598" s="214">
        <v>1597</v>
      </c>
      <c r="B1598" s="215" t="s">
        <v>5203</v>
      </c>
      <c r="C1598" s="214">
        <v>2</v>
      </c>
      <c r="D1598" s="216" t="s">
        <v>3693</v>
      </c>
      <c r="E1598" s="217" t="s">
        <v>3694</v>
      </c>
    </row>
    <row r="1599" ht="16" customHeight="1" spans="1:5">
      <c r="A1599" s="214">
        <v>1598</v>
      </c>
      <c r="B1599" s="215" t="s">
        <v>5204</v>
      </c>
      <c r="C1599" s="214">
        <v>1</v>
      </c>
      <c r="D1599" s="216" t="s">
        <v>3704</v>
      </c>
      <c r="E1599" s="217" t="s">
        <v>3705</v>
      </c>
    </row>
    <row r="1600" ht="16" customHeight="1" spans="1:5">
      <c r="A1600" s="214">
        <v>1599</v>
      </c>
      <c r="B1600" s="215" t="s">
        <v>5205</v>
      </c>
      <c r="C1600" s="214">
        <v>2</v>
      </c>
      <c r="D1600" s="216" t="s">
        <v>3693</v>
      </c>
      <c r="E1600" s="217" t="s">
        <v>3694</v>
      </c>
    </row>
    <row r="1601" ht="16" customHeight="1" spans="1:5">
      <c r="A1601" s="214">
        <v>1600</v>
      </c>
      <c r="B1601" s="215" t="s">
        <v>5206</v>
      </c>
      <c r="C1601" s="214">
        <v>1</v>
      </c>
      <c r="D1601" s="216" t="s">
        <v>3699</v>
      </c>
      <c r="E1601" s="217" t="s">
        <v>3689</v>
      </c>
    </row>
    <row r="1602" ht="16" customHeight="1" spans="1:5">
      <c r="A1602" s="214">
        <v>1601</v>
      </c>
      <c r="B1602" s="215" t="s">
        <v>5207</v>
      </c>
      <c r="C1602" s="214">
        <v>1</v>
      </c>
      <c r="D1602" s="216" t="s">
        <v>3699</v>
      </c>
      <c r="E1602" s="217" t="s">
        <v>3689</v>
      </c>
    </row>
    <row r="1603" ht="16" customHeight="1" spans="1:5">
      <c r="A1603" s="214">
        <v>1602</v>
      </c>
      <c r="B1603" s="215" t="s">
        <v>5208</v>
      </c>
      <c r="C1603" s="214">
        <v>1</v>
      </c>
      <c r="D1603" s="216" t="s">
        <v>3704</v>
      </c>
      <c r="E1603" s="217" t="s">
        <v>3705</v>
      </c>
    </row>
    <row r="1604" ht="16" customHeight="1" spans="1:5">
      <c r="A1604" s="214">
        <v>1603</v>
      </c>
      <c r="B1604" s="215" t="s">
        <v>5209</v>
      </c>
      <c r="C1604" s="214">
        <v>1</v>
      </c>
      <c r="D1604" s="216" t="s">
        <v>3704</v>
      </c>
      <c r="E1604" s="217" t="s">
        <v>3705</v>
      </c>
    </row>
    <row r="1605" ht="16" customHeight="1" spans="1:5">
      <c r="A1605" s="214">
        <v>1604</v>
      </c>
      <c r="B1605" s="215" t="s">
        <v>5210</v>
      </c>
      <c r="C1605" s="214">
        <v>1</v>
      </c>
      <c r="D1605" s="216" t="s">
        <v>3704</v>
      </c>
      <c r="E1605" s="217" t="s">
        <v>3705</v>
      </c>
    </row>
    <row r="1606" ht="16" customHeight="1" spans="1:5">
      <c r="A1606" s="214">
        <v>1605</v>
      </c>
      <c r="B1606" s="215" t="s">
        <v>5211</v>
      </c>
      <c r="C1606" s="214">
        <v>1</v>
      </c>
      <c r="D1606" s="216" t="s">
        <v>3704</v>
      </c>
      <c r="E1606" s="217" t="s">
        <v>3705</v>
      </c>
    </row>
    <row r="1607" ht="16" customHeight="1" spans="1:5">
      <c r="A1607" s="214">
        <v>1606</v>
      </c>
      <c r="B1607" s="215" t="s">
        <v>5212</v>
      </c>
      <c r="C1607" s="214">
        <v>1</v>
      </c>
      <c r="D1607" s="216" t="s">
        <v>3704</v>
      </c>
      <c r="E1607" s="217" t="s">
        <v>3705</v>
      </c>
    </row>
    <row r="1608" ht="16" customHeight="1" spans="1:5">
      <c r="A1608" s="214">
        <v>1607</v>
      </c>
      <c r="B1608" s="215" t="s">
        <v>5213</v>
      </c>
      <c r="C1608" s="214">
        <v>1</v>
      </c>
      <c r="D1608" s="216" t="s">
        <v>3704</v>
      </c>
      <c r="E1608" s="217" t="s">
        <v>3705</v>
      </c>
    </row>
    <row r="1609" ht="16" customHeight="1" spans="1:5">
      <c r="A1609" s="214">
        <v>1608</v>
      </c>
      <c r="B1609" s="215" t="s">
        <v>5214</v>
      </c>
      <c r="C1609" s="214">
        <v>1</v>
      </c>
      <c r="D1609" s="216" t="s">
        <v>3704</v>
      </c>
      <c r="E1609" s="217" t="s">
        <v>3705</v>
      </c>
    </row>
    <row r="1610" ht="16" customHeight="1" spans="1:5">
      <c r="A1610" s="214">
        <v>1609</v>
      </c>
      <c r="B1610" s="215" t="s">
        <v>5215</v>
      </c>
      <c r="C1610" s="214">
        <v>2</v>
      </c>
      <c r="D1610" s="216" t="s">
        <v>3704</v>
      </c>
      <c r="E1610" s="217" t="s">
        <v>3705</v>
      </c>
    </row>
    <row r="1611" ht="16" customHeight="1" spans="1:5">
      <c r="A1611" s="214">
        <v>1610</v>
      </c>
      <c r="B1611" s="215" t="s">
        <v>5215</v>
      </c>
      <c r="C1611" s="214">
        <v>1</v>
      </c>
      <c r="D1611" s="216" t="s">
        <v>3704</v>
      </c>
      <c r="E1611" s="217" t="s">
        <v>3705</v>
      </c>
    </row>
    <row r="1612" ht="16" customHeight="1" spans="1:5">
      <c r="A1612" s="214">
        <v>1611</v>
      </c>
      <c r="B1612" s="215" t="s">
        <v>5216</v>
      </c>
      <c r="C1612" s="214">
        <v>2</v>
      </c>
      <c r="D1612" s="216" t="s">
        <v>3704</v>
      </c>
      <c r="E1612" s="217" t="s">
        <v>3705</v>
      </c>
    </row>
    <row r="1613" ht="16" customHeight="1" spans="1:5">
      <c r="A1613" s="214">
        <v>1612</v>
      </c>
      <c r="B1613" s="215" t="s">
        <v>5216</v>
      </c>
      <c r="C1613" s="214">
        <v>2</v>
      </c>
      <c r="D1613" s="216" t="s">
        <v>3704</v>
      </c>
      <c r="E1613" s="217" t="s">
        <v>3705</v>
      </c>
    </row>
    <row r="1614" ht="16" customHeight="1" spans="1:5">
      <c r="A1614" s="214">
        <v>1613</v>
      </c>
      <c r="B1614" s="215" t="s">
        <v>5217</v>
      </c>
      <c r="C1614" s="214">
        <v>1</v>
      </c>
      <c r="D1614" s="216" t="s">
        <v>3704</v>
      </c>
      <c r="E1614" s="217" t="s">
        <v>3705</v>
      </c>
    </row>
    <row r="1615" ht="16" customHeight="1" spans="1:5">
      <c r="A1615" s="214">
        <v>1614</v>
      </c>
      <c r="B1615" s="215" t="s">
        <v>5218</v>
      </c>
      <c r="C1615" s="214">
        <v>1</v>
      </c>
      <c r="D1615" s="216" t="s">
        <v>3704</v>
      </c>
      <c r="E1615" s="217" t="s">
        <v>3705</v>
      </c>
    </row>
    <row r="1616" ht="16" customHeight="1" spans="1:5">
      <c r="A1616" s="214">
        <v>1615</v>
      </c>
      <c r="B1616" s="215" t="s">
        <v>5219</v>
      </c>
      <c r="C1616" s="214">
        <v>1</v>
      </c>
      <c r="D1616" s="216" t="s">
        <v>3704</v>
      </c>
      <c r="E1616" s="217" t="s">
        <v>3705</v>
      </c>
    </row>
    <row r="1617" ht="16" customHeight="1" spans="1:5">
      <c r="A1617" s="214">
        <v>1616</v>
      </c>
      <c r="B1617" s="215" t="s">
        <v>5220</v>
      </c>
      <c r="C1617" s="214">
        <v>1</v>
      </c>
      <c r="D1617" s="216" t="s">
        <v>3704</v>
      </c>
      <c r="E1617" s="217" t="s">
        <v>3705</v>
      </c>
    </row>
    <row r="1618" ht="16" customHeight="1" spans="1:5">
      <c r="A1618" s="214">
        <v>1617</v>
      </c>
      <c r="B1618" s="215" t="s">
        <v>5221</v>
      </c>
      <c r="C1618" s="214">
        <v>49</v>
      </c>
      <c r="D1618" s="216" t="s">
        <v>3693</v>
      </c>
      <c r="E1618" s="217" t="s">
        <v>3694</v>
      </c>
    </row>
    <row r="1619" ht="16" customHeight="1" spans="1:5">
      <c r="A1619" s="214">
        <v>1618</v>
      </c>
      <c r="B1619" s="215" t="s">
        <v>5222</v>
      </c>
      <c r="C1619" s="214">
        <v>1</v>
      </c>
      <c r="D1619" s="216" t="s">
        <v>3704</v>
      </c>
      <c r="E1619" s="217" t="s">
        <v>3705</v>
      </c>
    </row>
    <row r="1620" ht="16" customHeight="1" spans="1:5">
      <c r="A1620" s="214">
        <v>1619</v>
      </c>
      <c r="B1620" s="215" t="s">
        <v>5223</v>
      </c>
      <c r="C1620" s="214">
        <v>1</v>
      </c>
      <c r="D1620" s="216" t="s">
        <v>3704</v>
      </c>
      <c r="E1620" s="217" t="s">
        <v>3705</v>
      </c>
    </row>
    <row r="1621" ht="16" customHeight="1" spans="1:5">
      <c r="A1621" s="214">
        <v>1620</v>
      </c>
      <c r="B1621" s="215" t="s">
        <v>5224</v>
      </c>
      <c r="C1621" s="214">
        <v>1</v>
      </c>
      <c r="D1621" s="216" t="s">
        <v>3704</v>
      </c>
      <c r="E1621" s="217" t="s">
        <v>3705</v>
      </c>
    </row>
    <row r="1622" ht="16" customHeight="1" spans="1:5">
      <c r="A1622" s="214">
        <v>1621</v>
      </c>
      <c r="B1622" s="215" t="s">
        <v>5225</v>
      </c>
      <c r="C1622" s="214">
        <v>1</v>
      </c>
      <c r="D1622" s="216" t="s">
        <v>3704</v>
      </c>
      <c r="E1622" s="217" t="s">
        <v>3705</v>
      </c>
    </row>
    <row r="1623" ht="16" customHeight="1" spans="1:5">
      <c r="A1623" s="214">
        <v>1622</v>
      </c>
      <c r="B1623" s="215" t="s">
        <v>5226</v>
      </c>
      <c r="C1623" s="214">
        <v>2</v>
      </c>
      <c r="D1623" s="216" t="s">
        <v>3704</v>
      </c>
      <c r="E1623" s="217" t="s">
        <v>3705</v>
      </c>
    </row>
    <row r="1624" ht="16" customHeight="1" spans="1:5">
      <c r="A1624" s="214">
        <v>1623</v>
      </c>
      <c r="B1624" s="215" t="s">
        <v>5227</v>
      </c>
      <c r="C1624" s="214">
        <v>2</v>
      </c>
      <c r="D1624" s="216" t="s">
        <v>3704</v>
      </c>
      <c r="E1624" s="217" t="s">
        <v>3705</v>
      </c>
    </row>
    <row r="1625" ht="16" customHeight="1" spans="1:5">
      <c r="A1625" s="214">
        <v>1624</v>
      </c>
      <c r="B1625" s="215" t="s">
        <v>5228</v>
      </c>
      <c r="C1625" s="214">
        <v>8</v>
      </c>
      <c r="D1625" s="216" t="s">
        <v>3699</v>
      </c>
      <c r="E1625" s="217" t="s">
        <v>3689</v>
      </c>
    </row>
    <row r="1626" ht="16" customHeight="1" spans="1:5">
      <c r="A1626" s="214">
        <v>1625</v>
      </c>
      <c r="B1626" s="215" t="s">
        <v>5229</v>
      </c>
      <c r="C1626" s="214">
        <v>1</v>
      </c>
      <c r="D1626" s="216" t="s">
        <v>5086</v>
      </c>
      <c r="E1626" s="217" t="s">
        <v>5087</v>
      </c>
    </row>
    <row r="1627" ht="16" customHeight="1" spans="1:5">
      <c r="A1627" s="214">
        <v>1626</v>
      </c>
      <c r="B1627" s="215" t="s">
        <v>5230</v>
      </c>
      <c r="C1627" s="214">
        <v>1</v>
      </c>
      <c r="D1627" s="216" t="s">
        <v>3693</v>
      </c>
      <c r="E1627" s="217" t="s">
        <v>3694</v>
      </c>
    </row>
    <row r="1628" ht="16" customHeight="1" spans="1:5">
      <c r="A1628" s="214">
        <v>1627</v>
      </c>
      <c r="B1628" s="215" t="s">
        <v>5231</v>
      </c>
      <c r="C1628" s="214">
        <v>1</v>
      </c>
      <c r="D1628" s="216" t="s">
        <v>3704</v>
      </c>
      <c r="E1628" s="217" t="s">
        <v>3705</v>
      </c>
    </row>
    <row r="1629" ht="16" customHeight="1" spans="1:5">
      <c r="A1629" s="214">
        <v>1628</v>
      </c>
      <c r="B1629" s="215" t="s">
        <v>5232</v>
      </c>
      <c r="C1629" s="214">
        <v>1</v>
      </c>
      <c r="D1629" s="216" t="s">
        <v>3704</v>
      </c>
      <c r="E1629" s="217" t="s">
        <v>3705</v>
      </c>
    </row>
    <row r="1630" ht="16" customHeight="1" spans="1:5">
      <c r="A1630" s="214">
        <v>1629</v>
      </c>
      <c r="B1630" s="215" t="s">
        <v>5233</v>
      </c>
      <c r="C1630" s="214">
        <v>2</v>
      </c>
      <c r="D1630" s="216" t="s">
        <v>3704</v>
      </c>
      <c r="E1630" s="217" t="s">
        <v>3705</v>
      </c>
    </row>
    <row r="1631" ht="16" customHeight="1" spans="1:5">
      <c r="A1631" s="214">
        <v>1630</v>
      </c>
      <c r="B1631" s="215" t="s">
        <v>5234</v>
      </c>
      <c r="C1631" s="214">
        <v>1</v>
      </c>
      <c r="D1631" s="216" t="s">
        <v>3704</v>
      </c>
      <c r="E1631" s="217" t="s">
        <v>3705</v>
      </c>
    </row>
    <row r="1632" ht="16" customHeight="1" spans="1:5">
      <c r="A1632" s="214">
        <v>1631</v>
      </c>
      <c r="B1632" s="215" t="s">
        <v>5235</v>
      </c>
      <c r="C1632" s="214">
        <v>2</v>
      </c>
      <c r="D1632" s="216" t="s">
        <v>3704</v>
      </c>
      <c r="E1632" s="217" t="s">
        <v>3705</v>
      </c>
    </row>
    <row r="1633" ht="16" customHeight="1" spans="1:5">
      <c r="A1633" s="214">
        <v>1632</v>
      </c>
      <c r="B1633" s="215" t="s">
        <v>5236</v>
      </c>
      <c r="C1633" s="214">
        <v>1</v>
      </c>
      <c r="D1633" s="216" t="s">
        <v>3704</v>
      </c>
      <c r="E1633" s="217" t="s">
        <v>3705</v>
      </c>
    </row>
    <row r="1634" ht="16" customHeight="1" spans="1:5">
      <c r="A1634" s="214">
        <v>1633</v>
      </c>
      <c r="B1634" s="215" t="s">
        <v>5237</v>
      </c>
      <c r="C1634" s="214">
        <v>4</v>
      </c>
      <c r="D1634" s="216" t="s">
        <v>3704</v>
      </c>
      <c r="E1634" s="217" t="s">
        <v>3705</v>
      </c>
    </row>
    <row r="1635" ht="16" customHeight="1" spans="1:5">
      <c r="A1635" s="214">
        <v>1634</v>
      </c>
      <c r="B1635" s="215" t="s">
        <v>5238</v>
      </c>
      <c r="C1635" s="214">
        <v>2</v>
      </c>
      <c r="D1635" s="216" t="s">
        <v>3704</v>
      </c>
      <c r="E1635" s="217" t="s">
        <v>3705</v>
      </c>
    </row>
    <row r="1636" ht="16" customHeight="1" spans="1:5">
      <c r="A1636" s="214">
        <v>1635</v>
      </c>
      <c r="B1636" s="215" t="s">
        <v>5239</v>
      </c>
      <c r="C1636" s="214">
        <v>3</v>
      </c>
      <c r="D1636" s="216" t="s">
        <v>3696</v>
      </c>
      <c r="E1636" s="217" t="s">
        <v>4183</v>
      </c>
    </row>
    <row r="1637" ht="16" customHeight="1" spans="1:5">
      <c r="A1637" s="214">
        <v>1636</v>
      </c>
      <c r="B1637" s="215" t="s">
        <v>5240</v>
      </c>
      <c r="C1637" s="214">
        <v>1</v>
      </c>
      <c r="D1637" s="216" t="s">
        <v>3704</v>
      </c>
      <c r="E1637" s="217" t="s">
        <v>3705</v>
      </c>
    </row>
    <row r="1638" ht="16" customHeight="1" spans="1:5">
      <c r="A1638" s="214">
        <v>1637</v>
      </c>
      <c r="B1638" s="215" t="s">
        <v>5241</v>
      </c>
      <c r="C1638" s="214">
        <v>3</v>
      </c>
      <c r="D1638" s="216" t="s">
        <v>3696</v>
      </c>
      <c r="E1638" s="217" t="s">
        <v>4183</v>
      </c>
    </row>
    <row r="1639" ht="16" customHeight="1" spans="1:5">
      <c r="A1639" s="214">
        <v>1638</v>
      </c>
      <c r="B1639" s="215" t="s">
        <v>5242</v>
      </c>
      <c r="C1639" s="214" t="s">
        <v>5243</v>
      </c>
      <c r="D1639" s="216" t="s">
        <v>3696</v>
      </c>
      <c r="E1639" s="217" t="s">
        <v>4183</v>
      </c>
    </row>
    <row r="1640" ht="16" customHeight="1" spans="1:5">
      <c r="A1640" s="214">
        <v>1639</v>
      </c>
      <c r="B1640" s="215" t="s">
        <v>5244</v>
      </c>
      <c r="C1640" s="214">
        <v>2.4</v>
      </c>
      <c r="D1640" s="216" t="s">
        <v>3704</v>
      </c>
      <c r="E1640" s="217" t="s">
        <v>3705</v>
      </c>
    </row>
    <row r="1641" ht="16" customHeight="1" spans="1:5">
      <c r="A1641" s="214">
        <v>1640</v>
      </c>
      <c r="B1641" s="215" t="s">
        <v>5245</v>
      </c>
      <c r="C1641" s="214">
        <v>400</v>
      </c>
      <c r="D1641" s="216" t="s">
        <v>5246</v>
      </c>
      <c r="E1641" s="217" t="s">
        <v>5247</v>
      </c>
    </row>
    <row r="1642" ht="16" customHeight="1" spans="1:5">
      <c r="A1642" s="214">
        <v>1641</v>
      </c>
      <c r="B1642" s="215" t="s">
        <v>5248</v>
      </c>
      <c r="C1642" s="214">
        <v>1</v>
      </c>
      <c r="D1642" s="216" t="s">
        <v>3704</v>
      </c>
      <c r="E1642" s="217" t="s">
        <v>3705</v>
      </c>
    </row>
    <row r="1643" ht="16" customHeight="1" spans="1:5">
      <c r="A1643" s="214">
        <v>1642</v>
      </c>
      <c r="B1643" s="215" t="s">
        <v>5249</v>
      </c>
      <c r="C1643" s="214" t="s">
        <v>5250</v>
      </c>
      <c r="D1643" s="216" t="s">
        <v>3696</v>
      </c>
      <c r="E1643" s="217" t="s">
        <v>4183</v>
      </c>
    </row>
    <row r="1644" ht="16" customHeight="1" spans="1:5">
      <c r="A1644" s="214">
        <v>1643</v>
      </c>
      <c r="B1644" s="215" t="s">
        <v>5251</v>
      </c>
      <c r="C1644" s="214">
        <v>5</v>
      </c>
      <c r="D1644" s="216" t="s">
        <v>3696</v>
      </c>
      <c r="E1644" s="217" t="s">
        <v>4183</v>
      </c>
    </row>
    <row r="1645" ht="16" customHeight="1" spans="1:5">
      <c r="A1645" s="214">
        <v>1644</v>
      </c>
      <c r="B1645" s="215" t="s">
        <v>5252</v>
      </c>
      <c r="C1645" s="214">
        <v>0.631</v>
      </c>
      <c r="D1645" s="216" t="s">
        <v>3704</v>
      </c>
      <c r="E1645" s="217" t="s">
        <v>3705</v>
      </c>
    </row>
    <row r="1646" ht="16" customHeight="1" spans="1:5">
      <c r="A1646" s="214">
        <v>1645</v>
      </c>
      <c r="B1646" s="215" t="s">
        <v>5252</v>
      </c>
      <c r="C1646" s="214">
        <v>0.626</v>
      </c>
      <c r="D1646" s="216" t="s">
        <v>3704</v>
      </c>
      <c r="E1646" s="217" t="s">
        <v>3705</v>
      </c>
    </row>
    <row r="1647" ht="16" customHeight="1" spans="1:5">
      <c r="A1647" s="214">
        <v>1646</v>
      </c>
      <c r="B1647" s="215" t="s">
        <v>5253</v>
      </c>
      <c r="C1647" s="214">
        <v>3</v>
      </c>
      <c r="D1647" s="216" t="s">
        <v>3704</v>
      </c>
      <c r="E1647" s="217" t="s">
        <v>3705</v>
      </c>
    </row>
    <row r="1648" ht="16" customHeight="1" spans="1:5">
      <c r="A1648" s="214">
        <v>1647</v>
      </c>
      <c r="B1648" s="215" t="s">
        <v>5254</v>
      </c>
      <c r="C1648" s="214">
        <v>377.72</v>
      </c>
      <c r="D1648" s="216" t="s">
        <v>5246</v>
      </c>
      <c r="E1648" s="217" t="s">
        <v>5247</v>
      </c>
    </row>
    <row r="1649" ht="16" customHeight="1" spans="1:5">
      <c r="A1649" s="214">
        <v>1648</v>
      </c>
      <c r="B1649" s="215" t="s">
        <v>5255</v>
      </c>
      <c r="C1649" s="214">
        <v>0.404</v>
      </c>
      <c r="D1649" s="216" t="s">
        <v>3704</v>
      </c>
      <c r="E1649" s="217" t="s">
        <v>3705</v>
      </c>
    </row>
    <row r="1650" ht="16" customHeight="1" spans="1:5">
      <c r="A1650" s="214">
        <v>1649</v>
      </c>
      <c r="B1650" s="215" t="s">
        <v>5256</v>
      </c>
      <c r="C1650" s="214">
        <v>0.168</v>
      </c>
      <c r="D1650" s="216" t="s">
        <v>3693</v>
      </c>
      <c r="E1650" s="217" t="s">
        <v>3694</v>
      </c>
    </row>
    <row r="1651" ht="16" customHeight="1" spans="1:5">
      <c r="A1651" s="214">
        <v>1650</v>
      </c>
      <c r="B1651" s="215" t="s">
        <v>5257</v>
      </c>
      <c r="C1651" s="214">
        <v>4</v>
      </c>
      <c r="D1651" s="216" t="s">
        <v>3696</v>
      </c>
      <c r="E1651" s="217" t="s">
        <v>4183</v>
      </c>
    </row>
    <row r="1652" ht="16" customHeight="1" spans="1:5">
      <c r="A1652" s="214">
        <v>1651</v>
      </c>
      <c r="B1652" s="215" t="s">
        <v>5258</v>
      </c>
      <c r="C1652" s="214">
        <v>1</v>
      </c>
      <c r="D1652" s="216" t="s">
        <v>3704</v>
      </c>
      <c r="E1652" s="217" t="s">
        <v>3705</v>
      </c>
    </row>
    <row r="1653" ht="16" customHeight="1" spans="1:5">
      <c r="A1653" s="214">
        <v>1652</v>
      </c>
      <c r="B1653" s="215" t="s">
        <v>5259</v>
      </c>
      <c r="C1653" s="214">
        <v>1</v>
      </c>
      <c r="D1653" s="216" t="s">
        <v>3696</v>
      </c>
      <c r="E1653" s="217" t="s">
        <v>4183</v>
      </c>
    </row>
    <row r="1654" ht="16" customHeight="1" spans="1:5">
      <c r="A1654" s="214">
        <v>1653</v>
      </c>
      <c r="B1654" s="215" t="s">
        <v>5260</v>
      </c>
      <c r="C1654" s="214">
        <v>0.354</v>
      </c>
      <c r="D1654" s="216" t="s">
        <v>3693</v>
      </c>
      <c r="E1654" s="217" t="s">
        <v>3694</v>
      </c>
    </row>
    <row r="1655" ht="16" customHeight="1" spans="1:5">
      <c r="A1655" s="214">
        <v>1654</v>
      </c>
      <c r="B1655" s="215" t="s">
        <v>5261</v>
      </c>
      <c r="C1655" s="214">
        <v>0.384</v>
      </c>
      <c r="D1655" s="216" t="s">
        <v>3696</v>
      </c>
      <c r="E1655" s="217" t="s">
        <v>4183</v>
      </c>
    </row>
    <row r="1656" ht="16" customHeight="1" spans="1:5">
      <c r="A1656" s="214">
        <v>1655</v>
      </c>
      <c r="B1656" s="219" t="s">
        <v>5262</v>
      </c>
      <c r="C1656" s="214">
        <v>12</v>
      </c>
      <c r="D1656" s="216" t="s">
        <v>3704</v>
      </c>
      <c r="E1656" s="217" t="s">
        <v>3705</v>
      </c>
    </row>
    <row r="1657" ht="16" customHeight="1" spans="1:5">
      <c r="A1657" s="214">
        <v>1656</v>
      </c>
      <c r="B1657" s="215" t="s">
        <v>5263</v>
      </c>
      <c r="C1657" s="214">
        <v>12</v>
      </c>
      <c r="D1657" s="216" t="s">
        <v>3704</v>
      </c>
      <c r="E1657" s="217" t="s">
        <v>3705</v>
      </c>
    </row>
    <row r="1658" ht="16" customHeight="1" spans="1:5">
      <c r="A1658" s="214">
        <v>1657</v>
      </c>
      <c r="B1658" s="215" t="s">
        <v>5264</v>
      </c>
      <c r="C1658" s="214">
        <v>0.231</v>
      </c>
      <c r="D1658" s="216" t="s">
        <v>3704</v>
      </c>
      <c r="E1658" s="217" t="s">
        <v>3705</v>
      </c>
    </row>
    <row r="1659" ht="16" customHeight="1" spans="1:5">
      <c r="A1659" s="214">
        <v>1658</v>
      </c>
      <c r="B1659" s="215" t="s">
        <v>5265</v>
      </c>
      <c r="C1659" s="214">
        <v>1</v>
      </c>
      <c r="D1659" s="216" t="s">
        <v>3704</v>
      </c>
      <c r="E1659" s="217" t="s">
        <v>3705</v>
      </c>
    </row>
    <row r="1660" ht="16" customHeight="1" spans="1:5">
      <c r="A1660" s="214">
        <v>1659</v>
      </c>
      <c r="B1660" s="215" t="s">
        <v>5266</v>
      </c>
      <c r="C1660" s="214">
        <v>0.15</v>
      </c>
      <c r="D1660" s="216" t="s">
        <v>5246</v>
      </c>
      <c r="E1660" s="217" t="s">
        <v>5247</v>
      </c>
    </row>
    <row r="1661" ht="16" customHeight="1" spans="1:5">
      <c r="A1661" s="214">
        <v>1660</v>
      </c>
      <c r="B1661" s="215" t="s">
        <v>5266</v>
      </c>
      <c r="C1661" s="214">
        <v>0.15</v>
      </c>
      <c r="D1661" s="216" t="s">
        <v>5246</v>
      </c>
      <c r="E1661" s="217" t="s">
        <v>5247</v>
      </c>
    </row>
    <row r="1662" ht="16" customHeight="1" spans="1:5">
      <c r="A1662" s="214">
        <v>1661</v>
      </c>
      <c r="B1662" s="215" t="s">
        <v>5267</v>
      </c>
      <c r="C1662" s="214">
        <v>0.12</v>
      </c>
      <c r="D1662" s="216" t="s">
        <v>3704</v>
      </c>
      <c r="E1662" s="217" t="s">
        <v>3705</v>
      </c>
    </row>
    <row r="1663" ht="16" customHeight="1" spans="1:5">
      <c r="A1663" s="214">
        <v>1662</v>
      </c>
      <c r="B1663" s="219" t="s">
        <v>5268</v>
      </c>
      <c r="C1663" s="214">
        <v>1</v>
      </c>
      <c r="D1663" s="216" t="s">
        <v>3704</v>
      </c>
      <c r="E1663" s="217" t="s">
        <v>3705</v>
      </c>
    </row>
    <row r="1664" ht="16" customHeight="1" spans="1:5">
      <c r="A1664" s="214">
        <v>1663</v>
      </c>
      <c r="B1664" s="215" t="s">
        <v>5226</v>
      </c>
      <c r="C1664" s="214">
        <v>1</v>
      </c>
      <c r="D1664" s="216" t="s">
        <v>3699</v>
      </c>
      <c r="E1664" s="217" t="s">
        <v>3689</v>
      </c>
    </row>
    <row r="1665" ht="16" customHeight="1" spans="1:5">
      <c r="A1665" s="214">
        <v>1664</v>
      </c>
      <c r="B1665" s="215" t="s">
        <v>5269</v>
      </c>
      <c r="C1665" s="214">
        <v>0.184</v>
      </c>
      <c r="D1665" s="216" t="s">
        <v>3696</v>
      </c>
      <c r="E1665" s="217" t="s">
        <v>4183</v>
      </c>
    </row>
    <row r="1666" ht="16" customHeight="1" spans="1:5">
      <c r="A1666" s="214">
        <v>1665</v>
      </c>
      <c r="B1666" s="215" t="s">
        <v>5270</v>
      </c>
      <c r="C1666" s="214">
        <v>2</v>
      </c>
      <c r="D1666" s="216" t="s">
        <v>3693</v>
      </c>
      <c r="E1666" s="217" t="s">
        <v>3694</v>
      </c>
    </row>
    <row r="1667" ht="16" customHeight="1" spans="1:5">
      <c r="A1667" s="214">
        <v>1666</v>
      </c>
      <c r="B1667" s="215" t="s">
        <v>5269</v>
      </c>
      <c r="C1667" s="214">
        <v>0.16</v>
      </c>
      <c r="D1667" s="216" t="s">
        <v>5246</v>
      </c>
      <c r="E1667" s="217" t="s">
        <v>5247</v>
      </c>
    </row>
    <row r="1668" ht="16" customHeight="1" spans="1:5">
      <c r="A1668" s="214">
        <v>1667</v>
      </c>
      <c r="B1668" s="215" t="s">
        <v>5269</v>
      </c>
      <c r="C1668" s="214">
        <v>0.16</v>
      </c>
      <c r="D1668" s="216" t="s">
        <v>5246</v>
      </c>
      <c r="E1668" s="217" t="s">
        <v>5247</v>
      </c>
    </row>
    <row r="1669" ht="16" customHeight="1" spans="1:5">
      <c r="A1669" s="214">
        <v>1668</v>
      </c>
      <c r="B1669" s="215" t="s">
        <v>5271</v>
      </c>
      <c r="C1669" s="214">
        <v>50</v>
      </c>
      <c r="D1669" s="216" t="s">
        <v>3693</v>
      </c>
      <c r="E1669" s="217" t="s">
        <v>3694</v>
      </c>
    </row>
    <row r="1670" ht="16" customHeight="1" spans="1:5">
      <c r="A1670" s="214">
        <v>1669</v>
      </c>
      <c r="B1670" s="215" t="s">
        <v>5272</v>
      </c>
      <c r="C1670" s="214">
        <v>17</v>
      </c>
      <c r="D1670" s="216" t="s">
        <v>3693</v>
      </c>
      <c r="E1670" s="217" t="s">
        <v>3694</v>
      </c>
    </row>
    <row r="1671" ht="16" customHeight="1" spans="1:5">
      <c r="A1671" s="214">
        <v>1670</v>
      </c>
      <c r="B1671" s="215" t="s">
        <v>5273</v>
      </c>
      <c r="C1671" s="214">
        <v>100</v>
      </c>
      <c r="D1671" s="216" t="s">
        <v>5246</v>
      </c>
      <c r="E1671" s="217" t="s">
        <v>5247</v>
      </c>
    </row>
    <row r="1672" ht="16" customHeight="1" spans="1:5">
      <c r="A1672" s="214">
        <v>1671</v>
      </c>
      <c r="B1672" s="215" t="s">
        <v>5273</v>
      </c>
      <c r="C1672" s="214">
        <v>100</v>
      </c>
      <c r="D1672" s="216" t="s">
        <v>5246</v>
      </c>
      <c r="E1672" s="217" t="s">
        <v>5247</v>
      </c>
    </row>
    <row r="1673" ht="16" customHeight="1" spans="1:5">
      <c r="A1673" s="214">
        <v>1672</v>
      </c>
      <c r="B1673" s="215" t="s">
        <v>5273</v>
      </c>
      <c r="C1673" s="214">
        <v>100</v>
      </c>
      <c r="D1673" s="216" t="s">
        <v>5246</v>
      </c>
      <c r="E1673" s="217" t="s">
        <v>5247</v>
      </c>
    </row>
    <row r="1674" ht="16" customHeight="1" spans="1:5">
      <c r="A1674" s="214">
        <v>1673</v>
      </c>
      <c r="B1674" s="215" t="s">
        <v>5274</v>
      </c>
      <c r="C1674" s="214">
        <v>1</v>
      </c>
      <c r="D1674" s="216" t="s">
        <v>3704</v>
      </c>
      <c r="E1674" s="217" t="s">
        <v>3705</v>
      </c>
    </row>
    <row r="1675" ht="16" customHeight="1" spans="1:5">
      <c r="A1675" s="214">
        <v>1674</v>
      </c>
      <c r="B1675" s="215" t="s">
        <v>5275</v>
      </c>
      <c r="C1675" s="214">
        <v>0.06</v>
      </c>
      <c r="D1675" s="216" t="s">
        <v>5246</v>
      </c>
      <c r="E1675" s="217" t="s">
        <v>5247</v>
      </c>
    </row>
    <row r="1676" ht="16" customHeight="1" spans="1:5">
      <c r="A1676" s="214">
        <v>1675</v>
      </c>
      <c r="B1676" s="215" t="s">
        <v>5276</v>
      </c>
      <c r="C1676" s="214">
        <v>50</v>
      </c>
      <c r="D1676" s="216" t="s">
        <v>3693</v>
      </c>
      <c r="E1676" s="217" t="s">
        <v>3694</v>
      </c>
    </row>
    <row r="1677" ht="16" customHeight="1" spans="1:5">
      <c r="A1677" s="214">
        <v>1676</v>
      </c>
      <c r="B1677" s="215" t="s">
        <v>5277</v>
      </c>
      <c r="C1677" s="214">
        <v>100</v>
      </c>
      <c r="D1677" s="216" t="s">
        <v>5246</v>
      </c>
      <c r="E1677" s="217" t="s">
        <v>5247</v>
      </c>
    </row>
    <row r="1678" ht="16" customHeight="1" spans="1:5">
      <c r="A1678" s="214">
        <v>1677</v>
      </c>
      <c r="B1678" s="215" t="s">
        <v>5277</v>
      </c>
      <c r="C1678" s="214">
        <v>100</v>
      </c>
      <c r="D1678" s="216" t="s">
        <v>5246</v>
      </c>
      <c r="E1678" s="217" t="s">
        <v>5247</v>
      </c>
    </row>
    <row r="1679" ht="16" customHeight="1" spans="1:5">
      <c r="A1679" s="214">
        <v>1678</v>
      </c>
      <c r="B1679" s="215" t="s">
        <v>5277</v>
      </c>
      <c r="C1679" s="214">
        <v>100</v>
      </c>
      <c r="D1679" s="216" t="s">
        <v>5246</v>
      </c>
      <c r="E1679" s="217" t="s">
        <v>5247</v>
      </c>
    </row>
    <row r="1680" ht="16" customHeight="1" spans="1:5">
      <c r="A1680" s="214">
        <v>1679</v>
      </c>
      <c r="B1680" s="215" t="s">
        <v>5275</v>
      </c>
      <c r="C1680" s="214">
        <v>0.054</v>
      </c>
      <c r="D1680" s="216" t="s">
        <v>5246</v>
      </c>
      <c r="E1680" s="217" t="s">
        <v>5247</v>
      </c>
    </row>
    <row r="1681" ht="16" customHeight="1" spans="1:5">
      <c r="A1681" s="214">
        <v>1680</v>
      </c>
      <c r="B1681" s="215" t="s">
        <v>5266</v>
      </c>
      <c r="C1681" s="214">
        <v>0.081</v>
      </c>
      <c r="D1681" s="216" t="s">
        <v>3696</v>
      </c>
      <c r="E1681" s="217" t="s">
        <v>4183</v>
      </c>
    </row>
    <row r="1682" ht="16" customHeight="1" spans="1:5">
      <c r="A1682" s="214">
        <v>1681</v>
      </c>
      <c r="B1682" s="215" t="s">
        <v>5278</v>
      </c>
      <c r="C1682" s="214">
        <v>40</v>
      </c>
      <c r="D1682" s="216" t="s">
        <v>3696</v>
      </c>
      <c r="E1682" s="217" t="s">
        <v>4183</v>
      </c>
    </row>
    <row r="1683" ht="16" customHeight="1" spans="1:5">
      <c r="A1683" s="214">
        <v>1682</v>
      </c>
      <c r="B1683" s="215" t="s">
        <v>5279</v>
      </c>
      <c r="C1683" s="214">
        <v>100</v>
      </c>
      <c r="D1683" s="216" t="s">
        <v>5246</v>
      </c>
      <c r="E1683" s="217" t="s">
        <v>5247</v>
      </c>
    </row>
    <row r="1684" ht="16" customHeight="1" spans="1:5">
      <c r="A1684" s="214">
        <v>1683</v>
      </c>
      <c r="B1684" s="215" t="s">
        <v>5279</v>
      </c>
      <c r="C1684" s="214">
        <v>100</v>
      </c>
      <c r="D1684" s="216" t="s">
        <v>5246</v>
      </c>
      <c r="E1684" s="217" t="s">
        <v>5247</v>
      </c>
    </row>
    <row r="1685" ht="16" customHeight="1" spans="1:5">
      <c r="A1685" s="214">
        <v>1684</v>
      </c>
      <c r="B1685" s="215" t="s">
        <v>5279</v>
      </c>
      <c r="C1685" s="214">
        <v>100</v>
      </c>
      <c r="D1685" s="216" t="s">
        <v>3696</v>
      </c>
      <c r="E1685" s="217" t="s">
        <v>4183</v>
      </c>
    </row>
    <row r="1686" ht="16" customHeight="1" spans="1:5">
      <c r="A1686" s="214">
        <v>1685</v>
      </c>
      <c r="B1686" s="215" t="s">
        <v>5279</v>
      </c>
      <c r="C1686" s="214">
        <v>100</v>
      </c>
      <c r="D1686" s="216" t="s">
        <v>3693</v>
      </c>
      <c r="E1686" s="217" t="s">
        <v>3694</v>
      </c>
    </row>
    <row r="1687" ht="16" customHeight="1" spans="1:5">
      <c r="A1687" s="214">
        <v>1686</v>
      </c>
      <c r="B1687" s="215" t="s">
        <v>5275</v>
      </c>
      <c r="C1687" s="214">
        <v>0.039</v>
      </c>
      <c r="D1687" s="216" t="s">
        <v>3696</v>
      </c>
      <c r="E1687" s="217" t="s">
        <v>4183</v>
      </c>
    </row>
    <row r="1688" ht="16" customHeight="1" spans="1:5">
      <c r="A1688" s="214">
        <v>1687</v>
      </c>
      <c r="B1688" s="215" t="s">
        <v>5280</v>
      </c>
      <c r="C1688" s="214">
        <v>4</v>
      </c>
      <c r="D1688" s="216" t="s">
        <v>3693</v>
      </c>
      <c r="E1688" s="217" t="s">
        <v>3694</v>
      </c>
    </row>
    <row r="1689" ht="16" customHeight="1" spans="1:5">
      <c r="A1689" s="214">
        <v>1688</v>
      </c>
      <c r="B1689" s="215" t="s">
        <v>5281</v>
      </c>
      <c r="C1689" s="214">
        <v>1</v>
      </c>
      <c r="D1689" s="216" t="s">
        <v>3704</v>
      </c>
      <c r="E1689" s="217" t="s">
        <v>3705</v>
      </c>
    </row>
    <row r="1690" ht="16" customHeight="1" spans="1:5">
      <c r="A1690" s="214">
        <v>1689</v>
      </c>
      <c r="B1690" s="219" t="s">
        <v>5282</v>
      </c>
      <c r="C1690" s="214">
        <v>8</v>
      </c>
      <c r="D1690" s="216" t="s">
        <v>3696</v>
      </c>
      <c r="E1690" s="217" t="s">
        <v>4183</v>
      </c>
    </row>
    <row r="1691" ht="16" customHeight="1" spans="1:5">
      <c r="A1691" s="214">
        <v>1690</v>
      </c>
      <c r="B1691" s="219" t="s">
        <v>5283</v>
      </c>
      <c r="C1691" s="214">
        <v>1</v>
      </c>
      <c r="D1691" s="216" t="s">
        <v>3704</v>
      </c>
      <c r="E1691" s="217" t="s">
        <v>3705</v>
      </c>
    </row>
    <row r="1692" ht="16" customHeight="1" spans="1:5">
      <c r="A1692" s="214">
        <v>1691</v>
      </c>
      <c r="B1692" s="215" t="s">
        <v>5284</v>
      </c>
      <c r="C1692" s="214">
        <v>4</v>
      </c>
      <c r="D1692" s="216" t="s">
        <v>3696</v>
      </c>
      <c r="E1692" s="217" t="s">
        <v>4183</v>
      </c>
    </row>
    <row r="1693" ht="16" customHeight="1" spans="1:5">
      <c r="A1693" s="214">
        <v>1692</v>
      </c>
      <c r="B1693" s="215" t="s">
        <v>5285</v>
      </c>
      <c r="C1693" s="214">
        <v>1</v>
      </c>
      <c r="D1693" s="216" t="s">
        <v>3704</v>
      </c>
      <c r="E1693" s="217" t="s">
        <v>3705</v>
      </c>
    </row>
    <row r="1694" ht="16" customHeight="1" spans="1:5">
      <c r="A1694" s="214">
        <v>1693</v>
      </c>
      <c r="B1694" s="215" t="s">
        <v>5286</v>
      </c>
      <c r="C1694" s="214">
        <v>1</v>
      </c>
      <c r="D1694" s="216" t="s">
        <v>3704</v>
      </c>
      <c r="E1694" s="217" t="s">
        <v>3705</v>
      </c>
    </row>
    <row r="1695" ht="16" customHeight="1" spans="1:5">
      <c r="A1695" s="214">
        <v>1694</v>
      </c>
      <c r="B1695" s="219" t="s">
        <v>5287</v>
      </c>
      <c r="C1695" s="214">
        <v>4</v>
      </c>
      <c r="D1695" s="216" t="s">
        <v>3696</v>
      </c>
      <c r="E1695" s="217" t="s">
        <v>4183</v>
      </c>
    </row>
    <row r="1696" ht="16" customHeight="1" spans="1:5">
      <c r="A1696" s="214">
        <v>1695</v>
      </c>
      <c r="B1696" s="215" t="s">
        <v>5288</v>
      </c>
      <c r="C1696" s="214">
        <v>1</v>
      </c>
      <c r="D1696" s="216" t="s">
        <v>3693</v>
      </c>
      <c r="E1696" s="217" t="s">
        <v>3694</v>
      </c>
    </row>
    <row r="1697" ht="16" customHeight="1" spans="1:5">
      <c r="A1697" s="214">
        <v>1696</v>
      </c>
      <c r="B1697" s="215" t="s">
        <v>5289</v>
      </c>
      <c r="C1697" s="214">
        <v>1</v>
      </c>
      <c r="D1697" s="216" t="s">
        <v>3693</v>
      </c>
      <c r="E1697" s="217" t="s">
        <v>3694</v>
      </c>
    </row>
    <row r="1698" ht="16" customHeight="1" spans="1:5">
      <c r="A1698" s="214">
        <v>1697</v>
      </c>
      <c r="B1698" s="215" t="s">
        <v>5290</v>
      </c>
      <c r="C1698" s="214">
        <v>2</v>
      </c>
      <c r="D1698" s="216" t="s">
        <v>3685</v>
      </c>
      <c r="E1698" s="217" t="s">
        <v>3686</v>
      </c>
    </row>
    <row r="1699" ht="16" customHeight="1" spans="1:5">
      <c r="A1699" s="214">
        <v>1698</v>
      </c>
      <c r="B1699" s="215" t="s">
        <v>5291</v>
      </c>
      <c r="C1699" s="214">
        <v>2</v>
      </c>
      <c r="D1699" s="216" t="s">
        <v>3696</v>
      </c>
      <c r="E1699" s="217" t="s">
        <v>4183</v>
      </c>
    </row>
    <row r="1700" ht="16" customHeight="1" spans="1:5">
      <c r="A1700" s="214">
        <v>1699</v>
      </c>
      <c r="B1700" s="215" t="s">
        <v>5292</v>
      </c>
      <c r="C1700" s="214">
        <v>1</v>
      </c>
      <c r="D1700" s="216" t="s">
        <v>3696</v>
      </c>
      <c r="E1700" s="217" t="s">
        <v>4183</v>
      </c>
    </row>
    <row r="1701" ht="16" customHeight="1" spans="1:5">
      <c r="A1701" s="214">
        <v>1700</v>
      </c>
      <c r="B1701" s="215" t="s">
        <v>5293</v>
      </c>
      <c r="C1701" s="214">
        <v>2</v>
      </c>
      <c r="D1701" s="216" t="s">
        <v>3696</v>
      </c>
      <c r="E1701" s="217" t="s">
        <v>4183</v>
      </c>
    </row>
    <row r="1702" ht="16" customHeight="1" spans="1:5">
      <c r="A1702" s="214">
        <v>1701</v>
      </c>
      <c r="B1702" s="221" t="s">
        <v>5294</v>
      </c>
      <c r="C1702" s="214">
        <v>0.081</v>
      </c>
      <c r="D1702" s="216" t="s">
        <v>5246</v>
      </c>
      <c r="E1702" s="217" t="s">
        <v>5247</v>
      </c>
    </row>
  </sheetData>
  <mergeCells count="1">
    <mergeCell ref="A1:E1"/>
  </mergeCells>
  <pageMargins left="0.554166666666667" right="0.554166666666667" top="0.409027777777778" bottom="0.409027777777778" header="0.10625" footer="0.10625"/>
  <pageSetup paperSize="9" scale="68" fitToHeight="0" orientation="portrait" horizontalDpi="600"/>
  <headerFooter>
    <oddFooter>&amp;C第 &amp;P 页，共 &amp;N 页</oddFooter>
  </headerFooter>
  <picture r:id="rId1"/>
</worksheet>
</file>

<file path=xl/worksheets/sheet6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BG1715"/>
  <sheetViews>
    <sheetView workbookViewId="0">
      <pane xSplit="3" ySplit="7" topLeftCell="D8" activePane="bottomRight" state="frozen"/>
      <selection/>
      <selection pane="topRight"/>
      <selection pane="bottomLeft"/>
      <selection pane="bottomRight" activeCell="A1" sqref="A1:AF1"/>
    </sheetView>
  </sheetViews>
  <sheetFormatPr defaultColWidth="14" defaultRowHeight="15.2"/>
  <cols>
    <col min="1" max="1" width="5" customWidth="1"/>
    <col min="2" max="2" width="13" customWidth="1"/>
    <col min="3" max="3" width="45" customWidth="1"/>
    <col min="4" max="4" width="9" customWidth="1"/>
    <col min="5" max="5" width="5" customWidth="1"/>
    <col min="6" max="6" width="9" customWidth="1"/>
    <col min="7" max="9" width="15" customWidth="1"/>
    <col min="10" max="11" width="17" customWidth="1"/>
    <col min="12" max="12" width="15" customWidth="1"/>
    <col min="13" max="22" width="9" customWidth="1"/>
    <col min="23" max="23" width="7" customWidth="1"/>
    <col min="24" max="24" width="9" customWidth="1"/>
    <col min="25" max="25" width="11" customWidth="1"/>
    <col min="26" max="26" width="9" customWidth="1"/>
    <col min="27" max="27" width="11" customWidth="1"/>
    <col min="28" max="28" width="9" hidden="1" customWidth="1"/>
    <col min="29" max="30" width="11" customWidth="1"/>
    <col min="31" max="33" width="9" customWidth="1"/>
    <col min="34" max="34" width="10" customWidth="1"/>
    <col min="35" max="35" width="9" customWidth="1"/>
    <col min="36" max="36" width="11" customWidth="1"/>
    <col min="37" max="37" width="13" customWidth="1"/>
    <col min="38" max="59" width="9" customWidth="1"/>
  </cols>
  <sheetData>
    <row r="1" ht="24" customHeight="1" spans="1:59">
      <c r="A1" s="61" t="s">
        <v>2855</v>
      </c>
      <c r="B1" s="62"/>
      <c r="C1" s="62"/>
      <c r="D1" s="62"/>
      <c r="E1" s="62"/>
      <c r="F1" s="62"/>
      <c r="G1" s="62"/>
      <c r="H1" s="62"/>
      <c r="I1" s="62"/>
      <c r="J1" s="62"/>
      <c r="K1" s="62"/>
      <c r="L1" s="62"/>
      <c r="M1" s="159"/>
      <c r="N1" s="159"/>
      <c r="O1" s="159"/>
      <c r="P1" s="159"/>
      <c r="Q1" s="159"/>
      <c r="R1" s="159"/>
      <c r="S1" s="159"/>
      <c r="T1" s="159"/>
      <c r="U1" s="159"/>
      <c r="V1" s="159"/>
      <c r="W1" s="62"/>
      <c r="X1" s="62"/>
      <c r="Y1" s="62"/>
      <c r="Z1" s="62"/>
      <c r="AA1" s="62"/>
      <c r="AB1" s="62"/>
      <c r="AC1" s="62"/>
      <c r="AD1" s="62"/>
      <c r="AE1" s="62"/>
      <c r="AF1" s="62"/>
      <c r="AG1" s="62"/>
    </row>
    <row r="2" ht="16" customHeight="1" spans="1:59">
      <c r="A2" s="63"/>
      <c r="B2" s="63"/>
      <c r="C2" s="63"/>
      <c r="D2" s="63"/>
      <c r="E2" s="63"/>
      <c r="F2" s="63"/>
      <c r="G2" s="63"/>
      <c r="H2" s="63"/>
      <c r="I2" s="63"/>
      <c r="J2" s="63"/>
      <c r="K2" s="63"/>
      <c r="L2" s="63"/>
      <c r="M2" s="160"/>
      <c r="N2" s="160"/>
      <c r="O2" s="160"/>
      <c r="P2" s="160"/>
      <c r="Q2" s="160"/>
      <c r="R2" s="160"/>
      <c r="S2" s="160"/>
      <c r="T2" s="160"/>
      <c r="U2" s="160"/>
      <c r="V2" s="160"/>
      <c r="W2" s="63"/>
      <c r="X2" s="63"/>
      <c r="Y2" s="109"/>
      <c r="Z2" s="63"/>
      <c r="AA2" s="25"/>
      <c r="AB2" s="25"/>
      <c r="AC2" s="25"/>
      <c r="AD2" s="25"/>
      <c r="AE2" s="42" t="s">
        <v>3668</v>
      </c>
      <c r="AF2" s="8"/>
      <c r="AG2" s="8"/>
    </row>
    <row r="3" ht="16" customHeight="1" spans="1:59">
      <c r="A3" s="63" t="e">
        <f>#REF!</f>
        <v>#REF!</v>
      </c>
      <c r="B3" s="8"/>
      <c r="C3" s="8"/>
      <c r="D3" s="8"/>
      <c r="E3" s="8"/>
      <c r="F3" s="8"/>
      <c r="G3" s="8"/>
      <c r="H3" s="8"/>
      <c r="I3" s="8"/>
      <c r="J3" s="8"/>
      <c r="K3" s="8"/>
      <c r="L3" s="8"/>
      <c r="M3" s="161"/>
      <c r="N3" s="161"/>
      <c r="O3" s="161"/>
      <c r="P3" s="161"/>
      <c r="Q3" s="161"/>
      <c r="R3" s="161"/>
      <c r="S3" s="161"/>
      <c r="T3" s="161"/>
      <c r="U3" s="161"/>
      <c r="V3" s="161"/>
      <c r="W3" s="8"/>
      <c r="X3" s="8"/>
      <c r="Y3" s="89"/>
      <c r="Z3" s="8"/>
      <c r="AA3" s="8"/>
      <c r="AB3" s="8"/>
      <c r="AC3" s="8"/>
      <c r="AD3" s="8"/>
      <c r="AE3" s="8"/>
      <c r="AF3" s="8"/>
      <c r="AG3" s="8"/>
    </row>
    <row r="4" ht="16" customHeight="1" spans="1:59">
      <c r="A4" s="64" t="e">
        <f>#REF!</f>
        <v>#REF!</v>
      </c>
      <c r="B4" s="64"/>
      <c r="C4" s="64"/>
      <c r="D4" s="64"/>
      <c r="E4" s="64"/>
      <c r="F4" s="64"/>
      <c r="G4" s="64"/>
      <c r="H4" s="64"/>
      <c r="I4" s="64"/>
      <c r="J4" s="64"/>
      <c r="K4" s="64"/>
      <c r="L4" s="64"/>
      <c r="M4" s="162"/>
      <c r="N4" s="162"/>
      <c r="O4" s="162"/>
      <c r="P4" s="162"/>
      <c r="Q4" s="162"/>
      <c r="R4" s="162"/>
      <c r="S4" s="162"/>
      <c r="T4" s="162"/>
      <c r="U4" s="162"/>
      <c r="V4" s="162"/>
      <c r="W4" s="64"/>
      <c r="X4" s="8"/>
      <c r="Y4" s="89"/>
      <c r="Z4" s="89"/>
      <c r="AA4" s="8"/>
      <c r="AB4" s="8"/>
      <c r="AC4" s="8"/>
      <c r="AD4" s="8"/>
      <c r="AE4" s="8"/>
      <c r="AF4" s="42" t="s">
        <v>2952</v>
      </c>
      <c r="AG4" s="8"/>
    </row>
    <row r="5" ht="16" customHeight="1" spans="1:59">
      <c r="A5" s="22" t="s">
        <v>0</v>
      </c>
      <c r="B5" s="156" t="s">
        <v>1</v>
      </c>
      <c r="C5" s="22" t="s">
        <v>2</v>
      </c>
      <c r="D5" s="22" t="s">
        <v>5295</v>
      </c>
      <c r="E5" s="90" t="s">
        <v>3670</v>
      </c>
      <c r="F5" s="90" t="s">
        <v>5296</v>
      </c>
      <c r="G5" s="90" t="s">
        <v>5297</v>
      </c>
      <c r="H5" s="90" t="s">
        <v>5298</v>
      </c>
      <c r="I5" s="90" t="s">
        <v>5299</v>
      </c>
      <c r="J5" s="90" t="s">
        <v>3610</v>
      </c>
      <c r="K5" s="90" t="s">
        <v>5300</v>
      </c>
      <c r="L5" s="90" t="s">
        <v>5301</v>
      </c>
      <c r="M5" s="163" t="s">
        <v>5302</v>
      </c>
      <c r="N5" s="164"/>
      <c r="O5" s="164"/>
      <c r="P5" s="164"/>
      <c r="Q5" s="164"/>
      <c r="R5" s="164"/>
      <c r="S5" s="164"/>
      <c r="T5" s="165"/>
      <c r="U5" s="165"/>
      <c r="V5" s="165"/>
      <c r="W5" s="90" t="s">
        <v>3050</v>
      </c>
      <c r="X5" s="21"/>
      <c r="Y5" s="21"/>
      <c r="Z5" s="13"/>
      <c r="AA5" s="35" t="s">
        <v>3051</v>
      </c>
      <c r="AB5" s="21"/>
      <c r="AC5" s="13"/>
      <c r="AD5" s="22" t="s">
        <v>3052</v>
      </c>
      <c r="AE5" s="90" t="s">
        <v>3053</v>
      </c>
      <c r="AF5" s="90" t="s">
        <v>3083</v>
      </c>
      <c r="AG5" s="25"/>
      <c r="AL5" s="22" t="s">
        <v>3</v>
      </c>
      <c r="AM5" s="22"/>
      <c r="AN5" s="22"/>
      <c r="AO5" s="22"/>
      <c r="AP5" s="22"/>
      <c r="AQ5" s="22"/>
      <c r="AR5" s="22"/>
      <c r="AS5" s="22"/>
      <c r="AT5" s="22"/>
      <c r="AU5" s="22"/>
      <c r="AV5" s="22"/>
      <c r="AW5" s="22" t="s">
        <v>5303</v>
      </c>
      <c r="AX5" s="22"/>
      <c r="AY5" s="22"/>
      <c r="AZ5" s="22"/>
      <c r="BA5" s="22"/>
      <c r="BB5" s="22"/>
      <c r="BC5" s="22"/>
      <c r="BD5" s="122"/>
      <c r="BE5" s="122"/>
      <c r="BF5" s="122"/>
      <c r="BG5" s="22" t="s">
        <v>3051</v>
      </c>
    </row>
    <row r="6" ht="16" customHeight="1" spans="1:59">
      <c r="A6" s="37"/>
      <c r="B6" s="37"/>
      <c r="C6" s="37"/>
      <c r="D6" s="37"/>
      <c r="E6" s="37"/>
      <c r="F6" s="37"/>
      <c r="G6" s="37"/>
      <c r="H6" s="37"/>
      <c r="I6" s="37"/>
      <c r="J6" s="37"/>
      <c r="K6" s="145"/>
      <c r="L6" s="37"/>
      <c r="M6" s="166" t="s">
        <v>5304</v>
      </c>
      <c r="N6" s="166" t="s">
        <v>253</v>
      </c>
      <c r="O6" s="166" t="s">
        <v>5305</v>
      </c>
      <c r="P6" s="166" t="s">
        <v>114</v>
      </c>
      <c r="Q6" s="166" t="s">
        <v>205</v>
      </c>
      <c r="R6" s="166" t="s">
        <v>9</v>
      </c>
      <c r="S6" s="166" t="s">
        <v>5306</v>
      </c>
      <c r="T6" s="166" t="s">
        <v>92</v>
      </c>
      <c r="U6" s="166" t="s">
        <v>5307</v>
      </c>
      <c r="V6" s="166" t="s">
        <v>5308</v>
      </c>
      <c r="W6" s="144" t="s">
        <v>3231</v>
      </c>
      <c r="X6" s="144" t="s">
        <v>3232</v>
      </c>
      <c r="Y6" s="157" t="s">
        <v>3233</v>
      </c>
      <c r="Z6" s="144" t="s">
        <v>3464</v>
      </c>
      <c r="AA6" s="36" t="s">
        <v>3234</v>
      </c>
      <c r="AB6" s="22" t="s">
        <v>3232</v>
      </c>
      <c r="AC6" s="22" t="s">
        <v>3233</v>
      </c>
      <c r="AD6" s="37"/>
      <c r="AE6" s="37"/>
      <c r="AF6" s="37"/>
      <c r="AG6" s="25" t="s">
        <v>5309</v>
      </c>
      <c r="AK6" s="167" t="s">
        <v>5300</v>
      </c>
      <c r="AL6" s="168" t="s">
        <v>5304</v>
      </c>
      <c r="AM6" s="168" t="s">
        <v>253</v>
      </c>
      <c r="AN6" s="168" t="s">
        <v>5305</v>
      </c>
      <c r="AO6" s="168" t="s">
        <v>114</v>
      </c>
      <c r="AP6" s="168" t="s">
        <v>205</v>
      </c>
      <c r="AQ6" s="168" t="s">
        <v>9</v>
      </c>
      <c r="AR6" s="168" t="s">
        <v>5306</v>
      </c>
      <c r="AS6" s="168" t="s">
        <v>92</v>
      </c>
      <c r="AT6" s="114" t="s">
        <v>5307</v>
      </c>
      <c r="AU6" s="114" t="s">
        <v>5308</v>
      </c>
      <c r="AV6" s="169" t="s">
        <v>3162</v>
      </c>
      <c r="AW6" s="168" t="s">
        <v>5304</v>
      </c>
      <c r="AX6" s="168" t="s">
        <v>253</v>
      </c>
      <c r="AY6" s="168" t="s">
        <v>5305</v>
      </c>
      <c r="AZ6" s="168" t="s">
        <v>114</v>
      </c>
      <c r="BA6" s="168" t="s">
        <v>205</v>
      </c>
      <c r="BB6" s="168" t="s">
        <v>9</v>
      </c>
      <c r="BC6" s="168" t="s">
        <v>5306</v>
      </c>
      <c r="BD6" s="170" t="s">
        <v>92</v>
      </c>
      <c r="BE6" s="170" t="s">
        <v>5307</v>
      </c>
      <c r="BF6" s="170" t="s">
        <v>5308</v>
      </c>
      <c r="BG6" s="22"/>
    </row>
    <row r="7" ht="16" customHeight="1" spans="1:59">
      <c r="A7" s="22">
        <v>1</v>
      </c>
      <c r="B7" s="39" t="s">
        <v>5310</v>
      </c>
      <c r="C7" s="68" t="s">
        <v>5311</v>
      </c>
      <c r="D7" s="22">
        <v>143</v>
      </c>
      <c r="E7" s="22">
        <v>8</v>
      </c>
      <c r="F7" s="144">
        <v>83899</v>
      </c>
      <c r="G7" s="144" t="s">
        <v>3704</v>
      </c>
      <c r="H7" s="144" t="s">
        <v>5312</v>
      </c>
      <c r="I7" s="144" t="s">
        <v>5313</v>
      </c>
      <c r="J7" s="144" t="s">
        <v>5314</v>
      </c>
      <c r="K7" s="144">
        <f t="shared" ref="K7:K70" si="0">L7/E7</f>
        <v>0.5</v>
      </c>
      <c r="L7" s="157">
        <v>4</v>
      </c>
      <c r="M7" s="171">
        <v>0.6</v>
      </c>
      <c r="N7" s="171">
        <v>0.02</v>
      </c>
      <c r="O7" s="171"/>
      <c r="P7" s="171">
        <v>0.18</v>
      </c>
      <c r="Q7" s="171"/>
      <c r="R7" s="171"/>
      <c r="S7" s="171">
        <v>0.08</v>
      </c>
      <c r="T7" s="171">
        <v>0.12</v>
      </c>
      <c r="U7" s="171"/>
      <c r="V7" s="171"/>
      <c r="W7" s="144">
        <v>8</v>
      </c>
      <c r="X7" s="29">
        <v>91155.98375</v>
      </c>
      <c r="Y7" s="29">
        <v>729247.87</v>
      </c>
      <c r="Z7" s="36">
        <v>46133.76</v>
      </c>
      <c r="AA7" s="36">
        <f t="shared" ref="AA7:AA70" si="1">W7</f>
        <v>8</v>
      </c>
      <c r="AB7" s="29"/>
      <c r="AC7" s="29" t="e">
        <f t="shared" ref="AC7:AC70" si="2">BG7</f>
        <v>#REF!</v>
      </c>
      <c r="AD7" s="29" t="e">
        <f t="shared" ref="AD7:AD70" si="3">AC7-Z7</f>
        <v>#REF!</v>
      </c>
      <c r="AE7" s="172" t="e">
        <f t="shared" ref="AE7:AE70" si="4">AD7/Z7</f>
        <v>#REF!</v>
      </c>
      <c r="AF7" s="28"/>
      <c r="AG7" s="24">
        <v>0.5</v>
      </c>
      <c r="AH7" s="173">
        <f t="shared" ref="AH7:AH70" si="5">SUM(M7:T7)</f>
        <v>1</v>
      </c>
      <c r="AI7" s="173"/>
      <c r="AJ7" s="173">
        <f t="shared" ref="AJ7:AJ70" si="6">AG7-AH7</f>
        <v>-0.5</v>
      </c>
      <c r="AK7" s="134">
        <f t="shared" ref="AK7:AK70" si="7">L7/E7</f>
        <v>0.5</v>
      </c>
      <c r="AL7" s="174">
        <f t="shared" ref="AL7:AU7" si="8">M7</f>
        <v>0.6</v>
      </c>
      <c r="AM7" s="174">
        <f t="shared" si="8"/>
        <v>0.02</v>
      </c>
      <c r="AN7" s="174">
        <f t="shared" si="8"/>
        <v>0</v>
      </c>
      <c r="AO7" s="174">
        <f t="shared" si="8"/>
        <v>0.18</v>
      </c>
      <c r="AP7" s="174">
        <f t="shared" si="8"/>
        <v>0</v>
      </c>
      <c r="AQ7" s="174">
        <f t="shared" si="8"/>
        <v>0</v>
      </c>
      <c r="AR7" s="174">
        <f t="shared" si="8"/>
        <v>0.08</v>
      </c>
      <c r="AS7" s="174">
        <f t="shared" si="8"/>
        <v>0.12</v>
      </c>
      <c r="AT7" s="174">
        <f t="shared" si="8"/>
        <v>0</v>
      </c>
      <c r="AU7" s="174">
        <f t="shared" si="8"/>
        <v>0</v>
      </c>
      <c r="AV7" s="175">
        <f t="shared" ref="AV7:AV70" si="9">SUM(AL7:AU7)</f>
        <v>1</v>
      </c>
      <c r="AW7" s="176" t="e">
        <f>#REF!/1000</f>
        <v>#REF!</v>
      </c>
      <c r="AX7" s="176" t="e">
        <f>#REF!/1000</f>
        <v>#REF!</v>
      </c>
      <c r="AY7" s="176" t="e">
        <f>#REF!/1000</f>
        <v>#REF!</v>
      </c>
      <c r="AZ7" s="176" t="e">
        <f>#REF!/1000</f>
        <v>#REF!</v>
      </c>
      <c r="BA7" s="176" t="e">
        <f>#REF!/1000</f>
        <v>#REF!</v>
      </c>
      <c r="BB7" s="176" t="e">
        <f>#REF!/1000</f>
        <v>#REF!</v>
      </c>
      <c r="BC7" s="176" t="e">
        <f>#REF!/1000</f>
        <v>#REF!</v>
      </c>
      <c r="BD7" s="176" t="e">
        <f>#REF!/1000</f>
        <v>#REF!</v>
      </c>
      <c r="BE7" s="177" t="e">
        <f>#REF!/1000</f>
        <v>#REF!</v>
      </c>
      <c r="BF7" s="177" t="e">
        <f>#REF!/1000</f>
        <v>#REF!</v>
      </c>
      <c r="BG7" s="178" t="e">
        <f t="shared" ref="BG7:BG70" si="10">ROUND((AL7*AW7+AM7*AX7+AN7*AY7+AO7*AZ7+AP7*BA7+AQ7*BB7+AR7*BC7+AS7*BD7+AT7*BE7+AU7*BF7)*L7,2)</f>
        <v>#REF!</v>
      </c>
    </row>
    <row r="8" ht="16" customHeight="1" spans="1:59">
      <c r="A8" s="22">
        <v>2</v>
      </c>
      <c r="B8" s="39" t="s">
        <v>5315</v>
      </c>
      <c r="C8" s="68" t="s">
        <v>5316</v>
      </c>
      <c r="D8" s="22">
        <v>194</v>
      </c>
      <c r="E8" s="22">
        <v>2</v>
      </c>
      <c r="F8" s="144">
        <v>84206</v>
      </c>
      <c r="G8" s="144" t="s">
        <v>3688</v>
      </c>
      <c r="H8" s="144" t="s">
        <v>5312</v>
      </c>
      <c r="I8" s="144" t="s">
        <v>5317</v>
      </c>
      <c r="J8" s="144" t="s">
        <v>5314</v>
      </c>
      <c r="K8" s="144">
        <f t="shared" si="0"/>
        <v>18.5</v>
      </c>
      <c r="L8" s="157">
        <v>37</v>
      </c>
      <c r="M8" s="171">
        <v>0.0432432432432432</v>
      </c>
      <c r="N8" s="171">
        <v>0.389189189189189</v>
      </c>
      <c r="O8" s="171">
        <v>0.459459459459459</v>
      </c>
      <c r="P8" s="171">
        <v>0.0108108108108108</v>
      </c>
      <c r="Q8" s="171">
        <v>0.0378378378378378</v>
      </c>
      <c r="R8" s="171">
        <v>0.0216216216216216</v>
      </c>
      <c r="S8" s="171">
        <v>0.0378378378378378</v>
      </c>
      <c r="T8" s="171"/>
      <c r="U8" s="171"/>
      <c r="V8" s="171"/>
      <c r="W8" s="22">
        <v>2</v>
      </c>
      <c r="X8" s="29">
        <v>181902.575</v>
      </c>
      <c r="Y8" s="29">
        <v>363805.15</v>
      </c>
      <c r="Z8" s="36">
        <v>203886.68</v>
      </c>
      <c r="AA8" s="36">
        <f t="shared" si="1"/>
        <v>2</v>
      </c>
      <c r="AB8" s="29"/>
      <c r="AC8" s="29" t="e">
        <f t="shared" si="2"/>
        <v>#REF!</v>
      </c>
      <c r="AD8" s="29" t="e">
        <f t="shared" si="3"/>
        <v>#REF!</v>
      </c>
      <c r="AE8" s="172" t="e">
        <f t="shared" si="4"/>
        <v>#REF!</v>
      </c>
      <c r="AF8" s="28"/>
      <c r="AG8" s="24">
        <v>15</v>
      </c>
      <c r="AH8" s="173">
        <f t="shared" si="5"/>
        <v>0.999999999999999</v>
      </c>
      <c r="AI8" s="173" t="s">
        <v>5318</v>
      </c>
      <c r="AJ8" s="173">
        <f t="shared" si="6"/>
        <v>14</v>
      </c>
      <c r="AK8" s="134">
        <f t="shared" si="7"/>
        <v>18.5</v>
      </c>
      <c r="AL8" s="174">
        <f t="shared" ref="AL8:AU8" si="11">M8</f>
        <v>0.0432432432432432</v>
      </c>
      <c r="AM8" s="174">
        <f t="shared" si="11"/>
        <v>0.389189189189189</v>
      </c>
      <c r="AN8" s="174">
        <f t="shared" si="11"/>
        <v>0.459459459459459</v>
      </c>
      <c r="AO8" s="174">
        <f t="shared" si="11"/>
        <v>0.0108108108108108</v>
      </c>
      <c r="AP8" s="174">
        <f t="shared" si="11"/>
        <v>0.0378378378378378</v>
      </c>
      <c r="AQ8" s="174">
        <f t="shared" si="11"/>
        <v>0.0216216216216216</v>
      </c>
      <c r="AR8" s="174">
        <f t="shared" si="11"/>
        <v>0.0378378378378378</v>
      </c>
      <c r="AS8" s="174">
        <f t="shared" si="11"/>
        <v>0</v>
      </c>
      <c r="AT8" s="174">
        <f t="shared" si="11"/>
        <v>0</v>
      </c>
      <c r="AU8" s="174">
        <f t="shared" si="11"/>
        <v>0</v>
      </c>
      <c r="AV8" s="175">
        <f t="shared" si="9"/>
        <v>0.999999999999999</v>
      </c>
      <c r="AW8" s="176" t="e">
        <f>#REF!/1000</f>
        <v>#REF!</v>
      </c>
      <c r="AX8" s="176" t="e">
        <f>#REF!/1000</f>
        <v>#REF!</v>
      </c>
      <c r="AY8" s="176" t="e">
        <f>#REF!/1000</f>
        <v>#REF!</v>
      </c>
      <c r="AZ8" s="176" t="e">
        <f>#REF!/1000</f>
        <v>#REF!</v>
      </c>
      <c r="BA8" s="176" t="e">
        <f>#REF!/1000</f>
        <v>#REF!</v>
      </c>
      <c r="BB8" s="176" t="e">
        <f>#REF!/1000</f>
        <v>#REF!</v>
      </c>
      <c r="BC8" s="176" t="e">
        <f>#REF!/1000</f>
        <v>#REF!</v>
      </c>
      <c r="BD8" s="176" t="e">
        <f>#REF!/1000</f>
        <v>#REF!</v>
      </c>
      <c r="BE8" s="177" t="e">
        <f>#REF!/1000</f>
        <v>#REF!</v>
      </c>
      <c r="BF8" s="177" t="e">
        <f>#REF!/1000</f>
        <v>#REF!</v>
      </c>
      <c r="BG8" s="178" t="e">
        <f t="shared" si="10"/>
        <v>#REF!</v>
      </c>
    </row>
    <row r="9" ht="16" customHeight="1" spans="1:59">
      <c r="A9" s="22">
        <v>3</v>
      </c>
      <c r="B9" s="39" t="s">
        <v>5319</v>
      </c>
      <c r="C9" s="68" t="s">
        <v>5320</v>
      </c>
      <c r="D9" s="22">
        <v>130</v>
      </c>
      <c r="E9" s="22">
        <v>1</v>
      </c>
      <c r="F9" s="144">
        <v>84414</v>
      </c>
      <c r="G9" s="144" t="s">
        <v>3704</v>
      </c>
      <c r="H9" s="144" t="s">
        <v>5312</v>
      </c>
      <c r="I9" s="144" t="s">
        <v>5321</v>
      </c>
      <c r="J9" s="144" t="s">
        <v>5314</v>
      </c>
      <c r="K9" s="144">
        <f t="shared" si="0"/>
        <v>15</v>
      </c>
      <c r="L9" s="157">
        <v>15</v>
      </c>
      <c r="M9" s="171"/>
      <c r="N9" s="171"/>
      <c r="O9" s="171">
        <v>0.25</v>
      </c>
      <c r="P9" s="171">
        <v>0.03</v>
      </c>
      <c r="Q9" s="171">
        <v>0.07</v>
      </c>
      <c r="R9" s="171"/>
      <c r="S9" s="171">
        <v>0.5</v>
      </c>
      <c r="T9" s="171">
        <v>0.15</v>
      </c>
      <c r="U9" s="171"/>
      <c r="V9" s="171"/>
      <c r="W9" s="22">
        <v>1</v>
      </c>
      <c r="X9" s="29">
        <v>360639.98</v>
      </c>
      <c r="Y9" s="29">
        <v>360639.98</v>
      </c>
      <c r="Z9" s="36">
        <v>64624.86</v>
      </c>
      <c r="AA9" s="36">
        <f t="shared" si="1"/>
        <v>1</v>
      </c>
      <c r="AB9" s="29"/>
      <c r="AC9" s="29" t="e">
        <f t="shared" si="2"/>
        <v>#REF!</v>
      </c>
      <c r="AD9" s="29" t="e">
        <f t="shared" si="3"/>
        <v>#REF!</v>
      </c>
      <c r="AE9" s="172" t="e">
        <f t="shared" si="4"/>
        <v>#REF!</v>
      </c>
      <c r="AF9" s="28"/>
      <c r="AG9" s="24">
        <v>15</v>
      </c>
      <c r="AH9" s="173">
        <f t="shared" si="5"/>
        <v>1</v>
      </c>
      <c r="AI9" s="173"/>
      <c r="AJ9" s="173">
        <f t="shared" si="6"/>
        <v>14</v>
      </c>
      <c r="AK9" s="134">
        <f t="shared" si="7"/>
        <v>15</v>
      </c>
      <c r="AL9" s="174">
        <f t="shared" ref="AL9:AU9" si="12">M9</f>
        <v>0</v>
      </c>
      <c r="AM9" s="174">
        <f t="shared" si="12"/>
        <v>0</v>
      </c>
      <c r="AN9" s="174">
        <f t="shared" si="12"/>
        <v>0.25</v>
      </c>
      <c r="AO9" s="174">
        <f t="shared" si="12"/>
        <v>0.03</v>
      </c>
      <c r="AP9" s="174">
        <f t="shared" si="12"/>
        <v>0.07</v>
      </c>
      <c r="AQ9" s="174">
        <f t="shared" si="12"/>
        <v>0</v>
      </c>
      <c r="AR9" s="174">
        <f t="shared" si="12"/>
        <v>0.5</v>
      </c>
      <c r="AS9" s="174">
        <f t="shared" si="12"/>
        <v>0.15</v>
      </c>
      <c r="AT9" s="174">
        <f t="shared" si="12"/>
        <v>0</v>
      </c>
      <c r="AU9" s="174">
        <f t="shared" si="12"/>
        <v>0</v>
      </c>
      <c r="AV9" s="175">
        <f t="shared" si="9"/>
        <v>1</v>
      </c>
      <c r="AW9" s="176" t="e">
        <f>#REF!/1000</f>
        <v>#REF!</v>
      </c>
      <c r="AX9" s="176" t="e">
        <f>#REF!/1000</f>
        <v>#REF!</v>
      </c>
      <c r="AY9" s="176" t="e">
        <f>#REF!/1000</f>
        <v>#REF!</v>
      </c>
      <c r="AZ9" s="176" t="e">
        <f>#REF!/1000</f>
        <v>#REF!</v>
      </c>
      <c r="BA9" s="176" t="e">
        <f>#REF!/1000</f>
        <v>#REF!</v>
      </c>
      <c r="BB9" s="176" t="e">
        <f>#REF!/1000</f>
        <v>#REF!</v>
      </c>
      <c r="BC9" s="176" t="e">
        <f>#REF!/1000</f>
        <v>#REF!</v>
      </c>
      <c r="BD9" s="176" t="e">
        <f>#REF!/1000</f>
        <v>#REF!</v>
      </c>
      <c r="BE9" s="177" t="e">
        <f>#REF!/1000</f>
        <v>#REF!</v>
      </c>
      <c r="BF9" s="177" t="e">
        <f>#REF!/1000</f>
        <v>#REF!</v>
      </c>
      <c r="BG9" s="178" t="e">
        <f t="shared" si="10"/>
        <v>#REF!</v>
      </c>
    </row>
    <row r="10" ht="16" customHeight="1" spans="1:59">
      <c r="A10" s="22">
        <v>4</v>
      </c>
      <c r="B10" s="39" t="s">
        <v>5322</v>
      </c>
      <c r="C10" s="68" t="s">
        <v>5323</v>
      </c>
      <c r="D10" s="22">
        <v>143</v>
      </c>
      <c r="E10" s="22">
        <v>6</v>
      </c>
      <c r="F10" s="144">
        <v>83900</v>
      </c>
      <c r="G10" s="144" t="s">
        <v>3704</v>
      </c>
      <c r="H10" s="144" t="s">
        <v>3704</v>
      </c>
      <c r="I10" s="144" t="s">
        <v>5313</v>
      </c>
      <c r="J10" s="144" t="s">
        <v>5314</v>
      </c>
      <c r="K10" s="144">
        <f t="shared" si="0"/>
        <v>0.166666666666667</v>
      </c>
      <c r="L10" s="157">
        <v>1</v>
      </c>
      <c r="M10" s="171"/>
      <c r="N10" s="171">
        <v>0.7</v>
      </c>
      <c r="O10" s="171">
        <v>0.25</v>
      </c>
      <c r="P10" s="171"/>
      <c r="Q10" s="171"/>
      <c r="R10" s="171"/>
      <c r="S10" s="171"/>
      <c r="T10" s="171">
        <v>0.05</v>
      </c>
      <c r="U10" s="171"/>
      <c r="V10" s="171"/>
      <c r="W10" s="22">
        <v>6</v>
      </c>
      <c r="X10" s="29">
        <v>56770.9633333333</v>
      </c>
      <c r="Y10" s="29">
        <v>340625.78</v>
      </c>
      <c r="Z10" s="36">
        <v>217881.96</v>
      </c>
      <c r="AA10" s="36">
        <f t="shared" si="1"/>
        <v>6</v>
      </c>
      <c r="AB10" s="29"/>
      <c r="AC10" s="29" t="e">
        <f t="shared" si="2"/>
        <v>#REF!</v>
      </c>
      <c r="AD10" s="29" t="e">
        <f t="shared" si="3"/>
        <v>#REF!</v>
      </c>
      <c r="AE10" s="172" t="e">
        <f t="shared" si="4"/>
        <v>#REF!</v>
      </c>
      <c r="AF10" s="28"/>
      <c r="AG10" s="24">
        <v>1</v>
      </c>
      <c r="AH10" s="173">
        <f t="shared" si="5"/>
        <v>1</v>
      </c>
      <c r="AI10" s="173"/>
      <c r="AJ10" s="173">
        <f t="shared" si="6"/>
        <v>0</v>
      </c>
      <c r="AK10" s="134">
        <f t="shared" si="7"/>
        <v>0.166666666666667</v>
      </c>
      <c r="AL10" s="174">
        <f t="shared" ref="AL10:AU10" si="13">M10</f>
        <v>0</v>
      </c>
      <c r="AM10" s="174">
        <f t="shared" si="13"/>
        <v>0.7</v>
      </c>
      <c r="AN10" s="174">
        <f t="shared" si="13"/>
        <v>0.25</v>
      </c>
      <c r="AO10" s="174">
        <f t="shared" si="13"/>
        <v>0</v>
      </c>
      <c r="AP10" s="174">
        <f t="shared" si="13"/>
        <v>0</v>
      </c>
      <c r="AQ10" s="174">
        <f t="shared" si="13"/>
        <v>0</v>
      </c>
      <c r="AR10" s="174">
        <f t="shared" si="13"/>
        <v>0</v>
      </c>
      <c r="AS10" s="174">
        <f t="shared" si="13"/>
        <v>0.05</v>
      </c>
      <c r="AT10" s="174">
        <f t="shared" si="13"/>
        <v>0</v>
      </c>
      <c r="AU10" s="174">
        <f t="shared" si="13"/>
        <v>0</v>
      </c>
      <c r="AV10" s="175">
        <f t="shared" si="9"/>
        <v>1</v>
      </c>
      <c r="AW10" s="176" t="e">
        <f>#REF!/1000</f>
        <v>#REF!</v>
      </c>
      <c r="AX10" s="176" t="e">
        <f>#REF!/1000</f>
        <v>#REF!</v>
      </c>
      <c r="AY10" s="176" t="e">
        <f>#REF!/1000</f>
        <v>#REF!</v>
      </c>
      <c r="AZ10" s="176" t="e">
        <f>#REF!/1000</f>
        <v>#REF!</v>
      </c>
      <c r="BA10" s="176" t="e">
        <f>#REF!/1000</f>
        <v>#REF!</v>
      </c>
      <c r="BB10" s="176" t="e">
        <f>#REF!/1000</f>
        <v>#REF!</v>
      </c>
      <c r="BC10" s="176" t="e">
        <f>#REF!/1000</f>
        <v>#REF!</v>
      </c>
      <c r="BD10" s="176" t="e">
        <f>#REF!/1000</f>
        <v>#REF!</v>
      </c>
      <c r="BE10" s="177" t="e">
        <f>#REF!/1000</f>
        <v>#REF!</v>
      </c>
      <c r="BF10" s="177" t="e">
        <f>#REF!/1000</f>
        <v>#REF!</v>
      </c>
      <c r="BG10" s="178" t="e">
        <f t="shared" si="10"/>
        <v>#REF!</v>
      </c>
    </row>
    <row r="11" ht="16" customHeight="1" spans="1:59">
      <c r="A11" s="22">
        <v>5</v>
      </c>
      <c r="B11" s="39" t="s">
        <v>5324</v>
      </c>
      <c r="C11" s="68" t="s">
        <v>5325</v>
      </c>
      <c r="D11" s="22">
        <v>166</v>
      </c>
      <c r="E11" s="22">
        <v>1</v>
      </c>
      <c r="F11" s="144">
        <v>2605131063</v>
      </c>
      <c r="G11" s="144" t="s">
        <v>3693</v>
      </c>
      <c r="H11" s="144" t="s">
        <v>3693</v>
      </c>
      <c r="I11" s="144" t="s">
        <v>5326</v>
      </c>
      <c r="J11" s="144" t="s">
        <v>5327</v>
      </c>
      <c r="K11" s="144">
        <f t="shared" si="0"/>
        <v>0.5</v>
      </c>
      <c r="L11" s="157">
        <v>0.5</v>
      </c>
      <c r="M11" s="171">
        <v>0.6</v>
      </c>
      <c r="N11" s="171">
        <v>0.02</v>
      </c>
      <c r="O11" s="171"/>
      <c r="P11" s="171">
        <v>0.18</v>
      </c>
      <c r="Q11" s="171"/>
      <c r="R11" s="171"/>
      <c r="S11" s="171">
        <v>0.08</v>
      </c>
      <c r="T11" s="171">
        <v>0.12</v>
      </c>
      <c r="U11" s="171"/>
      <c r="V11" s="171"/>
      <c r="W11" s="22">
        <v>1</v>
      </c>
      <c r="X11" s="29">
        <v>311040</v>
      </c>
      <c r="Y11" s="29">
        <v>311040</v>
      </c>
      <c r="Z11" s="36">
        <v>139660.43</v>
      </c>
      <c r="AA11" s="36">
        <f t="shared" si="1"/>
        <v>1</v>
      </c>
      <c r="AB11" s="29"/>
      <c r="AC11" s="29" t="e">
        <f t="shared" si="2"/>
        <v>#REF!</v>
      </c>
      <c r="AD11" s="29" t="e">
        <f t="shared" si="3"/>
        <v>#REF!</v>
      </c>
      <c r="AE11" s="172" t="e">
        <f t="shared" si="4"/>
        <v>#REF!</v>
      </c>
      <c r="AF11" s="28"/>
      <c r="AG11" s="24">
        <v>0.5</v>
      </c>
      <c r="AH11" s="173">
        <f t="shared" si="5"/>
        <v>1</v>
      </c>
      <c r="AI11" s="173"/>
      <c r="AJ11" s="173">
        <f t="shared" si="6"/>
        <v>-0.5</v>
      </c>
      <c r="AK11" s="134">
        <f t="shared" si="7"/>
        <v>0.5</v>
      </c>
      <c r="AL11" s="174">
        <f t="shared" ref="AL11:AU11" si="14">M11</f>
        <v>0.6</v>
      </c>
      <c r="AM11" s="174">
        <f t="shared" si="14"/>
        <v>0.02</v>
      </c>
      <c r="AN11" s="174">
        <f t="shared" si="14"/>
        <v>0</v>
      </c>
      <c r="AO11" s="174">
        <f t="shared" si="14"/>
        <v>0.18</v>
      </c>
      <c r="AP11" s="174">
        <f t="shared" si="14"/>
        <v>0</v>
      </c>
      <c r="AQ11" s="174">
        <f t="shared" si="14"/>
        <v>0</v>
      </c>
      <c r="AR11" s="174">
        <f t="shared" si="14"/>
        <v>0.08</v>
      </c>
      <c r="AS11" s="174">
        <f t="shared" si="14"/>
        <v>0.12</v>
      </c>
      <c r="AT11" s="174">
        <f t="shared" si="14"/>
        <v>0</v>
      </c>
      <c r="AU11" s="174">
        <f t="shared" si="14"/>
        <v>0</v>
      </c>
      <c r="AV11" s="175">
        <f t="shared" si="9"/>
        <v>1</v>
      </c>
      <c r="AW11" s="176" t="e">
        <f>#REF!/1000</f>
        <v>#REF!</v>
      </c>
      <c r="AX11" s="176" t="e">
        <f>#REF!/1000</f>
        <v>#REF!</v>
      </c>
      <c r="AY11" s="176" t="e">
        <f>#REF!/1000</f>
        <v>#REF!</v>
      </c>
      <c r="AZ11" s="176" t="e">
        <f>#REF!/1000</f>
        <v>#REF!</v>
      </c>
      <c r="BA11" s="176" t="e">
        <f>#REF!/1000</f>
        <v>#REF!</v>
      </c>
      <c r="BB11" s="176" t="e">
        <f>#REF!/1000</f>
        <v>#REF!</v>
      </c>
      <c r="BC11" s="176" t="e">
        <f>#REF!/1000</f>
        <v>#REF!</v>
      </c>
      <c r="BD11" s="176" t="e">
        <f>#REF!/1000</f>
        <v>#REF!</v>
      </c>
      <c r="BE11" s="177" t="e">
        <f>#REF!/1000</f>
        <v>#REF!</v>
      </c>
      <c r="BF11" s="177" t="e">
        <f>#REF!/1000</f>
        <v>#REF!</v>
      </c>
      <c r="BG11" s="178" t="e">
        <f t="shared" si="10"/>
        <v>#REF!</v>
      </c>
    </row>
    <row r="12" ht="16" customHeight="1" spans="1:59">
      <c r="A12" s="22">
        <v>6</v>
      </c>
      <c r="B12" s="39" t="s">
        <v>5328</v>
      </c>
      <c r="C12" s="68" t="s">
        <v>5329</v>
      </c>
      <c r="D12" s="22">
        <v>191</v>
      </c>
      <c r="E12" s="22">
        <v>4</v>
      </c>
      <c r="F12" s="144">
        <v>2605133438</v>
      </c>
      <c r="G12" s="144" t="s">
        <v>5330</v>
      </c>
      <c r="H12" s="144" t="s">
        <v>3696</v>
      </c>
      <c r="I12" s="144" t="s">
        <v>5331</v>
      </c>
      <c r="J12" s="144" t="s">
        <v>5327</v>
      </c>
      <c r="K12" s="144">
        <f t="shared" si="0"/>
        <v>8.7</v>
      </c>
      <c r="L12" s="157">
        <v>34.8</v>
      </c>
      <c r="M12" s="171">
        <v>0.252873563218391</v>
      </c>
      <c r="N12" s="171">
        <v>0.0459770114942529</v>
      </c>
      <c r="O12" s="171">
        <v>0.0689655172413793</v>
      </c>
      <c r="P12" s="171">
        <v>0.0344827586206897</v>
      </c>
      <c r="Q12" s="171">
        <v>0.540229885057471</v>
      </c>
      <c r="R12" s="171">
        <v>0.0114942528735632</v>
      </c>
      <c r="S12" s="171">
        <v>0.0229885057471264</v>
      </c>
      <c r="T12" s="171">
        <v>0.0229885057471264</v>
      </c>
      <c r="U12" s="171"/>
      <c r="V12" s="171"/>
      <c r="W12" s="22">
        <v>4</v>
      </c>
      <c r="X12" s="29">
        <v>76080</v>
      </c>
      <c r="Y12" s="29">
        <v>304320</v>
      </c>
      <c r="Z12" s="36">
        <v>344993.4</v>
      </c>
      <c r="AA12" s="36">
        <f t="shared" si="1"/>
        <v>4</v>
      </c>
      <c r="AB12" s="29"/>
      <c r="AC12" s="29" t="e">
        <f t="shared" si="2"/>
        <v>#REF!</v>
      </c>
      <c r="AD12" s="29" t="e">
        <f t="shared" si="3"/>
        <v>#REF!</v>
      </c>
      <c r="AE12" s="172" t="e">
        <f t="shared" si="4"/>
        <v>#REF!</v>
      </c>
      <c r="AF12" s="28"/>
      <c r="AG12" s="24">
        <v>12</v>
      </c>
      <c r="AH12" s="173">
        <f t="shared" si="5"/>
        <v>1</v>
      </c>
      <c r="AI12" s="173" t="s">
        <v>5332</v>
      </c>
      <c r="AJ12" s="173">
        <f t="shared" si="6"/>
        <v>11</v>
      </c>
      <c r="AK12" s="134">
        <f t="shared" si="7"/>
        <v>8.7</v>
      </c>
      <c r="AL12" s="174">
        <f t="shared" ref="AL12:AU12" si="15">M12</f>
        <v>0.252873563218391</v>
      </c>
      <c r="AM12" s="174">
        <f t="shared" si="15"/>
        <v>0.0459770114942529</v>
      </c>
      <c r="AN12" s="174">
        <f t="shared" si="15"/>
        <v>0.0689655172413793</v>
      </c>
      <c r="AO12" s="174">
        <f t="shared" si="15"/>
        <v>0.0344827586206897</v>
      </c>
      <c r="AP12" s="174">
        <f t="shared" si="15"/>
        <v>0.540229885057471</v>
      </c>
      <c r="AQ12" s="174">
        <f t="shared" si="15"/>
        <v>0.0114942528735632</v>
      </c>
      <c r="AR12" s="174">
        <f t="shared" si="15"/>
        <v>0.0229885057471264</v>
      </c>
      <c r="AS12" s="174">
        <f t="shared" si="15"/>
        <v>0.0229885057471264</v>
      </c>
      <c r="AT12" s="174">
        <f t="shared" si="15"/>
        <v>0</v>
      </c>
      <c r="AU12" s="174">
        <f t="shared" si="15"/>
        <v>0</v>
      </c>
      <c r="AV12" s="175">
        <f t="shared" si="9"/>
        <v>1</v>
      </c>
      <c r="AW12" s="176" t="e">
        <f>#REF!/1000</f>
        <v>#REF!</v>
      </c>
      <c r="AX12" s="176" t="e">
        <f>#REF!/1000</f>
        <v>#REF!</v>
      </c>
      <c r="AY12" s="176" t="e">
        <f>#REF!/1000</f>
        <v>#REF!</v>
      </c>
      <c r="AZ12" s="176" t="e">
        <f>#REF!/1000</f>
        <v>#REF!</v>
      </c>
      <c r="BA12" s="176" t="e">
        <f>#REF!/1000</f>
        <v>#REF!</v>
      </c>
      <c r="BB12" s="176" t="e">
        <f>#REF!/1000</f>
        <v>#REF!</v>
      </c>
      <c r="BC12" s="176" t="e">
        <f>#REF!/1000</f>
        <v>#REF!</v>
      </c>
      <c r="BD12" s="176" t="e">
        <f>#REF!/1000</f>
        <v>#REF!</v>
      </c>
      <c r="BE12" s="177" t="e">
        <f>#REF!/1000</f>
        <v>#REF!</v>
      </c>
      <c r="BF12" s="177" t="e">
        <f>#REF!/1000</f>
        <v>#REF!</v>
      </c>
      <c r="BG12" s="178" t="e">
        <f t="shared" si="10"/>
        <v>#REF!</v>
      </c>
    </row>
    <row r="13" ht="16" customHeight="1" spans="1:59">
      <c r="A13" s="22">
        <v>7</v>
      </c>
      <c r="B13" s="39" t="s">
        <v>5333</v>
      </c>
      <c r="C13" s="68" t="s">
        <v>5334</v>
      </c>
      <c r="D13" s="22">
        <v>195</v>
      </c>
      <c r="E13" s="22">
        <v>4</v>
      </c>
      <c r="F13" s="144">
        <v>83824</v>
      </c>
      <c r="G13" s="144" t="s">
        <v>3688</v>
      </c>
      <c r="H13" s="144" t="s">
        <v>3699</v>
      </c>
      <c r="I13" s="144" t="s">
        <v>5317</v>
      </c>
      <c r="J13" s="144" t="s">
        <v>5314</v>
      </c>
      <c r="K13" s="144">
        <f t="shared" si="0"/>
        <v>60</v>
      </c>
      <c r="L13" s="157">
        <v>240</v>
      </c>
      <c r="M13" s="171">
        <v>0.08</v>
      </c>
      <c r="N13" s="171">
        <v>0.04</v>
      </c>
      <c r="O13" s="171">
        <v>0.55</v>
      </c>
      <c r="P13" s="171"/>
      <c r="Q13" s="171"/>
      <c r="R13" s="171">
        <v>0.05</v>
      </c>
      <c r="S13" s="171">
        <v>0.2</v>
      </c>
      <c r="T13" s="171">
        <v>0.08</v>
      </c>
      <c r="U13" s="171"/>
      <c r="V13" s="171"/>
      <c r="W13" s="22">
        <v>4</v>
      </c>
      <c r="X13" s="29">
        <v>72428.925</v>
      </c>
      <c r="Y13" s="29">
        <v>289715.7</v>
      </c>
      <c r="Z13" s="36">
        <v>123579.48</v>
      </c>
      <c r="AA13" s="36">
        <f t="shared" si="1"/>
        <v>4</v>
      </c>
      <c r="AB13" s="29"/>
      <c r="AC13" s="29" t="e">
        <f t="shared" si="2"/>
        <v>#REF!</v>
      </c>
      <c r="AD13" s="29" t="e">
        <f t="shared" si="3"/>
        <v>#REF!</v>
      </c>
      <c r="AE13" s="172" t="e">
        <f t="shared" si="4"/>
        <v>#REF!</v>
      </c>
      <c r="AF13" s="28"/>
      <c r="AG13" s="24">
        <v>240</v>
      </c>
      <c r="AH13" s="173">
        <f t="shared" si="5"/>
        <v>1</v>
      </c>
      <c r="AI13" s="173">
        <v>240</v>
      </c>
      <c r="AJ13" s="173">
        <f t="shared" si="6"/>
        <v>239</v>
      </c>
      <c r="AK13" s="134">
        <f t="shared" si="7"/>
        <v>60</v>
      </c>
      <c r="AL13" s="174">
        <f t="shared" ref="AL13:AU13" si="16">M13</f>
        <v>0.08</v>
      </c>
      <c r="AM13" s="174">
        <f t="shared" si="16"/>
        <v>0.04</v>
      </c>
      <c r="AN13" s="174">
        <f t="shared" si="16"/>
        <v>0.55</v>
      </c>
      <c r="AO13" s="174">
        <f t="shared" si="16"/>
        <v>0</v>
      </c>
      <c r="AP13" s="174">
        <f t="shared" si="16"/>
        <v>0</v>
      </c>
      <c r="AQ13" s="174">
        <f t="shared" si="16"/>
        <v>0.05</v>
      </c>
      <c r="AR13" s="174">
        <f t="shared" si="16"/>
        <v>0.2</v>
      </c>
      <c r="AS13" s="174">
        <f t="shared" si="16"/>
        <v>0.08</v>
      </c>
      <c r="AT13" s="174">
        <f t="shared" si="16"/>
        <v>0</v>
      </c>
      <c r="AU13" s="174">
        <f t="shared" si="16"/>
        <v>0</v>
      </c>
      <c r="AV13" s="175">
        <f t="shared" si="9"/>
        <v>1</v>
      </c>
      <c r="AW13" s="176" t="e">
        <f>#REF!/1000</f>
        <v>#REF!</v>
      </c>
      <c r="AX13" s="176" t="e">
        <f>#REF!/1000</f>
        <v>#REF!</v>
      </c>
      <c r="AY13" s="176" t="e">
        <f>#REF!/1000</f>
        <v>#REF!</v>
      </c>
      <c r="AZ13" s="176" t="e">
        <f>#REF!/1000</f>
        <v>#REF!</v>
      </c>
      <c r="BA13" s="176" t="e">
        <f>#REF!/1000</f>
        <v>#REF!</v>
      </c>
      <c r="BB13" s="176" t="e">
        <f>#REF!/1000</f>
        <v>#REF!</v>
      </c>
      <c r="BC13" s="176" t="e">
        <f>#REF!/1000</f>
        <v>#REF!</v>
      </c>
      <c r="BD13" s="176" t="e">
        <f>#REF!/1000</f>
        <v>#REF!</v>
      </c>
      <c r="BE13" s="177" t="e">
        <f>#REF!/1000</f>
        <v>#REF!</v>
      </c>
      <c r="BF13" s="177" t="e">
        <f>#REF!/1000</f>
        <v>#REF!</v>
      </c>
      <c r="BG13" s="178" t="e">
        <f t="shared" si="10"/>
        <v>#REF!</v>
      </c>
    </row>
    <row r="14" ht="16" customHeight="1" spans="1:59">
      <c r="A14" s="22">
        <v>8</v>
      </c>
      <c r="B14" s="39" t="s">
        <v>5335</v>
      </c>
      <c r="C14" s="68" t="s">
        <v>5336</v>
      </c>
      <c r="D14" s="22">
        <v>167</v>
      </c>
      <c r="E14" s="22">
        <v>2</v>
      </c>
      <c r="F14" s="144">
        <v>84681</v>
      </c>
      <c r="G14" s="144" t="s">
        <v>3688</v>
      </c>
      <c r="H14" s="144" t="s">
        <v>3699</v>
      </c>
      <c r="I14" s="144" t="s">
        <v>5317</v>
      </c>
      <c r="J14" s="144" t="s">
        <v>5314</v>
      </c>
      <c r="K14" s="144">
        <f t="shared" si="0"/>
        <v>1.5</v>
      </c>
      <c r="L14" s="157">
        <v>3</v>
      </c>
      <c r="M14" s="171"/>
      <c r="N14" s="171">
        <v>0.2</v>
      </c>
      <c r="O14" s="171">
        <v>0.2</v>
      </c>
      <c r="P14" s="171">
        <v>0.1</v>
      </c>
      <c r="Q14" s="171"/>
      <c r="R14" s="171">
        <v>0.35</v>
      </c>
      <c r="S14" s="171">
        <v>0.05</v>
      </c>
      <c r="T14" s="171">
        <v>0.1</v>
      </c>
      <c r="U14" s="171"/>
      <c r="V14" s="171"/>
      <c r="W14" s="22">
        <v>2</v>
      </c>
      <c r="X14" s="29">
        <v>119403.8</v>
      </c>
      <c r="Y14" s="29">
        <v>238807.6</v>
      </c>
      <c r="Z14" s="36">
        <v>128257.58</v>
      </c>
      <c r="AA14" s="36">
        <f t="shared" si="1"/>
        <v>2</v>
      </c>
      <c r="AB14" s="29"/>
      <c r="AC14" s="29" t="e">
        <f t="shared" si="2"/>
        <v>#REF!</v>
      </c>
      <c r="AD14" s="29" t="e">
        <f t="shared" si="3"/>
        <v>#REF!</v>
      </c>
      <c r="AE14" s="172" t="e">
        <f t="shared" si="4"/>
        <v>#REF!</v>
      </c>
      <c r="AF14" s="28"/>
      <c r="AG14" s="24">
        <v>3</v>
      </c>
      <c r="AH14" s="173">
        <f t="shared" si="5"/>
        <v>1</v>
      </c>
      <c r="AI14" s="173"/>
      <c r="AJ14" s="173">
        <f t="shared" si="6"/>
        <v>2</v>
      </c>
      <c r="AK14" s="134">
        <f t="shared" si="7"/>
        <v>1.5</v>
      </c>
      <c r="AL14" s="174">
        <f t="shared" ref="AL14:AU14" si="17">M14</f>
        <v>0</v>
      </c>
      <c r="AM14" s="174">
        <f t="shared" si="17"/>
        <v>0.2</v>
      </c>
      <c r="AN14" s="174">
        <f t="shared" si="17"/>
        <v>0.2</v>
      </c>
      <c r="AO14" s="174">
        <f t="shared" si="17"/>
        <v>0.1</v>
      </c>
      <c r="AP14" s="174">
        <f t="shared" si="17"/>
        <v>0</v>
      </c>
      <c r="AQ14" s="174">
        <f t="shared" si="17"/>
        <v>0.35</v>
      </c>
      <c r="AR14" s="174">
        <f t="shared" si="17"/>
        <v>0.05</v>
      </c>
      <c r="AS14" s="174">
        <f t="shared" si="17"/>
        <v>0.1</v>
      </c>
      <c r="AT14" s="174">
        <f t="shared" si="17"/>
        <v>0</v>
      </c>
      <c r="AU14" s="174">
        <f t="shared" si="17"/>
        <v>0</v>
      </c>
      <c r="AV14" s="175">
        <f t="shared" si="9"/>
        <v>1</v>
      </c>
      <c r="AW14" s="176" t="e">
        <f>#REF!/1000</f>
        <v>#REF!</v>
      </c>
      <c r="AX14" s="176" t="e">
        <f>#REF!/1000</f>
        <v>#REF!</v>
      </c>
      <c r="AY14" s="176" t="e">
        <f>#REF!/1000</f>
        <v>#REF!</v>
      </c>
      <c r="AZ14" s="176" t="e">
        <f>#REF!/1000</f>
        <v>#REF!</v>
      </c>
      <c r="BA14" s="176" t="e">
        <f>#REF!/1000</f>
        <v>#REF!</v>
      </c>
      <c r="BB14" s="176" t="e">
        <f>#REF!/1000</f>
        <v>#REF!</v>
      </c>
      <c r="BC14" s="176" t="e">
        <f>#REF!/1000</f>
        <v>#REF!</v>
      </c>
      <c r="BD14" s="176" t="e">
        <f>#REF!/1000</f>
        <v>#REF!</v>
      </c>
      <c r="BE14" s="177" t="e">
        <f>#REF!/1000</f>
        <v>#REF!</v>
      </c>
      <c r="BF14" s="177" t="e">
        <f>#REF!/1000</f>
        <v>#REF!</v>
      </c>
      <c r="BG14" s="178" t="e">
        <f t="shared" si="10"/>
        <v>#REF!</v>
      </c>
    </row>
    <row r="15" ht="16" customHeight="1" spans="1:59">
      <c r="A15" s="22">
        <v>9</v>
      </c>
      <c r="B15" s="39" t="s">
        <v>5337</v>
      </c>
      <c r="C15" s="68" t="s">
        <v>5338</v>
      </c>
      <c r="D15" s="22">
        <v>130</v>
      </c>
      <c r="E15" s="22">
        <v>1</v>
      </c>
      <c r="F15" s="144">
        <v>84424</v>
      </c>
      <c r="G15" s="144" t="s">
        <v>3704</v>
      </c>
      <c r="H15" s="144" t="s">
        <v>3704</v>
      </c>
      <c r="I15" s="144" t="s">
        <v>5313</v>
      </c>
      <c r="J15" s="144" t="s">
        <v>5314</v>
      </c>
      <c r="K15" s="144">
        <f t="shared" si="0"/>
        <v>3</v>
      </c>
      <c r="L15" s="157">
        <v>3</v>
      </c>
      <c r="M15" s="171">
        <v>0.04</v>
      </c>
      <c r="N15" s="171">
        <v>0.15</v>
      </c>
      <c r="O15" s="171">
        <v>0.45</v>
      </c>
      <c r="P15" s="171">
        <v>0.02</v>
      </c>
      <c r="Q15" s="171"/>
      <c r="R15" s="171">
        <v>0.01</v>
      </c>
      <c r="S15" s="171">
        <v>0.25</v>
      </c>
      <c r="T15" s="171">
        <v>0.08</v>
      </c>
      <c r="U15" s="171"/>
      <c r="V15" s="171"/>
      <c r="W15" s="22">
        <v>1</v>
      </c>
      <c r="X15" s="29">
        <v>236436.79</v>
      </c>
      <c r="Y15" s="29">
        <v>236436.79</v>
      </c>
      <c r="Z15" s="36">
        <v>44046.15</v>
      </c>
      <c r="AA15" s="36">
        <f t="shared" si="1"/>
        <v>1</v>
      </c>
      <c r="AB15" s="29"/>
      <c r="AC15" s="29" t="e">
        <f t="shared" si="2"/>
        <v>#REF!</v>
      </c>
      <c r="AD15" s="29" t="e">
        <f t="shared" si="3"/>
        <v>#REF!</v>
      </c>
      <c r="AE15" s="172" t="e">
        <f t="shared" si="4"/>
        <v>#REF!</v>
      </c>
      <c r="AF15" s="28"/>
      <c r="AG15" s="24">
        <v>3</v>
      </c>
      <c r="AH15" s="173">
        <f t="shared" si="5"/>
        <v>1</v>
      </c>
      <c r="AI15" s="173"/>
      <c r="AJ15" s="173">
        <f t="shared" si="6"/>
        <v>2</v>
      </c>
      <c r="AK15" s="134">
        <f t="shared" si="7"/>
        <v>3</v>
      </c>
      <c r="AL15" s="174">
        <f t="shared" ref="AL15:AU15" si="18">M15</f>
        <v>0.04</v>
      </c>
      <c r="AM15" s="174">
        <f t="shared" si="18"/>
        <v>0.15</v>
      </c>
      <c r="AN15" s="174">
        <f t="shared" si="18"/>
        <v>0.45</v>
      </c>
      <c r="AO15" s="174">
        <f t="shared" si="18"/>
        <v>0.02</v>
      </c>
      <c r="AP15" s="174">
        <f t="shared" si="18"/>
        <v>0</v>
      </c>
      <c r="AQ15" s="174">
        <f t="shared" si="18"/>
        <v>0.01</v>
      </c>
      <c r="AR15" s="174">
        <f t="shared" si="18"/>
        <v>0.25</v>
      </c>
      <c r="AS15" s="174">
        <f t="shared" si="18"/>
        <v>0.08</v>
      </c>
      <c r="AT15" s="174">
        <f t="shared" si="18"/>
        <v>0</v>
      </c>
      <c r="AU15" s="174">
        <f t="shared" si="18"/>
        <v>0</v>
      </c>
      <c r="AV15" s="175">
        <f t="shared" si="9"/>
        <v>1</v>
      </c>
      <c r="AW15" s="176" t="e">
        <f>#REF!/1000</f>
        <v>#REF!</v>
      </c>
      <c r="AX15" s="176" t="e">
        <f>#REF!/1000</f>
        <v>#REF!</v>
      </c>
      <c r="AY15" s="176" t="e">
        <f>#REF!/1000</f>
        <v>#REF!</v>
      </c>
      <c r="AZ15" s="176" t="e">
        <f>#REF!/1000</f>
        <v>#REF!</v>
      </c>
      <c r="BA15" s="176" t="e">
        <f>#REF!/1000</f>
        <v>#REF!</v>
      </c>
      <c r="BB15" s="176" t="e">
        <f>#REF!/1000</f>
        <v>#REF!</v>
      </c>
      <c r="BC15" s="176" t="e">
        <f>#REF!/1000</f>
        <v>#REF!</v>
      </c>
      <c r="BD15" s="176" t="e">
        <f>#REF!/1000</f>
        <v>#REF!</v>
      </c>
      <c r="BE15" s="177" t="e">
        <f>#REF!/1000</f>
        <v>#REF!</v>
      </c>
      <c r="BF15" s="177" t="e">
        <f>#REF!/1000</f>
        <v>#REF!</v>
      </c>
      <c r="BG15" s="178" t="e">
        <f t="shared" si="10"/>
        <v>#REF!</v>
      </c>
    </row>
    <row r="16" ht="16" customHeight="1" spans="1:59">
      <c r="A16" s="22">
        <v>10</v>
      </c>
      <c r="B16" s="39" t="s">
        <v>5339</v>
      </c>
      <c r="C16" s="68" t="s">
        <v>5340</v>
      </c>
      <c r="D16" s="22">
        <v>130</v>
      </c>
      <c r="E16" s="22">
        <v>1</v>
      </c>
      <c r="F16" s="144">
        <v>84122</v>
      </c>
      <c r="G16" s="144" t="s">
        <v>3704</v>
      </c>
      <c r="H16" s="144" t="s">
        <v>3704</v>
      </c>
      <c r="I16" s="144" t="s">
        <v>5313</v>
      </c>
      <c r="J16" s="144" t="s">
        <v>5314</v>
      </c>
      <c r="K16" s="144">
        <f t="shared" si="0"/>
        <v>1</v>
      </c>
      <c r="L16" s="157">
        <v>1</v>
      </c>
      <c r="M16" s="171">
        <v>0.5</v>
      </c>
      <c r="N16" s="171">
        <v>0.05</v>
      </c>
      <c r="O16" s="171"/>
      <c r="P16" s="171">
        <v>0.22</v>
      </c>
      <c r="Q16" s="171"/>
      <c r="R16" s="171"/>
      <c r="S16" s="171">
        <v>0.1</v>
      </c>
      <c r="T16" s="171">
        <v>0.13</v>
      </c>
      <c r="U16" s="171"/>
      <c r="V16" s="171"/>
      <c r="W16" s="22">
        <v>1</v>
      </c>
      <c r="X16" s="29">
        <v>222419.03</v>
      </c>
      <c r="Y16" s="29">
        <v>222419.03</v>
      </c>
      <c r="Z16" s="36">
        <v>41723.67</v>
      </c>
      <c r="AA16" s="36">
        <f t="shared" si="1"/>
        <v>1</v>
      </c>
      <c r="AB16" s="29"/>
      <c r="AC16" s="29" t="e">
        <f t="shared" si="2"/>
        <v>#REF!</v>
      </c>
      <c r="AD16" s="29" t="e">
        <f t="shared" si="3"/>
        <v>#REF!</v>
      </c>
      <c r="AE16" s="172" t="e">
        <f t="shared" si="4"/>
        <v>#REF!</v>
      </c>
      <c r="AF16" s="28"/>
      <c r="AG16" s="24">
        <v>1</v>
      </c>
      <c r="AH16" s="173">
        <f t="shared" si="5"/>
        <v>1</v>
      </c>
      <c r="AI16" s="173"/>
      <c r="AJ16" s="173">
        <f t="shared" si="6"/>
        <v>0</v>
      </c>
      <c r="AK16" s="134">
        <f t="shared" si="7"/>
        <v>1</v>
      </c>
      <c r="AL16" s="174">
        <f t="shared" ref="AL16:AU16" si="19">M16</f>
        <v>0.5</v>
      </c>
      <c r="AM16" s="174">
        <f t="shared" si="19"/>
        <v>0.05</v>
      </c>
      <c r="AN16" s="174">
        <f t="shared" si="19"/>
        <v>0</v>
      </c>
      <c r="AO16" s="174">
        <f t="shared" si="19"/>
        <v>0.22</v>
      </c>
      <c r="AP16" s="174">
        <f t="shared" si="19"/>
        <v>0</v>
      </c>
      <c r="AQ16" s="174">
        <f t="shared" si="19"/>
        <v>0</v>
      </c>
      <c r="AR16" s="174">
        <f t="shared" si="19"/>
        <v>0.1</v>
      </c>
      <c r="AS16" s="174">
        <f t="shared" si="19"/>
        <v>0.13</v>
      </c>
      <c r="AT16" s="174">
        <f t="shared" si="19"/>
        <v>0</v>
      </c>
      <c r="AU16" s="174">
        <f t="shared" si="19"/>
        <v>0</v>
      </c>
      <c r="AV16" s="175">
        <f t="shared" si="9"/>
        <v>1</v>
      </c>
      <c r="AW16" s="176" t="e">
        <f>#REF!/1000</f>
        <v>#REF!</v>
      </c>
      <c r="AX16" s="176" t="e">
        <f>#REF!/1000</f>
        <v>#REF!</v>
      </c>
      <c r="AY16" s="176" t="e">
        <f>#REF!/1000</f>
        <v>#REF!</v>
      </c>
      <c r="AZ16" s="176" t="e">
        <f>#REF!/1000</f>
        <v>#REF!</v>
      </c>
      <c r="BA16" s="176" t="e">
        <f>#REF!/1000</f>
        <v>#REF!</v>
      </c>
      <c r="BB16" s="176" t="e">
        <f>#REF!/1000</f>
        <v>#REF!</v>
      </c>
      <c r="BC16" s="176" t="e">
        <f>#REF!/1000</f>
        <v>#REF!</v>
      </c>
      <c r="BD16" s="176" t="e">
        <f>#REF!/1000</f>
        <v>#REF!</v>
      </c>
      <c r="BE16" s="177" t="e">
        <f>#REF!/1000</f>
        <v>#REF!</v>
      </c>
      <c r="BF16" s="177" t="e">
        <f>#REF!/1000</f>
        <v>#REF!</v>
      </c>
      <c r="BG16" s="178" t="e">
        <f t="shared" si="10"/>
        <v>#REF!</v>
      </c>
    </row>
    <row r="17" ht="16" customHeight="1" spans="1:59">
      <c r="A17" s="22">
        <v>11</v>
      </c>
      <c r="B17" s="39" t="s">
        <v>5341</v>
      </c>
      <c r="C17" s="68" t="s">
        <v>5342</v>
      </c>
      <c r="D17" s="22">
        <v>226</v>
      </c>
      <c r="E17" s="22">
        <v>2</v>
      </c>
      <c r="F17" s="144">
        <v>84759</v>
      </c>
      <c r="G17" s="144" t="s">
        <v>3704</v>
      </c>
      <c r="H17" s="144" t="s">
        <v>3704</v>
      </c>
      <c r="I17" s="144" t="s">
        <v>5313</v>
      </c>
      <c r="J17" s="144" t="s">
        <v>5314</v>
      </c>
      <c r="K17" s="144">
        <f t="shared" si="0"/>
        <v>3</v>
      </c>
      <c r="L17" s="157">
        <v>6</v>
      </c>
      <c r="M17" s="171"/>
      <c r="N17" s="171">
        <v>0.85</v>
      </c>
      <c r="O17" s="171">
        <v>0.05</v>
      </c>
      <c r="P17" s="171"/>
      <c r="Q17" s="171"/>
      <c r="R17" s="171">
        <v>0.1</v>
      </c>
      <c r="S17" s="171"/>
      <c r="T17" s="171"/>
      <c r="U17" s="171"/>
      <c r="V17" s="171"/>
      <c r="W17" s="22">
        <v>2</v>
      </c>
      <c r="X17" s="29">
        <v>107599.425</v>
      </c>
      <c r="Y17" s="29">
        <v>215198.85</v>
      </c>
      <c r="Z17" s="36">
        <v>45400.84</v>
      </c>
      <c r="AA17" s="36">
        <f t="shared" si="1"/>
        <v>2</v>
      </c>
      <c r="AB17" s="29"/>
      <c r="AC17" s="29" t="e">
        <f t="shared" si="2"/>
        <v>#REF!</v>
      </c>
      <c r="AD17" s="29" t="e">
        <f t="shared" si="3"/>
        <v>#REF!</v>
      </c>
      <c r="AE17" s="172" t="e">
        <f t="shared" si="4"/>
        <v>#REF!</v>
      </c>
      <c r="AF17" s="28"/>
      <c r="AG17" s="24">
        <v>5</v>
      </c>
      <c r="AH17" s="173">
        <f t="shared" si="5"/>
        <v>1</v>
      </c>
      <c r="AI17" s="173"/>
      <c r="AJ17" s="173">
        <f t="shared" si="6"/>
        <v>4</v>
      </c>
      <c r="AK17" s="134">
        <f t="shared" si="7"/>
        <v>3</v>
      </c>
      <c r="AL17" s="174">
        <f t="shared" ref="AL17:AU17" si="20">M17</f>
        <v>0</v>
      </c>
      <c r="AM17" s="174">
        <f t="shared" si="20"/>
        <v>0.85</v>
      </c>
      <c r="AN17" s="174">
        <f t="shared" si="20"/>
        <v>0.05</v>
      </c>
      <c r="AO17" s="174">
        <f t="shared" si="20"/>
        <v>0</v>
      </c>
      <c r="AP17" s="174">
        <f t="shared" si="20"/>
        <v>0</v>
      </c>
      <c r="AQ17" s="174">
        <f t="shared" si="20"/>
        <v>0.1</v>
      </c>
      <c r="AR17" s="174">
        <f t="shared" si="20"/>
        <v>0</v>
      </c>
      <c r="AS17" s="174">
        <f t="shared" si="20"/>
        <v>0</v>
      </c>
      <c r="AT17" s="174">
        <f t="shared" si="20"/>
        <v>0</v>
      </c>
      <c r="AU17" s="174">
        <f t="shared" si="20"/>
        <v>0</v>
      </c>
      <c r="AV17" s="175">
        <f t="shared" si="9"/>
        <v>1</v>
      </c>
      <c r="AW17" s="176" t="e">
        <f>#REF!/1000</f>
        <v>#REF!</v>
      </c>
      <c r="AX17" s="176" t="e">
        <f>#REF!/1000</f>
        <v>#REF!</v>
      </c>
      <c r="AY17" s="176" t="e">
        <f>#REF!/1000</f>
        <v>#REF!</v>
      </c>
      <c r="AZ17" s="176" t="e">
        <f>#REF!/1000</f>
        <v>#REF!</v>
      </c>
      <c r="BA17" s="176" t="e">
        <f>#REF!/1000</f>
        <v>#REF!</v>
      </c>
      <c r="BB17" s="176" t="e">
        <f>#REF!/1000</f>
        <v>#REF!</v>
      </c>
      <c r="BC17" s="176" t="e">
        <f>#REF!/1000</f>
        <v>#REF!</v>
      </c>
      <c r="BD17" s="176" t="e">
        <f>#REF!/1000</f>
        <v>#REF!</v>
      </c>
      <c r="BE17" s="177" t="e">
        <f>#REF!/1000</f>
        <v>#REF!</v>
      </c>
      <c r="BF17" s="177" t="e">
        <f>#REF!/1000</f>
        <v>#REF!</v>
      </c>
      <c r="BG17" s="178" t="e">
        <f t="shared" si="10"/>
        <v>#REF!</v>
      </c>
    </row>
    <row r="18" ht="16" customHeight="1" spans="1:59">
      <c r="A18" s="22">
        <v>12</v>
      </c>
      <c r="B18" s="39" t="s">
        <v>5343</v>
      </c>
      <c r="C18" s="68" t="s">
        <v>5344</v>
      </c>
      <c r="D18" s="22">
        <v>226</v>
      </c>
      <c r="E18" s="22">
        <v>2</v>
      </c>
      <c r="F18" s="144">
        <v>84016</v>
      </c>
      <c r="G18" s="144" t="s">
        <v>3707</v>
      </c>
      <c r="H18" s="144" t="s">
        <v>3707</v>
      </c>
      <c r="I18" s="144" t="s">
        <v>5345</v>
      </c>
      <c r="J18" s="144" t="s">
        <v>5314</v>
      </c>
      <c r="K18" s="144">
        <f t="shared" si="0"/>
        <v>1.5</v>
      </c>
      <c r="L18" s="157">
        <v>3</v>
      </c>
      <c r="M18" s="171"/>
      <c r="N18" s="171">
        <v>1</v>
      </c>
      <c r="O18" s="171"/>
      <c r="P18" s="171"/>
      <c r="Q18" s="171"/>
      <c r="R18" s="171"/>
      <c r="S18" s="171"/>
      <c r="T18" s="171"/>
      <c r="U18" s="171"/>
      <c r="V18" s="171"/>
      <c r="W18" s="22">
        <v>2</v>
      </c>
      <c r="X18" s="29">
        <v>98559.725</v>
      </c>
      <c r="Y18" s="29">
        <v>197119.45</v>
      </c>
      <c r="Z18" s="36">
        <v>42404.92</v>
      </c>
      <c r="AA18" s="36">
        <f t="shared" si="1"/>
        <v>2</v>
      </c>
      <c r="AB18" s="29"/>
      <c r="AC18" s="29" t="e">
        <f t="shared" si="2"/>
        <v>#REF!</v>
      </c>
      <c r="AD18" s="29" t="e">
        <f t="shared" si="3"/>
        <v>#REF!</v>
      </c>
      <c r="AE18" s="172" t="e">
        <f t="shared" si="4"/>
        <v>#REF!</v>
      </c>
      <c r="AF18" s="28"/>
      <c r="AG18" s="24">
        <v>3</v>
      </c>
      <c r="AH18" s="173">
        <f t="shared" si="5"/>
        <v>1</v>
      </c>
      <c r="AI18" s="173"/>
      <c r="AJ18" s="173">
        <f t="shared" si="6"/>
        <v>2</v>
      </c>
      <c r="AK18" s="134">
        <f t="shared" si="7"/>
        <v>1.5</v>
      </c>
      <c r="AL18" s="174">
        <f t="shared" ref="AL18:AU18" si="21">M18</f>
        <v>0</v>
      </c>
      <c r="AM18" s="174">
        <f t="shared" si="21"/>
        <v>1</v>
      </c>
      <c r="AN18" s="174">
        <f t="shared" si="21"/>
        <v>0</v>
      </c>
      <c r="AO18" s="174">
        <f t="shared" si="21"/>
        <v>0</v>
      </c>
      <c r="AP18" s="174">
        <f t="shared" si="21"/>
        <v>0</v>
      </c>
      <c r="AQ18" s="174">
        <f t="shared" si="21"/>
        <v>0</v>
      </c>
      <c r="AR18" s="174">
        <f t="shared" si="21"/>
        <v>0</v>
      </c>
      <c r="AS18" s="174">
        <f t="shared" si="21"/>
        <v>0</v>
      </c>
      <c r="AT18" s="174">
        <f t="shared" si="21"/>
        <v>0</v>
      </c>
      <c r="AU18" s="174">
        <f t="shared" si="21"/>
        <v>0</v>
      </c>
      <c r="AV18" s="175">
        <f t="shared" si="9"/>
        <v>1</v>
      </c>
      <c r="AW18" s="176" t="e">
        <f>#REF!/1000</f>
        <v>#REF!</v>
      </c>
      <c r="AX18" s="176" t="e">
        <f>#REF!/1000</f>
        <v>#REF!</v>
      </c>
      <c r="AY18" s="176" t="e">
        <f>#REF!/1000</f>
        <v>#REF!</v>
      </c>
      <c r="AZ18" s="176" t="e">
        <f>#REF!/1000</f>
        <v>#REF!</v>
      </c>
      <c r="BA18" s="176" t="e">
        <f>#REF!/1000</f>
        <v>#REF!</v>
      </c>
      <c r="BB18" s="176" t="e">
        <f>#REF!/1000</f>
        <v>#REF!</v>
      </c>
      <c r="BC18" s="176" t="e">
        <f>#REF!/1000</f>
        <v>#REF!</v>
      </c>
      <c r="BD18" s="176" t="e">
        <f>#REF!/1000</f>
        <v>#REF!</v>
      </c>
      <c r="BE18" s="177" t="e">
        <f>#REF!/1000</f>
        <v>#REF!</v>
      </c>
      <c r="BF18" s="177" t="e">
        <f>#REF!/1000</f>
        <v>#REF!</v>
      </c>
      <c r="BG18" s="178" t="e">
        <f t="shared" si="10"/>
        <v>#REF!</v>
      </c>
    </row>
    <row r="19" ht="16" customHeight="1" spans="1:59">
      <c r="A19" s="22">
        <v>13</v>
      </c>
      <c r="B19" s="39" t="s">
        <v>5346</v>
      </c>
      <c r="C19" s="68" t="s">
        <v>5347</v>
      </c>
      <c r="D19" s="22">
        <v>195</v>
      </c>
      <c r="E19" s="22">
        <v>2</v>
      </c>
      <c r="F19" s="144">
        <v>83813</v>
      </c>
      <c r="G19" s="144" t="s">
        <v>3688</v>
      </c>
      <c r="H19" s="144" t="s">
        <v>3699</v>
      </c>
      <c r="I19" s="144" t="s">
        <v>5317</v>
      </c>
      <c r="J19" s="144" t="s">
        <v>5314</v>
      </c>
      <c r="K19" s="144">
        <f t="shared" si="0"/>
        <v>7.5</v>
      </c>
      <c r="L19" s="157">
        <v>15</v>
      </c>
      <c r="M19" s="171"/>
      <c r="N19" s="171">
        <v>0.18</v>
      </c>
      <c r="O19" s="171">
        <v>0.6</v>
      </c>
      <c r="P19" s="171"/>
      <c r="Q19" s="171"/>
      <c r="R19" s="171">
        <v>0.05</v>
      </c>
      <c r="S19" s="171">
        <v>0.1</v>
      </c>
      <c r="T19" s="171">
        <v>0.07</v>
      </c>
      <c r="U19" s="171"/>
      <c r="V19" s="171"/>
      <c r="W19" s="22">
        <v>2</v>
      </c>
      <c r="X19" s="29">
        <v>97679.1</v>
      </c>
      <c r="Y19" s="29">
        <v>195358.2</v>
      </c>
      <c r="Z19" s="36">
        <v>76603.7</v>
      </c>
      <c r="AA19" s="36">
        <f t="shared" si="1"/>
        <v>2</v>
      </c>
      <c r="AB19" s="29"/>
      <c r="AC19" s="29" t="e">
        <f t="shared" si="2"/>
        <v>#REF!</v>
      </c>
      <c r="AD19" s="29" t="e">
        <f t="shared" si="3"/>
        <v>#REF!</v>
      </c>
      <c r="AE19" s="172" t="e">
        <f t="shared" si="4"/>
        <v>#REF!</v>
      </c>
      <c r="AF19" s="28"/>
      <c r="AG19" s="24">
        <v>15</v>
      </c>
      <c r="AH19" s="173">
        <f t="shared" si="5"/>
        <v>1</v>
      </c>
      <c r="AI19" s="173"/>
      <c r="AJ19" s="173">
        <f t="shared" si="6"/>
        <v>14</v>
      </c>
      <c r="AK19" s="134">
        <f t="shared" si="7"/>
        <v>7.5</v>
      </c>
      <c r="AL19" s="174">
        <f t="shared" ref="AL19:AU19" si="22">M19</f>
        <v>0</v>
      </c>
      <c r="AM19" s="174">
        <f t="shared" si="22"/>
        <v>0.18</v>
      </c>
      <c r="AN19" s="174">
        <f t="shared" si="22"/>
        <v>0.6</v>
      </c>
      <c r="AO19" s="174">
        <f t="shared" si="22"/>
        <v>0</v>
      </c>
      <c r="AP19" s="174">
        <f t="shared" si="22"/>
        <v>0</v>
      </c>
      <c r="AQ19" s="174">
        <f t="shared" si="22"/>
        <v>0.05</v>
      </c>
      <c r="AR19" s="174">
        <f t="shared" si="22"/>
        <v>0.1</v>
      </c>
      <c r="AS19" s="174">
        <f t="shared" si="22"/>
        <v>0.07</v>
      </c>
      <c r="AT19" s="174">
        <f t="shared" si="22"/>
        <v>0</v>
      </c>
      <c r="AU19" s="174">
        <f t="shared" si="22"/>
        <v>0</v>
      </c>
      <c r="AV19" s="175">
        <f t="shared" si="9"/>
        <v>1</v>
      </c>
      <c r="AW19" s="176" t="e">
        <f>#REF!/1000</f>
        <v>#REF!</v>
      </c>
      <c r="AX19" s="176" t="e">
        <f>#REF!/1000</f>
        <v>#REF!</v>
      </c>
      <c r="AY19" s="176" t="e">
        <f>#REF!/1000</f>
        <v>#REF!</v>
      </c>
      <c r="AZ19" s="176" t="e">
        <f>#REF!/1000</f>
        <v>#REF!</v>
      </c>
      <c r="BA19" s="176" t="e">
        <f>#REF!/1000</f>
        <v>#REF!</v>
      </c>
      <c r="BB19" s="176" t="e">
        <f>#REF!/1000</f>
        <v>#REF!</v>
      </c>
      <c r="BC19" s="176" t="e">
        <f>#REF!/1000</f>
        <v>#REF!</v>
      </c>
      <c r="BD19" s="176" t="e">
        <f>#REF!/1000</f>
        <v>#REF!</v>
      </c>
      <c r="BE19" s="177" t="e">
        <f>#REF!/1000</f>
        <v>#REF!</v>
      </c>
      <c r="BF19" s="177" t="e">
        <f>#REF!/1000</f>
        <v>#REF!</v>
      </c>
      <c r="BG19" s="178" t="e">
        <f t="shared" si="10"/>
        <v>#REF!</v>
      </c>
    </row>
    <row r="20" ht="16" customHeight="1" spans="1:59">
      <c r="A20" s="22">
        <v>14</v>
      </c>
      <c r="B20" s="39" t="s">
        <v>5348</v>
      </c>
      <c r="C20" s="68" t="s">
        <v>5349</v>
      </c>
      <c r="D20" s="22">
        <v>195</v>
      </c>
      <c r="E20" s="22">
        <v>4</v>
      </c>
      <c r="F20" s="144">
        <v>83823</v>
      </c>
      <c r="G20" s="144" t="s">
        <v>3688</v>
      </c>
      <c r="H20" s="144" t="s">
        <v>5312</v>
      </c>
      <c r="I20" s="144" t="s">
        <v>5317</v>
      </c>
      <c r="J20" s="144" t="s">
        <v>5314</v>
      </c>
      <c r="K20" s="144">
        <f t="shared" si="0"/>
        <v>60</v>
      </c>
      <c r="L20" s="157">
        <v>240</v>
      </c>
      <c r="M20" s="171">
        <v>0.08</v>
      </c>
      <c r="N20" s="171">
        <v>0.04</v>
      </c>
      <c r="O20" s="171">
        <v>0.55</v>
      </c>
      <c r="P20" s="171"/>
      <c r="Q20" s="171"/>
      <c r="R20" s="171">
        <v>0.05</v>
      </c>
      <c r="S20" s="171">
        <v>0.2</v>
      </c>
      <c r="T20" s="171">
        <v>0.08</v>
      </c>
      <c r="U20" s="171"/>
      <c r="V20" s="171"/>
      <c r="W20" s="22">
        <v>4</v>
      </c>
      <c r="X20" s="29">
        <v>47536.765</v>
      </c>
      <c r="Y20" s="29">
        <v>190147.06</v>
      </c>
      <c r="Z20" s="36">
        <v>94731.28</v>
      </c>
      <c r="AA20" s="36">
        <f t="shared" si="1"/>
        <v>4</v>
      </c>
      <c r="AB20" s="29"/>
      <c r="AC20" s="29" t="e">
        <f t="shared" si="2"/>
        <v>#REF!</v>
      </c>
      <c r="AD20" s="29" t="e">
        <f t="shared" si="3"/>
        <v>#REF!</v>
      </c>
      <c r="AE20" s="172" t="e">
        <f t="shared" si="4"/>
        <v>#REF!</v>
      </c>
      <c r="AF20" s="28"/>
      <c r="AG20" s="24">
        <v>240</v>
      </c>
      <c r="AH20" s="173">
        <f t="shared" si="5"/>
        <v>1</v>
      </c>
      <c r="AI20" s="173">
        <v>240</v>
      </c>
      <c r="AJ20" s="173">
        <f t="shared" si="6"/>
        <v>239</v>
      </c>
      <c r="AK20" s="134">
        <f t="shared" si="7"/>
        <v>60</v>
      </c>
      <c r="AL20" s="174">
        <f t="shared" ref="AL20:AU20" si="23">M20</f>
        <v>0.08</v>
      </c>
      <c r="AM20" s="174">
        <f t="shared" si="23"/>
        <v>0.04</v>
      </c>
      <c r="AN20" s="174">
        <f t="shared" si="23"/>
        <v>0.55</v>
      </c>
      <c r="AO20" s="174">
        <f t="shared" si="23"/>
        <v>0</v>
      </c>
      <c r="AP20" s="174">
        <f t="shared" si="23"/>
        <v>0</v>
      </c>
      <c r="AQ20" s="174">
        <f t="shared" si="23"/>
        <v>0.05</v>
      </c>
      <c r="AR20" s="174">
        <f t="shared" si="23"/>
        <v>0.2</v>
      </c>
      <c r="AS20" s="174">
        <f t="shared" si="23"/>
        <v>0.08</v>
      </c>
      <c r="AT20" s="174">
        <f t="shared" si="23"/>
        <v>0</v>
      </c>
      <c r="AU20" s="174">
        <f t="shared" si="23"/>
        <v>0</v>
      </c>
      <c r="AV20" s="175">
        <f t="shared" si="9"/>
        <v>1</v>
      </c>
      <c r="AW20" s="176" t="e">
        <f>#REF!/1000</f>
        <v>#REF!</v>
      </c>
      <c r="AX20" s="176" t="e">
        <f>#REF!/1000</f>
        <v>#REF!</v>
      </c>
      <c r="AY20" s="176" t="e">
        <f>#REF!/1000</f>
        <v>#REF!</v>
      </c>
      <c r="AZ20" s="176" t="e">
        <f>#REF!/1000</f>
        <v>#REF!</v>
      </c>
      <c r="BA20" s="176" t="e">
        <f>#REF!/1000</f>
        <v>#REF!</v>
      </c>
      <c r="BB20" s="176" t="e">
        <f>#REF!/1000</f>
        <v>#REF!</v>
      </c>
      <c r="BC20" s="176" t="e">
        <f>#REF!/1000</f>
        <v>#REF!</v>
      </c>
      <c r="BD20" s="176" t="e">
        <f>#REF!/1000</f>
        <v>#REF!</v>
      </c>
      <c r="BE20" s="177" t="e">
        <f>#REF!/1000</f>
        <v>#REF!</v>
      </c>
      <c r="BF20" s="177" t="e">
        <f>#REF!/1000</f>
        <v>#REF!</v>
      </c>
      <c r="BG20" s="178" t="e">
        <f t="shared" si="10"/>
        <v>#REF!</v>
      </c>
    </row>
    <row r="21" ht="16" customHeight="1" spans="1:59">
      <c r="A21" s="22">
        <v>15</v>
      </c>
      <c r="B21" s="39" t="s">
        <v>5350</v>
      </c>
      <c r="C21" s="68" t="s">
        <v>5351</v>
      </c>
      <c r="D21" s="22">
        <v>208</v>
      </c>
      <c r="E21" s="22">
        <v>7</v>
      </c>
      <c r="F21" s="144">
        <v>2403315561</v>
      </c>
      <c r="G21" s="144" t="s">
        <v>3704</v>
      </c>
      <c r="H21" s="144" t="s">
        <v>5312</v>
      </c>
      <c r="I21" s="144" t="s">
        <v>5352</v>
      </c>
      <c r="J21" s="144" t="s">
        <v>5314</v>
      </c>
      <c r="K21" s="144">
        <f t="shared" si="0"/>
        <v>0.5</v>
      </c>
      <c r="L21" s="157">
        <v>3.5</v>
      </c>
      <c r="M21" s="171"/>
      <c r="N21" s="171">
        <v>0.7</v>
      </c>
      <c r="O21" s="171">
        <v>0.24</v>
      </c>
      <c r="P21" s="171"/>
      <c r="Q21" s="171"/>
      <c r="R21" s="171"/>
      <c r="S21" s="171">
        <v>0.06</v>
      </c>
      <c r="T21" s="171"/>
      <c r="U21" s="171"/>
      <c r="V21" s="171"/>
      <c r="W21" s="22">
        <v>7</v>
      </c>
      <c r="X21" s="29">
        <v>26247.2671428571</v>
      </c>
      <c r="Y21" s="29">
        <v>183730.87</v>
      </c>
      <c r="Z21" s="36">
        <v>34098.75</v>
      </c>
      <c r="AA21" s="36">
        <f t="shared" si="1"/>
        <v>7</v>
      </c>
      <c r="AB21" s="29"/>
      <c r="AC21" s="29" t="e">
        <f t="shared" si="2"/>
        <v>#REF!</v>
      </c>
      <c r="AD21" s="29" t="e">
        <f t="shared" si="3"/>
        <v>#REF!</v>
      </c>
      <c r="AE21" s="172" t="e">
        <f t="shared" si="4"/>
        <v>#REF!</v>
      </c>
      <c r="AF21" s="28"/>
      <c r="AG21" s="24">
        <v>0.5</v>
      </c>
      <c r="AH21" s="173">
        <f t="shared" si="5"/>
        <v>1</v>
      </c>
      <c r="AI21" s="173"/>
      <c r="AJ21" s="173">
        <f t="shared" si="6"/>
        <v>-0.5</v>
      </c>
      <c r="AK21" s="134">
        <f t="shared" si="7"/>
        <v>0.5</v>
      </c>
      <c r="AL21" s="174">
        <f t="shared" ref="AL21:AU21" si="24">M21</f>
        <v>0</v>
      </c>
      <c r="AM21" s="174">
        <f t="shared" si="24"/>
        <v>0.7</v>
      </c>
      <c r="AN21" s="174">
        <f t="shared" si="24"/>
        <v>0.24</v>
      </c>
      <c r="AO21" s="174">
        <f t="shared" si="24"/>
        <v>0</v>
      </c>
      <c r="AP21" s="174">
        <f t="shared" si="24"/>
        <v>0</v>
      </c>
      <c r="AQ21" s="174">
        <f t="shared" si="24"/>
        <v>0</v>
      </c>
      <c r="AR21" s="174">
        <f t="shared" si="24"/>
        <v>0.06</v>
      </c>
      <c r="AS21" s="174">
        <f t="shared" si="24"/>
        <v>0</v>
      </c>
      <c r="AT21" s="174">
        <f t="shared" si="24"/>
        <v>0</v>
      </c>
      <c r="AU21" s="174">
        <f t="shared" si="24"/>
        <v>0</v>
      </c>
      <c r="AV21" s="175">
        <f t="shared" si="9"/>
        <v>1</v>
      </c>
      <c r="AW21" s="176" t="e">
        <f>#REF!/1000</f>
        <v>#REF!</v>
      </c>
      <c r="AX21" s="176" t="e">
        <f>#REF!/1000</f>
        <v>#REF!</v>
      </c>
      <c r="AY21" s="176" t="e">
        <f>#REF!/1000</f>
        <v>#REF!</v>
      </c>
      <c r="AZ21" s="176" t="e">
        <f>#REF!/1000</f>
        <v>#REF!</v>
      </c>
      <c r="BA21" s="176" t="e">
        <f>#REF!/1000</f>
        <v>#REF!</v>
      </c>
      <c r="BB21" s="176" t="e">
        <f>#REF!/1000</f>
        <v>#REF!</v>
      </c>
      <c r="BC21" s="176" t="e">
        <f>#REF!/1000</f>
        <v>#REF!</v>
      </c>
      <c r="BD21" s="176" t="e">
        <f>#REF!/1000</f>
        <v>#REF!</v>
      </c>
      <c r="BE21" s="177" t="e">
        <f>#REF!/1000</f>
        <v>#REF!</v>
      </c>
      <c r="BF21" s="177" t="e">
        <f>#REF!/1000</f>
        <v>#REF!</v>
      </c>
      <c r="BG21" s="178" t="e">
        <f t="shared" si="10"/>
        <v>#REF!</v>
      </c>
    </row>
    <row r="22" ht="16" customHeight="1" spans="1:59">
      <c r="A22" s="22">
        <v>16</v>
      </c>
      <c r="B22" s="39" t="s">
        <v>5353</v>
      </c>
      <c r="C22" s="68" t="s">
        <v>5354</v>
      </c>
      <c r="D22" s="22">
        <v>243</v>
      </c>
      <c r="E22" s="22">
        <v>2</v>
      </c>
      <c r="F22" s="144">
        <v>83157</v>
      </c>
      <c r="G22" s="144" t="s">
        <v>3704</v>
      </c>
      <c r="H22" s="144" t="s">
        <v>3704</v>
      </c>
      <c r="I22" s="144" t="s">
        <v>5321</v>
      </c>
      <c r="J22" s="144" t="s">
        <v>5314</v>
      </c>
      <c r="K22" s="144">
        <f t="shared" si="0"/>
        <v>1.5</v>
      </c>
      <c r="L22" s="157">
        <v>3</v>
      </c>
      <c r="M22" s="171"/>
      <c r="N22" s="171">
        <v>0.2</v>
      </c>
      <c r="O22" s="171">
        <v>0.2</v>
      </c>
      <c r="P22" s="171">
        <v>0.1</v>
      </c>
      <c r="Q22" s="171"/>
      <c r="R22" s="171">
        <v>0.35</v>
      </c>
      <c r="S22" s="171">
        <v>0.05</v>
      </c>
      <c r="T22" s="171">
        <v>0.1</v>
      </c>
      <c r="U22" s="171"/>
      <c r="V22" s="171"/>
      <c r="W22" s="22">
        <v>2</v>
      </c>
      <c r="X22" s="29">
        <v>87952.96</v>
      </c>
      <c r="Y22" s="29">
        <v>175905.92</v>
      </c>
      <c r="Z22" s="36">
        <v>70951</v>
      </c>
      <c r="AA22" s="36">
        <f t="shared" si="1"/>
        <v>2</v>
      </c>
      <c r="AB22" s="29"/>
      <c r="AC22" s="29" t="e">
        <f t="shared" si="2"/>
        <v>#REF!</v>
      </c>
      <c r="AD22" s="29" t="e">
        <f t="shared" si="3"/>
        <v>#REF!</v>
      </c>
      <c r="AE22" s="172" t="e">
        <f t="shared" si="4"/>
        <v>#REF!</v>
      </c>
      <c r="AF22" s="28"/>
      <c r="AG22" s="24">
        <v>3</v>
      </c>
      <c r="AH22" s="173">
        <f t="shared" si="5"/>
        <v>1</v>
      </c>
      <c r="AI22" s="173"/>
      <c r="AJ22" s="173">
        <f t="shared" si="6"/>
        <v>2</v>
      </c>
      <c r="AK22" s="134">
        <f t="shared" si="7"/>
        <v>1.5</v>
      </c>
      <c r="AL22" s="174">
        <f t="shared" ref="AL22:AU22" si="25">M22</f>
        <v>0</v>
      </c>
      <c r="AM22" s="174">
        <f t="shared" si="25"/>
        <v>0.2</v>
      </c>
      <c r="AN22" s="174">
        <f t="shared" si="25"/>
        <v>0.2</v>
      </c>
      <c r="AO22" s="174">
        <f t="shared" si="25"/>
        <v>0.1</v>
      </c>
      <c r="AP22" s="174">
        <f t="shared" si="25"/>
        <v>0</v>
      </c>
      <c r="AQ22" s="174">
        <f t="shared" si="25"/>
        <v>0.35</v>
      </c>
      <c r="AR22" s="174">
        <f t="shared" si="25"/>
        <v>0.05</v>
      </c>
      <c r="AS22" s="174">
        <f t="shared" si="25"/>
        <v>0.1</v>
      </c>
      <c r="AT22" s="174">
        <f t="shared" si="25"/>
        <v>0</v>
      </c>
      <c r="AU22" s="174">
        <f t="shared" si="25"/>
        <v>0</v>
      </c>
      <c r="AV22" s="175">
        <f t="shared" si="9"/>
        <v>1</v>
      </c>
      <c r="AW22" s="176" t="e">
        <f>#REF!/1000</f>
        <v>#REF!</v>
      </c>
      <c r="AX22" s="176" t="e">
        <f>#REF!/1000</f>
        <v>#REF!</v>
      </c>
      <c r="AY22" s="176" t="e">
        <f>#REF!/1000</f>
        <v>#REF!</v>
      </c>
      <c r="AZ22" s="176" t="e">
        <f>#REF!/1000</f>
        <v>#REF!</v>
      </c>
      <c r="BA22" s="176" t="e">
        <f>#REF!/1000</f>
        <v>#REF!</v>
      </c>
      <c r="BB22" s="176" t="e">
        <f>#REF!/1000</f>
        <v>#REF!</v>
      </c>
      <c r="BC22" s="176" t="e">
        <f>#REF!/1000</f>
        <v>#REF!</v>
      </c>
      <c r="BD22" s="176" t="e">
        <f>#REF!/1000</f>
        <v>#REF!</v>
      </c>
      <c r="BE22" s="177" t="e">
        <f>#REF!/1000</f>
        <v>#REF!</v>
      </c>
      <c r="BF22" s="177" t="e">
        <f>#REF!/1000</f>
        <v>#REF!</v>
      </c>
      <c r="BG22" s="178" t="e">
        <f t="shared" si="10"/>
        <v>#REF!</v>
      </c>
    </row>
    <row r="23" ht="16" customHeight="1" spans="1:59">
      <c r="A23" s="22">
        <v>17</v>
      </c>
      <c r="B23" s="39" t="s">
        <v>5355</v>
      </c>
      <c r="C23" s="68" t="s">
        <v>5356</v>
      </c>
      <c r="D23" s="22">
        <v>130</v>
      </c>
      <c r="E23" s="22">
        <v>1</v>
      </c>
      <c r="F23" s="144">
        <v>84006</v>
      </c>
      <c r="G23" s="144" t="s">
        <v>3704</v>
      </c>
      <c r="H23" s="144" t="s">
        <v>5312</v>
      </c>
      <c r="I23" s="144" t="s">
        <v>5321</v>
      </c>
      <c r="J23" s="144" t="s">
        <v>5314</v>
      </c>
      <c r="K23" s="144">
        <f t="shared" si="0"/>
        <v>15</v>
      </c>
      <c r="L23" s="157">
        <v>15</v>
      </c>
      <c r="M23" s="171"/>
      <c r="N23" s="171"/>
      <c r="O23" s="171">
        <v>0.25</v>
      </c>
      <c r="P23" s="171">
        <v>0.03</v>
      </c>
      <c r="Q23" s="171">
        <v>0.07</v>
      </c>
      <c r="R23" s="171"/>
      <c r="S23" s="171">
        <v>0.5</v>
      </c>
      <c r="T23" s="171">
        <v>0.15</v>
      </c>
      <c r="U23" s="171"/>
      <c r="V23" s="171"/>
      <c r="W23" s="22">
        <v>1</v>
      </c>
      <c r="X23" s="29">
        <v>174623.95</v>
      </c>
      <c r="Y23" s="29">
        <v>174623.95</v>
      </c>
      <c r="Z23" s="36">
        <v>33805.03</v>
      </c>
      <c r="AA23" s="36">
        <f t="shared" si="1"/>
        <v>1</v>
      </c>
      <c r="AB23" s="29"/>
      <c r="AC23" s="29" t="e">
        <f t="shared" si="2"/>
        <v>#REF!</v>
      </c>
      <c r="AD23" s="29" t="e">
        <f t="shared" si="3"/>
        <v>#REF!</v>
      </c>
      <c r="AE23" s="172" t="e">
        <f t="shared" si="4"/>
        <v>#REF!</v>
      </c>
      <c r="AF23" s="28"/>
      <c r="AG23" s="24">
        <v>15</v>
      </c>
      <c r="AH23" s="173">
        <f t="shared" si="5"/>
        <v>1</v>
      </c>
      <c r="AI23" s="173"/>
      <c r="AJ23" s="173">
        <f t="shared" si="6"/>
        <v>14</v>
      </c>
      <c r="AK23" s="134">
        <f t="shared" si="7"/>
        <v>15</v>
      </c>
      <c r="AL23" s="174">
        <f t="shared" ref="AL23:AU23" si="26">M23</f>
        <v>0</v>
      </c>
      <c r="AM23" s="174">
        <f t="shared" si="26"/>
        <v>0</v>
      </c>
      <c r="AN23" s="174">
        <f t="shared" si="26"/>
        <v>0.25</v>
      </c>
      <c r="AO23" s="174">
        <f t="shared" si="26"/>
        <v>0.03</v>
      </c>
      <c r="AP23" s="174">
        <f t="shared" si="26"/>
        <v>0.07</v>
      </c>
      <c r="AQ23" s="174">
        <f t="shared" si="26"/>
        <v>0</v>
      </c>
      <c r="AR23" s="174">
        <f t="shared" si="26"/>
        <v>0.5</v>
      </c>
      <c r="AS23" s="174">
        <f t="shared" si="26"/>
        <v>0.15</v>
      </c>
      <c r="AT23" s="174">
        <f t="shared" si="26"/>
        <v>0</v>
      </c>
      <c r="AU23" s="174">
        <f t="shared" si="26"/>
        <v>0</v>
      </c>
      <c r="AV23" s="175">
        <f t="shared" si="9"/>
        <v>1</v>
      </c>
      <c r="AW23" s="176" t="e">
        <f>#REF!/1000</f>
        <v>#REF!</v>
      </c>
      <c r="AX23" s="176" t="e">
        <f>#REF!/1000</f>
        <v>#REF!</v>
      </c>
      <c r="AY23" s="176" t="e">
        <f>#REF!/1000</f>
        <v>#REF!</v>
      </c>
      <c r="AZ23" s="176" t="e">
        <f>#REF!/1000</f>
        <v>#REF!</v>
      </c>
      <c r="BA23" s="176" t="e">
        <f>#REF!/1000</f>
        <v>#REF!</v>
      </c>
      <c r="BB23" s="176" t="e">
        <f>#REF!/1000</f>
        <v>#REF!</v>
      </c>
      <c r="BC23" s="176" t="e">
        <f>#REF!/1000</f>
        <v>#REF!</v>
      </c>
      <c r="BD23" s="176" t="e">
        <f>#REF!/1000</f>
        <v>#REF!</v>
      </c>
      <c r="BE23" s="177" t="e">
        <f>#REF!/1000</f>
        <v>#REF!</v>
      </c>
      <c r="BF23" s="177" t="e">
        <f>#REF!/1000</f>
        <v>#REF!</v>
      </c>
      <c r="BG23" s="178" t="e">
        <f t="shared" si="10"/>
        <v>#REF!</v>
      </c>
    </row>
    <row r="24" ht="16" customHeight="1" spans="1:59">
      <c r="A24" s="22">
        <v>18</v>
      </c>
      <c r="B24" s="39" t="s">
        <v>5357</v>
      </c>
      <c r="C24" s="68" t="s">
        <v>5358</v>
      </c>
      <c r="D24" s="22">
        <v>226</v>
      </c>
      <c r="E24" s="22">
        <v>3</v>
      </c>
      <c r="F24" s="144">
        <v>84831</v>
      </c>
      <c r="G24" s="144" t="s">
        <v>3704</v>
      </c>
      <c r="H24" s="144" t="s">
        <v>3704</v>
      </c>
      <c r="I24" s="144" t="s">
        <v>5313</v>
      </c>
      <c r="J24" s="144" t="s">
        <v>5314</v>
      </c>
      <c r="K24" s="144">
        <f t="shared" si="0"/>
        <v>1.5</v>
      </c>
      <c r="L24" s="157">
        <v>4.5</v>
      </c>
      <c r="M24" s="171">
        <v>0.5</v>
      </c>
      <c r="N24" s="171">
        <v>0.05</v>
      </c>
      <c r="O24" s="171"/>
      <c r="P24" s="171">
        <v>0.22</v>
      </c>
      <c r="Q24" s="171"/>
      <c r="R24" s="171"/>
      <c r="S24" s="171">
        <v>0.1</v>
      </c>
      <c r="T24" s="171">
        <v>0.13</v>
      </c>
      <c r="U24" s="171"/>
      <c r="V24" s="171"/>
      <c r="W24" s="22">
        <v>3</v>
      </c>
      <c r="X24" s="29">
        <v>56458.0833333333</v>
      </c>
      <c r="Y24" s="29">
        <v>169374.25</v>
      </c>
      <c r="Z24" s="36">
        <v>33916.14</v>
      </c>
      <c r="AA24" s="36">
        <f t="shared" si="1"/>
        <v>3</v>
      </c>
      <c r="AB24" s="29"/>
      <c r="AC24" s="29" t="e">
        <f t="shared" si="2"/>
        <v>#REF!</v>
      </c>
      <c r="AD24" s="29" t="e">
        <f t="shared" si="3"/>
        <v>#REF!</v>
      </c>
      <c r="AE24" s="172" t="e">
        <f t="shared" si="4"/>
        <v>#REF!</v>
      </c>
      <c r="AF24" s="28"/>
      <c r="AG24" s="24">
        <v>1</v>
      </c>
      <c r="AH24" s="173">
        <f t="shared" si="5"/>
        <v>1</v>
      </c>
      <c r="AI24" s="173"/>
      <c r="AJ24" s="173">
        <f t="shared" si="6"/>
        <v>0</v>
      </c>
      <c r="AK24" s="134">
        <f t="shared" si="7"/>
        <v>1.5</v>
      </c>
      <c r="AL24" s="174">
        <f t="shared" ref="AL24:AU24" si="27">M24</f>
        <v>0.5</v>
      </c>
      <c r="AM24" s="174">
        <f t="shared" si="27"/>
        <v>0.05</v>
      </c>
      <c r="AN24" s="174">
        <f t="shared" si="27"/>
        <v>0</v>
      </c>
      <c r="AO24" s="174">
        <f t="shared" si="27"/>
        <v>0.22</v>
      </c>
      <c r="AP24" s="174">
        <f t="shared" si="27"/>
        <v>0</v>
      </c>
      <c r="AQ24" s="174">
        <f t="shared" si="27"/>
        <v>0</v>
      </c>
      <c r="AR24" s="174">
        <f t="shared" si="27"/>
        <v>0.1</v>
      </c>
      <c r="AS24" s="174">
        <f t="shared" si="27"/>
        <v>0.13</v>
      </c>
      <c r="AT24" s="174">
        <f t="shared" si="27"/>
        <v>0</v>
      </c>
      <c r="AU24" s="174">
        <f t="shared" si="27"/>
        <v>0</v>
      </c>
      <c r="AV24" s="175">
        <f t="shared" si="9"/>
        <v>1</v>
      </c>
      <c r="AW24" s="176" t="e">
        <f>#REF!/1000</f>
        <v>#REF!</v>
      </c>
      <c r="AX24" s="176" t="e">
        <f>#REF!/1000</f>
        <v>#REF!</v>
      </c>
      <c r="AY24" s="176" t="e">
        <f>#REF!/1000</f>
        <v>#REF!</v>
      </c>
      <c r="AZ24" s="176" t="e">
        <f>#REF!/1000</f>
        <v>#REF!</v>
      </c>
      <c r="BA24" s="176" t="e">
        <f>#REF!/1000</f>
        <v>#REF!</v>
      </c>
      <c r="BB24" s="176" t="e">
        <f>#REF!/1000</f>
        <v>#REF!</v>
      </c>
      <c r="BC24" s="176" t="e">
        <f>#REF!/1000</f>
        <v>#REF!</v>
      </c>
      <c r="BD24" s="176" t="e">
        <f>#REF!/1000</f>
        <v>#REF!</v>
      </c>
      <c r="BE24" s="177" t="e">
        <f>#REF!/1000</f>
        <v>#REF!</v>
      </c>
      <c r="BF24" s="177" t="e">
        <f>#REF!/1000</f>
        <v>#REF!</v>
      </c>
      <c r="BG24" s="178" t="e">
        <f t="shared" si="10"/>
        <v>#REF!</v>
      </c>
    </row>
    <row r="25" ht="16" customHeight="1" spans="1:59">
      <c r="A25" s="22">
        <v>19</v>
      </c>
      <c r="B25" s="39" t="s">
        <v>5359</v>
      </c>
      <c r="C25" s="68" t="s">
        <v>5360</v>
      </c>
      <c r="D25" s="22">
        <v>226</v>
      </c>
      <c r="E25" s="22">
        <v>2</v>
      </c>
      <c r="F25" s="144">
        <v>84765</v>
      </c>
      <c r="G25" s="144" t="s">
        <v>3704</v>
      </c>
      <c r="H25" s="144" t="s">
        <v>3704</v>
      </c>
      <c r="I25" s="144" t="s">
        <v>5313</v>
      </c>
      <c r="J25" s="144" t="s">
        <v>5314</v>
      </c>
      <c r="K25" s="144">
        <f t="shared" si="0"/>
        <v>3.5</v>
      </c>
      <c r="L25" s="157">
        <v>7</v>
      </c>
      <c r="M25" s="171"/>
      <c r="N25" s="171">
        <v>0.85</v>
      </c>
      <c r="O25" s="171">
        <v>0.05</v>
      </c>
      <c r="P25" s="171"/>
      <c r="Q25" s="171"/>
      <c r="R25" s="171">
        <v>0.1</v>
      </c>
      <c r="S25" s="171"/>
      <c r="T25" s="171"/>
      <c r="U25" s="171"/>
      <c r="V25" s="171"/>
      <c r="W25" s="22">
        <v>2</v>
      </c>
      <c r="X25" s="29">
        <v>83945.065</v>
      </c>
      <c r="Y25" s="29">
        <v>167890.13</v>
      </c>
      <c r="Z25" s="36">
        <v>47309.12</v>
      </c>
      <c r="AA25" s="36">
        <f t="shared" si="1"/>
        <v>2</v>
      </c>
      <c r="AB25" s="29"/>
      <c r="AC25" s="29" t="e">
        <f t="shared" si="2"/>
        <v>#REF!</v>
      </c>
      <c r="AD25" s="29" t="e">
        <f t="shared" si="3"/>
        <v>#REF!</v>
      </c>
      <c r="AE25" s="172" t="e">
        <f t="shared" si="4"/>
        <v>#REF!</v>
      </c>
      <c r="AF25" s="28"/>
      <c r="AG25" s="24">
        <v>7</v>
      </c>
      <c r="AH25" s="173">
        <f t="shared" si="5"/>
        <v>1</v>
      </c>
      <c r="AI25" s="173">
        <v>7</v>
      </c>
      <c r="AJ25" s="173">
        <f t="shared" si="6"/>
        <v>6</v>
      </c>
      <c r="AK25" s="134">
        <f t="shared" si="7"/>
        <v>3.5</v>
      </c>
      <c r="AL25" s="174">
        <f t="shared" ref="AL25:AU25" si="28">M25</f>
        <v>0</v>
      </c>
      <c r="AM25" s="174">
        <f t="shared" si="28"/>
        <v>0.85</v>
      </c>
      <c r="AN25" s="174">
        <f t="shared" si="28"/>
        <v>0.05</v>
      </c>
      <c r="AO25" s="174">
        <f t="shared" si="28"/>
        <v>0</v>
      </c>
      <c r="AP25" s="174">
        <f t="shared" si="28"/>
        <v>0</v>
      </c>
      <c r="AQ25" s="174">
        <f t="shared" si="28"/>
        <v>0.1</v>
      </c>
      <c r="AR25" s="174">
        <f t="shared" si="28"/>
        <v>0</v>
      </c>
      <c r="AS25" s="174">
        <f t="shared" si="28"/>
        <v>0</v>
      </c>
      <c r="AT25" s="174">
        <f t="shared" si="28"/>
        <v>0</v>
      </c>
      <c r="AU25" s="174">
        <f t="shared" si="28"/>
        <v>0</v>
      </c>
      <c r="AV25" s="175">
        <f t="shared" si="9"/>
        <v>1</v>
      </c>
      <c r="AW25" s="176" t="e">
        <f>#REF!/1000</f>
        <v>#REF!</v>
      </c>
      <c r="AX25" s="176" t="e">
        <f>#REF!/1000</f>
        <v>#REF!</v>
      </c>
      <c r="AY25" s="176" t="e">
        <f>#REF!/1000</f>
        <v>#REF!</v>
      </c>
      <c r="AZ25" s="176" t="e">
        <f>#REF!/1000</f>
        <v>#REF!</v>
      </c>
      <c r="BA25" s="176" t="e">
        <f>#REF!/1000</f>
        <v>#REF!</v>
      </c>
      <c r="BB25" s="176" t="e">
        <f>#REF!/1000</f>
        <v>#REF!</v>
      </c>
      <c r="BC25" s="176" t="e">
        <f>#REF!/1000</f>
        <v>#REF!</v>
      </c>
      <c r="BD25" s="176" t="e">
        <f>#REF!/1000</f>
        <v>#REF!</v>
      </c>
      <c r="BE25" s="177" t="e">
        <f>#REF!/1000</f>
        <v>#REF!</v>
      </c>
      <c r="BF25" s="177" t="e">
        <f>#REF!/1000</f>
        <v>#REF!</v>
      </c>
      <c r="BG25" s="178" t="e">
        <f t="shared" si="10"/>
        <v>#REF!</v>
      </c>
    </row>
    <row r="26" ht="16" customHeight="1" spans="1:59">
      <c r="A26" s="22">
        <v>20</v>
      </c>
      <c r="B26" s="39" t="s">
        <v>5361</v>
      </c>
      <c r="C26" s="68" t="s">
        <v>5362</v>
      </c>
      <c r="D26" s="22">
        <v>226</v>
      </c>
      <c r="E26" s="22">
        <v>2</v>
      </c>
      <c r="F26" s="144">
        <v>84764</v>
      </c>
      <c r="G26" s="144" t="s">
        <v>3704</v>
      </c>
      <c r="H26" s="144" t="s">
        <v>3704</v>
      </c>
      <c r="I26" s="144" t="s">
        <v>5313</v>
      </c>
      <c r="J26" s="144" t="s">
        <v>5314</v>
      </c>
      <c r="K26" s="144">
        <f t="shared" si="0"/>
        <v>3.5</v>
      </c>
      <c r="L26" s="157">
        <v>7</v>
      </c>
      <c r="M26" s="171"/>
      <c r="N26" s="171">
        <v>0.85</v>
      </c>
      <c r="O26" s="171">
        <v>0.05</v>
      </c>
      <c r="P26" s="171"/>
      <c r="Q26" s="171"/>
      <c r="R26" s="171">
        <v>0.1</v>
      </c>
      <c r="S26" s="171"/>
      <c r="T26" s="171"/>
      <c r="U26" s="171"/>
      <c r="V26" s="171"/>
      <c r="W26" s="22">
        <v>2</v>
      </c>
      <c r="X26" s="29">
        <v>83860.07</v>
      </c>
      <c r="Y26" s="29">
        <v>167720.14</v>
      </c>
      <c r="Z26" s="36">
        <v>47279.88</v>
      </c>
      <c r="AA26" s="36">
        <f t="shared" si="1"/>
        <v>2</v>
      </c>
      <c r="AB26" s="29"/>
      <c r="AC26" s="29" t="e">
        <f t="shared" si="2"/>
        <v>#REF!</v>
      </c>
      <c r="AD26" s="29" t="e">
        <f t="shared" si="3"/>
        <v>#REF!</v>
      </c>
      <c r="AE26" s="172" t="e">
        <f t="shared" si="4"/>
        <v>#REF!</v>
      </c>
      <c r="AF26" s="28"/>
      <c r="AG26" s="24">
        <v>7</v>
      </c>
      <c r="AH26" s="173">
        <f t="shared" si="5"/>
        <v>1</v>
      </c>
      <c r="AI26" s="173">
        <v>7</v>
      </c>
      <c r="AJ26" s="173">
        <f t="shared" si="6"/>
        <v>6</v>
      </c>
      <c r="AK26" s="134">
        <f t="shared" si="7"/>
        <v>3.5</v>
      </c>
      <c r="AL26" s="174">
        <f t="shared" ref="AL26:AU26" si="29">M26</f>
        <v>0</v>
      </c>
      <c r="AM26" s="174">
        <f t="shared" si="29"/>
        <v>0.85</v>
      </c>
      <c r="AN26" s="174">
        <f t="shared" si="29"/>
        <v>0.05</v>
      </c>
      <c r="AO26" s="174">
        <f t="shared" si="29"/>
        <v>0</v>
      </c>
      <c r="AP26" s="174">
        <f t="shared" si="29"/>
        <v>0</v>
      </c>
      <c r="AQ26" s="174">
        <f t="shared" si="29"/>
        <v>0.1</v>
      </c>
      <c r="AR26" s="174">
        <f t="shared" si="29"/>
        <v>0</v>
      </c>
      <c r="AS26" s="174">
        <f t="shared" si="29"/>
        <v>0</v>
      </c>
      <c r="AT26" s="174">
        <f t="shared" si="29"/>
        <v>0</v>
      </c>
      <c r="AU26" s="174">
        <f t="shared" si="29"/>
        <v>0</v>
      </c>
      <c r="AV26" s="175">
        <f t="shared" si="9"/>
        <v>1</v>
      </c>
      <c r="AW26" s="176" t="e">
        <f>#REF!/1000</f>
        <v>#REF!</v>
      </c>
      <c r="AX26" s="176" t="e">
        <f>#REF!/1000</f>
        <v>#REF!</v>
      </c>
      <c r="AY26" s="176" t="e">
        <f>#REF!/1000</f>
        <v>#REF!</v>
      </c>
      <c r="AZ26" s="176" t="e">
        <f>#REF!/1000</f>
        <v>#REF!</v>
      </c>
      <c r="BA26" s="176" t="e">
        <f>#REF!/1000</f>
        <v>#REF!</v>
      </c>
      <c r="BB26" s="176" t="e">
        <f>#REF!/1000</f>
        <v>#REF!</v>
      </c>
      <c r="BC26" s="176" t="e">
        <f>#REF!/1000</f>
        <v>#REF!</v>
      </c>
      <c r="BD26" s="176" t="e">
        <f>#REF!/1000</f>
        <v>#REF!</v>
      </c>
      <c r="BE26" s="177" t="e">
        <f>#REF!/1000</f>
        <v>#REF!</v>
      </c>
      <c r="BF26" s="177" t="e">
        <f>#REF!/1000</f>
        <v>#REF!</v>
      </c>
      <c r="BG26" s="178" t="e">
        <f t="shared" si="10"/>
        <v>#REF!</v>
      </c>
    </row>
    <row r="27" ht="16" customHeight="1" spans="1:59">
      <c r="A27" s="22">
        <v>21</v>
      </c>
      <c r="B27" s="39" t="s">
        <v>5363</v>
      </c>
      <c r="C27" s="68" t="s">
        <v>5364</v>
      </c>
      <c r="D27" s="22">
        <v>226</v>
      </c>
      <c r="E27" s="22">
        <v>2</v>
      </c>
      <c r="F27" s="144">
        <v>84761</v>
      </c>
      <c r="G27" s="144" t="s">
        <v>3704</v>
      </c>
      <c r="H27" s="144" t="s">
        <v>3704</v>
      </c>
      <c r="I27" s="144" t="s">
        <v>5313</v>
      </c>
      <c r="J27" s="144" t="s">
        <v>5314</v>
      </c>
      <c r="K27" s="144">
        <f t="shared" si="0"/>
        <v>3.5</v>
      </c>
      <c r="L27" s="157">
        <v>7</v>
      </c>
      <c r="M27" s="171"/>
      <c r="N27" s="171">
        <v>0.85</v>
      </c>
      <c r="O27" s="171">
        <v>0.05</v>
      </c>
      <c r="P27" s="171"/>
      <c r="Q27" s="171"/>
      <c r="R27" s="171">
        <v>0.1</v>
      </c>
      <c r="S27" s="171"/>
      <c r="T27" s="171"/>
      <c r="U27" s="171"/>
      <c r="V27" s="171"/>
      <c r="W27" s="22">
        <v>2</v>
      </c>
      <c r="X27" s="29">
        <v>83362.825</v>
      </c>
      <c r="Y27" s="29">
        <v>166725.65</v>
      </c>
      <c r="Z27" s="36">
        <v>47116.14</v>
      </c>
      <c r="AA27" s="36">
        <f t="shared" si="1"/>
        <v>2</v>
      </c>
      <c r="AB27" s="29"/>
      <c r="AC27" s="29" t="e">
        <f t="shared" si="2"/>
        <v>#REF!</v>
      </c>
      <c r="AD27" s="29" t="e">
        <f t="shared" si="3"/>
        <v>#REF!</v>
      </c>
      <c r="AE27" s="172" t="e">
        <f t="shared" si="4"/>
        <v>#REF!</v>
      </c>
      <c r="AF27" s="28"/>
      <c r="AG27" s="24">
        <v>7</v>
      </c>
      <c r="AH27" s="173">
        <f t="shared" si="5"/>
        <v>1</v>
      </c>
      <c r="AI27" s="173">
        <v>7</v>
      </c>
      <c r="AJ27" s="173">
        <f t="shared" si="6"/>
        <v>6</v>
      </c>
      <c r="AK27" s="134">
        <f t="shared" si="7"/>
        <v>3.5</v>
      </c>
      <c r="AL27" s="174">
        <f t="shared" ref="AL27:AU27" si="30">M27</f>
        <v>0</v>
      </c>
      <c r="AM27" s="174">
        <f t="shared" si="30"/>
        <v>0.85</v>
      </c>
      <c r="AN27" s="174">
        <f t="shared" si="30"/>
        <v>0.05</v>
      </c>
      <c r="AO27" s="174">
        <f t="shared" si="30"/>
        <v>0</v>
      </c>
      <c r="AP27" s="174">
        <f t="shared" si="30"/>
        <v>0</v>
      </c>
      <c r="AQ27" s="174">
        <f t="shared" si="30"/>
        <v>0.1</v>
      </c>
      <c r="AR27" s="174">
        <f t="shared" si="30"/>
        <v>0</v>
      </c>
      <c r="AS27" s="174">
        <f t="shared" si="30"/>
        <v>0</v>
      </c>
      <c r="AT27" s="174">
        <f t="shared" si="30"/>
        <v>0</v>
      </c>
      <c r="AU27" s="174">
        <f t="shared" si="30"/>
        <v>0</v>
      </c>
      <c r="AV27" s="175">
        <f t="shared" si="9"/>
        <v>1</v>
      </c>
      <c r="AW27" s="176" t="e">
        <f>#REF!/1000</f>
        <v>#REF!</v>
      </c>
      <c r="AX27" s="176" t="e">
        <f>#REF!/1000</f>
        <v>#REF!</v>
      </c>
      <c r="AY27" s="176" t="e">
        <f>#REF!/1000</f>
        <v>#REF!</v>
      </c>
      <c r="AZ27" s="176" t="e">
        <f>#REF!/1000</f>
        <v>#REF!</v>
      </c>
      <c r="BA27" s="176" t="e">
        <f>#REF!/1000</f>
        <v>#REF!</v>
      </c>
      <c r="BB27" s="176" t="e">
        <f>#REF!/1000</f>
        <v>#REF!</v>
      </c>
      <c r="BC27" s="176" t="e">
        <f>#REF!/1000</f>
        <v>#REF!</v>
      </c>
      <c r="BD27" s="176" t="e">
        <f>#REF!/1000</f>
        <v>#REF!</v>
      </c>
      <c r="BE27" s="177" t="e">
        <f>#REF!/1000</f>
        <v>#REF!</v>
      </c>
      <c r="BF27" s="177" t="e">
        <f>#REF!/1000</f>
        <v>#REF!</v>
      </c>
      <c r="BG27" s="178" t="e">
        <f t="shared" si="10"/>
        <v>#REF!</v>
      </c>
    </row>
    <row r="28" ht="16" customHeight="1" spans="1:59">
      <c r="A28" s="22">
        <v>22</v>
      </c>
      <c r="B28" s="39" t="s">
        <v>5365</v>
      </c>
      <c r="C28" s="68" t="s">
        <v>5366</v>
      </c>
      <c r="D28" s="22">
        <v>226</v>
      </c>
      <c r="E28" s="22">
        <v>2</v>
      </c>
      <c r="F28" s="144">
        <v>84866</v>
      </c>
      <c r="G28" s="144" t="s">
        <v>3704</v>
      </c>
      <c r="H28" s="144" t="s">
        <v>5312</v>
      </c>
      <c r="I28" s="144" t="s">
        <v>5313</v>
      </c>
      <c r="J28" s="144" t="s">
        <v>5314</v>
      </c>
      <c r="K28" s="144">
        <f t="shared" si="0"/>
        <v>3.5</v>
      </c>
      <c r="L28" s="157">
        <v>7</v>
      </c>
      <c r="M28" s="171">
        <v>0.6</v>
      </c>
      <c r="N28" s="171">
        <v>0.03</v>
      </c>
      <c r="O28" s="171"/>
      <c r="P28" s="171">
        <v>0.18</v>
      </c>
      <c r="Q28" s="171"/>
      <c r="R28" s="171"/>
      <c r="S28" s="171">
        <v>0.07</v>
      </c>
      <c r="T28" s="171">
        <v>0.12</v>
      </c>
      <c r="U28" s="171"/>
      <c r="V28" s="171"/>
      <c r="W28" s="22">
        <v>2</v>
      </c>
      <c r="X28" s="29">
        <v>81565.36</v>
      </c>
      <c r="Y28" s="29">
        <v>163130.72</v>
      </c>
      <c r="Z28" s="36">
        <v>46519.68</v>
      </c>
      <c r="AA28" s="36">
        <f t="shared" si="1"/>
        <v>2</v>
      </c>
      <c r="AB28" s="29"/>
      <c r="AC28" s="29" t="e">
        <f t="shared" si="2"/>
        <v>#REF!</v>
      </c>
      <c r="AD28" s="29" t="e">
        <f t="shared" si="3"/>
        <v>#REF!</v>
      </c>
      <c r="AE28" s="172" t="e">
        <f t="shared" si="4"/>
        <v>#REF!</v>
      </c>
      <c r="AF28" s="28"/>
      <c r="AG28" s="24">
        <v>7</v>
      </c>
      <c r="AH28" s="173">
        <f t="shared" si="5"/>
        <v>1</v>
      </c>
      <c r="AI28" s="173">
        <v>7</v>
      </c>
      <c r="AJ28" s="173">
        <f t="shared" si="6"/>
        <v>6</v>
      </c>
      <c r="AK28" s="134">
        <f t="shared" si="7"/>
        <v>3.5</v>
      </c>
      <c r="AL28" s="174">
        <f t="shared" ref="AL28:AU28" si="31">M28</f>
        <v>0.6</v>
      </c>
      <c r="AM28" s="174">
        <f t="shared" si="31"/>
        <v>0.03</v>
      </c>
      <c r="AN28" s="174">
        <f t="shared" si="31"/>
        <v>0</v>
      </c>
      <c r="AO28" s="174">
        <f t="shared" si="31"/>
        <v>0.18</v>
      </c>
      <c r="AP28" s="174">
        <f t="shared" si="31"/>
        <v>0</v>
      </c>
      <c r="AQ28" s="174">
        <f t="shared" si="31"/>
        <v>0</v>
      </c>
      <c r="AR28" s="174">
        <f t="shared" si="31"/>
        <v>0.07</v>
      </c>
      <c r="AS28" s="174">
        <f t="shared" si="31"/>
        <v>0.12</v>
      </c>
      <c r="AT28" s="174">
        <f t="shared" si="31"/>
        <v>0</v>
      </c>
      <c r="AU28" s="174">
        <f t="shared" si="31"/>
        <v>0</v>
      </c>
      <c r="AV28" s="175">
        <f t="shared" si="9"/>
        <v>1</v>
      </c>
      <c r="AW28" s="176" t="e">
        <f>#REF!/1000</f>
        <v>#REF!</v>
      </c>
      <c r="AX28" s="176" t="e">
        <f>#REF!/1000</f>
        <v>#REF!</v>
      </c>
      <c r="AY28" s="176" t="e">
        <f>#REF!/1000</f>
        <v>#REF!</v>
      </c>
      <c r="AZ28" s="176" t="e">
        <f>#REF!/1000</f>
        <v>#REF!</v>
      </c>
      <c r="BA28" s="176" t="e">
        <f>#REF!/1000</f>
        <v>#REF!</v>
      </c>
      <c r="BB28" s="176" t="e">
        <f>#REF!/1000</f>
        <v>#REF!</v>
      </c>
      <c r="BC28" s="176" t="e">
        <f>#REF!/1000</f>
        <v>#REF!</v>
      </c>
      <c r="BD28" s="176" t="e">
        <f>#REF!/1000</f>
        <v>#REF!</v>
      </c>
      <c r="BE28" s="177" t="e">
        <f>#REF!/1000</f>
        <v>#REF!</v>
      </c>
      <c r="BF28" s="177" t="e">
        <f>#REF!/1000</f>
        <v>#REF!</v>
      </c>
      <c r="BG28" s="178" t="e">
        <f t="shared" si="10"/>
        <v>#REF!</v>
      </c>
    </row>
    <row r="29" ht="16" customHeight="1" spans="1:59">
      <c r="A29" s="22">
        <v>23</v>
      </c>
      <c r="B29" s="39" t="s">
        <v>5367</v>
      </c>
      <c r="C29" s="68" t="s">
        <v>5368</v>
      </c>
      <c r="D29" s="22">
        <v>226</v>
      </c>
      <c r="E29" s="22">
        <v>2</v>
      </c>
      <c r="F29" s="144">
        <v>84763</v>
      </c>
      <c r="G29" s="144" t="s">
        <v>3704</v>
      </c>
      <c r="H29" s="144" t="s">
        <v>3704</v>
      </c>
      <c r="I29" s="144" t="s">
        <v>5313</v>
      </c>
      <c r="J29" s="144" t="s">
        <v>5314</v>
      </c>
      <c r="K29" s="144">
        <f t="shared" si="0"/>
        <v>0.82</v>
      </c>
      <c r="L29" s="157">
        <v>1.64</v>
      </c>
      <c r="M29" s="171"/>
      <c r="N29" s="171">
        <v>0.853658536585366</v>
      </c>
      <c r="O29" s="171">
        <v>0.0487804878048781</v>
      </c>
      <c r="P29" s="171"/>
      <c r="Q29" s="171"/>
      <c r="R29" s="171">
        <v>0.0975609756097561</v>
      </c>
      <c r="S29" s="171"/>
      <c r="T29" s="171"/>
      <c r="U29" s="171"/>
      <c r="V29" s="171"/>
      <c r="W29" s="22">
        <v>2</v>
      </c>
      <c r="X29" s="29">
        <v>81268.74</v>
      </c>
      <c r="Y29" s="29">
        <v>162537.48</v>
      </c>
      <c r="Z29" s="36">
        <v>46422.22</v>
      </c>
      <c r="AA29" s="36">
        <f t="shared" si="1"/>
        <v>2</v>
      </c>
      <c r="AB29" s="29"/>
      <c r="AC29" s="29" t="e">
        <f t="shared" si="2"/>
        <v>#REF!</v>
      </c>
      <c r="AD29" s="29" t="e">
        <f t="shared" si="3"/>
        <v>#REF!</v>
      </c>
      <c r="AE29" s="172" t="e">
        <f t="shared" si="4"/>
        <v>#REF!</v>
      </c>
      <c r="AF29" s="28"/>
      <c r="AG29" s="24">
        <v>1.64</v>
      </c>
      <c r="AH29" s="173">
        <f t="shared" si="5"/>
        <v>1</v>
      </c>
      <c r="AI29" s="173">
        <v>1.64</v>
      </c>
      <c r="AJ29" s="173">
        <f t="shared" si="6"/>
        <v>0.64</v>
      </c>
      <c r="AK29" s="134">
        <f t="shared" si="7"/>
        <v>0.82</v>
      </c>
      <c r="AL29" s="174">
        <f t="shared" ref="AL29:AU29" si="32">M29</f>
        <v>0</v>
      </c>
      <c r="AM29" s="174">
        <f t="shared" si="32"/>
        <v>0.853658536585366</v>
      </c>
      <c r="AN29" s="174">
        <f t="shared" si="32"/>
        <v>0.0487804878048781</v>
      </c>
      <c r="AO29" s="174">
        <f t="shared" si="32"/>
        <v>0</v>
      </c>
      <c r="AP29" s="174">
        <f t="shared" si="32"/>
        <v>0</v>
      </c>
      <c r="AQ29" s="174">
        <f t="shared" si="32"/>
        <v>0.0975609756097561</v>
      </c>
      <c r="AR29" s="174">
        <f t="shared" si="32"/>
        <v>0</v>
      </c>
      <c r="AS29" s="174">
        <f t="shared" si="32"/>
        <v>0</v>
      </c>
      <c r="AT29" s="174">
        <f t="shared" si="32"/>
        <v>0</v>
      </c>
      <c r="AU29" s="174">
        <f t="shared" si="32"/>
        <v>0</v>
      </c>
      <c r="AV29" s="175">
        <f t="shared" si="9"/>
        <v>1</v>
      </c>
      <c r="AW29" s="176" t="e">
        <f>#REF!/1000</f>
        <v>#REF!</v>
      </c>
      <c r="AX29" s="176" t="e">
        <f>#REF!/1000</f>
        <v>#REF!</v>
      </c>
      <c r="AY29" s="176" t="e">
        <f>#REF!/1000</f>
        <v>#REF!</v>
      </c>
      <c r="AZ29" s="176" t="e">
        <f>#REF!/1000</f>
        <v>#REF!</v>
      </c>
      <c r="BA29" s="176" t="e">
        <f>#REF!/1000</f>
        <v>#REF!</v>
      </c>
      <c r="BB29" s="176" t="e">
        <f>#REF!/1000</f>
        <v>#REF!</v>
      </c>
      <c r="BC29" s="176" t="e">
        <f>#REF!/1000</f>
        <v>#REF!</v>
      </c>
      <c r="BD29" s="176" t="e">
        <f>#REF!/1000</f>
        <v>#REF!</v>
      </c>
      <c r="BE29" s="177" t="e">
        <f>#REF!/1000</f>
        <v>#REF!</v>
      </c>
      <c r="BF29" s="177" t="e">
        <f>#REF!/1000</f>
        <v>#REF!</v>
      </c>
      <c r="BG29" s="178" t="e">
        <f t="shared" si="10"/>
        <v>#REF!</v>
      </c>
    </row>
    <row r="30" ht="16" customHeight="1" spans="1:59">
      <c r="A30" s="22">
        <v>24</v>
      </c>
      <c r="B30" s="39" t="s">
        <v>5369</v>
      </c>
      <c r="C30" s="68" t="s">
        <v>5370</v>
      </c>
      <c r="D30" s="22">
        <v>226</v>
      </c>
      <c r="E30" s="22">
        <v>2</v>
      </c>
      <c r="F30" s="144">
        <v>84762</v>
      </c>
      <c r="G30" s="144" t="s">
        <v>3704</v>
      </c>
      <c r="H30" s="144" t="s">
        <v>3704</v>
      </c>
      <c r="I30" s="144" t="s">
        <v>5313</v>
      </c>
      <c r="J30" s="144" t="s">
        <v>5314</v>
      </c>
      <c r="K30" s="144">
        <f t="shared" si="0"/>
        <v>0.82</v>
      </c>
      <c r="L30" s="157">
        <v>1.64</v>
      </c>
      <c r="M30" s="171"/>
      <c r="N30" s="171">
        <v>0.853658536585366</v>
      </c>
      <c r="O30" s="171">
        <v>0.0487804878048781</v>
      </c>
      <c r="P30" s="171"/>
      <c r="Q30" s="171"/>
      <c r="R30" s="171">
        <v>0.0975609756097561</v>
      </c>
      <c r="S30" s="171"/>
      <c r="T30" s="171"/>
      <c r="U30" s="171"/>
      <c r="V30" s="171"/>
      <c r="W30" s="22">
        <v>2</v>
      </c>
      <c r="X30" s="29">
        <v>79659.07</v>
      </c>
      <c r="Y30" s="29">
        <v>159318.14</v>
      </c>
      <c r="Z30" s="36">
        <v>45888.14</v>
      </c>
      <c r="AA30" s="36">
        <f t="shared" si="1"/>
        <v>2</v>
      </c>
      <c r="AB30" s="29"/>
      <c r="AC30" s="29" t="e">
        <f t="shared" si="2"/>
        <v>#REF!</v>
      </c>
      <c r="AD30" s="29" t="e">
        <f t="shared" si="3"/>
        <v>#REF!</v>
      </c>
      <c r="AE30" s="172" t="e">
        <f t="shared" si="4"/>
        <v>#REF!</v>
      </c>
      <c r="AF30" s="28"/>
      <c r="AG30" s="24">
        <v>1.64</v>
      </c>
      <c r="AH30" s="173">
        <f t="shared" si="5"/>
        <v>1</v>
      </c>
      <c r="AI30" s="173">
        <v>1.64</v>
      </c>
      <c r="AJ30" s="173">
        <f t="shared" si="6"/>
        <v>0.64</v>
      </c>
      <c r="AK30" s="134">
        <f t="shared" si="7"/>
        <v>0.82</v>
      </c>
      <c r="AL30" s="174">
        <f t="shared" ref="AL30:AU30" si="33">M30</f>
        <v>0</v>
      </c>
      <c r="AM30" s="174">
        <f t="shared" si="33"/>
        <v>0.853658536585366</v>
      </c>
      <c r="AN30" s="174">
        <f t="shared" si="33"/>
        <v>0.0487804878048781</v>
      </c>
      <c r="AO30" s="174">
        <f t="shared" si="33"/>
        <v>0</v>
      </c>
      <c r="AP30" s="174">
        <f t="shared" si="33"/>
        <v>0</v>
      </c>
      <c r="AQ30" s="174">
        <f t="shared" si="33"/>
        <v>0.0975609756097561</v>
      </c>
      <c r="AR30" s="174">
        <f t="shared" si="33"/>
        <v>0</v>
      </c>
      <c r="AS30" s="174">
        <f t="shared" si="33"/>
        <v>0</v>
      </c>
      <c r="AT30" s="174">
        <f t="shared" si="33"/>
        <v>0</v>
      </c>
      <c r="AU30" s="174">
        <f t="shared" si="33"/>
        <v>0</v>
      </c>
      <c r="AV30" s="175">
        <f t="shared" si="9"/>
        <v>1</v>
      </c>
      <c r="AW30" s="176" t="e">
        <f>#REF!/1000</f>
        <v>#REF!</v>
      </c>
      <c r="AX30" s="176" t="e">
        <f>#REF!/1000</f>
        <v>#REF!</v>
      </c>
      <c r="AY30" s="176" t="e">
        <f>#REF!/1000</f>
        <v>#REF!</v>
      </c>
      <c r="AZ30" s="176" t="e">
        <f>#REF!/1000</f>
        <v>#REF!</v>
      </c>
      <c r="BA30" s="176" t="e">
        <f>#REF!/1000</f>
        <v>#REF!</v>
      </c>
      <c r="BB30" s="176" t="e">
        <f>#REF!/1000</f>
        <v>#REF!</v>
      </c>
      <c r="BC30" s="176" t="e">
        <f>#REF!/1000</f>
        <v>#REF!</v>
      </c>
      <c r="BD30" s="176" t="e">
        <f>#REF!/1000</f>
        <v>#REF!</v>
      </c>
      <c r="BE30" s="177" t="e">
        <f>#REF!/1000</f>
        <v>#REF!</v>
      </c>
      <c r="BF30" s="177" t="e">
        <f>#REF!/1000</f>
        <v>#REF!</v>
      </c>
      <c r="BG30" s="178" t="e">
        <f t="shared" si="10"/>
        <v>#REF!</v>
      </c>
    </row>
    <row r="31" ht="16" customHeight="1" spans="1:59">
      <c r="A31" s="22">
        <v>25</v>
      </c>
      <c r="B31" s="39" t="s">
        <v>5371</v>
      </c>
      <c r="C31" s="68" t="s">
        <v>5372</v>
      </c>
      <c r="D31" s="22">
        <v>143</v>
      </c>
      <c r="E31" s="22">
        <v>2</v>
      </c>
      <c r="F31" s="144">
        <v>83897</v>
      </c>
      <c r="G31" s="144" t="s">
        <v>3704</v>
      </c>
      <c r="H31" s="144" t="s">
        <v>5312</v>
      </c>
      <c r="I31" s="144" t="s">
        <v>5373</v>
      </c>
      <c r="J31" s="144" t="s">
        <v>5314</v>
      </c>
      <c r="K31" s="144">
        <f t="shared" si="0"/>
        <v>0.75</v>
      </c>
      <c r="L31" s="157">
        <v>1.5</v>
      </c>
      <c r="M31" s="171">
        <v>0.493333333333333</v>
      </c>
      <c r="N31" s="171">
        <v>0.0533333333333333</v>
      </c>
      <c r="O31" s="171"/>
      <c r="P31" s="171">
        <v>0.22</v>
      </c>
      <c r="Q31" s="171"/>
      <c r="R31" s="171"/>
      <c r="S31" s="171">
        <v>0.1</v>
      </c>
      <c r="T31" s="171">
        <v>0.133333333333333</v>
      </c>
      <c r="U31" s="171"/>
      <c r="V31" s="171"/>
      <c r="W31" s="22">
        <v>2</v>
      </c>
      <c r="X31" s="29">
        <v>76524.325</v>
      </c>
      <c r="Y31" s="29">
        <v>153048.65</v>
      </c>
      <c r="Z31" s="36">
        <v>44848.66</v>
      </c>
      <c r="AA31" s="36">
        <f t="shared" si="1"/>
        <v>2</v>
      </c>
      <c r="AB31" s="29"/>
      <c r="AC31" s="29" t="e">
        <f t="shared" si="2"/>
        <v>#REF!</v>
      </c>
      <c r="AD31" s="29" t="e">
        <f t="shared" si="3"/>
        <v>#REF!</v>
      </c>
      <c r="AE31" s="172" t="e">
        <f t="shared" si="4"/>
        <v>#REF!</v>
      </c>
      <c r="AF31" s="28"/>
      <c r="AG31" s="24">
        <v>1.5</v>
      </c>
      <c r="AH31" s="173">
        <f t="shared" si="5"/>
        <v>0.999999999999999</v>
      </c>
      <c r="AI31" s="173"/>
      <c r="AJ31" s="173">
        <f t="shared" si="6"/>
        <v>0.500000000000001</v>
      </c>
      <c r="AK31" s="134">
        <f t="shared" si="7"/>
        <v>0.75</v>
      </c>
      <c r="AL31" s="174">
        <f t="shared" ref="AL31:AU31" si="34">M31</f>
        <v>0.493333333333333</v>
      </c>
      <c r="AM31" s="174">
        <f t="shared" si="34"/>
        <v>0.0533333333333333</v>
      </c>
      <c r="AN31" s="174">
        <f t="shared" si="34"/>
        <v>0</v>
      </c>
      <c r="AO31" s="174">
        <f t="shared" si="34"/>
        <v>0.22</v>
      </c>
      <c r="AP31" s="174">
        <f t="shared" si="34"/>
        <v>0</v>
      </c>
      <c r="AQ31" s="174">
        <f t="shared" si="34"/>
        <v>0</v>
      </c>
      <c r="AR31" s="174">
        <f t="shared" si="34"/>
        <v>0.1</v>
      </c>
      <c r="AS31" s="174">
        <f t="shared" si="34"/>
        <v>0.133333333333333</v>
      </c>
      <c r="AT31" s="174">
        <f t="shared" si="34"/>
        <v>0</v>
      </c>
      <c r="AU31" s="174">
        <f t="shared" si="34"/>
        <v>0</v>
      </c>
      <c r="AV31" s="175">
        <f t="shared" si="9"/>
        <v>0.999999999999999</v>
      </c>
      <c r="AW31" s="176" t="e">
        <f>#REF!/1000</f>
        <v>#REF!</v>
      </c>
      <c r="AX31" s="176" t="e">
        <f>#REF!/1000</f>
        <v>#REF!</v>
      </c>
      <c r="AY31" s="176" t="e">
        <f>#REF!/1000</f>
        <v>#REF!</v>
      </c>
      <c r="AZ31" s="176" t="e">
        <f>#REF!/1000</f>
        <v>#REF!</v>
      </c>
      <c r="BA31" s="176" t="e">
        <f>#REF!/1000</f>
        <v>#REF!</v>
      </c>
      <c r="BB31" s="176" t="e">
        <f>#REF!/1000</f>
        <v>#REF!</v>
      </c>
      <c r="BC31" s="176" t="e">
        <f>#REF!/1000</f>
        <v>#REF!</v>
      </c>
      <c r="BD31" s="176" t="e">
        <f>#REF!/1000</f>
        <v>#REF!</v>
      </c>
      <c r="BE31" s="177" t="e">
        <f>#REF!/1000</f>
        <v>#REF!</v>
      </c>
      <c r="BF31" s="177" t="e">
        <f>#REF!/1000</f>
        <v>#REF!</v>
      </c>
      <c r="BG31" s="178" t="e">
        <f t="shared" si="10"/>
        <v>#REF!</v>
      </c>
    </row>
    <row r="32" ht="16" customHeight="1" spans="1:59">
      <c r="A32" s="22">
        <v>26</v>
      </c>
      <c r="B32" s="39" t="s">
        <v>5374</v>
      </c>
      <c r="C32" s="68" t="s">
        <v>5375</v>
      </c>
      <c r="D32" s="22">
        <v>167</v>
      </c>
      <c r="E32" s="22">
        <v>2</v>
      </c>
      <c r="F32" s="144">
        <v>84653</v>
      </c>
      <c r="G32" s="144" t="s">
        <v>3688</v>
      </c>
      <c r="H32" s="144" t="s">
        <v>5312</v>
      </c>
      <c r="I32" s="144" t="s">
        <v>5317</v>
      </c>
      <c r="J32" s="144" t="s">
        <v>5314</v>
      </c>
      <c r="K32" s="144">
        <f t="shared" si="0"/>
        <v>1.5</v>
      </c>
      <c r="L32" s="157">
        <v>3</v>
      </c>
      <c r="M32" s="171"/>
      <c r="N32" s="171">
        <v>0.2</v>
      </c>
      <c r="O32" s="171">
        <v>0.2</v>
      </c>
      <c r="P32" s="171">
        <v>0.1</v>
      </c>
      <c r="Q32" s="171"/>
      <c r="R32" s="171">
        <v>0.35</v>
      </c>
      <c r="S32" s="171">
        <v>0.05</v>
      </c>
      <c r="T32" s="171">
        <v>0.1</v>
      </c>
      <c r="U32" s="171"/>
      <c r="V32" s="171"/>
      <c r="W32" s="22">
        <v>2</v>
      </c>
      <c r="X32" s="29">
        <v>73159.88</v>
      </c>
      <c r="Y32" s="29">
        <v>146319.76</v>
      </c>
      <c r="Z32" s="36">
        <v>62179.58</v>
      </c>
      <c r="AA32" s="36">
        <f t="shared" si="1"/>
        <v>2</v>
      </c>
      <c r="AB32" s="29"/>
      <c r="AC32" s="29" t="e">
        <f t="shared" si="2"/>
        <v>#REF!</v>
      </c>
      <c r="AD32" s="29" t="e">
        <f t="shared" si="3"/>
        <v>#REF!</v>
      </c>
      <c r="AE32" s="172" t="e">
        <f t="shared" si="4"/>
        <v>#REF!</v>
      </c>
      <c r="AF32" s="28"/>
      <c r="AG32" s="24">
        <v>3</v>
      </c>
      <c r="AH32" s="173">
        <f t="shared" si="5"/>
        <v>1</v>
      </c>
      <c r="AI32" s="173"/>
      <c r="AJ32" s="173">
        <f t="shared" si="6"/>
        <v>2</v>
      </c>
      <c r="AK32" s="134">
        <f t="shared" si="7"/>
        <v>1.5</v>
      </c>
      <c r="AL32" s="174">
        <f t="shared" ref="AL32:AU32" si="35">M32</f>
        <v>0</v>
      </c>
      <c r="AM32" s="174">
        <f t="shared" si="35"/>
        <v>0.2</v>
      </c>
      <c r="AN32" s="174">
        <f t="shared" si="35"/>
        <v>0.2</v>
      </c>
      <c r="AO32" s="174">
        <f t="shared" si="35"/>
        <v>0.1</v>
      </c>
      <c r="AP32" s="174">
        <f t="shared" si="35"/>
        <v>0</v>
      </c>
      <c r="AQ32" s="174">
        <f t="shared" si="35"/>
        <v>0.35</v>
      </c>
      <c r="AR32" s="174">
        <f t="shared" si="35"/>
        <v>0.05</v>
      </c>
      <c r="AS32" s="174">
        <f t="shared" si="35"/>
        <v>0.1</v>
      </c>
      <c r="AT32" s="174">
        <f t="shared" si="35"/>
        <v>0</v>
      </c>
      <c r="AU32" s="174">
        <f t="shared" si="35"/>
        <v>0</v>
      </c>
      <c r="AV32" s="175">
        <f t="shared" si="9"/>
        <v>1</v>
      </c>
      <c r="AW32" s="176" t="e">
        <f>#REF!/1000</f>
        <v>#REF!</v>
      </c>
      <c r="AX32" s="176" t="e">
        <f>#REF!/1000</f>
        <v>#REF!</v>
      </c>
      <c r="AY32" s="176" t="e">
        <f>#REF!/1000</f>
        <v>#REF!</v>
      </c>
      <c r="AZ32" s="176" t="e">
        <f>#REF!/1000</f>
        <v>#REF!</v>
      </c>
      <c r="BA32" s="176" t="e">
        <f>#REF!/1000</f>
        <v>#REF!</v>
      </c>
      <c r="BB32" s="176" t="e">
        <f>#REF!/1000</f>
        <v>#REF!</v>
      </c>
      <c r="BC32" s="176" t="e">
        <f>#REF!/1000</f>
        <v>#REF!</v>
      </c>
      <c r="BD32" s="176" t="e">
        <f>#REF!/1000</f>
        <v>#REF!</v>
      </c>
      <c r="BE32" s="177" t="e">
        <f>#REF!/1000</f>
        <v>#REF!</v>
      </c>
      <c r="BF32" s="177" t="e">
        <f>#REF!/1000</f>
        <v>#REF!</v>
      </c>
      <c r="BG32" s="178" t="e">
        <f t="shared" si="10"/>
        <v>#REF!</v>
      </c>
    </row>
    <row r="33" ht="16" customHeight="1" spans="1:59">
      <c r="A33" s="22">
        <v>27</v>
      </c>
      <c r="B33" s="39" t="s">
        <v>5376</v>
      </c>
      <c r="C33" s="68" t="s">
        <v>5377</v>
      </c>
      <c r="D33" s="22">
        <v>163</v>
      </c>
      <c r="E33" s="22">
        <v>3</v>
      </c>
      <c r="F33" s="144">
        <v>84567</v>
      </c>
      <c r="G33" s="144" t="s">
        <v>3704</v>
      </c>
      <c r="H33" s="144" t="s">
        <v>3704</v>
      </c>
      <c r="I33" s="144" t="s">
        <v>5321</v>
      </c>
      <c r="J33" s="144" t="s">
        <v>5314</v>
      </c>
      <c r="K33" s="144">
        <f t="shared" si="0"/>
        <v>1</v>
      </c>
      <c r="L33" s="157">
        <v>3</v>
      </c>
      <c r="M33" s="171">
        <v>0.35</v>
      </c>
      <c r="N33" s="171">
        <v>0.35</v>
      </c>
      <c r="O33" s="171"/>
      <c r="P33" s="171">
        <v>0.15</v>
      </c>
      <c r="Q33" s="171"/>
      <c r="R33" s="171"/>
      <c r="S33" s="171">
        <v>0.05</v>
      </c>
      <c r="T33" s="171">
        <v>0.1</v>
      </c>
      <c r="U33" s="171"/>
      <c r="V33" s="171"/>
      <c r="W33" s="22">
        <v>3</v>
      </c>
      <c r="X33" s="29">
        <v>46680.0133333333</v>
      </c>
      <c r="Y33" s="29">
        <v>140040.04</v>
      </c>
      <c r="Z33" s="36">
        <v>52336.11</v>
      </c>
      <c r="AA33" s="36">
        <f t="shared" si="1"/>
        <v>3</v>
      </c>
      <c r="AB33" s="29"/>
      <c r="AC33" s="29" t="e">
        <f t="shared" si="2"/>
        <v>#REF!</v>
      </c>
      <c r="AD33" s="29" t="e">
        <f t="shared" si="3"/>
        <v>#REF!</v>
      </c>
      <c r="AE33" s="172" t="e">
        <f t="shared" si="4"/>
        <v>#REF!</v>
      </c>
      <c r="AF33" s="28"/>
      <c r="AG33" s="24">
        <v>3</v>
      </c>
      <c r="AH33" s="173">
        <f t="shared" si="5"/>
        <v>1</v>
      </c>
      <c r="AI33" s="173"/>
      <c r="AJ33" s="173">
        <f t="shared" si="6"/>
        <v>2</v>
      </c>
      <c r="AK33" s="134">
        <f t="shared" si="7"/>
        <v>1</v>
      </c>
      <c r="AL33" s="174">
        <f t="shared" ref="AL33:AU33" si="36">M33</f>
        <v>0.35</v>
      </c>
      <c r="AM33" s="174">
        <f t="shared" si="36"/>
        <v>0.35</v>
      </c>
      <c r="AN33" s="174">
        <f t="shared" si="36"/>
        <v>0</v>
      </c>
      <c r="AO33" s="174">
        <f t="shared" si="36"/>
        <v>0.15</v>
      </c>
      <c r="AP33" s="174">
        <f t="shared" si="36"/>
        <v>0</v>
      </c>
      <c r="AQ33" s="174">
        <f t="shared" si="36"/>
        <v>0</v>
      </c>
      <c r="AR33" s="174">
        <f t="shared" si="36"/>
        <v>0.05</v>
      </c>
      <c r="AS33" s="174">
        <f t="shared" si="36"/>
        <v>0.1</v>
      </c>
      <c r="AT33" s="174">
        <f t="shared" si="36"/>
        <v>0</v>
      </c>
      <c r="AU33" s="174">
        <f t="shared" si="36"/>
        <v>0</v>
      </c>
      <c r="AV33" s="175">
        <f t="shared" si="9"/>
        <v>1</v>
      </c>
      <c r="AW33" s="176" t="e">
        <f>#REF!/1000</f>
        <v>#REF!</v>
      </c>
      <c r="AX33" s="176" t="e">
        <f>#REF!/1000</f>
        <v>#REF!</v>
      </c>
      <c r="AY33" s="176" t="e">
        <f>#REF!/1000</f>
        <v>#REF!</v>
      </c>
      <c r="AZ33" s="176" t="e">
        <f>#REF!/1000</f>
        <v>#REF!</v>
      </c>
      <c r="BA33" s="176" t="e">
        <f>#REF!/1000</f>
        <v>#REF!</v>
      </c>
      <c r="BB33" s="176" t="e">
        <f>#REF!/1000</f>
        <v>#REF!</v>
      </c>
      <c r="BC33" s="176" t="e">
        <f>#REF!/1000</f>
        <v>#REF!</v>
      </c>
      <c r="BD33" s="176" t="e">
        <f>#REF!/1000</f>
        <v>#REF!</v>
      </c>
      <c r="BE33" s="177" t="e">
        <f>#REF!/1000</f>
        <v>#REF!</v>
      </c>
      <c r="BF33" s="177" t="e">
        <f>#REF!/1000</f>
        <v>#REF!</v>
      </c>
      <c r="BG33" s="178" t="e">
        <f t="shared" si="10"/>
        <v>#REF!</v>
      </c>
    </row>
    <row r="34" ht="16" customHeight="1" spans="1:59">
      <c r="A34" s="22">
        <v>28</v>
      </c>
      <c r="B34" s="39" t="s">
        <v>5378</v>
      </c>
      <c r="C34" s="68" t="s">
        <v>5379</v>
      </c>
      <c r="D34" s="22">
        <v>226</v>
      </c>
      <c r="E34" s="22">
        <v>28</v>
      </c>
      <c r="F34" s="144">
        <v>2411220336</v>
      </c>
      <c r="G34" s="144" t="s">
        <v>3707</v>
      </c>
      <c r="H34" s="144" t="s">
        <v>5312</v>
      </c>
      <c r="I34" s="144" t="s">
        <v>5345</v>
      </c>
      <c r="J34" s="144" t="s">
        <v>5314</v>
      </c>
      <c r="K34" s="144">
        <f t="shared" si="0"/>
        <v>0.03</v>
      </c>
      <c r="L34" s="157">
        <v>0.84</v>
      </c>
      <c r="M34" s="171"/>
      <c r="N34" s="171">
        <v>0.1</v>
      </c>
      <c r="O34" s="171">
        <v>0.35</v>
      </c>
      <c r="P34" s="171"/>
      <c r="Q34" s="171"/>
      <c r="R34" s="171"/>
      <c r="S34" s="171">
        <v>0.5</v>
      </c>
      <c r="T34" s="171">
        <v>0.05</v>
      </c>
      <c r="U34" s="171"/>
      <c r="V34" s="171"/>
      <c r="W34" s="22">
        <v>28</v>
      </c>
      <c r="X34" s="29">
        <v>4943.56178571429</v>
      </c>
      <c r="Y34" s="29">
        <v>138419.73</v>
      </c>
      <c r="Z34" s="36">
        <v>27487.88</v>
      </c>
      <c r="AA34" s="36">
        <f t="shared" si="1"/>
        <v>28</v>
      </c>
      <c r="AB34" s="29"/>
      <c r="AC34" s="29" t="e">
        <f t="shared" si="2"/>
        <v>#REF!</v>
      </c>
      <c r="AD34" s="29" t="e">
        <f t="shared" si="3"/>
        <v>#REF!</v>
      </c>
      <c r="AE34" s="172" t="e">
        <f t="shared" si="4"/>
        <v>#REF!</v>
      </c>
      <c r="AF34" s="28"/>
      <c r="AG34" s="24">
        <v>5</v>
      </c>
      <c r="AH34" s="173">
        <f t="shared" si="5"/>
        <v>1</v>
      </c>
      <c r="AI34" s="173"/>
      <c r="AJ34" s="173">
        <f t="shared" si="6"/>
        <v>4</v>
      </c>
      <c r="AK34" s="134">
        <f t="shared" si="7"/>
        <v>0.03</v>
      </c>
      <c r="AL34" s="174">
        <f t="shared" ref="AL34:AU34" si="37">M34</f>
        <v>0</v>
      </c>
      <c r="AM34" s="174">
        <f t="shared" si="37"/>
        <v>0.1</v>
      </c>
      <c r="AN34" s="174">
        <f t="shared" si="37"/>
        <v>0.35</v>
      </c>
      <c r="AO34" s="174">
        <f t="shared" si="37"/>
        <v>0</v>
      </c>
      <c r="AP34" s="174">
        <f t="shared" si="37"/>
        <v>0</v>
      </c>
      <c r="AQ34" s="174">
        <f t="shared" si="37"/>
        <v>0</v>
      </c>
      <c r="AR34" s="174">
        <f t="shared" si="37"/>
        <v>0.5</v>
      </c>
      <c r="AS34" s="174">
        <f t="shared" si="37"/>
        <v>0.05</v>
      </c>
      <c r="AT34" s="174">
        <f t="shared" si="37"/>
        <v>0</v>
      </c>
      <c r="AU34" s="174">
        <f t="shared" si="37"/>
        <v>0</v>
      </c>
      <c r="AV34" s="175">
        <f t="shared" si="9"/>
        <v>1</v>
      </c>
      <c r="AW34" s="176" t="e">
        <f>#REF!/1000</f>
        <v>#REF!</v>
      </c>
      <c r="AX34" s="176" t="e">
        <f>#REF!/1000</f>
        <v>#REF!</v>
      </c>
      <c r="AY34" s="176" t="e">
        <f>#REF!/1000</f>
        <v>#REF!</v>
      </c>
      <c r="AZ34" s="176" t="e">
        <f>#REF!/1000</f>
        <v>#REF!</v>
      </c>
      <c r="BA34" s="176" t="e">
        <f>#REF!/1000</f>
        <v>#REF!</v>
      </c>
      <c r="BB34" s="176" t="e">
        <f>#REF!/1000</f>
        <v>#REF!</v>
      </c>
      <c r="BC34" s="176" t="e">
        <f>#REF!/1000</f>
        <v>#REF!</v>
      </c>
      <c r="BD34" s="176" t="e">
        <f>#REF!/1000</f>
        <v>#REF!</v>
      </c>
      <c r="BE34" s="177" t="e">
        <f>#REF!/1000</f>
        <v>#REF!</v>
      </c>
      <c r="BF34" s="177" t="e">
        <f>#REF!/1000</f>
        <v>#REF!</v>
      </c>
      <c r="BG34" s="178" t="e">
        <f t="shared" si="10"/>
        <v>#REF!</v>
      </c>
    </row>
    <row r="35" ht="16" customHeight="1" spans="1:59">
      <c r="A35" s="22">
        <v>29</v>
      </c>
      <c r="B35" s="39" t="s">
        <v>5380</v>
      </c>
      <c r="C35" s="68" t="s">
        <v>5381</v>
      </c>
      <c r="D35" s="22">
        <v>143</v>
      </c>
      <c r="E35" s="22">
        <v>7</v>
      </c>
      <c r="F35" s="144">
        <v>2411220163</v>
      </c>
      <c r="G35" s="144" t="s">
        <v>3707</v>
      </c>
      <c r="H35" s="144" t="s">
        <v>5312</v>
      </c>
      <c r="I35" s="144" t="s">
        <v>5345</v>
      </c>
      <c r="J35" s="144" t="s">
        <v>5314</v>
      </c>
      <c r="K35" s="144">
        <f t="shared" si="0"/>
        <v>2</v>
      </c>
      <c r="L35" s="157">
        <v>14</v>
      </c>
      <c r="M35" s="171"/>
      <c r="N35" s="171">
        <v>0.4</v>
      </c>
      <c r="O35" s="171">
        <v>0.05</v>
      </c>
      <c r="P35" s="171">
        <v>0.3</v>
      </c>
      <c r="Q35" s="171"/>
      <c r="R35" s="171">
        <v>0.1</v>
      </c>
      <c r="S35" s="171">
        <v>0.15</v>
      </c>
      <c r="T35" s="171"/>
      <c r="U35" s="171"/>
      <c r="V35" s="171"/>
      <c r="W35" s="22">
        <v>7</v>
      </c>
      <c r="X35" s="29">
        <v>19624.75</v>
      </c>
      <c r="Y35" s="29">
        <v>137373.25</v>
      </c>
      <c r="Z35" s="36">
        <v>36403.29</v>
      </c>
      <c r="AA35" s="36">
        <f t="shared" si="1"/>
        <v>7</v>
      </c>
      <c r="AB35" s="29"/>
      <c r="AC35" s="29" t="e">
        <f t="shared" si="2"/>
        <v>#REF!</v>
      </c>
      <c r="AD35" s="29" t="e">
        <f t="shared" si="3"/>
        <v>#REF!</v>
      </c>
      <c r="AE35" s="172" t="e">
        <f t="shared" si="4"/>
        <v>#REF!</v>
      </c>
      <c r="AF35" s="28"/>
      <c r="AG35" s="24">
        <v>3</v>
      </c>
      <c r="AH35" s="173">
        <f t="shared" si="5"/>
        <v>1</v>
      </c>
      <c r="AI35" s="173"/>
      <c r="AJ35" s="173">
        <f t="shared" si="6"/>
        <v>2</v>
      </c>
      <c r="AK35" s="134">
        <f t="shared" si="7"/>
        <v>2</v>
      </c>
      <c r="AL35" s="174">
        <f t="shared" ref="AL35:AU35" si="38">M35</f>
        <v>0</v>
      </c>
      <c r="AM35" s="174">
        <f t="shared" si="38"/>
        <v>0.4</v>
      </c>
      <c r="AN35" s="174">
        <f t="shared" si="38"/>
        <v>0.05</v>
      </c>
      <c r="AO35" s="174">
        <f t="shared" si="38"/>
        <v>0.3</v>
      </c>
      <c r="AP35" s="174">
        <f t="shared" si="38"/>
        <v>0</v>
      </c>
      <c r="AQ35" s="174">
        <f t="shared" si="38"/>
        <v>0.1</v>
      </c>
      <c r="AR35" s="174">
        <f t="shared" si="38"/>
        <v>0.15</v>
      </c>
      <c r="AS35" s="174">
        <f t="shared" si="38"/>
        <v>0</v>
      </c>
      <c r="AT35" s="174">
        <f t="shared" si="38"/>
        <v>0</v>
      </c>
      <c r="AU35" s="174">
        <f t="shared" si="38"/>
        <v>0</v>
      </c>
      <c r="AV35" s="175">
        <f t="shared" si="9"/>
        <v>1</v>
      </c>
      <c r="AW35" s="176" t="e">
        <f>#REF!/1000</f>
        <v>#REF!</v>
      </c>
      <c r="AX35" s="176" t="e">
        <f>#REF!/1000</f>
        <v>#REF!</v>
      </c>
      <c r="AY35" s="176" t="e">
        <f>#REF!/1000</f>
        <v>#REF!</v>
      </c>
      <c r="AZ35" s="176" t="e">
        <f>#REF!/1000</f>
        <v>#REF!</v>
      </c>
      <c r="BA35" s="176" t="e">
        <f>#REF!/1000</f>
        <v>#REF!</v>
      </c>
      <c r="BB35" s="176" t="e">
        <f>#REF!/1000</f>
        <v>#REF!</v>
      </c>
      <c r="BC35" s="176" t="e">
        <f>#REF!/1000</f>
        <v>#REF!</v>
      </c>
      <c r="BD35" s="176" t="e">
        <f>#REF!/1000</f>
        <v>#REF!</v>
      </c>
      <c r="BE35" s="177" t="e">
        <f>#REF!/1000</f>
        <v>#REF!</v>
      </c>
      <c r="BF35" s="177" t="e">
        <f>#REF!/1000</f>
        <v>#REF!</v>
      </c>
      <c r="BG35" s="178" t="e">
        <f t="shared" si="10"/>
        <v>#REF!</v>
      </c>
    </row>
    <row r="36" ht="16" customHeight="1" spans="1:59">
      <c r="A36" s="22">
        <v>30</v>
      </c>
      <c r="B36" s="39" t="s">
        <v>5382</v>
      </c>
      <c r="C36" s="68" t="s">
        <v>5383</v>
      </c>
      <c r="D36" s="22">
        <v>226</v>
      </c>
      <c r="E36" s="22">
        <v>2</v>
      </c>
      <c r="F36" s="144">
        <v>84770</v>
      </c>
      <c r="G36" s="144" t="s">
        <v>3704</v>
      </c>
      <c r="H36" s="144" t="s">
        <v>3704</v>
      </c>
      <c r="I36" s="144" t="s">
        <v>5313</v>
      </c>
      <c r="J36" s="144" t="s">
        <v>5314</v>
      </c>
      <c r="K36" s="144">
        <f t="shared" si="0"/>
        <v>3.5</v>
      </c>
      <c r="L36" s="157">
        <v>7</v>
      </c>
      <c r="M36" s="171"/>
      <c r="N36" s="171">
        <v>0.85</v>
      </c>
      <c r="O36" s="171">
        <v>0.05</v>
      </c>
      <c r="P36" s="171"/>
      <c r="Q36" s="171"/>
      <c r="R36" s="171">
        <v>0.1</v>
      </c>
      <c r="S36" s="171"/>
      <c r="T36" s="171"/>
      <c r="U36" s="171"/>
      <c r="V36" s="171"/>
      <c r="W36" s="22">
        <v>2</v>
      </c>
      <c r="X36" s="29">
        <v>68557.795</v>
      </c>
      <c r="Y36" s="29">
        <v>137115.59</v>
      </c>
      <c r="Z36" s="36">
        <v>23692.56</v>
      </c>
      <c r="AA36" s="36">
        <f t="shared" si="1"/>
        <v>2</v>
      </c>
      <c r="AB36" s="29"/>
      <c r="AC36" s="29" t="e">
        <f t="shared" si="2"/>
        <v>#REF!</v>
      </c>
      <c r="AD36" s="29" t="e">
        <f t="shared" si="3"/>
        <v>#REF!</v>
      </c>
      <c r="AE36" s="172" t="e">
        <f t="shared" si="4"/>
        <v>#REF!</v>
      </c>
      <c r="AF36" s="28"/>
      <c r="AG36" s="24">
        <v>7</v>
      </c>
      <c r="AH36" s="173">
        <f t="shared" si="5"/>
        <v>1</v>
      </c>
      <c r="AI36" s="173">
        <v>7</v>
      </c>
      <c r="AJ36" s="173">
        <f t="shared" si="6"/>
        <v>6</v>
      </c>
      <c r="AK36" s="134">
        <f t="shared" si="7"/>
        <v>3.5</v>
      </c>
      <c r="AL36" s="174">
        <f t="shared" ref="AL36:AU36" si="39">M36</f>
        <v>0</v>
      </c>
      <c r="AM36" s="174">
        <f t="shared" si="39"/>
        <v>0.85</v>
      </c>
      <c r="AN36" s="174">
        <f t="shared" si="39"/>
        <v>0.05</v>
      </c>
      <c r="AO36" s="174">
        <f t="shared" si="39"/>
        <v>0</v>
      </c>
      <c r="AP36" s="174">
        <f t="shared" si="39"/>
        <v>0</v>
      </c>
      <c r="AQ36" s="174">
        <f t="shared" si="39"/>
        <v>0.1</v>
      </c>
      <c r="AR36" s="174">
        <f t="shared" si="39"/>
        <v>0</v>
      </c>
      <c r="AS36" s="174">
        <f t="shared" si="39"/>
        <v>0</v>
      </c>
      <c r="AT36" s="174">
        <f t="shared" si="39"/>
        <v>0</v>
      </c>
      <c r="AU36" s="174">
        <f t="shared" si="39"/>
        <v>0</v>
      </c>
      <c r="AV36" s="175">
        <f t="shared" si="9"/>
        <v>1</v>
      </c>
      <c r="AW36" s="176" t="e">
        <f>#REF!/1000</f>
        <v>#REF!</v>
      </c>
      <c r="AX36" s="176" t="e">
        <f>#REF!/1000</f>
        <v>#REF!</v>
      </c>
      <c r="AY36" s="176" t="e">
        <f>#REF!/1000</f>
        <v>#REF!</v>
      </c>
      <c r="AZ36" s="176" t="e">
        <f>#REF!/1000</f>
        <v>#REF!</v>
      </c>
      <c r="BA36" s="176" t="e">
        <f>#REF!/1000</f>
        <v>#REF!</v>
      </c>
      <c r="BB36" s="176" t="e">
        <f>#REF!/1000</f>
        <v>#REF!</v>
      </c>
      <c r="BC36" s="176" t="e">
        <f>#REF!/1000</f>
        <v>#REF!</v>
      </c>
      <c r="BD36" s="176" t="e">
        <f>#REF!/1000</f>
        <v>#REF!</v>
      </c>
      <c r="BE36" s="177" t="e">
        <f>#REF!/1000</f>
        <v>#REF!</v>
      </c>
      <c r="BF36" s="177" t="e">
        <f>#REF!/1000</f>
        <v>#REF!</v>
      </c>
      <c r="BG36" s="178" t="e">
        <f t="shared" si="10"/>
        <v>#REF!</v>
      </c>
    </row>
    <row r="37" ht="16" customHeight="1" spans="1:59">
      <c r="A37" s="22">
        <v>31</v>
      </c>
      <c r="B37" s="39" t="s">
        <v>5384</v>
      </c>
      <c r="C37" s="68" t="s">
        <v>5385</v>
      </c>
      <c r="D37" s="22">
        <v>226</v>
      </c>
      <c r="E37" s="22">
        <v>2</v>
      </c>
      <c r="F37" s="144">
        <v>84837</v>
      </c>
      <c r="G37" s="144" t="s">
        <v>3704</v>
      </c>
      <c r="H37" s="144" t="s">
        <v>3704</v>
      </c>
      <c r="I37" s="144" t="s">
        <v>5313</v>
      </c>
      <c r="J37" s="144" t="s">
        <v>5314</v>
      </c>
      <c r="K37" s="144">
        <f t="shared" si="0"/>
        <v>0.25</v>
      </c>
      <c r="L37" s="157">
        <v>0.5</v>
      </c>
      <c r="M37" s="171">
        <v>0.6</v>
      </c>
      <c r="N37" s="171">
        <v>0.02</v>
      </c>
      <c r="O37" s="171"/>
      <c r="P37" s="171">
        <v>0.18</v>
      </c>
      <c r="Q37" s="171"/>
      <c r="R37" s="171"/>
      <c r="S37" s="171">
        <v>0.08</v>
      </c>
      <c r="T37" s="171">
        <v>0.12</v>
      </c>
      <c r="U37" s="171"/>
      <c r="V37" s="171"/>
      <c r="W37" s="22">
        <v>2</v>
      </c>
      <c r="X37" s="29">
        <v>64545.075</v>
      </c>
      <c r="Y37" s="29">
        <v>129090.15</v>
      </c>
      <c r="Z37" s="36">
        <v>31414.76</v>
      </c>
      <c r="AA37" s="36">
        <f t="shared" si="1"/>
        <v>2</v>
      </c>
      <c r="AB37" s="29"/>
      <c r="AC37" s="29" t="e">
        <f t="shared" si="2"/>
        <v>#REF!</v>
      </c>
      <c r="AD37" s="29" t="e">
        <f t="shared" si="3"/>
        <v>#REF!</v>
      </c>
      <c r="AE37" s="172" t="e">
        <f t="shared" si="4"/>
        <v>#REF!</v>
      </c>
      <c r="AF37" s="28"/>
      <c r="AG37" s="24">
        <v>0.5</v>
      </c>
      <c r="AH37" s="173">
        <f t="shared" si="5"/>
        <v>1</v>
      </c>
      <c r="AI37" s="173"/>
      <c r="AJ37" s="173">
        <f t="shared" si="6"/>
        <v>-0.5</v>
      </c>
      <c r="AK37" s="134">
        <f t="shared" si="7"/>
        <v>0.25</v>
      </c>
      <c r="AL37" s="174">
        <f t="shared" ref="AL37:AU37" si="40">M37</f>
        <v>0.6</v>
      </c>
      <c r="AM37" s="174">
        <f t="shared" si="40"/>
        <v>0.02</v>
      </c>
      <c r="AN37" s="174">
        <f t="shared" si="40"/>
        <v>0</v>
      </c>
      <c r="AO37" s="174">
        <f t="shared" si="40"/>
        <v>0.18</v>
      </c>
      <c r="AP37" s="174">
        <f t="shared" si="40"/>
        <v>0</v>
      </c>
      <c r="AQ37" s="174">
        <f t="shared" si="40"/>
        <v>0</v>
      </c>
      <c r="AR37" s="174">
        <f t="shared" si="40"/>
        <v>0.08</v>
      </c>
      <c r="AS37" s="174">
        <f t="shared" si="40"/>
        <v>0.12</v>
      </c>
      <c r="AT37" s="174">
        <f t="shared" si="40"/>
        <v>0</v>
      </c>
      <c r="AU37" s="174">
        <f t="shared" si="40"/>
        <v>0</v>
      </c>
      <c r="AV37" s="175">
        <f t="shared" si="9"/>
        <v>1</v>
      </c>
      <c r="AW37" s="176" t="e">
        <f>#REF!/1000</f>
        <v>#REF!</v>
      </c>
      <c r="AX37" s="176" t="e">
        <f>#REF!/1000</f>
        <v>#REF!</v>
      </c>
      <c r="AY37" s="176" t="e">
        <f>#REF!/1000</f>
        <v>#REF!</v>
      </c>
      <c r="AZ37" s="176" t="e">
        <f>#REF!/1000</f>
        <v>#REF!</v>
      </c>
      <c r="BA37" s="176" t="e">
        <f>#REF!/1000</f>
        <v>#REF!</v>
      </c>
      <c r="BB37" s="176" t="e">
        <f>#REF!/1000</f>
        <v>#REF!</v>
      </c>
      <c r="BC37" s="176" t="e">
        <f>#REF!/1000</f>
        <v>#REF!</v>
      </c>
      <c r="BD37" s="176" t="e">
        <f>#REF!/1000</f>
        <v>#REF!</v>
      </c>
      <c r="BE37" s="177" t="e">
        <f>#REF!/1000</f>
        <v>#REF!</v>
      </c>
      <c r="BF37" s="177" t="e">
        <f>#REF!/1000</f>
        <v>#REF!</v>
      </c>
      <c r="BG37" s="178" t="e">
        <f t="shared" si="10"/>
        <v>#REF!</v>
      </c>
    </row>
    <row r="38" ht="16" customHeight="1" spans="1:59">
      <c r="A38" s="22">
        <v>32</v>
      </c>
      <c r="B38" s="39" t="s">
        <v>5386</v>
      </c>
      <c r="C38" s="68" t="s">
        <v>5387</v>
      </c>
      <c r="D38" s="22">
        <v>226</v>
      </c>
      <c r="E38" s="22">
        <v>2</v>
      </c>
      <c r="F38" s="144">
        <v>84769</v>
      </c>
      <c r="G38" s="144" t="s">
        <v>3704</v>
      </c>
      <c r="H38" s="144" t="s">
        <v>3704</v>
      </c>
      <c r="I38" s="144" t="s">
        <v>5313</v>
      </c>
      <c r="J38" s="144" t="s">
        <v>5314</v>
      </c>
      <c r="K38" s="144">
        <f t="shared" si="0"/>
        <v>2.5</v>
      </c>
      <c r="L38" s="157">
        <v>5</v>
      </c>
      <c r="M38" s="171"/>
      <c r="N38" s="171">
        <v>0.85</v>
      </c>
      <c r="O38" s="171">
        <v>0.05</v>
      </c>
      <c r="P38" s="171"/>
      <c r="Q38" s="171"/>
      <c r="R38" s="171">
        <v>0.1</v>
      </c>
      <c r="S38" s="171"/>
      <c r="T38" s="171"/>
      <c r="U38" s="171"/>
      <c r="V38" s="171"/>
      <c r="W38" s="22">
        <v>2</v>
      </c>
      <c r="X38" s="29">
        <v>63788.325</v>
      </c>
      <c r="Y38" s="29">
        <v>127576.65</v>
      </c>
      <c r="Z38" s="36">
        <v>31022.08</v>
      </c>
      <c r="AA38" s="36">
        <f t="shared" si="1"/>
        <v>2</v>
      </c>
      <c r="AB38" s="29"/>
      <c r="AC38" s="29" t="e">
        <f t="shared" si="2"/>
        <v>#REF!</v>
      </c>
      <c r="AD38" s="29" t="e">
        <f t="shared" si="3"/>
        <v>#REF!</v>
      </c>
      <c r="AE38" s="172" t="e">
        <f t="shared" si="4"/>
        <v>#REF!</v>
      </c>
      <c r="AF38" s="28"/>
      <c r="AG38" s="24">
        <v>5</v>
      </c>
      <c r="AH38" s="173">
        <f t="shared" si="5"/>
        <v>1</v>
      </c>
      <c r="AI38" s="173"/>
      <c r="AJ38" s="173">
        <f t="shared" si="6"/>
        <v>4</v>
      </c>
      <c r="AK38" s="134">
        <f t="shared" si="7"/>
        <v>2.5</v>
      </c>
      <c r="AL38" s="174">
        <f t="shared" ref="AL38:AU38" si="41">M38</f>
        <v>0</v>
      </c>
      <c r="AM38" s="174">
        <f t="shared" si="41"/>
        <v>0.85</v>
      </c>
      <c r="AN38" s="174">
        <f t="shared" si="41"/>
        <v>0.05</v>
      </c>
      <c r="AO38" s="174">
        <f t="shared" si="41"/>
        <v>0</v>
      </c>
      <c r="AP38" s="174">
        <f t="shared" si="41"/>
        <v>0</v>
      </c>
      <c r="AQ38" s="174">
        <f t="shared" si="41"/>
        <v>0.1</v>
      </c>
      <c r="AR38" s="174">
        <f t="shared" si="41"/>
        <v>0</v>
      </c>
      <c r="AS38" s="174">
        <f t="shared" si="41"/>
        <v>0</v>
      </c>
      <c r="AT38" s="174">
        <f t="shared" si="41"/>
        <v>0</v>
      </c>
      <c r="AU38" s="174">
        <f t="shared" si="41"/>
        <v>0</v>
      </c>
      <c r="AV38" s="175">
        <f t="shared" si="9"/>
        <v>1</v>
      </c>
      <c r="AW38" s="176" t="e">
        <f>#REF!/1000</f>
        <v>#REF!</v>
      </c>
      <c r="AX38" s="176" t="e">
        <f>#REF!/1000</f>
        <v>#REF!</v>
      </c>
      <c r="AY38" s="176" t="e">
        <f>#REF!/1000</f>
        <v>#REF!</v>
      </c>
      <c r="AZ38" s="176" t="e">
        <f>#REF!/1000</f>
        <v>#REF!</v>
      </c>
      <c r="BA38" s="176" t="e">
        <f>#REF!/1000</f>
        <v>#REF!</v>
      </c>
      <c r="BB38" s="176" t="e">
        <f>#REF!/1000</f>
        <v>#REF!</v>
      </c>
      <c r="BC38" s="176" t="e">
        <f>#REF!/1000</f>
        <v>#REF!</v>
      </c>
      <c r="BD38" s="176" t="e">
        <f>#REF!/1000</f>
        <v>#REF!</v>
      </c>
      <c r="BE38" s="177" t="e">
        <f>#REF!/1000</f>
        <v>#REF!</v>
      </c>
      <c r="BF38" s="177" t="e">
        <f>#REF!/1000</f>
        <v>#REF!</v>
      </c>
      <c r="BG38" s="178" t="e">
        <f t="shared" si="10"/>
        <v>#REF!</v>
      </c>
    </row>
    <row r="39" ht="16" customHeight="1" spans="1:59">
      <c r="A39" s="22">
        <v>33</v>
      </c>
      <c r="B39" s="39" t="s">
        <v>5388</v>
      </c>
      <c r="C39" s="68" t="s">
        <v>5389</v>
      </c>
      <c r="D39" s="22">
        <v>121</v>
      </c>
      <c r="E39" s="22">
        <v>16</v>
      </c>
      <c r="F39" s="144">
        <v>84966</v>
      </c>
      <c r="G39" s="144" t="s">
        <v>3704</v>
      </c>
      <c r="H39" s="144" t="s">
        <v>3704</v>
      </c>
      <c r="I39" s="144" t="s">
        <v>5321</v>
      </c>
      <c r="J39" s="144" t="s">
        <v>5314</v>
      </c>
      <c r="K39" s="144">
        <f t="shared" si="0"/>
        <v>2.5</v>
      </c>
      <c r="L39" s="157">
        <v>40</v>
      </c>
      <c r="M39" s="171"/>
      <c r="N39" s="171">
        <v>0.3</v>
      </c>
      <c r="O39" s="171">
        <v>0.4</v>
      </c>
      <c r="P39" s="171">
        <v>0.1</v>
      </c>
      <c r="Q39" s="171"/>
      <c r="R39" s="171">
        <v>0.05</v>
      </c>
      <c r="S39" s="171">
        <v>0.15</v>
      </c>
      <c r="T39" s="171"/>
      <c r="U39" s="171"/>
      <c r="V39" s="171"/>
      <c r="W39" s="22">
        <v>16</v>
      </c>
      <c r="X39" s="29">
        <v>7965.19125</v>
      </c>
      <c r="Y39" s="29">
        <v>127443.06</v>
      </c>
      <c r="Z39" s="36">
        <v>46391.1</v>
      </c>
      <c r="AA39" s="36">
        <f t="shared" si="1"/>
        <v>16</v>
      </c>
      <c r="AB39" s="29"/>
      <c r="AC39" s="29" t="e">
        <f t="shared" si="2"/>
        <v>#REF!</v>
      </c>
      <c r="AD39" s="29" t="e">
        <f t="shared" si="3"/>
        <v>#REF!</v>
      </c>
      <c r="AE39" s="172" t="e">
        <f t="shared" si="4"/>
        <v>#REF!</v>
      </c>
      <c r="AF39" s="28"/>
      <c r="AG39" s="24">
        <v>40</v>
      </c>
      <c r="AH39" s="173">
        <f t="shared" si="5"/>
        <v>1</v>
      </c>
      <c r="AI39" s="173"/>
      <c r="AJ39" s="173">
        <f t="shared" si="6"/>
        <v>39</v>
      </c>
      <c r="AK39" s="134">
        <f t="shared" si="7"/>
        <v>2.5</v>
      </c>
      <c r="AL39" s="174">
        <f t="shared" ref="AL39:AU39" si="42">M39</f>
        <v>0</v>
      </c>
      <c r="AM39" s="174">
        <f t="shared" si="42"/>
        <v>0.3</v>
      </c>
      <c r="AN39" s="174">
        <f t="shared" si="42"/>
        <v>0.4</v>
      </c>
      <c r="AO39" s="174">
        <f t="shared" si="42"/>
        <v>0.1</v>
      </c>
      <c r="AP39" s="174">
        <f t="shared" si="42"/>
        <v>0</v>
      </c>
      <c r="AQ39" s="174">
        <f t="shared" si="42"/>
        <v>0.05</v>
      </c>
      <c r="AR39" s="174">
        <f t="shared" si="42"/>
        <v>0.15</v>
      </c>
      <c r="AS39" s="174">
        <f t="shared" si="42"/>
        <v>0</v>
      </c>
      <c r="AT39" s="174">
        <f t="shared" si="42"/>
        <v>0</v>
      </c>
      <c r="AU39" s="174">
        <f t="shared" si="42"/>
        <v>0</v>
      </c>
      <c r="AV39" s="175">
        <f t="shared" si="9"/>
        <v>1</v>
      </c>
      <c r="AW39" s="176" t="e">
        <f>#REF!/1000</f>
        <v>#REF!</v>
      </c>
      <c r="AX39" s="176" t="e">
        <f>#REF!/1000</f>
        <v>#REF!</v>
      </c>
      <c r="AY39" s="176" t="e">
        <f>#REF!/1000</f>
        <v>#REF!</v>
      </c>
      <c r="AZ39" s="176" t="e">
        <f>#REF!/1000</f>
        <v>#REF!</v>
      </c>
      <c r="BA39" s="176" t="e">
        <f>#REF!/1000</f>
        <v>#REF!</v>
      </c>
      <c r="BB39" s="176" t="e">
        <f>#REF!/1000</f>
        <v>#REF!</v>
      </c>
      <c r="BC39" s="176" t="e">
        <f>#REF!/1000</f>
        <v>#REF!</v>
      </c>
      <c r="BD39" s="176" t="e">
        <f>#REF!/1000</f>
        <v>#REF!</v>
      </c>
      <c r="BE39" s="177" t="e">
        <f>#REF!/1000</f>
        <v>#REF!</v>
      </c>
      <c r="BF39" s="177" t="e">
        <f>#REF!/1000</f>
        <v>#REF!</v>
      </c>
      <c r="BG39" s="178" t="e">
        <f t="shared" si="10"/>
        <v>#REF!</v>
      </c>
    </row>
    <row r="40" ht="16" customHeight="1" spans="1:59">
      <c r="A40" s="22">
        <v>34</v>
      </c>
      <c r="B40" s="39" t="s">
        <v>5390</v>
      </c>
      <c r="C40" s="68" t="s">
        <v>5391</v>
      </c>
      <c r="D40" s="22">
        <v>243</v>
      </c>
      <c r="E40" s="22">
        <v>2</v>
      </c>
      <c r="F40" s="144">
        <v>82778</v>
      </c>
      <c r="G40" s="144" t="s">
        <v>3704</v>
      </c>
      <c r="H40" s="144" t="s">
        <v>3704</v>
      </c>
      <c r="I40" s="144" t="s">
        <v>5321</v>
      </c>
      <c r="J40" s="144" t="s">
        <v>5314</v>
      </c>
      <c r="K40" s="144">
        <f t="shared" si="0"/>
        <v>20</v>
      </c>
      <c r="L40" s="157">
        <v>40</v>
      </c>
      <c r="M40" s="171">
        <v>0.5</v>
      </c>
      <c r="N40" s="171">
        <v>0.05</v>
      </c>
      <c r="O40" s="171"/>
      <c r="P40" s="171">
        <v>0.22</v>
      </c>
      <c r="Q40" s="171"/>
      <c r="R40" s="171"/>
      <c r="S40" s="171">
        <v>0.1</v>
      </c>
      <c r="T40" s="171">
        <v>0.13</v>
      </c>
      <c r="U40" s="171"/>
      <c r="V40" s="171"/>
      <c r="W40" s="22">
        <v>2</v>
      </c>
      <c r="X40" s="29">
        <v>62551.97</v>
      </c>
      <c r="Y40" s="29">
        <v>125103.94</v>
      </c>
      <c r="Z40" s="36">
        <v>56137.06</v>
      </c>
      <c r="AA40" s="36">
        <f t="shared" si="1"/>
        <v>2</v>
      </c>
      <c r="AB40" s="29"/>
      <c r="AC40" s="29" t="e">
        <f t="shared" si="2"/>
        <v>#REF!</v>
      </c>
      <c r="AD40" s="29" t="e">
        <f t="shared" si="3"/>
        <v>#REF!</v>
      </c>
      <c r="AE40" s="172" t="e">
        <f t="shared" si="4"/>
        <v>#REF!</v>
      </c>
      <c r="AF40" s="28"/>
      <c r="AG40" s="24">
        <v>40</v>
      </c>
      <c r="AH40" s="173">
        <f t="shared" si="5"/>
        <v>1</v>
      </c>
      <c r="AI40" s="173">
        <v>40</v>
      </c>
      <c r="AJ40" s="173">
        <f t="shared" si="6"/>
        <v>39</v>
      </c>
      <c r="AK40" s="134">
        <f t="shared" si="7"/>
        <v>20</v>
      </c>
      <c r="AL40" s="174">
        <f t="shared" ref="AL40:AU40" si="43">M40</f>
        <v>0.5</v>
      </c>
      <c r="AM40" s="174">
        <f t="shared" si="43"/>
        <v>0.05</v>
      </c>
      <c r="AN40" s="174">
        <f t="shared" si="43"/>
        <v>0</v>
      </c>
      <c r="AO40" s="174">
        <f t="shared" si="43"/>
        <v>0.22</v>
      </c>
      <c r="AP40" s="174">
        <f t="shared" si="43"/>
        <v>0</v>
      </c>
      <c r="AQ40" s="174">
        <f t="shared" si="43"/>
        <v>0</v>
      </c>
      <c r="AR40" s="174">
        <f t="shared" si="43"/>
        <v>0.1</v>
      </c>
      <c r="AS40" s="174">
        <f t="shared" si="43"/>
        <v>0.13</v>
      </c>
      <c r="AT40" s="174">
        <f t="shared" si="43"/>
        <v>0</v>
      </c>
      <c r="AU40" s="174">
        <f t="shared" si="43"/>
        <v>0</v>
      </c>
      <c r="AV40" s="175">
        <f t="shared" si="9"/>
        <v>1</v>
      </c>
      <c r="AW40" s="176" t="e">
        <f>#REF!/1000</f>
        <v>#REF!</v>
      </c>
      <c r="AX40" s="176" t="e">
        <f>#REF!/1000</f>
        <v>#REF!</v>
      </c>
      <c r="AY40" s="176" t="e">
        <f>#REF!/1000</f>
        <v>#REF!</v>
      </c>
      <c r="AZ40" s="176" t="e">
        <f>#REF!/1000</f>
        <v>#REF!</v>
      </c>
      <c r="BA40" s="176" t="e">
        <f>#REF!/1000</f>
        <v>#REF!</v>
      </c>
      <c r="BB40" s="176" t="e">
        <f>#REF!/1000</f>
        <v>#REF!</v>
      </c>
      <c r="BC40" s="176" t="e">
        <f>#REF!/1000</f>
        <v>#REF!</v>
      </c>
      <c r="BD40" s="176" t="e">
        <f>#REF!/1000</f>
        <v>#REF!</v>
      </c>
      <c r="BE40" s="177" t="e">
        <f>#REF!/1000</f>
        <v>#REF!</v>
      </c>
      <c r="BF40" s="177" t="e">
        <f>#REF!/1000</f>
        <v>#REF!</v>
      </c>
      <c r="BG40" s="178" t="e">
        <f t="shared" si="10"/>
        <v>#REF!</v>
      </c>
    </row>
    <row r="41" ht="16" customHeight="1" spans="1:59">
      <c r="A41" s="22">
        <v>35</v>
      </c>
      <c r="B41" s="39" t="s">
        <v>5392</v>
      </c>
      <c r="C41" s="68" t="s">
        <v>5393</v>
      </c>
      <c r="D41" s="22">
        <v>226</v>
      </c>
      <c r="E41" s="22">
        <v>4</v>
      </c>
      <c r="F41" s="144">
        <v>2411220312</v>
      </c>
      <c r="G41" s="144" t="s">
        <v>3707</v>
      </c>
      <c r="H41" s="144" t="s">
        <v>3707</v>
      </c>
      <c r="I41" s="144" t="s">
        <v>5345</v>
      </c>
      <c r="J41" s="144" t="s">
        <v>5314</v>
      </c>
      <c r="K41" s="144">
        <f t="shared" si="0"/>
        <v>0.75</v>
      </c>
      <c r="L41" s="157">
        <v>3</v>
      </c>
      <c r="M41" s="171">
        <v>0.04</v>
      </c>
      <c r="N41" s="171">
        <v>0.15</v>
      </c>
      <c r="O41" s="171">
        <v>0.45</v>
      </c>
      <c r="P41" s="171">
        <v>0.02</v>
      </c>
      <c r="Q41" s="171"/>
      <c r="R41" s="171">
        <v>0.01</v>
      </c>
      <c r="S41" s="171">
        <v>0.25</v>
      </c>
      <c r="T41" s="171">
        <v>0.08</v>
      </c>
      <c r="U41" s="171"/>
      <c r="V41" s="171"/>
      <c r="W41" s="22">
        <v>4</v>
      </c>
      <c r="X41" s="29">
        <v>30870.365</v>
      </c>
      <c r="Y41" s="29">
        <v>123481.46</v>
      </c>
      <c r="Z41" s="36">
        <v>23953.76</v>
      </c>
      <c r="AA41" s="36">
        <f t="shared" si="1"/>
        <v>4</v>
      </c>
      <c r="AB41" s="29"/>
      <c r="AC41" s="29" t="e">
        <f t="shared" si="2"/>
        <v>#REF!</v>
      </c>
      <c r="AD41" s="29" t="e">
        <f t="shared" si="3"/>
        <v>#REF!</v>
      </c>
      <c r="AE41" s="172" t="e">
        <f t="shared" si="4"/>
        <v>#REF!</v>
      </c>
      <c r="AF41" s="28"/>
      <c r="AG41" s="24">
        <v>3</v>
      </c>
      <c r="AH41" s="173">
        <f t="shared" si="5"/>
        <v>1</v>
      </c>
      <c r="AI41" s="173"/>
      <c r="AJ41" s="173">
        <f t="shared" si="6"/>
        <v>2</v>
      </c>
      <c r="AK41" s="134">
        <f t="shared" si="7"/>
        <v>0.75</v>
      </c>
      <c r="AL41" s="174">
        <f t="shared" ref="AL41:AU41" si="44">M41</f>
        <v>0.04</v>
      </c>
      <c r="AM41" s="174">
        <f t="shared" si="44"/>
        <v>0.15</v>
      </c>
      <c r="AN41" s="174">
        <f t="shared" si="44"/>
        <v>0.45</v>
      </c>
      <c r="AO41" s="174">
        <f t="shared" si="44"/>
        <v>0.02</v>
      </c>
      <c r="AP41" s="174">
        <f t="shared" si="44"/>
        <v>0</v>
      </c>
      <c r="AQ41" s="174">
        <f t="shared" si="44"/>
        <v>0.01</v>
      </c>
      <c r="AR41" s="174">
        <f t="shared" si="44"/>
        <v>0.25</v>
      </c>
      <c r="AS41" s="174">
        <f t="shared" si="44"/>
        <v>0.08</v>
      </c>
      <c r="AT41" s="174">
        <f t="shared" si="44"/>
        <v>0</v>
      </c>
      <c r="AU41" s="174">
        <f t="shared" si="44"/>
        <v>0</v>
      </c>
      <c r="AV41" s="175">
        <f t="shared" si="9"/>
        <v>1</v>
      </c>
      <c r="AW41" s="176" t="e">
        <f>#REF!/1000</f>
        <v>#REF!</v>
      </c>
      <c r="AX41" s="176" t="e">
        <f>#REF!/1000</f>
        <v>#REF!</v>
      </c>
      <c r="AY41" s="176" t="e">
        <f>#REF!/1000</f>
        <v>#REF!</v>
      </c>
      <c r="AZ41" s="176" t="e">
        <f>#REF!/1000</f>
        <v>#REF!</v>
      </c>
      <c r="BA41" s="176" t="e">
        <f>#REF!/1000</f>
        <v>#REF!</v>
      </c>
      <c r="BB41" s="176" t="e">
        <f>#REF!/1000</f>
        <v>#REF!</v>
      </c>
      <c r="BC41" s="176" t="e">
        <f>#REF!/1000</f>
        <v>#REF!</v>
      </c>
      <c r="BD41" s="176" t="e">
        <f>#REF!/1000</f>
        <v>#REF!</v>
      </c>
      <c r="BE41" s="177" t="e">
        <f>#REF!/1000</f>
        <v>#REF!</v>
      </c>
      <c r="BF41" s="177" t="e">
        <f>#REF!/1000</f>
        <v>#REF!</v>
      </c>
      <c r="BG41" s="178" t="e">
        <f t="shared" si="10"/>
        <v>#REF!</v>
      </c>
    </row>
    <row r="42" ht="16" customHeight="1" spans="1:59">
      <c r="A42" s="22">
        <v>36</v>
      </c>
      <c r="B42" s="39" t="s">
        <v>5394</v>
      </c>
      <c r="C42" s="68" t="s">
        <v>5395</v>
      </c>
      <c r="D42" s="22">
        <v>226</v>
      </c>
      <c r="E42" s="22">
        <v>2</v>
      </c>
      <c r="F42" s="144">
        <v>84771</v>
      </c>
      <c r="G42" s="144" t="s">
        <v>3704</v>
      </c>
      <c r="H42" s="144" t="s">
        <v>3704</v>
      </c>
      <c r="I42" s="144" t="s">
        <v>5313</v>
      </c>
      <c r="J42" s="144" t="s">
        <v>5314</v>
      </c>
      <c r="K42" s="144">
        <f t="shared" si="0"/>
        <v>2.5</v>
      </c>
      <c r="L42" s="157">
        <v>5</v>
      </c>
      <c r="M42" s="171"/>
      <c r="N42" s="171">
        <v>0.85</v>
      </c>
      <c r="O42" s="171">
        <v>0.05</v>
      </c>
      <c r="P42" s="171"/>
      <c r="Q42" s="171"/>
      <c r="R42" s="171">
        <v>0.1</v>
      </c>
      <c r="S42" s="171"/>
      <c r="T42" s="171"/>
      <c r="U42" s="171"/>
      <c r="V42" s="171"/>
      <c r="W42" s="22">
        <v>2</v>
      </c>
      <c r="X42" s="29">
        <v>60849.73</v>
      </c>
      <c r="Y42" s="29">
        <v>121699.46</v>
      </c>
      <c r="Z42" s="36">
        <v>30040.36</v>
      </c>
      <c r="AA42" s="36">
        <f t="shared" si="1"/>
        <v>2</v>
      </c>
      <c r="AB42" s="29"/>
      <c r="AC42" s="29" t="e">
        <f t="shared" si="2"/>
        <v>#REF!</v>
      </c>
      <c r="AD42" s="29" t="e">
        <f t="shared" si="3"/>
        <v>#REF!</v>
      </c>
      <c r="AE42" s="172" t="e">
        <f t="shared" si="4"/>
        <v>#REF!</v>
      </c>
      <c r="AF42" s="28"/>
      <c r="AG42" s="24">
        <v>5</v>
      </c>
      <c r="AH42" s="173">
        <f t="shared" si="5"/>
        <v>1</v>
      </c>
      <c r="AI42" s="173"/>
      <c r="AJ42" s="173">
        <f t="shared" si="6"/>
        <v>4</v>
      </c>
      <c r="AK42" s="134">
        <f t="shared" si="7"/>
        <v>2.5</v>
      </c>
      <c r="AL42" s="174">
        <f t="shared" ref="AL42:AU42" si="45">M42</f>
        <v>0</v>
      </c>
      <c r="AM42" s="174">
        <f t="shared" si="45"/>
        <v>0.85</v>
      </c>
      <c r="AN42" s="174">
        <f t="shared" si="45"/>
        <v>0.05</v>
      </c>
      <c r="AO42" s="174">
        <f t="shared" si="45"/>
        <v>0</v>
      </c>
      <c r="AP42" s="174">
        <f t="shared" si="45"/>
        <v>0</v>
      </c>
      <c r="AQ42" s="174">
        <f t="shared" si="45"/>
        <v>0.1</v>
      </c>
      <c r="AR42" s="174">
        <f t="shared" si="45"/>
        <v>0</v>
      </c>
      <c r="AS42" s="174">
        <f t="shared" si="45"/>
        <v>0</v>
      </c>
      <c r="AT42" s="174">
        <f t="shared" si="45"/>
        <v>0</v>
      </c>
      <c r="AU42" s="174">
        <f t="shared" si="45"/>
        <v>0</v>
      </c>
      <c r="AV42" s="175">
        <f t="shared" si="9"/>
        <v>1</v>
      </c>
      <c r="AW42" s="176" t="e">
        <f>#REF!/1000</f>
        <v>#REF!</v>
      </c>
      <c r="AX42" s="176" t="e">
        <f>#REF!/1000</f>
        <v>#REF!</v>
      </c>
      <c r="AY42" s="176" t="e">
        <f>#REF!/1000</f>
        <v>#REF!</v>
      </c>
      <c r="AZ42" s="176" t="e">
        <f>#REF!/1000</f>
        <v>#REF!</v>
      </c>
      <c r="BA42" s="176" t="e">
        <f>#REF!/1000</f>
        <v>#REF!</v>
      </c>
      <c r="BB42" s="176" t="e">
        <f>#REF!/1000</f>
        <v>#REF!</v>
      </c>
      <c r="BC42" s="176" t="e">
        <f>#REF!/1000</f>
        <v>#REF!</v>
      </c>
      <c r="BD42" s="176" t="e">
        <f>#REF!/1000</f>
        <v>#REF!</v>
      </c>
      <c r="BE42" s="177" t="e">
        <f>#REF!/1000</f>
        <v>#REF!</v>
      </c>
      <c r="BF42" s="177" t="e">
        <f>#REF!/1000</f>
        <v>#REF!</v>
      </c>
      <c r="BG42" s="178" t="e">
        <f t="shared" si="10"/>
        <v>#REF!</v>
      </c>
    </row>
    <row r="43" ht="16" customHeight="1" spans="1:59">
      <c r="A43" s="22">
        <v>37</v>
      </c>
      <c r="B43" s="39" t="s">
        <v>5396</v>
      </c>
      <c r="C43" s="68" t="s">
        <v>5397</v>
      </c>
      <c r="D43" s="22">
        <v>226</v>
      </c>
      <c r="E43" s="22">
        <v>2</v>
      </c>
      <c r="F43" s="144" t="s">
        <v>5398</v>
      </c>
      <c r="G43" s="144" t="s">
        <v>3704</v>
      </c>
      <c r="H43" s="144" t="s">
        <v>5312</v>
      </c>
      <c r="I43" s="144" t="s">
        <v>5321</v>
      </c>
      <c r="J43" s="144" t="s">
        <v>5314</v>
      </c>
      <c r="K43" s="144">
        <f t="shared" si="0"/>
        <v>1</v>
      </c>
      <c r="L43" s="157">
        <v>2</v>
      </c>
      <c r="M43" s="171">
        <v>0.5</v>
      </c>
      <c r="N43" s="171">
        <v>0.05</v>
      </c>
      <c r="O43" s="171"/>
      <c r="P43" s="171">
        <v>0.22</v>
      </c>
      <c r="Q43" s="171"/>
      <c r="R43" s="171"/>
      <c r="S43" s="171">
        <v>0.1</v>
      </c>
      <c r="T43" s="171">
        <v>0.13</v>
      </c>
      <c r="U43" s="171"/>
      <c r="V43" s="171"/>
      <c r="W43" s="22">
        <v>2</v>
      </c>
      <c r="X43" s="29">
        <v>59861.405</v>
      </c>
      <c r="Y43" s="29">
        <v>119722.81</v>
      </c>
      <c r="Z43" s="36">
        <v>119722.81</v>
      </c>
      <c r="AA43" s="36">
        <f t="shared" si="1"/>
        <v>2</v>
      </c>
      <c r="AB43" s="29"/>
      <c r="AC43" s="29" t="e">
        <f t="shared" si="2"/>
        <v>#REF!</v>
      </c>
      <c r="AD43" s="29" t="e">
        <f t="shared" si="3"/>
        <v>#REF!</v>
      </c>
      <c r="AE43" s="172" t="e">
        <f t="shared" si="4"/>
        <v>#REF!</v>
      </c>
      <c r="AF43" s="28"/>
      <c r="AG43" s="24">
        <v>2</v>
      </c>
      <c r="AH43" s="173">
        <f t="shared" si="5"/>
        <v>1</v>
      </c>
      <c r="AI43" s="173"/>
      <c r="AJ43" s="173">
        <f t="shared" si="6"/>
        <v>1</v>
      </c>
      <c r="AK43" s="134">
        <f t="shared" si="7"/>
        <v>1</v>
      </c>
      <c r="AL43" s="174">
        <f t="shared" ref="AL43:AU43" si="46">M43</f>
        <v>0.5</v>
      </c>
      <c r="AM43" s="174">
        <f t="shared" si="46"/>
        <v>0.05</v>
      </c>
      <c r="AN43" s="174">
        <f t="shared" si="46"/>
        <v>0</v>
      </c>
      <c r="AO43" s="174">
        <f t="shared" si="46"/>
        <v>0.22</v>
      </c>
      <c r="AP43" s="174">
        <f t="shared" si="46"/>
        <v>0</v>
      </c>
      <c r="AQ43" s="174">
        <f t="shared" si="46"/>
        <v>0</v>
      </c>
      <c r="AR43" s="174">
        <f t="shared" si="46"/>
        <v>0.1</v>
      </c>
      <c r="AS43" s="174">
        <f t="shared" si="46"/>
        <v>0.13</v>
      </c>
      <c r="AT43" s="174">
        <f t="shared" si="46"/>
        <v>0</v>
      </c>
      <c r="AU43" s="174">
        <f t="shared" si="46"/>
        <v>0</v>
      </c>
      <c r="AV43" s="175">
        <f t="shared" si="9"/>
        <v>1</v>
      </c>
      <c r="AW43" s="176" t="e">
        <f>#REF!/1000</f>
        <v>#REF!</v>
      </c>
      <c r="AX43" s="176" t="e">
        <f>#REF!/1000</f>
        <v>#REF!</v>
      </c>
      <c r="AY43" s="176" t="e">
        <f>#REF!/1000</f>
        <v>#REF!</v>
      </c>
      <c r="AZ43" s="176" t="e">
        <f>#REF!/1000</f>
        <v>#REF!</v>
      </c>
      <c r="BA43" s="176" t="e">
        <f>#REF!/1000</f>
        <v>#REF!</v>
      </c>
      <c r="BB43" s="176" t="e">
        <f>#REF!/1000</f>
        <v>#REF!</v>
      </c>
      <c r="BC43" s="176" t="e">
        <f>#REF!/1000</f>
        <v>#REF!</v>
      </c>
      <c r="BD43" s="176" t="e">
        <f>#REF!/1000</f>
        <v>#REF!</v>
      </c>
      <c r="BE43" s="177" t="e">
        <f>#REF!/1000</f>
        <v>#REF!</v>
      </c>
      <c r="BF43" s="177" t="e">
        <f>#REF!/1000</f>
        <v>#REF!</v>
      </c>
      <c r="BG43" s="178" t="e">
        <f t="shared" si="10"/>
        <v>#REF!</v>
      </c>
    </row>
    <row r="44" ht="16" customHeight="1" spans="1:59">
      <c r="A44" s="22">
        <v>38</v>
      </c>
      <c r="B44" s="39" t="s">
        <v>5388</v>
      </c>
      <c r="C44" s="68" t="s">
        <v>5389</v>
      </c>
      <c r="D44" s="22">
        <v>145</v>
      </c>
      <c r="E44" s="22">
        <v>15</v>
      </c>
      <c r="F44" s="144">
        <v>2403314031</v>
      </c>
      <c r="G44" s="144" t="s">
        <v>3704</v>
      </c>
      <c r="H44" s="144" t="s">
        <v>3704</v>
      </c>
      <c r="I44" s="144" t="s">
        <v>5352</v>
      </c>
      <c r="J44" s="144" t="s">
        <v>5314</v>
      </c>
      <c r="K44" s="144">
        <f t="shared" si="0"/>
        <v>2.5</v>
      </c>
      <c r="L44" s="157">
        <v>37.5</v>
      </c>
      <c r="M44" s="171"/>
      <c r="N44" s="171">
        <v>0.3</v>
      </c>
      <c r="O44" s="171">
        <v>0.4</v>
      </c>
      <c r="P44" s="171">
        <v>0.1</v>
      </c>
      <c r="Q44" s="171"/>
      <c r="R44" s="171">
        <v>0.05</v>
      </c>
      <c r="S44" s="171">
        <v>0.15</v>
      </c>
      <c r="T44" s="171"/>
      <c r="U44" s="171"/>
      <c r="V44" s="171"/>
      <c r="W44" s="22">
        <v>15</v>
      </c>
      <c r="X44" s="29">
        <v>7965.19133333333</v>
      </c>
      <c r="Y44" s="29">
        <v>119477.87</v>
      </c>
      <c r="Z44" s="36">
        <v>50067.3</v>
      </c>
      <c r="AA44" s="36">
        <f t="shared" si="1"/>
        <v>15</v>
      </c>
      <c r="AB44" s="29"/>
      <c r="AC44" s="29" t="e">
        <f t="shared" si="2"/>
        <v>#REF!</v>
      </c>
      <c r="AD44" s="29" t="e">
        <f t="shared" si="3"/>
        <v>#REF!</v>
      </c>
      <c r="AE44" s="172" t="e">
        <f t="shared" si="4"/>
        <v>#REF!</v>
      </c>
      <c r="AF44" s="28"/>
      <c r="AG44" s="24">
        <v>40</v>
      </c>
      <c r="AH44" s="173">
        <f t="shared" si="5"/>
        <v>1</v>
      </c>
      <c r="AI44" s="173"/>
      <c r="AJ44" s="173">
        <f t="shared" si="6"/>
        <v>39</v>
      </c>
      <c r="AK44" s="134">
        <f t="shared" si="7"/>
        <v>2.5</v>
      </c>
      <c r="AL44" s="174">
        <f t="shared" ref="AL44:AU44" si="47">M44</f>
        <v>0</v>
      </c>
      <c r="AM44" s="174">
        <f t="shared" si="47"/>
        <v>0.3</v>
      </c>
      <c r="AN44" s="174">
        <f t="shared" si="47"/>
        <v>0.4</v>
      </c>
      <c r="AO44" s="174">
        <f t="shared" si="47"/>
        <v>0.1</v>
      </c>
      <c r="AP44" s="174">
        <f t="shared" si="47"/>
        <v>0</v>
      </c>
      <c r="AQ44" s="174">
        <f t="shared" si="47"/>
        <v>0.05</v>
      </c>
      <c r="AR44" s="174">
        <f t="shared" si="47"/>
        <v>0.15</v>
      </c>
      <c r="AS44" s="174">
        <f t="shared" si="47"/>
        <v>0</v>
      </c>
      <c r="AT44" s="174">
        <f t="shared" si="47"/>
        <v>0</v>
      </c>
      <c r="AU44" s="174">
        <f t="shared" si="47"/>
        <v>0</v>
      </c>
      <c r="AV44" s="175">
        <f t="shared" si="9"/>
        <v>1</v>
      </c>
      <c r="AW44" s="176" t="e">
        <f>#REF!/1000</f>
        <v>#REF!</v>
      </c>
      <c r="AX44" s="176" t="e">
        <f>#REF!/1000</f>
        <v>#REF!</v>
      </c>
      <c r="AY44" s="176" t="e">
        <f>#REF!/1000</f>
        <v>#REF!</v>
      </c>
      <c r="AZ44" s="176" t="e">
        <f>#REF!/1000</f>
        <v>#REF!</v>
      </c>
      <c r="BA44" s="176" t="e">
        <f>#REF!/1000</f>
        <v>#REF!</v>
      </c>
      <c r="BB44" s="176" t="e">
        <f>#REF!/1000</f>
        <v>#REF!</v>
      </c>
      <c r="BC44" s="176" t="e">
        <f>#REF!/1000</f>
        <v>#REF!</v>
      </c>
      <c r="BD44" s="176" t="e">
        <f>#REF!/1000</f>
        <v>#REF!</v>
      </c>
      <c r="BE44" s="177" t="e">
        <f>#REF!/1000</f>
        <v>#REF!</v>
      </c>
      <c r="BF44" s="177" t="e">
        <f>#REF!/1000</f>
        <v>#REF!</v>
      </c>
      <c r="BG44" s="178" t="e">
        <f t="shared" si="10"/>
        <v>#REF!</v>
      </c>
    </row>
    <row r="45" ht="16" customHeight="1" spans="1:59">
      <c r="A45" s="22">
        <v>39</v>
      </c>
      <c r="B45" s="39" t="s">
        <v>5399</v>
      </c>
      <c r="C45" s="68" t="s">
        <v>5400</v>
      </c>
      <c r="D45" s="22">
        <v>226</v>
      </c>
      <c r="E45" s="22">
        <v>2</v>
      </c>
      <c r="F45" s="144">
        <v>84767</v>
      </c>
      <c r="G45" s="144" t="s">
        <v>3704</v>
      </c>
      <c r="H45" s="144" t="s">
        <v>5312</v>
      </c>
      <c r="I45" s="144" t="s">
        <v>5401</v>
      </c>
      <c r="J45" s="144" t="s">
        <v>5314</v>
      </c>
      <c r="K45" s="144">
        <f t="shared" si="0"/>
        <v>2.5</v>
      </c>
      <c r="L45" s="157">
        <v>5</v>
      </c>
      <c r="M45" s="171"/>
      <c r="N45" s="171">
        <v>0.85</v>
      </c>
      <c r="O45" s="171">
        <v>0.05</v>
      </c>
      <c r="P45" s="171"/>
      <c r="Q45" s="171"/>
      <c r="R45" s="171">
        <v>0.1</v>
      </c>
      <c r="S45" s="171"/>
      <c r="T45" s="171"/>
      <c r="U45" s="171"/>
      <c r="V45" s="171"/>
      <c r="W45" s="22">
        <v>2</v>
      </c>
      <c r="X45" s="29">
        <v>59677.98</v>
      </c>
      <c r="Y45" s="29">
        <v>119355.96</v>
      </c>
      <c r="Z45" s="36">
        <v>11792.54</v>
      </c>
      <c r="AA45" s="36">
        <f t="shared" si="1"/>
        <v>2</v>
      </c>
      <c r="AB45" s="29"/>
      <c r="AC45" s="29" t="e">
        <f t="shared" si="2"/>
        <v>#REF!</v>
      </c>
      <c r="AD45" s="29" t="e">
        <f t="shared" si="3"/>
        <v>#REF!</v>
      </c>
      <c r="AE45" s="172" t="e">
        <f t="shared" si="4"/>
        <v>#REF!</v>
      </c>
      <c r="AF45" s="28"/>
      <c r="AG45" s="24">
        <v>5</v>
      </c>
      <c r="AH45" s="173">
        <f t="shared" si="5"/>
        <v>1</v>
      </c>
      <c r="AI45" s="173"/>
      <c r="AJ45" s="173">
        <f t="shared" si="6"/>
        <v>4</v>
      </c>
      <c r="AK45" s="134">
        <f t="shared" si="7"/>
        <v>2.5</v>
      </c>
      <c r="AL45" s="174">
        <f t="shared" ref="AL45:AU45" si="48">M45</f>
        <v>0</v>
      </c>
      <c r="AM45" s="174">
        <f t="shared" si="48"/>
        <v>0.85</v>
      </c>
      <c r="AN45" s="174">
        <f t="shared" si="48"/>
        <v>0.05</v>
      </c>
      <c r="AO45" s="174">
        <f t="shared" si="48"/>
        <v>0</v>
      </c>
      <c r="AP45" s="174">
        <f t="shared" si="48"/>
        <v>0</v>
      </c>
      <c r="AQ45" s="174">
        <f t="shared" si="48"/>
        <v>0.1</v>
      </c>
      <c r="AR45" s="174">
        <f t="shared" si="48"/>
        <v>0</v>
      </c>
      <c r="AS45" s="174">
        <f t="shared" si="48"/>
        <v>0</v>
      </c>
      <c r="AT45" s="174">
        <f t="shared" si="48"/>
        <v>0</v>
      </c>
      <c r="AU45" s="174">
        <f t="shared" si="48"/>
        <v>0</v>
      </c>
      <c r="AV45" s="175">
        <f t="shared" si="9"/>
        <v>1</v>
      </c>
      <c r="AW45" s="176" t="e">
        <f>#REF!/1000</f>
        <v>#REF!</v>
      </c>
      <c r="AX45" s="176" t="e">
        <f>#REF!/1000</f>
        <v>#REF!</v>
      </c>
      <c r="AY45" s="176" t="e">
        <f>#REF!/1000</f>
        <v>#REF!</v>
      </c>
      <c r="AZ45" s="176" t="e">
        <f>#REF!/1000</f>
        <v>#REF!</v>
      </c>
      <c r="BA45" s="176" t="e">
        <f>#REF!/1000</f>
        <v>#REF!</v>
      </c>
      <c r="BB45" s="176" t="e">
        <f>#REF!/1000</f>
        <v>#REF!</v>
      </c>
      <c r="BC45" s="176" t="e">
        <f>#REF!/1000</f>
        <v>#REF!</v>
      </c>
      <c r="BD45" s="176" t="e">
        <f>#REF!/1000</f>
        <v>#REF!</v>
      </c>
      <c r="BE45" s="177" t="e">
        <f>#REF!/1000</f>
        <v>#REF!</v>
      </c>
      <c r="BF45" s="177" t="e">
        <f>#REF!/1000</f>
        <v>#REF!</v>
      </c>
      <c r="BG45" s="178" t="e">
        <f t="shared" si="10"/>
        <v>#REF!</v>
      </c>
    </row>
    <row r="46" ht="16" customHeight="1" spans="1:59">
      <c r="A46" s="22">
        <v>40</v>
      </c>
      <c r="B46" s="39" t="s">
        <v>5402</v>
      </c>
      <c r="C46" s="68" t="s">
        <v>5403</v>
      </c>
      <c r="D46" s="22">
        <v>226</v>
      </c>
      <c r="E46" s="22">
        <v>2</v>
      </c>
      <c r="F46" s="144">
        <v>84766</v>
      </c>
      <c r="G46" s="144" t="s">
        <v>3704</v>
      </c>
      <c r="H46" s="144" t="s">
        <v>3704</v>
      </c>
      <c r="I46" s="144" t="s">
        <v>5352</v>
      </c>
      <c r="J46" s="144" t="s">
        <v>5314</v>
      </c>
      <c r="K46" s="144">
        <f t="shared" si="0"/>
        <v>2.5</v>
      </c>
      <c r="L46" s="157">
        <v>5</v>
      </c>
      <c r="M46" s="171"/>
      <c r="N46" s="171">
        <v>0.85</v>
      </c>
      <c r="O46" s="171">
        <v>0.05</v>
      </c>
      <c r="P46" s="171"/>
      <c r="Q46" s="171"/>
      <c r="R46" s="171">
        <v>0.1</v>
      </c>
      <c r="S46" s="171"/>
      <c r="T46" s="171"/>
      <c r="U46" s="171"/>
      <c r="V46" s="171"/>
      <c r="W46" s="22">
        <v>2</v>
      </c>
      <c r="X46" s="29">
        <v>59639.74</v>
      </c>
      <c r="Y46" s="29">
        <v>119279.48</v>
      </c>
      <c r="Z46" s="36">
        <v>11878.71</v>
      </c>
      <c r="AA46" s="36">
        <f t="shared" si="1"/>
        <v>2</v>
      </c>
      <c r="AB46" s="29"/>
      <c r="AC46" s="29" t="e">
        <f t="shared" si="2"/>
        <v>#REF!</v>
      </c>
      <c r="AD46" s="29" t="e">
        <f t="shared" si="3"/>
        <v>#REF!</v>
      </c>
      <c r="AE46" s="172" t="e">
        <f t="shared" si="4"/>
        <v>#REF!</v>
      </c>
      <c r="AF46" s="28"/>
      <c r="AG46" s="24">
        <v>5</v>
      </c>
      <c r="AH46" s="173">
        <f t="shared" si="5"/>
        <v>1</v>
      </c>
      <c r="AI46" s="173"/>
      <c r="AJ46" s="173">
        <f t="shared" si="6"/>
        <v>4</v>
      </c>
      <c r="AK46" s="134">
        <f t="shared" si="7"/>
        <v>2.5</v>
      </c>
      <c r="AL46" s="174">
        <f t="shared" ref="AL46:AU46" si="49">M46</f>
        <v>0</v>
      </c>
      <c r="AM46" s="174">
        <f t="shared" si="49"/>
        <v>0.85</v>
      </c>
      <c r="AN46" s="174">
        <f t="shared" si="49"/>
        <v>0.05</v>
      </c>
      <c r="AO46" s="174">
        <f t="shared" si="49"/>
        <v>0</v>
      </c>
      <c r="AP46" s="174">
        <f t="shared" si="49"/>
        <v>0</v>
      </c>
      <c r="AQ46" s="174">
        <f t="shared" si="49"/>
        <v>0.1</v>
      </c>
      <c r="AR46" s="174">
        <f t="shared" si="49"/>
        <v>0</v>
      </c>
      <c r="AS46" s="174">
        <f t="shared" si="49"/>
        <v>0</v>
      </c>
      <c r="AT46" s="174">
        <f t="shared" si="49"/>
        <v>0</v>
      </c>
      <c r="AU46" s="174">
        <f t="shared" si="49"/>
        <v>0</v>
      </c>
      <c r="AV46" s="175">
        <f t="shared" si="9"/>
        <v>1</v>
      </c>
      <c r="AW46" s="176" t="e">
        <f>#REF!/1000</f>
        <v>#REF!</v>
      </c>
      <c r="AX46" s="176" t="e">
        <f>#REF!/1000</f>
        <v>#REF!</v>
      </c>
      <c r="AY46" s="176" t="e">
        <f>#REF!/1000</f>
        <v>#REF!</v>
      </c>
      <c r="AZ46" s="176" t="e">
        <f>#REF!/1000</f>
        <v>#REF!</v>
      </c>
      <c r="BA46" s="176" t="e">
        <f>#REF!/1000</f>
        <v>#REF!</v>
      </c>
      <c r="BB46" s="176" t="e">
        <f>#REF!/1000</f>
        <v>#REF!</v>
      </c>
      <c r="BC46" s="176" t="e">
        <f>#REF!/1000</f>
        <v>#REF!</v>
      </c>
      <c r="BD46" s="176" t="e">
        <f>#REF!/1000</f>
        <v>#REF!</v>
      </c>
      <c r="BE46" s="177" t="e">
        <f>#REF!/1000</f>
        <v>#REF!</v>
      </c>
      <c r="BF46" s="177" t="e">
        <f>#REF!/1000</f>
        <v>#REF!</v>
      </c>
      <c r="BG46" s="178" t="e">
        <f t="shared" si="10"/>
        <v>#REF!</v>
      </c>
    </row>
    <row r="47" ht="16" customHeight="1" spans="1:59">
      <c r="A47" s="22">
        <v>41</v>
      </c>
      <c r="B47" s="39" t="s">
        <v>5404</v>
      </c>
      <c r="C47" s="68" t="s">
        <v>5405</v>
      </c>
      <c r="D47" s="22">
        <v>194</v>
      </c>
      <c r="E47" s="22">
        <v>2</v>
      </c>
      <c r="F47" s="144">
        <v>84207</v>
      </c>
      <c r="G47" s="144" t="s">
        <v>3688</v>
      </c>
      <c r="H47" s="144" t="s">
        <v>3699</v>
      </c>
      <c r="I47" s="144" t="s">
        <v>5317</v>
      </c>
      <c r="J47" s="144" t="s">
        <v>5314</v>
      </c>
      <c r="K47" s="144">
        <f t="shared" si="0"/>
        <v>26</v>
      </c>
      <c r="L47" s="157">
        <v>52</v>
      </c>
      <c r="M47" s="171">
        <v>0.0153846153846154</v>
      </c>
      <c r="N47" s="171">
        <v>0.353846153846154</v>
      </c>
      <c r="O47" s="171">
        <v>0.515384615384615</v>
      </c>
      <c r="P47" s="171">
        <v>0.0115384615384615</v>
      </c>
      <c r="Q47" s="171">
        <v>0.0423076923076923</v>
      </c>
      <c r="R47" s="171">
        <v>0.0230769230769231</v>
      </c>
      <c r="S47" s="171">
        <v>0.0384615384615385</v>
      </c>
      <c r="T47" s="171"/>
      <c r="U47" s="171"/>
      <c r="V47" s="171"/>
      <c r="W47" s="22">
        <v>2</v>
      </c>
      <c r="X47" s="29">
        <v>58998.765</v>
      </c>
      <c r="Y47" s="29">
        <v>117997.53</v>
      </c>
      <c r="Z47" s="36">
        <v>53992.94</v>
      </c>
      <c r="AA47" s="36">
        <f t="shared" si="1"/>
        <v>2</v>
      </c>
      <c r="AB47" s="29"/>
      <c r="AC47" s="29" t="e">
        <f t="shared" si="2"/>
        <v>#REF!</v>
      </c>
      <c r="AD47" s="29" t="e">
        <f t="shared" si="3"/>
        <v>#REF!</v>
      </c>
      <c r="AE47" s="172" t="e">
        <f t="shared" si="4"/>
        <v>#REF!</v>
      </c>
      <c r="AF47" s="28"/>
      <c r="AG47" s="24">
        <v>40</v>
      </c>
      <c r="AH47" s="173">
        <f t="shared" si="5"/>
        <v>1</v>
      </c>
      <c r="AI47" s="173" t="s">
        <v>5318</v>
      </c>
      <c r="AJ47" s="173">
        <f t="shared" si="6"/>
        <v>39</v>
      </c>
      <c r="AK47" s="134">
        <f t="shared" si="7"/>
        <v>26</v>
      </c>
      <c r="AL47" s="174">
        <f t="shared" ref="AL47:AU47" si="50">M47</f>
        <v>0.0153846153846154</v>
      </c>
      <c r="AM47" s="174">
        <f t="shared" si="50"/>
        <v>0.353846153846154</v>
      </c>
      <c r="AN47" s="174">
        <f t="shared" si="50"/>
        <v>0.515384615384615</v>
      </c>
      <c r="AO47" s="174">
        <f t="shared" si="50"/>
        <v>0.0115384615384615</v>
      </c>
      <c r="AP47" s="174">
        <f t="shared" si="50"/>
        <v>0.0423076923076923</v>
      </c>
      <c r="AQ47" s="174">
        <f t="shared" si="50"/>
        <v>0.0230769230769231</v>
      </c>
      <c r="AR47" s="174">
        <f t="shared" si="50"/>
        <v>0.0384615384615385</v>
      </c>
      <c r="AS47" s="174">
        <f t="shared" si="50"/>
        <v>0</v>
      </c>
      <c r="AT47" s="174">
        <f t="shared" si="50"/>
        <v>0</v>
      </c>
      <c r="AU47" s="174">
        <f t="shared" si="50"/>
        <v>0</v>
      </c>
      <c r="AV47" s="175">
        <f t="shared" si="9"/>
        <v>1</v>
      </c>
      <c r="AW47" s="176" t="e">
        <f>#REF!/1000</f>
        <v>#REF!</v>
      </c>
      <c r="AX47" s="176" t="e">
        <f>#REF!/1000</f>
        <v>#REF!</v>
      </c>
      <c r="AY47" s="176" t="e">
        <f>#REF!/1000</f>
        <v>#REF!</v>
      </c>
      <c r="AZ47" s="176" t="e">
        <f>#REF!/1000</f>
        <v>#REF!</v>
      </c>
      <c r="BA47" s="176" t="e">
        <f>#REF!/1000</f>
        <v>#REF!</v>
      </c>
      <c r="BB47" s="176" t="e">
        <f>#REF!/1000</f>
        <v>#REF!</v>
      </c>
      <c r="BC47" s="176" t="e">
        <f>#REF!/1000</f>
        <v>#REF!</v>
      </c>
      <c r="BD47" s="176" t="e">
        <f>#REF!/1000</f>
        <v>#REF!</v>
      </c>
      <c r="BE47" s="177" t="e">
        <f>#REF!/1000</f>
        <v>#REF!</v>
      </c>
      <c r="BF47" s="177" t="e">
        <f>#REF!/1000</f>
        <v>#REF!</v>
      </c>
      <c r="BG47" s="178" t="e">
        <f t="shared" si="10"/>
        <v>#REF!</v>
      </c>
    </row>
    <row r="48" ht="16" customHeight="1" spans="1:59">
      <c r="A48" s="22">
        <v>42</v>
      </c>
      <c r="B48" s="39" t="s">
        <v>5406</v>
      </c>
      <c r="C48" s="68" t="s">
        <v>5407</v>
      </c>
      <c r="D48" s="22">
        <v>226</v>
      </c>
      <c r="E48" s="22">
        <v>2</v>
      </c>
      <c r="F48" s="144">
        <v>84858</v>
      </c>
      <c r="G48" s="144" t="s">
        <v>3704</v>
      </c>
      <c r="H48" s="144" t="s">
        <v>5312</v>
      </c>
      <c r="I48" s="144" t="s">
        <v>5313</v>
      </c>
      <c r="J48" s="144" t="s">
        <v>5314</v>
      </c>
      <c r="K48" s="144">
        <f t="shared" si="0"/>
        <v>3</v>
      </c>
      <c r="L48" s="157">
        <v>6</v>
      </c>
      <c r="M48" s="171">
        <v>0.04</v>
      </c>
      <c r="N48" s="171">
        <v>0.15</v>
      </c>
      <c r="O48" s="171">
        <v>0.45</v>
      </c>
      <c r="P48" s="171">
        <v>0.02</v>
      </c>
      <c r="Q48" s="171"/>
      <c r="R48" s="171">
        <v>0.01</v>
      </c>
      <c r="S48" s="171">
        <v>0.25</v>
      </c>
      <c r="T48" s="171">
        <v>0.08</v>
      </c>
      <c r="U48" s="171"/>
      <c r="V48" s="171"/>
      <c r="W48" s="22">
        <v>2</v>
      </c>
      <c r="X48" s="29">
        <v>57166.285</v>
      </c>
      <c r="Y48" s="29">
        <v>114332.57</v>
      </c>
      <c r="Z48" s="36">
        <v>52030.7</v>
      </c>
      <c r="AA48" s="36">
        <f t="shared" si="1"/>
        <v>2</v>
      </c>
      <c r="AB48" s="29"/>
      <c r="AC48" s="29" t="e">
        <f t="shared" si="2"/>
        <v>#REF!</v>
      </c>
      <c r="AD48" s="29" t="e">
        <f t="shared" si="3"/>
        <v>#REF!</v>
      </c>
      <c r="AE48" s="172" t="e">
        <f t="shared" si="4"/>
        <v>#REF!</v>
      </c>
      <c r="AF48" s="28"/>
      <c r="AG48" s="24">
        <v>3</v>
      </c>
      <c r="AH48" s="173">
        <f t="shared" si="5"/>
        <v>1</v>
      </c>
      <c r="AI48" s="173"/>
      <c r="AJ48" s="173">
        <f t="shared" si="6"/>
        <v>2</v>
      </c>
      <c r="AK48" s="134">
        <f t="shared" si="7"/>
        <v>3</v>
      </c>
      <c r="AL48" s="174">
        <f t="shared" ref="AL48:AU48" si="51">M48</f>
        <v>0.04</v>
      </c>
      <c r="AM48" s="174">
        <f t="shared" si="51"/>
        <v>0.15</v>
      </c>
      <c r="AN48" s="174">
        <f t="shared" si="51"/>
        <v>0.45</v>
      </c>
      <c r="AO48" s="174">
        <f t="shared" si="51"/>
        <v>0.02</v>
      </c>
      <c r="AP48" s="174">
        <f t="shared" si="51"/>
        <v>0</v>
      </c>
      <c r="AQ48" s="174">
        <f t="shared" si="51"/>
        <v>0.01</v>
      </c>
      <c r="AR48" s="174">
        <f t="shared" si="51"/>
        <v>0.25</v>
      </c>
      <c r="AS48" s="174">
        <f t="shared" si="51"/>
        <v>0.08</v>
      </c>
      <c r="AT48" s="174">
        <f t="shared" si="51"/>
        <v>0</v>
      </c>
      <c r="AU48" s="174">
        <f t="shared" si="51"/>
        <v>0</v>
      </c>
      <c r="AV48" s="175">
        <f t="shared" si="9"/>
        <v>1</v>
      </c>
      <c r="AW48" s="176" t="e">
        <f>#REF!/1000</f>
        <v>#REF!</v>
      </c>
      <c r="AX48" s="176" t="e">
        <f>#REF!/1000</f>
        <v>#REF!</v>
      </c>
      <c r="AY48" s="176" t="e">
        <f>#REF!/1000</f>
        <v>#REF!</v>
      </c>
      <c r="AZ48" s="176" t="e">
        <f>#REF!/1000</f>
        <v>#REF!</v>
      </c>
      <c r="BA48" s="176" t="e">
        <f>#REF!/1000</f>
        <v>#REF!</v>
      </c>
      <c r="BB48" s="176" t="e">
        <f>#REF!/1000</f>
        <v>#REF!</v>
      </c>
      <c r="BC48" s="176" t="e">
        <f>#REF!/1000</f>
        <v>#REF!</v>
      </c>
      <c r="BD48" s="176" t="e">
        <f>#REF!/1000</f>
        <v>#REF!</v>
      </c>
      <c r="BE48" s="177" t="e">
        <f>#REF!/1000</f>
        <v>#REF!</v>
      </c>
      <c r="BF48" s="177" t="e">
        <f>#REF!/1000</f>
        <v>#REF!</v>
      </c>
      <c r="BG48" s="178" t="e">
        <f t="shared" si="10"/>
        <v>#REF!</v>
      </c>
    </row>
    <row r="49" ht="16" customHeight="1" spans="1:59">
      <c r="A49" s="22">
        <v>43</v>
      </c>
      <c r="B49" s="39" t="s">
        <v>5408</v>
      </c>
      <c r="C49" s="68" t="s">
        <v>5409</v>
      </c>
      <c r="D49" s="22">
        <v>226</v>
      </c>
      <c r="E49" s="22">
        <v>2</v>
      </c>
      <c r="F49" s="144">
        <v>84768</v>
      </c>
      <c r="G49" s="144" t="s">
        <v>3704</v>
      </c>
      <c r="H49" s="144" t="s">
        <v>3704</v>
      </c>
      <c r="I49" s="144" t="s">
        <v>5313</v>
      </c>
      <c r="J49" s="144" t="s">
        <v>5314</v>
      </c>
      <c r="K49" s="144">
        <f t="shared" si="0"/>
        <v>2.5</v>
      </c>
      <c r="L49" s="157">
        <v>5</v>
      </c>
      <c r="M49" s="171"/>
      <c r="N49" s="171">
        <v>0.85</v>
      </c>
      <c r="O49" s="171">
        <v>0.05</v>
      </c>
      <c r="P49" s="171"/>
      <c r="Q49" s="171"/>
      <c r="R49" s="171">
        <v>0.1</v>
      </c>
      <c r="S49" s="171"/>
      <c r="T49" s="171"/>
      <c r="U49" s="171"/>
      <c r="V49" s="171"/>
      <c r="W49" s="22">
        <v>2</v>
      </c>
      <c r="X49" s="29">
        <v>56338.88</v>
      </c>
      <c r="Y49" s="29">
        <v>112677.76</v>
      </c>
      <c r="Z49" s="36">
        <v>22775.7</v>
      </c>
      <c r="AA49" s="36">
        <f t="shared" si="1"/>
        <v>2</v>
      </c>
      <c r="AB49" s="29"/>
      <c r="AC49" s="29" t="e">
        <f t="shared" si="2"/>
        <v>#REF!</v>
      </c>
      <c r="AD49" s="29" t="e">
        <f t="shared" si="3"/>
        <v>#REF!</v>
      </c>
      <c r="AE49" s="172" t="e">
        <f t="shared" si="4"/>
        <v>#REF!</v>
      </c>
      <c r="AF49" s="28"/>
      <c r="AG49" s="24">
        <v>5</v>
      </c>
      <c r="AH49" s="173">
        <f t="shared" si="5"/>
        <v>1</v>
      </c>
      <c r="AI49" s="173"/>
      <c r="AJ49" s="173">
        <f t="shared" si="6"/>
        <v>4</v>
      </c>
      <c r="AK49" s="134">
        <f t="shared" si="7"/>
        <v>2.5</v>
      </c>
      <c r="AL49" s="174">
        <f t="shared" ref="AL49:AU49" si="52">M49</f>
        <v>0</v>
      </c>
      <c r="AM49" s="174">
        <f t="shared" si="52"/>
        <v>0.85</v>
      </c>
      <c r="AN49" s="174">
        <f t="shared" si="52"/>
        <v>0.05</v>
      </c>
      <c r="AO49" s="174">
        <f t="shared" si="52"/>
        <v>0</v>
      </c>
      <c r="AP49" s="174">
        <f t="shared" si="52"/>
        <v>0</v>
      </c>
      <c r="AQ49" s="174">
        <f t="shared" si="52"/>
        <v>0.1</v>
      </c>
      <c r="AR49" s="174">
        <f t="shared" si="52"/>
        <v>0</v>
      </c>
      <c r="AS49" s="174">
        <f t="shared" si="52"/>
        <v>0</v>
      </c>
      <c r="AT49" s="174">
        <f t="shared" si="52"/>
        <v>0</v>
      </c>
      <c r="AU49" s="174">
        <f t="shared" si="52"/>
        <v>0</v>
      </c>
      <c r="AV49" s="175">
        <f t="shared" si="9"/>
        <v>1</v>
      </c>
      <c r="AW49" s="176" t="e">
        <f>#REF!/1000</f>
        <v>#REF!</v>
      </c>
      <c r="AX49" s="176" t="e">
        <f>#REF!/1000</f>
        <v>#REF!</v>
      </c>
      <c r="AY49" s="176" t="e">
        <f>#REF!/1000</f>
        <v>#REF!</v>
      </c>
      <c r="AZ49" s="176" t="e">
        <f>#REF!/1000</f>
        <v>#REF!</v>
      </c>
      <c r="BA49" s="176" t="e">
        <f>#REF!/1000</f>
        <v>#REF!</v>
      </c>
      <c r="BB49" s="176" t="e">
        <f>#REF!/1000</f>
        <v>#REF!</v>
      </c>
      <c r="BC49" s="176" t="e">
        <f>#REF!/1000</f>
        <v>#REF!</v>
      </c>
      <c r="BD49" s="176" t="e">
        <f>#REF!/1000</f>
        <v>#REF!</v>
      </c>
      <c r="BE49" s="177" t="e">
        <f>#REF!/1000</f>
        <v>#REF!</v>
      </c>
      <c r="BF49" s="177" t="e">
        <f>#REF!/1000</f>
        <v>#REF!</v>
      </c>
      <c r="BG49" s="178" t="e">
        <f t="shared" si="10"/>
        <v>#REF!</v>
      </c>
    </row>
    <row r="50" ht="16" customHeight="1" spans="1:59">
      <c r="A50" s="22">
        <v>44</v>
      </c>
      <c r="B50" s="39" t="s">
        <v>933</v>
      </c>
      <c r="C50" s="68" t="s">
        <v>934</v>
      </c>
      <c r="D50" s="22">
        <v>226</v>
      </c>
      <c r="E50" s="22">
        <v>2</v>
      </c>
      <c r="F50" s="144">
        <v>84819</v>
      </c>
      <c r="G50" s="144" t="s">
        <v>3704</v>
      </c>
      <c r="H50" s="144" t="s">
        <v>3704</v>
      </c>
      <c r="I50" s="144" t="s">
        <v>5410</v>
      </c>
      <c r="J50" s="144" t="s">
        <v>5314</v>
      </c>
      <c r="K50" s="144">
        <f t="shared" si="0"/>
        <v>1.5</v>
      </c>
      <c r="L50" s="157">
        <v>3</v>
      </c>
      <c r="M50" s="171">
        <v>0.04</v>
      </c>
      <c r="N50" s="171">
        <v>0.15</v>
      </c>
      <c r="O50" s="171">
        <v>0.45</v>
      </c>
      <c r="P50" s="171">
        <v>0.02</v>
      </c>
      <c r="Q50" s="171"/>
      <c r="R50" s="171">
        <v>0.01</v>
      </c>
      <c r="S50" s="171">
        <v>0.25</v>
      </c>
      <c r="T50" s="171">
        <v>0.08</v>
      </c>
      <c r="U50" s="171"/>
      <c r="V50" s="171"/>
      <c r="W50" s="22">
        <v>2</v>
      </c>
      <c r="X50" s="29">
        <v>55984.85</v>
      </c>
      <c r="Y50" s="29">
        <v>111969.7</v>
      </c>
      <c r="Z50" s="36">
        <v>15609.21</v>
      </c>
      <c r="AA50" s="36">
        <f t="shared" si="1"/>
        <v>2</v>
      </c>
      <c r="AB50" s="29"/>
      <c r="AC50" s="29" t="e">
        <f t="shared" si="2"/>
        <v>#REF!</v>
      </c>
      <c r="AD50" s="29" t="e">
        <f t="shared" si="3"/>
        <v>#REF!</v>
      </c>
      <c r="AE50" s="172" t="e">
        <f t="shared" si="4"/>
        <v>#REF!</v>
      </c>
      <c r="AF50" s="28"/>
      <c r="AG50" s="24">
        <v>3</v>
      </c>
      <c r="AH50" s="173">
        <f t="shared" si="5"/>
        <v>1</v>
      </c>
      <c r="AI50" s="173"/>
      <c r="AJ50" s="173">
        <f t="shared" si="6"/>
        <v>2</v>
      </c>
      <c r="AK50" s="134">
        <f t="shared" si="7"/>
        <v>1.5</v>
      </c>
      <c r="AL50" s="174">
        <f t="shared" ref="AL50:AU50" si="53">M50</f>
        <v>0.04</v>
      </c>
      <c r="AM50" s="174">
        <f t="shared" si="53"/>
        <v>0.15</v>
      </c>
      <c r="AN50" s="174">
        <f t="shared" si="53"/>
        <v>0.45</v>
      </c>
      <c r="AO50" s="174">
        <f t="shared" si="53"/>
        <v>0.02</v>
      </c>
      <c r="AP50" s="174">
        <f t="shared" si="53"/>
        <v>0</v>
      </c>
      <c r="AQ50" s="174">
        <f t="shared" si="53"/>
        <v>0.01</v>
      </c>
      <c r="AR50" s="174">
        <f t="shared" si="53"/>
        <v>0.25</v>
      </c>
      <c r="AS50" s="174">
        <f t="shared" si="53"/>
        <v>0.08</v>
      </c>
      <c r="AT50" s="174">
        <f t="shared" si="53"/>
        <v>0</v>
      </c>
      <c r="AU50" s="174">
        <f t="shared" si="53"/>
        <v>0</v>
      </c>
      <c r="AV50" s="175">
        <f t="shared" si="9"/>
        <v>1</v>
      </c>
      <c r="AW50" s="176" t="e">
        <f>#REF!/1000</f>
        <v>#REF!</v>
      </c>
      <c r="AX50" s="176" t="e">
        <f>#REF!/1000</f>
        <v>#REF!</v>
      </c>
      <c r="AY50" s="176" t="e">
        <f>#REF!/1000</f>
        <v>#REF!</v>
      </c>
      <c r="AZ50" s="176" t="e">
        <f>#REF!/1000</f>
        <v>#REF!</v>
      </c>
      <c r="BA50" s="176" t="e">
        <f>#REF!/1000</f>
        <v>#REF!</v>
      </c>
      <c r="BB50" s="176" t="e">
        <f>#REF!/1000</f>
        <v>#REF!</v>
      </c>
      <c r="BC50" s="176" t="e">
        <f>#REF!/1000</f>
        <v>#REF!</v>
      </c>
      <c r="BD50" s="176" t="e">
        <f>#REF!/1000</f>
        <v>#REF!</v>
      </c>
      <c r="BE50" s="177" t="e">
        <f>#REF!/1000</f>
        <v>#REF!</v>
      </c>
      <c r="BF50" s="177" t="e">
        <f>#REF!/1000</f>
        <v>#REF!</v>
      </c>
      <c r="BG50" s="178" t="e">
        <f t="shared" si="10"/>
        <v>#REF!</v>
      </c>
    </row>
    <row r="51" ht="16" customHeight="1" spans="1:59">
      <c r="A51" s="22">
        <v>45</v>
      </c>
      <c r="B51" s="39" t="s">
        <v>5411</v>
      </c>
      <c r="C51" s="68" t="s">
        <v>5412</v>
      </c>
      <c r="D51" s="22">
        <v>226</v>
      </c>
      <c r="E51" s="22">
        <v>2</v>
      </c>
      <c r="F51" s="144">
        <v>84773</v>
      </c>
      <c r="G51" s="144" t="s">
        <v>3704</v>
      </c>
      <c r="H51" s="144" t="s">
        <v>3704</v>
      </c>
      <c r="I51" s="144" t="s">
        <v>5373</v>
      </c>
      <c r="J51" s="144" t="s">
        <v>5314</v>
      </c>
      <c r="K51" s="144">
        <f t="shared" si="0"/>
        <v>2.5</v>
      </c>
      <c r="L51" s="157">
        <v>5</v>
      </c>
      <c r="M51" s="171"/>
      <c r="N51" s="171">
        <v>0.85</v>
      </c>
      <c r="O51" s="171">
        <v>0.05</v>
      </c>
      <c r="P51" s="171"/>
      <c r="Q51" s="171"/>
      <c r="R51" s="171">
        <v>0.1</v>
      </c>
      <c r="S51" s="171"/>
      <c r="T51" s="171"/>
      <c r="U51" s="171"/>
      <c r="V51" s="171"/>
      <c r="W51" s="22">
        <v>2</v>
      </c>
      <c r="X51" s="29">
        <v>54811.305</v>
      </c>
      <c r="Y51" s="29">
        <v>109622.61</v>
      </c>
      <c r="Z51" s="36">
        <v>22186.68</v>
      </c>
      <c r="AA51" s="36">
        <f t="shared" si="1"/>
        <v>2</v>
      </c>
      <c r="AB51" s="29"/>
      <c r="AC51" s="29" t="e">
        <f t="shared" si="2"/>
        <v>#REF!</v>
      </c>
      <c r="AD51" s="29" t="e">
        <f t="shared" si="3"/>
        <v>#REF!</v>
      </c>
      <c r="AE51" s="172" t="e">
        <f t="shared" si="4"/>
        <v>#REF!</v>
      </c>
      <c r="AF51" s="28"/>
      <c r="AG51" s="24">
        <v>5</v>
      </c>
      <c r="AH51" s="173">
        <f t="shared" si="5"/>
        <v>1</v>
      </c>
      <c r="AI51" s="173"/>
      <c r="AJ51" s="173">
        <f t="shared" si="6"/>
        <v>4</v>
      </c>
      <c r="AK51" s="134">
        <f t="shared" si="7"/>
        <v>2.5</v>
      </c>
      <c r="AL51" s="174">
        <f t="shared" ref="AL51:AU51" si="54">M51</f>
        <v>0</v>
      </c>
      <c r="AM51" s="174">
        <f t="shared" si="54"/>
        <v>0.85</v>
      </c>
      <c r="AN51" s="174">
        <f t="shared" si="54"/>
        <v>0.05</v>
      </c>
      <c r="AO51" s="174">
        <f t="shared" si="54"/>
        <v>0</v>
      </c>
      <c r="AP51" s="174">
        <f t="shared" si="54"/>
        <v>0</v>
      </c>
      <c r="AQ51" s="174">
        <f t="shared" si="54"/>
        <v>0.1</v>
      </c>
      <c r="AR51" s="174">
        <f t="shared" si="54"/>
        <v>0</v>
      </c>
      <c r="AS51" s="174">
        <f t="shared" si="54"/>
        <v>0</v>
      </c>
      <c r="AT51" s="174">
        <f t="shared" si="54"/>
        <v>0</v>
      </c>
      <c r="AU51" s="174">
        <f t="shared" si="54"/>
        <v>0</v>
      </c>
      <c r="AV51" s="175">
        <f t="shared" si="9"/>
        <v>1</v>
      </c>
      <c r="AW51" s="176" t="e">
        <f>#REF!/1000</f>
        <v>#REF!</v>
      </c>
      <c r="AX51" s="176" t="e">
        <f>#REF!/1000</f>
        <v>#REF!</v>
      </c>
      <c r="AY51" s="176" t="e">
        <f>#REF!/1000</f>
        <v>#REF!</v>
      </c>
      <c r="AZ51" s="176" t="e">
        <f>#REF!/1000</f>
        <v>#REF!</v>
      </c>
      <c r="BA51" s="176" t="e">
        <f>#REF!/1000</f>
        <v>#REF!</v>
      </c>
      <c r="BB51" s="176" t="e">
        <f>#REF!/1000</f>
        <v>#REF!</v>
      </c>
      <c r="BC51" s="176" t="e">
        <f>#REF!/1000</f>
        <v>#REF!</v>
      </c>
      <c r="BD51" s="176" t="e">
        <f>#REF!/1000</f>
        <v>#REF!</v>
      </c>
      <c r="BE51" s="177" t="e">
        <f>#REF!/1000</f>
        <v>#REF!</v>
      </c>
      <c r="BF51" s="177" t="e">
        <f>#REF!/1000</f>
        <v>#REF!</v>
      </c>
      <c r="BG51" s="178" t="e">
        <f t="shared" si="10"/>
        <v>#REF!</v>
      </c>
    </row>
    <row r="52" ht="16" customHeight="1" spans="1:59">
      <c r="A52" s="22">
        <v>46</v>
      </c>
      <c r="B52" s="39" t="s">
        <v>5413</v>
      </c>
      <c r="C52" s="68" t="s">
        <v>5414</v>
      </c>
      <c r="D52" s="22">
        <v>197</v>
      </c>
      <c r="E52" s="22">
        <v>2</v>
      </c>
      <c r="F52" s="144">
        <v>85055</v>
      </c>
      <c r="G52" s="144" t="s">
        <v>3704</v>
      </c>
      <c r="H52" s="144" t="s">
        <v>5312</v>
      </c>
      <c r="I52" s="144" t="s">
        <v>5321</v>
      </c>
      <c r="J52" s="144" t="s">
        <v>5314</v>
      </c>
      <c r="K52" s="144">
        <f t="shared" si="0"/>
        <v>1.5</v>
      </c>
      <c r="L52" s="157">
        <v>3</v>
      </c>
      <c r="M52" s="171"/>
      <c r="N52" s="171">
        <v>0.2</v>
      </c>
      <c r="O52" s="171">
        <v>0.2</v>
      </c>
      <c r="P52" s="171">
        <v>0.1</v>
      </c>
      <c r="Q52" s="171"/>
      <c r="R52" s="171">
        <v>0.35</v>
      </c>
      <c r="S52" s="171">
        <v>0.05</v>
      </c>
      <c r="T52" s="171">
        <v>0.1</v>
      </c>
      <c r="U52" s="171"/>
      <c r="V52" s="171"/>
      <c r="W52" s="22">
        <v>2</v>
      </c>
      <c r="X52" s="29">
        <v>54339.73</v>
      </c>
      <c r="Y52" s="29">
        <v>108679.46</v>
      </c>
      <c r="Z52" s="36">
        <v>56916.74</v>
      </c>
      <c r="AA52" s="36">
        <f t="shared" si="1"/>
        <v>2</v>
      </c>
      <c r="AB52" s="29"/>
      <c r="AC52" s="29" t="e">
        <f t="shared" si="2"/>
        <v>#REF!</v>
      </c>
      <c r="AD52" s="29" t="e">
        <f t="shared" si="3"/>
        <v>#REF!</v>
      </c>
      <c r="AE52" s="172" t="e">
        <f t="shared" si="4"/>
        <v>#REF!</v>
      </c>
      <c r="AF52" s="28"/>
      <c r="AG52" s="24">
        <v>3</v>
      </c>
      <c r="AH52" s="173">
        <f t="shared" si="5"/>
        <v>1</v>
      </c>
      <c r="AI52" s="173"/>
      <c r="AJ52" s="173">
        <f t="shared" si="6"/>
        <v>2</v>
      </c>
      <c r="AK52" s="134">
        <f t="shared" si="7"/>
        <v>1.5</v>
      </c>
      <c r="AL52" s="174">
        <f t="shared" ref="AL52:AU52" si="55">M52</f>
        <v>0</v>
      </c>
      <c r="AM52" s="174">
        <f t="shared" si="55"/>
        <v>0.2</v>
      </c>
      <c r="AN52" s="174">
        <f t="shared" si="55"/>
        <v>0.2</v>
      </c>
      <c r="AO52" s="174">
        <f t="shared" si="55"/>
        <v>0.1</v>
      </c>
      <c r="AP52" s="174">
        <f t="shared" si="55"/>
        <v>0</v>
      </c>
      <c r="AQ52" s="174">
        <f t="shared" si="55"/>
        <v>0.35</v>
      </c>
      <c r="AR52" s="174">
        <f t="shared" si="55"/>
        <v>0.05</v>
      </c>
      <c r="AS52" s="174">
        <f t="shared" si="55"/>
        <v>0.1</v>
      </c>
      <c r="AT52" s="174">
        <f t="shared" si="55"/>
        <v>0</v>
      </c>
      <c r="AU52" s="174">
        <f t="shared" si="55"/>
        <v>0</v>
      </c>
      <c r="AV52" s="175">
        <f t="shared" si="9"/>
        <v>1</v>
      </c>
      <c r="AW52" s="176" t="e">
        <f>#REF!/1000</f>
        <v>#REF!</v>
      </c>
      <c r="AX52" s="176" t="e">
        <f>#REF!/1000</f>
        <v>#REF!</v>
      </c>
      <c r="AY52" s="176" t="e">
        <f>#REF!/1000</f>
        <v>#REF!</v>
      </c>
      <c r="AZ52" s="176" t="e">
        <f>#REF!/1000</f>
        <v>#REF!</v>
      </c>
      <c r="BA52" s="176" t="e">
        <f>#REF!/1000</f>
        <v>#REF!</v>
      </c>
      <c r="BB52" s="176" t="e">
        <f>#REF!/1000</f>
        <v>#REF!</v>
      </c>
      <c r="BC52" s="176" t="e">
        <f>#REF!/1000</f>
        <v>#REF!</v>
      </c>
      <c r="BD52" s="176" t="e">
        <f>#REF!/1000</f>
        <v>#REF!</v>
      </c>
      <c r="BE52" s="177" t="e">
        <f>#REF!/1000</f>
        <v>#REF!</v>
      </c>
      <c r="BF52" s="177" t="e">
        <f>#REF!/1000</f>
        <v>#REF!</v>
      </c>
      <c r="BG52" s="178" t="e">
        <f t="shared" si="10"/>
        <v>#REF!</v>
      </c>
    </row>
    <row r="53" ht="16" customHeight="1" spans="1:59">
      <c r="A53" s="22">
        <v>47</v>
      </c>
      <c r="B53" s="39" t="s">
        <v>5415</v>
      </c>
      <c r="C53" s="68" t="s">
        <v>5416</v>
      </c>
      <c r="D53" s="22">
        <v>134</v>
      </c>
      <c r="E53" s="22">
        <v>10</v>
      </c>
      <c r="F53" s="144">
        <v>2403314968</v>
      </c>
      <c r="G53" s="144" t="s">
        <v>3704</v>
      </c>
      <c r="H53" s="144" t="s">
        <v>3704</v>
      </c>
      <c r="I53" s="144" t="s">
        <v>5352</v>
      </c>
      <c r="J53" s="144" t="s">
        <v>5314</v>
      </c>
      <c r="K53" s="144">
        <f t="shared" si="0"/>
        <v>2</v>
      </c>
      <c r="L53" s="157">
        <v>20</v>
      </c>
      <c r="M53" s="171"/>
      <c r="N53" s="171">
        <v>0.4</v>
      </c>
      <c r="O53" s="171">
        <v>0.05</v>
      </c>
      <c r="P53" s="171">
        <v>0.3</v>
      </c>
      <c r="Q53" s="171"/>
      <c r="R53" s="171">
        <v>0.1</v>
      </c>
      <c r="S53" s="171">
        <v>0.15</v>
      </c>
      <c r="T53" s="171"/>
      <c r="U53" s="171"/>
      <c r="V53" s="171"/>
      <c r="W53" s="22">
        <v>10</v>
      </c>
      <c r="X53" s="29">
        <v>10548.453</v>
      </c>
      <c r="Y53" s="29">
        <v>105484.53</v>
      </c>
      <c r="Z53" s="36">
        <v>47122.1</v>
      </c>
      <c r="AA53" s="36">
        <f t="shared" si="1"/>
        <v>10</v>
      </c>
      <c r="AB53" s="29"/>
      <c r="AC53" s="29" t="e">
        <f t="shared" si="2"/>
        <v>#REF!</v>
      </c>
      <c r="AD53" s="29" t="e">
        <f t="shared" si="3"/>
        <v>#REF!</v>
      </c>
      <c r="AE53" s="172" t="e">
        <f t="shared" si="4"/>
        <v>#REF!</v>
      </c>
      <c r="AF53" s="28"/>
      <c r="AG53" s="24">
        <v>3</v>
      </c>
      <c r="AH53" s="173">
        <f t="shared" si="5"/>
        <v>1</v>
      </c>
      <c r="AI53" s="173"/>
      <c r="AJ53" s="173">
        <f t="shared" si="6"/>
        <v>2</v>
      </c>
      <c r="AK53" s="134">
        <f t="shared" si="7"/>
        <v>2</v>
      </c>
      <c r="AL53" s="174">
        <f t="shared" ref="AL53:AU53" si="56">M53</f>
        <v>0</v>
      </c>
      <c r="AM53" s="174">
        <f t="shared" si="56"/>
        <v>0.4</v>
      </c>
      <c r="AN53" s="174">
        <f t="shared" si="56"/>
        <v>0.05</v>
      </c>
      <c r="AO53" s="174">
        <f t="shared" si="56"/>
        <v>0.3</v>
      </c>
      <c r="AP53" s="174">
        <f t="shared" si="56"/>
        <v>0</v>
      </c>
      <c r="AQ53" s="174">
        <f t="shared" si="56"/>
        <v>0.1</v>
      </c>
      <c r="AR53" s="174">
        <f t="shared" si="56"/>
        <v>0.15</v>
      </c>
      <c r="AS53" s="174">
        <f t="shared" si="56"/>
        <v>0</v>
      </c>
      <c r="AT53" s="174">
        <f t="shared" si="56"/>
        <v>0</v>
      </c>
      <c r="AU53" s="174">
        <f t="shared" si="56"/>
        <v>0</v>
      </c>
      <c r="AV53" s="175">
        <f t="shared" si="9"/>
        <v>1</v>
      </c>
      <c r="AW53" s="176" t="e">
        <f>#REF!/1000</f>
        <v>#REF!</v>
      </c>
      <c r="AX53" s="176" t="e">
        <f>#REF!/1000</f>
        <v>#REF!</v>
      </c>
      <c r="AY53" s="176" t="e">
        <f>#REF!/1000</f>
        <v>#REF!</v>
      </c>
      <c r="AZ53" s="176" t="e">
        <f>#REF!/1000</f>
        <v>#REF!</v>
      </c>
      <c r="BA53" s="176" t="e">
        <f>#REF!/1000</f>
        <v>#REF!</v>
      </c>
      <c r="BB53" s="176" t="e">
        <f>#REF!/1000</f>
        <v>#REF!</v>
      </c>
      <c r="BC53" s="176" t="e">
        <f>#REF!/1000</f>
        <v>#REF!</v>
      </c>
      <c r="BD53" s="176" t="e">
        <f>#REF!/1000</f>
        <v>#REF!</v>
      </c>
      <c r="BE53" s="177" t="e">
        <f>#REF!/1000</f>
        <v>#REF!</v>
      </c>
      <c r="BF53" s="177" t="e">
        <f>#REF!/1000</f>
        <v>#REF!</v>
      </c>
      <c r="BG53" s="178" t="e">
        <f t="shared" si="10"/>
        <v>#REF!</v>
      </c>
    </row>
    <row r="54" ht="16" customHeight="1" spans="1:59">
      <c r="A54" s="22">
        <v>48</v>
      </c>
      <c r="B54" s="39" t="s">
        <v>5417</v>
      </c>
      <c r="C54" s="68" t="s">
        <v>5418</v>
      </c>
      <c r="D54" s="22">
        <v>172</v>
      </c>
      <c r="E54" s="22">
        <v>2</v>
      </c>
      <c r="F54" s="144">
        <v>83154</v>
      </c>
      <c r="G54" s="144" t="s">
        <v>3704</v>
      </c>
      <c r="H54" s="144" t="s">
        <v>3704</v>
      </c>
      <c r="I54" s="144" t="s">
        <v>5321</v>
      </c>
      <c r="J54" s="144" t="s">
        <v>5314</v>
      </c>
      <c r="K54" s="144">
        <f t="shared" si="0"/>
        <v>3</v>
      </c>
      <c r="L54" s="157">
        <v>6</v>
      </c>
      <c r="M54" s="171"/>
      <c r="N54" s="171">
        <v>0.12</v>
      </c>
      <c r="O54" s="171"/>
      <c r="P54" s="171"/>
      <c r="Q54" s="171"/>
      <c r="R54" s="171">
        <v>0.04</v>
      </c>
      <c r="S54" s="171">
        <v>0.08</v>
      </c>
      <c r="T54" s="171">
        <v>0.04</v>
      </c>
      <c r="U54" s="171"/>
      <c r="V54" s="171">
        <v>0.72</v>
      </c>
      <c r="W54" s="22">
        <v>2</v>
      </c>
      <c r="X54" s="29">
        <v>52189.635</v>
      </c>
      <c r="Y54" s="29">
        <v>104379.27</v>
      </c>
      <c r="Z54" s="36">
        <v>50094.52</v>
      </c>
      <c r="AA54" s="36">
        <f t="shared" si="1"/>
        <v>2</v>
      </c>
      <c r="AB54" s="29"/>
      <c r="AC54" s="29" t="e">
        <f t="shared" si="2"/>
        <v>#REF!</v>
      </c>
      <c r="AD54" s="29" t="e">
        <f t="shared" si="3"/>
        <v>#REF!</v>
      </c>
      <c r="AE54" s="172" t="e">
        <f t="shared" si="4"/>
        <v>#REF!</v>
      </c>
      <c r="AF54" s="28"/>
      <c r="AG54" s="24">
        <v>300</v>
      </c>
      <c r="AH54" s="173">
        <f t="shared" si="5"/>
        <v>0.28</v>
      </c>
      <c r="AI54" s="173"/>
      <c r="AJ54" s="173">
        <f t="shared" si="6"/>
        <v>299.72</v>
      </c>
      <c r="AK54" s="134">
        <f t="shared" si="7"/>
        <v>3</v>
      </c>
      <c r="AL54" s="174">
        <f t="shared" ref="AL54:AU54" si="57">M54</f>
        <v>0</v>
      </c>
      <c r="AM54" s="174">
        <f t="shared" si="57"/>
        <v>0.12</v>
      </c>
      <c r="AN54" s="174">
        <f t="shared" si="57"/>
        <v>0</v>
      </c>
      <c r="AO54" s="174">
        <f t="shared" si="57"/>
        <v>0</v>
      </c>
      <c r="AP54" s="174">
        <f t="shared" si="57"/>
        <v>0</v>
      </c>
      <c r="AQ54" s="174">
        <f t="shared" si="57"/>
        <v>0.04</v>
      </c>
      <c r="AR54" s="174">
        <f t="shared" si="57"/>
        <v>0.08</v>
      </c>
      <c r="AS54" s="174">
        <f t="shared" si="57"/>
        <v>0.04</v>
      </c>
      <c r="AT54" s="174">
        <f t="shared" si="57"/>
        <v>0</v>
      </c>
      <c r="AU54" s="174">
        <f t="shared" si="57"/>
        <v>0.72</v>
      </c>
      <c r="AV54" s="175">
        <f t="shared" si="9"/>
        <v>1</v>
      </c>
      <c r="AW54" s="176" t="e">
        <f>#REF!/1000</f>
        <v>#REF!</v>
      </c>
      <c r="AX54" s="176" t="e">
        <f>#REF!/1000</f>
        <v>#REF!</v>
      </c>
      <c r="AY54" s="176" t="e">
        <f>#REF!/1000</f>
        <v>#REF!</v>
      </c>
      <c r="AZ54" s="176" t="e">
        <f>#REF!/1000</f>
        <v>#REF!</v>
      </c>
      <c r="BA54" s="176" t="e">
        <f>#REF!/1000</f>
        <v>#REF!</v>
      </c>
      <c r="BB54" s="176" t="e">
        <f>#REF!/1000</f>
        <v>#REF!</v>
      </c>
      <c r="BC54" s="176" t="e">
        <f>#REF!/1000</f>
        <v>#REF!</v>
      </c>
      <c r="BD54" s="176" t="e">
        <f>#REF!/1000</f>
        <v>#REF!</v>
      </c>
      <c r="BE54" s="177" t="e">
        <f>#REF!/1000</f>
        <v>#REF!</v>
      </c>
      <c r="BF54" s="177" t="e">
        <f>#REF!/1000</f>
        <v>#REF!</v>
      </c>
      <c r="BG54" s="178" t="e">
        <f t="shared" si="10"/>
        <v>#REF!</v>
      </c>
    </row>
    <row r="55" ht="16" customHeight="1" spans="1:59">
      <c r="A55" s="22">
        <v>49</v>
      </c>
      <c r="B55" s="39" t="s">
        <v>760</v>
      </c>
      <c r="C55" s="68" t="s">
        <v>761</v>
      </c>
      <c r="D55" s="22">
        <v>130</v>
      </c>
      <c r="E55" s="22">
        <v>1</v>
      </c>
      <c r="F55" s="144">
        <v>83865</v>
      </c>
      <c r="G55" s="144" t="s">
        <v>3704</v>
      </c>
      <c r="H55" s="144" t="s">
        <v>5312</v>
      </c>
      <c r="I55" s="144" t="s">
        <v>5321</v>
      </c>
      <c r="J55" s="144" t="s">
        <v>5314</v>
      </c>
      <c r="K55" s="144">
        <f t="shared" si="0"/>
        <v>2</v>
      </c>
      <c r="L55" s="157">
        <v>2</v>
      </c>
      <c r="M55" s="171">
        <v>0.493333333333333</v>
      </c>
      <c r="N55" s="171">
        <v>0.0533333333333333</v>
      </c>
      <c r="O55" s="171"/>
      <c r="P55" s="171">
        <v>0.22</v>
      </c>
      <c r="Q55" s="171"/>
      <c r="R55" s="171"/>
      <c r="S55" s="171">
        <v>0.1</v>
      </c>
      <c r="T55" s="171">
        <v>0.133333333333333</v>
      </c>
      <c r="U55" s="171"/>
      <c r="V55" s="171"/>
      <c r="W55" s="22">
        <v>1</v>
      </c>
      <c r="X55" s="29">
        <v>103178.05</v>
      </c>
      <c r="Y55" s="29">
        <v>103178.05</v>
      </c>
      <c r="Z55" s="36">
        <v>21967.52</v>
      </c>
      <c r="AA55" s="36">
        <f t="shared" si="1"/>
        <v>1</v>
      </c>
      <c r="AB55" s="29"/>
      <c r="AC55" s="29" t="e">
        <f t="shared" si="2"/>
        <v>#REF!</v>
      </c>
      <c r="AD55" s="29" t="e">
        <f t="shared" si="3"/>
        <v>#REF!</v>
      </c>
      <c r="AE55" s="172" t="e">
        <f t="shared" si="4"/>
        <v>#REF!</v>
      </c>
      <c r="AF55" s="28"/>
      <c r="AG55" s="24">
        <v>1.5</v>
      </c>
      <c r="AH55" s="173">
        <f t="shared" si="5"/>
        <v>0.999999999999999</v>
      </c>
      <c r="AI55" s="173"/>
      <c r="AJ55" s="173">
        <f t="shared" si="6"/>
        <v>0.500000000000001</v>
      </c>
      <c r="AK55" s="134">
        <f t="shared" si="7"/>
        <v>2</v>
      </c>
      <c r="AL55" s="174">
        <f t="shared" ref="AL55:AU55" si="58">M55</f>
        <v>0.493333333333333</v>
      </c>
      <c r="AM55" s="174">
        <f t="shared" si="58"/>
        <v>0.0533333333333333</v>
      </c>
      <c r="AN55" s="174">
        <f t="shared" si="58"/>
        <v>0</v>
      </c>
      <c r="AO55" s="174">
        <f t="shared" si="58"/>
        <v>0.22</v>
      </c>
      <c r="AP55" s="174">
        <f t="shared" si="58"/>
        <v>0</v>
      </c>
      <c r="AQ55" s="174">
        <f t="shared" si="58"/>
        <v>0</v>
      </c>
      <c r="AR55" s="174">
        <f t="shared" si="58"/>
        <v>0.1</v>
      </c>
      <c r="AS55" s="174">
        <f t="shared" si="58"/>
        <v>0.133333333333333</v>
      </c>
      <c r="AT55" s="174">
        <f t="shared" si="58"/>
        <v>0</v>
      </c>
      <c r="AU55" s="174">
        <f t="shared" si="58"/>
        <v>0</v>
      </c>
      <c r="AV55" s="175">
        <f t="shared" si="9"/>
        <v>0.999999999999999</v>
      </c>
      <c r="AW55" s="176" t="e">
        <f>#REF!/1000</f>
        <v>#REF!</v>
      </c>
      <c r="AX55" s="176" t="e">
        <f>#REF!/1000</f>
        <v>#REF!</v>
      </c>
      <c r="AY55" s="176" t="e">
        <f>#REF!/1000</f>
        <v>#REF!</v>
      </c>
      <c r="AZ55" s="176" t="e">
        <f>#REF!/1000</f>
        <v>#REF!</v>
      </c>
      <c r="BA55" s="176" t="e">
        <f>#REF!/1000</f>
        <v>#REF!</v>
      </c>
      <c r="BB55" s="176" t="e">
        <f>#REF!/1000</f>
        <v>#REF!</v>
      </c>
      <c r="BC55" s="176" t="e">
        <f>#REF!/1000</f>
        <v>#REF!</v>
      </c>
      <c r="BD55" s="176" t="e">
        <f>#REF!/1000</f>
        <v>#REF!</v>
      </c>
      <c r="BE55" s="177" t="e">
        <f>#REF!/1000</f>
        <v>#REF!</v>
      </c>
      <c r="BF55" s="177" t="e">
        <f>#REF!/1000</f>
        <v>#REF!</v>
      </c>
      <c r="BG55" s="178" t="e">
        <f t="shared" si="10"/>
        <v>#REF!</v>
      </c>
    </row>
    <row r="56" ht="16" customHeight="1" spans="1:59">
      <c r="A56" s="22">
        <v>50</v>
      </c>
      <c r="B56" s="39" t="s">
        <v>5419</v>
      </c>
      <c r="C56" s="68" t="s">
        <v>5420</v>
      </c>
      <c r="D56" s="22">
        <v>163</v>
      </c>
      <c r="E56" s="22">
        <v>2</v>
      </c>
      <c r="F56" s="144">
        <v>82899</v>
      </c>
      <c r="G56" s="144" t="s">
        <v>3704</v>
      </c>
      <c r="H56" s="144" t="s">
        <v>3704</v>
      </c>
      <c r="I56" s="144" t="s">
        <v>5321</v>
      </c>
      <c r="J56" s="144" t="s">
        <v>5314</v>
      </c>
      <c r="K56" s="144">
        <f t="shared" si="0"/>
        <v>10</v>
      </c>
      <c r="L56" s="157">
        <v>20</v>
      </c>
      <c r="M56" s="171">
        <v>0.5</v>
      </c>
      <c r="N56" s="171">
        <v>0.05</v>
      </c>
      <c r="O56" s="171"/>
      <c r="P56" s="171">
        <v>0.22</v>
      </c>
      <c r="Q56" s="171"/>
      <c r="R56" s="171"/>
      <c r="S56" s="171">
        <v>0.1</v>
      </c>
      <c r="T56" s="171">
        <v>0.13</v>
      </c>
      <c r="U56" s="171"/>
      <c r="V56" s="171"/>
      <c r="W56" s="22">
        <v>2</v>
      </c>
      <c r="X56" s="29">
        <v>51397.435</v>
      </c>
      <c r="Y56" s="29">
        <v>102794.87</v>
      </c>
      <c r="Z56" s="36">
        <v>49509.76</v>
      </c>
      <c r="AA56" s="36">
        <f t="shared" si="1"/>
        <v>2</v>
      </c>
      <c r="AB56" s="29"/>
      <c r="AC56" s="29" t="e">
        <f t="shared" si="2"/>
        <v>#REF!</v>
      </c>
      <c r="AD56" s="29" t="e">
        <f t="shared" si="3"/>
        <v>#REF!</v>
      </c>
      <c r="AE56" s="172" t="e">
        <f t="shared" si="4"/>
        <v>#REF!</v>
      </c>
      <c r="AF56" s="28"/>
      <c r="AG56" s="24">
        <v>20</v>
      </c>
      <c r="AH56" s="173">
        <f t="shared" si="5"/>
        <v>1</v>
      </c>
      <c r="AI56" s="173">
        <v>20</v>
      </c>
      <c r="AJ56" s="173">
        <f t="shared" si="6"/>
        <v>19</v>
      </c>
      <c r="AK56" s="134">
        <f t="shared" si="7"/>
        <v>10</v>
      </c>
      <c r="AL56" s="174">
        <f t="shared" ref="AL56:AU56" si="59">M56</f>
        <v>0.5</v>
      </c>
      <c r="AM56" s="174">
        <f t="shared" si="59"/>
        <v>0.05</v>
      </c>
      <c r="AN56" s="174">
        <f t="shared" si="59"/>
        <v>0</v>
      </c>
      <c r="AO56" s="174">
        <f t="shared" si="59"/>
        <v>0.22</v>
      </c>
      <c r="AP56" s="174">
        <f t="shared" si="59"/>
        <v>0</v>
      </c>
      <c r="AQ56" s="174">
        <f t="shared" si="59"/>
        <v>0</v>
      </c>
      <c r="AR56" s="174">
        <f t="shared" si="59"/>
        <v>0.1</v>
      </c>
      <c r="AS56" s="174">
        <f t="shared" si="59"/>
        <v>0.13</v>
      </c>
      <c r="AT56" s="174">
        <f t="shared" si="59"/>
        <v>0</v>
      </c>
      <c r="AU56" s="174">
        <f t="shared" si="59"/>
        <v>0</v>
      </c>
      <c r="AV56" s="175">
        <f t="shared" si="9"/>
        <v>1</v>
      </c>
      <c r="AW56" s="176" t="e">
        <f>#REF!/1000</f>
        <v>#REF!</v>
      </c>
      <c r="AX56" s="176" t="e">
        <f>#REF!/1000</f>
        <v>#REF!</v>
      </c>
      <c r="AY56" s="176" t="e">
        <f>#REF!/1000</f>
        <v>#REF!</v>
      </c>
      <c r="AZ56" s="176" t="e">
        <f>#REF!/1000</f>
        <v>#REF!</v>
      </c>
      <c r="BA56" s="176" t="e">
        <f>#REF!/1000</f>
        <v>#REF!</v>
      </c>
      <c r="BB56" s="176" t="e">
        <f>#REF!/1000</f>
        <v>#REF!</v>
      </c>
      <c r="BC56" s="176" t="e">
        <f>#REF!/1000</f>
        <v>#REF!</v>
      </c>
      <c r="BD56" s="176" t="e">
        <f>#REF!/1000</f>
        <v>#REF!</v>
      </c>
      <c r="BE56" s="177" t="e">
        <f>#REF!/1000</f>
        <v>#REF!</v>
      </c>
      <c r="BF56" s="177" t="e">
        <f>#REF!/1000</f>
        <v>#REF!</v>
      </c>
      <c r="BG56" s="178" t="e">
        <f t="shared" si="10"/>
        <v>#REF!</v>
      </c>
    </row>
    <row r="57" ht="16" customHeight="1" spans="1:59">
      <c r="A57" s="22">
        <v>51</v>
      </c>
      <c r="B57" s="39" t="s">
        <v>5421</v>
      </c>
      <c r="C57" s="68" t="s">
        <v>5422</v>
      </c>
      <c r="D57" s="22">
        <v>121</v>
      </c>
      <c r="E57" s="22">
        <v>2</v>
      </c>
      <c r="F57" s="144">
        <v>85127</v>
      </c>
      <c r="G57" s="144" t="s">
        <v>3704</v>
      </c>
      <c r="H57" s="144" t="s">
        <v>5312</v>
      </c>
      <c r="I57" s="144" t="s">
        <v>5321</v>
      </c>
      <c r="J57" s="144" t="s">
        <v>5314</v>
      </c>
      <c r="K57" s="144">
        <f t="shared" si="0"/>
        <v>1.5</v>
      </c>
      <c r="L57" s="157">
        <v>3</v>
      </c>
      <c r="M57" s="171">
        <v>0.04</v>
      </c>
      <c r="N57" s="171">
        <v>0.15</v>
      </c>
      <c r="O57" s="171">
        <v>0.45</v>
      </c>
      <c r="P57" s="171">
        <v>0.02</v>
      </c>
      <c r="Q57" s="171"/>
      <c r="R57" s="171">
        <v>0.01</v>
      </c>
      <c r="S57" s="171">
        <v>0.25</v>
      </c>
      <c r="T57" s="171">
        <v>0.08</v>
      </c>
      <c r="U57" s="171"/>
      <c r="V57" s="171"/>
      <c r="W57" s="22">
        <v>2</v>
      </c>
      <c r="X57" s="29">
        <v>51246.77</v>
      </c>
      <c r="Y57" s="29">
        <v>102493.54</v>
      </c>
      <c r="Z57" s="36">
        <v>18225.05</v>
      </c>
      <c r="AA57" s="36">
        <f t="shared" si="1"/>
        <v>2</v>
      </c>
      <c r="AB57" s="29"/>
      <c r="AC57" s="29" t="e">
        <f t="shared" si="2"/>
        <v>#REF!</v>
      </c>
      <c r="AD57" s="29" t="e">
        <f t="shared" si="3"/>
        <v>#REF!</v>
      </c>
      <c r="AE57" s="172" t="e">
        <f t="shared" si="4"/>
        <v>#REF!</v>
      </c>
      <c r="AF57" s="28"/>
      <c r="AG57" s="24">
        <v>3</v>
      </c>
      <c r="AH57" s="173">
        <f t="shared" si="5"/>
        <v>1</v>
      </c>
      <c r="AI57" s="173"/>
      <c r="AJ57" s="173">
        <f t="shared" si="6"/>
        <v>2</v>
      </c>
      <c r="AK57" s="134">
        <f t="shared" si="7"/>
        <v>1.5</v>
      </c>
      <c r="AL57" s="174">
        <f t="shared" ref="AL57:AU57" si="60">M57</f>
        <v>0.04</v>
      </c>
      <c r="AM57" s="174">
        <f t="shared" si="60"/>
        <v>0.15</v>
      </c>
      <c r="AN57" s="174">
        <f t="shared" si="60"/>
        <v>0.45</v>
      </c>
      <c r="AO57" s="174">
        <f t="shared" si="60"/>
        <v>0.02</v>
      </c>
      <c r="AP57" s="174">
        <f t="shared" si="60"/>
        <v>0</v>
      </c>
      <c r="AQ57" s="174">
        <f t="shared" si="60"/>
        <v>0.01</v>
      </c>
      <c r="AR57" s="174">
        <f t="shared" si="60"/>
        <v>0.25</v>
      </c>
      <c r="AS57" s="174">
        <f t="shared" si="60"/>
        <v>0.08</v>
      </c>
      <c r="AT57" s="174">
        <f t="shared" si="60"/>
        <v>0</v>
      </c>
      <c r="AU57" s="174">
        <f t="shared" si="60"/>
        <v>0</v>
      </c>
      <c r="AV57" s="175">
        <f t="shared" si="9"/>
        <v>1</v>
      </c>
      <c r="AW57" s="176" t="e">
        <f>#REF!/1000</f>
        <v>#REF!</v>
      </c>
      <c r="AX57" s="176" t="e">
        <f>#REF!/1000</f>
        <v>#REF!</v>
      </c>
      <c r="AY57" s="176" t="e">
        <f>#REF!/1000</f>
        <v>#REF!</v>
      </c>
      <c r="AZ57" s="176" t="e">
        <f>#REF!/1000</f>
        <v>#REF!</v>
      </c>
      <c r="BA57" s="176" t="e">
        <f>#REF!/1000</f>
        <v>#REF!</v>
      </c>
      <c r="BB57" s="176" t="e">
        <f>#REF!/1000</f>
        <v>#REF!</v>
      </c>
      <c r="BC57" s="176" t="e">
        <f>#REF!/1000</f>
        <v>#REF!</v>
      </c>
      <c r="BD57" s="176" t="e">
        <f>#REF!/1000</f>
        <v>#REF!</v>
      </c>
      <c r="BE57" s="177" t="e">
        <f>#REF!/1000</f>
        <v>#REF!</v>
      </c>
      <c r="BF57" s="177" t="e">
        <f>#REF!/1000</f>
        <v>#REF!</v>
      </c>
      <c r="BG57" s="178" t="e">
        <f t="shared" si="10"/>
        <v>#REF!</v>
      </c>
    </row>
    <row r="58" ht="16" customHeight="1" spans="1:59">
      <c r="A58" s="22">
        <v>52</v>
      </c>
      <c r="B58" s="39" t="s">
        <v>5423</v>
      </c>
      <c r="C58" s="68" t="s">
        <v>5424</v>
      </c>
      <c r="D58" s="22">
        <v>163</v>
      </c>
      <c r="E58" s="22">
        <v>3</v>
      </c>
      <c r="F58" s="144">
        <v>82803</v>
      </c>
      <c r="G58" s="144" t="s">
        <v>3704</v>
      </c>
      <c r="H58" s="144" t="s">
        <v>3704</v>
      </c>
      <c r="I58" s="144" t="s">
        <v>5321</v>
      </c>
      <c r="J58" s="144" t="s">
        <v>5314</v>
      </c>
      <c r="K58" s="144">
        <f t="shared" si="0"/>
        <v>9</v>
      </c>
      <c r="L58" s="157">
        <v>27</v>
      </c>
      <c r="M58" s="171">
        <v>0.1</v>
      </c>
      <c r="N58" s="171">
        <v>0.05</v>
      </c>
      <c r="O58" s="171">
        <v>0.5</v>
      </c>
      <c r="P58" s="171"/>
      <c r="Q58" s="171"/>
      <c r="R58" s="171">
        <v>0.07</v>
      </c>
      <c r="S58" s="171">
        <v>0.18</v>
      </c>
      <c r="T58" s="171">
        <v>0.1</v>
      </c>
      <c r="U58" s="171"/>
      <c r="V58" s="171"/>
      <c r="W58" s="22">
        <v>3</v>
      </c>
      <c r="X58" s="29">
        <v>33479.6066666667</v>
      </c>
      <c r="Y58" s="29">
        <v>100438.82</v>
      </c>
      <c r="Z58" s="36">
        <v>43857.09</v>
      </c>
      <c r="AA58" s="36">
        <f t="shared" si="1"/>
        <v>3</v>
      </c>
      <c r="AB58" s="29"/>
      <c r="AC58" s="29" t="e">
        <f t="shared" si="2"/>
        <v>#REF!</v>
      </c>
      <c r="AD58" s="29" t="e">
        <f t="shared" si="3"/>
        <v>#REF!</v>
      </c>
      <c r="AE58" s="172" t="e">
        <f t="shared" si="4"/>
        <v>#REF!</v>
      </c>
      <c r="AF58" s="28"/>
      <c r="AG58" s="24">
        <v>25</v>
      </c>
      <c r="AH58" s="173">
        <f t="shared" si="5"/>
        <v>1</v>
      </c>
      <c r="AI58" s="173"/>
      <c r="AJ58" s="173">
        <f t="shared" si="6"/>
        <v>24</v>
      </c>
      <c r="AK58" s="134">
        <f t="shared" si="7"/>
        <v>9</v>
      </c>
      <c r="AL58" s="174">
        <f t="shared" ref="AL58:AU58" si="61">M58</f>
        <v>0.1</v>
      </c>
      <c r="AM58" s="174">
        <f t="shared" si="61"/>
        <v>0.05</v>
      </c>
      <c r="AN58" s="174">
        <f t="shared" si="61"/>
        <v>0.5</v>
      </c>
      <c r="AO58" s="174">
        <f t="shared" si="61"/>
        <v>0</v>
      </c>
      <c r="AP58" s="174">
        <f t="shared" si="61"/>
        <v>0</v>
      </c>
      <c r="AQ58" s="174">
        <f t="shared" si="61"/>
        <v>0.07</v>
      </c>
      <c r="AR58" s="174">
        <f t="shared" si="61"/>
        <v>0.18</v>
      </c>
      <c r="AS58" s="174">
        <f t="shared" si="61"/>
        <v>0.1</v>
      </c>
      <c r="AT58" s="174">
        <f t="shared" si="61"/>
        <v>0</v>
      </c>
      <c r="AU58" s="174">
        <f t="shared" si="61"/>
        <v>0</v>
      </c>
      <c r="AV58" s="175">
        <f t="shared" si="9"/>
        <v>1</v>
      </c>
      <c r="AW58" s="176" t="e">
        <f>#REF!/1000</f>
        <v>#REF!</v>
      </c>
      <c r="AX58" s="176" t="e">
        <f>#REF!/1000</f>
        <v>#REF!</v>
      </c>
      <c r="AY58" s="176" t="e">
        <f>#REF!/1000</f>
        <v>#REF!</v>
      </c>
      <c r="AZ58" s="176" t="e">
        <f>#REF!/1000</f>
        <v>#REF!</v>
      </c>
      <c r="BA58" s="176" t="e">
        <f>#REF!/1000</f>
        <v>#REF!</v>
      </c>
      <c r="BB58" s="176" t="e">
        <f>#REF!/1000</f>
        <v>#REF!</v>
      </c>
      <c r="BC58" s="176" t="e">
        <f>#REF!/1000</f>
        <v>#REF!</v>
      </c>
      <c r="BD58" s="176" t="e">
        <f>#REF!/1000</f>
        <v>#REF!</v>
      </c>
      <c r="BE58" s="177" t="e">
        <f>#REF!/1000</f>
        <v>#REF!</v>
      </c>
      <c r="BF58" s="177" t="e">
        <f>#REF!/1000</f>
        <v>#REF!</v>
      </c>
      <c r="BG58" s="178" t="e">
        <f t="shared" si="10"/>
        <v>#REF!</v>
      </c>
    </row>
    <row r="59" ht="16" customHeight="1" spans="1:59">
      <c r="A59" s="22">
        <v>53</v>
      </c>
      <c r="B59" s="39" t="s">
        <v>5425</v>
      </c>
      <c r="C59" s="68" t="s">
        <v>5426</v>
      </c>
      <c r="D59" s="22">
        <v>121</v>
      </c>
      <c r="E59" s="22">
        <v>1</v>
      </c>
      <c r="F59" s="144">
        <v>85015</v>
      </c>
      <c r="G59" s="144" t="s">
        <v>3704</v>
      </c>
      <c r="H59" s="144" t="s">
        <v>5312</v>
      </c>
      <c r="I59" s="144" t="s">
        <v>5321</v>
      </c>
      <c r="J59" s="144" t="s">
        <v>5314</v>
      </c>
      <c r="K59" s="144">
        <f t="shared" si="0"/>
        <v>3</v>
      </c>
      <c r="L59" s="157">
        <v>3</v>
      </c>
      <c r="M59" s="171">
        <v>0.04</v>
      </c>
      <c r="N59" s="171">
        <v>0.15</v>
      </c>
      <c r="O59" s="171">
        <v>0.45</v>
      </c>
      <c r="P59" s="171">
        <v>0.02</v>
      </c>
      <c r="Q59" s="171"/>
      <c r="R59" s="171">
        <v>0.01</v>
      </c>
      <c r="S59" s="171">
        <v>0.25</v>
      </c>
      <c r="T59" s="171">
        <v>0.08</v>
      </c>
      <c r="U59" s="171"/>
      <c r="V59" s="171"/>
      <c r="W59" s="22">
        <v>1</v>
      </c>
      <c r="X59" s="29">
        <v>99064.83</v>
      </c>
      <c r="Y59" s="29">
        <v>99064.83</v>
      </c>
      <c r="Z59" s="36">
        <v>45611.36</v>
      </c>
      <c r="AA59" s="36">
        <f t="shared" si="1"/>
        <v>1</v>
      </c>
      <c r="AB59" s="29"/>
      <c r="AC59" s="29" t="e">
        <f t="shared" si="2"/>
        <v>#REF!</v>
      </c>
      <c r="AD59" s="29" t="e">
        <f t="shared" si="3"/>
        <v>#REF!</v>
      </c>
      <c r="AE59" s="172" t="e">
        <f t="shared" si="4"/>
        <v>#REF!</v>
      </c>
      <c r="AF59" s="28"/>
      <c r="AG59" s="24">
        <v>3</v>
      </c>
      <c r="AH59" s="173">
        <f t="shared" si="5"/>
        <v>1</v>
      </c>
      <c r="AI59" s="173"/>
      <c r="AJ59" s="173">
        <f t="shared" si="6"/>
        <v>2</v>
      </c>
      <c r="AK59" s="134">
        <f t="shared" si="7"/>
        <v>3</v>
      </c>
      <c r="AL59" s="174">
        <f t="shared" ref="AL59:AU59" si="62">M59</f>
        <v>0.04</v>
      </c>
      <c r="AM59" s="174">
        <f t="shared" si="62"/>
        <v>0.15</v>
      </c>
      <c r="AN59" s="174">
        <f t="shared" si="62"/>
        <v>0.45</v>
      </c>
      <c r="AO59" s="174">
        <f t="shared" si="62"/>
        <v>0.02</v>
      </c>
      <c r="AP59" s="174">
        <f t="shared" si="62"/>
        <v>0</v>
      </c>
      <c r="AQ59" s="174">
        <f t="shared" si="62"/>
        <v>0.01</v>
      </c>
      <c r="AR59" s="174">
        <f t="shared" si="62"/>
        <v>0.25</v>
      </c>
      <c r="AS59" s="174">
        <f t="shared" si="62"/>
        <v>0.08</v>
      </c>
      <c r="AT59" s="174">
        <f t="shared" si="62"/>
        <v>0</v>
      </c>
      <c r="AU59" s="174">
        <f t="shared" si="62"/>
        <v>0</v>
      </c>
      <c r="AV59" s="175">
        <f t="shared" si="9"/>
        <v>1</v>
      </c>
      <c r="AW59" s="176" t="e">
        <f>#REF!/1000</f>
        <v>#REF!</v>
      </c>
      <c r="AX59" s="176" t="e">
        <f>#REF!/1000</f>
        <v>#REF!</v>
      </c>
      <c r="AY59" s="176" t="e">
        <f>#REF!/1000</f>
        <v>#REF!</v>
      </c>
      <c r="AZ59" s="176" t="e">
        <f>#REF!/1000</f>
        <v>#REF!</v>
      </c>
      <c r="BA59" s="176" t="e">
        <f>#REF!/1000</f>
        <v>#REF!</v>
      </c>
      <c r="BB59" s="176" t="e">
        <f>#REF!/1000</f>
        <v>#REF!</v>
      </c>
      <c r="BC59" s="176" t="e">
        <f>#REF!/1000</f>
        <v>#REF!</v>
      </c>
      <c r="BD59" s="176" t="e">
        <f>#REF!/1000</f>
        <v>#REF!</v>
      </c>
      <c r="BE59" s="177" t="e">
        <f>#REF!/1000</f>
        <v>#REF!</v>
      </c>
      <c r="BF59" s="177" t="e">
        <f>#REF!/1000</f>
        <v>#REF!</v>
      </c>
      <c r="BG59" s="178" t="e">
        <f t="shared" si="10"/>
        <v>#REF!</v>
      </c>
    </row>
    <row r="60" ht="16" customHeight="1" spans="1:59">
      <c r="A60" s="22">
        <v>54</v>
      </c>
      <c r="B60" s="39" t="s">
        <v>5427</v>
      </c>
      <c r="C60" s="68" t="s">
        <v>5428</v>
      </c>
      <c r="D60" s="22">
        <v>135</v>
      </c>
      <c r="E60" s="22">
        <v>1</v>
      </c>
      <c r="F60" s="144">
        <v>84910</v>
      </c>
      <c r="G60" s="144" t="s">
        <v>3707</v>
      </c>
      <c r="H60" s="144" t="s">
        <v>5312</v>
      </c>
      <c r="I60" s="144" t="s">
        <v>5345</v>
      </c>
      <c r="J60" s="144" t="s">
        <v>5314</v>
      </c>
      <c r="K60" s="144">
        <f t="shared" si="0"/>
        <v>0.5</v>
      </c>
      <c r="L60" s="157">
        <v>0.5</v>
      </c>
      <c r="M60" s="171"/>
      <c r="N60" s="171">
        <v>0.5</v>
      </c>
      <c r="O60" s="171">
        <v>0.3</v>
      </c>
      <c r="P60" s="171"/>
      <c r="Q60" s="171"/>
      <c r="R60" s="171">
        <v>0.14</v>
      </c>
      <c r="S60" s="171">
        <v>0.06</v>
      </c>
      <c r="T60" s="171"/>
      <c r="U60" s="171"/>
      <c r="V60" s="171"/>
      <c r="W60" s="22">
        <v>1</v>
      </c>
      <c r="X60" s="29">
        <v>97496</v>
      </c>
      <c r="Y60" s="29">
        <v>97496</v>
      </c>
      <c r="Z60" s="36">
        <v>45416.44</v>
      </c>
      <c r="AA60" s="36">
        <f t="shared" si="1"/>
        <v>1</v>
      </c>
      <c r="AB60" s="29"/>
      <c r="AC60" s="29" t="e">
        <f t="shared" si="2"/>
        <v>#REF!</v>
      </c>
      <c r="AD60" s="29" t="e">
        <f t="shared" si="3"/>
        <v>#REF!</v>
      </c>
      <c r="AE60" s="172" t="e">
        <f t="shared" si="4"/>
        <v>#REF!</v>
      </c>
      <c r="AF60" s="28"/>
      <c r="AG60" s="24">
        <v>0.5</v>
      </c>
      <c r="AH60" s="173">
        <f t="shared" si="5"/>
        <v>1</v>
      </c>
      <c r="AI60" s="173"/>
      <c r="AJ60" s="173">
        <f t="shared" si="6"/>
        <v>-0.5</v>
      </c>
      <c r="AK60" s="134">
        <f t="shared" si="7"/>
        <v>0.5</v>
      </c>
      <c r="AL60" s="174">
        <f t="shared" ref="AL60:AU60" si="63">M60</f>
        <v>0</v>
      </c>
      <c r="AM60" s="174">
        <f t="shared" si="63"/>
        <v>0.5</v>
      </c>
      <c r="AN60" s="174">
        <f t="shared" si="63"/>
        <v>0.3</v>
      </c>
      <c r="AO60" s="174">
        <f t="shared" si="63"/>
        <v>0</v>
      </c>
      <c r="AP60" s="174">
        <f t="shared" si="63"/>
        <v>0</v>
      </c>
      <c r="AQ60" s="174">
        <f t="shared" si="63"/>
        <v>0.14</v>
      </c>
      <c r="AR60" s="174">
        <f t="shared" si="63"/>
        <v>0.06</v>
      </c>
      <c r="AS60" s="174">
        <f t="shared" si="63"/>
        <v>0</v>
      </c>
      <c r="AT60" s="174">
        <f t="shared" si="63"/>
        <v>0</v>
      </c>
      <c r="AU60" s="174">
        <f t="shared" si="63"/>
        <v>0</v>
      </c>
      <c r="AV60" s="175">
        <f t="shared" si="9"/>
        <v>1</v>
      </c>
      <c r="AW60" s="176" t="e">
        <f>#REF!/1000</f>
        <v>#REF!</v>
      </c>
      <c r="AX60" s="176" t="e">
        <f>#REF!/1000</f>
        <v>#REF!</v>
      </c>
      <c r="AY60" s="176" t="e">
        <f>#REF!/1000</f>
        <v>#REF!</v>
      </c>
      <c r="AZ60" s="176" t="e">
        <f>#REF!/1000</f>
        <v>#REF!</v>
      </c>
      <c r="BA60" s="176" t="e">
        <f>#REF!/1000</f>
        <v>#REF!</v>
      </c>
      <c r="BB60" s="176" t="e">
        <f>#REF!/1000</f>
        <v>#REF!</v>
      </c>
      <c r="BC60" s="176" t="e">
        <f>#REF!/1000</f>
        <v>#REF!</v>
      </c>
      <c r="BD60" s="176" t="e">
        <f>#REF!/1000</f>
        <v>#REF!</v>
      </c>
      <c r="BE60" s="177" t="e">
        <f>#REF!/1000</f>
        <v>#REF!</v>
      </c>
      <c r="BF60" s="177" t="e">
        <f>#REF!/1000</f>
        <v>#REF!</v>
      </c>
      <c r="BG60" s="178" t="e">
        <f t="shared" si="10"/>
        <v>#REF!</v>
      </c>
    </row>
    <row r="61" ht="16" customHeight="1" spans="1:59">
      <c r="A61" s="22">
        <v>55</v>
      </c>
      <c r="B61" s="39" t="s">
        <v>5429</v>
      </c>
      <c r="C61" s="68" t="s">
        <v>5430</v>
      </c>
      <c r="D61" s="22">
        <v>135</v>
      </c>
      <c r="E61" s="22">
        <v>1</v>
      </c>
      <c r="F61" s="144">
        <v>84986</v>
      </c>
      <c r="G61" s="144" t="s">
        <v>3707</v>
      </c>
      <c r="H61" s="144" t="s">
        <v>3707</v>
      </c>
      <c r="I61" s="144" t="s">
        <v>5345</v>
      </c>
      <c r="J61" s="144" t="s">
        <v>5314</v>
      </c>
      <c r="K61" s="144">
        <f t="shared" si="0"/>
        <v>0.5</v>
      </c>
      <c r="L61" s="157">
        <v>0.5</v>
      </c>
      <c r="M61" s="171"/>
      <c r="N61" s="171">
        <v>0.5</v>
      </c>
      <c r="O61" s="171">
        <v>0.3</v>
      </c>
      <c r="P61" s="171"/>
      <c r="Q61" s="171"/>
      <c r="R61" s="171">
        <v>0.14</v>
      </c>
      <c r="S61" s="171">
        <v>0.06</v>
      </c>
      <c r="T61" s="171"/>
      <c r="U61" s="171"/>
      <c r="V61" s="171"/>
      <c r="W61" s="22">
        <v>1</v>
      </c>
      <c r="X61" s="29">
        <v>97496</v>
      </c>
      <c r="Y61" s="29">
        <v>97496</v>
      </c>
      <c r="Z61" s="36">
        <v>45416.44</v>
      </c>
      <c r="AA61" s="36">
        <f t="shared" si="1"/>
        <v>1</v>
      </c>
      <c r="AB61" s="29"/>
      <c r="AC61" s="29" t="e">
        <f t="shared" si="2"/>
        <v>#REF!</v>
      </c>
      <c r="AD61" s="29" t="e">
        <f t="shared" si="3"/>
        <v>#REF!</v>
      </c>
      <c r="AE61" s="172" t="e">
        <f t="shared" si="4"/>
        <v>#REF!</v>
      </c>
      <c r="AF61" s="28"/>
      <c r="AG61" s="24">
        <v>0.5</v>
      </c>
      <c r="AH61" s="173">
        <f t="shared" si="5"/>
        <v>1</v>
      </c>
      <c r="AI61" s="173"/>
      <c r="AJ61" s="173">
        <f t="shared" si="6"/>
        <v>-0.5</v>
      </c>
      <c r="AK61" s="134">
        <f t="shared" si="7"/>
        <v>0.5</v>
      </c>
      <c r="AL61" s="174">
        <f t="shared" ref="AL61:AU61" si="64">M61</f>
        <v>0</v>
      </c>
      <c r="AM61" s="174">
        <f t="shared" si="64"/>
        <v>0.5</v>
      </c>
      <c r="AN61" s="174">
        <f t="shared" si="64"/>
        <v>0.3</v>
      </c>
      <c r="AO61" s="174">
        <f t="shared" si="64"/>
        <v>0</v>
      </c>
      <c r="AP61" s="174">
        <f t="shared" si="64"/>
        <v>0</v>
      </c>
      <c r="AQ61" s="174">
        <f t="shared" si="64"/>
        <v>0.14</v>
      </c>
      <c r="AR61" s="174">
        <f t="shared" si="64"/>
        <v>0.06</v>
      </c>
      <c r="AS61" s="174">
        <f t="shared" si="64"/>
        <v>0</v>
      </c>
      <c r="AT61" s="174">
        <f t="shared" si="64"/>
        <v>0</v>
      </c>
      <c r="AU61" s="174">
        <f t="shared" si="64"/>
        <v>0</v>
      </c>
      <c r="AV61" s="175">
        <f t="shared" si="9"/>
        <v>1</v>
      </c>
      <c r="AW61" s="176" t="e">
        <f>#REF!/1000</f>
        <v>#REF!</v>
      </c>
      <c r="AX61" s="176" t="e">
        <f>#REF!/1000</f>
        <v>#REF!</v>
      </c>
      <c r="AY61" s="176" t="e">
        <f>#REF!/1000</f>
        <v>#REF!</v>
      </c>
      <c r="AZ61" s="176" t="e">
        <f>#REF!/1000</f>
        <v>#REF!</v>
      </c>
      <c r="BA61" s="176" t="e">
        <f>#REF!/1000</f>
        <v>#REF!</v>
      </c>
      <c r="BB61" s="176" t="e">
        <f>#REF!/1000</f>
        <v>#REF!</v>
      </c>
      <c r="BC61" s="176" t="e">
        <f>#REF!/1000</f>
        <v>#REF!</v>
      </c>
      <c r="BD61" s="176" t="e">
        <f>#REF!/1000</f>
        <v>#REF!</v>
      </c>
      <c r="BE61" s="177" t="e">
        <f>#REF!/1000</f>
        <v>#REF!</v>
      </c>
      <c r="BF61" s="177" t="e">
        <f>#REF!/1000</f>
        <v>#REF!</v>
      </c>
      <c r="BG61" s="178" t="e">
        <f t="shared" si="10"/>
        <v>#REF!</v>
      </c>
    </row>
    <row r="62" ht="16" customHeight="1" spans="1:59">
      <c r="A62" s="22">
        <v>56</v>
      </c>
      <c r="B62" s="39" t="s">
        <v>5431</v>
      </c>
      <c r="C62" s="68" t="s">
        <v>5432</v>
      </c>
      <c r="D62" s="22">
        <v>194</v>
      </c>
      <c r="E62" s="22">
        <v>1</v>
      </c>
      <c r="F62" s="144">
        <v>84382</v>
      </c>
      <c r="G62" s="144" t="s">
        <v>3688</v>
      </c>
      <c r="H62" s="144" t="s">
        <v>5312</v>
      </c>
      <c r="I62" s="144" t="s">
        <v>5317</v>
      </c>
      <c r="J62" s="144" t="s">
        <v>5314</v>
      </c>
      <c r="K62" s="144">
        <f t="shared" si="0"/>
        <v>3</v>
      </c>
      <c r="L62" s="157">
        <v>3</v>
      </c>
      <c r="M62" s="171">
        <v>0.04</v>
      </c>
      <c r="N62" s="171">
        <v>0.15</v>
      </c>
      <c r="O62" s="171">
        <v>0.45</v>
      </c>
      <c r="P62" s="171">
        <v>0.02</v>
      </c>
      <c r="Q62" s="171"/>
      <c r="R62" s="171">
        <v>0.01</v>
      </c>
      <c r="S62" s="171">
        <v>0.25</v>
      </c>
      <c r="T62" s="171">
        <v>0.08</v>
      </c>
      <c r="U62" s="171"/>
      <c r="V62" s="171"/>
      <c r="W62" s="22">
        <v>1</v>
      </c>
      <c r="X62" s="29">
        <v>96905.57</v>
      </c>
      <c r="Y62" s="29">
        <v>96905.57</v>
      </c>
      <c r="Z62" s="36">
        <v>38106.93</v>
      </c>
      <c r="AA62" s="36">
        <f t="shared" si="1"/>
        <v>1</v>
      </c>
      <c r="AB62" s="29"/>
      <c r="AC62" s="29" t="e">
        <f t="shared" si="2"/>
        <v>#REF!</v>
      </c>
      <c r="AD62" s="29" t="e">
        <f t="shared" si="3"/>
        <v>#REF!</v>
      </c>
      <c r="AE62" s="172" t="e">
        <f t="shared" si="4"/>
        <v>#REF!</v>
      </c>
      <c r="AF62" s="28"/>
      <c r="AG62" s="24">
        <v>3</v>
      </c>
      <c r="AH62" s="173">
        <f t="shared" si="5"/>
        <v>1</v>
      </c>
      <c r="AI62" s="173"/>
      <c r="AJ62" s="173">
        <f t="shared" si="6"/>
        <v>2</v>
      </c>
      <c r="AK62" s="134">
        <f t="shared" si="7"/>
        <v>3</v>
      </c>
      <c r="AL62" s="174">
        <f t="shared" ref="AL62:AU62" si="65">M62</f>
        <v>0.04</v>
      </c>
      <c r="AM62" s="174">
        <f t="shared" si="65"/>
        <v>0.15</v>
      </c>
      <c r="AN62" s="174">
        <f t="shared" si="65"/>
        <v>0.45</v>
      </c>
      <c r="AO62" s="174">
        <f t="shared" si="65"/>
        <v>0.02</v>
      </c>
      <c r="AP62" s="174">
        <f t="shared" si="65"/>
        <v>0</v>
      </c>
      <c r="AQ62" s="174">
        <f t="shared" si="65"/>
        <v>0.01</v>
      </c>
      <c r="AR62" s="174">
        <f t="shared" si="65"/>
        <v>0.25</v>
      </c>
      <c r="AS62" s="174">
        <f t="shared" si="65"/>
        <v>0.08</v>
      </c>
      <c r="AT62" s="174">
        <f t="shared" si="65"/>
        <v>0</v>
      </c>
      <c r="AU62" s="174">
        <f t="shared" si="65"/>
        <v>0</v>
      </c>
      <c r="AV62" s="175">
        <f t="shared" si="9"/>
        <v>1</v>
      </c>
      <c r="AW62" s="176" t="e">
        <f>#REF!/1000</f>
        <v>#REF!</v>
      </c>
      <c r="AX62" s="176" t="e">
        <f>#REF!/1000</f>
        <v>#REF!</v>
      </c>
      <c r="AY62" s="176" t="e">
        <f>#REF!/1000</f>
        <v>#REF!</v>
      </c>
      <c r="AZ62" s="176" t="e">
        <f>#REF!/1000</f>
        <v>#REF!</v>
      </c>
      <c r="BA62" s="176" t="e">
        <f>#REF!/1000</f>
        <v>#REF!</v>
      </c>
      <c r="BB62" s="176" t="e">
        <f>#REF!/1000</f>
        <v>#REF!</v>
      </c>
      <c r="BC62" s="176" t="e">
        <f>#REF!/1000</f>
        <v>#REF!</v>
      </c>
      <c r="BD62" s="176" t="e">
        <f>#REF!/1000</f>
        <v>#REF!</v>
      </c>
      <c r="BE62" s="177" t="e">
        <f>#REF!/1000</f>
        <v>#REF!</v>
      </c>
      <c r="BF62" s="177" t="e">
        <f>#REF!/1000</f>
        <v>#REF!</v>
      </c>
      <c r="BG62" s="178" t="e">
        <f t="shared" si="10"/>
        <v>#REF!</v>
      </c>
    </row>
    <row r="63" ht="16" customHeight="1" spans="1:59">
      <c r="A63" s="22">
        <v>57</v>
      </c>
      <c r="B63" s="39" t="s">
        <v>5433</v>
      </c>
      <c r="C63" s="68" t="s">
        <v>5434</v>
      </c>
      <c r="D63" s="22">
        <v>145</v>
      </c>
      <c r="E63" s="22">
        <v>1</v>
      </c>
      <c r="F63" s="144">
        <v>83901</v>
      </c>
      <c r="G63" s="144" t="s">
        <v>3704</v>
      </c>
      <c r="H63" s="144" t="s">
        <v>3704</v>
      </c>
      <c r="I63" s="144" t="s">
        <v>5313</v>
      </c>
      <c r="J63" s="144" t="s">
        <v>5314</v>
      </c>
      <c r="K63" s="144">
        <f t="shared" si="0"/>
        <v>1</v>
      </c>
      <c r="L63" s="157">
        <v>1</v>
      </c>
      <c r="M63" s="171">
        <v>0.6</v>
      </c>
      <c r="N63" s="171">
        <v>0.02</v>
      </c>
      <c r="O63" s="171"/>
      <c r="P63" s="171">
        <v>0.18</v>
      </c>
      <c r="Q63" s="171"/>
      <c r="R63" s="171"/>
      <c r="S63" s="171">
        <v>0.08</v>
      </c>
      <c r="T63" s="171">
        <v>0.12</v>
      </c>
      <c r="U63" s="171"/>
      <c r="V63" s="171"/>
      <c r="W63" s="22">
        <v>1</v>
      </c>
      <c r="X63" s="29">
        <v>96488.59</v>
      </c>
      <c r="Y63" s="29">
        <v>96488.59</v>
      </c>
      <c r="Z63" s="36">
        <v>526.279999999999</v>
      </c>
      <c r="AA63" s="36">
        <f t="shared" si="1"/>
        <v>1</v>
      </c>
      <c r="AB63" s="29"/>
      <c r="AC63" s="29" t="e">
        <f t="shared" si="2"/>
        <v>#REF!</v>
      </c>
      <c r="AD63" s="29" t="e">
        <f t="shared" si="3"/>
        <v>#REF!</v>
      </c>
      <c r="AE63" s="172" t="e">
        <f t="shared" si="4"/>
        <v>#REF!</v>
      </c>
      <c r="AF63" s="28"/>
      <c r="AG63" s="24">
        <v>0.5</v>
      </c>
      <c r="AH63" s="173">
        <f t="shared" si="5"/>
        <v>1</v>
      </c>
      <c r="AI63" s="173"/>
      <c r="AJ63" s="173">
        <f t="shared" si="6"/>
        <v>-0.5</v>
      </c>
      <c r="AK63" s="134">
        <f t="shared" si="7"/>
        <v>1</v>
      </c>
      <c r="AL63" s="174">
        <f t="shared" ref="AL63:AU63" si="66">M63</f>
        <v>0.6</v>
      </c>
      <c r="AM63" s="174">
        <f t="shared" si="66"/>
        <v>0.02</v>
      </c>
      <c r="AN63" s="174">
        <f t="shared" si="66"/>
        <v>0</v>
      </c>
      <c r="AO63" s="174">
        <f t="shared" si="66"/>
        <v>0.18</v>
      </c>
      <c r="AP63" s="174">
        <f t="shared" si="66"/>
        <v>0</v>
      </c>
      <c r="AQ63" s="174">
        <f t="shared" si="66"/>
        <v>0</v>
      </c>
      <c r="AR63" s="174">
        <f t="shared" si="66"/>
        <v>0.08</v>
      </c>
      <c r="AS63" s="174">
        <f t="shared" si="66"/>
        <v>0.12</v>
      </c>
      <c r="AT63" s="174">
        <f t="shared" si="66"/>
        <v>0</v>
      </c>
      <c r="AU63" s="174">
        <f t="shared" si="66"/>
        <v>0</v>
      </c>
      <c r="AV63" s="175">
        <f t="shared" si="9"/>
        <v>1</v>
      </c>
      <c r="AW63" s="176" t="e">
        <f>#REF!/1000</f>
        <v>#REF!</v>
      </c>
      <c r="AX63" s="176" t="e">
        <f>#REF!/1000</f>
        <v>#REF!</v>
      </c>
      <c r="AY63" s="176" t="e">
        <f>#REF!/1000</f>
        <v>#REF!</v>
      </c>
      <c r="AZ63" s="176" t="e">
        <f>#REF!/1000</f>
        <v>#REF!</v>
      </c>
      <c r="BA63" s="176" t="e">
        <f>#REF!/1000</f>
        <v>#REF!</v>
      </c>
      <c r="BB63" s="176" t="e">
        <f>#REF!/1000</f>
        <v>#REF!</v>
      </c>
      <c r="BC63" s="176" t="e">
        <f>#REF!/1000</f>
        <v>#REF!</v>
      </c>
      <c r="BD63" s="176" t="e">
        <f>#REF!/1000</f>
        <v>#REF!</v>
      </c>
      <c r="BE63" s="177" t="e">
        <f>#REF!/1000</f>
        <v>#REF!</v>
      </c>
      <c r="BF63" s="177" t="e">
        <f>#REF!/1000</f>
        <v>#REF!</v>
      </c>
      <c r="BG63" s="178" t="e">
        <f t="shared" si="10"/>
        <v>#REF!</v>
      </c>
    </row>
    <row r="64" ht="16" customHeight="1" spans="1:59">
      <c r="A64" s="22">
        <v>58</v>
      </c>
      <c r="B64" s="39" t="s">
        <v>5310</v>
      </c>
      <c r="C64" s="68" t="s">
        <v>5311</v>
      </c>
      <c r="D64" s="22">
        <v>143</v>
      </c>
      <c r="E64" s="22">
        <v>1</v>
      </c>
      <c r="F64" s="144">
        <v>83899</v>
      </c>
      <c r="G64" s="144" t="s">
        <v>3704</v>
      </c>
      <c r="H64" s="144" t="s">
        <v>3704</v>
      </c>
      <c r="I64" s="144" t="s">
        <v>5313</v>
      </c>
      <c r="J64" s="144" t="s">
        <v>5314</v>
      </c>
      <c r="K64" s="144">
        <f t="shared" si="0"/>
        <v>0.5</v>
      </c>
      <c r="L64" s="157">
        <v>0.5</v>
      </c>
      <c r="M64" s="171">
        <v>0.6</v>
      </c>
      <c r="N64" s="171">
        <v>0.02</v>
      </c>
      <c r="O64" s="171"/>
      <c r="P64" s="171">
        <v>0.18</v>
      </c>
      <c r="Q64" s="171"/>
      <c r="R64" s="171"/>
      <c r="S64" s="171">
        <v>0.08</v>
      </c>
      <c r="T64" s="171">
        <v>0.12</v>
      </c>
      <c r="U64" s="171"/>
      <c r="V64" s="171"/>
      <c r="W64" s="22">
        <v>1</v>
      </c>
      <c r="X64" s="29">
        <v>91155.98</v>
      </c>
      <c r="Y64" s="29">
        <v>91155.98</v>
      </c>
      <c r="Z64" s="36">
        <v>46133.76</v>
      </c>
      <c r="AA64" s="36">
        <f t="shared" si="1"/>
        <v>1</v>
      </c>
      <c r="AB64" s="29"/>
      <c r="AC64" s="29" t="e">
        <f t="shared" si="2"/>
        <v>#REF!</v>
      </c>
      <c r="AD64" s="29" t="e">
        <f t="shared" si="3"/>
        <v>#REF!</v>
      </c>
      <c r="AE64" s="172" t="e">
        <f t="shared" si="4"/>
        <v>#REF!</v>
      </c>
      <c r="AF64" s="28"/>
      <c r="AG64" s="24">
        <v>0.5</v>
      </c>
      <c r="AH64" s="173">
        <f t="shared" si="5"/>
        <v>1</v>
      </c>
      <c r="AI64" s="173"/>
      <c r="AJ64" s="173">
        <f t="shared" si="6"/>
        <v>-0.5</v>
      </c>
      <c r="AK64" s="134">
        <f t="shared" si="7"/>
        <v>0.5</v>
      </c>
      <c r="AL64" s="174">
        <f t="shared" ref="AL64:AU64" si="67">M64</f>
        <v>0.6</v>
      </c>
      <c r="AM64" s="174">
        <f t="shared" si="67"/>
        <v>0.02</v>
      </c>
      <c r="AN64" s="174">
        <f t="shared" si="67"/>
        <v>0</v>
      </c>
      <c r="AO64" s="174">
        <f t="shared" si="67"/>
        <v>0.18</v>
      </c>
      <c r="AP64" s="174">
        <f t="shared" si="67"/>
        <v>0</v>
      </c>
      <c r="AQ64" s="174">
        <f t="shared" si="67"/>
        <v>0</v>
      </c>
      <c r="AR64" s="174">
        <f t="shared" si="67"/>
        <v>0.08</v>
      </c>
      <c r="AS64" s="174">
        <f t="shared" si="67"/>
        <v>0.12</v>
      </c>
      <c r="AT64" s="174">
        <f t="shared" si="67"/>
        <v>0</v>
      </c>
      <c r="AU64" s="174">
        <f t="shared" si="67"/>
        <v>0</v>
      </c>
      <c r="AV64" s="175">
        <f t="shared" si="9"/>
        <v>1</v>
      </c>
      <c r="AW64" s="176" t="e">
        <f>#REF!/1000</f>
        <v>#REF!</v>
      </c>
      <c r="AX64" s="176" t="e">
        <f>#REF!/1000</f>
        <v>#REF!</v>
      </c>
      <c r="AY64" s="176" t="e">
        <f>#REF!/1000</f>
        <v>#REF!</v>
      </c>
      <c r="AZ64" s="176" t="e">
        <f>#REF!/1000</f>
        <v>#REF!</v>
      </c>
      <c r="BA64" s="176" t="e">
        <f>#REF!/1000</f>
        <v>#REF!</v>
      </c>
      <c r="BB64" s="176" t="e">
        <f>#REF!/1000</f>
        <v>#REF!</v>
      </c>
      <c r="BC64" s="176" t="e">
        <f>#REF!/1000</f>
        <v>#REF!</v>
      </c>
      <c r="BD64" s="176" t="e">
        <f>#REF!/1000</f>
        <v>#REF!</v>
      </c>
      <c r="BE64" s="177" t="e">
        <f>#REF!/1000</f>
        <v>#REF!</v>
      </c>
      <c r="BF64" s="177" t="e">
        <f>#REF!/1000</f>
        <v>#REF!</v>
      </c>
      <c r="BG64" s="178" t="e">
        <f t="shared" si="10"/>
        <v>#REF!</v>
      </c>
    </row>
    <row r="65" ht="16" customHeight="1" spans="1:59">
      <c r="A65" s="22">
        <v>59</v>
      </c>
      <c r="B65" s="39" t="s">
        <v>5435</v>
      </c>
      <c r="C65" s="68" t="s">
        <v>5436</v>
      </c>
      <c r="D65" s="22">
        <v>226</v>
      </c>
      <c r="E65" s="22">
        <v>1</v>
      </c>
      <c r="F65" s="144">
        <v>84760</v>
      </c>
      <c r="G65" s="144" t="s">
        <v>3704</v>
      </c>
      <c r="H65" s="144" t="s">
        <v>3704</v>
      </c>
      <c r="I65" s="144" t="s">
        <v>5313</v>
      </c>
      <c r="J65" s="144" t="s">
        <v>5314</v>
      </c>
      <c r="K65" s="144">
        <f t="shared" si="0"/>
        <v>3</v>
      </c>
      <c r="L65" s="157">
        <v>3</v>
      </c>
      <c r="M65" s="171"/>
      <c r="N65" s="171">
        <v>0.85</v>
      </c>
      <c r="O65" s="171">
        <v>0.05</v>
      </c>
      <c r="P65" s="171"/>
      <c r="Q65" s="171"/>
      <c r="R65" s="171">
        <v>0.1</v>
      </c>
      <c r="S65" s="171"/>
      <c r="T65" s="171"/>
      <c r="U65" s="171"/>
      <c r="V65" s="171"/>
      <c r="W65" s="22">
        <v>1</v>
      </c>
      <c r="X65" s="29">
        <v>84605.93</v>
      </c>
      <c r="Y65" s="29">
        <v>84605.93</v>
      </c>
      <c r="Z65" s="36">
        <v>23763.71</v>
      </c>
      <c r="AA65" s="36">
        <f t="shared" si="1"/>
        <v>1</v>
      </c>
      <c r="AB65" s="29"/>
      <c r="AC65" s="29" t="e">
        <f t="shared" si="2"/>
        <v>#REF!</v>
      </c>
      <c r="AD65" s="29" t="e">
        <f t="shared" si="3"/>
        <v>#REF!</v>
      </c>
      <c r="AE65" s="172" t="e">
        <f t="shared" si="4"/>
        <v>#REF!</v>
      </c>
      <c r="AF65" s="28"/>
      <c r="AG65" s="24">
        <v>5</v>
      </c>
      <c r="AH65" s="173">
        <f t="shared" si="5"/>
        <v>1</v>
      </c>
      <c r="AI65" s="173"/>
      <c r="AJ65" s="173">
        <f t="shared" si="6"/>
        <v>4</v>
      </c>
      <c r="AK65" s="134">
        <f t="shared" si="7"/>
        <v>3</v>
      </c>
      <c r="AL65" s="174">
        <f t="shared" ref="AL65:AU65" si="68">M65</f>
        <v>0</v>
      </c>
      <c r="AM65" s="174">
        <f t="shared" si="68"/>
        <v>0.85</v>
      </c>
      <c r="AN65" s="174">
        <f t="shared" si="68"/>
        <v>0.05</v>
      </c>
      <c r="AO65" s="174">
        <f t="shared" si="68"/>
        <v>0</v>
      </c>
      <c r="AP65" s="174">
        <f t="shared" si="68"/>
        <v>0</v>
      </c>
      <c r="AQ65" s="174">
        <f t="shared" si="68"/>
        <v>0.1</v>
      </c>
      <c r="AR65" s="174">
        <f t="shared" si="68"/>
        <v>0</v>
      </c>
      <c r="AS65" s="174">
        <f t="shared" si="68"/>
        <v>0</v>
      </c>
      <c r="AT65" s="174">
        <f t="shared" si="68"/>
        <v>0</v>
      </c>
      <c r="AU65" s="174">
        <f t="shared" si="68"/>
        <v>0</v>
      </c>
      <c r="AV65" s="175">
        <f t="shared" si="9"/>
        <v>1</v>
      </c>
      <c r="AW65" s="176" t="e">
        <f>#REF!/1000</f>
        <v>#REF!</v>
      </c>
      <c r="AX65" s="176" t="e">
        <f>#REF!/1000</f>
        <v>#REF!</v>
      </c>
      <c r="AY65" s="176" t="e">
        <f>#REF!/1000</f>
        <v>#REF!</v>
      </c>
      <c r="AZ65" s="176" t="e">
        <f>#REF!/1000</f>
        <v>#REF!</v>
      </c>
      <c r="BA65" s="176" t="e">
        <f>#REF!/1000</f>
        <v>#REF!</v>
      </c>
      <c r="BB65" s="176" t="e">
        <f>#REF!/1000</f>
        <v>#REF!</v>
      </c>
      <c r="BC65" s="176" t="e">
        <f>#REF!/1000</f>
        <v>#REF!</v>
      </c>
      <c r="BD65" s="176" t="e">
        <f>#REF!/1000</f>
        <v>#REF!</v>
      </c>
      <c r="BE65" s="177" t="e">
        <f>#REF!/1000</f>
        <v>#REF!</v>
      </c>
      <c r="BF65" s="177" t="e">
        <f>#REF!/1000</f>
        <v>#REF!</v>
      </c>
      <c r="BG65" s="178" t="e">
        <f t="shared" si="10"/>
        <v>#REF!</v>
      </c>
    </row>
    <row r="66" ht="16" customHeight="1" spans="1:59">
      <c r="A66" s="22">
        <v>60</v>
      </c>
      <c r="B66" s="39" t="s">
        <v>5437</v>
      </c>
      <c r="C66" s="68" t="s">
        <v>5438</v>
      </c>
      <c r="D66" s="22">
        <v>194</v>
      </c>
      <c r="E66" s="22">
        <v>1</v>
      </c>
      <c r="F66" s="144">
        <v>84235</v>
      </c>
      <c r="G66" s="144" t="s">
        <v>3688</v>
      </c>
      <c r="H66" s="144" t="s">
        <v>3699</v>
      </c>
      <c r="I66" s="144" t="s">
        <v>5317</v>
      </c>
      <c r="J66" s="144" t="s">
        <v>5314</v>
      </c>
      <c r="K66" s="144">
        <f t="shared" si="0"/>
        <v>14.2</v>
      </c>
      <c r="L66" s="157">
        <v>14.2</v>
      </c>
      <c r="M66" s="171">
        <v>0.0422535211267606</v>
      </c>
      <c r="N66" s="171">
        <v>0.408450704225352</v>
      </c>
      <c r="O66" s="171">
        <v>0.450704225352113</v>
      </c>
      <c r="P66" s="171">
        <v>0.00704225352112676</v>
      </c>
      <c r="Q66" s="171">
        <v>0.0352112676056338</v>
      </c>
      <c r="R66" s="171">
        <v>0.028169014084507</v>
      </c>
      <c r="S66" s="171">
        <v>0.028169014084507</v>
      </c>
      <c r="T66" s="171"/>
      <c r="U66" s="171"/>
      <c r="V66" s="171"/>
      <c r="W66" s="22">
        <v>1</v>
      </c>
      <c r="X66" s="29">
        <v>82172.19</v>
      </c>
      <c r="Y66" s="29">
        <v>82172.19</v>
      </c>
      <c r="Z66" s="36">
        <v>33818.68</v>
      </c>
      <c r="AA66" s="36">
        <f t="shared" si="1"/>
        <v>1</v>
      </c>
      <c r="AB66" s="29"/>
      <c r="AC66" s="29" t="e">
        <f t="shared" si="2"/>
        <v>#REF!</v>
      </c>
      <c r="AD66" s="29" t="e">
        <f t="shared" si="3"/>
        <v>#REF!</v>
      </c>
      <c r="AE66" s="172" t="e">
        <f t="shared" si="4"/>
        <v>#REF!</v>
      </c>
      <c r="AF66" s="28"/>
      <c r="AG66" s="24">
        <v>15</v>
      </c>
      <c r="AH66" s="173">
        <f t="shared" si="5"/>
        <v>1</v>
      </c>
      <c r="AI66" s="173" t="s">
        <v>5318</v>
      </c>
      <c r="AJ66" s="173">
        <f t="shared" si="6"/>
        <v>14</v>
      </c>
      <c r="AK66" s="134">
        <f t="shared" si="7"/>
        <v>14.2</v>
      </c>
      <c r="AL66" s="174">
        <f t="shared" ref="AL66:AU66" si="69">M66</f>
        <v>0.0422535211267606</v>
      </c>
      <c r="AM66" s="174">
        <f t="shared" si="69"/>
        <v>0.408450704225352</v>
      </c>
      <c r="AN66" s="174">
        <f t="shared" si="69"/>
        <v>0.450704225352113</v>
      </c>
      <c r="AO66" s="174">
        <f t="shared" si="69"/>
        <v>0.00704225352112676</v>
      </c>
      <c r="AP66" s="174">
        <f t="shared" si="69"/>
        <v>0.0352112676056338</v>
      </c>
      <c r="AQ66" s="174">
        <f t="shared" si="69"/>
        <v>0.028169014084507</v>
      </c>
      <c r="AR66" s="174">
        <f t="shared" si="69"/>
        <v>0.028169014084507</v>
      </c>
      <c r="AS66" s="174">
        <f t="shared" si="69"/>
        <v>0</v>
      </c>
      <c r="AT66" s="174">
        <f t="shared" si="69"/>
        <v>0</v>
      </c>
      <c r="AU66" s="174">
        <f t="shared" si="69"/>
        <v>0</v>
      </c>
      <c r="AV66" s="175">
        <f t="shared" si="9"/>
        <v>1</v>
      </c>
      <c r="AW66" s="176" t="e">
        <f>#REF!/1000</f>
        <v>#REF!</v>
      </c>
      <c r="AX66" s="176" t="e">
        <f>#REF!/1000</f>
        <v>#REF!</v>
      </c>
      <c r="AY66" s="176" t="e">
        <f>#REF!/1000</f>
        <v>#REF!</v>
      </c>
      <c r="AZ66" s="176" t="e">
        <f>#REF!/1000</f>
        <v>#REF!</v>
      </c>
      <c r="BA66" s="176" t="e">
        <f>#REF!/1000</f>
        <v>#REF!</v>
      </c>
      <c r="BB66" s="176" t="e">
        <f>#REF!/1000</f>
        <v>#REF!</v>
      </c>
      <c r="BC66" s="176" t="e">
        <f>#REF!/1000</f>
        <v>#REF!</v>
      </c>
      <c r="BD66" s="176" t="e">
        <f>#REF!/1000</f>
        <v>#REF!</v>
      </c>
      <c r="BE66" s="177" t="e">
        <f>#REF!/1000</f>
        <v>#REF!</v>
      </c>
      <c r="BF66" s="177" t="e">
        <f>#REF!/1000</f>
        <v>#REF!</v>
      </c>
      <c r="BG66" s="178" t="e">
        <f t="shared" si="10"/>
        <v>#REF!</v>
      </c>
    </row>
    <row r="67" ht="16" customHeight="1" spans="1:59">
      <c r="A67" s="22">
        <v>61</v>
      </c>
      <c r="B67" s="39" t="s">
        <v>5439</v>
      </c>
      <c r="C67" s="68" t="s">
        <v>5440</v>
      </c>
      <c r="D67" s="22">
        <v>226</v>
      </c>
      <c r="E67" s="22">
        <v>1</v>
      </c>
      <c r="F67" s="144">
        <v>84865</v>
      </c>
      <c r="G67" s="144" t="s">
        <v>3704</v>
      </c>
      <c r="H67" s="144" t="s">
        <v>5312</v>
      </c>
      <c r="I67" s="144" t="s">
        <v>5313</v>
      </c>
      <c r="J67" s="144" t="s">
        <v>5314</v>
      </c>
      <c r="K67" s="144">
        <f t="shared" si="0"/>
        <v>0.5</v>
      </c>
      <c r="L67" s="157">
        <v>0.5</v>
      </c>
      <c r="M67" s="171">
        <v>0.6</v>
      </c>
      <c r="N67" s="171">
        <v>0.02</v>
      </c>
      <c r="O67" s="171"/>
      <c r="P67" s="171">
        <v>0.18</v>
      </c>
      <c r="Q67" s="171"/>
      <c r="R67" s="171"/>
      <c r="S67" s="171">
        <v>0.08</v>
      </c>
      <c r="T67" s="171">
        <v>0.12</v>
      </c>
      <c r="U67" s="171"/>
      <c r="V67" s="171"/>
      <c r="W67" s="22">
        <v>1</v>
      </c>
      <c r="X67" s="29">
        <v>79327.28</v>
      </c>
      <c r="Y67" s="29">
        <v>79327.28</v>
      </c>
      <c r="Z67" s="36">
        <v>2728.88</v>
      </c>
      <c r="AA67" s="36">
        <f t="shared" si="1"/>
        <v>1</v>
      </c>
      <c r="AB67" s="29"/>
      <c r="AC67" s="29" t="e">
        <f t="shared" si="2"/>
        <v>#REF!</v>
      </c>
      <c r="AD67" s="29" t="e">
        <f t="shared" si="3"/>
        <v>#REF!</v>
      </c>
      <c r="AE67" s="172" t="e">
        <f t="shared" si="4"/>
        <v>#REF!</v>
      </c>
      <c r="AF67" s="28"/>
      <c r="AG67" s="24">
        <v>0.5</v>
      </c>
      <c r="AH67" s="173">
        <f t="shared" si="5"/>
        <v>1</v>
      </c>
      <c r="AI67" s="173"/>
      <c r="AJ67" s="173">
        <f t="shared" si="6"/>
        <v>-0.5</v>
      </c>
      <c r="AK67" s="134">
        <f t="shared" si="7"/>
        <v>0.5</v>
      </c>
      <c r="AL67" s="174">
        <f t="shared" ref="AL67:AU67" si="70">M67</f>
        <v>0.6</v>
      </c>
      <c r="AM67" s="174">
        <f t="shared" si="70"/>
        <v>0.02</v>
      </c>
      <c r="AN67" s="174">
        <f t="shared" si="70"/>
        <v>0</v>
      </c>
      <c r="AO67" s="174">
        <f t="shared" si="70"/>
        <v>0.18</v>
      </c>
      <c r="AP67" s="174">
        <f t="shared" si="70"/>
        <v>0</v>
      </c>
      <c r="AQ67" s="174">
        <f t="shared" si="70"/>
        <v>0</v>
      </c>
      <c r="AR67" s="174">
        <f t="shared" si="70"/>
        <v>0.08</v>
      </c>
      <c r="AS67" s="174">
        <f t="shared" si="70"/>
        <v>0.12</v>
      </c>
      <c r="AT67" s="174">
        <f t="shared" si="70"/>
        <v>0</v>
      </c>
      <c r="AU67" s="174">
        <f t="shared" si="70"/>
        <v>0</v>
      </c>
      <c r="AV67" s="175">
        <f t="shared" si="9"/>
        <v>1</v>
      </c>
      <c r="AW67" s="176" t="e">
        <f>#REF!/1000</f>
        <v>#REF!</v>
      </c>
      <c r="AX67" s="176" t="e">
        <f>#REF!/1000</f>
        <v>#REF!</v>
      </c>
      <c r="AY67" s="176" t="e">
        <f>#REF!/1000</f>
        <v>#REF!</v>
      </c>
      <c r="AZ67" s="176" t="e">
        <f>#REF!/1000</f>
        <v>#REF!</v>
      </c>
      <c r="BA67" s="176" t="e">
        <f>#REF!/1000</f>
        <v>#REF!</v>
      </c>
      <c r="BB67" s="176" t="e">
        <f>#REF!/1000</f>
        <v>#REF!</v>
      </c>
      <c r="BC67" s="176" t="e">
        <f>#REF!/1000</f>
        <v>#REF!</v>
      </c>
      <c r="BD67" s="176" t="e">
        <f>#REF!/1000</f>
        <v>#REF!</v>
      </c>
      <c r="BE67" s="177" t="e">
        <f>#REF!/1000</f>
        <v>#REF!</v>
      </c>
      <c r="BF67" s="177" t="e">
        <f>#REF!/1000</f>
        <v>#REF!</v>
      </c>
      <c r="BG67" s="178" t="e">
        <f t="shared" si="10"/>
        <v>#REF!</v>
      </c>
    </row>
    <row r="68" ht="16" customHeight="1" spans="1:59">
      <c r="A68" s="22">
        <v>62</v>
      </c>
      <c r="B68" s="39" t="s">
        <v>5441</v>
      </c>
      <c r="C68" s="68" t="s">
        <v>5442</v>
      </c>
      <c r="D68" s="22">
        <v>197</v>
      </c>
      <c r="E68" s="22">
        <v>1</v>
      </c>
      <c r="F68" s="144">
        <v>85065</v>
      </c>
      <c r="G68" s="144" t="s">
        <v>3704</v>
      </c>
      <c r="H68" s="144" t="s">
        <v>3704</v>
      </c>
      <c r="I68" s="144" t="s">
        <v>5321</v>
      </c>
      <c r="J68" s="144" t="s">
        <v>5314</v>
      </c>
      <c r="K68" s="144">
        <f t="shared" si="0"/>
        <v>1.5</v>
      </c>
      <c r="L68" s="157">
        <v>1.5</v>
      </c>
      <c r="M68" s="171">
        <v>0.493333333333333</v>
      </c>
      <c r="N68" s="171">
        <v>0.0533333333333333</v>
      </c>
      <c r="O68" s="171"/>
      <c r="P68" s="171">
        <v>0.22</v>
      </c>
      <c r="Q68" s="171"/>
      <c r="R68" s="171"/>
      <c r="S68" s="171">
        <v>0.1</v>
      </c>
      <c r="T68" s="171">
        <v>0.133333333333333</v>
      </c>
      <c r="U68" s="171"/>
      <c r="V68" s="171"/>
      <c r="W68" s="22">
        <v>1</v>
      </c>
      <c r="X68" s="29">
        <v>57292.48</v>
      </c>
      <c r="Y68" s="29">
        <v>57292.48</v>
      </c>
      <c r="Z68" s="36">
        <v>28945.67</v>
      </c>
      <c r="AA68" s="36">
        <f t="shared" si="1"/>
        <v>1</v>
      </c>
      <c r="AB68" s="29"/>
      <c r="AC68" s="29" t="e">
        <f t="shared" si="2"/>
        <v>#REF!</v>
      </c>
      <c r="AD68" s="29" t="e">
        <f t="shared" si="3"/>
        <v>#REF!</v>
      </c>
      <c r="AE68" s="172" t="e">
        <f t="shared" si="4"/>
        <v>#REF!</v>
      </c>
      <c r="AF68" s="28"/>
      <c r="AG68" s="24">
        <v>1.5</v>
      </c>
      <c r="AH68" s="173">
        <f t="shared" si="5"/>
        <v>0.999999999999999</v>
      </c>
      <c r="AI68" s="173"/>
      <c r="AJ68" s="173">
        <f t="shared" si="6"/>
        <v>0.500000000000001</v>
      </c>
      <c r="AK68" s="134">
        <f t="shared" si="7"/>
        <v>1.5</v>
      </c>
      <c r="AL68" s="174">
        <f t="shared" ref="AL68:AU68" si="71">M68</f>
        <v>0.493333333333333</v>
      </c>
      <c r="AM68" s="174">
        <f t="shared" si="71"/>
        <v>0.0533333333333333</v>
      </c>
      <c r="AN68" s="174">
        <f t="shared" si="71"/>
        <v>0</v>
      </c>
      <c r="AO68" s="174">
        <f t="shared" si="71"/>
        <v>0.22</v>
      </c>
      <c r="AP68" s="174">
        <f t="shared" si="71"/>
        <v>0</v>
      </c>
      <c r="AQ68" s="174">
        <f t="shared" si="71"/>
        <v>0</v>
      </c>
      <c r="AR68" s="174">
        <f t="shared" si="71"/>
        <v>0.1</v>
      </c>
      <c r="AS68" s="174">
        <f t="shared" si="71"/>
        <v>0.133333333333333</v>
      </c>
      <c r="AT68" s="174">
        <f t="shared" si="71"/>
        <v>0</v>
      </c>
      <c r="AU68" s="174">
        <f t="shared" si="71"/>
        <v>0</v>
      </c>
      <c r="AV68" s="175">
        <f t="shared" si="9"/>
        <v>0.999999999999999</v>
      </c>
      <c r="AW68" s="176" t="e">
        <f>#REF!/1000</f>
        <v>#REF!</v>
      </c>
      <c r="AX68" s="176" t="e">
        <f>#REF!/1000</f>
        <v>#REF!</v>
      </c>
      <c r="AY68" s="176" t="e">
        <f>#REF!/1000</f>
        <v>#REF!</v>
      </c>
      <c r="AZ68" s="176" t="e">
        <f>#REF!/1000</f>
        <v>#REF!</v>
      </c>
      <c r="BA68" s="176" t="e">
        <f>#REF!/1000</f>
        <v>#REF!</v>
      </c>
      <c r="BB68" s="176" t="e">
        <f>#REF!/1000</f>
        <v>#REF!</v>
      </c>
      <c r="BC68" s="176" t="e">
        <f>#REF!/1000</f>
        <v>#REF!</v>
      </c>
      <c r="BD68" s="176" t="e">
        <f>#REF!/1000</f>
        <v>#REF!</v>
      </c>
      <c r="BE68" s="177" t="e">
        <f>#REF!/1000</f>
        <v>#REF!</v>
      </c>
      <c r="BF68" s="177" t="e">
        <f>#REF!/1000</f>
        <v>#REF!</v>
      </c>
      <c r="BG68" s="178" t="e">
        <f t="shared" si="10"/>
        <v>#REF!</v>
      </c>
    </row>
    <row r="69" ht="16" customHeight="1" spans="1:59">
      <c r="A69" s="22">
        <v>63</v>
      </c>
      <c r="B69" s="39" t="s">
        <v>5406</v>
      </c>
      <c r="C69" s="68" t="s">
        <v>5407</v>
      </c>
      <c r="D69" s="22">
        <v>135</v>
      </c>
      <c r="E69" s="22">
        <v>1</v>
      </c>
      <c r="F69" s="144">
        <v>84859</v>
      </c>
      <c r="G69" s="144" t="s">
        <v>3704</v>
      </c>
      <c r="H69" s="144" t="s">
        <v>3704</v>
      </c>
      <c r="I69" s="144" t="s">
        <v>5313</v>
      </c>
      <c r="J69" s="144" t="s">
        <v>5314</v>
      </c>
      <c r="K69" s="144">
        <f t="shared" si="0"/>
        <v>3</v>
      </c>
      <c r="L69" s="157">
        <v>3</v>
      </c>
      <c r="M69" s="171">
        <v>0.04</v>
      </c>
      <c r="N69" s="171">
        <v>0.15</v>
      </c>
      <c r="O69" s="171">
        <v>0.45</v>
      </c>
      <c r="P69" s="171">
        <v>0.02</v>
      </c>
      <c r="Q69" s="171"/>
      <c r="R69" s="171">
        <v>0.01</v>
      </c>
      <c r="S69" s="171">
        <v>0.25</v>
      </c>
      <c r="T69" s="171">
        <v>0.08</v>
      </c>
      <c r="U69" s="171"/>
      <c r="V69" s="171"/>
      <c r="W69" s="22">
        <v>1</v>
      </c>
      <c r="X69" s="29">
        <v>57166.28</v>
      </c>
      <c r="Y69" s="29">
        <v>57166.28</v>
      </c>
      <c r="Z69" s="36">
        <v>25826.63</v>
      </c>
      <c r="AA69" s="36">
        <f t="shared" si="1"/>
        <v>1</v>
      </c>
      <c r="AB69" s="29"/>
      <c r="AC69" s="29" t="e">
        <f t="shared" si="2"/>
        <v>#REF!</v>
      </c>
      <c r="AD69" s="29" t="e">
        <f t="shared" si="3"/>
        <v>#REF!</v>
      </c>
      <c r="AE69" s="172" t="e">
        <f t="shared" si="4"/>
        <v>#REF!</v>
      </c>
      <c r="AF69" s="28"/>
      <c r="AG69" s="24">
        <v>3</v>
      </c>
      <c r="AH69" s="173">
        <f t="shared" si="5"/>
        <v>1</v>
      </c>
      <c r="AI69" s="173"/>
      <c r="AJ69" s="173">
        <f t="shared" si="6"/>
        <v>2</v>
      </c>
      <c r="AK69" s="134">
        <f t="shared" si="7"/>
        <v>3</v>
      </c>
      <c r="AL69" s="174">
        <f t="shared" ref="AL69:AU69" si="72">M69</f>
        <v>0.04</v>
      </c>
      <c r="AM69" s="174">
        <f t="shared" si="72"/>
        <v>0.15</v>
      </c>
      <c r="AN69" s="174">
        <f t="shared" si="72"/>
        <v>0.45</v>
      </c>
      <c r="AO69" s="174">
        <f t="shared" si="72"/>
        <v>0.02</v>
      </c>
      <c r="AP69" s="174">
        <f t="shared" si="72"/>
        <v>0</v>
      </c>
      <c r="AQ69" s="174">
        <f t="shared" si="72"/>
        <v>0.01</v>
      </c>
      <c r="AR69" s="174">
        <f t="shared" si="72"/>
        <v>0.25</v>
      </c>
      <c r="AS69" s="174">
        <f t="shared" si="72"/>
        <v>0.08</v>
      </c>
      <c r="AT69" s="174">
        <f t="shared" si="72"/>
        <v>0</v>
      </c>
      <c r="AU69" s="174">
        <f t="shared" si="72"/>
        <v>0</v>
      </c>
      <c r="AV69" s="175">
        <f t="shared" si="9"/>
        <v>1</v>
      </c>
      <c r="AW69" s="176" t="e">
        <f>#REF!/1000</f>
        <v>#REF!</v>
      </c>
      <c r="AX69" s="176" t="e">
        <f>#REF!/1000</f>
        <v>#REF!</v>
      </c>
      <c r="AY69" s="176" t="e">
        <f>#REF!/1000</f>
        <v>#REF!</v>
      </c>
      <c r="AZ69" s="176" t="e">
        <f>#REF!/1000</f>
        <v>#REF!</v>
      </c>
      <c r="BA69" s="176" t="e">
        <f>#REF!/1000</f>
        <v>#REF!</v>
      </c>
      <c r="BB69" s="176" t="e">
        <f>#REF!/1000</f>
        <v>#REF!</v>
      </c>
      <c r="BC69" s="176" t="e">
        <f>#REF!/1000</f>
        <v>#REF!</v>
      </c>
      <c r="BD69" s="176" t="e">
        <f>#REF!/1000</f>
        <v>#REF!</v>
      </c>
      <c r="BE69" s="177" t="e">
        <f>#REF!/1000</f>
        <v>#REF!</v>
      </c>
      <c r="BF69" s="177" t="e">
        <f>#REF!/1000</f>
        <v>#REF!</v>
      </c>
      <c r="BG69" s="178" t="e">
        <f t="shared" si="10"/>
        <v>#REF!</v>
      </c>
    </row>
    <row r="70" ht="16" customHeight="1" spans="1:59">
      <c r="A70" s="22">
        <v>64</v>
      </c>
      <c r="B70" s="39" t="s">
        <v>5443</v>
      </c>
      <c r="C70" s="68" t="s">
        <v>5444</v>
      </c>
      <c r="D70" s="22">
        <v>178</v>
      </c>
      <c r="E70" s="22">
        <v>1</v>
      </c>
      <c r="F70" s="144">
        <v>85072</v>
      </c>
      <c r="G70" s="144" t="s">
        <v>3704</v>
      </c>
      <c r="H70" s="144" t="s">
        <v>3704</v>
      </c>
      <c r="I70" s="144" t="s">
        <v>5321</v>
      </c>
      <c r="J70" s="144" t="s">
        <v>5314</v>
      </c>
      <c r="K70" s="144">
        <f t="shared" si="0"/>
        <v>3</v>
      </c>
      <c r="L70" s="157">
        <v>3</v>
      </c>
      <c r="M70" s="171">
        <v>0.04</v>
      </c>
      <c r="N70" s="171">
        <v>0.15</v>
      </c>
      <c r="O70" s="171">
        <v>0.45</v>
      </c>
      <c r="P70" s="171">
        <v>0.02</v>
      </c>
      <c r="Q70" s="171"/>
      <c r="R70" s="171">
        <v>0.01</v>
      </c>
      <c r="S70" s="171">
        <v>0.25</v>
      </c>
      <c r="T70" s="171">
        <v>0.08</v>
      </c>
      <c r="U70" s="171"/>
      <c r="V70" s="171"/>
      <c r="W70" s="22">
        <v>1</v>
      </c>
      <c r="X70" s="29">
        <v>55971.23</v>
      </c>
      <c r="Y70" s="29">
        <v>55971.23</v>
      </c>
      <c r="Z70" s="36">
        <v>28750.75</v>
      </c>
      <c r="AA70" s="36">
        <f t="shared" si="1"/>
        <v>1</v>
      </c>
      <c r="AB70" s="29"/>
      <c r="AC70" s="29" t="e">
        <f t="shared" si="2"/>
        <v>#REF!</v>
      </c>
      <c r="AD70" s="29" t="e">
        <f t="shared" si="3"/>
        <v>#REF!</v>
      </c>
      <c r="AE70" s="172" t="e">
        <f t="shared" si="4"/>
        <v>#REF!</v>
      </c>
      <c r="AF70" s="28"/>
      <c r="AG70" s="24">
        <v>3</v>
      </c>
      <c r="AH70" s="173">
        <f t="shared" si="5"/>
        <v>1</v>
      </c>
      <c r="AI70" s="173"/>
      <c r="AJ70" s="173">
        <f t="shared" si="6"/>
        <v>2</v>
      </c>
      <c r="AK70" s="134">
        <f t="shared" si="7"/>
        <v>3</v>
      </c>
      <c r="AL70" s="174">
        <f t="shared" ref="AL70:AU70" si="73">M70</f>
        <v>0.04</v>
      </c>
      <c r="AM70" s="174">
        <f t="shared" si="73"/>
        <v>0.15</v>
      </c>
      <c r="AN70" s="174">
        <f t="shared" si="73"/>
        <v>0.45</v>
      </c>
      <c r="AO70" s="174">
        <f t="shared" si="73"/>
        <v>0.02</v>
      </c>
      <c r="AP70" s="174">
        <f t="shared" si="73"/>
        <v>0</v>
      </c>
      <c r="AQ70" s="174">
        <f t="shared" si="73"/>
        <v>0.01</v>
      </c>
      <c r="AR70" s="174">
        <f t="shared" si="73"/>
        <v>0.25</v>
      </c>
      <c r="AS70" s="174">
        <f t="shared" si="73"/>
        <v>0.08</v>
      </c>
      <c r="AT70" s="174">
        <f t="shared" si="73"/>
        <v>0</v>
      </c>
      <c r="AU70" s="174">
        <f t="shared" si="73"/>
        <v>0</v>
      </c>
      <c r="AV70" s="175">
        <f t="shared" si="9"/>
        <v>1</v>
      </c>
      <c r="AW70" s="176" t="e">
        <f>#REF!/1000</f>
        <v>#REF!</v>
      </c>
      <c r="AX70" s="176" t="e">
        <f>#REF!/1000</f>
        <v>#REF!</v>
      </c>
      <c r="AY70" s="176" t="e">
        <f>#REF!/1000</f>
        <v>#REF!</v>
      </c>
      <c r="AZ70" s="176" t="e">
        <f>#REF!/1000</f>
        <v>#REF!</v>
      </c>
      <c r="BA70" s="176" t="e">
        <f>#REF!/1000</f>
        <v>#REF!</v>
      </c>
      <c r="BB70" s="176" t="e">
        <f>#REF!/1000</f>
        <v>#REF!</v>
      </c>
      <c r="BC70" s="176" t="e">
        <f>#REF!/1000</f>
        <v>#REF!</v>
      </c>
      <c r="BD70" s="176" t="e">
        <f>#REF!/1000</f>
        <v>#REF!</v>
      </c>
      <c r="BE70" s="177" t="e">
        <f>#REF!/1000</f>
        <v>#REF!</v>
      </c>
      <c r="BF70" s="177" t="e">
        <f>#REF!/1000</f>
        <v>#REF!</v>
      </c>
      <c r="BG70" s="178" t="e">
        <f t="shared" si="10"/>
        <v>#REF!</v>
      </c>
    </row>
    <row r="71" ht="16" customHeight="1" spans="1:59">
      <c r="A71" s="22">
        <v>65</v>
      </c>
      <c r="B71" s="39" t="s">
        <v>2048</v>
      </c>
      <c r="C71" s="68" t="s">
        <v>2049</v>
      </c>
      <c r="D71" s="22">
        <v>226</v>
      </c>
      <c r="E71" s="22">
        <v>1</v>
      </c>
      <c r="F71" s="144">
        <v>84871</v>
      </c>
      <c r="G71" s="144" t="s">
        <v>3704</v>
      </c>
      <c r="H71" s="144" t="s">
        <v>5312</v>
      </c>
      <c r="I71" s="144" t="s">
        <v>5313</v>
      </c>
      <c r="J71" s="144" t="s">
        <v>5314</v>
      </c>
      <c r="K71" s="144">
        <f t="shared" ref="K71:K134" si="74">L71/E71</f>
        <v>3</v>
      </c>
      <c r="L71" s="157">
        <v>3</v>
      </c>
      <c r="M71" s="171">
        <v>0.04</v>
      </c>
      <c r="N71" s="171">
        <v>0.15</v>
      </c>
      <c r="O71" s="171">
        <v>0.45</v>
      </c>
      <c r="P71" s="171">
        <v>0.02</v>
      </c>
      <c r="Q71" s="171"/>
      <c r="R71" s="171">
        <v>0.01</v>
      </c>
      <c r="S71" s="171">
        <v>0.25</v>
      </c>
      <c r="T71" s="171">
        <v>0.08</v>
      </c>
      <c r="U71" s="171"/>
      <c r="V71" s="171"/>
      <c r="W71" s="22">
        <v>1</v>
      </c>
      <c r="X71" s="29">
        <v>55116.51</v>
      </c>
      <c r="Y71" s="29">
        <v>55116.51</v>
      </c>
      <c r="Z71" s="36">
        <v>34500.9</v>
      </c>
      <c r="AA71" s="36">
        <f t="shared" ref="AA71:AA134" si="75">W71</f>
        <v>1</v>
      </c>
      <c r="AB71" s="29"/>
      <c r="AC71" s="29" t="e">
        <f t="shared" ref="AC71:AC134" si="76">BG71</f>
        <v>#REF!</v>
      </c>
      <c r="AD71" s="29" t="e">
        <f t="shared" ref="AD71:AD134" si="77">AC71-Z71</f>
        <v>#REF!</v>
      </c>
      <c r="AE71" s="172" t="e">
        <f t="shared" ref="AE71:AE134" si="78">AD71/Z71</f>
        <v>#REF!</v>
      </c>
      <c r="AF71" s="28"/>
      <c r="AG71" s="24">
        <v>3</v>
      </c>
      <c r="AH71" s="173">
        <f t="shared" ref="AH71:AH134" si="79">SUM(M71:T71)</f>
        <v>1</v>
      </c>
      <c r="AI71" s="173"/>
      <c r="AJ71" s="173">
        <f t="shared" ref="AJ71:AJ134" si="80">AG71-AH71</f>
        <v>2</v>
      </c>
      <c r="AK71" s="134">
        <f t="shared" ref="AK71:AK134" si="81">L71/E71</f>
        <v>3</v>
      </c>
      <c r="AL71" s="174">
        <f t="shared" ref="AL71:AU71" si="82">M71</f>
        <v>0.04</v>
      </c>
      <c r="AM71" s="174">
        <f t="shared" si="82"/>
        <v>0.15</v>
      </c>
      <c r="AN71" s="174">
        <f t="shared" si="82"/>
        <v>0.45</v>
      </c>
      <c r="AO71" s="174">
        <f t="shared" si="82"/>
        <v>0.02</v>
      </c>
      <c r="AP71" s="174">
        <f t="shared" si="82"/>
        <v>0</v>
      </c>
      <c r="AQ71" s="174">
        <f t="shared" si="82"/>
        <v>0.01</v>
      </c>
      <c r="AR71" s="174">
        <f t="shared" si="82"/>
        <v>0.25</v>
      </c>
      <c r="AS71" s="174">
        <f t="shared" si="82"/>
        <v>0.08</v>
      </c>
      <c r="AT71" s="174">
        <f t="shared" si="82"/>
        <v>0</v>
      </c>
      <c r="AU71" s="174">
        <f t="shared" si="82"/>
        <v>0</v>
      </c>
      <c r="AV71" s="175">
        <f t="shared" ref="AV71:AV134" si="83">SUM(AL71:AU71)</f>
        <v>1</v>
      </c>
      <c r="AW71" s="176" t="e">
        <f>#REF!/1000</f>
        <v>#REF!</v>
      </c>
      <c r="AX71" s="176" t="e">
        <f>#REF!/1000</f>
        <v>#REF!</v>
      </c>
      <c r="AY71" s="176" t="e">
        <f>#REF!/1000</f>
        <v>#REF!</v>
      </c>
      <c r="AZ71" s="176" t="e">
        <f>#REF!/1000</f>
        <v>#REF!</v>
      </c>
      <c r="BA71" s="176" t="e">
        <f>#REF!/1000</f>
        <v>#REF!</v>
      </c>
      <c r="BB71" s="176" t="e">
        <f>#REF!/1000</f>
        <v>#REF!</v>
      </c>
      <c r="BC71" s="176" t="e">
        <f>#REF!/1000</f>
        <v>#REF!</v>
      </c>
      <c r="BD71" s="176" t="e">
        <f>#REF!/1000</f>
        <v>#REF!</v>
      </c>
      <c r="BE71" s="177" t="e">
        <f>#REF!/1000</f>
        <v>#REF!</v>
      </c>
      <c r="BF71" s="177" t="e">
        <f>#REF!/1000</f>
        <v>#REF!</v>
      </c>
      <c r="BG71" s="178" t="e">
        <f t="shared" ref="BG71:BG134" si="84">ROUND((AL71*AW71+AM71*AX71+AN71*AY71+AO71*AZ71+AP71*BA71+AQ71*BB71+AR71*BC71+AS71*BD71+AT71*BE71+AU71*BF71)*L71,2)</f>
        <v>#REF!</v>
      </c>
    </row>
    <row r="72" ht="16" customHeight="1" spans="1:59">
      <c r="A72" s="22">
        <v>66</v>
      </c>
      <c r="B72" s="39" t="s">
        <v>5445</v>
      </c>
      <c r="C72" s="68" t="s">
        <v>5446</v>
      </c>
      <c r="D72" s="22">
        <v>226</v>
      </c>
      <c r="E72" s="22">
        <v>1</v>
      </c>
      <c r="F72" s="144">
        <v>84828</v>
      </c>
      <c r="G72" s="144" t="s">
        <v>3704</v>
      </c>
      <c r="H72" s="144" t="s">
        <v>3704</v>
      </c>
      <c r="I72" s="144" t="s">
        <v>5313</v>
      </c>
      <c r="J72" s="144" t="s">
        <v>5314</v>
      </c>
      <c r="K72" s="144">
        <f t="shared" si="74"/>
        <v>0.5</v>
      </c>
      <c r="L72" s="157">
        <v>0.5</v>
      </c>
      <c r="M72" s="171">
        <v>0.6</v>
      </c>
      <c r="N72" s="171">
        <v>0.02</v>
      </c>
      <c r="O72" s="171"/>
      <c r="P72" s="171">
        <v>0.18</v>
      </c>
      <c r="Q72" s="171"/>
      <c r="R72" s="171"/>
      <c r="S72" s="171">
        <v>0.08</v>
      </c>
      <c r="T72" s="171">
        <v>0.12</v>
      </c>
      <c r="U72" s="171"/>
      <c r="V72" s="171"/>
      <c r="W72" s="22">
        <v>1</v>
      </c>
      <c r="X72" s="29">
        <v>54755.38</v>
      </c>
      <c r="Y72" s="29">
        <v>54755.38</v>
      </c>
      <c r="Z72" s="36">
        <v>11093.34</v>
      </c>
      <c r="AA72" s="36">
        <f t="shared" si="75"/>
        <v>1</v>
      </c>
      <c r="AB72" s="29"/>
      <c r="AC72" s="29" t="e">
        <f t="shared" si="76"/>
        <v>#REF!</v>
      </c>
      <c r="AD72" s="29" t="e">
        <f t="shared" si="77"/>
        <v>#REF!</v>
      </c>
      <c r="AE72" s="172" t="e">
        <f t="shared" si="78"/>
        <v>#REF!</v>
      </c>
      <c r="AF72" s="28"/>
      <c r="AG72" s="24">
        <v>0.5</v>
      </c>
      <c r="AH72" s="173">
        <f t="shared" si="79"/>
        <v>1</v>
      </c>
      <c r="AI72" s="173"/>
      <c r="AJ72" s="173">
        <f t="shared" si="80"/>
        <v>-0.5</v>
      </c>
      <c r="AK72" s="134">
        <f t="shared" si="81"/>
        <v>0.5</v>
      </c>
      <c r="AL72" s="174">
        <f t="shared" ref="AL72:AU72" si="85">M72</f>
        <v>0.6</v>
      </c>
      <c r="AM72" s="174">
        <f t="shared" si="85"/>
        <v>0.02</v>
      </c>
      <c r="AN72" s="174">
        <f t="shared" si="85"/>
        <v>0</v>
      </c>
      <c r="AO72" s="174">
        <f t="shared" si="85"/>
        <v>0.18</v>
      </c>
      <c r="AP72" s="174">
        <f t="shared" si="85"/>
        <v>0</v>
      </c>
      <c r="AQ72" s="174">
        <f t="shared" si="85"/>
        <v>0</v>
      </c>
      <c r="AR72" s="174">
        <f t="shared" si="85"/>
        <v>0.08</v>
      </c>
      <c r="AS72" s="174">
        <f t="shared" si="85"/>
        <v>0.12</v>
      </c>
      <c r="AT72" s="174">
        <f t="shared" si="85"/>
        <v>0</v>
      </c>
      <c r="AU72" s="174">
        <f t="shared" si="85"/>
        <v>0</v>
      </c>
      <c r="AV72" s="175">
        <f t="shared" si="83"/>
        <v>1</v>
      </c>
      <c r="AW72" s="176" t="e">
        <f>#REF!/1000</f>
        <v>#REF!</v>
      </c>
      <c r="AX72" s="176" t="e">
        <f>#REF!/1000</f>
        <v>#REF!</v>
      </c>
      <c r="AY72" s="176" t="e">
        <f>#REF!/1000</f>
        <v>#REF!</v>
      </c>
      <c r="AZ72" s="176" t="e">
        <f>#REF!/1000</f>
        <v>#REF!</v>
      </c>
      <c r="BA72" s="176" t="e">
        <f>#REF!/1000</f>
        <v>#REF!</v>
      </c>
      <c r="BB72" s="176" t="e">
        <f>#REF!/1000</f>
        <v>#REF!</v>
      </c>
      <c r="BC72" s="176" t="e">
        <f>#REF!/1000</f>
        <v>#REF!</v>
      </c>
      <c r="BD72" s="176" t="e">
        <f>#REF!/1000</f>
        <v>#REF!</v>
      </c>
      <c r="BE72" s="177" t="e">
        <f>#REF!/1000</f>
        <v>#REF!</v>
      </c>
      <c r="BF72" s="177" t="e">
        <f>#REF!/1000</f>
        <v>#REF!</v>
      </c>
      <c r="BG72" s="178" t="e">
        <f t="shared" si="84"/>
        <v>#REF!</v>
      </c>
    </row>
    <row r="73" ht="16" customHeight="1" spans="1:59">
      <c r="A73" s="22">
        <v>67</v>
      </c>
      <c r="B73" s="39" t="s">
        <v>5447</v>
      </c>
      <c r="C73" s="68" t="s">
        <v>5448</v>
      </c>
      <c r="D73" s="22">
        <v>195</v>
      </c>
      <c r="E73" s="22">
        <v>1</v>
      </c>
      <c r="F73" s="144">
        <v>83826</v>
      </c>
      <c r="G73" s="144" t="s">
        <v>3688</v>
      </c>
      <c r="H73" s="144" t="s">
        <v>5312</v>
      </c>
      <c r="I73" s="144" t="s">
        <v>5317</v>
      </c>
      <c r="J73" s="144" t="s">
        <v>5314</v>
      </c>
      <c r="K73" s="144">
        <f t="shared" si="74"/>
        <v>22</v>
      </c>
      <c r="L73" s="157">
        <v>22</v>
      </c>
      <c r="M73" s="171">
        <v>0.1</v>
      </c>
      <c r="N73" s="171">
        <v>0.05</v>
      </c>
      <c r="O73" s="171">
        <v>0.5</v>
      </c>
      <c r="P73" s="171"/>
      <c r="Q73" s="171"/>
      <c r="R73" s="171">
        <v>0.07</v>
      </c>
      <c r="S73" s="171">
        <v>0.18</v>
      </c>
      <c r="T73" s="171">
        <v>0.1</v>
      </c>
      <c r="U73" s="171"/>
      <c r="V73" s="171"/>
      <c r="W73" s="22">
        <v>1</v>
      </c>
      <c r="X73" s="29">
        <v>51783.25</v>
      </c>
      <c r="Y73" s="29">
        <v>51783.25</v>
      </c>
      <c r="Z73" s="36">
        <v>24852.34</v>
      </c>
      <c r="AA73" s="36">
        <f t="shared" si="75"/>
        <v>1</v>
      </c>
      <c r="AB73" s="29"/>
      <c r="AC73" s="29" t="e">
        <f t="shared" si="76"/>
        <v>#REF!</v>
      </c>
      <c r="AD73" s="29" t="e">
        <f t="shared" si="77"/>
        <v>#REF!</v>
      </c>
      <c r="AE73" s="172" t="e">
        <f t="shared" si="78"/>
        <v>#REF!</v>
      </c>
      <c r="AF73" s="28"/>
      <c r="AG73" s="24">
        <v>22</v>
      </c>
      <c r="AH73" s="173">
        <f t="shared" si="79"/>
        <v>1</v>
      </c>
      <c r="AI73" s="173">
        <v>22</v>
      </c>
      <c r="AJ73" s="173">
        <f t="shared" si="80"/>
        <v>21</v>
      </c>
      <c r="AK73" s="134">
        <f t="shared" si="81"/>
        <v>22</v>
      </c>
      <c r="AL73" s="174">
        <f t="shared" ref="AL73:AU73" si="86">M73</f>
        <v>0.1</v>
      </c>
      <c r="AM73" s="174">
        <f t="shared" si="86"/>
        <v>0.05</v>
      </c>
      <c r="AN73" s="174">
        <f t="shared" si="86"/>
        <v>0.5</v>
      </c>
      <c r="AO73" s="174">
        <f t="shared" si="86"/>
        <v>0</v>
      </c>
      <c r="AP73" s="174">
        <f t="shared" si="86"/>
        <v>0</v>
      </c>
      <c r="AQ73" s="174">
        <f t="shared" si="86"/>
        <v>0.07</v>
      </c>
      <c r="AR73" s="174">
        <f t="shared" si="86"/>
        <v>0.18</v>
      </c>
      <c r="AS73" s="174">
        <f t="shared" si="86"/>
        <v>0.1</v>
      </c>
      <c r="AT73" s="174">
        <f t="shared" si="86"/>
        <v>0</v>
      </c>
      <c r="AU73" s="174">
        <f t="shared" si="86"/>
        <v>0</v>
      </c>
      <c r="AV73" s="175">
        <f t="shared" si="83"/>
        <v>1</v>
      </c>
      <c r="AW73" s="176" t="e">
        <f>#REF!/1000</f>
        <v>#REF!</v>
      </c>
      <c r="AX73" s="176" t="e">
        <f>#REF!/1000</f>
        <v>#REF!</v>
      </c>
      <c r="AY73" s="176" t="e">
        <f>#REF!/1000</f>
        <v>#REF!</v>
      </c>
      <c r="AZ73" s="176" t="e">
        <f>#REF!/1000</f>
        <v>#REF!</v>
      </c>
      <c r="BA73" s="176" t="e">
        <f>#REF!/1000</f>
        <v>#REF!</v>
      </c>
      <c r="BB73" s="176" t="e">
        <f>#REF!/1000</f>
        <v>#REF!</v>
      </c>
      <c r="BC73" s="176" t="e">
        <f>#REF!/1000</f>
        <v>#REF!</v>
      </c>
      <c r="BD73" s="176" t="e">
        <f>#REF!/1000</f>
        <v>#REF!</v>
      </c>
      <c r="BE73" s="177" t="e">
        <f>#REF!/1000</f>
        <v>#REF!</v>
      </c>
      <c r="BF73" s="177" t="e">
        <f>#REF!/1000</f>
        <v>#REF!</v>
      </c>
      <c r="BG73" s="178" t="e">
        <f t="shared" si="84"/>
        <v>#REF!</v>
      </c>
    </row>
    <row r="74" ht="16" customHeight="1" spans="1:59">
      <c r="A74" s="22">
        <v>68</v>
      </c>
      <c r="B74" s="39" t="s">
        <v>5449</v>
      </c>
      <c r="C74" s="68" t="s">
        <v>5450</v>
      </c>
      <c r="D74" s="22">
        <v>226</v>
      </c>
      <c r="E74" s="22">
        <v>1</v>
      </c>
      <c r="F74" s="144">
        <v>84774</v>
      </c>
      <c r="G74" s="144" t="s">
        <v>3704</v>
      </c>
      <c r="H74" s="144" t="s">
        <v>3704</v>
      </c>
      <c r="I74" s="144" t="s">
        <v>5313</v>
      </c>
      <c r="J74" s="144" t="s">
        <v>5314</v>
      </c>
      <c r="K74" s="144">
        <f t="shared" si="74"/>
        <v>3</v>
      </c>
      <c r="L74" s="157">
        <v>3</v>
      </c>
      <c r="M74" s="171"/>
      <c r="N74" s="171">
        <v>0.85</v>
      </c>
      <c r="O74" s="171">
        <v>0.05</v>
      </c>
      <c r="P74" s="171"/>
      <c r="Q74" s="171"/>
      <c r="R74" s="171">
        <v>0.1</v>
      </c>
      <c r="S74" s="171"/>
      <c r="T74" s="171"/>
      <c r="U74" s="171"/>
      <c r="V74" s="171"/>
      <c r="W74" s="22">
        <v>1</v>
      </c>
      <c r="X74" s="29">
        <v>49410</v>
      </c>
      <c r="Y74" s="29">
        <v>49410</v>
      </c>
      <c r="Z74" s="36">
        <v>10209.8</v>
      </c>
      <c r="AA74" s="36">
        <f t="shared" si="75"/>
        <v>1</v>
      </c>
      <c r="AB74" s="29"/>
      <c r="AC74" s="29" t="e">
        <f t="shared" si="76"/>
        <v>#REF!</v>
      </c>
      <c r="AD74" s="29" t="e">
        <f t="shared" si="77"/>
        <v>#REF!</v>
      </c>
      <c r="AE74" s="172" t="e">
        <f t="shared" si="78"/>
        <v>#REF!</v>
      </c>
      <c r="AF74" s="28"/>
      <c r="AG74" s="24">
        <v>40</v>
      </c>
      <c r="AH74" s="173">
        <f t="shared" si="79"/>
        <v>1</v>
      </c>
      <c r="AI74" s="173">
        <v>40</v>
      </c>
      <c r="AJ74" s="173">
        <f t="shared" si="80"/>
        <v>39</v>
      </c>
      <c r="AK74" s="134">
        <f t="shared" si="81"/>
        <v>3</v>
      </c>
      <c r="AL74" s="174">
        <f t="shared" ref="AL74:AU74" si="87">M74</f>
        <v>0</v>
      </c>
      <c r="AM74" s="174">
        <f t="shared" si="87"/>
        <v>0.85</v>
      </c>
      <c r="AN74" s="174">
        <f t="shared" si="87"/>
        <v>0.05</v>
      </c>
      <c r="AO74" s="174">
        <f t="shared" si="87"/>
        <v>0</v>
      </c>
      <c r="AP74" s="174">
        <f t="shared" si="87"/>
        <v>0</v>
      </c>
      <c r="AQ74" s="174">
        <f t="shared" si="87"/>
        <v>0.1</v>
      </c>
      <c r="AR74" s="174">
        <f t="shared" si="87"/>
        <v>0</v>
      </c>
      <c r="AS74" s="174">
        <f t="shared" si="87"/>
        <v>0</v>
      </c>
      <c r="AT74" s="174">
        <f t="shared" si="87"/>
        <v>0</v>
      </c>
      <c r="AU74" s="174">
        <f t="shared" si="87"/>
        <v>0</v>
      </c>
      <c r="AV74" s="175">
        <f t="shared" si="83"/>
        <v>1</v>
      </c>
      <c r="AW74" s="176" t="e">
        <f>#REF!/1000</f>
        <v>#REF!</v>
      </c>
      <c r="AX74" s="176" t="e">
        <f>#REF!/1000</f>
        <v>#REF!</v>
      </c>
      <c r="AY74" s="176" t="e">
        <f>#REF!/1000</f>
        <v>#REF!</v>
      </c>
      <c r="AZ74" s="176" t="e">
        <f>#REF!/1000</f>
        <v>#REF!</v>
      </c>
      <c r="BA74" s="176" t="e">
        <f>#REF!/1000</f>
        <v>#REF!</v>
      </c>
      <c r="BB74" s="176" t="e">
        <f>#REF!/1000</f>
        <v>#REF!</v>
      </c>
      <c r="BC74" s="176" t="e">
        <f>#REF!/1000</f>
        <v>#REF!</v>
      </c>
      <c r="BD74" s="176" t="e">
        <f>#REF!/1000</f>
        <v>#REF!</v>
      </c>
      <c r="BE74" s="177" t="e">
        <f>#REF!/1000</f>
        <v>#REF!</v>
      </c>
      <c r="BF74" s="177" t="e">
        <f>#REF!/1000</f>
        <v>#REF!</v>
      </c>
      <c r="BG74" s="178" t="e">
        <f t="shared" si="84"/>
        <v>#REF!</v>
      </c>
    </row>
    <row r="75" ht="16" customHeight="1" spans="1:59">
      <c r="A75" s="22">
        <v>69</v>
      </c>
      <c r="B75" s="39" t="s">
        <v>5449</v>
      </c>
      <c r="C75" s="68" t="s">
        <v>5450</v>
      </c>
      <c r="D75" s="22">
        <v>226</v>
      </c>
      <c r="E75" s="22">
        <v>1</v>
      </c>
      <c r="F75" s="144">
        <v>84774</v>
      </c>
      <c r="G75" s="144" t="s">
        <v>3704</v>
      </c>
      <c r="H75" s="144" t="s">
        <v>3704</v>
      </c>
      <c r="I75" s="144" t="s">
        <v>5313</v>
      </c>
      <c r="J75" s="144" t="s">
        <v>5314</v>
      </c>
      <c r="K75" s="144">
        <f t="shared" si="74"/>
        <v>3</v>
      </c>
      <c r="L75" s="157">
        <v>3</v>
      </c>
      <c r="M75" s="171"/>
      <c r="N75" s="171">
        <v>0.85</v>
      </c>
      <c r="O75" s="171">
        <v>0.05</v>
      </c>
      <c r="P75" s="171"/>
      <c r="Q75" s="171"/>
      <c r="R75" s="171">
        <v>0.1</v>
      </c>
      <c r="S75" s="171"/>
      <c r="T75" s="171"/>
      <c r="U75" s="171"/>
      <c r="V75" s="171"/>
      <c r="W75" s="22">
        <v>1</v>
      </c>
      <c r="X75" s="29">
        <v>49410</v>
      </c>
      <c r="Y75" s="29">
        <v>49410</v>
      </c>
      <c r="Z75" s="36">
        <v>10209.8</v>
      </c>
      <c r="AA75" s="36">
        <f t="shared" si="75"/>
        <v>1</v>
      </c>
      <c r="AB75" s="29"/>
      <c r="AC75" s="29" t="e">
        <f t="shared" si="76"/>
        <v>#REF!</v>
      </c>
      <c r="AD75" s="29" t="e">
        <f t="shared" si="77"/>
        <v>#REF!</v>
      </c>
      <c r="AE75" s="172" t="e">
        <f t="shared" si="78"/>
        <v>#REF!</v>
      </c>
      <c r="AF75" s="28"/>
      <c r="AG75" s="24">
        <v>40</v>
      </c>
      <c r="AH75" s="173">
        <f t="shared" si="79"/>
        <v>1</v>
      </c>
      <c r="AI75" s="173">
        <v>40</v>
      </c>
      <c r="AJ75" s="173">
        <f t="shared" si="80"/>
        <v>39</v>
      </c>
      <c r="AK75" s="134">
        <f t="shared" si="81"/>
        <v>3</v>
      </c>
      <c r="AL75" s="174">
        <f t="shared" ref="AL75:AU75" si="88">M75</f>
        <v>0</v>
      </c>
      <c r="AM75" s="174">
        <f t="shared" si="88"/>
        <v>0.85</v>
      </c>
      <c r="AN75" s="174">
        <f t="shared" si="88"/>
        <v>0.05</v>
      </c>
      <c r="AO75" s="174">
        <f t="shared" si="88"/>
        <v>0</v>
      </c>
      <c r="AP75" s="174">
        <f t="shared" si="88"/>
        <v>0</v>
      </c>
      <c r="AQ75" s="174">
        <f t="shared" si="88"/>
        <v>0.1</v>
      </c>
      <c r="AR75" s="174">
        <f t="shared" si="88"/>
        <v>0</v>
      </c>
      <c r="AS75" s="174">
        <f t="shared" si="88"/>
        <v>0</v>
      </c>
      <c r="AT75" s="174">
        <f t="shared" si="88"/>
        <v>0</v>
      </c>
      <c r="AU75" s="174">
        <f t="shared" si="88"/>
        <v>0</v>
      </c>
      <c r="AV75" s="175">
        <f t="shared" si="83"/>
        <v>1</v>
      </c>
      <c r="AW75" s="176" t="e">
        <f>#REF!/1000</f>
        <v>#REF!</v>
      </c>
      <c r="AX75" s="176" t="e">
        <f>#REF!/1000</f>
        <v>#REF!</v>
      </c>
      <c r="AY75" s="176" t="e">
        <f>#REF!/1000</f>
        <v>#REF!</v>
      </c>
      <c r="AZ75" s="176" t="e">
        <f>#REF!/1000</f>
        <v>#REF!</v>
      </c>
      <c r="BA75" s="176" t="e">
        <f>#REF!/1000</f>
        <v>#REF!</v>
      </c>
      <c r="BB75" s="176" t="e">
        <f>#REF!/1000</f>
        <v>#REF!</v>
      </c>
      <c r="BC75" s="176" t="e">
        <f>#REF!/1000</f>
        <v>#REF!</v>
      </c>
      <c r="BD75" s="176" t="e">
        <f>#REF!/1000</f>
        <v>#REF!</v>
      </c>
      <c r="BE75" s="177" t="e">
        <f>#REF!/1000</f>
        <v>#REF!</v>
      </c>
      <c r="BF75" s="177" t="e">
        <f>#REF!/1000</f>
        <v>#REF!</v>
      </c>
      <c r="BG75" s="178" t="e">
        <f t="shared" si="84"/>
        <v>#REF!</v>
      </c>
    </row>
    <row r="76" ht="16" customHeight="1" spans="1:59">
      <c r="A76" s="22">
        <v>70</v>
      </c>
      <c r="B76" s="39" t="s">
        <v>5451</v>
      </c>
      <c r="C76" s="68" t="s">
        <v>5452</v>
      </c>
      <c r="D76" s="22">
        <v>167</v>
      </c>
      <c r="E76" s="22">
        <v>2</v>
      </c>
      <c r="F76" s="144">
        <v>83868</v>
      </c>
      <c r="G76" s="144" t="s">
        <v>3688</v>
      </c>
      <c r="H76" s="144" t="s">
        <v>3699</v>
      </c>
      <c r="I76" s="144" t="s">
        <v>5317</v>
      </c>
      <c r="J76" s="144" t="s">
        <v>5314</v>
      </c>
      <c r="K76" s="144">
        <f t="shared" si="74"/>
        <v>12.5</v>
      </c>
      <c r="L76" s="157">
        <v>25</v>
      </c>
      <c r="M76" s="171">
        <v>0.1</v>
      </c>
      <c r="N76" s="171">
        <v>0.05</v>
      </c>
      <c r="O76" s="171">
        <v>0.5</v>
      </c>
      <c r="P76" s="171"/>
      <c r="Q76" s="171"/>
      <c r="R76" s="171">
        <v>0.07</v>
      </c>
      <c r="S76" s="171">
        <v>0.18</v>
      </c>
      <c r="T76" s="171">
        <v>0.1</v>
      </c>
      <c r="U76" s="171"/>
      <c r="V76" s="171"/>
      <c r="W76" s="22">
        <v>2</v>
      </c>
      <c r="X76" s="29">
        <v>48590.93</v>
      </c>
      <c r="Y76" s="29">
        <v>97181.86</v>
      </c>
      <c r="Z76" s="36">
        <v>47950.4</v>
      </c>
      <c r="AA76" s="36">
        <f t="shared" si="75"/>
        <v>2</v>
      </c>
      <c r="AB76" s="29"/>
      <c r="AC76" s="29" t="e">
        <f t="shared" si="76"/>
        <v>#REF!</v>
      </c>
      <c r="AD76" s="29" t="e">
        <f t="shared" si="77"/>
        <v>#REF!</v>
      </c>
      <c r="AE76" s="172" t="e">
        <f t="shared" si="78"/>
        <v>#REF!</v>
      </c>
      <c r="AF76" s="28"/>
      <c r="AG76" s="24">
        <v>25</v>
      </c>
      <c r="AH76" s="173">
        <f t="shared" si="79"/>
        <v>1</v>
      </c>
      <c r="AI76" s="173"/>
      <c r="AJ76" s="173">
        <f t="shared" si="80"/>
        <v>24</v>
      </c>
      <c r="AK76" s="134">
        <f t="shared" si="81"/>
        <v>12.5</v>
      </c>
      <c r="AL76" s="174">
        <f t="shared" ref="AL76:AU76" si="89">M76</f>
        <v>0.1</v>
      </c>
      <c r="AM76" s="174">
        <f t="shared" si="89"/>
        <v>0.05</v>
      </c>
      <c r="AN76" s="174">
        <f t="shared" si="89"/>
        <v>0.5</v>
      </c>
      <c r="AO76" s="174">
        <f t="shared" si="89"/>
        <v>0</v>
      </c>
      <c r="AP76" s="174">
        <f t="shared" si="89"/>
        <v>0</v>
      </c>
      <c r="AQ76" s="174">
        <f t="shared" si="89"/>
        <v>0.07</v>
      </c>
      <c r="AR76" s="174">
        <f t="shared" si="89"/>
        <v>0.18</v>
      </c>
      <c r="AS76" s="174">
        <f t="shared" si="89"/>
        <v>0.1</v>
      </c>
      <c r="AT76" s="174">
        <f t="shared" si="89"/>
        <v>0</v>
      </c>
      <c r="AU76" s="174">
        <f t="shared" si="89"/>
        <v>0</v>
      </c>
      <c r="AV76" s="175">
        <f t="shared" si="83"/>
        <v>1</v>
      </c>
      <c r="AW76" s="176" t="e">
        <f>#REF!/1000</f>
        <v>#REF!</v>
      </c>
      <c r="AX76" s="176" t="e">
        <f>#REF!/1000</f>
        <v>#REF!</v>
      </c>
      <c r="AY76" s="176" t="e">
        <f>#REF!/1000</f>
        <v>#REF!</v>
      </c>
      <c r="AZ76" s="176" t="e">
        <f>#REF!/1000</f>
        <v>#REF!</v>
      </c>
      <c r="BA76" s="176" t="e">
        <f>#REF!/1000</f>
        <v>#REF!</v>
      </c>
      <c r="BB76" s="176" t="e">
        <f>#REF!/1000</f>
        <v>#REF!</v>
      </c>
      <c r="BC76" s="176" t="e">
        <f>#REF!/1000</f>
        <v>#REF!</v>
      </c>
      <c r="BD76" s="176" t="e">
        <f>#REF!/1000</f>
        <v>#REF!</v>
      </c>
      <c r="BE76" s="177" t="e">
        <f>#REF!/1000</f>
        <v>#REF!</v>
      </c>
      <c r="BF76" s="177" t="e">
        <f>#REF!/1000</f>
        <v>#REF!</v>
      </c>
      <c r="BG76" s="178" t="e">
        <f t="shared" si="84"/>
        <v>#REF!</v>
      </c>
    </row>
    <row r="77" ht="16" customHeight="1" spans="1:59">
      <c r="A77" s="22">
        <v>71</v>
      </c>
      <c r="B77" s="39" t="s">
        <v>5453</v>
      </c>
      <c r="C77" s="68" t="s">
        <v>5454</v>
      </c>
      <c r="D77" s="22">
        <v>226</v>
      </c>
      <c r="E77" s="22">
        <v>1</v>
      </c>
      <c r="F77" s="144">
        <v>84850</v>
      </c>
      <c r="G77" s="144" t="s">
        <v>3704</v>
      </c>
      <c r="H77" s="144" t="s">
        <v>3704</v>
      </c>
      <c r="I77" s="144" t="s">
        <v>5313</v>
      </c>
      <c r="J77" s="144" t="s">
        <v>5314</v>
      </c>
      <c r="K77" s="144">
        <f t="shared" si="74"/>
        <v>0.5</v>
      </c>
      <c r="L77" s="157">
        <v>0.5</v>
      </c>
      <c r="M77" s="171">
        <v>0.6</v>
      </c>
      <c r="N77" s="171">
        <v>0.02</v>
      </c>
      <c r="O77" s="171"/>
      <c r="P77" s="171">
        <v>0.18</v>
      </c>
      <c r="Q77" s="171"/>
      <c r="R77" s="171"/>
      <c r="S77" s="171">
        <v>0.08</v>
      </c>
      <c r="T77" s="171">
        <v>0.12</v>
      </c>
      <c r="U77" s="171"/>
      <c r="V77" s="171"/>
      <c r="W77" s="22">
        <v>1</v>
      </c>
      <c r="X77" s="29">
        <v>48368.31</v>
      </c>
      <c r="Y77" s="29">
        <v>48368.31</v>
      </c>
      <c r="Z77" s="36">
        <v>10013.45</v>
      </c>
      <c r="AA77" s="36">
        <f t="shared" si="75"/>
        <v>1</v>
      </c>
      <c r="AB77" s="29"/>
      <c r="AC77" s="29" t="e">
        <f t="shared" si="76"/>
        <v>#REF!</v>
      </c>
      <c r="AD77" s="29" t="e">
        <f t="shared" si="77"/>
        <v>#REF!</v>
      </c>
      <c r="AE77" s="172" t="e">
        <f t="shared" si="78"/>
        <v>#REF!</v>
      </c>
      <c r="AF77" s="28"/>
      <c r="AG77" s="24">
        <v>0.5</v>
      </c>
      <c r="AH77" s="173">
        <f t="shared" si="79"/>
        <v>1</v>
      </c>
      <c r="AI77" s="173"/>
      <c r="AJ77" s="173">
        <f t="shared" si="80"/>
        <v>-0.5</v>
      </c>
      <c r="AK77" s="134">
        <f t="shared" si="81"/>
        <v>0.5</v>
      </c>
      <c r="AL77" s="174">
        <f t="shared" ref="AL77:AU77" si="90">M77</f>
        <v>0.6</v>
      </c>
      <c r="AM77" s="174">
        <f t="shared" si="90"/>
        <v>0.02</v>
      </c>
      <c r="AN77" s="174">
        <f t="shared" si="90"/>
        <v>0</v>
      </c>
      <c r="AO77" s="174">
        <f t="shared" si="90"/>
        <v>0.18</v>
      </c>
      <c r="AP77" s="174">
        <f t="shared" si="90"/>
        <v>0</v>
      </c>
      <c r="AQ77" s="174">
        <f t="shared" si="90"/>
        <v>0</v>
      </c>
      <c r="AR77" s="174">
        <f t="shared" si="90"/>
        <v>0.08</v>
      </c>
      <c r="AS77" s="174">
        <f t="shared" si="90"/>
        <v>0.12</v>
      </c>
      <c r="AT77" s="174">
        <f t="shared" si="90"/>
        <v>0</v>
      </c>
      <c r="AU77" s="174">
        <f t="shared" si="90"/>
        <v>0</v>
      </c>
      <c r="AV77" s="175">
        <f t="shared" si="83"/>
        <v>1</v>
      </c>
      <c r="AW77" s="176" t="e">
        <f>#REF!/1000</f>
        <v>#REF!</v>
      </c>
      <c r="AX77" s="176" t="e">
        <f>#REF!/1000</f>
        <v>#REF!</v>
      </c>
      <c r="AY77" s="176" t="e">
        <f>#REF!/1000</f>
        <v>#REF!</v>
      </c>
      <c r="AZ77" s="176" t="e">
        <f>#REF!/1000</f>
        <v>#REF!</v>
      </c>
      <c r="BA77" s="176" t="e">
        <f>#REF!/1000</f>
        <v>#REF!</v>
      </c>
      <c r="BB77" s="176" t="e">
        <f>#REF!/1000</f>
        <v>#REF!</v>
      </c>
      <c r="BC77" s="176" t="e">
        <f>#REF!/1000</f>
        <v>#REF!</v>
      </c>
      <c r="BD77" s="176" t="e">
        <f>#REF!/1000</f>
        <v>#REF!</v>
      </c>
      <c r="BE77" s="177" t="e">
        <f>#REF!/1000</f>
        <v>#REF!</v>
      </c>
      <c r="BF77" s="177" t="e">
        <f>#REF!/1000</f>
        <v>#REF!</v>
      </c>
      <c r="BG77" s="178" t="e">
        <f t="shared" si="84"/>
        <v>#REF!</v>
      </c>
    </row>
    <row r="78" ht="16" customHeight="1" spans="1:59">
      <c r="A78" s="22">
        <v>72</v>
      </c>
      <c r="B78" s="39" t="s">
        <v>5455</v>
      </c>
      <c r="C78" s="68" t="s">
        <v>5456</v>
      </c>
      <c r="D78" s="22">
        <v>130</v>
      </c>
      <c r="E78" s="22">
        <v>1</v>
      </c>
      <c r="F78" s="144">
        <v>84135</v>
      </c>
      <c r="G78" s="144" t="s">
        <v>3704</v>
      </c>
      <c r="H78" s="144" t="s">
        <v>3704</v>
      </c>
      <c r="I78" s="144" t="s">
        <v>5321</v>
      </c>
      <c r="J78" s="144" t="s">
        <v>5314</v>
      </c>
      <c r="K78" s="144">
        <f t="shared" si="74"/>
        <v>0.3</v>
      </c>
      <c r="L78" s="157">
        <v>0.3</v>
      </c>
      <c r="M78" s="171">
        <v>0.5</v>
      </c>
      <c r="N78" s="171">
        <v>0.0333333333333333</v>
      </c>
      <c r="O78" s="171"/>
      <c r="P78" s="171">
        <v>0.233333333333333</v>
      </c>
      <c r="Q78" s="171"/>
      <c r="R78" s="171"/>
      <c r="S78" s="171">
        <v>0.1</v>
      </c>
      <c r="T78" s="171">
        <v>0.133333333333333</v>
      </c>
      <c r="U78" s="171"/>
      <c r="V78" s="171"/>
      <c r="W78" s="22">
        <v>1</v>
      </c>
      <c r="X78" s="29">
        <v>48146.03</v>
      </c>
      <c r="Y78" s="29">
        <v>48146.03</v>
      </c>
      <c r="Z78" s="36">
        <v>10013.45</v>
      </c>
      <c r="AA78" s="36">
        <f t="shared" si="75"/>
        <v>1</v>
      </c>
      <c r="AB78" s="29"/>
      <c r="AC78" s="29" t="e">
        <f t="shared" si="76"/>
        <v>#REF!</v>
      </c>
      <c r="AD78" s="29" t="e">
        <f t="shared" si="77"/>
        <v>#REF!</v>
      </c>
      <c r="AE78" s="172" t="e">
        <f t="shared" si="78"/>
        <v>#REF!</v>
      </c>
      <c r="AF78" s="28"/>
      <c r="AG78" s="24">
        <v>0.3</v>
      </c>
      <c r="AH78" s="173">
        <f t="shared" si="79"/>
        <v>0.999999999999999</v>
      </c>
      <c r="AI78" s="173"/>
      <c r="AJ78" s="173">
        <f t="shared" si="80"/>
        <v>-0.699999999999999</v>
      </c>
      <c r="AK78" s="134">
        <f t="shared" si="81"/>
        <v>0.3</v>
      </c>
      <c r="AL78" s="174">
        <f t="shared" ref="AL78:AU78" si="91">M78</f>
        <v>0.5</v>
      </c>
      <c r="AM78" s="174">
        <f t="shared" si="91"/>
        <v>0.0333333333333333</v>
      </c>
      <c r="AN78" s="174">
        <f t="shared" si="91"/>
        <v>0</v>
      </c>
      <c r="AO78" s="174">
        <f t="shared" si="91"/>
        <v>0.233333333333333</v>
      </c>
      <c r="AP78" s="174">
        <f t="shared" si="91"/>
        <v>0</v>
      </c>
      <c r="AQ78" s="174">
        <f t="shared" si="91"/>
        <v>0</v>
      </c>
      <c r="AR78" s="174">
        <f t="shared" si="91"/>
        <v>0.1</v>
      </c>
      <c r="AS78" s="174">
        <f t="shared" si="91"/>
        <v>0.133333333333333</v>
      </c>
      <c r="AT78" s="174">
        <f t="shared" si="91"/>
        <v>0</v>
      </c>
      <c r="AU78" s="174">
        <f t="shared" si="91"/>
        <v>0</v>
      </c>
      <c r="AV78" s="175">
        <f t="shared" si="83"/>
        <v>0.999999999999999</v>
      </c>
      <c r="AW78" s="176" t="e">
        <f>#REF!/1000</f>
        <v>#REF!</v>
      </c>
      <c r="AX78" s="176" t="e">
        <f>#REF!/1000</f>
        <v>#REF!</v>
      </c>
      <c r="AY78" s="176" t="e">
        <f>#REF!/1000</f>
        <v>#REF!</v>
      </c>
      <c r="AZ78" s="176" t="e">
        <f>#REF!/1000</f>
        <v>#REF!</v>
      </c>
      <c r="BA78" s="176" t="e">
        <f>#REF!/1000</f>
        <v>#REF!</v>
      </c>
      <c r="BB78" s="176" t="e">
        <f>#REF!/1000</f>
        <v>#REF!</v>
      </c>
      <c r="BC78" s="176" t="e">
        <f>#REF!/1000</f>
        <v>#REF!</v>
      </c>
      <c r="BD78" s="176" t="e">
        <f>#REF!/1000</f>
        <v>#REF!</v>
      </c>
      <c r="BE78" s="177" t="e">
        <f>#REF!/1000</f>
        <v>#REF!</v>
      </c>
      <c r="BF78" s="177" t="e">
        <f>#REF!/1000</f>
        <v>#REF!</v>
      </c>
      <c r="BG78" s="178" t="e">
        <f t="shared" si="84"/>
        <v>#REF!</v>
      </c>
    </row>
    <row r="79" ht="16" customHeight="1" spans="1:59">
      <c r="A79" s="22">
        <v>73</v>
      </c>
      <c r="B79" s="39" t="s">
        <v>5457</v>
      </c>
      <c r="C79" s="68" t="s">
        <v>5458</v>
      </c>
      <c r="D79" s="22">
        <v>120</v>
      </c>
      <c r="E79" s="22">
        <v>1</v>
      </c>
      <c r="F79" s="144">
        <v>85125</v>
      </c>
      <c r="G79" s="144" t="s">
        <v>5459</v>
      </c>
      <c r="H79" s="144" t="s">
        <v>5312</v>
      </c>
      <c r="I79" s="144" t="s">
        <v>5460</v>
      </c>
      <c r="J79" s="144" t="s">
        <v>5314</v>
      </c>
      <c r="K79" s="144">
        <f t="shared" si="74"/>
        <v>15</v>
      </c>
      <c r="L79" s="157">
        <v>15</v>
      </c>
      <c r="M79" s="171"/>
      <c r="N79" s="171">
        <v>0.18</v>
      </c>
      <c r="O79" s="171">
        <v>0.6</v>
      </c>
      <c r="P79" s="171"/>
      <c r="Q79" s="171"/>
      <c r="R79" s="171">
        <v>0.05</v>
      </c>
      <c r="S79" s="171">
        <v>0.1</v>
      </c>
      <c r="T79" s="171">
        <v>0.07</v>
      </c>
      <c r="U79" s="171"/>
      <c r="V79" s="171"/>
      <c r="W79" s="22">
        <v>1</v>
      </c>
      <c r="X79" s="29">
        <v>41452.99</v>
      </c>
      <c r="Y79" s="29">
        <v>41452.99</v>
      </c>
      <c r="Z79" s="36">
        <v>8835.4</v>
      </c>
      <c r="AA79" s="36">
        <f t="shared" si="75"/>
        <v>1</v>
      </c>
      <c r="AB79" s="29"/>
      <c r="AC79" s="29" t="e">
        <f t="shared" si="76"/>
        <v>#REF!</v>
      </c>
      <c r="AD79" s="29" t="e">
        <f t="shared" si="77"/>
        <v>#REF!</v>
      </c>
      <c r="AE79" s="172" t="e">
        <f t="shared" si="78"/>
        <v>#REF!</v>
      </c>
      <c r="AF79" s="28"/>
      <c r="AG79" s="24">
        <v>15</v>
      </c>
      <c r="AH79" s="173">
        <f t="shared" si="79"/>
        <v>1</v>
      </c>
      <c r="AI79" s="173"/>
      <c r="AJ79" s="173">
        <f t="shared" si="80"/>
        <v>14</v>
      </c>
      <c r="AK79" s="134">
        <f t="shared" si="81"/>
        <v>15</v>
      </c>
      <c r="AL79" s="174">
        <f t="shared" ref="AL79:AU79" si="92">M79</f>
        <v>0</v>
      </c>
      <c r="AM79" s="174">
        <f t="shared" si="92"/>
        <v>0.18</v>
      </c>
      <c r="AN79" s="174">
        <f t="shared" si="92"/>
        <v>0.6</v>
      </c>
      <c r="AO79" s="174">
        <f t="shared" si="92"/>
        <v>0</v>
      </c>
      <c r="AP79" s="174">
        <f t="shared" si="92"/>
        <v>0</v>
      </c>
      <c r="AQ79" s="174">
        <f t="shared" si="92"/>
        <v>0.05</v>
      </c>
      <c r="AR79" s="174">
        <f t="shared" si="92"/>
        <v>0.1</v>
      </c>
      <c r="AS79" s="174">
        <f t="shared" si="92"/>
        <v>0.07</v>
      </c>
      <c r="AT79" s="174">
        <f t="shared" si="92"/>
        <v>0</v>
      </c>
      <c r="AU79" s="174">
        <f t="shared" si="92"/>
        <v>0</v>
      </c>
      <c r="AV79" s="175">
        <f t="shared" si="83"/>
        <v>1</v>
      </c>
      <c r="AW79" s="176" t="e">
        <f>#REF!/1000</f>
        <v>#REF!</v>
      </c>
      <c r="AX79" s="176" t="e">
        <f>#REF!/1000</f>
        <v>#REF!</v>
      </c>
      <c r="AY79" s="176" t="e">
        <f>#REF!/1000</f>
        <v>#REF!</v>
      </c>
      <c r="AZ79" s="176" t="e">
        <f>#REF!/1000</f>
        <v>#REF!</v>
      </c>
      <c r="BA79" s="176" t="e">
        <f>#REF!/1000</f>
        <v>#REF!</v>
      </c>
      <c r="BB79" s="176" t="e">
        <f>#REF!/1000</f>
        <v>#REF!</v>
      </c>
      <c r="BC79" s="176" t="e">
        <f>#REF!/1000</f>
        <v>#REF!</v>
      </c>
      <c r="BD79" s="176" t="e">
        <f>#REF!/1000</f>
        <v>#REF!</v>
      </c>
      <c r="BE79" s="177" t="e">
        <f>#REF!/1000</f>
        <v>#REF!</v>
      </c>
      <c r="BF79" s="177" t="e">
        <f>#REF!/1000</f>
        <v>#REF!</v>
      </c>
      <c r="BG79" s="178" t="e">
        <f t="shared" si="84"/>
        <v>#REF!</v>
      </c>
    </row>
    <row r="80" ht="16" customHeight="1" spans="1:59">
      <c r="A80" s="22">
        <v>74</v>
      </c>
      <c r="B80" s="39" t="s">
        <v>5461</v>
      </c>
      <c r="C80" s="68" t="s">
        <v>5462</v>
      </c>
      <c r="D80" s="22">
        <v>143</v>
      </c>
      <c r="E80" s="22">
        <v>2</v>
      </c>
      <c r="F80" s="144">
        <v>83905</v>
      </c>
      <c r="G80" s="144" t="s">
        <v>3704</v>
      </c>
      <c r="H80" s="144" t="s">
        <v>3704</v>
      </c>
      <c r="I80" s="144" t="s">
        <v>5313</v>
      </c>
      <c r="J80" s="144" t="s">
        <v>5314</v>
      </c>
      <c r="K80" s="144">
        <f t="shared" si="74"/>
        <v>1</v>
      </c>
      <c r="L80" s="157">
        <v>2</v>
      </c>
      <c r="M80" s="171">
        <v>0.5</v>
      </c>
      <c r="N80" s="171">
        <v>0.05</v>
      </c>
      <c r="O80" s="171"/>
      <c r="P80" s="171">
        <v>0.22</v>
      </c>
      <c r="Q80" s="171"/>
      <c r="R80" s="171"/>
      <c r="S80" s="171">
        <v>0.1</v>
      </c>
      <c r="T80" s="171">
        <v>0.13</v>
      </c>
      <c r="U80" s="171"/>
      <c r="V80" s="171"/>
      <c r="W80" s="22">
        <v>2</v>
      </c>
      <c r="X80" s="29">
        <v>40430.225</v>
      </c>
      <c r="Y80" s="29">
        <v>80860.45</v>
      </c>
      <c r="Z80" s="36">
        <v>26218.74</v>
      </c>
      <c r="AA80" s="36">
        <f t="shared" si="75"/>
        <v>2</v>
      </c>
      <c r="AB80" s="29"/>
      <c r="AC80" s="29" t="e">
        <f t="shared" si="76"/>
        <v>#REF!</v>
      </c>
      <c r="AD80" s="29" t="e">
        <f t="shared" si="77"/>
        <v>#REF!</v>
      </c>
      <c r="AE80" s="172" t="e">
        <f t="shared" si="78"/>
        <v>#REF!</v>
      </c>
      <c r="AF80" s="28"/>
      <c r="AG80" s="24">
        <v>2</v>
      </c>
      <c r="AH80" s="173">
        <f t="shared" si="79"/>
        <v>1</v>
      </c>
      <c r="AI80" s="173"/>
      <c r="AJ80" s="173">
        <f t="shared" si="80"/>
        <v>1</v>
      </c>
      <c r="AK80" s="134">
        <f t="shared" si="81"/>
        <v>1</v>
      </c>
      <c r="AL80" s="174">
        <f t="shared" ref="AL80:AU80" si="93">M80</f>
        <v>0.5</v>
      </c>
      <c r="AM80" s="174">
        <f t="shared" si="93"/>
        <v>0.05</v>
      </c>
      <c r="AN80" s="174">
        <f t="shared" si="93"/>
        <v>0</v>
      </c>
      <c r="AO80" s="174">
        <f t="shared" si="93"/>
        <v>0.22</v>
      </c>
      <c r="AP80" s="174">
        <f t="shared" si="93"/>
        <v>0</v>
      </c>
      <c r="AQ80" s="174">
        <f t="shared" si="93"/>
        <v>0</v>
      </c>
      <c r="AR80" s="174">
        <f t="shared" si="93"/>
        <v>0.1</v>
      </c>
      <c r="AS80" s="174">
        <f t="shared" si="93"/>
        <v>0.13</v>
      </c>
      <c r="AT80" s="174">
        <f t="shared" si="93"/>
        <v>0</v>
      </c>
      <c r="AU80" s="174">
        <f t="shared" si="93"/>
        <v>0</v>
      </c>
      <c r="AV80" s="175">
        <f t="shared" si="83"/>
        <v>1</v>
      </c>
      <c r="AW80" s="176" t="e">
        <f>#REF!/1000</f>
        <v>#REF!</v>
      </c>
      <c r="AX80" s="176" t="e">
        <f>#REF!/1000</f>
        <v>#REF!</v>
      </c>
      <c r="AY80" s="176" t="e">
        <f>#REF!/1000</f>
        <v>#REF!</v>
      </c>
      <c r="AZ80" s="176" t="e">
        <f>#REF!/1000</f>
        <v>#REF!</v>
      </c>
      <c r="BA80" s="176" t="e">
        <f>#REF!/1000</f>
        <v>#REF!</v>
      </c>
      <c r="BB80" s="176" t="e">
        <f>#REF!/1000</f>
        <v>#REF!</v>
      </c>
      <c r="BC80" s="176" t="e">
        <f>#REF!/1000</f>
        <v>#REF!</v>
      </c>
      <c r="BD80" s="176" t="e">
        <f>#REF!/1000</f>
        <v>#REF!</v>
      </c>
      <c r="BE80" s="177" t="e">
        <f>#REF!/1000</f>
        <v>#REF!</v>
      </c>
      <c r="BF80" s="177" t="e">
        <f>#REF!/1000</f>
        <v>#REF!</v>
      </c>
      <c r="BG80" s="178" t="e">
        <f t="shared" si="84"/>
        <v>#REF!</v>
      </c>
    </row>
    <row r="81" ht="16" customHeight="1" spans="1:59">
      <c r="A81" s="22">
        <v>75</v>
      </c>
      <c r="B81" s="39" t="s">
        <v>1792</v>
      </c>
      <c r="C81" s="68" t="s">
        <v>1793</v>
      </c>
      <c r="D81" s="22">
        <v>130</v>
      </c>
      <c r="E81" s="22">
        <v>1</v>
      </c>
      <c r="F81" s="144">
        <v>84123</v>
      </c>
      <c r="G81" s="144" t="s">
        <v>3704</v>
      </c>
      <c r="H81" s="144" t="s">
        <v>3704</v>
      </c>
      <c r="I81" s="144" t="s">
        <v>5313</v>
      </c>
      <c r="J81" s="144" t="s">
        <v>5314</v>
      </c>
      <c r="K81" s="144">
        <f t="shared" si="74"/>
        <v>0.5</v>
      </c>
      <c r="L81" s="157">
        <v>0.5</v>
      </c>
      <c r="M81" s="171">
        <v>0.52</v>
      </c>
      <c r="N81" s="171">
        <v>0.04</v>
      </c>
      <c r="O81" s="171"/>
      <c r="P81" s="171">
        <v>0.22</v>
      </c>
      <c r="Q81" s="171"/>
      <c r="R81" s="171"/>
      <c r="S81" s="171">
        <v>0.1</v>
      </c>
      <c r="T81" s="171">
        <v>0.12</v>
      </c>
      <c r="U81" s="171"/>
      <c r="V81" s="171"/>
      <c r="W81" s="22">
        <v>1</v>
      </c>
      <c r="X81" s="29">
        <v>40374.76</v>
      </c>
      <c r="Y81" s="29">
        <v>40374.76</v>
      </c>
      <c r="Z81" s="36">
        <v>8737.23</v>
      </c>
      <c r="AA81" s="36">
        <f t="shared" si="75"/>
        <v>1</v>
      </c>
      <c r="AB81" s="29"/>
      <c r="AC81" s="29" t="e">
        <f t="shared" si="76"/>
        <v>#REF!</v>
      </c>
      <c r="AD81" s="29" t="e">
        <f t="shared" si="77"/>
        <v>#REF!</v>
      </c>
      <c r="AE81" s="172" t="e">
        <f t="shared" si="78"/>
        <v>#REF!</v>
      </c>
      <c r="AF81" s="28"/>
      <c r="AG81" s="24">
        <v>0.5</v>
      </c>
      <c r="AH81" s="173">
        <f t="shared" si="79"/>
        <v>1</v>
      </c>
      <c r="AI81" s="173">
        <v>0.495</v>
      </c>
      <c r="AJ81" s="173">
        <f t="shared" si="80"/>
        <v>-0.5</v>
      </c>
      <c r="AK81" s="134">
        <f t="shared" si="81"/>
        <v>0.5</v>
      </c>
      <c r="AL81" s="174">
        <f t="shared" ref="AL81:AU81" si="94">M81</f>
        <v>0.52</v>
      </c>
      <c r="AM81" s="174">
        <f t="shared" si="94"/>
        <v>0.04</v>
      </c>
      <c r="AN81" s="174">
        <f t="shared" si="94"/>
        <v>0</v>
      </c>
      <c r="AO81" s="174">
        <f t="shared" si="94"/>
        <v>0.22</v>
      </c>
      <c r="AP81" s="174">
        <f t="shared" si="94"/>
        <v>0</v>
      </c>
      <c r="AQ81" s="174">
        <f t="shared" si="94"/>
        <v>0</v>
      </c>
      <c r="AR81" s="174">
        <f t="shared" si="94"/>
        <v>0.1</v>
      </c>
      <c r="AS81" s="174">
        <f t="shared" si="94"/>
        <v>0.12</v>
      </c>
      <c r="AT81" s="174">
        <f t="shared" si="94"/>
        <v>0</v>
      </c>
      <c r="AU81" s="174">
        <f t="shared" si="94"/>
        <v>0</v>
      </c>
      <c r="AV81" s="175">
        <f t="shared" si="83"/>
        <v>1</v>
      </c>
      <c r="AW81" s="176" t="e">
        <f>#REF!/1000</f>
        <v>#REF!</v>
      </c>
      <c r="AX81" s="176" t="e">
        <f>#REF!/1000</f>
        <v>#REF!</v>
      </c>
      <c r="AY81" s="176" t="e">
        <f>#REF!/1000</f>
        <v>#REF!</v>
      </c>
      <c r="AZ81" s="176" t="e">
        <f>#REF!/1000</f>
        <v>#REF!</v>
      </c>
      <c r="BA81" s="176" t="e">
        <f>#REF!/1000</f>
        <v>#REF!</v>
      </c>
      <c r="BB81" s="176" t="e">
        <f>#REF!/1000</f>
        <v>#REF!</v>
      </c>
      <c r="BC81" s="176" t="e">
        <f>#REF!/1000</f>
        <v>#REF!</v>
      </c>
      <c r="BD81" s="176" t="e">
        <f>#REF!/1000</f>
        <v>#REF!</v>
      </c>
      <c r="BE81" s="177" t="e">
        <f>#REF!/1000</f>
        <v>#REF!</v>
      </c>
      <c r="BF81" s="177" t="e">
        <f>#REF!/1000</f>
        <v>#REF!</v>
      </c>
      <c r="BG81" s="178" t="e">
        <f t="shared" si="84"/>
        <v>#REF!</v>
      </c>
    </row>
    <row r="82" ht="16" customHeight="1" spans="1:59">
      <c r="A82" s="22">
        <v>76</v>
      </c>
      <c r="B82" s="39" t="s">
        <v>5463</v>
      </c>
      <c r="C82" s="68" t="s">
        <v>5464</v>
      </c>
      <c r="D82" s="22">
        <v>130</v>
      </c>
      <c r="E82" s="22">
        <v>1</v>
      </c>
      <c r="F82" s="144">
        <v>84437</v>
      </c>
      <c r="G82" s="144" t="s">
        <v>3704</v>
      </c>
      <c r="H82" s="144" t="s">
        <v>3704</v>
      </c>
      <c r="I82" s="144" t="s">
        <v>5321</v>
      </c>
      <c r="J82" s="144" t="s">
        <v>5314</v>
      </c>
      <c r="K82" s="144">
        <f t="shared" si="74"/>
        <v>4.6</v>
      </c>
      <c r="L82" s="157">
        <v>4.6</v>
      </c>
      <c r="M82" s="171"/>
      <c r="N82" s="171"/>
      <c r="O82" s="171">
        <v>0.15</v>
      </c>
      <c r="P82" s="171">
        <v>0.1</v>
      </c>
      <c r="Q82" s="171"/>
      <c r="R82" s="171"/>
      <c r="S82" s="171">
        <v>0.5</v>
      </c>
      <c r="T82" s="171">
        <v>0.25</v>
      </c>
      <c r="U82" s="171"/>
      <c r="V82" s="171"/>
      <c r="W82" s="22">
        <v>1</v>
      </c>
      <c r="X82" s="29">
        <v>39545.38</v>
      </c>
      <c r="Y82" s="29">
        <v>39545.38</v>
      </c>
      <c r="Z82" s="36">
        <v>7017.05</v>
      </c>
      <c r="AA82" s="36">
        <f t="shared" si="75"/>
        <v>1</v>
      </c>
      <c r="AB82" s="29"/>
      <c r="AC82" s="29" t="e">
        <f t="shared" si="76"/>
        <v>#REF!</v>
      </c>
      <c r="AD82" s="29" t="e">
        <f t="shared" si="77"/>
        <v>#REF!</v>
      </c>
      <c r="AE82" s="172" t="e">
        <f t="shared" si="78"/>
        <v>#REF!</v>
      </c>
      <c r="AF82" s="28"/>
      <c r="AG82" s="24">
        <v>4.6</v>
      </c>
      <c r="AH82" s="173">
        <f t="shared" si="79"/>
        <v>1</v>
      </c>
      <c r="AI82" s="173">
        <v>4.6</v>
      </c>
      <c r="AJ82" s="173">
        <f t="shared" si="80"/>
        <v>3.6</v>
      </c>
      <c r="AK82" s="134">
        <f t="shared" si="81"/>
        <v>4.6</v>
      </c>
      <c r="AL82" s="174">
        <f t="shared" ref="AL82:AU82" si="95">M82</f>
        <v>0</v>
      </c>
      <c r="AM82" s="174">
        <f t="shared" si="95"/>
        <v>0</v>
      </c>
      <c r="AN82" s="174">
        <f t="shared" si="95"/>
        <v>0.15</v>
      </c>
      <c r="AO82" s="174">
        <f t="shared" si="95"/>
        <v>0.1</v>
      </c>
      <c r="AP82" s="174">
        <f t="shared" si="95"/>
        <v>0</v>
      </c>
      <c r="AQ82" s="174">
        <f t="shared" si="95"/>
        <v>0</v>
      </c>
      <c r="AR82" s="174">
        <f t="shared" si="95"/>
        <v>0.5</v>
      </c>
      <c r="AS82" s="174">
        <f t="shared" si="95"/>
        <v>0.25</v>
      </c>
      <c r="AT82" s="174">
        <f t="shared" si="95"/>
        <v>0</v>
      </c>
      <c r="AU82" s="174">
        <f t="shared" si="95"/>
        <v>0</v>
      </c>
      <c r="AV82" s="175">
        <f t="shared" si="83"/>
        <v>1</v>
      </c>
      <c r="AW82" s="176" t="e">
        <f>#REF!/1000</f>
        <v>#REF!</v>
      </c>
      <c r="AX82" s="176" t="e">
        <f>#REF!/1000</f>
        <v>#REF!</v>
      </c>
      <c r="AY82" s="176" t="e">
        <f>#REF!/1000</f>
        <v>#REF!</v>
      </c>
      <c r="AZ82" s="176" t="e">
        <f>#REF!/1000</f>
        <v>#REF!</v>
      </c>
      <c r="BA82" s="176" t="e">
        <f>#REF!/1000</f>
        <v>#REF!</v>
      </c>
      <c r="BB82" s="176" t="e">
        <f>#REF!/1000</f>
        <v>#REF!</v>
      </c>
      <c r="BC82" s="176" t="e">
        <f>#REF!/1000</f>
        <v>#REF!</v>
      </c>
      <c r="BD82" s="176" t="e">
        <f>#REF!/1000</f>
        <v>#REF!</v>
      </c>
      <c r="BE82" s="177" t="e">
        <f>#REF!/1000</f>
        <v>#REF!</v>
      </c>
      <c r="BF82" s="177" t="e">
        <f>#REF!/1000</f>
        <v>#REF!</v>
      </c>
      <c r="BG82" s="178" t="e">
        <f t="shared" si="84"/>
        <v>#REF!</v>
      </c>
    </row>
    <row r="83" ht="16" customHeight="1" spans="1:59">
      <c r="A83" s="22">
        <v>77</v>
      </c>
      <c r="B83" s="39" t="s">
        <v>5465</v>
      </c>
      <c r="C83" s="68" t="s">
        <v>5466</v>
      </c>
      <c r="D83" s="22">
        <v>226</v>
      </c>
      <c r="E83" s="22">
        <v>2</v>
      </c>
      <c r="F83" s="144">
        <v>84826</v>
      </c>
      <c r="G83" s="144" t="s">
        <v>3704</v>
      </c>
      <c r="H83" s="144" t="s">
        <v>3704</v>
      </c>
      <c r="I83" s="144" t="s">
        <v>5313</v>
      </c>
      <c r="J83" s="144" t="s">
        <v>5314</v>
      </c>
      <c r="K83" s="144">
        <f t="shared" si="74"/>
        <v>1.5</v>
      </c>
      <c r="L83" s="157">
        <v>3</v>
      </c>
      <c r="M83" s="171">
        <v>0.04</v>
      </c>
      <c r="N83" s="171">
        <v>0.15</v>
      </c>
      <c r="O83" s="171">
        <v>0.45</v>
      </c>
      <c r="P83" s="171">
        <v>0.02</v>
      </c>
      <c r="Q83" s="171"/>
      <c r="R83" s="171">
        <v>0.01</v>
      </c>
      <c r="S83" s="171">
        <v>0.25</v>
      </c>
      <c r="T83" s="171">
        <v>0.08</v>
      </c>
      <c r="U83" s="171"/>
      <c r="V83" s="171"/>
      <c r="W83" s="22">
        <v>2</v>
      </c>
      <c r="X83" s="29">
        <v>39449.13</v>
      </c>
      <c r="Y83" s="29">
        <v>78898.26</v>
      </c>
      <c r="Z83" s="36">
        <v>14136.64</v>
      </c>
      <c r="AA83" s="36">
        <f t="shared" si="75"/>
        <v>2</v>
      </c>
      <c r="AB83" s="29"/>
      <c r="AC83" s="29" t="e">
        <f t="shared" si="76"/>
        <v>#REF!</v>
      </c>
      <c r="AD83" s="29" t="e">
        <f t="shared" si="77"/>
        <v>#REF!</v>
      </c>
      <c r="AE83" s="172" t="e">
        <f t="shared" si="78"/>
        <v>#REF!</v>
      </c>
      <c r="AF83" s="28"/>
      <c r="AG83" s="24">
        <v>3</v>
      </c>
      <c r="AH83" s="173">
        <f t="shared" si="79"/>
        <v>1</v>
      </c>
      <c r="AI83" s="173"/>
      <c r="AJ83" s="173">
        <f t="shared" si="80"/>
        <v>2</v>
      </c>
      <c r="AK83" s="134">
        <f t="shared" si="81"/>
        <v>1.5</v>
      </c>
      <c r="AL83" s="174">
        <f t="shared" ref="AL83:AU83" si="96">M83</f>
        <v>0.04</v>
      </c>
      <c r="AM83" s="174">
        <f t="shared" si="96"/>
        <v>0.15</v>
      </c>
      <c r="AN83" s="174">
        <f t="shared" si="96"/>
        <v>0.45</v>
      </c>
      <c r="AO83" s="174">
        <f t="shared" si="96"/>
        <v>0.02</v>
      </c>
      <c r="AP83" s="174">
        <f t="shared" si="96"/>
        <v>0</v>
      </c>
      <c r="AQ83" s="174">
        <f t="shared" si="96"/>
        <v>0.01</v>
      </c>
      <c r="AR83" s="174">
        <f t="shared" si="96"/>
        <v>0.25</v>
      </c>
      <c r="AS83" s="174">
        <f t="shared" si="96"/>
        <v>0.08</v>
      </c>
      <c r="AT83" s="174">
        <f t="shared" si="96"/>
        <v>0</v>
      </c>
      <c r="AU83" s="174">
        <f t="shared" si="96"/>
        <v>0</v>
      </c>
      <c r="AV83" s="175">
        <f t="shared" si="83"/>
        <v>1</v>
      </c>
      <c r="AW83" s="176" t="e">
        <f>#REF!/1000</f>
        <v>#REF!</v>
      </c>
      <c r="AX83" s="176" t="e">
        <f>#REF!/1000</f>
        <v>#REF!</v>
      </c>
      <c r="AY83" s="176" t="e">
        <f>#REF!/1000</f>
        <v>#REF!</v>
      </c>
      <c r="AZ83" s="176" t="e">
        <f>#REF!/1000</f>
        <v>#REF!</v>
      </c>
      <c r="BA83" s="176" t="e">
        <f>#REF!/1000</f>
        <v>#REF!</v>
      </c>
      <c r="BB83" s="176" t="e">
        <f>#REF!/1000</f>
        <v>#REF!</v>
      </c>
      <c r="BC83" s="176" t="e">
        <f>#REF!/1000</f>
        <v>#REF!</v>
      </c>
      <c r="BD83" s="176" t="e">
        <f>#REF!/1000</f>
        <v>#REF!</v>
      </c>
      <c r="BE83" s="177" t="e">
        <f>#REF!/1000</f>
        <v>#REF!</v>
      </c>
      <c r="BF83" s="177" t="e">
        <f>#REF!/1000</f>
        <v>#REF!</v>
      </c>
      <c r="BG83" s="178" t="e">
        <f t="shared" si="84"/>
        <v>#REF!</v>
      </c>
    </row>
    <row r="84" ht="16" customHeight="1" spans="1:59">
      <c r="A84" s="22">
        <v>78</v>
      </c>
      <c r="B84" s="39" t="s">
        <v>5467</v>
      </c>
      <c r="C84" s="68" t="s">
        <v>5468</v>
      </c>
      <c r="D84" s="22">
        <v>130</v>
      </c>
      <c r="E84" s="22">
        <v>1</v>
      </c>
      <c r="F84" s="144">
        <v>84500</v>
      </c>
      <c r="G84" s="144" t="s">
        <v>3704</v>
      </c>
      <c r="H84" s="144" t="s">
        <v>3704</v>
      </c>
      <c r="I84" s="144" t="s">
        <v>5321</v>
      </c>
      <c r="J84" s="144" t="s">
        <v>5314</v>
      </c>
      <c r="K84" s="144">
        <f t="shared" si="74"/>
        <v>3</v>
      </c>
      <c r="L84" s="157">
        <v>3</v>
      </c>
      <c r="M84" s="171">
        <v>0.35</v>
      </c>
      <c r="N84" s="171">
        <v>0.35</v>
      </c>
      <c r="O84" s="171"/>
      <c r="P84" s="171">
        <v>0.15</v>
      </c>
      <c r="Q84" s="171"/>
      <c r="R84" s="171"/>
      <c r="S84" s="171">
        <v>0.05</v>
      </c>
      <c r="T84" s="171">
        <v>0.1</v>
      </c>
      <c r="U84" s="171"/>
      <c r="V84" s="171"/>
      <c r="W84" s="22">
        <v>1</v>
      </c>
      <c r="X84" s="29">
        <v>39247.91</v>
      </c>
      <c r="Y84" s="29">
        <v>39247.91</v>
      </c>
      <c r="Z84" s="36">
        <v>7017.13</v>
      </c>
      <c r="AA84" s="36">
        <f t="shared" si="75"/>
        <v>1</v>
      </c>
      <c r="AB84" s="29"/>
      <c r="AC84" s="29" t="e">
        <f t="shared" si="76"/>
        <v>#REF!</v>
      </c>
      <c r="AD84" s="29" t="e">
        <f t="shared" si="77"/>
        <v>#REF!</v>
      </c>
      <c r="AE84" s="172" t="e">
        <f t="shared" si="78"/>
        <v>#REF!</v>
      </c>
      <c r="AF84" s="28"/>
      <c r="AG84" s="24">
        <v>3</v>
      </c>
      <c r="AH84" s="173">
        <f t="shared" si="79"/>
        <v>1</v>
      </c>
      <c r="AI84" s="173"/>
      <c r="AJ84" s="173">
        <f t="shared" si="80"/>
        <v>2</v>
      </c>
      <c r="AK84" s="134">
        <f t="shared" si="81"/>
        <v>3</v>
      </c>
      <c r="AL84" s="174">
        <f t="shared" ref="AL84:AU84" si="97">M84</f>
        <v>0.35</v>
      </c>
      <c r="AM84" s="174">
        <f t="shared" si="97"/>
        <v>0.35</v>
      </c>
      <c r="AN84" s="174">
        <f t="shared" si="97"/>
        <v>0</v>
      </c>
      <c r="AO84" s="174">
        <f t="shared" si="97"/>
        <v>0.15</v>
      </c>
      <c r="AP84" s="174">
        <f t="shared" si="97"/>
        <v>0</v>
      </c>
      <c r="AQ84" s="174">
        <f t="shared" si="97"/>
        <v>0</v>
      </c>
      <c r="AR84" s="174">
        <f t="shared" si="97"/>
        <v>0.05</v>
      </c>
      <c r="AS84" s="174">
        <f t="shared" si="97"/>
        <v>0.1</v>
      </c>
      <c r="AT84" s="174">
        <f t="shared" si="97"/>
        <v>0</v>
      </c>
      <c r="AU84" s="174">
        <f t="shared" si="97"/>
        <v>0</v>
      </c>
      <c r="AV84" s="175">
        <f t="shared" si="83"/>
        <v>1</v>
      </c>
      <c r="AW84" s="176" t="e">
        <f>#REF!/1000</f>
        <v>#REF!</v>
      </c>
      <c r="AX84" s="176" t="e">
        <f>#REF!/1000</f>
        <v>#REF!</v>
      </c>
      <c r="AY84" s="176" t="e">
        <f>#REF!/1000</f>
        <v>#REF!</v>
      </c>
      <c r="AZ84" s="176" t="e">
        <f>#REF!/1000</f>
        <v>#REF!</v>
      </c>
      <c r="BA84" s="176" t="e">
        <f>#REF!/1000</f>
        <v>#REF!</v>
      </c>
      <c r="BB84" s="176" t="e">
        <f>#REF!/1000</f>
        <v>#REF!</v>
      </c>
      <c r="BC84" s="176" t="e">
        <f>#REF!/1000</f>
        <v>#REF!</v>
      </c>
      <c r="BD84" s="176" t="e">
        <f>#REF!/1000</f>
        <v>#REF!</v>
      </c>
      <c r="BE84" s="177" t="e">
        <f>#REF!/1000</f>
        <v>#REF!</v>
      </c>
      <c r="BF84" s="177" t="e">
        <f>#REF!/1000</f>
        <v>#REF!</v>
      </c>
      <c r="BG84" s="178" t="e">
        <f t="shared" si="84"/>
        <v>#REF!</v>
      </c>
    </row>
    <row r="85" ht="16" customHeight="1" spans="1:59">
      <c r="A85" s="22">
        <v>79</v>
      </c>
      <c r="B85" s="39" t="s">
        <v>5467</v>
      </c>
      <c r="C85" s="68" t="s">
        <v>5468</v>
      </c>
      <c r="D85" s="22">
        <v>226</v>
      </c>
      <c r="E85" s="22">
        <v>2</v>
      </c>
      <c r="F85" s="144">
        <v>84501</v>
      </c>
      <c r="G85" s="144" t="s">
        <v>3704</v>
      </c>
      <c r="H85" s="144" t="s">
        <v>3704</v>
      </c>
      <c r="I85" s="144" t="s">
        <v>5313</v>
      </c>
      <c r="J85" s="144" t="s">
        <v>5314</v>
      </c>
      <c r="K85" s="144">
        <f t="shared" si="74"/>
        <v>3</v>
      </c>
      <c r="L85" s="157">
        <v>6</v>
      </c>
      <c r="M85" s="171">
        <v>0.35</v>
      </c>
      <c r="N85" s="171">
        <v>0.35</v>
      </c>
      <c r="O85" s="171"/>
      <c r="P85" s="171">
        <v>0.15</v>
      </c>
      <c r="Q85" s="171"/>
      <c r="R85" s="171"/>
      <c r="S85" s="171">
        <v>0.05</v>
      </c>
      <c r="T85" s="171">
        <v>0.1</v>
      </c>
      <c r="U85" s="171"/>
      <c r="V85" s="171"/>
      <c r="W85" s="22">
        <v>2</v>
      </c>
      <c r="X85" s="29">
        <v>39247.905</v>
      </c>
      <c r="Y85" s="29">
        <v>78495.81</v>
      </c>
      <c r="Z85" s="36">
        <v>14136.64</v>
      </c>
      <c r="AA85" s="36">
        <f t="shared" si="75"/>
        <v>2</v>
      </c>
      <c r="AB85" s="29"/>
      <c r="AC85" s="29" t="e">
        <f t="shared" si="76"/>
        <v>#REF!</v>
      </c>
      <c r="AD85" s="29" t="e">
        <f t="shared" si="77"/>
        <v>#REF!</v>
      </c>
      <c r="AE85" s="172" t="e">
        <f t="shared" si="78"/>
        <v>#REF!</v>
      </c>
      <c r="AF85" s="28"/>
      <c r="AG85" s="24">
        <v>3</v>
      </c>
      <c r="AH85" s="173">
        <f t="shared" si="79"/>
        <v>1</v>
      </c>
      <c r="AI85" s="173"/>
      <c r="AJ85" s="173">
        <f t="shared" si="80"/>
        <v>2</v>
      </c>
      <c r="AK85" s="134">
        <f t="shared" si="81"/>
        <v>3</v>
      </c>
      <c r="AL85" s="174">
        <f t="shared" ref="AL85:AU85" si="98">M85</f>
        <v>0.35</v>
      </c>
      <c r="AM85" s="174">
        <f t="shared" si="98"/>
        <v>0.35</v>
      </c>
      <c r="AN85" s="174">
        <f t="shared" si="98"/>
        <v>0</v>
      </c>
      <c r="AO85" s="174">
        <f t="shared" si="98"/>
        <v>0.15</v>
      </c>
      <c r="AP85" s="174">
        <f t="shared" si="98"/>
        <v>0</v>
      </c>
      <c r="AQ85" s="174">
        <f t="shared" si="98"/>
        <v>0</v>
      </c>
      <c r="AR85" s="174">
        <f t="shared" si="98"/>
        <v>0.05</v>
      </c>
      <c r="AS85" s="174">
        <f t="shared" si="98"/>
        <v>0.1</v>
      </c>
      <c r="AT85" s="174">
        <f t="shared" si="98"/>
        <v>0</v>
      </c>
      <c r="AU85" s="174">
        <f t="shared" si="98"/>
        <v>0</v>
      </c>
      <c r="AV85" s="175">
        <f t="shared" si="83"/>
        <v>1</v>
      </c>
      <c r="AW85" s="176" t="e">
        <f>#REF!/1000</f>
        <v>#REF!</v>
      </c>
      <c r="AX85" s="176" t="e">
        <f>#REF!/1000</f>
        <v>#REF!</v>
      </c>
      <c r="AY85" s="176" t="e">
        <f>#REF!/1000</f>
        <v>#REF!</v>
      </c>
      <c r="AZ85" s="176" t="e">
        <f>#REF!/1000</f>
        <v>#REF!</v>
      </c>
      <c r="BA85" s="176" t="e">
        <f>#REF!/1000</f>
        <v>#REF!</v>
      </c>
      <c r="BB85" s="176" t="e">
        <f>#REF!/1000</f>
        <v>#REF!</v>
      </c>
      <c r="BC85" s="176" t="e">
        <f>#REF!/1000</f>
        <v>#REF!</v>
      </c>
      <c r="BD85" s="176" t="e">
        <f>#REF!/1000</f>
        <v>#REF!</v>
      </c>
      <c r="BE85" s="177" t="e">
        <f>#REF!/1000</f>
        <v>#REF!</v>
      </c>
      <c r="BF85" s="177" t="e">
        <f>#REF!/1000</f>
        <v>#REF!</v>
      </c>
      <c r="BG85" s="178" t="e">
        <f t="shared" si="84"/>
        <v>#REF!</v>
      </c>
    </row>
    <row r="86" ht="16" customHeight="1" spans="1:59">
      <c r="A86" s="22">
        <v>80</v>
      </c>
      <c r="B86" s="39" t="s">
        <v>5469</v>
      </c>
      <c r="C86" s="68" t="s">
        <v>5470</v>
      </c>
      <c r="D86" s="22">
        <v>194</v>
      </c>
      <c r="E86" s="22">
        <v>2</v>
      </c>
      <c r="F86" s="144">
        <v>84232</v>
      </c>
      <c r="G86" s="144" t="s">
        <v>3688</v>
      </c>
      <c r="H86" s="144" t="s">
        <v>5312</v>
      </c>
      <c r="I86" s="144" t="s">
        <v>5317</v>
      </c>
      <c r="J86" s="144" t="s">
        <v>5314</v>
      </c>
      <c r="K86" s="144">
        <f t="shared" si="74"/>
        <v>10.65</v>
      </c>
      <c r="L86" s="157">
        <v>21.3</v>
      </c>
      <c r="M86" s="171">
        <v>0.0328638497652582</v>
      </c>
      <c r="N86" s="171">
        <v>0.403755868544601</v>
      </c>
      <c r="O86" s="171">
        <v>0.47887323943662</v>
      </c>
      <c r="P86" s="171">
        <v>0.00938967136150235</v>
      </c>
      <c r="Q86" s="171">
        <v>0.0375586854460094</v>
      </c>
      <c r="R86" s="171">
        <v>0.0234741784037559</v>
      </c>
      <c r="S86" s="171">
        <v>0.0140845070422535</v>
      </c>
      <c r="T86" s="171"/>
      <c r="U86" s="171"/>
      <c r="V86" s="171"/>
      <c r="W86" s="22">
        <v>2</v>
      </c>
      <c r="X86" s="29">
        <v>38683.64</v>
      </c>
      <c r="Y86" s="29">
        <v>77367.28</v>
      </c>
      <c r="Z86" s="36">
        <v>42102.8</v>
      </c>
      <c r="AA86" s="36">
        <f t="shared" si="75"/>
        <v>2</v>
      </c>
      <c r="AB86" s="29"/>
      <c r="AC86" s="29" t="e">
        <f t="shared" si="76"/>
        <v>#REF!</v>
      </c>
      <c r="AD86" s="29" t="e">
        <f t="shared" si="77"/>
        <v>#REF!</v>
      </c>
      <c r="AE86" s="172" t="e">
        <f t="shared" si="78"/>
        <v>#REF!</v>
      </c>
      <c r="AF86" s="28"/>
      <c r="AG86" s="24">
        <v>15</v>
      </c>
      <c r="AH86" s="173">
        <f t="shared" si="79"/>
        <v>1</v>
      </c>
      <c r="AI86" s="173" t="s">
        <v>5318</v>
      </c>
      <c r="AJ86" s="173">
        <f t="shared" si="80"/>
        <v>14</v>
      </c>
      <c r="AK86" s="134">
        <f t="shared" si="81"/>
        <v>10.65</v>
      </c>
      <c r="AL86" s="174">
        <f t="shared" ref="AL86:AU86" si="99">M86</f>
        <v>0.0328638497652582</v>
      </c>
      <c r="AM86" s="174">
        <f t="shared" si="99"/>
        <v>0.403755868544601</v>
      </c>
      <c r="AN86" s="174">
        <f t="shared" si="99"/>
        <v>0.47887323943662</v>
      </c>
      <c r="AO86" s="174">
        <f t="shared" si="99"/>
        <v>0.00938967136150235</v>
      </c>
      <c r="AP86" s="174">
        <f t="shared" si="99"/>
        <v>0.0375586854460094</v>
      </c>
      <c r="AQ86" s="174">
        <f t="shared" si="99"/>
        <v>0.0234741784037559</v>
      </c>
      <c r="AR86" s="174">
        <f t="shared" si="99"/>
        <v>0.0140845070422535</v>
      </c>
      <c r="AS86" s="174">
        <f t="shared" si="99"/>
        <v>0</v>
      </c>
      <c r="AT86" s="174">
        <f t="shared" si="99"/>
        <v>0</v>
      </c>
      <c r="AU86" s="174">
        <f t="shared" si="99"/>
        <v>0</v>
      </c>
      <c r="AV86" s="175">
        <f t="shared" si="83"/>
        <v>1</v>
      </c>
      <c r="AW86" s="176" t="e">
        <f>#REF!/1000</f>
        <v>#REF!</v>
      </c>
      <c r="AX86" s="176" t="e">
        <f>#REF!/1000</f>
        <v>#REF!</v>
      </c>
      <c r="AY86" s="176" t="e">
        <f>#REF!/1000</f>
        <v>#REF!</v>
      </c>
      <c r="AZ86" s="176" t="e">
        <f>#REF!/1000</f>
        <v>#REF!</v>
      </c>
      <c r="BA86" s="176" t="e">
        <f>#REF!/1000</f>
        <v>#REF!</v>
      </c>
      <c r="BB86" s="176" t="e">
        <f>#REF!/1000</f>
        <v>#REF!</v>
      </c>
      <c r="BC86" s="176" t="e">
        <f>#REF!/1000</f>
        <v>#REF!</v>
      </c>
      <c r="BD86" s="176" t="e">
        <f>#REF!/1000</f>
        <v>#REF!</v>
      </c>
      <c r="BE86" s="177" t="e">
        <f>#REF!/1000</f>
        <v>#REF!</v>
      </c>
      <c r="BF86" s="177" t="e">
        <f>#REF!/1000</f>
        <v>#REF!</v>
      </c>
      <c r="BG86" s="178" t="e">
        <f t="shared" si="84"/>
        <v>#REF!</v>
      </c>
    </row>
    <row r="87" ht="16" customHeight="1" spans="1:59">
      <c r="A87" s="22">
        <v>81</v>
      </c>
      <c r="B87" s="39" t="s">
        <v>5471</v>
      </c>
      <c r="C87" s="68" t="s">
        <v>5472</v>
      </c>
      <c r="D87" s="22">
        <v>194</v>
      </c>
      <c r="E87" s="22">
        <v>1</v>
      </c>
      <c r="F87" s="144">
        <v>84222</v>
      </c>
      <c r="G87" s="144" t="s">
        <v>3688</v>
      </c>
      <c r="H87" s="144" t="s">
        <v>3699</v>
      </c>
      <c r="I87" s="144" t="s">
        <v>5317</v>
      </c>
      <c r="J87" s="144" t="s">
        <v>5314</v>
      </c>
      <c r="K87" s="144">
        <f t="shared" si="74"/>
        <v>16.8</v>
      </c>
      <c r="L87" s="157">
        <v>16.8</v>
      </c>
      <c r="M87" s="171">
        <v>0.0773809523809524</v>
      </c>
      <c r="N87" s="171">
        <v>0.458333333333333</v>
      </c>
      <c r="O87" s="171">
        <v>0.321428571428571</v>
      </c>
      <c r="P87" s="171">
        <v>0.0119047619047619</v>
      </c>
      <c r="Q87" s="171">
        <v>0.0714285714285714</v>
      </c>
      <c r="R87" s="171">
        <v>0.0178571428571429</v>
      </c>
      <c r="S87" s="171">
        <v>0.0416666666666667</v>
      </c>
      <c r="T87" s="171"/>
      <c r="U87" s="171"/>
      <c r="V87" s="171"/>
      <c r="W87" s="22">
        <v>1</v>
      </c>
      <c r="X87" s="29">
        <v>38243.35</v>
      </c>
      <c r="Y87" s="29">
        <v>38243.35</v>
      </c>
      <c r="Z87" s="36">
        <v>20953.94</v>
      </c>
      <c r="AA87" s="36">
        <f t="shared" si="75"/>
        <v>1</v>
      </c>
      <c r="AB87" s="29"/>
      <c r="AC87" s="29" t="e">
        <f t="shared" si="76"/>
        <v>#REF!</v>
      </c>
      <c r="AD87" s="29" t="e">
        <f t="shared" si="77"/>
        <v>#REF!</v>
      </c>
      <c r="AE87" s="172" t="e">
        <f t="shared" si="78"/>
        <v>#REF!</v>
      </c>
      <c r="AF87" s="28"/>
      <c r="AG87" s="24">
        <v>8</v>
      </c>
      <c r="AH87" s="173">
        <f t="shared" si="79"/>
        <v>0.999999999999999</v>
      </c>
      <c r="AI87" s="173" t="s">
        <v>5318</v>
      </c>
      <c r="AJ87" s="173">
        <f t="shared" si="80"/>
        <v>7</v>
      </c>
      <c r="AK87" s="134">
        <f t="shared" si="81"/>
        <v>16.8</v>
      </c>
      <c r="AL87" s="174">
        <f t="shared" ref="AL87:AU87" si="100">M87</f>
        <v>0.0773809523809524</v>
      </c>
      <c r="AM87" s="174">
        <f t="shared" si="100"/>
        <v>0.458333333333333</v>
      </c>
      <c r="AN87" s="174">
        <f t="shared" si="100"/>
        <v>0.321428571428571</v>
      </c>
      <c r="AO87" s="174">
        <f t="shared" si="100"/>
        <v>0.0119047619047619</v>
      </c>
      <c r="AP87" s="174">
        <f t="shared" si="100"/>
        <v>0.0714285714285714</v>
      </c>
      <c r="AQ87" s="174">
        <f t="shared" si="100"/>
        <v>0.0178571428571429</v>
      </c>
      <c r="AR87" s="174">
        <f t="shared" si="100"/>
        <v>0.0416666666666667</v>
      </c>
      <c r="AS87" s="174">
        <f t="shared" si="100"/>
        <v>0</v>
      </c>
      <c r="AT87" s="174">
        <f t="shared" si="100"/>
        <v>0</v>
      </c>
      <c r="AU87" s="174">
        <f t="shared" si="100"/>
        <v>0</v>
      </c>
      <c r="AV87" s="175">
        <f t="shared" si="83"/>
        <v>0.999999999999999</v>
      </c>
      <c r="AW87" s="176" t="e">
        <f>#REF!/1000</f>
        <v>#REF!</v>
      </c>
      <c r="AX87" s="176" t="e">
        <f>#REF!/1000</f>
        <v>#REF!</v>
      </c>
      <c r="AY87" s="176" t="e">
        <f>#REF!/1000</f>
        <v>#REF!</v>
      </c>
      <c r="AZ87" s="176" t="e">
        <f>#REF!/1000</f>
        <v>#REF!</v>
      </c>
      <c r="BA87" s="176" t="e">
        <f>#REF!/1000</f>
        <v>#REF!</v>
      </c>
      <c r="BB87" s="176" t="e">
        <f>#REF!/1000</f>
        <v>#REF!</v>
      </c>
      <c r="BC87" s="176" t="e">
        <f>#REF!/1000</f>
        <v>#REF!</v>
      </c>
      <c r="BD87" s="176" t="e">
        <f>#REF!/1000</f>
        <v>#REF!</v>
      </c>
      <c r="BE87" s="177" t="e">
        <f>#REF!/1000</f>
        <v>#REF!</v>
      </c>
      <c r="BF87" s="177" t="e">
        <f>#REF!/1000</f>
        <v>#REF!</v>
      </c>
      <c r="BG87" s="178" t="e">
        <f t="shared" si="84"/>
        <v>#REF!</v>
      </c>
    </row>
    <row r="88" ht="16" customHeight="1" spans="1:59">
      <c r="A88" s="22">
        <v>82</v>
      </c>
      <c r="B88" s="39" t="s">
        <v>5473</v>
      </c>
      <c r="C88" s="68" t="s">
        <v>5474</v>
      </c>
      <c r="D88" s="22">
        <v>130</v>
      </c>
      <c r="E88" s="22">
        <v>1</v>
      </c>
      <c r="F88" s="144">
        <v>84415</v>
      </c>
      <c r="G88" s="144" t="s">
        <v>3704</v>
      </c>
      <c r="H88" s="144" t="s">
        <v>5312</v>
      </c>
      <c r="I88" s="144" t="s">
        <v>5321</v>
      </c>
      <c r="J88" s="144" t="s">
        <v>5314</v>
      </c>
      <c r="K88" s="144">
        <f t="shared" si="74"/>
        <v>15</v>
      </c>
      <c r="L88" s="157">
        <v>15</v>
      </c>
      <c r="M88" s="171"/>
      <c r="N88" s="171">
        <v>0.1</v>
      </c>
      <c r="O88" s="171">
        <v>0.45</v>
      </c>
      <c r="P88" s="171"/>
      <c r="Q88" s="171">
        <v>0.05</v>
      </c>
      <c r="R88" s="171"/>
      <c r="S88" s="171">
        <v>0.25</v>
      </c>
      <c r="T88" s="171">
        <v>0.15</v>
      </c>
      <c r="U88" s="171"/>
      <c r="V88" s="171"/>
      <c r="W88" s="22">
        <v>1</v>
      </c>
      <c r="X88" s="29">
        <v>37582.53</v>
      </c>
      <c r="Y88" s="29">
        <v>37582.53</v>
      </c>
      <c r="Z88" s="36">
        <v>6773.81</v>
      </c>
      <c r="AA88" s="36">
        <f t="shared" si="75"/>
        <v>1</v>
      </c>
      <c r="AB88" s="29"/>
      <c r="AC88" s="29" t="e">
        <f t="shared" si="76"/>
        <v>#REF!</v>
      </c>
      <c r="AD88" s="29" t="e">
        <f t="shared" si="77"/>
        <v>#REF!</v>
      </c>
      <c r="AE88" s="172" t="e">
        <f t="shared" si="78"/>
        <v>#REF!</v>
      </c>
      <c r="AF88" s="28"/>
      <c r="AG88" s="24">
        <v>15</v>
      </c>
      <c r="AH88" s="173">
        <f t="shared" si="79"/>
        <v>1</v>
      </c>
      <c r="AI88" s="173"/>
      <c r="AJ88" s="173">
        <f t="shared" si="80"/>
        <v>14</v>
      </c>
      <c r="AK88" s="134">
        <f t="shared" si="81"/>
        <v>15</v>
      </c>
      <c r="AL88" s="174">
        <f t="shared" ref="AL88:AU88" si="101">M88</f>
        <v>0</v>
      </c>
      <c r="AM88" s="174">
        <f t="shared" si="101"/>
        <v>0.1</v>
      </c>
      <c r="AN88" s="174">
        <f t="shared" si="101"/>
        <v>0.45</v>
      </c>
      <c r="AO88" s="174">
        <f t="shared" si="101"/>
        <v>0</v>
      </c>
      <c r="AP88" s="174">
        <f t="shared" si="101"/>
        <v>0.05</v>
      </c>
      <c r="AQ88" s="174">
        <f t="shared" si="101"/>
        <v>0</v>
      </c>
      <c r="AR88" s="174">
        <f t="shared" si="101"/>
        <v>0.25</v>
      </c>
      <c r="AS88" s="174">
        <f t="shared" si="101"/>
        <v>0.15</v>
      </c>
      <c r="AT88" s="174">
        <f t="shared" si="101"/>
        <v>0</v>
      </c>
      <c r="AU88" s="174">
        <f t="shared" si="101"/>
        <v>0</v>
      </c>
      <c r="AV88" s="175">
        <f t="shared" si="83"/>
        <v>1</v>
      </c>
      <c r="AW88" s="176" t="e">
        <f>#REF!/1000</f>
        <v>#REF!</v>
      </c>
      <c r="AX88" s="176" t="e">
        <f>#REF!/1000</f>
        <v>#REF!</v>
      </c>
      <c r="AY88" s="176" t="e">
        <f>#REF!/1000</f>
        <v>#REF!</v>
      </c>
      <c r="AZ88" s="176" t="e">
        <f>#REF!/1000</f>
        <v>#REF!</v>
      </c>
      <c r="BA88" s="176" t="e">
        <f>#REF!/1000</f>
        <v>#REF!</v>
      </c>
      <c r="BB88" s="176" t="e">
        <f>#REF!/1000</f>
        <v>#REF!</v>
      </c>
      <c r="BC88" s="176" t="e">
        <f>#REF!/1000</f>
        <v>#REF!</v>
      </c>
      <c r="BD88" s="176" t="e">
        <f>#REF!/1000</f>
        <v>#REF!</v>
      </c>
      <c r="BE88" s="177" t="e">
        <f>#REF!/1000</f>
        <v>#REF!</v>
      </c>
      <c r="BF88" s="177" t="e">
        <f>#REF!/1000</f>
        <v>#REF!</v>
      </c>
      <c r="BG88" s="178" t="e">
        <f t="shared" si="84"/>
        <v>#REF!</v>
      </c>
    </row>
    <row r="89" ht="16" customHeight="1" spans="1:59">
      <c r="A89" s="22">
        <v>83</v>
      </c>
      <c r="B89" s="39" t="s">
        <v>5475</v>
      </c>
      <c r="C89" s="68" t="s">
        <v>5476</v>
      </c>
      <c r="D89" s="22">
        <v>194</v>
      </c>
      <c r="E89" s="22">
        <v>1</v>
      </c>
      <c r="F89" s="144">
        <v>84324</v>
      </c>
      <c r="G89" s="144" t="s">
        <v>3704</v>
      </c>
      <c r="H89" s="144" t="s">
        <v>3704</v>
      </c>
      <c r="I89" s="144" t="s">
        <v>5313</v>
      </c>
      <c r="J89" s="144" t="s">
        <v>5314</v>
      </c>
      <c r="K89" s="144">
        <f t="shared" si="74"/>
        <v>3</v>
      </c>
      <c r="L89" s="157">
        <v>3</v>
      </c>
      <c r="M89" s="171">
        <v>0.04</v>
      </c>
      <c r="N89" s="171">
        <v>0.15</v>
      </c>
      <c r="O89" s="171">
        <v>0.45</v>
      </c>
      <c r="P89" s="171">
        <v>0.02</v>
      </c>
      <c r="Q89" s="171"/>
      <c r="R89" s="171">
        <v>0.01</v>
      </c>
      <c r="S89" s="171">
        <v>0.25</v>
      </c>
      <c r="T89" s="171">
        <v>0.08</v>
      </c>
      <c r="U89" s="171"/>
      <c r="V89" s="171"/>
      <c r="W89" s="22">
        <v>1</v>
      </c>
      <c r="X89" s="29">
        <v>37433.76</v>
      </c>
      <c r="Y89" s="29">
        <v>37433.76</v>
      </c>
      <c r="Z89" s="36">
        <v>20661.56</v>
      </c>
      <c r="AA89" s="36">
        <f t="shared" si="75"/>
        <v>1</v>
      </c>
      <c r="AB89" s="29"/>
      <c r="AC89" s="29" t="e">
        <f t="shared" si="76"/>
        <v>#REF!</v>
      </c>
      <c r="AD89" s="29" t="e">
        <f t="shared" si="77"/>
        <v>#REF!</v>
      </c>
      <c r="AE89" s="172" t="e">
        <f t="shared" si="78"/>
        <v>#REF!</v>
      </c>
      <c r="AF89" s="28"/>
      <c r="AG89" s="24">
        <v>3</v>
      </c>
      <c r="AH89" s="173">
        <f t="shared" si="79"/>
        <v>1</v>
      </c>
      <c r="AI89" s="173"/>
      <c r="AJ89" s="173">
        <f t="shared" si="80"/>
        <v>2</v>
      </c>
      <c r="AK89" s="134">
        <f t="shared" si="81"/>
        <v>3</v>
      </c>
      <c r="AL89" s="174">
        <f t="shared" ref="AL89:AU89" si="102">M89</f>
        <v>0.04</v>
      </c>
      <c r="AM89" s="174">
        <f t="shared" si="102"/>
        <v>0.15</v>
      </c>
      <c r="AN89" s="174">
        <f t="shared" si="102"/>
        <v>0.45</v>
      </c>
      <c r="AO89" s="174">
        <f t="shared" si="102"/>
        <v>0.02</v>
      </c>
      <c r="AP89" s="174">
        <f t="shared" si="102"/>
        <v>0</v>
      </c>
      <c r="AQ89" s="174">
        <f t="shared" si="102"/>
        <v>0.01</v>
      </c>
      <c r="AR89" s="174">
        <f t="shared" si="102"/>
        <v>0.25</v>
      </c>
      <c r="AS89" s="174">
        <f t="shared" si="102"/>
        <v>0.08</v>
      </c>
      <c r="AT89" s="174">
        <f t="shared" si="102"/>
        <v>0</v>
      </c>
      <c r="AU89" s="174">
        <f t="shared" si="102"/>
        <v>0</v>
      </c>
      <c r="AV89" s="175">
        <f t="shared" si="83"/>
        <v>1</v>
      </c>
      <c r="AW89" s="176" t="e">
        <f>#REF!/1000</f>
        <v>#REF!</v>
      </c>
      <c r="AX89" s="176" t="e">
        <f>#REF!/1000</f>
        <v>#REF!</v>
      </c>
      <c r="AY89" s="176" t="e">
        <f>#REF!/1000</f>
        <v>#REF!</v>
      </c>
      <c r="AZ89" s="176" t="e">
        <f>#REF!/1000</f>
        <v>#REF!</v>
      </c>
      <c r="BA89" s="176" t="e">
        <f>#REF!/1000</f>
        <v>#REF!</v>
      </c>
      <c r="BB89" s="176" t="e">
        <f>#REF!/1000</f>
        <v>#REF!</v>
      </c>
      <c r="BC89" s="176" t="e">
        <f>#REF!/1000</f>
        <v>#REF!</v>
      </c>
      <c r="BD89" s="176" t="e">
        <f>#REF!/1000</f>
        <v>#REF!</v>
      </c>
      <c r="BE89" s="177" t="e">
        <f>#REF!/1000</f>
        <v>#REF!</v>
      </c>
      <c r="BF89" s="177" t="e">
        <f>#REF!/1000</f>
        <v>#REF!</v>
      </c>
      <c r="BG89" s="178" t="e">
        <f t="shared" si="84"/>
        <v>#REF!</v>
      </c>
    </row>
    <row r="90" ht="16" customHeight="1" spans="1:59">
      <c r="A90" s="22">
        <v>84</v>
      </c>
      <c r="B90" s="39" t="s">
        <v>5477</v>
      </c>
      <c r="C90" s="68" t="s">
        <v>5478</v>
      </c>
      <c r="D90" s="22">
        <v>130</v>
      </c>
      <c r="E90" s="22">
        <v>1</v>
      </c>
      <c r="F90" s="144">
        <v>84203</v>
      </c>
      <c r="G90" s="144" t="s">
        <v>3704</v>
      </c>
      <c r="H90" s="144" t="s">
        <v>3704</v>
      </c>
      <c r="I90" s="144" t="s">
        <v>5321</v>
      </c>
      <c r="J90" s="144" t="s">
        <v>5314</v>
      </c>
      <c r="K90" s="144">
        <f t="shared" si="74"/>
        <v>3</v>
      </c>
      <c r="L90" s="157">
        <v>3</v>
      </c>
      <c r="M90" s="171">
        <v>0.04</v>
      </c>
      <c r="N90" s="171">
        <v>0.15</v>
      </c>
      <c r="O90" s="171">
        <v>0.45</v>
      </c>
      <c r="P90" s="171">
        <v>0.02</v>
      </c>
      <c r="Q90" s="171"/>
      <c r="R90" s="171">
        <v>0.01</v>
      </c>
      <c r="S90" s="171">
        <v>0.25</v>
      </c>
      <c r="T90" s="171">
        <v>0.08</v>
      </c>
      <c r="U90" s="171"/>
      <c r="V90" s="171"/>
      <c r="W90" s="22">
        <v>1</v>
      </c>
      <c r="X90" s="29">
        <v>37071.24</v>
      </c>
      <c r="Y90" s="29">
        <v>37071.24</v>
      </c>
      <c r="Z90" s="36">
        <v>8966.34</v>
      </c>
      <c r="AA90" s="36">
        <f t="shared" si="75"/>
        <v>1</v>
      </c>
      <c r="AB90" s="29"/>
      <c r="AC90" s="29" t="e">
        <f t="shared" si="76"/>
        <v>#REF!</v>
      </c>
      <c r="AD90" s="29" t="e">
        <f t="shared" si="77"/>
        <v>#REF!</v>
      </c>
      <c r="AE90" s="172" t="e">
        <f t="shared" si="78"/>
        <v>#REF!</v>
      </c>
      <c r="AF90" s="28"/>
      <c r="AG90" s="24">
        <v>3</v>
      </c>
      <c r="AH90" s="173">
        <f t="shared" si="79"/>
        <v>1</v>
      </c>
      <c r="AI90" s="173"/>
      <c r="AJ90" s="173">
        <f t="shared" si="80"/>
        <v>2</v>
      </c>
      <c r="AK90" s="134">
        <f t="shared" si="81"/>
        <v>3</v>
      </c>
      <c r="AL90" s="174">
        <f t="shared" ref="AL90:AU90" si="103">M90</f>
        <v>0.04</v>
      </c>
      <c r="AM90" s="174">
        <f t="shared" si="103"/>
        <v>0.15</v>
      </c>
      <c r="AN90" s="174">
        <f t="shared" si="103"/>
        <v>0.45</v>
      </c>
      <c r="AO90" s="174">
        <f t="shared" si="103"/>
        <v>0.02</v>
      </c>
      <c r="AP90" s="174">
        <f t="shared" si="103"/>
        <v>0</v>
      </c>
      <c r="AQ90" s="174">
        <f t="shared" si="103"/>
        <v>0.01</v>
      </c>
      <c r="AR90" s="174">
        <f t="shared" si="103"/>
        <v>0.25</v>
      </c>
      <c r="AS90" s="174">
        <f t="shared" si="103"/>
        <v>0.08</v>
      </c>
      <c r="AT90" s="174">
        <f t="shared" si="103"/>
        <v>0</v>
      </c>
      <c r="AU90" s="174">
        <f t="shared" si="103"/>
        <v>0</v>
      </c>
      <c r="AV90" s="175">
        <f t="shared" si="83"/>
        <v>1</v>
      </c>
      <c r="AW90" s="176" t="e">
        <f>#REF!/1000</f>
        <v>#REF!</v>
      </c>
      <c r="AX90" s="176" t="e">
        <f>#REF!/1000</f>
        <v>#REF!</v>
      </c>
      <c r="AY90" s="176" t="e">
        <f>#REF!/1000</f>
        <v>#REF!</v>
      </c>
      <c r="AZ90" s="176" t="e">
        <f>#REF!/1000</f>
        <v>#REF!</v>
      </c>
      <c r="BA90" s="176" t="e">
        <f>#REF!/1000</f>
        <v>#REF!</v>
      </c>
      <c r="BB90" s="176" t="e">
        <f>#REF!/1000</f>
        <v>#REF!</v>
      </c>
      <c r="BC90" s="176" t="e">
        <f>#REF!/1000</f>
        <v>#REF!</v>
      </c>
      <c r="BD90" s="176" t="e">
        <f>#REF!/1000</f>
        <v>#REF!</v>
      </c>
      <c r="BE90" s="177" t="e">
        <f>#REF!/1000</f>
        <v>#REF!</v>
      </c>
      <c r="BF90" s="177" t="e">
        <f>#REF!/1000</f>
        <v>#REF!</v>
      </c>
      <c r="BG90" s="178" t="e">
        <f t="shared" si="84"/>
        <v>#REF!</v>
      </c>
    </row>
    <row r="91" ht="16" customHeight="1" spans="1:59">
      <c r="A91" s="22">
        <v>85</v>
      </c>
      <c r="B91" s="39" t="s">
        <v>5479</v>
      </c>
      <c r="C91" s="68" t="s">
        <v>5480</v>
      </c>
      <c r="D91" s="22">
        <v>194</v>
      </c>
      <c r="E91" s="22">
        <v>1</v>
      </c>
      <c r="F91" s="144">
        <v>84325</v>
      </c>
      <c r="G91" s="144" t="s">
        <v>3704</v>
      </c>
      <c r="H91" s="144" t="s">
        <v>3704</v>
      </c>
      <c r="I91" s="144" t="s">
        <v>5313</v>
      </c>
      <c r="J91" s="144" t="s">
        <v>5314</v>
      </c>
      <c r="K91" s="144">
        <f t="shared" si="74"/>
        <v>3</v>
      </c>
      <c r="L91" s="157">
        <v>3</v>
      </c>
      <c r="M91" s="171">
        <v>0.04</v>
      </c>
      <c r="N91" s="171">
        <v>0.15</v>
      </c>
      <c r="O91" s="171">
        <v>0.45</v>
      </c>
      <c r="P91" s="171">
        <v>0.02</v>
      </c>
      <c r="Q91" s="171"/>
      <c r="R91" s="171">
        <v>0.01</v>
      </c>
      <c r="S91" s="171">
        <v>0.25</v>
      </c>
      <c r="T91" s="171">
        <v>0.08</v>
      </c>
      <c r="U91" s="171"/>
      <c r="V91" s="171"/>
      <c r="W91" s="22">
        <v>1</v>
      </c>
      <c r="X91" s="29">
        <v>36824.96</v>
      </c>
      <c r="Y91" s="29">
        <v>36824.96</v>
      </c>
      <c r="Z91" s="36">
        <v>20466.64</v>
      </c>
      <c r="AA91" s="36">
        <f t="shared" si="75"/>
        <v>1</v>
      </c>
      <c r="AB91" s="29"/>
      <c r="AC91" s="29" t="e">
        <f t="shared" si="76"/>
        <v>#REF!</v>
      </c>
      <c r="AD91" s="29" t="e">
        <f t="shared" si="77"/>
        <v>#REF!</v>
      </c>
      <c r="AE91" s="172" t="e">
        <f t="shared" si="78"/>
        <v>#REF!</v>
      </c>
      <c r="AF91" s="28"/>
      <c r="AG91" s="24">
        <v>3</v>
      </c>
      <c r="AH91" s="173">
        <f t="shared" si="79"/>
        <v>1</v>
      </c>
      <c r="AI91" s="173"/>
      <c r="AJ91" s="173">
        <f t="shared" si="80"/>
        <v>2</v>
      </c>
      <c r="AK91" s="134">
        <f t="shared" si="81"/>
        <v>3</v>
      </c>
      <c r="AL91" s="174">
        <f t="shared" ref="AL91:AU91" si="104">M91</f>
        <v>0.04</v>
      </c>
      <c r="AM91" s="174">
        <f t="shared" si="104"/>
        <v>0.15</v>
      </c>
      <c r="AN91" s="174">
        <f t="shared" si="104"/>
        <v>0.45</v>
      </c>
      <c r="AO91" s="174">
        <f t="shared" si="104"/>
        <v>0.02</v>
      </c>
      <c r="AP91" s="174">
        <f t="shared" si="104"/>
        <v>0</v>
      </c>
      <c r="AQ91" s="174">
        <f t="shared" si="104"/>
        <v>0.01</v>
      </c>
      <c r="AR91" s="174">
        <f t="shared" si="104"/>
        <v>0.25</v>
      </c>
      <c r="AS91" s="174">
        <f t="shared" si="104"/>
        <v>0.08</v>
      </c>
      <c r="AT91" s="174">
        <f t="shared" si="104"/>
        <v>0</v>
      </c>
      <c r="AU91" s="174">
        <f t="shared" si="104"/>
        <v>0</v>
      </c>
      <c r="AV91" s="175">
        <f t="shared" si="83"/>
        <v>1</v>
      </c>
      <c r="AW91" s="176" t="e">
        <f>#REF!/1000</f>
        <v>#REF!</v>
      </c>
      <c r="AX91" s="176" t="e">
        <f>#REF!/1000</f>
        <v>#REF!</v>
      </c>
      <c r="AY91" s="176" t="e">
        <f>#REF!/1000</f>
        <v>#REF!</v>
      </c>
      <c r="AZ91" s="176" t="e">
        <f>#REF!/1000</f>
        <v>#REF!</v>
      </c>
      <c r="BA91" s="176" t="e">
        <f>#REF!/1000</f>
        <v>#REF!</v>
      </c>
      <c r="BB91" s="176" t="e">
        <f>#REF!/1000</f>
        <v>#REF!</v>
      </c>
      <c r="BC91" s="176" t="e">
        <f>#REF!/1000</f>
        <v>#REF!</v>
      </c>
      <c r="BD91" s="176" t="e">
        <f>#REF!/1000</f>
        <v>#REF!</v>
      </c>
      <c r="BE91" s="177" t="e">
        <f>#REF!/1000</f>
        <v>#REF!</v>
      </c>
      <c r="BF91" s="177" t="e">
        <f>#REF!/1000</f>
        <v>#REF!</v>
      </c>
      <c r="BG91" s="178" t="e">
        <f t="shared" si="84"/>
        <v>#REF!</v>
      </c>
    </row>
    <row r="92" ht="16" customHeight="1" spans="1:59">
      <c r="A92" s="22">
        <v>86</v>
      </c>
      <c r="B92" s="39" t="s">
        <v>5481</v>
      </c>
      <c r="C92" s="68" t="s">
        <v>5482</v>
      </c>
      <c r="D92" s="22">
        <v>226</v>
      </c>
      <c r="E92" s="22">
        <v>1</v>
      </c>
      <c r="F92" s="144">
        <v>84749</v>
      </c>
      <c r="G92" s="144" t="s">
        <v>3704</v>
      </c>
      <c r="H92" s="144" t="s">
        <v>3704</v>
      </c>
      <c r="I92" s="144" t="s">
        <v>5313</v>
      </c>
      <c r="J92" s="144" t="s">
        <v>5314</v>
      </c>
      <c r="K92" s="144">
        <f t="shared" si="74"/>
        <v>3</v>
      </c>
      <c r="L92" s="157">
        <v>3</v>
      </c>
      <c r="M92" s="171">
        <v>0.04</v>
      </c>
      <c r="N92" s="171">
        <v>0.15</v>
      </c>
      <c r="O92" s="171">
        <v>0.45</v>
      </c>
      <c r="P92" s="171">
        <v>0.02</v>
      </c>
      <c r="Q92" s="171"/>
      <c r="R92" s="171">
        <v>0.01</v>
      </c>
      <c r="S92" s="171">
        <v>0.25</v>
      </c>
      <c r="T92" s="171">
        <v>0.08</v>
      </c>
      <c r="U92" s="171"/>
      <c r="V92" s="171"/>
      <c r="W92" s="22">
        <v>1</v>
      </c>
      <c r="X92" s="29">
        <v>36395.64</v>
      </c>
      <c r="Y92" s="29">
        <v>36395.64</v>
      </c>
      <c r="Z92" s="36">
        <v>9356.18</v>
      </c>
      <c r="AA92" s="36">
        <f t="shared" si="75"/>
        <v>1</v>
      </c>
      <c r="AB92" s="29"/>
      <c r="AC92" s="29" t="e">
        <f t="shared" si="76"/>
        <v>#REF!</v>
      </c>
      <c r="AD92" s="29" t="e">
        <f t="shared" si="77"/>
        <v>#REF!</v>
      </c>
      <c r="AE92" s="172" t="e">
        <f t="shared" si="78"/>
        <v>#REF!</v>
      </c>
      <c r="AF92" s="28"/>
      <c r="AG92" s="24">
        <v>3</v>
      </c>
      <c r="AH92" s="173">
        <f t="shared" si="79"/>
        <v>1</v>
      </c>
      <c r="AI92" s="173"/>
      <c r="AJ92" s="173">
        <f t="shared" si="80"/>
        <v>2</v>
      </c>
      <c r="AK92" s="134">
        <f t="shared" si="81"/>
        <v>3</v>
      </c>
      <c r="AL92" s="174">
        <f t="shared" ref="AL92:AU92" si="105">M92</f>
        <v>0.04</v>
      </c>
      <c r="AM92" s="174">
        <f t="shared" si="105"/>
        <v>0.15</v>
      </c>
      <c r="AN92" s="174">
        <f t="shared" si="105"/>
        <v>0.45</v>
      </c>
      <c r="AO92" s="174">
        <f t="shared" si="105"/>
        <v>0.02</v>
      </c>
      <c r="AP92" s="174">
        <f t="shared" si="105"/>
        <v>0</v>
      </c>
      <c r="AQ92" s="174">
        <f t="shared" si="105"/>
        <v>0.01</v>
      </c>
      <c r="AR92" s="174">
        <f t="shared" si="105"/>
        <v>0.25</v>
      </c>
      <c r="AS92" s="174">
        <f t="shared" si="105"/>
        <v>0.08</v>
      </c>
      <c r="AT92" s="174">
        <f t="shared" si="105"/>
        <v>0</v>
      </c>
      <c r="AU92" s="174">
        <f t="shared" si="105"/>
        <v>0</v>
      </c>
      <c r="AV92" s="175">
        <f t="shared" si="83"/>
        <v>1</v>
      </c>
      <c r="AW92" s="176" t="e">
        <f>#REF!/1000</f>
        <v>#REF!</v>
      </c>
      <c r="AX92" s="176" t="e">
        <f>#REF!/1000</f>
        <v>#REF!</v>
      </c>
      <c r="AY92" s="176" t="e">
        <f>#REF!/1000</f>
        <v>#REF!</v>
      </c>
      <c r="AZ92" s="176" t="e">
        <f>#REF!/1000</f>
        <v>#REF!</v>
      </c>
      <c r="BA92" s="176" t="e">
        <f>#REF!/1000</f>
        <v>#REF!</v>
      </c>
      <c r="BB92" s="176" t="e">
        <f>#REF!/1000</f>
        <v>#REF!</v>
      </c>
      <c r="BC92" s="176" t="e">
        <f>#REF!/1000</f>
        <v>#REF!</v>
      </c>
      <c r="BD92" s="176" t="e">
        <f>#REF!/1000</f>
        <v>#REF!</v>
      </c>
      <c r="BE92" s="177" t="e">
        <f>#REF!/1000</f>
        <v>#REF!</v>
      </c>
      <c r="BF92" s="177" t="e">
        <f>#REF!/1000</f>
        <v>#REF!</v>
      </c>
      <c r="BG92" s="178" t="e">
        <f t="shared" si="84"/>
        <v>#REF!</v>
      </c>
    </row>
    <row r="93" ht="16" customHeight="1" spans="1:59">
      <c r="A93" s="22">
        <v>87</v>
      </c>
      <c r="B93" s="39" t="s">
        <v>988</v>
      </c>
      <c r="C93" s="68" t="s">
        <v>989</v>
      </c>
      <c r="D93" s="22">
        <v>130</v>
      </c>
      <c r="E93" s="22">
        <v>1</v>
      </c>
      <c r="F93" s="144">
        <v>84082</v>
      </c>
      <c r="G93" s="144" t="s">
        <v>3704</v>
      </c>
      <c r="H93" s="144" t="s">
        <v>3704</v>
      </c>
      <c r="I93" s="144" t="s">
        <v>5321</v>
      </c>
      <c r="J93" s="144" t="s">
        <v>5314</v>
      </c>
      <c r="K93" s="144">
        <f t="shared" si="74"/>
        <v>25</v>
      </c>
      <c r="L93" s="157">
        <v>25</v>
      </c>
      <c r="M93" s="171"/>
      <c r="N93" s="171"/>
      <c r="O93" s="171">
        <v>0.15</v>
      </c>
      <c r="P93" s="171">
        <v>0.1</v>
      </c>
      <c r="Q93" s="171"/>
      <c r="R93" s="171"/>
      <c r="S93" s="171">
        <v>0.5</v>
      </c>
      <c r="T93" s="171">
        <v>0.25</v>
      </c>
      <c r="U93" s="171"/>
      <c r="V93" s="171"/>
      <c r="W93" s="22">
        <v>1</v>
      </c>
      <c r="X93" s="29">
        <v>35904.59</v>
      </c>
      <c r="Y93" s="29">
        <v>35904.59</v>
      </c>
      <c r="Z93" s="36">
        <v>6479.29</v>
      </c>
      <c r="AA93" s="36">
        <f t="shared" si="75"/>
        <v>1</v>
      </c>
      <c r="AB93" s="29"/>
      <c r="AC93" s="29" t="e">
        <f t="shared" si="76"/>
        <v>#REF!</v>
      </c>
      <c r="AD93" s="29" t="e">
        <f t="shared" si="77"/>
        <v>#REF!</v>
      </c>
      <c r="AE93" s="172" t="e">
        <f t="shared" si="78"/>
        <v>#REF!</v>
      </c>
      <c r="AF93" s="28"/>
      <c r="AG93" s="24">
        <v>25</v>
      </c>
      <c r="AH93" s="173">
        <f t="shared" si="79"/>
        <v>1</v>
      </c>
      <c r="AI93" s="173"/>
      <c r="AJ93" s="173">
        <f t="shared" si="80"/>
        <v>24</v>
      </c>
      <c r="AK93" s="134">
        <f t="shared" si="81"/>
        <v>25</v>
      </c>
      <c r="AL93" s="174">
        <f t="shared" ref="AL93:AU93" si="106">M93</f>
        <v>0</v>
      </c>
      <c r="AM93" s="174">
        <f t="shared" si="106"/>
        <v>0</v>
      </c>
      <c r="AN93" s="174">
        <f t="shared" si="106"/>
        <v>0.15</v>
      </c>
      <c r="AO93" s="174">
        <f t="shared" si="106"/>
        <v>0.1</v>
      </c>
      <c r="AP93" s="174">
        <f t="shared" si="106"/>
        <v>0</v>
      </c>
      <c r="AQ93" s="174">
        <f t="shared" si="106"/>
        <v>0</v>
      </c>
      <c r="AR93" s="174">
        <f t="shared" si="106"/>
        <v>0.5</v>
      </c>
      <c r="AS93" s="174">
        <f t="shared" si="106"/>
        <v>0.25</v>
      </c>
      <c r="AT93" s="174">
        <f t="shared" si="106"/>
        <v>0</v>
      </c>
      <c r="AU93" s="174">
        <f t="shared" si="106"/>
        <v>0</v>
      </c>
      <c r="AV93" s="175">
        <f t="shared" si="83"/>
        <v>1</v>
      </c>
      <c r="AW93" s="176" t="e">
        <f>#REF!/1000</f>
        <v>#REF!</v>
      </c>
      <c r="AX93" s="176" t="e">
        <f>#REF!/1000</f>
        <v>#REF!</v>
      </c>
      <c r="AY93" s="176" t="e">
        <f>#REF!/1000</f>
        <v>#REF!</v>
      </c>
      <c r="AZ93" s="176" t="e">
        <f>#REF!/1000</f>
        <v>#REF!</v>
      </c>
      <c r="BA93" s="176" t="e">
        <f>#REF!/1000</f>
        <v>#REF!</v>
      </c>
      <c r="BB93" s="176" t="e">
        <f>#REF!/1000</f>
        <v>#REF!</v>
      </c>
      <c r="BC93" s="176" t="e">
        <f>#REF!/1000</f>
        <v>#REF!</v>
      </c>
      <c r="BD93" s="176" t="e">
        <f>#REF!/1000</f>
        <v>#REF!</v>
      </c>
      <c r="BE93" s="177" t="e">
        <f>#REF!/1000</f>
        <v>#REF!</v>
      </c>
      <c r="BF93" s="177" t="e">
        <f>#REF!/1000</f>
        <v>#REF!</v>
      </c>
      <c r="BG93" s="178" t="e">
        <f t="shared" si="84"/>
        <v>#REF!</v>
      </c>
    </row>
    <row r="94" ht="16" customHeight="1" spans="1:59">
      <c r="A94" s="22">
        <v>88</v>
      </c>
      <c r="B94" s="39" t="s">
        <v>5483</v>
      </c>
      <c r="C94" s="68" t="s">
        <v>5484</v>
      </c>
      <c r="D94" s="22">
        <v>130</v>
      </c>
      <c r="E94" s="22">
        <v>1</v>
      </c>
      <c r="F94" s="144">
        <v>84451</v>
      </c>
      <c r="G94" s="144" t="s">
        <v>3704</v>
      </c>
      <c r="H94" s="144" t="s">
        <v>3704</v>
      </c>
      <c r="I94" s="144" t="s">
        <v>5313</v>
      </c>
      <c r="J94" s="144" t="s">
        <v>5314</v>
      </c>
      <c r="K94" s="144">
        <f t="shared" si="74"/>
        <v>3</v>
      </c>
      <c r="L94" s="157">
        <v>3</v>
      </c>
      <c r="M94" s="171">
        <v>0.04</v>
      </c>
      <c r="N94" s="171">
        <v>0.15</v>
      </c>
      <c r="O94" s="171">
        <v>0.45</v>
      </c>
      <c r="P94" s="171">
        <v>0.02</v>
      </c>
      <c r="Q94" s="171"/>
      <c r="R94" s="171">
        <v>0.01</v>
      </c>
      <c r="S94" s="171">
        <v>0.25</v>
      </c>
      <c r="T94" s="171">
        <v>0.08</v>
      </c>
      <c r="U94" s="171"/>
      <c r="V94" s="171"/>
      <c r="W94" s="22">
        <v>1</v>
      </c>
      <c r="X94" s="29">
        <v>35709.91</v>
      </c>
      <c r="Y94" s="29">
        <v>35709.91</v>
      </c>
      <c r="Z94" s="36">
        <v>6479.29</v>
      </c>
      <c r="AA94" s="36">
        <f t="shared" si="75"/>
        <v>1</v>
      </c>
      <c r="AB94" s="29"/>
      <c r="AC94" s="29" t="e">
        <f t="shared" si="76"/>
        <v>#REF!</v>
      </c>
      <c r="AD94" s="29" t="e">
        <f t="shared" si="77"/>
        <v>#REF!</v>
      </c>
      <c r="AE94" s="172" t="e">
        <f t="shared" si="78"/>
        <v>#REF!</v>
      </c>
      <c r="AF94" s="28"/>
      <c r="AG94" s="24">
        <v>3</v>
      </c>
      <c r="AH94" s="173">
        <f t="shared" si="79"/>
        <v>1</v>
      </c>
      <c r="AI94" s="173"/>
      <c r="AJ94" s="173">
        <f t="shared" si="80"/>
        <v>2</v>
      </c>
      <c r="AK94" s="134">
        <f t="shared" si="81"/>
        <v>3</v>
      </c>
      <c r="AL94" s="174">
        <f t="shared" ref="AL94:AU94" si="107">M94</f>
        <v>0.04</v>
      </c>
      <c r="AM94" s="174">
        <f t="shared" si="107"/>
        <v>0.15</v>
      </c>
      <c r="AN94" s="174">
        <f t="shared" si="107"/>
        <v>0.45</v>
      </c>
      <c r="AO94" s="174">
        <f t="shared" si="107"/>
        <v>0.02</v>
      </c>
      <c r="AP94" s="174">
        <f t="shared" si="107"/>
        <v>0</v>
      </c>
      <c r="AQ94" s="174">
        <f t="shared" si="107"/>
        <v>0.01</v>
      </c>
      <c r="AR94" s="174">
        <f t="shared" si="107"/>
        <v>0.25</v>
      </c>
      <c r="AS94" s="174">
        <f t="shared" si="107"/>
        <v>0.08</v>
      </c>
      <c r="AT94" s="174">
        <f t="shared" si="107"/>
        <v>0</v>
      </c>
      <c r="AU94" s="174">
        <f t="shared" si="107"/>
        <v>0</v>
      </c>
      <c r="AV94" s="175">
        <f t="shared" si="83"/>
        <v>1</v>
      </c>
      <c r="AW94" s="176" t="e">
        <f>#REF!/1000</f>
        <v>#REF!</v>
      </c>
      <c r="AX94" s="176" t="e">
        <f>#REF!/1000</f>
        <v>#REF!</v>
      </c>
      <c r="AY94" s="176" t="e">
        <f>#REF!/1000</f>
        <v>#REF!</v>
      </c>
      <c r="AZ94" s="176" t="e">
        <f>#REF!/1000</f>
        <v>#REF!</v>
      </c>
      <c r="BA94" s="176" t="e">
        <f>#REF!/1000</f>
        <v>#REF!</v>
      </c>
      <c r="BB94" s="176" t="e">
        <f>#REF!/1000</f>
        <v>#REF!</v>
      </c>
      <c r="BC94" s="176" t="e">
        <f>#REF!/1000</f>
        <v>#REF!</v>
      </c>
      <c r="BD94" s="176" t="e">
        <f>#REF!/1000</f>
        <v>#REF!</v>
      </c>
      <c r="BE94" s="177" t="e">
        <f>#REF!/1000</f>
        <v>#REF!</v>
      </c>
      <c r="BF94" s="177" t="e">
        <f>#REF!/1000</f>
        <v>#REF!</v>
      </c>
      <c r="BG94" s="178" t="e">
        <f t="shared" si="84"/>
        <v>#REF!</v>
      </c>
    </row>
    <row r="95" ht="16" customHeight="1" spans="1:59">
      <c r="A95" s="22">
        <v>89</v>
      </c>
      <c r="B95" s="39" t="s">
        <v>722</v>
      </c>
      <c r="C95" s="68" t="s">
        <v>723</v>
      </c>
      <c r="D95" s="22">
        <v>121</v>
      </c>
      <c r="E95" s="22">
        <v>2</v>
      </c>
      <c r="F95" s="144">
        <v>84887</v>
      </c>
      <c r="G95" s="144" t="s">
        <v>3704</v>
      </c>
      <c r="H95" s="144" t="s">
        <v>3704</v>
      </c>
      <c r="I95" s="144" t="s">
        <v>5321</v>
      </c>
      <c r="J95" s="144" t="s">
        <v>5314</v>
      </c>
      <c r="K95" s="144">
        <f t="shared" si="74"/>
        <v>3</v>
      </c>
      <c r="L95" s="157">
        <v>6</v>
      </c>
      <c r="M95" s="171"/>
      <c r="N95" s="171">
        <v>0.4</v>
      </c>
      <c r="O95" s="171">
        <v>0.05</v>
      </c>
      <c r="P95" s="171">
        <v>0.3</v>
      </c>
      <c r="Q95" s="171"/>
      <c r="R95" s="171">
        <v>0.1</v>
      </c>
      <c r="S95" s="171">
        <v>0.15</v>
      </c>
      <c r="T95" s="171"/>
      <c r="U95" s="171"/>
      <c r="V95" s="171"/>
      <c r="W95" s="22">
        <v>2</v>
      </c>
      <c r="X95" s="29">
        <v>33875.14</v>
      </c>
      <c r="Y95" s="29">
        <v>67750.28</v>
      </c>
      <c r="Z95" s="36">
        <v>30797.42</v>
      </c>
      <c r="AA95" s="36">
        <f t="shared" si="75"/>
        <v>2</v>
      </c>
      <c r="AB95" s="29"/>
      <c r="AC95" s="29" t="e">
        <f t="shared" si="76"/>
        <v>#REF!</v>
      </c>
      <c r="AD95" s="29" t="e">
        <f t="shared" si="77"/>
        <v>#REF!</v>
      </c>
      <c r="AE95" s="172" t="e">
        <f t="shared" si="78"/>
        <v>#REF!</v>
      </c>
      <c r="AF95" s="28"/>
      <c r="AG95" s="24">
        <v>60</v>
      </c>
      <c r="AH95" s="173">
        <f t="shared" si="79"/>
        <v>1</v>
      </c>
      <c r="AI95" s="173">
        <v>60</v>
      </c>
      <c r="AJ95" s="173">
        <f t="shared" si="80"/>
        <v>59</v>
      </c>
      <c r="AK95" s="134">
        <f t="shared" si="81"/>
        <v>3</v>
      </c>
      <c r="AL95" s="174">
        <f t="shared" ref="AL95:AU95" si="108">M95</f>
        <v>0</v>
      </c>
      <c r="AM95" s="174">
        <f t="shared" si="108"/>
        <v>0.4</v>
      </c>
      <c r="AN95" s="174">
        <f t="shared" si="108"/>
        <v>0.05</v>
      </c>
      <c r="AO95" s="174">
        <f t="shared" si="108"/>
        <v>0.3</v>
      </c>
      <c r="AP95" s="174">
        <f t="shared" si="108"/>
        <v>0</v>
      </c>
      <c r="AQ95" s="174">
        <f t="shared" si="108"/>
        <v>0.1</v>
      </c>
      <c r="AR95" s="174">
        <f t="shared" si="108"/>
        <v>0.15</v>
      </c>
      <c r="AS95" s="174">
        <f t="shared" si="108"/>
        <v>0</v>
      </c>
      <c r="AT95" s="174">
        <f t="shared" si="108"/>
        <v>0</v>
      </c>
      <c r="AU95" s="174">
        <f t="shared" si="108"/>
        <v>0</v>
      </c>
      <c r="AV95" s="175">
        <f t="shared" si="83"/>
        <v>1</v>
      </c>
      <c r="AW95" s="176" t="e">
        <f>#REF!/1000</f>
        <v>#REF!</v>
      </c>
      <c r="AX95" s="176" t="e">
        <f>#REF!/1000</f>
        <v>#REF!</v>
      </c>
      <c r="AY95" s="176" t="e">
        <f>#REF!/1000</f>
        <v>#REF!</v>
      </c>
      <c r="AZ95" s="176" t="e">
        <f>#REF!/1000</f>
        <v>#REF!</v>
      </c>
      <c r="BA95" s="176" t="e">
        <f>#REF!/1000</f>
        <v>#REF!</v>
      </c>
      <c r="BB95" s="176" t="e">
        <f>#REF!/1000</f>
        <v>#REF!</v>
      </c>
      <c r="BC95" s="176" t="e">
        <f>#REF!/1000</f>
        <v>#REF!</v>
      </c>
      <c r="BD95" s="176" t="e">
        <f>#REF!/1000</f>
        <v>#REF!</v>
      </c>
      <c r="BE95" s="177" t="e">
        <f>#REF!/1000</f>
        <v>#REF!</v>
      </c>
      <c r="BF95" s="177" t="e">
        <f>#REF!/1000</f>
        <v>#REF!</v>
      </c>
      <c r="BG95" s="178" t="e">
        <f t="shared" si="84"/>
        <v>#REF!</v>
      </c>
    </row>
    <row r="96" ht="16" customHeight="1" spans="1:59">
      <c r="A96" s="22">
        <v>90</v>
      </c>
      <c r="B96" s="39" t="s">
        <v>722</v>
      </c>
      <c r="C96" s="68" t="s">
        <v>723</v>
      </c>
      <c r="D96" s="22">
        <v>145</v>
      </c>
      <c r="E96" s="22">
        <v>2</v>
      </c>
      <c r="F96" s="144">
        <v>2403314197</v>
      </c>
      <c r="G96" s="144" t="s">
        <v>3704</v>
      </c>
      <c r="H96" s="144" t="s">
        <v>3704</v>
      </c>
      <c r="I96" s="144" t="s">
        <v>5352</v>
      </c>
      <c r="J96" s="144" t="s">
        <v>5314</v>
      </c>
      <c r="K96" s="144">
        <f t="shared" si="74"/>
        <v>3</v>
      </c>
      <c r="L96" s="157">
        <v>6</v>
      </c>
      <c r="M96" s="171"/>
      <c r="N96" s="171">
        <v>0.4</v>
      </c>
      <c r="O96" s="171">
        <v>0.05</v>
      </c>
      <c r="P96" s="171">
        <v>0.3</v>
      </c>
      <c r="Q96" s="171"/>
      <c r="R96" s="171">
        <v>0.1</v>
      </c>
      <c r="S96" s="171">
        <v>0.15</v>
      </c>
      <c r="T96" s="171"/>
      <c r="U96" s="171"/>
      <c r="V96" s="171"/>
      <c r="W96" s="22">
        <v>2</v>
      </c>
      <c r="X96" s="29">
        <v>33875.14</v>
      </c>
      <c r="Y96" s="29">
        <v>67750.28</v>
      </c>
      <c r="Z96" s="36">
        <v>31022.08</v>
      </c>
      <c r="AA96" s="36">
        <f t="shared" si="75"/>
        <v>2</v>
      </c>
      <c r="AB96" s="29"/>
      <c r="AC96" s="29" t="e">
        <f t="shared" si="76"/>
        <v>#REF!</v>
      </c>
      <c r="AD96" s="29" t="e">
        <f t="shared" si="77"/>
        <v>#REF!</v>
      </c>
      <c r="AE96" s="172" t="e">
        <f t="shared" si="78"/>
        <v>#REF!</v>
      </c>
      <c r="AF96" s="28"/>
      <c r="AG96" s="24">
        <v>60</v>
      </c>
      <c r="AH96" s="173">
        <f t="shared" si="79"/>
        <v>1</v>
      </c>
      <c r="AI96" s="173">
        <v>60</v>
      </c>
      <c r="AJ96" s="173">
        <f t="shared" si="80"/>
        <v>59</v>
      </c>
      <c r="AK96" s="134">
        <f t="shared" si="81"/>
        <v>3</v>
      </c>
      <c r="AL96" s="174">
        <f t="shared" ref="AL96:AU96" si="109">M96</f>
        <v>0</v>
      </c>
      <c r="AM96" s="174">
        <f t="shared" si="109"/>
        <v>0.4</v>
      </c>
      <c r="AN96" s="174">
        <f t="shared" si="109"/>
        <v>0.05</v>
      </c>
      <c r="AO96" s="174">
        <f t="shared" si="109"/>
        <v>0.3</v>
      </c>
      <c r="AP96" s="174">
        <f t="shared" si="109"/>
        <v>0</v>
      </c>
      <c r="AQ96" s="174">
        <f t="shared" si="109"/>
        <v>0.1</v>
      </c>
      <c r="AR96" s="174">
        <f t="shared" si="109"/>
        <v>0.15</v>
      </c>
      <c r="AS96" s="174">
        <f t="shared" si="109"/>
        <v>0</v>
      </c>
      <c r="AT96" s="174">
        <f t="shared" si="109"/>
        <v>0</v>
      </c>
      <c r="AU96" s="174">
        <f t="shared" si="109"/>
        <v>0</v>
      </c>
      <c r="AV96" s="175">
        <f t="shared" si="83"/>
        <v>1</v>
      </c>
      <c r="AW96" s="176" t="e">
        <f>#REF!/1000</f>
        <v>#REF!</v>
      </c>
      <c r="AX96" s="176" t="e">
        <f>#REF!/1000</f>
        <v>#REF!</v>
      </c>
      <c r="AY96" s="176" t="e">
        <f>#REF!/1000</f>
        <v>#REF!</v>
      </c>
      <c r="AZ96" s="176" t="e">
        <f>#REF!/1000</f>
        <v>#REF!</v>
      </c>
      <c r="BA96" s="176" t="e">
        <f>#REF!/1000</f>
        <v>#REF!</v>
      </c>
      <c r="BB96" s="176" t="e">
        <f>#REF!/1000</f>
        <v>#REF!</v>
      </c>
      <c r="BC96" s="176" t="e">
        <f>#REF!/1000</f>
        <v>#REF!</v>
      </c>
      <c r="BD96" s="176" t="e">
        <f>#REF!/1000</f>
        <v>#REF!</v>
      </c>
      <c r="BE96" s="177" t="e">
        <f>#REF!/1000</f>
        <v>#REF!</v>
      </c>
      <c r="BF96" s="177" t="e">
        <f>#REF!/1000</f>
        <v>#REF!</v>
      </c>
      <c r="BG96" s="178" t="e">
        <f t="shared" si="84"/>
        <v>#REF!</v>
      </c>
    </row>
    <row r="97" ht="16" customHeight="1" spans="1:59">
      <c r="A97" s="22">
        <v>91</v>
      </c>
      <c r="B97" s="39" t="s">
        <v>1054</v>
      </c>
      <c r="C97" s="68" t="s">
        <v>1055</v>
      </c>
      <c r="D97" s="22">
        <v>130</v>
      </c>
      <c r="E97" s="22">
        <v>1</v>
      </c>
      <c r="F97" s="144">
        <v>84131</v>
      </c>
      <c r="G97" s="144" t="s">
        <v>3704</v>
      </c>
      <c r="H97" s="144" t="s">
        <v>5312</v>
      </c>
      <c r="I97" s="144" t="s">
        <v>5321</v>
      </c>
      <c r="J97" s="144" t="s">
        <v>5314</v>
      </c>
      <c r="K97" s="144">
        <f t="shared" si="74"/>
        <v>2</v>
      </c>
      <c r="L97" s="157">
        <v>2</v>
      </c>
      <c r="M97" s="171">
        <v>0.5</v>
      </c>
      <c r="N97" s="171">
        <v>0.05</v>
      </c>
      <c r="O97" s="171"/>
      <c r="P97" s="171">
        <v>0.22</v>
      </c>
      <c r="Q97" s="171"/>
      <c r="R97" s="171"/>
      <c r="S97" s="171">
        <v>0.1</v>
      </c>
      <c r="T97" s="171">
        <v>0.13</v>
      </c>
      <c r="U97" s="171"/>
      <c r="V97" s="171"/>
      <c r="W97" s="22">
        <v>1</v>
      </c>
      <c r="X97" s="29">
        <v>32299.99</v>
      </c>
      <c r="Y97" s="29">
        <v>32299.99</v>
      </c>
      <c r="Z97" s="36">
        <v>5890.27</v>
      </c>
      <c r="AA97" s="36">
        <f t="shared" si="75"/>
        <v>1</v>
      </c>
      <c r="AB97" s="29"/>
      <c r="AC97" s="29" t="e">
        <f t="shared" si="76"/>
        <v>#REF!</v>
      </c>
      <c r="AD97" s="29" t="e">
        <f t="shared" si="77"/>
        <v>#REF!</v>
      </c>
      <c r="AE97" s="172" t="e">
        <f t="shared" si="78"/>
        <v>#REF!</v>
      </c>
      <c r="AF97" s="28"/>
      <c r="AG97" s="24">
        <v>2</v>
      </c>
      <c r="AH97" s="173">
        <f t="shared" si="79"/>
        <v>1</v>
      </c>
      <c r="AI97" s="173"/>
      <c r="AJ97" s="173">
        <f t="shared" si="80"/>
        <v>1</v>
      </c>
      <c r="AK97" s="134">
        <f t="shared" si="81"/>
        <v>2</v>
      </c>
      <c r="AL97" s="174">
        <f t="shared" ref="AL97:AU97" si="110">M97</f>
        <v>0.5</v>
      </c>
      <c r="AM97" s="174">
        <f t="shared" si="110"/>
        <v>0.05</v>
      </c>
      <c r="AN97" s="174">
        <f t="shared" si="110"/>
        <v>0</v>
      </c>
      <c r="AO97" s="174">
        <f t="shared" si="110"/>
        <v>0.22</v>
      </c>
      <c r="AP97" s="174">
        <f t="shared" si="110"/>
        <v>0</v>
      </c>
      <c r="AQ97" s="174">
        <f t="shared" si="110"/>
        <v>0</v>
      </c>
      <c r="AR97" s="174">
        <f t="shared" si="110"/>
        <v>0.1</v>
      </c>
      <c r="AS97" s="174">
        <f t="shared" si="110"/>
        <v>0.13</v>
      </c>
      <c r="AT97" s="174">
        <f t="shared" si="110"/>
        <v>0</v>
      </c>
      <c r="AU97" s="174">
        <f t="shared" si="110"/>
        <v>0</v>
      </c>
      <c r="AV97" s="175">
        <f t="shared" si="83"/>
        <v>1</v>
      </c>
      <c r="AW97" s="176" t="e">
        <f>#REF!/1000</f>
        <v>#REF!</v>
      </c>
      <c r="AX97" s="176" t="e">
        <f>#REF!/1000</f>
        <v>#REF!</v>
      </c>
      <c r="AY97" s="176" t="e">
        <f>#REF!/1000</f>
        <v>#REF!</v>
      </c>
      <c r="AZ97" s="176" t="e">
        <f>#REF!/1000</f>
        <v>#REF!</v>
      </c>
      <c r="BA97" s="176" t="e">
        <f>#REF!/1000</f>
        <v>#REF!</v>
      </c>
      <c r="BB97" s="176" t="e">
        <f>#REF!/1000</f>
        <v>#REF!</v>
      </c>
      <c r="BC97" s="176" t="e">
        <f>#REF!/1000</f>
        <v>#REF!</v>
      </c>
      <c r="BD97" s="176" t="e">
        <f>#REF!/1000</f>
        <v>#REF!</v>
      </c>
      <c r="BE97" s="177" t="e">
        <f>#REF!/1000</f>
        <v>#REF!</v>
      </c>
      <c r="BF97" s="177" t="e">
        <f>#REF!/1000</f>
        <v>#REF!</v>
      </c>
      <c r="BG97" s="178" t="e">
        <f t="shared" si="84"/>
        <v>#REF!</v>
      </c>
    </row>
    <row r="98" ht="16" customHeight="1" spans="1:59">
      <c r="A98" s="22">
        <v>92</v>
      </c>
      <c r="B98" s="39" t="s">
        <v>5485</v>
      </c>
      <c r="C98" s="68" t="s">
        <v>5486</v>
      </c>
      <c r="D98" s="22">
        <v>130</v>
      </c>
      <c r="E98" s="22">
        <v>1</v>
      </c>
      <c r="F98" s="144">
        <v>84118</v>
      </c>
      <c r="G98" s="144" t="s">
        <v>3704</v>
      </c>
      <c r="H98" s="144" t="s">
        <v>5312</v>
      </c>
      <c r="I98" s="144" t="s">
        <v>5313</v>
      </c>
      <c r="J98" s="144" t="s">
        <v>5314</v>
      </c>
      <c r="K98" s="144">
        <f t="shared" si="74"/>
        <v>3</v>
      </c>
      <c r="L98" s="157">
        <v>3</v>
      </c>
      <c r="M98" s="171">
        <v>0.04</v>
      </c>
      <c r="N98" s="171">
        <v>0.15</v>
      </c>
      <c r="O98" s="171">
        <v>0.45</v>
      </c>
      <c r="P98" s="171">
        <v>0.02</v>
      </c>
      <c r="Q98" s="171"/>
      <c r="R98" s="171">
        <v>0.01</v>
      </c>
      <c r="S98" s="171">
        <v>0.25</v>
      </c>
      <c r="T98" s="171">
        <v>0.08</v>
      </c>
      <c r="U98" s="171"/>
      <c r="V98" s="171"/>
      <c r="W98" s="22">
        <v>1</v>
      </c>
      <c r="X98" s="29">
        <v>31913.77</v>
      </c>
      <c r="Y98" s="29">
        <v>31913.77</v>
      </c>
      <c r="Z98" s="36">
        <v>5750.15</v>
      </c>
      <c r="AA98" s="36">
        <f t="shared" si="75"/>
        <v>1</v>
      </c>
      <c r="AB98" s="29"/>
      <c r="AC98" s="29" t="e">
        <f t="shared" si="76"/>
        <v>#REF!</v>
      </c>
      <c r="AD98" s="29" t="e">
        <f t="shared" si="77"/>
        <v>#REF!</v>
      </c>
      <c r="AE98" s="172" t="e">
        <f t="shared" si="78"/>
        <v>#REF!</v>
      </c>
      <c r="AF98" s="28"/>
      <c r="AG98" s="24">
        <v>3</v>
      </c>
      <c r="AH98" s="173">
        <f t="shared" si="79"/>
        <v>1</v>
      </c>
      <c r="AI98" s="173"/>
      <c r="AJ98" s="173">
        <f t="shared" si="80"/>
        <v>2</v>
      </c>
      <c r="AK98" s="134">
        <f t="shared" si="81"/>
        <v>3</v>
      </c>
      <c r="AL98" s="174">
        <f t="shared" ref="AL98:AU98" si="111">M98</f>
        <v>0.04</v>
      </c>
      <c r="AM98" s="174">
        <f t="shared" si="111"/>
        <v>0.15</v>
      </c>
      <c r="AN98" s="174">
        <f t="shared" si="111"/>
        <v>0.45</v>
      </c>
      <c r="AO98" s="174">
        <f t="shared" si="111"/>
        <v>0.02</v>
      </c>
      <c r="AP98" s="174">
        <f t="shared" si="111"/>
        <v>0</v>
      </c>
      <c r="AQ98" s="174">
        <f t="shared" si="111"/>
        <v>0.01</v>
      </c>
      <c r="AR98" s="174">
        <f t="shared" si="111"/>
        <v>0.25</v>
      </c>
      <c r="AS98" s="174">
        <f t="shared" si="111"/>
        <v>0.08</v>
      </c>
      <c r="AT98" s="174">
        <f t="shared" si="111"/>
        <v>0</v>
      </c>
      <c r="AU98" s="174">
        <f t="shared" si="111"/>
        <v>0</v>
      </c>
      <c r="AV98" s="175">
        <f t="shared" si="83"/>
        <v>1</v>
      </c>
      <c r="AW98" s="176" t="e">
        <f>#REF!/1000</f>
        <v>#REF!</v>
      </c>
      <c r="AX98" s="176" t="e">
        <f>#REF!/1000</f>
        <v>#REF!</v>
      </c>
      <c r="AY98" s="176" t="e">
        <f>#REF!/1000</f>
        <v>#REF!</v>
      </c>
      <c r="AZ98" s="176" t="e">
        <f>#REF!/1000</f>
        <v>#REF!</v>
      </c>
      <c r="BA98" s="176" t="e">
        <f>#REF!/1000</f>
        <v>#REF!</v>
      </c>
      <c r="BB98" s="176" t="e">
        <f>#REF!/1000</f>
        <v>#REF!</v>
      </c>
      <c r="BC98" s="176" t="e">
        <f>#REF!/1000</f>
        <v>#REF!</v>
      </c>
      <c r="BD98" s="176" t="e">
        <f>#REF!/1000</f>
        <v>#REF!</v>
      </c>
      <c r="BE98" s="177" t="e">
        <f>#REF!/1000</f>
        <v>#REF!</v>
      </c>
      <c r="BF98" s="177" t="e">
        <f>#REF!/1000</f>
        <v>#REF!</v>
      </c>
      <c r="BG98" s="178" t="e">
        <f t="shared" si="84"/>
        <v>#REF!</v>
      </c>
    </row>
    <row r="99" ht="16" customHeight="1" spans="1:59">
      <c r="A99" s="22">
        <v>93</v>
      </c>
      <c r="B99" s="39" t="s">
        <v>5487</v>
      </c>
      <c r="C99" s="68" t="s">
        <v>5488</v>
      </c>
      <c r="D99" s="22">
        <v>130</v>
      </c>
      <c r="E99" s="22">
        <v>1</v>
      </c>
      <c r="F99" s="144">
        <v>84134</v>
      </c>
      <c r="G99" s="144" t="s">
        <v>3704</v>
      </c>
      <c r="H99" s="144" t="s">
        <v>5312</v>
      </c>
      <c r="I99" s="144" t="s">
        <v>5321</v>
      </c>
      <c r="J99" s="144" t="s">
        <v>5314</v>
      </c>
      <c r="K99" s="144">
        <f t="shared" si="74"/>
        <v>1.5</v>
      </c>
      <c r="L99" s="157">
        <v>1.5</v>
      </c>
      <c r="M99" s="171">
        <v>0.493333333333333</v>
      </c>
      <c r="N99" s="171">
        <v>0.0533333333333333</v>
      </c>
      <c r="O99" s="171"/>
      <c r="P99" s="171">
        <v>0.22</v>
      </c>
      <c r="Q99" s="171"/>
      <c r="R99" s="171"/>
      <c r="S99" s="171">
        <v>0.1</v>
      </c>
      <c r="T99" s="171">
        <v>0.133333333333333</v>
      </c>
      <c r="U99" s="171"/>
      <c r="V99" s="171"/>
      <c r="W99" s="22">
        <v>1</v>
      </c>
      <c r="X99" s="29">
        <v>31211</v>
      </c>
      <c r="Y99" s="29">
        <v>31211</v>
      </c>
      <c r="Z99" s="36">
        <v>5693.93</v>
      </c>
      <c r="AA99" s="36">
        <f t="shared" si="75"/>
        <v>1</v>
      </c>
      <c r="AB99" s="29"/>
      <c r="AC99" s="29" t="e">
        <f t="shared" si="76"/>
        <v>#REF!</v>
      </c>
      <c r="AD99" s="29" t="e">
        <f t="shared" si="77"/>
        <v>#REF!</v>
      </c>
      <c r="AE99" s="172" t="e">
        <f t="shared" si="78"/>
        <v>#REF!</v>
      </c>
      <c r="AF99" s="28"/>
      <c r="AG99" s="24">
        <v>1.5</v>
      </c>
      <c r="AH99" s="173">
        <f t="shared" si="79"/>
        <v>0.999999999999999</v>
      </c>
      <c r="AI99" s="173"/>
      <c r="AJ99" s="173">
        <f t="shared" si="80"/>
        <v>0.500000000000001</v>
      </c>
      <c r="AK99" s="134">
        <f t="shared" si="81"/>
        <v>1.5</v>
      </c>
      <c r="AL99" s="174">
        <f t="shared" ref="AL99:AU99" si="112">M99</f>
        <v>0.493333333333333</v>
      </c>
      <c r="AM99" s="174">
        <f t="shared" si="112"/>
        <v>0.0533333333333333</v>
      </c>
      <c r="AN99" s="174">
        <f t="shared" si="112"/>
        <v>0</v>
      </c>
      <c r="AO99" s="174">
        <f t="shared" si="112"/>
        <v>0.22</v>
      </c>
      <c r="AP99" s="174">
        <f t="shared" si="112"/>
        <v>0</v>
      </c>
      <c r="AQ99" s="174">
        <f t="shared" si="112"/>
        <v>0</v>
      </c>
      <c r="AR99" s="174">
        <f t="shared" si="112"/>
        <v>0.1</v>
      </c>
      <c r="AS99" s="174">
        <f t="shared" si="112"/>
        <v>0.133333333333333</v>
      </c>
      <c r="AT99" s="174">
        <f t="shared" si="112"/>
        <v>0</v>
      </c>
      <c r="AU99" s="174">
        <f t="shared" si="112"/>
        <v>0</v>
      </c>
      <c r="AV99" s="175">
        <f t="shared" si="83"/>
        <v>0.999999999999999</v>
      </c>
      <c r="AW99" s="176" t="e">
        <f>#REF!/1000</f>
        <v>#REF!</v>
      </c>
      <c r="AX99" s="176" t="e">
        <f>#REF!/1000</f>
        <v>#REF!</v>
      </c>
      <c r="AY99" s="176" t="e">
        <f>#REF!/1000</f>
        <v>#REF!</v>
      </c>
      <c r="AZ99" s="176" t="e">
        <f>#REF!/1000</f>
        <v>#REF!</v>
      </c>
      <c r="BA99" s="176" t="e">
        <f>#REF!/1000</f>
        <v>#REF!</v>
      </c>
      <c r="BB99" s="176" t="e">
        <f>#REF!/1000</f>
        <v>#REF!</v>
      </c>
      <c r="BC99" s="176" t="e">
        <f>#REF!/1000</f>
        <v>#REF!</v>
      </c>
      <c r="BD99" s="176" t="e">
        <f>#REF!/1000</f>
        <v>#REF!</v>
      </c>
      <c r="BE99" s="177" t="e">
        <f>#REF!/1000</f>
        <v>#REF!</v>
      </c>
      <c r="BF99" s="177" t="e">
        <f>#REF!/1000</f>
        <v>#REF!</v>
      </c>
      <c r="BG99" s="178" t="e">
        <f t="shared" si="84"/>
        <v>#REF!</v>
      </c>
    </row>
    <row r="100" ht="16" customHeight="1" spans="1:59">
      <c r="A100" s="22">
        <v>94</v>
      </c>
      <c r="B100" s="39" t="s">
        <v>5489</v>
      </c>
      <c r="C100" s="68" t="s">
        <v>5490</v>
      </c>
      <c r="D100" s="22">
        <v>121</v>
      </c>
      <c r="E100" s="22">
        <v>1</v>
      </c>
      <c r="F100" s="144">
        <v>85050</v>
      </c>
      <c r="G100" s="144" t="s">
        <v>3704</v>
      </c>
      <c r="H100" s="144" t="s">
        <v>5312</v>
      </c>
      <c r="I100" s="144" t="s">
        <v>5321</v>
      </c>
      <c r="J100" s="144" t="s">
        <v>5314</v>
      </c>
      <c r="K100" s="144">
        <f t="shared" si="74"/>
        <v>1.5</v>
      </c>
      <c r="L100" s="157">
        <v>1.5</v>
      </c>
      <c r="M100" s="171">
        <v>0.493333333333333</v>
      </c>
      <c r="N100" s="171">
        <v>0.0533333333333333</v>
      </c>
      <c r="O100" s="171"/>
      <c r="P100" s="171">
        <v>0.22</v>
      </c>
      <c r="Q100" s="171"/>
      <c r="R100" s="171"/>
      <c r="S100" s="171">
        <v>0.1</v>
      </c>
      <c r="T100" s="171">
        <v>0.133333333333333</v>
      </c>
      <c r="U100" s="171"/>
      <c r="V100" s="171"/>
      <c r="W100" s="22">
        <v>1</v>
      </c>
      <c r="X100" s="29">
        <v>30814.23</v>
      </c>
      <c r="Y100" s="29">
        <v>30814.23</v>
      </c>
      <c r="Z100" s="36">
        <v>14813.95</v>
      </c>
      <c r="AA100" s="36">
        <f t="shared" si="75"/>
        <v>1</v>
      </c>
      <c r="AB100" s="29"/>
      <c r="AC100" s="29" t="e">
        <f t="shared" si="76"/>
        <v>#REF!</v>
      </c>
      <c r="AD100" s="29" t="e">
        <f t="shared" si="77"/>
        <v>#REF!</v>
      </c>
      <c r="AE100" s="172" t="e">
        <f t="shared" si="78"/>
        <v>#REF!</v>
      </c>
      <c r="AF100" s="28"/>
      <c r="AG100" s="24">
        <v>1.5</v>
      </c>
      <c r="AH100" s="173">
        <f t="shared" si="79"/>
        <v>0.999999999999999</v>
      </c>
      <c r="AI100" s="173"/>
      <c r="AJ100" s="173">
        <f t="shared" si="80"/>
        <v>0.500000000000001</v>
      </c>
      <c r="AK100" s="134">
        <f t="shared" si="81"/>
        <v>1.5</v>
      </c>
      <c r="AL100" s="174">
        <f t="shared" ref="AL100:AU100" si="113">M100</f>
        <v>0.493333333333333</v>
      </c>
      <c r="AM100" s="174">
        <f t="shared" si="113"/>
        <v>0.0533333333333333</v>
      </c>
      <c r="AN100" s="174">
        <f t="shared" si="113"/>
        <v>0</v>
      </c>
      <c r="AO100" s="174">
        <f t="shared" si="113"/>
        <v>0.22</v>
      </c>
      <c r="AP100" s="174">
        <f t="shared" si="113"/>
        <v>0</v>
      </c>
      <c r="AQ100" s="174">
        <f t="shared" si="113"/>
        <v>0</v>
      </c>
      <c r="AR100" s="174">
        <f t="shared" si="113"/>
        <v>0.1</v>
      </c>
      <c r="AS100" s="174">
        <f t="shared" si="113"/>
        <v>0.133333333333333</v>
      </c>
      <c r="AT100" s="174">
        <f t="shared" si="113"/>
        <v>0</v>
      </c>
      <c r="AU100" s="174">
        <f t="shared" si="113"/>
        <v>0</v>
      </c>
      <c r="AV100" s="175">
        <f t="shared" si="83"/>
        <v>0.999999999999999</v>
      </c>
      <c r="AW100" s="176" t="e">
        <f>#REF!/1000</f>
        <v>#REF!</v>
      </c>
      <c r="AX100" s="176" t="e">
        <f>#REF!/1000</f>
        <v>#REF!</v>
      </c>
      <c r="AY100" s="176" t="e">
        <f>#REF!/1000</f>
        <v>#REF!</v>
      </c>
      <c r="AZ100" s="176" t="e">
        <f>#REF!/1000</f>
        <v>#REF!</v>
      </c>
      <c r="BA100" s="176" t="e">
        <f>#REF!/1000</f>
        <v>#REF!</v>
      </c>
      <c r="BB100" s="176" t="e">
        <f>#REF!/1000</f>
        <v>#REF!</v>
      </c>
      <c r="BC100" s="176" t="e">
        <f>#REF!/1000</f>
        <v>#REF!</v>
      </c>
      <c r="BD100" s="176" t="e">
        <f>#REF!/1000</f>
        <v>#REF!</v>
      </c>
      <c r="BE100" s="177" t="e">
        <f>#REF!/1000</f>
        <v>#REF!</v>
      </c>
      <c r="BF100" s="177" t="e">
        <f>#REF!/1000</f>
        <v>#REF!</v>
      </c>
      <c r="BG100" s="178" t="e">
        <f t="shared" si="84"/>
        <v>#REF!</v>
      </c>
    </row>
    <row r="101" ht="16" customHeight="1" spans="1:59">
      <c r="A101" s="22">
        <v>95</v>
      </c>
      <c r="B101" s="39" t="s">
        <v>5491</v>
      </c>
      <c r="C101" s="68" t="s">
        <v>5492</v>
      </c>
      <c r="D101" s="22">
        <v>130</v>
      </c>
      <c r="E101" s="22">
        <v>1</v>
      </c>
      <c r="F101" s="144">
        <v>84413</v>
      </c>
      <c r="G101" s="144" t="s">
        <v>3704</v>
      </c>
      <c r="H101" s="144" t="s">
        <v>5312</v>
      </c>
      <c r="I101" s="144" t="s">
        <v>5321</v>
      </c>
      <c r="J101" s="144" t="s">
        <v>5314</v>
      </c>
      <c r="K101" s="144">
        <f t="shared" si="74"/>
        <v>8</v>
      </c>
      <c r="L101" s="157">
        <v>8</v>
      </c>
      <c r="M101" s="171">
        <v>0.35</v>
      </c>
      <c r="N101" s="171">
        <v>0.02</v>
      </c>
      <c r="O101" s="171">
        <v>0.08</v>
      </c>
      <c r="P101" s="171">
        <v>0.15</v>
      </c>
      <c r="Q101" s="171"/>
      <c r="R101" s="171"/>
      <c r="S101" s="171">
        <v>0.25</v>
      </c>
      <c r="T101" s="171">
        <v>0.15</v>
      </c>
      <c r="U101" s="171"/>
      <c r="V101" s="171"/>
      <c r="W101" s="22">
        <v>1</v>
      </c>
      <c r="X101" s="29">
        <v>30596.97</v>
      </c>
      <c r="Y101" s="29">
        <v>30596.97</v>
      </c>
      <c r="Z101" s="36">
        <v>5595.75</v>
      </c>
      <c r="AA101" s="36">
        <f t="shared" si="75"/>
        <v>1</v>
      </c>
      <c r="AB101" s="29"/>
      <c r="AC101" s="29" t="e">
        <f t="shared" si="76"/>
        <v>#REF!</v>
      </c>
      <c r="AD101" s="29" t="e">
        <f t="shared" si="77"/>
        <v>#REF!</v>
      </c>
      <c r="AE101" s="172" t="e">
        <f t="shared" si="78"/>
        <v>#REF!</v>
      </c>
      <c r="AF101" s="28"/>
      <c r="AG101" s="24">
        <v>8</v>
      </c>
      <c r="AH101" s="173">
        <f t="shared" si="79"/>
        <v>1</v>
      </c>
      <c r="AI101" s="173"/>
      <c r="AJ101" s="173">
        <f t="shared" si="80"/>
        <v>7</v>
      </c>
      <c r="AK101" s="134">
        <f t="shared" si="81"/>
        <v>8</v>
      </c>
      <c r="AL101" s="174">
        <f t="shared" ref="AL101:AU101" si="114">M101</f>
        <v>0.35</v>
      </c>
      <c r="AM101" s="174">
        <f t="shared" si="114"/>
        <v>0.02</v>
      </c>
      <c r="AN101" s="174">
        <f t="shared" si="114"/>
        <v>0.08</v>
      </c>
      <c r="AO101" s="174">
        <f t="shared" si="114"/>
        <v>0.15</v>
      </c>
      <c r="AP101" s="174">
        <f t="shared" si="114"/>
        <v>0</v>
      </c>
      <c r="AQ101" s="174">
        <f t="shared" si="114"/>
        <v>0</v>
      </c>
      <c r="AR101" s="174">
        <f t="shared" si="114"/>
        <v>0.25</v>
      </c>
      <c r="AS101" s="174">
        <f t="shared" si="114"/>
        <v>0.15</v>
      </c>
      <c r="AT101" s="174">
        <f t="shared" si="114"/>
        <v>0</v>
      </c>
      <c r="AU101" s="174">
        <f t="shared" si="114"/>
        <v>0</v>
      </c>
      <c r="AV101" s="175">
        <f t="shared" si="83"/>
        <v>1</v>
      </c>
      <c r="AW101" s="176" t="e">
        <f>#REF!/1000</f>
        <v>#REF!</v>
      </c>
      <c r="AX101" s="176" t="e">
        <f>#REF!/1000</f>
        <v>#REF!</v>
      </c>
      <c r="AY101" s="176" t="e">
        <f>#REF!/1000</f>
        <v>#REF!</v>
      </c>
      <c r="AZ101" s="176" t="e">
        <f>#REF!/1000</f>
        <v>#REF!</v>
      </c>
      <c r="BA101" s="176" t="e">
        <f>#REF!/1000</f>
        <v>#REF!</v>
      </c>
      <c r="BB101" s="176" t="e">
        <f>#REF!/1000</f>
        <v>#REF!</v>
      </c>
      <c r="BC101" s="176" t="e">
        <f>#REF!/1000</f>
        <v>#REF!</v>
      </c>
      <c r="BD101" s="176" t="e">
        <f>#REF!/1000</f>
        <v>#REF!</v>
      </c>
      <c r="BE101" s="177" t="e">
        <f>#REF!/1000</f>
        <v>#REF!</v>
      </c>
      <c r="BF101" s="177" t="e">
        <f>#REF!/1000</f>
        <v>#REF!</v>
      </c>
      <c r="BG101" s="178" t="e">
        <f t="shared" si="84"/>
        <v>#REF!</v>
      </c>
    </row>
    <row r="102" ht="16" customHeight="1" spans="1:59">
      <c r="A102" s="22">
        <v>96</v>
      </c>
      <c r="B102" s="39" t="s">
        <v>5493</v>
      </c>
      <c r="C102" s="68" t="s">
        <v>5494</v>
      </c>
      <c r="D102" s="22">
        <v>130</v>
      </c>
      <c r="E102" s="22">
        <v>1</v>
      </c>
      <c r="F102" s="144">
        <v>84412</v>
      </c>
      <c r="G102" s="144" t="s">
        <v>3704</v>
      </c>
      <c r="H102" s="144" t="s">
        <v>5312</v>
      </c>
      <c r="I102" s="144" t="s">
        <v>5321</v>
      </c>
      <c r="J102" s="144" t="s">
        <v>5314</v>
      </c>
      <c r="K102" s="144">
        <f t="shared" si="74"/>
        <v>0.2</v>
      </c>
      <c r="L102" s="157">
        <v>0.2</v>
      </c>
      <c r="M102" s="171">
        <v>0.5</v>
      </c>
      <c r="N102" s="171">
        <v>0.05</v>
      </c>
      <c r="O102" s="171"/>
      <c r="P102" s="171">
        <v>0.2</v>
      </c>
      <c r="Q102" s="171"/>
      <c r="R102" s="171"/>
      <c r="S102" s="171">
        <v>0.1</v>
      </c>
      <c r="T102" s="171">
        <v>0.15</v>
      </c>
      <c r="U102" s="171"/>
      <c r="V102" s="171"/>
      <c r="W102" s="22">
        <v>1</v>
      </c>
      <c r="X102" s="29">
        <v>30471.68</v>
      </c>
      <c r="Y102" s="29">
        <v>30471.68</v>
      </c>
      <c r="Z102" s="36">
        <v>5555.16</v>
      </c>
      <c r="AA102" s="36">
        <f t="shared" si="75"/>
        <v>1</v>
      </c>
      <c r="AB102" s="29"/>
      <c r="AC102" s="29" t="e">
        <f t="shared" si="76"/>
        <v>#REF!</v>
      </c>
      <c r="AD102" s="29" t="e">
        <f t="shared" si="77"/>
        <v>#REF!</v>
      </c>
      <c r="AE102" s="172" t="e">
        <f t="shared" si="78"/>
        <v>#REF!</v>
      </c>
      <c r="AF102" s="28"/>
      <c r="AG102" s="24">
        <v>0.2</v>
      </c>
      <c r="AH102" s="173">
        <f t="shared" si="79"/>
        <v>1</v>
      </c>
      <c r="AI102" s="173"/>
      <c r="AJ102" s="173">
        <f t="shared" si="80"/>
        <v>-0.8</v>
      </c>
      <c r="AK102" s="134">
        <f t="shared" si="81"/>
        <v>0.2</v>
      </c>
      <c r="AL102" s="174">
        <f t="shared" ref="AL102:AU102" si="115">M102</f>
        <v>0.5</v>
      </c>
      <c r="AM102" s="174">
        <f t="shared" si="115"/>
        <v>0.05</v>
      </c>
      <c r="AN102" s="174">
        <f t="shared" si="115"/>
        <v>0</v>
      </c>
      <c r="AO102" s="174">
        <f t="shared" si="115"/>
        <v>0.2</v>
      </c>
      <c r="AP102" s="174">
        <f t="shared" si="115"/>
        <v>0</v>
      </c>
      <c r="AQ102" s="174">
        <f t="shared" si="115"/>
        <v>0</v>
      </c>
      <c r="AR102" s="174">
        <f t="shared" si="115"/>
        <v>0.1</v>
      </c>
      <c r="AS102" s="174">
        <f t="shared" si="115"/>
        <v>0.15</v>
      </c>
      <c r="AT102" s="174">
        <f t="shared" si="115"/>
        <v>0</v>
      </c>
      <c r="AU102" s="174">
        <f t="shared" si="115"/>
        <v>0</v>
      </c>
      <c r="AV102" s="175">
        <f t="shared" si="83"/>
        <v>1</v>
      </c>
      <c r="AW102" s="176" t="e">
        <f>#REF!/1000</f>
        <v>#REF!</v>
      </c>
      <c r="AX102" s="176" t="e">
        <f>#REF!/1000</f>
        <v>#REF!</v>
      </c>
      <c r="AY102" s="176" t="e">
        <f>#REF!/1000</f>
        <v>#REF!</v>
      </c>
      <c r="AZ102" s="176" t="e">
        <f>#REF!/1000</f>
        <v>#REF!</v>
      </c>
      <c r="BA102" s="176" t="e">
        <f>#REF!/1000</f>
        <v>#REF!</v>
      </c>
      <c r="BB102" s="176" t="e">
        <f>#REF!/1000</f>
        <v>#REF!</v>
      </c>
      <c r="BC102" s="176" t="e">
        <f>#REF!/1000</f>
        <v>#REF!</v>
      </c>
      <c r="BD102" s="176" t="e">
        <f>#REF!/1000</f>
        <v>#REF!</v>
      </c>
      <c r="BE102" s="177" t="e">
        <f>#REF!/1000</f>
        <v>#REF!</v>
      </c>
      <c r="BF102" s="177" t="e">
        <f>#REF!/1000</f>
        <v>#REF!</v>
      </c>
      <c r="BG102" s="178" t="e">
        <f t="shared" si="84"/>
        <v>#REF!</v>
      </c>
    </row>
    <row r="103" ht="16" customHeight="1" spans="1:59">
      <c r="A103" s="22">
        <v>97</v>
      </c>
      <c r="B103" s="39" t="s">
        <v>1030</v>
      </c>
      <c r="C103" s="68" t="s">
        <v>1031</v>
      </c>
      <c r="D103" s="22">
        <v>130</v>
      </c>
      <c r="E103" s="22">
        <v>1</v>
      </c>
      <c r="F103" s="144">
        <v>84111</v>
      </c>
      <c r="G103" s="144" t="s">
        <v>3704</v>
      </c>
      <c r="H103" s="144" t="s">
        <v>5312</v>
      </c>
      <c r="I103" s="144" t="s">
        <v>5313</v>
      </c>
      <c r="J103" s="144" t="s">
        <v>5314</v>
      </c>
      <c r="K103" s="144">
        <f t="shared" si="74"/>
        <v>3</v>
      </c>
      <c r="L103" s="157">
        <v>3</v>
      </c>
      <c r="M103" s="171">
        <v>0.04</v>
      </c>
      <c r="N103" s="171">
        <v>0.15</v>
      </c>
      <c r="O103" s="171">
        <v>0.45</v>
      </c>
      <c r="P103" s="171">
        <v>0.02</v>
      </c>
      <c r="Q103" s="171"/>
      <c r="R103" s="171">
        <v>0.01</v>
      </c>
      <c r="S103" s="171">
        <v>0.25</v>
      </c>
      <c r="T103" s="171">
        <v>0.08</v>
      </c>
      <c r="U103" s="171"/>
      <c r="V103" s="171"/>
      <c r="W103" s="22">
        <v>1</v>
      </c>
      <c r="X103" s="29">
        <v>30001.03</v>
      </c>
      <c r="Y103" s="29">
        <v>30001.03</v>
      </c>
      <c r="Z103" s="36">
        <v>5457.77</v>
      </c>
      <c r="AA103" s="36">
        <f t="shared" si="75"/>
        <v>1</v>
      </c>
      <c r="AB103" s="29"/>
      <c r="AC103" s="29" t="e">
        <f t="shared" si="76"/>
        <v>#REF!</v>
      </c>
      <c r="AD103" s="29" t="e">
        <f t="shared" si="77"/>
        <v>#REF!</v>
      </c>
      <c r="AE103" s="172" t="e">
        <f t="shared" si="78"/>
        <v>#REF!</v>
      </c>
      <c r="AF103" s="28"/>
      <c r="AG103" s="24">
        <v>3</v>
      </c>
      <c r="AH103" s="173">
        <f t="shared" si="79"/>
        <v>1</v>
      </c>
      <c r="AI103" s="173"/>
      <c r="AJ103" s="173">
        <f t="shared" si="80"/>
        <v>2</v>
      </c>
      <c r="AK103" s="134">
        <f t="shared" si="81"/>
        <v>3</v>
      </c>
      <c r="AL103" s="174">
        <f t="shared" ref="AL103:AU103" si="116">M103</f>
        <v>0.04</v>
      </c>
      <c r="AM103" s="174">
        <f t="shared" si="116"/>
        <v>0.15</v>
      </c>
      <c r="AN103" s="174">
        <f t="shared" si="116"/>
        <v>0.45</v>
      </c>
      <c r="AO103" s="174">
        <f t="shared" si="116"/>
        <v>0.02</v>
      </c>
      <c r="AP103" s="174">
        <f t="shared" si="116"/>
        <v>0</v>
      </c>
      <c r="AQ103" s="174">
        <f t="shared" si="116"/>
        <v>0.01</v>
      </c>
      <c r="AR103" s="174">
        <f t="shared" si="116"/>
        <v>0.25</v>
      </c>
      <c r="AS103" s="174">
        <f t="shared" si="116"/>
        <v>0.08</v>
      </c>
      <c r="AT103" s="174">
        <f t="shared" si="116"/>
        <v>0</v>
      </c>
      <c r="AU103" s="174">
        <f t="shared" si="116"/>
        <v>0</v>
      </c>
      <c r="AV103" s="175">
        <f t="shared" si="83"/>
        <v>1</v>
      </c>
      <c r="AW103" s="176" t="e">
        <f>#REF!/1000</f>
        <v>#REF!</v>
      </c>
      <c r="AX103" s="176" t="e">
        <f>#REF!/1000</f>
        <v>#REF!</v>
      </c>
      <c r="AY103" s="176" t="e">
        <f>#REF!/1000</f>
        <v>#REF!</v>
      </c>
      <c r="AZ103" s="176" t="e">
        <f>#REF!/1000</f>
        <v>#REF!</v>
      </c>
      <c r="BA103" s="176" t="e">
        <f>#REF!/1000</f>
        <v>#REF!</v>
      </c>
      <c r="BB103" s="176" t="e">
        <f>#REF!/1000</f>
        <v>#REF!</v>
      </c>
      <c r="BC103" s="176" t="e">
        <f>#REF!/1000</f>
        <v>#REF!</v>
      </c>
      <c r="BD103" s="176" t="e">
        <f>#REF!/1000</f>
        <v>#REF!</v>
      </c>
      <c r="BE103" s="177" t="e">
        <f>#REF!/1000</f>
        <v>#REF!</v>
      </c>
      <c r="BF103" s="177" t="e">
        <f>#REF!/1000</f>
        <v>#REF!</v>
      </c>
      <c r="BG103" s="178" t="e">
        <f t="shared" si="84"/>
        <v>#REF!</v>
      </c>
    </row>
    <row r="104" ht="16" customHeight="1" spans="1:59">
      <c r="A104" s="22">
        <v>98</v>
      </c>
      <c r="B104" s="39" t="s">
        <v>5495</v>
      </c>
      <c r="C104" s="68" t="s">
        <v>5496</v>
      </c>
      <c r="D104" s="22">
        <v>130</v>
      </c>
      <c r="E104" s="22">
        <v>1</v>
      </c>
      <c r="F104" s="144">
        <v>84438</v>
      </c>
      <c r="G104" s="144" t="s">
        <v>3704</v>
      </c>
      <c r="H104" s="144" t="s">
        <v>5312</v>
      </c>
      <c r="I104" s="144" t="s">
        <v>5321</v>
      </c>
      <c r="J104" s="144" t="s">
        <v>5314</v>
      </c>
      <c r="K104" s="144">
        <f t="shared" si="74"/>
        <v>25</v>
      </c>
      <c r="L104" s="157">
        <v>25</v>
      </c>
      <c r="M104" s="171"/>
      <c r="N104" s="171"/>
      <c r="O104" s="171">
        <v>0.15</v>
      </c>
      <c r="P104" s="171">
        <v>0.1</v>
      </c>
      <c r="Q104" s="171"/>
      <c r="R104" s="171"/>
      <c r="S104" s="171">
        <v>0.5</v>
      </c>
      <c r="T104" s="171">
        <v>0.25</v>
      </c>
      <c r="U104" s="171"/>
      <c r="V104" s="171"/>
      <c r="W104" s="22">
        <v>1</v>
      </c>
      <c r="X104" s="29">
        <v>29895.67</v>
      </c>
      <c r="Y104" s="29">
        <v>29895.67</v>
      </c>
      <c r="Z104" s="36">
        <v>5067.93</v>
      </c>
      <c r="AA104" s="36">
        <f t="shared" si="75"/>
        <v>1</v>
      </c>
      <c r="AB104" s="29"/>
      <c r="AC104" s="29" t="e">
        <f t="shared" si="76"/>
        <v>#REF!</v>
      </c>
      <c r="AD104" s="29" t="e">
        <f t="shared" si="77"/>
        <v>#REF!</v>
      </c>
      <c r="AE104" s="172" t="e">
        <f t="shared" si="78"/>
        <v>#REF!</v>
      </c>
      <c r="AF104" s="28"/>
      <c r="AG104" s="24">
        <v>25</v>
      </c>
      <c r="AH104" s="173">
        <f t="shared" si="79"/>
        <v>1</v>
      </c>
      <c r="AI104" s="173"/>
      <c r="AJ104" s="173">
        <f t="shared" si="80"/>
        <v>24</v>
      </c>
      <c r="AK104" s="134">
        <f t="shared" si="81"/>
        <v>25</v>
      </c>
      <c r="AL104" s="174">
        <f t="shared" ref="AL104:AU104" si="117">M104</f>
        <v>0</v>
      </c>
      <c r="AM104" s="174">
        <f t="shared" si="117"/>
        <v>0</v>
      </c>
      <c r="AN104" s="174">
        <f t="shared" si="117"/>
        <v>0.15</v>
      </c>
      <c r="AO104" s="174">
        <f t="shared" si="117"/>
        <v>0.1</v>
      </c>
      <c r="AP104" s="174">
        <f t="shared" si="117"/>
        <v>0</v>
      </c>
      <c r="AQ104" s="174">
        <f t="shared" si="117"/>
        <v>0</v>
      </c>
      <c r="AR104" s="174">
        <f t="shared" si="117"/>
        <v>0.5</v>
      </c>
      <c r="AS104" s="174">
        <f t="shared" si="117"/>
        <v>0.25</v>
      </c>
      <c r="AT104" s="174">
        <f t="shared" si="117"/>
        <v>0</v>
      </c>
      <c r="AU104" s="174">
        <f t="shared" si="117"/>
        <v>0</v>
      </c>
      <c r="AV104" s="175">
        <f t="shared" si="83"/>
        <v>1</v>
      </c>
      <c r="AW104" s="176" t="e">
        <f>#REF!/1000</f>
        <v>#REF!</v>
      </c>
      <c r="AX104" s="176" t="e">
        <f>#REF!/1000</f>
        <v>#REF!</v>
      </c>
      <c r="AY104" s="176" t="e">
        <f>#REF!/1000</f>
        <v>#REF!</v>
      </c>
      <c r="AZ104" s="176" t="e">
        <f>#REF!/1000</f>
        <v>#REF!</v>
      </c>
      <c r="BA104" s="176" t="e">
        <f>#REF!/1000</f>
        <v>#REF!</v>
      </c>
      <c r="BB104" s="176" t="e">
        <f>#REF!/1000</f>
        <v>#REF!</v>
      </c>
      <c r="BC104" s="176" t="e">
        <f>#REF!/1000</f>
        <v>#REF!</v>
      </c>
      <c r="BD104" s="176" t="e">
        <f>#REF!/1000</f>
        <v>#REF!</v>
      </c>
      <c r="BE104" s="177" t="e">
        <f>#REF!/1000</f>
        <v>#REF!</v>
      </c>
      <c r="BF104" s="177" t="e">
        <f>#REF!/1000</f>
        <v>#REF!</v>
      </c>
      <c r="BG104" s="178" t="e">
        <f t="shared" si="84"/>
        <v>#REF!</v>
      </c>
    </row>
    <row r="105" ht="16" customHeight="1" spans="1:59">
      <c r="A105" s="22">
        <v>99</v>
      </c>
      <c r="B105" s="39" t="s">
        <v>5497</v>
      </c>
      <c r="C105" s="68" t="s">
        <v>5498</v>
      </c>
      <c r="D105" s="22">
        <v>130</v>
      </c>
      <c r="E105" s="22">
        <v>1</v>
      </c>
      <c r="F105" s="144">
        <v>84132</v>
      </c>
      <c r="G105" s="144" t="s">
        <v>3704</v>
      </c>
      <c r="H105" s="144" t="s">
        <v>5312</v>
      </c>
      <c r="I105" s="144" t="s">
        <v>5321</v>
      </c>
      <c r="J105" s="144" t="s">
        <v>5314</v>
      </c>
      <c r="K105" s="144">
        <f t="shared" si="74"/>
        <v>3</v>
      </c>
      <c r="L105" s="157">
        <v>3</v>
      </c>
      <c r="M105" s="171">
        <v>0.04</v>
      </c>
      <c r="N105" s="171">
        <v>0.15</v>
      </c>
      <c r="O105" s="171">
        <v>0.45</v>
      </c>
      <c r="P105" s="171">
        <v>0.02</v>
      </c>
      <c r="Q105" s="171"/>
      <c r="R105" s="171">
        <v>0.01</v>
      </c>
      <c r="S105" s="171">
        <v>0.25</v>
      </c>
      <c r="T105" s="171">
        <v>0.08</v>
      </c>
      <c r="U105" s="171"/>
      <c r="V105" s="171"/>
      <c r="W105" s="22">
        <v>1</v>
      </c>
      <c r="X105" s="29">
        <v>29686.8</v>
      </c>
      <c r="Y105" s="29">
        <v>29686.8</v>
      </c>
      <c r="Z105" s="36">
        <v>5399.41</v>
      </c>
      <c r="AA105" s="36">
        <f t="shared" si="75"/>
        <v>1</v>
      </c>
      <c r="AB105" s="29"/>
      <c r="AC105" s="29" t="e">
        <f t="shared" si="76"/>
        <v>#REF!</v>
      </c>
      <c r="AD105" s="29" t="e">
        <f t="shared" si="77"/>
        <v>#REF!</v>
      </c>
      <c r="AE105" s="172" t="e">
        <f t="shared" si="78"/>
        <v>#REF!</v>
      </c>
      <c r="AF105" s="28"/>
      <c r="AG105" s="24">
        <v>3</v>
      </c>
      <c r="AH105" s="173">
        <f t="shared" si="79"/>
        <v>1</v>
      </c>
      <c r="AI105" s="173"/>
      <c r="AJ105" s="173">
        <f t="shared" si="80"/>
        <v>2</v>
      </c>
      <c r="AK105" s="134">
        <f t="shared" si="81"/>
        <v>3</v>
      </c>
      <c r="AL105" s="174">
        <f t="shared" ref="AL105:AU105" si="118">M105</f>
        <v>0.04</v>
      </c>
      <c r="AM105" s="174">
        <f t="shared" si="118"/>
        <v>0.15</v>
      </c>
      <c r="AN105" s="174">
        <f t="shared" si="118"/>
        <v>0.45</v>
      </c>
      <c r="AO105" s="174">
        <f t="shared" si="118"/>
        <v>0.02</v>
      </c>
      <c r="AP105" s="174">
        <f t="shared" si="118"/>
        <v>0</v>
      </c>
      <c r="AQ105" s="174">
        <f t="shared" si="118"/>
        <v>0.01</v>
      </c>
      <c r="AR105" s="174">
        <f t="shared" si="118"/>
        <v>0.25</v>
      </c>
      <c r="AS105" s="174">
        <f t="shared" si="118"/>
        <v>0.08</v>
      </c>
      <c r="AT105" s="174">
        <f t="shared" si="118"/>
        <v>0</v>
      </c>
      <c r="AU105" s="174">
        <f t="shared" si="118"/>
        <v>0</v>
      </c>
      <c r="AV105" s="175">
        <f t="shared" si="83"/>
        <v>1</v>
      </c>
      <c r="AW105" s="176" t="e">
        <f>#REF!/1000</f>
        <v>#REF!</v>
      </c>
      <c r="AX105" s="176" t="e">
        <f>#REF!/1000</f>
        <v>#REF!</v>
      </c>
      <c r="AY105" s="176" t="e">
        <f>#REF!/1000</f>
        <v>#REF!</v>
      </c>
      <c r="AZ105" s="176" t="e">
        <f>#REF!/1000</f>
        <v>#REF!</v>
      </c>
      <c r="BA105" s="176" t="e">
        <f>#REF!/1000</f>
        <v>#REF!</v>
      </c>
      <c r="BB105" s="176" t="e">
        <f>#REF!/1000</f>
        <v>#REF!</v>
      </c>
      <c r="BC105" s="176" t="e">
        <f>#REF!/1000</f>
        <v>#REF!</v>
      </c>
      <c r="BD105" s="176" t="e">
        <f>#REF!/1000</f>
        <v>#REF!</v>
      </c>
      <c r="BE105" s="177" t="e">
        <f>#REF!/1000</f>
        <v>#REF!</v>
      </c>
      <c r="BF105" s="177" t="e">
        <f>#REF!/1000</f>
        <v>#REF!</v>
      </c>
      <c r="BG105" s="178" t="e">
        <f t="shared" si="84"/>
        <v>#REF!</v>
      </c>
    </row>
    <row r="106" ht="16" customHeight="1" spans="1:59">
      <c r="A106" s="22">
        <v>100</v>
      </c>
      <c r="B106" s="39" t="s">
        <v>5499</v>
      </c>
      <c r="C106" s="68" t="s">
        <v>5500</v>
      </c>
      <c r="D106" s="22">
        <v>194</v>
      </c>
      <c r="E106" s="22">
        <v>2</v>
      </c>
      <c r="F106" s="144">
        <v>84388</v>
      </c>
      <c r="G106" s="144" t="s">
        <v>3688</v>
      </c>
      <c r="H106" s="144" t="s">
        <v>5312</v>
      </c>
      <c r="I106" s="144" t="s">
        <v>5317</v>
      </c>
      <c r="J106" s="144" t="s">
        <v>5314</v>
      </c>
      <c r="K106" s="144">
        <f t="shared" si="74"/>
        <v>1.5</v>
      </c>
      <c r="L106" s="157">
        <v>3</v>
      </c>
      <c r="M106" s="171">
        <v>0.04</v>
      </c>
      <c r="N106" s="171">
        <v>0.15</v>
      </c>
      <c r="O106" s="171">
        <v>0.45</v>
      </c>
      <c r="P106" s="171">
        <v>0.02</v>
      </c>
      <c r="Q106" s="171"/>
      <c r="R106" s="171">
        <v>0.01</v>
      </c>
      <c r="S106" s="171">
        <v>0.25</v>
      </c>
      <c r="T106" s="171">
        <v>0.08</v>
      </c>
      <c r="U106" s="171"/>
      <c r="V106" s="171"/>
      <c r="W106" s="22">
        <v>2</v>
      </c>
      <c r="X106" s="29">
        <v>29660.685</v>
      </c>
      <c r="Y106" s="29">
        <v>59321.37</v>
      </c>
      <c r="Z106" s="36">
        <v>27093.92</v>
      </c>
      <c r="AA106" s="36">
        <f t="shared" si="75"/>
        <v>2</v>
      </c>
      <c r="AB106" s="29"/>
      <c r="AC106" s="29" t="e">
        <f t="shared" si="76"/>
        <v>#REF!</v>
      </c>
      <c r="AD106" s="29" t="e">
        <f t="shared" si="77"/>
        <v>#REF!</v>
      </c>
      <c r="AE106" s="172" t="e">
        <f t="shared" si="78"/>
        <v>#REF!</v>
      </c>
      <c r="AF106" s="28"/>
      <c r="AG106" s="24">
        <v>3</v>
      </c>
      <c r="AH106" s="173">
        <f t="shared" si="79"/>
        <v>1</v>
      </c>
      <c r="AI106" s="173"/>
      <c r="AJ106" s="173">
        <f t="shared" si="80"/>
        <v>2</v>
      </c>
      <c r="AK106" s="134">
        <f t="shared" si="81"/>
        <v>1.5</v>
      </c>
      <c r="AL106" s="174">
        <f t="shared" ref="AL106:AU106" si="119">M106</f>
        <v>0.04</v>
      </c>
      <c r="AM106" s="174">
        <f t="shared" si="119"/>
        <v>0.15</v>
      </c>
      <c r="AN106" s="174">
        <f t="shared" si="119"/>
        <v>0.45</v>
      </c>
      <c r="AO106" s="174">
        <f t="shared" si="119"/>
        <v>0.02</v>
      </c>
      <c r="AP106" s="174">
        <f t="shared" si="119"/>
        <v>0</v>
      </c>
      <c r="AQ106" s="174">
        <f t="shared" si="119"/>
        <v>0.01</v>
      </c>
      <c r="AR106" s="174">
        <f t="shared" si="119"/>
        <v>0.25</v>
      </c>
      <c r="AS106" s="174">
        <f t="shared" si="119"/>
        <v>0.08</v>
      </c>
      <c r="AT106" s="174">
        <f t="shared" si="119"/>
        <v>0</v>
      </c>
      <c r="AU106" s="174">
        <f t="shared" si="119"/>
        <v>0</v>
      </c>
      <c r="AV106" s="175">
        <f t="shared" si="83"/>
        <v>1</v>
      </c>
      <c r="AW106" s="176" t="e">
        <f>#REF!/1000</f>
        <v>#REF!</v>
      </c>
      <c r="AX106" s="176" t="e">
        <f>#REF!/1000</f>
        <v>#REF!</v>
      </c>
      <c r="AY106" s="176" t="e">
        <f>#REF!/1000</f>
        <v>#REF!</v>
      </c>
      <c r="AZ106" s="176" t="e">
        <f>#REF!/1000</f>
        <v>#REF!</v>
      </c>
      <c r="BA106" s="176" t="e">
        <f>#REF!/1000</f>
        <v>#REF!</v>
      </c>
      <c r="BB106" s="176" t="e">
        <f>#REF!/1000</f>
        <v>#REF!</v>
      </c>
      <c r="BC106" s="176" t="e">
        <f>#REF!/1000</f>
        <v>#REF!</v>
      </c>
      <c r="BD106" s="176" t="e">
        <f>#REF!/1000</f>
        <v>#REF!</v>
      </c>
      <c r="BE106" s="177" t="e">
        <f>#REF!/1000</f>
        <v>#REF!</v>
      </c>
      <c r="BF106" s="177" t="e">
        <f>#REF!/1000</f>
        <v>#REF!</v>
      </c>
      <c r="BG106" s="178" t="e">
        <f t="shared" si="84"/>
        <v>#REF!</v>
      </c>
    </row>
    <row r="107" ht="16" customHeight="1" spans="1:59">
      <c r="A107" s="22">
        <v>101</v>
      </c>
      <c r="B107" s="39" t="s">
        <v>5501</v>
      </c>
      <c r="C107" s="68" t="s">
        <v>5502</v>
      </c>
      <c r="D107" s="22">
        <v>194</v>
      </c>
      <c r="E107" s="22">
        <v>2</v>
      </c>
      <c r="F107" s="144">
        <v>84338</v>
      </c>
      <c r="G107" s="144" t="s">
        <v>3688</v>
      </c>
      <c r="H107" s="144" t="s">
        <v>5312</v>
      </c>
      <c r="I107" s="144" t="s">
        <v>5317</v>
      </c>
      <c r="J107" s="144" t="s">
        <v>5314</v>
      </c>
      <c r="K107" s="144">
        <f t="shared" si="74"/>
        <v>1.5</v>
      </c>
      <c r="L107" s="157">
        <v>3</v>
      </c>
      <c r="M107" s="171">
        <v>0.04</v>
      </c>
      <c r="N107" s="171">
        <v>0.15</v>
      </c>
      <c r="O107" s="171">
        <v>0.45</v>
      </c>
      <c r="P107" s="171">
        <v>0.02</v>
      </c>
      <c r="Q107" s="171"/>
      <c r="R107" s="171">
        <v>0.01</v>
      </c>
      <c r="S107" s="171">
        <v>0.25</v>
      </c>
      <c r="T107" s="171">
        <v>0.08</v>
      </c>
      <c r="U107" s="171"/>
      <c r="V107" s="171"/>
      <c r="W107" s="22">
        <v>2</v>
      </c>
      <c r="X107" s="29">
        <v>29604.925</v>
      </c>
      <c r="Y107" s="29">
        <v>59209.85</v>
      </c>
      <c r="Z107" s="36">
        <v>27093.92</v>
      </c>
      <c r="AA107" s="36">
        <f t="shared" si="75"/>
        <v>2</v>
      </c>
      <c r="AB107" s="29"/>
      <c r="AC107" s="29" t="e">
        <f t="shared" si="76"/>
        <v>#REF!</v>
      </c>
      <c r="AD107" s="29" t="e">
        <f t="shared" si="77"/>
        <v>#REF!</v>
      </c>
      <c r="AE107" s="172" t="e">
        <f t="shared" si="78"/>
        <v>#REF!</v>
      </c>
      <c r="AF107" s="28"/>
      <c r="AG107" s="24">
        <v>3</v>
      </c>
      <c r="AH107" s="173">
        <f t="shared" si="79"/>
        <v>1</v>
      </c>
      <c r="AI107" s="173"/>
      <c r="AJ107" s="173">
        <f t="shared" si="80"/>
        <v>2</v>
      </c>
      <c r="AK107" s="134">
        <f t="shared" si="81"/>
        <v>1.5</v>
      </c>
      <c r="AL107" s="174">
        <f t="shared" ref="AL107:AU107" si="120">M107</f>
        <v>0.04</v>
      </c>
      <c r="AM107" s="174">
        <f t="shared" si="120"/>
        <v>0.15</v>
      </c>
      <c r="AN107" s="174">
        <f t="shared" si="120"/>
        <v>0.45</v>
      </c>
      <c r="AO107" s="174">
        <f t="shared" si="120"/>
        <v>0.02</v>
      </c>
      <c r="AP107" s="174">
        <f t="shared" si="120"/>
        <v>0</v>
      </c>
      <c r="AQ107" s="174">
        <f t="shared" si="120"/>
        <v>0.01</v>
      </c>
      <c r="AR107" s="174">
        <f t="shared" si="120"/>
        <v>0.25</v>
      </c>
      <c r="AS107" s="174">
        <f t="shared" si="120"/>
        <v>0.08</v>
      </c>
      <c r="AT107" s="174">
        <f t="shared" si="120"/>
        <v>0</v>
      </c>
      <c r="AU107" s="174">
        <f t="shared" si="120"/>
        <v>0</v>
      </c>
      <c r="AV107" s="175">
        <f t="shared" si="83"/>
        <v>1</v>
      </c>
      <c r="AW107" s="176" t="e">
        <f>#REF!/1000</f>
        <v>#REF!</v>
      </c>
      <c r="AX107" s="176" t="e">
        <f>#REF!/1000</f>
        <v>#REF!</v>
      </c>
      <c r="AY107" s="176" t="e">
        <f>#REF!/1000</f>
        <v>#REF!</v>
      </c>
      <c r="AZ107" s="176" t="e">
        <f>#REF!/1000</f>
        <v>#REF!</v>
      </c>
      <c r="BA107" s="176" t="e">
        <f>#REF!/1000</f>
        <v>#REF!</v>
      </c>
      <c r="BB107" s="176" t="e">
        <f>#REF!/1000</f>
        <v>#REF!</v>
      </c>
      <c r="BC107" s="176" t="e">
        <f>#REF!/1000</f>
        <v>#REF!</v>
      </c>
      <c r="BD107" s="176" t="e">
        <f>#REF!/1000</f>
        <v>#REF!</v>
      </c>
      <c r="BE107" s="177" t="e">
        <f>#REF!/1000</f>
        <v>#REF!</v>
      </c>
      <c r="BF107" s="177" t="e">
        <f>#REF!/1000</f>
        <v>#REF!</v>
      </c>
      <c r="BG107" s="178" t="e">
        <f t="shared" si="84"/>
        <v>#REF!</v>
      </c>
    </row>
    <row r="108" ht="16" customHeight="1" spans="1:59">
      <c r="A108" s="22">
        <v>102</v>
      </c>
      <c r="B108" s="39" t="s">
        <v>1790</v>
      </c>
      <c r="C108" s="68" t="s">
        <v>1791</v>
      </c>
      <c r="D108" s="22">
        <v>130</v>
      </c>
      <c r="E108" s="22">
        <v>1</v>
      </c>
      <c r="F108" s="144">
        <v>84130</v>
      </c>
      <c r="G108" s="144" t="s">
        <v>3704</v>
      </c>
      <c r="H108" s="144" t="s">
        <v>5312</v>
      </c>
      <c r="I108" s="144" t="s">
        <v>5313</v>
      </c>
      <c r="J108" s="144" t="s">
        <v>5314</v>
      </c>
      <c r="K108" s="144">
        <f t="shared" si="74"/>
        <v>0.5</v>
      </c>
      <c r="L108" s="157">
        <v>0.5</v>
      </c>
      <c r="M108" s="171">
        <v>0.493333333333333</v>
      </c>
      <c r="N108" s="171">
        <v>0.0533333333333333</v>
      </c>
      <c r="O108" s="171"/>
      <c r="P108" s="171">
        <v>0.22</v>
      </c>
      <c r="Q108" s="171"/>
      <c r="R108" s="171"/>
      <c r="S108" s="171">
        <v>0.1</v>
      </c>
      <c r="T108" s="171">
        <v>0.133333333333333</v>
      </c>
      <c r="U108" s="171"/>
      <c r="V108" s="171"/>
      <c r="W108" s="22">
        <v>1</v>
      </c>
      <c r="X108" s="29">
        <v>29019.14</v>
      </c>
      <c r="Y108" s="29">
        <v>29019.14</v>
      </c>
      <c r="Z108" s="36">
        <v>5006.73</v>
      </c>
      <c r="AA108" s="36">
        <f t="shared" si="75"/>
        <v>1</v>
      </c>
      <c r="AB108" s="29"/>
      <c r="AC108" s="29" t="e">
        <f t="shared" si="76"/>
        <v>#REF!</v>
      </c>
      <c r="AD108" s="29" t="e">
        <f t="shared" si="77"/>
        <v>#REF!</v>
      </c>
      <c r="AE108" s="172" t="e">
        <f t="shared" si="78"/>
        <v>#REF!</v>
      </c>
      <c r="AF108" s="28"/>
      <c r="AG108" s="24">
        <v>1.5</v>
      </c>
      <c r="AH108" s="173">
        <f t="shared" si="79"/>
        <v>0.999999999999999</v>
      </c>
      <c r="AI108" s="173"/>
      <c r="AJ108" s="173">
        <f t="shared" si="80"/>
        <v>0.500000000000001</v>
      </c>
      <c r="AK108" s="134">
        <f t="shared" si="81"/>
        <v>0.5</v>
      </c>
      <c r="AL108" s="174">
        <f t="shared" ref="AL108:AU108" si="121">M108</f>
        <v>0.493333333333333</v>
      </c>
      <c r="AM108" s="174">
        <f t="shared" si="121"/>
        <v>0.0533333333333333</v>
      </c>
      <c r="AN108" s="174">
        <f t="shared" si="121"/>
        <v>0</v>
      </c>
      <c r="AO108" s="174">
        <f t="shared" si="121"/>
        <v>0.22</v>
      </c>
      <c r="AP108" s="174">
        <f t="shared" si="121"/>
        <v>0</v>
      </c>
      <c r="AQ108" s="174">
        <f t="shared" si="121"/>
        <v>0</v>
      </c>
      <c r="AR108" s="174">
        <f t="shared" si="121"/>
        <v>0.1</v>
      </c>
      <c r="AS108" s="174">
        <f t="shared" si="121"/>
        <v>0.133333333333333</v>
      </c>
      <c r="AT108" s="174">
        <f t="shared" si="121"/>
        <v>0</v>
      </c>
      <c r="AU108" s="174">
        <f t="shared" si="121"/>
        <v>0</v>
      </c>
      <c r="AV108" s="175">
        <f t="shared" si="83"/>
        <v>0.999999999999999</v>
      </c>
      <c r="AW108" s="176" t="e">
        <f>#REF!/1000</f>
        <v>#REF!</v>
      </c>
      <c r="AX108" s="176" t="e">
        <f>#REF!/1000</f>
        <v>#REF!</v>
      </c>
      <c r="AY108" s="176" t="e">
        <f>#REF!/1000</f>
        <v>#REF!</v>
      </c>
      <c r="AZ108" s="176" t="e">
        <f>#REF!/1000</f>
        <v>#REF!</v>
      </c>
      <c r="BA108" s="176" t="e">
        <f>#REF!/1000</f>
        <v>#REF!</v>
      </c>
      <c r="BB108" s="176" t="e">
        <f>#REF!/1000</f>
        <v>#REF!</v>
      </c>
      <c r="BC108" s="176" t="e">
        <f>#REF!/1000</f>
        <v>#REF!</v>
      </c>
      <c r="BD108" s="176" t="e">
        <f>#REF!/1000</f>
        <v>#REF!</v>
      </c>
      <c r="BE108" s="177" t="e">
        <f>#REF!/1000</f>
        <v>#REF!</v>
      </c>
      <c r="BF108" s="177" t="e">
        <f>#REF!/1000</f>
        <v>#REF!</v>
      </c>
      <c r="BG108" s="178" t="e">
        <f t="shared" si="84"/>
        <v>#REF!</v>
      </c>
    </row>
    <row r="109" ht="16" customHeight="1" spans="1:59">
      <c r="A109" s="22">
        <v>103</v>
      </c>
      <c r="B109" s="39" t="s">
        <v>5503</v>
      </c>
      <c r="C109" s="68" t="s">
        <v>5504</v>
      </c>
      <c r="D109" s="22">
        <v>178</v>
      </c>
      <c r="E109" s="22">
        <v>1</v>
      </c>
      <c r="F109" s="144">
        <v>85089</v>
      </c>
      <c r="G109" s="144" t="s">
        <v>3704</v>
      </c>
      <c r="H109" s="144" t="s">
        <v>5312</v>
      </c>
      <c r="I109" s="144" t="s">
        <v>5321</v>
      </c>
      <c r="J109" s="144" t="s">
        <v>5314</v>
      </c>
      <c r="K109" s="144">
        <f t="shared" si="74"/>
        <v>3</v>
      </c>
      <c r="L109" s="157">
        <v>3</v>
      </c>
      <c r="M109" s="171">
        <v>0.04</v>
      </c>
      <c r="N109" s="171">
        <v>0.15</v>
      </c>
      <c r="O109" s="171">
        <v>0.45</v>
      </c>
      <c r="P109" s="171">
        <v>0.02</v>
      </c>
      <c r="Q109" s="171"/>
      <c r="R109" s="171">
        <v>0.01</v>
      </c>
      <c r="S109" s="171">
        <v>0.25</v>
      </c>
      <c r="T109" s="171">
        <v>0.08</v>
      </c>
      <c r="U109" s="171"/>
      <c r="V109" s="171"/>
      <c r="W109" s="22">
        <v>1</v>
      </c>
      <c r="X109" s="29">
        <v>28779.73</v>
      </c>
      <c r="Y109" s="29">
        <v>28779.73</v>
      </c>
      <c r="Z109" s="36">
        <v>14521.57</v>
      </c>
      <c r="AA109" s="36">
        <f t="shared" si="75"/>
        <v>1</v>
      </c>
      <c r="AB109" s="29"/>
      <c r="AC109" s="29" t="e">
        <f t="shared" si="76"/>
        <v>#REF!</v>
      </c>
      <c r="AD109" s="29" t="e">
        <f t="shared" si="77"/>
        <v>#REF!</v>
      </c>
      <c r="AE109" s="172" t="e">
        <f t="shared" si="78"/>
        <v>#REF!</v>
      </c>
      <c r="AF109" s="28"/>
      <c r="AG109" s="24">
        <v>3</v>
      </c>
      <c r="AH109" s="173">
        <f t="shared" si="79"/>
        <v>1</v>
      </c>
      <c r="AI109" s="173"/>
      <c r="AJ109" s="173">
        <f t="shared" si="80"/>
        <v>2</v>
      </c>
      <c r="AK109" s="134">
        <f t="shared" si="81"/>
        <v>3</v>
      </c>
      <c r="AL109" s="174">
        <f t="shared" ref="AL109:AU109" si="122">M109</f>
        <v>0.04</v>
      </c>
      <c r="AM109" s="174">
        <f t="shared" si="122"/>
        <v>0.15</v>
      </c>
      <c r="AN109" s="174">
        <f t="shared" si="122"/>
        <v>0.45</v>
      </c>
      <c r="AO109" s="174">
        <f t="shared" si="122"/>
        <v>0.02</v>
      </c>
      <c r="AP109" s="174">
        <f t="shared" si="122"/>
        <v>0</v>
      </c>
      <c r="AQ109" s="174">
        <f t="shared" si="122"/>
        <v>0.01</v>
      </c>
      <c r="AR109" s="174">
        <f t="shared" si="122"/>
        <v>0.25</v>
      </c>
      <c r="AS109" s="174">
        <f t="shared" si="122"/>
        <v>0.08</v>
      </c>
      <c r="AT109" s="174">
        <f t="shared" si="122"/>
        <v>0</v>
      </c>
      <c r="AU109" s="174">
        <f t="shared" si="122"/>
        <v>0</v>
      </c>
      <c r="AV109" s="175">
        <f t="shared" si="83"/>
        <v>1</v>
      </c>
      <c r="AW109" s="176" t="e">
        <f>#REF!/1000</f>
        <v>#REF!</v>
      </c>
      <c r="AX109" s="176" t="e">
        <f>#REF!/1000</f>
        <v>#REF!</v>
      </c>
      <c r="AY109" s="176" t="e">
        <f>#REF!/1000</f>
        <v>#REF!</v>
      </c>
      <c r="AZ109" s="176" t="e">
        <f>#REF!/1000</f>
        <v>#REF!</v>
      </c>
      <c r="BA109" s="176" t="e">
        <f>#REF!/1000</f>
        <v>#REF!</v>
      </c>
      <c r="BB109" s="176" t="e">
        <f>#REF!/1000</f>
        <v>#REF!</v>
      </c>
      <c r="BC109" s="176" t="e">
        <f>#REF!/1000</f>
        <v>#REF!</v>
      </c>
      <c r="BD109" s="176" t="e">
        <f>#REF!/1000</f>
        <v>#REF!</v>
      </c>
      <c r="BE109" s="177" t="e">
        <f>#REF!/1000</f>
        <v>#REF!</v>
      </c>
      <c r="BF109" s="177" t="e">
        <f>#REF!/1000</f>
        <v>#REF!</v>
      </c>
      <c r="BG109" s="178" t="e">
        <f t="shared" si="84"/>
        <v>#REF!</v>
      </c>
    </row>
    <row r="110" ht="16" customHeight="1" spans="1:59">
      <c r="A110" s="22">
        <v>104</v>
      </c>
      <c r="B110" s="39" t="s">
        <v>5505</v>
      </c>
      <c r="C110" s="68" t="s">
        <v>5506</v>
      </c>
      <c r="D110" s="22">
        <v>178</v>
      </c>
      <c r="E110" s="22">
        <v>1</v>
      </c>
      <c r="F110" s="144">
        <v>85095</v>
      </c>
      <c r="G110" s="144" t="s">
        <v>3704</v>
      </c>
      <c r="H110" s="144" t="s">
        <v>5312</v>
      </c>
      <c r="I110" s="144" t="s">
        <v>5321</v>
      </c>
      <c r="J110" s="144" t="s">
        <v>5314</v>
      </c>
      <c r="K110" s="144">
        <f t="shared" si="74"/>
        <v>1.5</v>
      </c>
      <c r="L110" s="157">
        <v>1.5</v>
      </c>
      <c r="M110" s="171">
        <v>0.493333333333333</v>
      </c>
      <c r="N110" s="171">
        <v>0.0533333333333333</v>
      </c>
      <c r="O110" s="171"/>
      <c r="P110" s="171">
        <v>0.22</v>
      </c>
      <c r="Q110" s="171"/>
      <c r="R110" s="171"/>
      <c r="S110" s="171">
        <v>0.1</v>
      </c>
      <c r="T110" s="171">
        <v>0.133333333333333</v>
      </c>
      <c r="U110" s="171"/>
      <c r="V110" s="171"/>
      <c r="W110" s="22">
        <v>1</v>
      </c>
      <c r="X110" s="29">
        <v>28725.28</v>
      </c>
      <c r="Y110" s="29">
        <v>28725.28</v>
      </c>
      <c r="Z110" s="36">
        <v>14521.57</v>
      </c>
      <c r="AA110" s="36">
        <f t="shared" si="75"/>
        <v>1</v>
      </c>
      <c r="AB110" s="29"/>
      <c r="AC110" s="29" t="e">
        <f t="shared" si="76"/>
        <v>#REF!</v>
      </c>
      <c r="AD110" s="29" t="e">
        <f t="shared" si="77"/>
        <v>#REF!</v>
      </c>
      <c r="AE110" s="172" t="e">
        <f t="shared" si="78"/>
        <v>#REF!</v>
      </c>
      <c r="AF110" s="28"/>
      <c r="AG110" s="24">
        <v>1.5</v>
      </c>
      <c r="AH110" s="173">
        <f t="shared" si="79"/>
        <v>0.999999999999999</v>
      </c>
      <c r="AI110" s="173"/>
      <c r="AJ110" s="173">
        <f t="shared" si="80"/>
        <v>0.500000000000001</v>
      </c>
      <c r="AK110" s="134">
        <f t="shared" si="81"/>
        <v>1.5</v>
      </c>
      <c r="AL110" s="174">
        <f t="shared" ref="AL110:AU110" si="123">M110</f>
        <v>0.493333333333333</v>
      </c>
      <c r="AM110" s="174">
        <f t="shared" si="123"/>
        <v>0.0533333333333333</v>
      </c>
      <c r="AN110" s="174">
        <f t="shared" si="123"/>
        <v>0</v>
      </c>
      <c r="AO110" s="174">
        <f t="shared" si="123"/>
        <v>0.22</v>
      </c>
      <c r="AP110" s="174">
        <f t="shared" si="123"/>
        <v>0</v>
      </c>
      <c r="AQ110" s="174">
        <f t="shared" si="123"/>
        <v>0</v>
      </c>
      <c r="AR110" s="174">
        <f t="shared" si="123"/>
        <v>0.1</v>
      </c>
      <c r="AS110" s="174">
        <f t="shared" si="123"/>
        <v>0.133333333333333</v>
      </c>
      <c r="AT110" s="174">
        <f t="shared" si="123"/>
        <v>0</v>
      </c>
      <c r="AU110" s="174">
        <f t="shared" si="123"/>
        <v>0</v>
      </c>
      <c r="AV110" s="175">
        <f t="shared" si="83"/>
        <v>0.999999999999999</v>
      </c>
      <c r="AW110" s="176" t="e">
        <f>#REF!/1000</f>
        <v>#REF!</v>
      </c>
      <c r="AX110" s="176" t="e">
        <f>#REF!/1000</f>
        <v>#REF!</v>
      </c>
      <c r="AY110" s="176" t="e">
        <f>#REF!/1000</f>
        <v>#REF!</v>
      </c>
      <c r="AZ110" s="176" t="e">
        <f>#REF!/1000</f>
        <v>#REF!</v>
      </c>
      <c r="BA110" s="176" t="e">
        <f>#REF!/1000</f>
        <v>#REF!</v>
      </c>
      <c r="BB110" s="176" t="e">
        <f>#REF!/1000</f>
        <v>#REF!</v>
      </c>
      <c r="BC110" s="176" t="e">
        <f>#REF!/1000</f>
        <v>#REF!</v>
      </c>
      <c r="BD110" s="176" t="e">
        <f>#REF!/1000</f>
        <v>#REF!</v>
      </c>
      <c r="BE110" s="177" t="e">
        <f>#REF!/1000</f>
        <v>#REF!</v>
      </c>
      <c r="BF110" s="177" t="e">
        <f>#REF!/1000</f>
        <v>#REF!</v>
      </c>
      <c r="BG110" s="178" t="e">
        <f t="shared" si="84"/>
        <v>#REF!</v>
      </c>
    </row>
    <row r="111" ht="16" customHeight="1" spans="1:59">
      <c r="A111" s="22">
        <v>105</v>
      </c>
      <c r="B111" s="39" t="s">
        <v>5507</v>
      </c>
      <c r="C111" s="68" t="s">
        <v>5508</v>
      </c>
      <c r="D111" s="22">
        <v>130</v>
      </c>
      <c r="E111" s="22">
        <v>1</v>
      </c>
      <c r="F111" s="144">
        <v>84007</v>
      </c>
      <c r="G111" s="144" t="s">
        <v>3704</v>
      </c>
      <c r="H111" s="144" t="s">
        <v>5312</v>
      </c>
      <c r="I111" s="144" t="s">
        <v>5321</v>
      </c>
      <c r="J111" s="144" t="s">
        <v>5314</v>
      </c>
      <c r="K111" s="144">
        <f t="shared" si="74"/>
        <v>8</v>
      </c>
      <c r="L111" s="157">
        <v>8</v>
      </c>
      <c r="M111" s="171">
        <v>0.35</v>
      </c>
      <c r="N111" s="171">
        <v>0.02</v>
      </c>
      <c r="O111" s="171">
        <v>0.08</v>
      </c>
      <c r="P111" s="171">
        <v>0.15</v>
      </c>
      <c r="Q111" s="171"/>
      <c r="R111" s="171"/>
      <c r="S111" s="171">
        <v>0.25</v>
      </c>
      <c r="T111" s="171">
        <v>0.15</v>
      </c>
      <c r="U111" s="171"/>
      <c r="V111" s="171"/>
      <c r="W111" s="22">
        <v>1</v>
      </c>
      <c r="X111" s="29">
        <v>28350.78</v>
      </c>
      <c r="Y111" s="29">
        <v>28350.78</v>
      </c>
      <c r="Z111" s="36">
        <v>4908.56</v>
      </c>
      <c r="AA111" s="36">
        <f t="shared" si="75"/>
        <v>1</v>
      </c>
      <c r="AB111" s="29"/>
      <c r="AC111" s="29" t="e">
        <f t="shared" si="76"/>
        <v>#REF!</v>
      </c>
      <c r="AD111" s="29" t="e">
        <f t="shared" si="77"/>
        <v>#REF!</v>
      </c>
      <c r="AE111" s="172" t="e">
        <f t="shared" si="78"/>
        <v>#REF!</v>
      </c>
      <c r="AF111" s="28"/>
      <c r="AG111" s="24">
        <v>8</v>
      </c>
      <c r="AH111" s="173">
        <f t="shared" si="79"/>
        <v>1</v>
      </c>
      <c r="AI111" s="173"/>
      <c r="AJ111" s="173">
        <f t="shared" si="80"/>
        <v>7</v>
      </c>
      <c r="AK111" s="134">
        <f t="shared" si="81"/>
        <v>8</v>
      </c>
      <c r="AL111" s="174">
        <f t="shared" ref="AL111:AU111" si="124">M111</f>
        <v>0.35</v>
      </c>
      <c r="AM111" s="174">
        <f t="shared" si="124"/>
        <v>0.02</v>
      </c>
      <c r="AN111" s="174">
        <f t="shared" si="124"/>
        <v>0.08</v>
      </c>
      <c r="AO111" s="174">
        <f t="shared" si="124"/>
        <v>0.15</v>
      </c>
      <c r="AP111" s="174">
        <f t="shared" si="124"/>
        <v>0</v>
      </c>
      <c r="AQ111" s="174">
        <f t="shared" si="124"/>
        <v>0</v>
      </c>
      <c r="AR111" s="174">
        <f t="shared" si="124"/>
        <v>0.25</v>
      </c>
      <c r="AS111" s="174">
        <f t="shared" si="124"/>
        <v>0.15</v>
      </c>
      <c r="AT111" s="174">
        <f t="shared" si="124"/>
        <v>0</v>
      </c>
      <c r="AU111" s="174">
        <f t="shared" si="124"/>
        <v>0</v>
      </c>
      <c r="AV111" s="175">
        <f t="shared" si="83"/>
        <v>1</v>
      </c>
      <c r="AW111" s="176" t="e">
        <f>#REF!/1000</f>
        <v>#REF!</v>
      </c>
      <c r="AX111" s="176" t="e">
        <f>#REF!/1000</f>
        <v>#REF!</v>
      </c>
      <c r="AY111" s="176" t="e">
        <f>#REF!/1000</f>
        <v>#REF!</v>
      </c>
      <c r="AZ111" s="176" t="e">
        <f>#REF!/1000</f>
        <v>#REF!</v>
      </c>
      <c r="BA111" s="176" t="e">
        <f>#REF!/1000</f>
        <v>#REF!</v>
      </c>
      <c r="BB111" s="176" t="e">
        <f>#REF!/1000</f>
        <v>#REF!</v>
      </c>
      <c r="BC111" s="176" t="e">
        <f>#REF!/1000</f>
        <v>#REF!</v>
      </c>
      <c r="BD111" s="176" t="e">
        <f>#REF!/1000</f>
        <v>#REF!</v>
      </c>
      <c r="BE111" s="177" t="e">
        <f>#REF!/1000</f>
        <v>#REF!</v>
      </c>
      <c r="BF111" s="177" t="e">
        <f>#REF!/1000</f>
        <v>#REF!</v>
      </c>
      <c r="BG111" s="178" t="e">
        <f t="shared" si="84"/>
        <v>#REF!</v>
      </c>
    </row>
    <row r="112" ht="16" customHeight="1" spans="1:59">
      <c r="A112" s="22">
        <v>106</v>
      </c>
      <c r="B112" s="39" t="s">
        <v>1848</v>
      </c>
      <c r="C112" s="68" t="s">
        <v>1849</v>
      </c>
      <c r="D112" s="22">
        <v>226</v>
      </c>
      <c r="E112" s="22">
        <v>1</v>
      </c>
      <c r="F112" s="144">
        <v>84838</v>
      </c>
      <c r="G112" s="144" t="s">
        <v>3704</v>
      </c>
      <c r="H112" s="144" t="s">
        <v>5312</v>
      </c>
      <c r="I112" s="144" t="s">
        <v>5313</v>
      </c>
      <c r="J112" s="144" t="s">
        <v>5314</v>
      </c>
      <c r="K112" s="144">
        <f t="shared" si="74"/>
        <v>0.5</v>
      </c>
      <c r="L112" s="157">
        <v>0.5</v>
      </c>
      <c r="M112" s="171">
        <v>0.6</v>
      </c>
      <c r="N112" s="171">
        <v>0.02</v>
      </c>
      <c r="O112" s="171"/>
      <c r="P112" s="171">
        <v>0.18</v>
      </c>
      <c r="Q112" s="171"/>
      <c r="R112" s="171"/>
      <c r="S112" s="171">
        <v>0.08</v>
      </c>
      <c r="T112" s="171">
        <v>0.12</v>
      </c>
      <c r="U112" s="171"/>
      <c r="V112" s="171"/>
      <c r="W112" s="22">
        <v>1</v>
      </c>
      <c r="X112" s="29">
        <v>28222.9</v>
      </c>
      <c r="Y112" s="29">
        <v>28222.9</v>
      </c>
      <c r="Z112" s="36">
        <v>4908.56</v>
      </c>
      <c r="AA112" s="36">
        <f t="shared" si="75"/>
        <v>1</v>
      </c>
      <c r="AB112" s="29"/>
      <c r="AC112" s="29" t="e">
        <f t="shared" si="76"/>
        <v>#REF!</v>
      </c>
      <c r="AD112" s="29" t="e">
        <f t="shared" si="77"/>
        <v>#REF!</v>
      </c>
      <c r="AE112" s="172" t="e">
        <f t="shared" si="78"/>
        <v>#REF!</v>
      </c>
      <c r="AF112" s="28"/>
      <c r="AG112" s="24">
        <v>0.5</v>
      </c>
      <c r="AH112" s="173">
        <f t="shared" si="79"/>
        <v>1</v>
      </c>
      <c r="AI112" s="173"/>
      <c r="AJ112" s="173">
        <f t="shared" si="80"/>
        <v>-0.5</v>
      </c>
      <c r="AK112" s="134">
        <f t="shared" si="81"/>
        <v>0.5</v>
      </c>
      <c r="AL112" s="174">
        <f t="shared" ref="AL112:AU112" si="125">M112</f>
        <v>0.6</v>
      </c>
      <c r="AM112" s="174">
        <f t="shared" si="125"/>
        <v>0.02</v>
      </c>
      <c r="AN112" s="174">
        <f t="shared" si="125"/>
        <v>0</v>
      </c>
      <c r="AO112" s="174">
        <f t="shared" si="125"/>
        <v>0.18</v>
      </c>
      <c r="AP112" s="174">
        <f t="shared" si="125"/>
        <v>0</v>
      </c>
      <c r="AQ112" s="174">
        <f t="shared" si="125"/>
        <v>0</v>
      </c>
      <c r="AR112" s="174">
        <f t="shared" si="125"/>
        <v>0.08</v>
      </c>
      <c r="AS112" s="174">
        <f t="shared" si="125"/>
        <v>0.12</v>
      </c>
      <c r="AT112" s="174">
        <f t="shared" si="125"/>
        <v>0</v>
      </c>
      <c r="AU112" s="174">
        <f t="shared" si="125"/>
        <v>0</v>
      </c>
      <c r="AV112" s="175">
        <f t="shared" si="83"/>
        <v>1</v>
      </c>
      <c r="AW112" s="176" t="e">
        <f>#REF!/1000</f>
        <v>#REF!</v>
      </c>
      <c r="AX112" s="176" t="e">
        <f>#REF!/1000</f>
        <v>#REF!</v>
      </c>
      <c r="AY112" s="176" t="e">
        <f>#REF!/1000</f>
        <v>#REF!</v>
      </c>
      <c r="AZ112" s="176" t="e">
        <f>#REF!/1000</f>
        <v>#REF!</v>
      </c>
      <c r="BA112" s="176" t="e">
        <f>#REF!/1000</f>
        <v>#REF!</v>
      </c>
      <c r="BB112" s="176" t="e">
        <f>#REF!/1000</f>
        <v>#REF!</v>
      </c>
      <c r="BC112" s="176" t="e">
        <f>#REF!/1000</f>
        <v>#REF!</v>
      </c>
      <c r="BD112" s="176" t="e">
        <f>#REF!/1000</f>
        <v>#REF!</v>
      </c>
      <c r="BE112" s="177" t="e">
        <f>#REF!/1000</f>
        <v>#REF!</v>
      </c>
      <c r="BF112" s="177" t="e">
        <f>#REF!/1000</f>
        <v>#REF!</v>
      </c>
      <c r="BG112" s="178" t="e">
        <f t="shared" si="84"/>
        <v>#REF!</v>
      </c>
    </row>
    <row r="113" ht="16" customHeight="1" spans="1:59">
      <c r="A113" s="22">
        <v>107</v>
      </c>
      <c r="B113" s="39" t="s">
        <v>5509</v>
      </c>
      <c r="C113" s="68" t="s">
        <v>5510</v>
      </c>
      <c r="D113" s="22">
        <v>130</v>
      </c>
      <c r="E113" s="22">
        <v>2</v>
      </c>
      <c r="F113" s="144">
        <v>84128</v>
      </c>
      <c r="G113" s="144" t="s">
        <v>3704</v>
      </c>
      <c r="H113" s="144" t="s">
        <v>5312</v>
      </c>
      <c r="I113" s="144" t="s">
        <v>5313</v>
      </c>
      <c r="J113" s="144" t="s">
        <v>5314</v>
      </c>
      <c r="K113" s="144">
        <f t="shared" si="74"/>
        <v>0.75</v>
      </c>
      <c r="L113" s="157">
        <v>1.5</v>
      </c>
      <c r="M113" s="171">
        <v>0.493333333333333</v>
      </c>
      <c r="N113" s="171">
        <v>0.0533333333333333</v>
      </c>
      <c r="O113" s="171"/>
      <c r="P113" s="171">
        <v>0.22</v>
      </c>
      <c r="Q113" s="171"/>
      <c r="R113" s="171"/>
      <c r="S113" s="171">
        <v>0.1</v>
      </c>
      <c r="T113" s="171">
        <v>0.133333333333333</v>
      </c>
      <c r="U113" s="171"/>
      <c r="V113" s="171"/>
      <c r="W113" s="22">
        <v>2</v>
      </c>
      <c r="X113" s="29">
        <v>28005.06</v>
      </c>
      <c r="Y113" s="29">
        <v>56010.12</v>
      </c>
      <c r="Z113" s="36">
        <v>10254.76</v>
      </c>
      <c r="AA113" s="36">
        <f t="shared" si="75"/>
        <v>2</v>
      </c>
      <c r="AB113" s="29"/>
      <c r="AC113" s="29" t="e">
        <f t="shared" si="76"/>
        <v>#REF!</v>
      </c>
      <c r="AD113" s="29" t="e">
        <f t="shared" si="77"/>
        <v>#REF!</v>
      </c>
      <c r="AE113" s="172" t="e">
        <f t="shared" si="78"/>
        <v>#REF!</v>
      </c>
      <c r="AF113" s="28"/>
      <c r="AG113" s="24">
        <v>1.5</v>
      </c>
      <c r="AH113" s="173">
        <f t="shared" si="79"/>
        <v>0.999999999999999</v>
      </c>
      <c r="AI113" s="173"/>
      <c r="AJ113" s="173">
        <f t="shared" si="80"/>
        <v>0.500000000000001</v>
      </c>
      <c r="AK113" s="134">
        <f t="shared" si="81"/>
        <v>0.75</v>
      </c>
      <c r="AL113" s="174">
        <f t="shared" ref="AL113:AU113" si="126">M113</f>
        <v>0.493333333333333</v>
      </c>
      <c r="AM113" s="174">
        <f t="shared" si="126"/>
        <v>0.0533333333333333</v>
      </c>
      <c r="AN113" s="174">
        <f t="shared" si="126"/>
        <v>0</v>
      </c>
      <c r="AO113" s="174">
        <f t="shared" si="126"/>
        <v>0.22</v>
      </c>
      <c r="AP113" s="174">
        <f t="shared" si="126"/>
        <v>0</v>
      </c>
      <c r="AQ113" s="174">
        <f t="shared" si="126"/>
        <v>0</v>
      </c>
      <c r="AR113" s="174">
        <f t="shared" si="126"/>
        <v>0.1</v>
      </c>
      <c r="AS113" s="174">
        <f t="shared" si="126"/>
        <v>0.133333333333333</v>
      </c>
      <c r="AT113" s="174">
        <f t="shared" si="126"/>
        <v>0</v>
      </c>
      <c r="AU113" s="174">
        <f t="shared" si="126"/>
        <v>0</v>
      </c>
      <c r="AV113" s="175">
        <f t="shared" si="83"/>
        <v>0.999999999999999</v>
      </c>
      <c r="AW113" s="176" t="e">
        <f>#REF!/1000</f>
        <v>#REF!</v>
      </c>
      <c r="AX113" s="176" t="e">
        <f>#REF!/1000</f>
        <v>#REF!</v>
      </c>
      <c r="AY113" s="176" t="e">
        <f>#REF!/1000</f>
        <v>#REF!</v>
      </c>
      <c r="AZ113" s="176" t="e">
        <f>#REF!/1000</f>
        <v>#REF!</v>
      </c>
      <c r="BA113" s="176" t="e">
        <f>#REF!/1000</f>
        <v>#REF!</v>
      </c>
      <c r="BB113" s="176" t="e">
        <f>#REF!/1000</f>
        <v>#REF!</v>
      </c>
      <c r="BC113" s="176" t="e">
        <f>#REF!/1000</f>
        <v>#REF!</v>
      </c>
      <c r="BD113" s="176" t="e">
        <f>#REF!/1000</f>
        <v>#REF!</v>
      </c>
      <c r="BE113" s="177" t="e">
        <f>#REF!/1000</f>
        <v>#REF!</v>
      </c>
      <c r="BF113" s="177" t="e">
        <f>#REF!/1000</f>
        <v>#REF!</v>
      </c>
      <c r="BG113" s="178" t="e">
        <f t="shared" si="84"/>
        <v>#REF!</v>
      </c>
    </row>
    <row r="114" ht="16" customHeight="1" spans="1:59">
      <c r="A114" s="22">
        <v>108</v>
      </c>
      <c r="B114" s="39" t="s">
        <v>5511</v>
      </c>
      <c r="C114" s="68" t="s">
        <v>5512</v>
      </c>
      <c r="D114" s="22">
        <v>130</v>
      </c>
      <c r="E114" s="22">
        <v>1</v>
      </c>
      <c r="F114" s="144">
        <v>84572</v>
      </c>
      <c r="G114" s="144" t="s">
        <v>3704</v>
      </c>
      <c r="H114" s="144" t="s">
        <v>5312</v>
      </c>
      <c r="I114" s="144" t="s">
        <v>5321</v>
      </c>
      <c r="J114" s="144" t="s">
        <v>5314</v>
      </c>
      <c r="K114" s="144">
        <f t="shared" si="74"/>
        <v>0.3</v>
      </c>
      <c r="L114" s="157">
        <v>0.3</v>
      </c>
      <c r="M114" s="171">
        <v>0.5</v>
      </c>
      <c r="N114" s="171">
        <v>0.0333333333333333</v>
      </c>
      <c r="O114" s="171"/>
      <c r="P114" s="171">
        <v>0.233333333333333</v>
      </c>
      <c r="Q114" s="171"/>
      <c r="R114" s="171"/>
      <c r="S114" s="171">
        <v>0.1</v>
      </c>
      <c r="T114" s="171">
        <v>0.133333333333333</v>
      </c>
      <c r="U114" s="171"/>
      <c r="V114" s="171"/>
      <c r="W114" s="22">
        <v>1</v>
      </c>
      <c r="X114" s="29">
        <v>27773.69</v>
      </c>
      <c r="Y114" s="29">
        <v>27773.69</v>
      </c>
      <c r="Z114" s="36">
        <v>14326.65</v>
      </c>
      <c r="AA114" s="36">
        <f t="shared" si="75"/>
        <v>1</v>
      </c>
      <c r="AB114" s="29"/>
      <c r="AC114" s="29" t="e">
        <f t="shared" si="76"/>
        <v>#REF!</v>
      </c>
      <c r="AD114" s="29" t="e">
        <f t="shared" si="77"/>
        <v>#REF!</v>
      </c>
      <c r="AE114" s="172" t="e">
        <f t="shared" si="78"/>
        <v>#REF!</v>
      </c>
      <c r="AF114" s="28"/>
      <c r="AG114" s="24">
        <v>0.3</v>
      </c>
      <c r="AH114" s="173">
        <f t="shared" si="79"/>
        <v>0.999999999999999</v>
      </c>
      <c r="AI114" s="173"/>
      <c r="AJ114" s="173">
        <f t="shared" si="80"/>
        <v>-0.699999999999999</v>
      </c>
      <c r="AK114" s="134">
        <f t="shared" si="81"/>
        <v>0.3</v>
      </c>
      <c r="AL114" s="174">
        <f t="shared" ref="AL114:AU114" si="127">M114</f>
        <v>0.5</v>
      </c>
      <c r="AM114" s="174">
        <f t="shared" si="127"/>
        <v>0.0333333333333333</v>
      </c>
      <c r="AN114" s="174">
        <f t="shared" si="127"/>
        <v>0</v>
      </c>
      <c r="AO114" s="174">
        <f t="shared" si="127"/>
        <v>0.233333333333333</v>
      </c>
      <c r="AP114" s="174">
        <f t="shared" si="127"/>
        <v>0</v>
      </c>
      <c r="AQ114" s="174">
        <f t="shared" si="127"/>
        <v>0</v>
      </c>
      <c r="AR114" s="174">
        <f t="shared" si="127"/>
        <v>0.1</v>
      </c>
      <c r="AS114" s="174">
        <f t="shared" si="127"/>
        <v>0.133333333333333</v>
      </c>
      <c r="AT114" s="174">
        <f t="shared" si="127"/>
        <v>0</v>
      </c>
      <c r="AU114" s="174">
        <f t="shared" si="127"/>
        <v>0</v>
      </c>
      <c r="AV114" s="175">
        <f t="shared" si="83"/>
        <v>0.999999999999999</v>
      </c>
      <c r="AW114" s="176" t="e">
        <f>#REF!/1000</f>
        <v>#REF!</v>
      </c>
      <c r="AX114" s="176" t="e">
        <f>#REF!/1000</f>
        <v>#REF!</v>
      </c>
      <c r="AY114" s="176" t="e">
        <f>#REF!/1000</f>
        <v>#REF!</v>
      </c>
      <c r="AZ114" s="176" t="e">
        <f>#REF!/1000</f>
        <v>#REF!</v>
      </c>
      <c r="BA114" s="176" t="e">
        <f>#REF!/1000</f>
        <v>#REF!</v>
      </c>
      <c r="BB114" s="176" t="e">
        <f>#REF!/1000</f>
        <v>#REF!</v>
      </c>
      <c r="BC114" s="176" t="e">
        <f>#REF!/1000</f>
        <v>#REF!</v>
      </c>
      <c r="BD114" s="176" t="e">
        <f>#REF!/1000</f>
        <v>#REF!</v>
      </c>
      <c r="BE114" s="177" t="e">
        <f>#REF!/1000</f>
        <v>#REF!</v>
      </c>
      <c r="BF114" s="177" t="e">
        <f>#REF!/1000</f>
        <v>#REF!</v>
      </c>
      <c r="BG114" s="178" t="e">
        <f t="shared" si="84"/>
        <v>#REF!</v>
      </c>
    </row>
    <row r="115" ht="16" customHeight="1" spans="1:59">
      <c r="A115" s="22">
        <v>109</v>
      </c>
      <c r="B115" s="39" t="s">
        <v>5513</v>
      </c>
      <c r="C115" s="68" t="s">
        <v>5514</v>
      </c>
      <c r="D115" s="22">
        <v>130</v>
      </c>
      <c r="E115" s="22">
        <v>1</v>
      </c>
      <c r="F115" s="144">
        <v>84124</v>
      </c>
      <c r="G115" s="144" t="s">
        <v>3704</v>
      </c>
      <c r="H115" s="144" t="s">
        <v>5312</v>
      </c>
      <c r="I115" s="144" t="s">
        <v>5313</v>
      </c>
      <c r="J115" s="144" t="s">
        <v>5314</v>
      </c>
      <c r="K115" s="144">
        <f t="shared" si="74"/>
        <v>1.5</v>
      </c>
      <c r="L115" s="157">
        <v>1.5</v>
      </c>
      <c r="M115" s="171">
        <v>0.493333333333333</v>
      </c>
      <c r="N115" s="171">
        <v>0.0533333333333333</v>
      </c>
      <c r="O115" s="171"/>
      <c r="P115" s="171">
        <v>0.22</v>
      </c>
      <c r="Q115" s="171"/>
      <c r="R115" s="171"/>
      <c r="S115" s="171">
        <v>0.1</v>
      </c>
      <c r="T115" s="171">
        <v>0.133333333333333</v>
      </c>
      <c r="U115" s="171"/>
      <c r="V115" s="171"/>
      <c r="W115" s="22">
        <v>1</v>
      </c>
      <c r="X115" s="29">
        <v>27609.45</v>
      </c>
      <c r="Y115" s="29">
        <v>27609.45</v>
      </c>
      <c r="Z115" s="36">
        <v>5062.08</v>
      </c>
      <c r="AA115" s="36">
        <f t="shared" si="75"/>
        <v>1</v>
      </c>
      <c r="AB115" s="29"/>
      <c r="AC115" s="29" t="e">
        <f t="shared" si="76"/>
        <v>#REF!</v>
      </c>
      <c r="AD115" s="29" t="e">
        <f t="shared" si="77"/>
        <v>#REF!</v>
      </c>
      <c r="AE115" s="172" t="e">
        <f t="shared" si="78"/>
        <v>#REF!</v>
      </c>
      <c r="AF115" s="28"/>
      <c r="AG115" s="24">
        <v>1.5</v>
      </c>
      <c r="AH115" s="173">
        <f t="shared" si="79"/>
        <v>0.999999999999999</v>
      </c>
      <c r="AI115" s="173"/>
      <c r="AJ115" s="173">
        <f t="shared" si="80"/>
        <v>0.500000000000001</v>
      </c>
      <c r="AK115" s="134">
        <f t="shared" si="81"/>
        <v>1.5</v>
      </c>
      <c r="AL115" s="174">
        <f t="shared" ref="AL115:AU115" si="128">M115</f>
        <v>0.493333333333333</v>
      </c>
      <c r="AM115" s="174">
        <f t="shared" si="128"/>
        <v>0.0533333333333333</v>
      </c>
      <c r="AN115" s="174">
        <f t="shared" si="128"/>
        <v>0</v>
      </c>
      <c r="AO115" s="174">
        <f t="shared" si="128"/>
        <v>0.22</v>
      </c>
      <c r="AP115" s="174">
        <f t="shared" si="128"/>
        <v>0</v>
      </c>
      <c r="AQ115" s="174">
        <f t="shared" si="128"/>
        <v>0</v>
      </c>
      <c r="AR115" s="174">
        <f t="shared" si="128"/>
        <v>0.1</v>
      </c>
      <c r="AS115" s="174">
        <f t="shared" si="128"/>
        <v>0.133333333333333</v>
      </c>
      <c r="AT115" s="174">
        <f t="shared" si="128"/>
        <v>0</v>
      </c>
      <c r="AU115" s="174">
        <f t="shared" si="128"/>
        <v>0</v>
      </c>
      <c r="AV115" s="175">
        <f t="shared" si="83"/>
        <v>0.999999999999999</v>
      </c>
      <c r="AW115" s="176" t="e">
        <f>#REF!/1000</f>
        <v>#REF!</v>
      </c>
      <c r="AX115" s="176" t="e">
        <f>#REF!/1000</f>
        <v>#REF!</v>
      </c>
      <c r="AY115" s="176" t="e">
        <f>#REF!/1000</f>
        <v>#REF!</v>
      </c>
      <c r="AZ115" s="176" t="e">
        <f>#REF!/1000</f>
        <v>#REF!</v>
      </c>
      <c r="BA115" s="176" t="e">
        <f>#REF!/1000</f>
        <v>#REF!</v>
      </c>
      <c r="BB115" s="176" t="e">
        <f>#REF!/1000</f>
        <v>#REF!</v>
      </c>
      <c r="BC115" s="176" t="e">
        <f>#REF!/1000</f>
        <v>#REF!</v>
      </c>
      <c r="BD115" s="176" t="e">
        <f>#REF!/1000</f>
        <v>#REF!</v>
      </c>
      <c r="BE115" s="177" t="e">
        <f>#REF!/1000</f>
        <v>#REF!</v>
      </c>
      <c r="BF115" s="177" t="e">
        <f>#REF!/1000</f>
        <v>#REF!</v>
      </c>
      <c r="BG115" s="178" t="e">
        <f t="shared" si="84"/>
        <v>#REF!</v>
      </c>
    </row>
    <row r="116" ht="16" customHeight="1" spans="1:59">
      <c r="A116" s="22">
        <v>110</v>
      </c>
      <c r="B116" s="39" t="s">
        <v>5515</v>
      </c>
      <c r="C116" s="68" t="s">
        <v>5516</v>
      </c>
      <c r="D116" s="22">
        <v>178</v>
      </c>
      <c r="E116" s="22">
        <v>1</v>
      </c>
      <c r="F116" s="144">
        <v>83809</v>
      </c>
      <c r="G116" s="144" t="s">
        <v>3704</v>
      </c>
      <c r="H116" s="144" t="s">
        <v>5312</v>
      </c>
      <c r="I116" s="144" t="s">
        <v>5373</v>
      </c>
      <c r="J116" s="144" t="s">
        <v>5314</v>
      </c>
      <c r="K116" s="144">
        <f t="shared" si="74"/>
        <v>3</v>
      </c>
      <c r="L116" s="157">
        <v>3</v>
      </c>
      <c r="M116" s="171">
        <v>0.04</v>
      </c>
      <c r="N116" s="171">
        <v>0.15</v>
      </c>
      <c r="O116" s="171">
        <v>0.45</v>
      </c>
      <c r="P116" s="171">
        <v>0.02</v>
      </c>
      <c r="Q116" s="171"/>
      <c r="R116" s="171">
        <v>0.01</v>
      </c>
      <c r="S116" s="171">
        <v>0.25</v>
      </c>
      <c r="T116" s="171">
        <v>0.08</v>
      </c>
      <c r="U116" s="171"/>
      <c r="V116" s="171"/>
      <c r="W116" s="22">
        <v>1</v>
      </c>
      <c r="X116" s="29">
        <v>27504.42</v>
      </c>
      <c r="Y116" s="29">
        <v>27504.42</v>
      </c>
      <c r="Z116" s="36">
        <v>14326.47</v>
      </c>
      <c r="AA116" s="36">
        <f t="shared" si="75"/>
        <v>1</v>
      </c>
      <c r="AB116" s="29"/>
      <c r="AC116" s="29" t="e">
        <f t="shared" si="76"/>
        <v>#REF!</v>
      </c>
      <c r="AD116" s="29" t="e">
        <f t="shared" si="77"/>
        <v>#REF!</v>
      </c>
      <c r="AE116" s="172" t="e">
        <f t="shared" si="78"/>
        <v>#REF!</v>
      </c>
      <c r="AF116" s="28"/>
      <c r="AG116" s="24">
        <v>3</v>
      </c>
      <c r="AH116" s="173">
        <f t="shared" si="79"/>
        <v>1</v>
      </c>
      <c r="AI116" s="173"/>
      <c r="AJ116" s="173">
        <f t="shared" si="80"/>
        <v>2</v>
      </c>
      <c r="AK116" s="134">
        <f t="shared" si="81"/>
        <v>3</v>
      </c>
      <c r="AL116" s="174">
        <f t="shared" ref="AL116:AU116" si="129">M116</f>
        <v>0.04</v>
      </c>
      <c r="AM116" s="174">
        <f t="shared" si="129"/>
        <v>0.15</v>
      </c>
      <c r="AN116" s="174">
        <f t="shared" si="129"/>
        <v>0.45</v>
      </c>
      <c r="AO116" s="174">
        <f t="shared" si="129"/>
        <v>0.02</v>
      </c>
      <c r="AP116" s="174">
        <f t="shared" si="129"/>
        <v>0</v>
      </c>
      <c r="AQ116" s="174">
        <f t="shared" si="129"/>
        <v>0.01</v>
      </c>
      <c r="AR116" s="174">
        <f t="shared" si="129"/>
        <v>0.25</v>
      </c>
      <c r="AS116" s="174">
        <f t="shared" si="129"/>
        <v>0.08</v>
      </c>
      <c r="AT116" s="174">
        <f t="shared" si="129"/>
        <v>0</v>
      </c>
      <c r="AU116" s="174">
        <f t="shared" si="129"/>
        <v>0</v>
      </c>
      <c r="AV116" s="175">
        <f t="shared" si="83"/>
        <v>1</v>
      </c>
      <c r="AW116" s="176" t="e">
        <f>#REF!/1000</f>
        <v>#REF!</v>
      </c>
      <c r="AX116" s="176" t="e">
        <f>#REF!/1000</f>
        <v>#REF!</v>
      </c>
      <c r="AY116" s="176" t="e">
        <f>#REF!/1000</f>
        <v>#REF!</v>
      </c>
      <c r="AZ116" s="176" t="e">
        <f>#REF!/1000</f>
        <v>#REF!</v>
      </c>
      <c r="BA116" s="176" t="e">
        <f>#REF!/1000</f>
        <v>#REF!</v>
      </c>
      <c r="BB116" s="176" t="e">
        <f>#REF!/1000</f>
        <v>#REF!</v>
      </c>
      <c r="BC116" s="176" t="e">
        <f>#REF!/1000</f>
        <v>#REF!</v>
      </c>
      <c r="BD116" s="176" t="e">
        <f>#REF!/1000</f>
        <v>#REF!</v>
      </c>
      <c r="BE116" s="177" t="e">
        <f>#REF!/1000</f>
        <v>#REF!</v>
      </c>
      <c r="BF116" s="177" t="e">
        <f>#REF!/1000</f>
        <v>#REF!</v>
      </c>
      <c r="BG116" s="178" t="e">
        <f t="shared" si="84"/>
        <v>#REF!</v>
      </c>
    </row>
    <row r="117" ht="16" customHeight="1" spans="1:59">
      <c r="A117" s="22">
        <v>111</v>
      </c>
      <c r="B117" s="39" t="s">
        <v>5517</v>
      </c>
      <c r="C117" s="68" t="s">
        <v>5518</v>
      </c>
      <c r="D117" s="22">
        <v>121</v>
      </c>
      <c r="E117" s="22">
        <v>1</v>
      </c>
      <c r="F117" s="144">
        <v>85102</v>
      </c>
      <c r="G117" s="144" t="s">
        <v>3704</v>
      </c>
      <c r="H117" s="144" t="s">
        <v>5312</v>
      </c>
      <c r="I117" s="144" t="s">
        <v>5313</v>
      </c>
      <c r="J117" s="144" t="s">
        <v>5314</v>
      </c>
      <c r="K117" s="144">
        <f t="shared" si="74"/>
        <v>3</v>
      </c>
      <c r="L117" s="157">
        <v>3</v>
      </c>
      <c r="M117" s="171">
        <v>0.04</v>
      </c>
      <c r="N117" s="171">
        <v>0.15</v>
      </c>
      <c r="O117" s="171">
        <v>0.45</v>
      </c>
      <c r="P117" s="171">
        <v>0.02</v>
      </c>
      <c r="Q117" s="171"/>
      <c r="R117" s="171">
        <v>0.01</v>
      </c>
      <c r="S117" s="171">
        <v>0.25</v>
      </c>
      <c r="T117" s="171">
        <v>0.08</v>
      </c>
      <c r="U117" s="171"/>
      <c r="V117" s="171"/>
      <c r="W117" s="22">
        <v>1</v>
      </c>
      <c r="X117" s="29">
        <v>27007.72</v>
      </c>
      <c r="Y117" s="29">
        <v>27007.72</v>
      </c>
      <c r="Z117" s="36">
        <v>14229.18</v>
      </c>
      <c r="AA117" s="36">
        <f t="shared" si="75"/>
        <v>1</v>
      </c>
      <c r="AB117" s="29"/>
      <c r="AC117" s="29" t="e">
        <f t="shared" si="76"/>
        <v>#REF!</v>
      </c>
      <c r="AD117" s="29" t="e">
        <f t="shared" si="77"/>
        <v>#REF!</v>
      </c>
      <c r="AE117" s="172" t="e">
        <f t="shared" si="78"/>
        <v>#REF!</v>
      </c>
      <c r="AF117" s="28"/>
      <c r="AG117" s="24">
        <v>3</v>
      </c>
      <c r="AH117" s="173">
        <f t="shared" si="79"/>
        <v>1</v>
      </c>
      <c r="AI117" s="173"/>
      <c r="AJ117" s="173">
        <f t="shared" si="80"/>
        <v>2</v>
      </c>
      <c r="AK117" s="134">
        <f t="shared" si="81"/>
        <v>3</v>
      </c>
      <c r="AL117" s="174">
        <f t="shared" ref="AL117:AU117" si="130">M117</f>
        <v>0.04</v>
      </c>
      <c r="AM117" s="174">
        <f t="shared" si="130"/>
        <v>0.15</v>
      </c>
      <c r="AN117" s="174">
        <f t="shared" si="130"/>
        <v>0.45</v>
      </c>
      <c r="AO117" s="174">
        <f t="shared" si="130"/>
        <v>0.02</v>
      </c>
      <c r="AP117" s="174">
        <f t="shared" si="130"/>
        <v>0</v>
      </c>
      <c r="AQ117" s="174">
        <f t="shared" si="130"/>
        <v>0.01</v>
      </c>
      <c r="AR117" s="174">
        <f t="shared" si="130"/>
        <v>0.25</v>
      </c>
      <c r="AS117" s="174">
        <f t="shared" si="130"/>
        <v>0.08</v>
      </c>
      <c r="AT117" s="174">
        <f t="shared" si="130"/>
        <v>0</v>
      </c>
      <c r="AU117" s="174">
        <f t="shared" si="130"/>
        <v>0</v>
      </c>
      <c r="AV117" s="175">
        <f t="shared" si="83"/>
        <v>1</v>
      </c>
      <c r="AW117" s="176" t="e">
        <f>#REF!/1000</f>
        <v>#REF!</v>
      </c>
      <c r="AX117" s="176" t="e">
        <f>#REF!/1000</f>
        <v>#REF!</v>
      </c>
      <c r="AY117" s="176" t="e">
        <f>#REF!/1000</f>
        <v>#REF!</v>
      </c>
      <c r="AZ117" s="176" t="e">
        <f>#REF!/1000</f>
        <v>#REF!</v>
      </c>
      <c r="BA117" s="176" t="e">
        <f>#REF!/1000</f>
        <v>#REF!</v>
      </c>
      <c r="BB117" s="176" t="e">
        <f>#REF!/1000</f>
        <v>#REF!</v>
      </c>
      <c r="BC117" s="176" t="e">
        <f>#REF!/1000</f>
        <v>#REF!</v>
      </c>
      <c r="BD117" s="176" t="e">
        <f>#REF!/1000</f>
        <v>#REF!</v>
      </c>
      <c r="BE117" s="177" t="e">
        <f>#REF!/1000</f>
        <v>#REF!</v>
      </c>
      <c r="BF117" s="177" t="e">
        <f>#REF!/1000</f>
        <v>#REF!</v>
      </c>
      <c r="BG117" s="178" t="e">
        <f t="shared" si="84"/>
        <v>#REF!</v>
      </c>
    </row>
    <row r="118" ht="16" customHeight="1" spans="1:59">
      <c r="A118" s="22">
        <v>112</v>
      </c>
      <c r="B118" s="39" t="s">
        <v>1058</v>
      </c>
      <c r="C118" s="68" t="s">
        <v>1059</v>
      </c>
      <c r="D118" s="22">
        <v>130</v>
      </c>
      <c r="E118" s="22">
        <v>1</v>
      </c>
      <c r="F118" s="144">
        <v>84115</v>
      </c>
      <c r="G118" s="144" t="s">
        <v>3704</v>
      </c>
      <c r="H118" s="144" t="s">
        <v>5312</v>
      </c>
      <c r="I118" s="144" t="s">
        <v>5313</v>
      </c>
      <c r="J118" s="144" t="s">
        <v>5314</v>
      </c>
      <c r="K118" s="144">
        <f t="shared" si="74"/>
        <v>2</v>
      </c>
      <c r="L118" s="157">
        <v>2</v>
      </c>
      <c r="M118" s="171">
        <v>0.5</v>
      </c>
      <c r="N118" s="171">
        <v>0.05</v>
      </c>
      <c r="O118" s="171"/>
      <c r="P118" s="171">
        <v>0.22</v>
      </c>
      <c r="Q118" s="171"/>
      <c r="R118" s="171"/>
      <c r="S118" s="171">
        <v>0.1</v>
      </c>
      <c r="T118" s="171">
        <v>0.13</v>
      </c>
      <c r="U118" s="171"/>
      <c r="V118" s="171"/>
      <c r="W118" s="22">
        <v>1</v>
      </c>
      <c r="X118" s="29">
        <v>27004.97</v>
      </c>
      <c r="Y118" s="29">
        <v>27004.97</v>
      </c>
      <c r="Z118" s="36">
        <v>4961.7</v>
      </c>
      <c r="AA118" s="36">
        <f t="shared" si="75"/>
        <v>1</v>
      </c>
      <c r="AB118" s="29"/>
      <c r="AC118" s="29" t="e">
        <f t="shared" si="76"/>
        <v>#REF!</v>
      </c>
      <c r="AD118" s="29" t="e">
        <f t="shared" si="77"/>
        <v>#REF!</v>
      </c>
      <c r="AE118" s="172" t="e">
        <f t="shared" si="78"/>
        <v>#REF!</v>
      </c>
      <c r="AF118" s="28"/>
      <c r="AG118" s="24">
        <v>2</v>
      </c>
      <c r="AH118" s="173">
        <f t="shared" si="79"/>
        <v>1</v>
      </c>
      <c r="AI118" s="173"/>
      <c r="AJ118" s="173">
        <f t="shared" si="80"/>
        <v>1</v>
      </c>
      <c r="AK118" s="134">
        <f t="shared" si="81"/>
        <v>2</v>
      </c>
      <c r="AL118" s="174">
        <f t="shared" ref="AL118:AU118" si="131">M118</f>
        <v>0.5</v>
      </c>
      <c r="AM118" s="174">
        <f t="shared" si="131"/>
        <v>0.05</v>
      </c>
      <c r="AN118" s="174">
        <f t="shared" si="131"/>
        <v>0</v>
      </c>
      <c r="AO118" s="174">
        <f t="shared" si="131"/>
        <v>0.22</v>
      </c>
      <c r="AP118" s="174">
        <f t="shared" si="131"/>
        <v>0</v>
      </c>
      <c r="AQ118" s="174">
        <f t="shared" si="131"/>
        <v>0</v>
      </c>
      <c r="AR118" s="174">
        <f t="shared" si="131"/>
        <v>0.1</v>
      </c>
      <c r="AS118" s="174">
        <f t="shared" si="131"/>
        <v>0.13</v>
      </c>
      <c r="AT118" s="174">
        <f t="shared" si="131"/>
        <v>0</v>
      </c>
      <c r="AU118" s="174">
        <f t="shared" si="131"/>
        <v>0</v>
      </c>
      <c r="AV118" s="175">
        <f t="shared" si="83"/>
        <v>1</v>
      </c>
      <c r="AW118" s="176" t="e">
        <f>#REF!/1000</f>
        <v>#REF!</v>
      </c>
      <c r="AX118" s="176" t="e">
        <f>#REF!/1000</f>
        <v>#REF!</v>
      </c>
      <c r="AY118" s="176" t="e">
        <f>#REF!/1000</f>
        <v>#REF!</v>
      </c>
      <c r="AZ118" s="176" t="e">
        <f>#REF!/1000</f>
        <v>#REF!</v>
      </c>
      <c r="BA118" s="176" t="e">
        <f>#REF!/1000</f>
        <v>#REF!</v>
      </c>
      <c r="BB118" s="176" t="e">
        <f>#REF!/1000</f>
        <v>#REF!</v>
      </c>
      <c r="BC118" s="176" t="e">
        <f>#REF!/1000</f>
        <v>#REF!</v>
      </c>
      <c r="BD118" s="176" t="e">
        <f>#REF!/1000</f>
        <v>#REF!</v>
      </c>
      <c r="BE118" s="177" t="e">
        <f>#REF!/1000</f>
        <v>#REF!</v>
      </c>
      <c r="BF118" s="177" t="e">
        <f>#REF!/1000</f>
        <v>#REF!</v>
      </c>
      <c r="BG118" s="178" t="e">
        <f t="shared" si="84"/>
        <v>#REF!</v>
      </c>
    </row>
    <row r="119" ht="16" customHeight="1" spans="1:59">
      <c r="A119" s="22">
        <v>113</v>
      </c>
      <c r="B119" s="39" t="s">
        <v>5350</v>
      </c>
      <c r="C119" s="68" t="s">
        <v>5351</v>
      </c>
      <c r="D119" s="22">
        <v>130</v>
      </c>
      <c r="E119" s="22">
        <v>2</v>
      </c>
      <c r="F119" s="144">
        <v>84029</v>
      </c>
      <c r="G119" s="144" t="s">
        <v>3704</v>
      </c>
      <c r="H119" s="144" t="s">
        <v>5312</v>
      </c>
      <c r="I119" s="144" t="s">
        <v>5321</v>
      </c>
      <c r="J119" s="144" t="s">
        <v>5314</v>
      </c>
      <c r="K119" s="144">
        <f t="shared" si="74"/>
        <v>0.5</v>
      </c>
      <c r="L119" s="157">
        <v>1</v>
      </c>
      <c r="M119" s="171"/>
      <c r="N119" s="171">
        <v>0.7</v>
      </c>
      <c r="O119" s="171">
        <v>0.24</v>
      </c>
      <c r="P119" s="171"/>
      <c r="Q119" s="171"/>
      <c r="R119" s="171"/>
      <c r="S119" s="171">
        <v>0.06</v>
      </c>
      <c r="T119" s="171"/>
      <c r="U119" s="171"/>
      <c r="V119" s="171"/>
      <c r="W119" s="22">
        <v>2</v>
      </c>
      <c r="X119" s="29">
        <v>26247.27</v>
      </c>
      <c r="Y119" s="29">
        <v>52494.54</v>
      </c>
      <c r="Z119" s="36">
        <v>9671.94</v>
      </c>
      <c r="AA119" s="36">
        <f t="shared" si="75"/>
        <v>2</v>
      </c>
      <c r="AB119" s="29"/>
      <c r="AC119" s="29" t="e">
        <f t="shared" si="76"/>
        <v>#REF!</v>
      </c>
      <c r="AD119" s="29" t="e">
        <f t="shared" si="77"/>
        <v>#REF!</v>
      </c>
      <c r="AE119" s="172" t="e">
        <f t="shared" si="78"/>
        <v>#REF!</v>
      </c>
      <c r="AF119" s="28"/>
      <c r="AG119" s="24">
        <v>0.5</v>
      </c>
      <c r="AH119" s="173">
        <f t="shared" si="79"/>
        <v>1</v>
      </c>
      <c r="AI119" s="173"/>
      <c r="AJ119" s="173">
        <f t="shared" si="80"/>
        <v>-0.5</v>
      </c>
      <c r="AK119" s="134">
        <f t="shared" si="81"/>
        <v>0.5</v>
      </c>
      <c r="AL119" s="174">
        <f t="shared" ref="AL119:AU119" si="132">M119</f>
        <v>0</v>
      </c>
      <c r="AM119" s="174">
        <f t="shared" si="132"/>
        <v>0.7</v>
      </c>
      <c r="AN119" s="174">
        <f t="shared" si="132"/>
        <v>0.24</v>
      </c>
      <c r="AO119" s="174">
        <f t="shared" si="132"/>
        <v>0</v>
      </c>
      <c r="AP119" s="174">
        <f t="shared" si="132"/>
        <v>0</v>
      </c>
      <c r="AQ119" s="174">
        <f t="shared" si="132"/>
        <v>0</v>
      </c>
      <c r="AR119" s="174">
        <f t="shared" si="132"/>
        <v>0.06</v>
      </c>
      <c r="AS119" s="174">
        <f t="shared" si="132"/>
        <v>0</v>
      </c>
      <c r="AT119" s="174">
        <f t="shared" si="132"/>
        <v>0</v>
      </c>
      <c r="AU119" s="174">
        <f t="shared" si="132"/>
        <v>0</v>
      </c>
      <c r="AV119" s="175">
        <f t="shared" si="83"/>
        <v>1</v>
      </c>
      <c r="AW119" s="176" t="e">
        <f>#REF!/1000</f>
        <v>#REF!</v>
      </c>
      <c r="AX119" s="176" t="e">
        <f>#REF!/1000</f>
        <v>#REF!</v>
      </c>
      <c r="AY119" s="176" t="e">
        <f>#REF!/1000</f>
        <v>#REF!</v>
      </c>
      <c r="AZ119" s="176" t="e">
        <f>#REF!/1000</f>
        <v>#REF!</v>
      </c>
      <c r="BA119" s="176" t="e">
        <f>#REF!/1000</f>
        <v>#REF!</v>
      </c>
      <c r="BB119" s="176" t="e">
        <f>#REF!/1000</f>
        <v>#REF!</v>
      </c>
      <c r="BC119" s="176" t="e">
        <f>#REF!/1000</f>
        <v>#REF!</v>
      </c>
      <c r="BD119" s="176" t="e">
        <f>#REF!/1000</f>
        <v>#REF!</v>
      </c>
      <c r="BE119" s="177" t="e">
        <f>#REF!/1000</f>
        <v>#REF!</v>
      </c>
      <c r="BF119" s="177" t="e">
        <f>#REF!/1000</f>
        <v>#REF!</v>
      </c>
      <c r="BG119" s="178" t="e">
        <f t="shared" si="84"/>
        <v>#REF!</v>
      </c>
    </row>
    <row r="120" ht="16" customHeight="1" spans="1:59">
      <c r="A120" s="22">
        <v>114</v>
      </c>
      <c r="B120" s="39" t="s">
        <v>5519</v>
      </c>
      <c r="C120" s="68" t="s">
        <v>5520</v>
      </c>
      <c r="D120" s="22">
        <v>130</v>
      </c>
      <c r="E120" s="22">
        <v>1</v>
      </c>
      <c r="F120" s="144">
        <v>84133</v>
      </c>
      <c r="G120" s="144" t="s">
        <v>3704</v>
      </c>
      <c r="H120" s="144" t="s">
        <v>5312</v>
      </c>
      <c r="I120" s="144" t="s">
        <v>5321</v>
      </c>
      <c r="J120" s="144" t="s">
        <v>5314</v>
      </c>
      <c r="K120" s="144">
        <f t="shared" si="74"/>
        <v>3</v>
      </c>
      <c r="L120" s="157">
        <v>3</v>
      </c>
      <c r="M120" s="171">
        <v>0.04</v>
      </c>
      <c r="N120" s="171">
        <v>0.15</v>
      </c>
      <c r="O120" s="171">
        <v>0.45</v>
      </c>
      <c r="P120" s="171">
        <v>0.02</v>
      </c>
      <c r="Q120" s="171"/>
      <c r="R120" s="171">
        <v>0.01</v>
      </c>
      <c r="S120" s="171">
        <v>0.25</v>
      </c>
      <c r="T120" s="171">
        <v>0.08</v>
      </c>
      <c r="U120" s="171"/>
      <c r="V120" s="171"/>
      <c r="W120" s="22">
        <v>1</v>
      </c>
      <c r="X120" s="29">
        <v>26053.96</v>
      </c>
      <c r="Y120" s="29">
        <v>26053.96</v>
      </c>
      <c r="Z120" s="36">
        <v>4803.81</v>
      </c>
      <c r="AA120" s="36">
        <f t="shared" si="75"/>
        <v>1</v>
      </c>
      <c r="AB120" s="29"/>
      <c r="AC120" s="29" t="e">
        <f t="shared" si="76"/>
        <v>#REF!</v>
      </c>
      <c r="AD120" s="29" t="e">
        <f t="shared" si="77"/>
        <v>#REF!</v>
      </c>
      <c r="AE120" s="172" t="e">
        <f t="shared" si="78"/>
        <v>#REF!</v>
      </c>
      <c r="AF120" s="28"/>
      <c r="AG120" s="24">
        <v>3</v>
      </c>
      <c r="AH120" s="173">
        <f t="shared" si="79"/>
        <v>1</v>
      </c>
      <c r="AI120" s="173"/>
      <c r="AJ120" s="173">
        <f t="shared" si="80"/>
        <v>2</v>
      </c>
      <c r="AK120" s="134">
        <f t="shared" si="81"/>
        <v>3</v>
      </c>
      <c r="AL120" s="174">
        <f t="shared" ref="AL120:AU120" si="133">M120</f>
        <v>0.04</v>
      </c>
      <c r="AM120" s="174">
        <f t="shared" si="133"/>
        <v>0.15</v>
      </c>
      <c r="AN120" s="174">
        <f t="shared" si="133"/>
        <v>0.45</v>
      </c>
      <c r="AO120" s="174">
        <f t="shared" si="133"/>
        <v>0.02</v>
      </c>
      <c r="AP120" s="174">
        <f t="shared" si="133"/>
        <v>0</v>
      </c>
      <c r="AQ120" s="174">
        <f t="shared" si="133"/>
        <v>0.01</v>
      </c>
      <c r="AR120" s="174">
        <f t="shared" si="133"/>
        <v>0.25</v>
      </c>
      <c r="AS120" s="174">
        <f t="shared" si="133"/>
        <v>0.08</v>
      </c>
      <c r="AT120" s="174">
        <f t="shared" si="133"/>
        <v>0</v>
      </c>
      <c r="AU120" s="174">
        <f t="shared" si="133"/>
        <v>0</v>
      </c>
      <c r="AV120" s="175">
        <f t="shared" si="83"/>
        <v>1</v>
      </c>
      <c r="AW120" s="176" t="e">
        <f>#REF!/1000</f>
        <v>#REF!</v>
      </c>
      <c r="AX120" s="176" t="e">
        <f>#REF!/1000</f>
        <v>#REF!</v>
      </c>
      <c r="AY120" s="176" t="e">
        <f>#REF!/1000</f>
        <v>#REF!</v>
      </c>
      <c r="AZ120" s="176" t="e">
        <f>#REF!/1000</f>
        <v>#REF!</v>
      </c>
      <c r="BA120" s="176" t="e">
        <f>#REF!/1000</f>
        <v>#REF!</v>
      </c>
      <c r="BB120" s="176" t="e">
        <f>#REF!/1000</f>
        <v>#REF!</v>
      </c>
      <c r="BC120" s="176" t="e">
        <f>#REF!/1000</f>
        <v>#REF!</v>
      </c>
      <c r="BD120" s="176" t="e">
        <f>#REF!/1000</f>
        <v>#REF!</v>
      </c>
      <c r="BE120" s="177" t="e">
        <f>#REF!/1000</f>
        <v>#REF!</v>
      </c>
      <c r="BF120" s="177" t="e">
        <f>#REF!/1000</f>
        <v>#REF!</v>
      </c>
      <c r="BG120" s="178" t="e">
        <f t="shared" si="84"/>
        <v>#REF!</v>
      </c>
    </row>
    <row r="121" ht="16" customHeight="1" spans="1:59">
      <c r="A121" s="22">
        <v>115</v>
      </c>
      <c r="B121" s="39" t="s">
        <v>5521</v>
      </c>
      <c r="C121" s="68" t="s">
        <v>5522</v>
      </c>
      <c r="D121" s="22">
        <v>194</v>
      </c>
      <c r="E121" s="22">
        <v>1</v>
      </c>
      <c r="F121" s="144">
        <v>84410</v>
      </c>
      <c r="G121" s="144" t="s">
        <v>3688</v>
      </c>
      <c r="H121" s="144" t="s">
        <v>5312</v>
      </c>
      <c r="I121" s="144" t="s">
        <v>5317</v>
      </c>
      <c r="J121" s="144" t="s">
        <v>5314</v>
      </c>
      <c r="K121" s="144">
        <f t="shared" si="74"/>
        <v>3</v>
      </c>
      <c r="L121" s="157">
        <v>3</v>
      </c>
      <c r="M121" s="171">
        <v>0.04</v>
      </c>
      <c r="N121" s="171">
        <v>0.15</v>
      </c>
      <c r="O121" s="171">
        <v>0.45</v>
      </c>
      <c r="P121" s="171">
        <v>0.02</v>
      </c>
      <c r="Q121" s="171"/>
      <c r="R121" s="171">
        <v>0.01</v>
      </c>
      <c r="S121" s="171">
        <v>0.25</v>
      </c>
      <c r="T121" s="171">
        <v>0.08</v>
      </c>
      <c r="U121" s="171"/>
      <c r="V121" s="171"/>
      <c r="W121" s="22">
        <v>1</v>
      </c>
      <c r="X121" s="29">
        <v>25474.02</v>
      </c>
      <c r="Y121" s="29">
        <v>25474.02</v>
      </c>
      <c r="Z121" s="36">
        <v>12279.98</v>
      </c>
      <c r="AA121" s="36">
        <f t="shared" si="75"/>
        <v>1</v>
      </c>
      <c r="AB121" s="29"/>
      <c r="AC121" s="29" t="e">
        <f t="shared" si="76"/>
        <v>#REF!</v>
      </c>
      <c r="AD121" s="29" t="e">
        <f t="shared" si="77"/>
        <v>#REF!</v>
      </c>
      <c r="AE121" s="172" t="e">
        <f t="shared" si="78"/>
        <v>#REF!</v>
      </c>
      <c r="AF121" s="28"/>
      <c r="AG121" s="24">
        <v>3</v>
      </c>
      <c r="AH121" s="173">
        <f t="shared" si="79"/>
        <v>1</v>
      </c>
      <c r="AI121" s="173"/>
      <c r="AJ121" s="173">
        <f t="shared" si="80"/>
        <v>2</v>
      </c>
      <c r="AK121" s="134">
        <f t="shared" si="81"/>
        <v>3</v>
      </c>
      <c r="AL121" s="174">
        <f t="shared" ref="AL121:AU121" si="134">M121</f>
        <v>0.04</v>
      </c>
      <c r="AM121" s="174">
        <f t="shared" si="134"/>
        <v>0.15</v>
      </c>
      <c r="AN121" s="174">
        <f t="shared" si="134"/>
        <v>0.45</v>
      </c>
      <c r="AO121" s="174">
        <f t="shared" si="134"/>
        <v>0.02</v>
      </c>
      <c r="AP121" s="174">
        <f t="shared" si="134"/>
        <v>0</v>
      </c>
      <c r="AQ121" s="174">
        <f t="shared" si="134"/>
        <v>0.01</v>
      </c>
      <c r="AR121" s="174">
        <f t="shared" si="134"/>
        <v>0.25</v>
      </c>
      <c r="AS121" s="174">
        <f t="shared" si="134"/>
        <v>0.08</v>
      </c>
      <c r="AT121" s="174">
        <f t="shared" si="134"/>
        <v>0</v>
      </c>
      <c r="AU121" s="174">
        <f t="shared" si="134"/>
        <v>0</v>
      </c>
      <c r="AV121" s="175">
        <f t="shared" si="83"/>
        <v>1</v>
      </c>
      <c r="AW121" s="176" t="e">
        <f>#REF!/1000</f>
        <v>#REF!</v>
      </c>
      <c r="AX121" s="176" t="e">
        <f>#REF!/1000</f>
        <v>#REF!</v>
      </c>
      <c r="AY121" s="176" t="e">
        <f>#REF!/1000</f>
        <v>#REF!</v>
      </c>
      <c r="AZ121" s="176" t="e">
        <f>#REF!/1000</f>
        <v>#REF!</v>
      </c>
      <c r="BA121" s="176" t="e">
        <f>#REF!/1000</f>
        <v>#REF!</v>
      </c>
      <c r="BB121" s="176" t="e">
        <f>#REF!/1000</f>
        <v>#REF!</v>
      </c>
      <c r="BC121" s="176" t="e">
        <f>#REF!/1000</f>
        <v>#REF!</v>
      </c>
      <c r="BD121" s="176" t="e">
        <f>#REF!/1000</f>
        <v>#REF!</v>
      </c>
      <c r="BE121" s="177" t="e">
        <f>#REF!/1000</f>
        <v>#REF!</v>
      </c>
      <c r="BF121" s="177" t="e">
        <f>#REF!/1000</f>
        <v>#REF!</v>
      </c>
      <c r="BG121" s="178" t="e">
        <f t="shared" si="84"/>
        <v>#REF!</v>
      </c>
    </row>
    <row r="122" ht="16" customHeight="1" spans="1:59">
      <c r="A122" s="22">
        <v>116</v>
      </c>
      <c r="B122" s="39" t="s">
        <v>5523</v>
      </c>
      <c r="C122" s="68" t="s">
        <v>5524</v>
      </c>
      <c r="D122" s="22">
        <v>185</v>
      </c>
      <c r="E122" s="22">
        <v>2</v>
      </c>
      <c r="F122" s="144">
        <v>85118</v>
      </c>
      <c r="G122" s="144" t="s">
        <v>3688</v>
      </c>
      <c r="H122" s="144" t="s">
        <v>5312</v>
      </c>
      <c r="I122" s="144" t="s">
        <v>5317</v>
      </c>
      <c r="J122" s="144" t="s">
        <v>5314</v>
      </c>
      <c r="K122" s="144">
        <f t="shared" si="74"/>
        <v>0.1</v>
      </c>
      <c r="L122" s="157">
        <v>0.2</v>
      </c>
      <c r="M122" s="171">
        <v>0.5</v>
      </c>
      <c r="N122" s="171">
        <v>0.05</v>
      </c>
      <c r="O122" s="171"/>
      <c r="P122" s="171">
        <v>0.2</v>
      </c>
      <c r="Q122" s="171"/>
      <c r="R122" s="171"/>
      <c r="S122" s="171">
        <v>0.1</v>
      </c>
      <c r="T122" s="171">
        <v>0.15</v>
      </c>
      <c r="U122" s="171"/>
      <c r="V122" s="171"/>
      <c r="W122" s="22">
        <v>2</v>
      </c>
      <c r="X122" s="29">
        <v>24524.195</v>
      </c>
      <c r="Y122" s="29">
        <v>49048.39</v>
      </c>
      <c r="Z122" s="36">
        <v>24170.12</v>
      </c>
      <c r="AA122" s="36">
        <f t="shared" si="75"/>
        <v>2</v>
      </c>
      <c r="AB122" s="29"/>
      <c r="AC122" s="29" t="e">
        <f t="shared" si="76"/>
        <v>#REF!</v>
      </c>
      <c r="AD122" s="29" t="e">
        <f t="shared" si="77"/>
        <v>#REF!</v>
      </c>
      <c r="AE122" s="172" t="e">
        <f t="shared" si="78"/>
        <v>#REF!</v>
      </c>
      <c r="AF122" s="28"/>
      <c r="AG122" s="24">
        <v>0.2</v>
      </c>
      <c r="AH122" s="173">
        <f t="shared" si="79"/>
        <v>1</v>
      </c>
      <c r="AI122" s="173"/>
      <c r="AJ122" s="173">
        <f t="shared" si="80"/>
        <v>-0.8</v>
      </c>
      <c r="AK122" s="134">
        <f t="shared" si="81"/>
        <v>0.1</v>
      </c>
      <c r="AL122" s="174">
        <f t="shared" ref="AL122:AU122" si="135">M122</f>
        <v>0.5</v>
      </c>
      <c r="AM122" s="174">
        <f t="shared" si="135"/>
        <v>0.05</v>
      </c>
      <c r="AN122" s="174">
        <f t="shared" si="135"/>
        <v>0</v>
      </c>
      <c r="AO122" s="174">
        <f t="shared" si="135"/>
        <v>0.2</v>
      </c>
      <c r="AP122" s="174">
        <f t="shared" si="135"/>
        <v>0</v>
      </c>
      <c r="AQ122" s="174">
        <f t="shared" si="135"/>
        <v>0</v>
      </c>
      <c r="AR122" s="174">
        <f t="shared" si="135"/>
        <v>0.1</v>
      </c>
      <c r="AS122" s="174">
        <f t="shared" si="135"/>
        <v>0.15</v>
      </c>
      <c r="AT122" s="174">
        <f t="shared" si="135"/>
        <v>0</v>
      </c>
      <c r="AU122" s="174">
        <f t="shared" si="135"/>
        <v>0</v>
      </c>
      <c r="AV122" s="175">
        <f t="shared" si="83"/>
        <v>1</v>
      </c>
      <c r="AW122" s="176" t="e">
        <f>#REF!/1000</f>
        <v>#REF!</v>
      </c>
      <c r="AX122" s="176" t="e">
        <f>#REF!/1000</f>
        <v>#REF!</v>
      </c>
      <c r="AY122" s="176" t="e">
        <f>#REF!/1000</f>
        <v>#REF!</v>
      </c>
      <c r="AZ122" s="176" t="e">
        <f>#REF!/1000</f>
        <v>#REF!</v>
      </c>
      <c r="BA122" s="176" t="e">
        <f>#REF!/1000</f>
        <v>#REF!</v>
      </c>
      <c r="BB122" s="176" t="e">
        <f>#REF!/1000</f>
        <v>#REF!</v>
      </c>
      <c r="BC122" s="176" t="e">
        <f>#REF!/1000</f>
        <v>#REF!</v>
      </c>
      <c r="BD122" s="176" t="e">
        <f>#REF!/1000</f>
        <v>#REF!</v>
      </c>
      <c r="BE122" s="177" t="e">
        <f>#REF!/1000</f>
        <v>#REF!</v>
      </c>
      <c r="BF122" s="177" t="e">
        <f>#REF!/1000</f>
        <v>#REF!</v>
      </c>
      <c r="BG122" s="178" t="e">
        <f t="shared" si="84"/>
        <v>#REF!</v>
      </c>
    </row>
    <row r="123" ht="16" customHeight="1" spans="1:59">
      <c r="A123" s="22">
        <v>117</v>
      </c>
      <c r="B123" s="39" t="s">
        <v>5525</v>
      </c>
      <c r="C123" s="68" t="s">
        <v>5526</v>
      </c>
      <c r="D123" s="22">
        <v>130</v>
      </c>
      <c r="E123" s="22">
        <v>1</v>
      </c>
      <c r="F123" s="144">
        <v>84813</v>
      </c>
      <c r="G123" s="144" t="s">
        <v>3704</v>
      </c>
      <c r="H123" s="144" t="s">
        <v>5312</v>
      </c>
      <c r="I123" s="144" t="s">
        <v>5313</v>
      </c>
      <c r="J123" s="144" t="s">
        <v>5314</v>
      </c>
      <c r="K123" s="144">
        <f t="shared" si="74"/>
        <v>3</v>
      </c>
      <c r="L123" s="157">
        <v>3</v>
      </c>
      <c r="M123" s="171">
        <v>0.35</v>
      </c>
      <c r="N123" s="171">
        <v>0.35</v>
      </c>
      <c r="O123" s="171"/>
      <c r="P123" s="171">
        <v>0.15</v>
      </c>
      <c r="Q123" s="171"/>
      <c r="R123" s="171"/>
      <c r="S123" s="171">
        <v>0.05</v>
      </c>
      <c r="T123" s="171">
        <v>0.1</v>
      </c>
      <c r="U123" s="171"/>
      <c r="V123" s="171"/>
      <c r="W123" s="22">
        <v>1</v>
      </c>
      <c r="X123" s="29">
        <v>24183.02</v>
      </c>
      <c r="Y123" s="29">
        <v>24183.02</v>
      </c>
      <c r="Z123" s="36">
        <v>4493.89</v>
      </c>
      <c r="AA123" s="36">
        <f t="shared" si="75"/>
        <v>1</v>
      </c>
      <c r="AB123" s="29"/>
      <c r="AC123" s="29" t="e">
        <f t="shared" si="76"/>
        <v>#REF!</v>
      </c>
      <c r="AD123" s="29" t="e">
        <f t="shared" si="77"/>
        <v>#REF!</v>
      </c>
      <c r="AE123" s="172" t="e">
        <f t="shared" si="78"/>
        <v>#REF!</v>
      </c>
      <c r="AF123" s="28"/>
      <c r="AG123" s="24">
        <v>3</v>
      </c>
      <c r="AH123" s="173">
        <f t="shared" si="79"/>
        <v>1</v>
      </c>
      <c r="AI123" s="173"/>
      <c r="AJ123" s="173">
        <f t="shared" si="80"/>
        <v>2</v>
      </c>
      <c r="AK123" s="134">
        <f t="shared" si="81"/>
        <v>3</v>
      </c>
      <c r="AL123" s="174">
        <f t="shared" ref="AL123:AU123" si="136">M123</f>
        <v>0.35</v>
      </c>
      <c r="AM123" s="174">
        <f t="shared" si="136"/>
        <v>0.35</v>
      </c>
      <c r="AN123" s="174">
        <f t="shared" si="136"/>
        <v>0</v>
      </c>
      <c r="AO123" s="174">
        <f t="shared" si="136"/>
        <v>0.15</v>
      </c>
      <c r="AP123" s="174">
        <f t="shared" si="136"/>
        <v>0</v>
      </c>
      <c r="AQ123" s="174">
        <f t="shared" si="136"/>
        <v>0</v>
      </c>
      <c r="AR123" s="174">
        <f t="shared" si="136"/>
        <v>0.05</v>
      </c>
      <c r="AS123" s="174">
        <f t="shared" si="136"/>
        <v>0.1</v>
      </c>
      <c r="AT123" s="174">
        <f t="shared" si="136"/>
        <v>0</v>
      </c>
      <c r="AU123" s="174">
        <f t="shared" si="136"/>
        <v>0</v>
      </c>
      <c r="AV123" s="175">
        <f t="shared" si="83"/>
        <v>1</v>
      </c>
      <c r="AW123" s="176" t="e">
        <f>#REF!/1000</f>
        <v>#REF!</v>
      </c>
      <c r="AX123" s="176" t="e">
        <f>#REF!/1000</f>
        <v>#REF!</v>
      </c>
      <c r="AY123" s="176" t="e">
        <f>#REF!/1000</f>
        <v>#REF!</v>
      </c>
      <c r="AZ123" s="176" t="e">
        <f>#REF!/1000</f>
        <v>#REF!</v>
      </c>
      <c r="BA123" s="176" t="e">
        <f>#REF!/1000</f>
        <v>#REF!</v>
      </c>
      <c r="BB123" s="176" t="e">
        <f>#REF!/1000</f>
        <v>#REF!</v>
      </c>
      <c r="BC123" s="176" t="e">
        <f>#REF!/1000</f>
        <v>#REF!</v>
      </c>
      <c r="BD123" s="176" t="e">
        <f>#REF!/1000</f>
        <v>#REF!</v>
      </c>
      <c r="BE123" s="177" t="e">
        <f>#REF!/1000</f>
        <v>#REF!</v>
      </c>
      <c r="BF123" s="177" t="e">
        <f>#REF!/1000</f>
        <v>#REF!</v>
      </c>
      <c r="BG123" s="178" t="e">
        <f t="shared" si="84"/>
        <v>#REF!</v>
      </c>
    </row>
    <row r="124" ht="16" customHeight="1" spans="1:59">
      <c r="A124" s="22">
        <v>118</v>
      </c>
      <c r="B124" s="39" t="s">
        <v>1463</v>
      </c>
      <c r="C124" s="68" t="s">
        <v>1464</v>
      </c>
      <c r="D124" s="22">
        <v>226</v>
      </c>
      <c r="E124" s="22">
        <v>1</v>
      </c>
      <c r="F124" s="144">
        <v>84737</v>
      </c>
      <c r="G124" s="144" t="s">
        <v>3704</v>
      </c>
      <c r="H124" s="144" t="s">
        <v>5312</v>
      </c>
      <c r="I124" s="144" t="s">
        <v>5313</v>
      </c>
      <c r="J124" s="144" t="s">
        <v>5314</v>
      </c>
      <c r="K124" s="144">
        <f t="shared" si="74"/>
        <v>3</v>
      </c>
      <c r="L124" s="157">
        <v>3</v>
      </c>
      <c r="M124" s="171">
        <v>0.04</v>
      </c>
      <c r="N124" s="171">
        <v>0.15</v>
      </c>
      <c r="O124" s="171">
        <v>0.45</v>
      </c>
      <c r="P124" s="171">
        <v>0.02</v>
      </c>
      <c r="Q124" s="171"/>
      <c r="R124" s="171">
        <v>0.01</v>
      </c>
      <c r="S124" s="171">
        <v>0.25</v>
      </c>
      <c r="T124" s="171">
        <v>0.08</v>
      </c>
      <c r="U124" s="171"/>
      <c r="V124" s="171"/>
      <c r="W124" s="22">
        <v>1</v>
      </c>
      <c r="X124" s="29">
        <v>23630.83</v>
      </c>
      <c r="Y124" s="29">
        <v>23630.83</v>
      </c>
      <c r="Z124" s="36">
        <v>4402.28</v>
      </c>
      <c r="AA124" s="36">
        <f t="shared" si="75"/>
        <v>1</v>
      </c>
      <c r="AB124" s="29"/>
      <c r="AC124" s="29" t="e">
        <f t="shared" si="76"/>
        <v>#REF!</v>
      </c>
      <c r="AD124" s="29" t="e">
        <f t="shared" si="77"/>
        <v>#REF!</v>
      </c>
      <c r="AE124" s="172" t="e">
        <f t="shared" si="78"/>
        <v>#REF!</v>
      </c>
      <c r="AF124" s="28"/>
      <c r="AG124" s="24">
        <v>3</v>
      </c>
      <c r="AH124" s="173">
        <f t="shared" si="79"/>
        <v>1</v>
      </c>
      <c r="AI124" s="173"/>
      <c r="AJ124" s="173">
        <f t="shared" si="80"/>
        <v>2</v>
      </c>
      <c r="AK124" s="134">
        <f t="shared" si="81"/>
        <v>3</v>
      </c>
      <c r="AL124" s="174">
        <f t="shared" ref="AL124:AU124" si="137">M124</f>
        <v>0.04</v>
      </c>
      <c r="AM124" s="174">
        <f t="shared" si="137"/>
        <v>0.15</v>
      </c>
      <c r="AN124" s="174">
        <f t="shared" si="137"/>
        <v>0.45</v>
      </c>
      <c r="AO124" s="174">
        <f t="shared" si="137"/>
        <v>0.02</v>
      </c>
      <c r="AP124" s="174">
        <f t="shared" si="137"/>
        <v>0</v>
      </c>
      <c r="AQ124" s="174">
        <f t="shared" si="137"/>
        <v>0.01</v>
      </c>
      <c r="AR124" s="174">
        <f t="shared" si="137"/>
        <v>0.25</v>
      </c>
      <c r="AS124" s="174">
        <f t="shared" si="137"/>
        <v>0.08</v>
      </c>
      <c r="AT124" s="174">
        <f t="shared" si="137"/>
        <v>0</v>
      </c>
      <c r="AU124" s="174">
        <f t="shared" si="137"/>
        <v>0</v>
      </c>
      <c r="AV124" s="175">
        <f t="shared" si="83"/>
        <v>1</v>
      </c>
      <c r="AW124" s="176" t="e">
        <f>#REF!/1000</f>
        <v>#REF!</v>
      </c>
      <c r="AX124" s="176" t="e">
        <f>#REF!/1000</f>
        <v>#REF!</v>
      </c>
      <c r="AY124" s="176" t="e">
        <f>#REF!/1000</f>
        <v>#REF!</v>
      </c>
      <c r="AZ124" s="176" t="e">
        <f>#REF!/1000</f>
        <v>#REF!</v>
      </c>
      <c r="BA124" s="176" t="e">
        <f>#REF!/1000</f>
        <v>#REF!</v>
      </c>
      <c r="BB124" s="176" t="e">
        <f>#REF!/1000</f>
        <v>#REF!</v>
      </c>
      <c r="BC124" s="176" t="e">
        <f>#REF!/1000</f>
        <v>#REF!</v>
      </c>
      <c r="BD124" s="176" t="e">
        <f>#REF!/1000</f>
        <v>#REF!</v>
      </c>
      <c r="BE124" s="177" t="e">
        <f>#REF!/1000</f>
        <v>#REF!</v>
      </c>
      <c r="BF124" s="177" t="e">
        <f>#REF!/1000</f>
        <v>#REF!</v>
      </c>
      <c r="BG124" s="178" t="e">
        <f t="shared" si="84"/>
        <v>#REF!</v>
      </c>
    </row>
    <row r="125" ht="16" customHeight="1" spans="1:59">
      <c r="A125" s="22">
        <v>119</v>
      </c>
      <c r="B125" s="39" t="s">
        <v>5527</v>
      </c>
      <c r="C125" s="68" t="s">
        <v>5528</v>
      </c>
      <c r="D125" s="22">
        <v>130</v>
      </c>
      <c r="E125" s="22">
        <v>1</v>
      </c>
      <c r="F125" s="144">
        <v>84498</v>
      </c>
      <c r="G125" s="144" t="s">
        <v>3704</v>
      </c>
      <c r="H125" s="144" t="s">
        <v>5312</v>
      </c>
      <c r="I125" s="144" t="s">
        <v>5313</v>
      </c>
      <c r="J125" s="144" t="s">
        <v>5314</v>
      </c>
      <c r="K125" s="144">
        <f t="shared" si="74"/>
        <v>1.5</v>
      </c>
      <c r="L125" s="157">
        <v>1.5</v>
      </c>
      <c r="M125" s="171">
        <v>0.493333333333333</v>
      </c>
      <c r="N125" s="171">
        <v>0.0533333333333333</v>
      </c>
      <c r="O125" s="171"/>
      <c r="P125" s="171">
        <v>0.22</v>
      </c>
      <c r="Q125" s="171"/>
      <c r="R125" s="171"/>
      <c r="S125" s="171">
        <v>0.1</v>
      </c>
      <c r="T125" s="171">
        <v>0.133333333333333</v>
      </c>
      <c r="U125" s="171"/>
      <c r="V125" s="171"/>
      <c r="W125" s="22">
        <v>1</v>
      </c>
      <c r="X125" s="29">
        <v>23546.98</v>
      </c>
      <c r="Y125" s="29">
        <v>23546.98</v>
      </c>
      <c r="Z125" s="36">
        <v>4388.63</v>
      </c>
      <c r="AA125" s="36">
        <f t="shared" si="75"/>
        <v>1</v>
      </c>
      <c r="AB125" s="29"/>
      <c r="AC125" s="29" t="e">
        <f t="shared" si="76"/>
        <v>#REF!</v>
      </c>
      <c r="AD125" s="29" t="e">
        <f t="shared" si="77"/>
        <v>#REF!</v>
      </c>
      <c r="AE125" s="172" t="e">
        <f t="shared" si="78"/>
        <v>#REF!</v>
      </c>
      <c r="AF125" s="28"/>
      <c r="AG125" s="24">
        <v>1.5</v>
      </c>
      <c r="AH125" s="173">
        <f t="shared" si="79"/>
        <v>0.999999999999999</v>
      </c>
      <c r="AI125" s="173"/>
      <c r="AJ125" s="173">
        <f t="shared" si="80"/>
        <v>0.500000000000001</v>
      </c>
      <c r="AK125" s="134">
        <f t="shared" si="81"/>
        <v>1.5</v>
      </c>
      <c r="AL125" s="174">
        <f t="shared" ref="AL125:AU125" si="138">M125</f>
        <v>0.493333333333333</v>
      </c>
      <c r="AM125" s="174">
        <f t="shared" si="138"/>
        <v>0.0533333333333333</v>
      </c>
      <c r="AN125" s="174">
        <f t="shared" si="138"/>
        <v>0</v>
      </c>
      <c r="AO125" s="174">
        <f t="shared" si="138"/>
        <v>0.22</v>
      </c>
      <c r="AP125" s="174">
        <f t="shared" si="138"/>
        <v>0</v>
      </c>
      <c r="AQ125" s="174">
        <f t="shared" si="138"/>
        <v>0</v>
      </c>
      <c r="AR125" s="174">
        <f t="shared" si="138"/>
        <v>0.1</v>
      </c>
      <c r="AS125" s="174">
        <f t="shared" si="138"/>
        <v>0.133333333333333</v>
      </c>
      <c r="AT125" s="174">
        <f t="shared" si="138"/>
        <v>0</v>
      </c>
      <c r="AU125" s="174">
        <f t="shared" si="138"/>
        <v>0</v>
      </c>
      <c r="AV125" s="175">
        <f t="shared" si="83"/>
        <v>0.999999999999999</v>
      </c>
      <c r="AW125" s="176" t="e">
        <f>#REF!/1000</f>
        <v>#REF!</v>
      </c>
      <c r="AX125" s="176" t="e">
        <f>#REF!/1000</f>
        <v>#REF!</v>
      </c>
      <c r="AY125" s="176" t="e">
        <f>#REF!/1000</f>
        <v>#REF!</v>
      </c>
      <c r="AZ125" s="176" t="e">
        <f>#REF!/1000</f>
        <v>#REF!</v>
      </c>
      <c r="BA125" s="176" t="e">
        <f>#REF!/1000</f>
        <v>#REF!</v>
      </c>
      <c r="BB125" s="176" t="e">
        <f>#REF!/1000</f>
        <v>#REF!</v>
      </c>
      <c r="BC125" s="176" t="e">
        <f>#REF!/1000</f>
        <v>#REF!</v>
      </c>
      <c r="BD125" s="176" t="e">
        <f>#REF!/1000</f>
        <v>#REF!</v>
      </c>
      <c r="BE125" s="177" t="e">
        <f>#REF!/1000</f>
        <v>#REF!</v>
      </c>
      <c r="BF125" s="177" t="e">
        <f>#REF!/1000</f>
        <v>#REF!</v>
      </c>
      <c r="BG125" s="178" t="e">
        <f t="shared" si="84"/>
        <v>#REF!</v>
      </c>
    </row>
    <row r="126" ht="16" customHeight="1" spans="1:59">
      <c r="A126" s="22">
        <v>120</v>
      </c>
      <c r="B126" s="39" t="s">
        <v>5529</v>
      </c>
      <c r="C126" s="68" t="s">
        <v>5530</v>
      </c>
      <c r="D126" s="22">
        <v>194</v>
      </c>
      <c r="E126" s="22">
        <v>1</v>
      </c>
      <c r="F126" s="144">
        <v>84378</v>
      </c>
      <c r="G126" s="144" t="s">
        <v>3688</v>
      </c>
      <c r="H126" s="144" t="s">
        <v>5312</v>
      </c>
      <c r="I126" s="144" t="s">
        <v>5317</v>
      </c>
      <c r="J126" s="144" t="s">
        <v>5314</v>
      </c>
      <c r="K126" s="144">
        <f t="shared" si="74"/>
        <v>5</v>
      </c>
      <c r="L126" s="157">
        <v>5</v>
      </c>
      <c r="M126" s="171">
        <v>0.5</v>
      </c>
      <c r="N126" s="171">
        <v>0.05</v>
      </c>
      <c r="O126" s="171"/>
      <c r="P126" s="171">
        <v>0.22</v>
      </c>
      <c r="Q126" s="171"/>
      <c r="R126" s="171"/>
      <c r="S126" s="171">
        <v>0.1</v>
      </c>
      <c r="T126" s="171">
        <v>0.13</v>
      </c>
      <c r="U126" s="171"/>
      <c r="V126" s="171"/>
      <c r="W126" s="22">
        <v>1</v>
      </c>
      <c r="X126" s="29">
        <v>23439.72</v>
      </c>
      <c r="Y126" s="29">
        <v>23439.72</v>
      </c>
      <c r="Z126" s="36">
        <v>11695.22</v>
      </c>
      <c r="AA126" s="36">
        <f t="shared" si="75"/>
        <v>1</v>
      </c>
      <c r="AB126" s="29"/>
      <c r="AC126" s="29" t="e">
        <f t="shared" si="76"/>
        <v>#REF!</v>
      </c>
      <c r="AD126" s="29" t="e">
        <f t="shared" si="77"/>
        <v>#REF!</v>
      </c>
      <c r="AE126" s="172" t="e">
        <f t="shared" si="78"/>
        <v>#REF!</v>
      </c>
      <c r="AF126" s="28"/>
      <c r="AG126" s="24">
        <v>5</v>
      </c>
      <c r="AH126" s="173">
        <f t="shared" si="79"/>
        <v>1</v>
      </c>
      <c r="AI126" s="173">
        <v>5</v>
      </c>
      <c r="AJ126" s="173">
        <f t="shared" si="80"/>
        <v>4</v>
      </c>
      <c r="AK126" s="134">
        <f t="shared" si="81"/>
        <v>5</v>
      </c>
      <c r="AL126" s="174">
        <f t="shared" ref="AL126:AU126" si="139">M126</f>
        <v>0.5</v>
      </c>
      <c r="AM126" s="174">
        <f t="shared" si="139"/>
        <v>0.05</v>
      </c>
      <c r="AN126" s="174">
        <f t="shared" si="139"/>
        <v>0</v>
      </c>
      <c r="AO126" s="174">
        <f t="shared" si="139"/>
        <v>0.22</v>
      </c>
      <c r="AP126" s="174">
        <f t="shared" si="139"/>
        <v>0</v>
      </c>
      <c r="AQ126" s="174">
        <f t="shared" si="139"/>
        <v>0</v>
      </c>
      <c r="AR126" s="174">
        <f t="shared" si="139"/>
        <v>0.1</v>
      </c>
      <c r="AS126" s="174">
        <f t="shared" si="139"/>
        <v>0.13</v>
      </c>
      <c r="AT126" s="174">
        <f t="shared" si="139"/>
        <v>0</v>
      </c>
      <c r="AU126" s="174">
        <f t="shared" si="139"/>
        <v>0</v>
      </c>
      <c r="AV126" s="175">
        <f t="shared" si="83"/>
        <v>1</v>
      </c>
      <c r="AW126" s="176" t="e">
        <f>#REF!/1000</f>
        <v>#REF!</v>
      </c>
      <c r="AX126" s="176" t="e">
        <f>#REF!/1000</f>
        <v>#REF!</v>
      </c>
      <c r="AY126" s="176" t="e">
        <f>#REF!/1000</f>
        <v>#REF!</v>
      </c>
      <c r="AZ126" s="176" t="e">
        <f>#REF!/1000</f>
        <v>#REF!</v>
      </c>
      <c r="BA126" s="176" t="e">
        <f>#REF!/1000</f>
        <v>#REF!</v>
      </c>
      <c r="BB126" s="176" t="e">
        <f>#REF!/1000</f>
        <v>#REF!</v>
      </c>
      <c r="BC126" s="176" t="e">
        <f>#REF!/1000</f>
        <v>#REF!</v>
      </c>
      <c r="BD126" s="176" t="e">
        <f>#REF!/1000</f>
        <v>#REF!</v>
      </c>
      <c r="BE126" s="177" t="e">
        <f>#REF!/1000</f>
        <v>#REF!</v>
      </c>
      <c r="BF126" s="177" t="e">
        <f>#REF!/1000</f>
        <v>#REF!</v>
      </c>
      <c r="BG126" s="178" t="e">
        <f t="shared" si="84"/>
        <v>#REF!</v>
      </c>
    </row>
    <row r="127" ht="16" customHeight="1" spans="1:59">
      <c r="A127" s="22">
        <v>121</v>
      </c>
      <c r="B127" s="39" t="s">
        <v>5531</v>
      </c>
      <c r="C127" s="68" t="s">
        <v>5532</v>
      </c>
      <c r="D127" s="22">
        <v>226</v>
      </c>
      <c r="E127" s="22">
        <v>2</v>
      </c>
      <c r="F127" s="144">
        <v>84829</v>
      </c>
      <c r="G127" s="144" t="s">
        <v>3704</v>
      </c>
      <c r="H127" s="144" t="s">
        <v>5312</v>
      </c>
      <c r="I127" s="144" t="s">
        <v>5313</v>
      </c>
      <c r="J127" s="144" t="s">
        <v>5314</v>
      </c>
      <c r="K127" s="144">
        <f t="shared" si="74"/>
        <v>0.25</v>
      </c>
      <c r="L127" s="157">
        <v>0.5</v>
      </c>
      <c r="M127" s="171">
        <v>0.6</v>
      </c>
      <c r="N127" s="171">
        <v>0.02</v>
      </c>
      <c r="O127" s="171"/>
      <c r="P127" s="171">
        <v>0.18</v>
      </c>
      <c r="Q127" s="171"/>
      <c r="R127" s="171"/>
      <c r="S127" s="171">
        <v>0.08</v>
      </c>
      <c r="T127" s="171">
        <v>0.12</v>
      </c>
      <c r="U127" s="171"/>
      <c r="V127" s="171"/>
      <c r="W127" s="22">
        <v>2</v>
      </c>
      <c r="X127" s="29">
        <v>23134.15</v>
      </c>
      <c r="Y127" s="29">
        <v>46268.3</v>
      </c>
      <c r="Z127" s="36">
        <v>8640.82</v>
      </c>
      <c r="AA127" s="36">
        <f t="shared" si="75"/>
        <v>2</v>
      </c>
      <c r="AB127" s="29"/>
      <c r="AC127" s="29" t="e">
        <f t="shared" si="76"/>
        <v>#REF!</v>
      </c>
      <c r="AD127" s="29" t="e">
        <f t="shared" si="77"/>
        <v>#REF!</v>
      </c>
      <c r="AE127" s="172" t="e">
        <f t="shared" si="78"/>
        <v>#REF!</v>
      </c>
      <c r="AF127" s="28"/>
      <c r="AG127" s="24">
        <v>0.5</v>
      </c>
      <c r="AH127" s="173">
        <f t="shared" si="79"/>
        <v>1</v>
      </c>
      <c r="AI127" s="173"/>
      <c r="AJ127" s="173">
        <f t="shared" si="80"/>
        <v>-0.5</v>
      </c>
      <c r="AK127" s="134">
        <f t="shared" si="81"/>
        <v>0.25</v>
      </c>
      <c r="AL127" s="174">
        <f t="shared" ref="AL127:AU127" si="140">M127</f>
        <v>0.6</v>
      </c>
      <c r="AM127" s="174">
        <f t="shared" si="140"/>
        <v>0.02</v>
      </c>
      <c r="AN127" s="174">
        <f t="shared" si="140"/>
        <v>0</v>
      </c>
      <c r="AO127" s="174">
        <f t="shared" si="140"/>
        <v>0.18</v>
      </c>
      <c r="AP127" s="174">
        <f t="shared" si="140"/>
        <v>0</v>
      </c>
      <c r="AQ127" s="174">
        <f t="shared" si="140"/>
        <v>0</v>
      </c>
      <c r="AR127" s="174">
        <f t="shared" si="140"/>
        <v>0.08</v>
      </c>
      <c r="AS127" s="174">
        <f t="shared" si="140"/>
        <v>0.12</v>
      </c>
      <c r="AT127" s="174">
        <f t="shared" si="140"/>
        <v>0</v>
      </c>
      <c r="AU127" s="174">
        <f t="shared" si="140"/>
        <v>0</v>
      </c>
      <c r="AV127" s="175">
        <f t="shared" si="83"/>
        <v>1</v>
      </c>
      <c r="AW127" s="176" t="e">
        <f>#REF!/1000</f>
        <v>#REF!</v>
      </c>
      <c r="AX127" s="176" t="e">
        <f>#REF!/1000</f>
        <v>#REF!</v>
      </c>
      <c r="AY127" s="176" t="e">
        <f>#REF!/1000</f>
        <v>#REF!</v>
      </c>
      <c r="AZ127" s="176" t="e">
        <f>#REF!/1000</f>
        <v>#REF!</v>
      </c>
      <c r="BA127" s="176" t="e">
        <f>#REF!/1000</f>
        <v>#REF!</v>
      </c>
      <c r="BB127" s="176" t="e">
        <f>#REF!/1000</f>
        <v>#REF!</v>
      </c>
      <c r="BC127" s="176" t="e">
        <f>#REF!/1000</f>
        <v>#REF!</v>
      </c>
      <c r="BD127" s="176" t="e">
        <f>#REF!/1000</f>
        <v>#REF!</v>
      </c>
      <c r="BE127" s="177" t="e">
        <f>#REF!/1000</f>
        <v>#REF!</v>
      </c>
      <c r="BF127" s="177" t="e">
        <f>#REF!/1000</f>
        <v>#REF!</v>
      </c>
      <c r="BG127" s="178" t="e">
        <f t="shared" si="84"/>
        <v>#REF!</v>
      </c>
    </row>
    <row r="128" ht="16" customHeight="1" spans="1:59">
      <c r="A128" s="22">
        <v>122</v>
      </c>
      <c r="B128" s="39" t="s">
        <v>5533</v>
      </c>
      <c r="C128" s="68" t="s">
        <v>5534</v>
      </c>
      <c r="D128" s="22">
        <v>226</v>
      </c>
      <c r="E128" s="22">
        <v>3</v>
      </c>
      <c r="F128" s="144">
        <v>84161</v>
      </c>
      <c r="G128" s="144" t="s">
        <v>3704</v>
      </c>
      <c r="H128" s="144" t="s">
        <v>3704</v>
      </c>
      <c r="I128" s="144" t="s">
        <v>5313</v>
      </c>
      <c r="J128" s="144" t="s">
        <v>5314</v>
      </c>
      <c r="K128" s="144">
        <f t="shared" si="74"/>
        <v>2</v>
      </c>
      <c r="L128" s="157">
        <v>6</v>
      </c>
      <c r="M128" s="171"/>
      <c r="N128" s="171">
        <v>0.3</v>
      </c>
      <c r="O128" s="171">
        <v>0.4</v>
      </c>
      <c r="P128" s="171">
        <v>0.1</v>
      </c>
      <c r="Q128" s="171"/>
      <c r="R128" s="171">
        <v>0.05</v>
      </c>
      <c r="S128" s="171">
        <v>0.15</v>
      </c>
      <c r="T128" s="171"/>
      <c r="U128" s="171"/>
      <c r="V128" s="171"/>
      <c r="W128" s="22">
        <v>3</v>
      </c>
      <c r="X128" s="29">
        <v>23128.5066666667</v>
      </c>
      <c r="Y128" s="29">
        <v>69385.52</v>
      </c>
      <c r="Z128" s="36">
        <v>17344.02</v>
      </c>
      <c r="AA128" s="36">
        <f t="shared" si="75"/>
        <v>3</v>
      </c>
      <c r="AB128" s="29"/>
      <c r="AC128" s="29" t="e">
        <f t="shared" si="76"/>
        <v>#REF!</v>
      </c>
      <c r="AD128" s="29" t="e">
        <f t="shared" si="77"/>
        <v>#REF!</v>
      </c>
      <c r="AE128" s="172" t="e">
        <f t="shared" si="78"/>
        <v>#REF!</v>
      </c>
      <c r="AF128" s="28"/>
      <c r="AG128" s="24">
        <v>40</v>
      </c>
      <c r="AH128" s="173">
        <f t="shared" si="79"/>
        <v>1</v>
      </c>
      <c r="AI128" s="173"/>
      <c r="AJ128" s="173">
        <f t="shared" si="80"/>
        <v>39</v>
      </c>
      <c r="AK128" s="134">
        <f t="shared" si="81"/>
        <v>2</v>
      </c>
      <c r="AL128" s="174">
        <f t="shared" ref="AL128:AU128" si="141">M128</f>
        <v>0</v>
      </c>
      <c r="AM128" s="174">
        <f t="shared" si="141"/>
        <v>0.3</v>
      </c>
      <c r="AN128" s="174">
        <f t="shared" si="141"/>
        <v>0.4</v>
      </c>
      <c r="AO128" s="174">
        <f t="shared" si="141"/>
        <v>0.1</v>
      </c>
      <c r="AP128" s="174">
        <f t="shared" si="141"/>
        <v>0</v>
      </c>
      <c r="AQ128" s="174">
        <f t="shared" si="141"/>
        <v>0.05</v>
      </c>
      <c r="AR128" s="174">
        <f t="shared" si="141"/>
        <v>0.15</v>
      </c>
      <c r="AS128" s="174">
        <f t="shared" si="141"/>
        <v>0</v>
      </c>
      <c r="AT128" s="174">
        <f t="shared" si="141"/>
        <v>0</v>
      </c>
      <c r="AU128" s="174">
        <f t="shared" si="141"/>
        <v>0</v>
      </c>
      <c r="AV128" s="175">
        <f t="shared" si="83"/>
        <v>1</v>
      </c>
      <c r="AW128" s="176" t="e">
        <f>#REF!/1000</f>
        <v>#REF!</v>
      </c>
      <c r="AX128" s="176" t="e">
        <f>#REF!/1000</f>
        <v>#REF!</v>
      </c>
      <c r="AY128" s="176" t="e">
        <f>#REF!/1000</f>
        <v>#REF!</v>
      </c>
      <c r="AZ128" s="176" t="e">
        <f>#REF!/1000</f>
        <v>#REF!</v>
      </c>
      <c r="BA128" s="176" t="e">
        <f>#REF!/1000</f>
        <v>#REF!</v>
      </c>
      <c r="BB128" s="176" t="e">
        <f>#REF!/1000</f>
        <v>#REF!</v>
      </c>
      <c r="BC128" s="176" t="e">
        <f>#REF!/1000</f>
        <v>#REF!</v>
      </c>
      <c r="BD128" s="176" t="e">
        <f>#REF!/1000</f>
        <v>#REF!</v>
      </c>
      <c r="BE128" s="177" t="e">
        <f>#REF!/1000</f>
        <v>#REF!</v>
      </c>
      <c r="BF128" s="177" t="e">
        <f>#REF!/1000</f>
        <v>#REF!</v>
      </c>
      <c r="BG128" s="178" t="e">
        <f t="shared" si="84"/>
        <v>#REF!</v>
      </c>
    </row>
    <row r="129" ht="16" customHeight="1" spans="1:59">
      <c r="A129" s="22">
        <v>123</v>
      </c>
      <c r="B129" s="39" t="s">
        <v>5535</v>
      </c>
      <c r="C129" s="68" t="s">
        <v>5536</v>
      </c>
      <c r="D129" s="22">
        <v>130</v>
      </c>
      <c r="E129" s="22">
        <v>4</v>
      </c>
      <c r="F129" s="144">
        <v>84200</v>
      </c>
      <c r="G129" s="144" t="s">
        <v>3704</v>
      </c>
      <c r="H129" s="144" t="s">
        <v>5312</v>
      </c>
      <c r="I129" s="144" t="s">
        <v>5321</v>
      </c>
      <c r="J129" s="144" t="s">
        <v>5314</v>
      </c>
      <c r="K129" s="144">
        <f t="shared" si="74"/>
        <v>0.75</v>
      </c>
      <c r="L129" s="157">
        <v>3</v>
      </c>
      <c r="M129" s="171">
        <v>0.35</v>
      </c>
      <c r="N129" s="171">
        <v>0.35</v>
      </c>
      <c r="O129" s="171"/>
      <c r="P129" s="171">
        <v>0.15</v>
      </c>
      <c r="Q129" s="171"/>
      <c r="R129" s="171"/>
      <c r="S129" s="171">
        <v>0.05</v>
      </c>
      <c r="T129" s="171">
        <v>0.1</v>
      </c>
      <c r="U129" s="171"/>
      <c r="V129" s="171"/>
      <c r="W129" s="22">
        <v>4</v>
      </c>
      <c r="X129" s="29">
        <v>23064.315</v>
      </c>
      <c r="Y129" s="29">
        <v>92257.26</v>
      </c>
      <c r="Z129" s="36">
        <v>34695.84</v>
      </c>
      <c r="AA129" s="36">
        <f t="shared" si="75"/>
        <v>4</v>
      </c>
      <c r="AB129" s="29"/>
      <c r="AC129" s="29" t="e">
        <f t="shared" si="76"/>
        <v>#REF!</v>
      </c>
      <c r="AD129" s="29" t="e">
        <f t="shared" si="77"/>
        <v>#REF!</v>
      </c>
      <c r="AE129" s="172" t="e">
        <f t="shared" si="78"/>
        <v>#REF!</v>
      </c>
      <c r="AF129" s="28"/>
      <c r="AG129" s="24">
        <v>3</v>
      </c>
      <c r="AH129" s="173">
        <f t="shared" si="79"/>
        <v>1</v>
      </c>
      <c r="AI129" s="173"/>
      <c r="AJ129" s="173">
        <f t="shared" si="80"/>
        <v>2</v>
      </c>
      <c r="AK129" s="134">
        <f t="shared" si="81"/>
        <v>0.75</v>
      </c>
      <c r="AL129" s="174">
        <f t="shared" ref="AL129:AU129" si="142">M129</f>
        <v>0.35</v>
      </c>
      <c r="AM129" s="174">
        <f t="shared" si="142"/>
        <v>0.35</v>
      </c>
      <c r="AN129" s="174">
        <f t="shared" si="142"/>
        <v>0</v>
      </c>
      <c r="AO129" s="174">
        <f t="shared" si="142"/>
        <v>0.15</v>
      </c>
      <c r="AP129" s="174">
        <f t="shared" si="142"/>
        <v>0</v>
      </c>
      <c r="AQ129" s="174">
        <f t="shared" si="142"/>
        <v>0</v>
      </c>
      <c r="AR129" s="174">
        <f t="shared" si="142"/>
        <v>0.05</v>
      </c>
      <c r="AS129" s="174">
        <f t="shared" si="142"/>
        <v>0.1</v>
      </c>
      <c r="AT129" s="174">
        <f t="shared" si="142"/>
        <v>0</v>
      </c>
      <c r="AU129" s="174">
        <f t="shared" si="142"/>
        <v>0</v>
      </c>
      <c r="AV129" s="175">
        <f t="shared" si="83"/>
        <v>1</v>
      </c>
      <c r="AW129" s="176" t="e">
        <f>#REF!/1000</f>
        <v>#REF!</v>
      </c>
      <c r="AX129" s="176" t="e">
        <f>#REF!/1000</f>
        <v>#REF!</v>
      </c>
      <c r="AY129" s="176" t="e">
        <f>#REF!/1000</f>
        <v>#REF!</v>
      </c>
      <c r="AZ129" s="176" t="e">
        <f>#REF!/1000</f>
        <v>#REF!</v>
      </c>
      <c r="BA129" s="176" t="e">
        <f>#REF!/1000</f>
        <v>#REF!</v>
      </c>
      <c r="BB129" s="176" t="e">
        <f>#REF!/1000</f>
        <v>#REF!</v>
      </c>
      <c r="BC129" s="176" t="e">
        <f>#REF!/1000</f>
        <v>#REF!</v>
      </c>
      <c r="BD129" s="176" t="e">
        <f>#REF!/1000</f>
        <v>#REF!</v>
      </c>
      <c r="BE129" s="177" t="e">
        <f>#REF!/1000</f>
        <v>#REF!</v>
      </c>
      <c r="BF129" s="177" t="e">
        <f>#REF!/1000</f>
        <v>#REF!</v>
      </c>
      <c r="BG129" s="178" t="e">
        <f t="shared" si="84"/>
        <v>#REF!</v>
      </c>
    </row>
    <row r="130" ht="16" customHeight="1" spans="1:59">
      <c r="A130" s="22">
        <v>124</v>
      </c>
      <c r="B130" s="39" t="s">
        <v>5537</v>
      </c>
      <c r="C130" s="68" t="s">
        <v>5538</v>
      </c>
      <c r="D130" s="22">
        <v>194</v>
      </c>
      <c r="E130" s="22">
        <v>2</v>
      </c>
      <c r="F130" s="144">
        <v>84210</v>
      </c>
      <c r="G130" s="144" t="s">
        <v>3688</v>
      </c>
      <c r="H130" s="144" t="s">
        <v>5312</v>
      </c>
      <c r="I130" s="144" t="s">
        <v>5317</v>
      </c>
      <c r="J130" s="144" t="s">
        <v>5314</v>
      </c>
      <c r="K130" s="144">
        <f t="shared" si="74"/>
        <v>18</v>
      </c>
      <c r="L130" s="157">
        <v>36</v>
      </c>
      <c r="M130" s="171"/>
      <c r="N130" s="171">
        <v>0.18</v>
      </c>
      <c r="O130" s="171">
        <v>0.6</v>
      </c>
      <c r="P130" s="171"/>
      <c r="Q130" s="171"/>
      <c r="R130" s="171">
        <v>0.05</v>
      </c>
      <c r="S130" s="171">
        <v>0.1</v>
      </c>
      <c r="T130" s="171">
        <v>0.07</v>
      </c>
      <c r="U130" s="171"/>
      <c r="V130" s="171"/>
      <c r="W130" s="22">
        <v>2</v>
      </c>
      <c r="X130" s="29">
        <v>23049.575</v>
      </c>
      <c r="Y130" s="29">
        <v>46099.15</v>
      </c>
      <c r="Z130" s="36">
        <v>23195.52</v>
      </c>
      <c r="AA130" s="36">
        <f t="shared" si="75"/>
        <v>2</v>
      </c>
      <c r="AB130" s="29"/>
      <c r="AC130" s="29" t="e">
        <f t="shared" si="76"/>
        <v>#REF!</v>
      </c>
      <c r="AD130" s="29" t="e">
        <f t="shared" si="77"/>
        <v>#REF!</v>
      </c>
      <c r="AE130" s="172" t="e">
        <f t="shared" si="78"/>
        <v>#REF!</v>
      </c>
      <c r="AF130" s="28"/>
      <c r="AG130" s="24">
        <v>36</v>
      </c>
      <c r="AH130" s="173">
        <f t="shared" si="79"/>
        <v>1</v>
      </c>
      <c r="AI130" s="173">
        <v>36</v>
      </c>
      <c r="AJ130" s="173">
        <f t="shared" si="80"/>
        <v>35</v>
      </c>
      <c r="AK130" s="134">
        <f t="shared" si="81"/>
        <v>18</v>
      </c>
      <c r="AL130" s="174">
        <f t="shared" ref="AL130:AU130" si="143">M130</f>
        <v>0</v>
      </c>
      <c r="AM130" s="174">
        <f t="shared" si="143"/>
        <v>0.18</v>
      </c>
      <c r="AN130" s="174">
        <f t="shared" si="143"/>
        <v>0.6</v>
      </c>
      <c r="AO130" s="174">
        <f t="shared" si="143"/>
        <v>0</v>
      </c>
      <c r="AP130" s="174">
        <f t="shared" si="143"/>
        <v>0</v>
      </c>
      <c r="AQ130" s="174">
        <f t="shared" si="143"/>
        <v>0.05</v>
      </c>
      <c r="AR130" s="174">
        <f t="shared" si="143"/>
        <v>0.1</v>
      </c>
      <c r="AS130" s="174">
        <f t="shared" si="143"/>
        <v>0.07</v>
      </c>
      <c r="AT130" s="174">
        <f t="shared" si="143"/>
        <v>0</v>
      </c>
      <c r="AU130" s="174">
        <f t="shared" si="143"/>
        <v>0</v>
      </c>
      <c r="AV130" s="175">
        <f t="shared" si="83"/>
        <v>1</v>
      </c>
      <c r="AW130" s="176" t="e">
        <f>#REF!/1000</f>
        <v>#REF!</v>
      </c>
      <c r="AX130" s="176" t="e">
        <f>#REF!/1000</f>
        <v>#REF!</v>
      </c>
      <c r="AY130" s="176" t="e">
        <f>#REF!/1000</f>
        <v>#REF!</v>
      </c>
      <c r="AZ130" s="176" t="e">
        <f>#REF!/1000</f>
        <v>#REF!</v>
      </c>
      <c r="BA130" s="176" t="e">
        <f>#REF!/1000</f>
        <v>#REF!</v>
      </c>
      <c r="BB130" s="176" t="e">
        <f>#REF!/1000</f>
        <v>#REF!</v>
      </c>
      <c r="BC130" s="176" t="e">
        <f>#REF!/1000</f>
        <v>#REF!</v>
      </c>
      <c r="BD130" s="176" t="e">
        <f>#REF!/1000</f>
        <v>#REF!</v>
      </c>
      <c r="BE130" s="177" t="e">
        <f>#REF!/1000</f>
        <v>#REF!</v>
      </c>
      <c r="BF130" s="177" t="e">
        <f>#REF!/1000</f>
        <v>#REF!</v>
      </c>
      <c r="BG130" s="178" t="e">
        <f t="shared" si="84"/>
        <v>#REF!</v>
      </c>
    </row>
    <row r="131" ht="16" customHeight="1" spans="1:59">
      <c r="A131" s="179">
        <v>125</v>
      </c>
      <c r="B131" s="180" t="s">
        <v>5539</v>
      </c>
      <c r="C131" s="181" t="s">
        <v>5540</v>
      </c>
      <c r="D131" s="179">
        <v>150</v>
      </c>
      <c r="E131" s="179">
        <v>1</v>
      </c>
      <c r="F131" s="182">
        <v>2403314059</v>
      </c>
      <c r="G131" s="182" t="s">
        <v>3704</v>
      </c>
      <c r="H131" s="182" t="s">
        <v>3704</v>
      </c>
      <c r="I131" s="182" t="s">
        <v>5352</v>
      </c>
      <c r="J131" s="182" t="s">
        <v>5314</v>
      </c>
      <c r="K131" s="182">
        <f t="shared" si="74"/>
        <v>0.5</v>
      </c>
      <c r="L131" s="183">
        <v>0.5</v>
      </c>
      <c r="M131" s="184"/>
      <c r="N131" s="184">
        <v>1</v>
      </c>
      <c r="O131" s="184"/>
      <c r="P131" s="184"/>
      <c r="Q131" s="184"/>
      <c r="R131" s="184"/>
      <c r="S131" s="184"/>
      <c r="T131" s="184"/>
      <c r="U131" s="184"/>
      <c r="V131" s="184"/>
      <c r="W131" s="179">
        <v>1</v>
      </c>
      <c r="X131" s="185">
        <v>22809.01</v>
      </c>
      <c r="Y131" s="185">
        <v>22809.01</v>
      </c>
      <c r="Z131" s="186">
        <v>15609.21</v>
      </c>
      <c r="AA131" s="186">
        <f t="shared" si="75"/>
        <v>1</v>
      </c>
      <c r="AB131" s="29"/>
      <c r="AC131" s="185" t="e">
        <f t="shared" si="76"/>
        <v>#REF!</v>
      </c>
      <c r="AD131" s="185" t="e">
        <f t="shared" si="77"/>
        <v>#REF!</v>
      </c>
      <c r="AE131" s="187" t="e">
        <f t="shared" si="78"/>
        <v>#REF!</v>
      </c>
      <c r="AF131" s="188" t="s">
        <v>253</v>
      </c>
      <c r="AG131" s="189">
        <v>30</v>
      </c>
      <c r="AH131" s="190">
        <f t="shared" si="79"/>
        <v>1</v>
      </c>
      <c r="AI131" s="190">
        <v>30</v>
      </c>
      <c r="AJ131" s="190">
        <f t="shared" si="80"/>
        <v>29</v>
      </c>
      <c r="AK131" s="191">
        <f t="shared" si="81"/>
        <v>0.5</v>
      </c>
      <c r="AL131" s="174">
        <f t="shared" ref="AL131:AU131" si="144">M131</f>
        <v>0</v>
      </c>
      <c r="AM131" s="174">
        <f t="shared" si="144"/>
        <v>1</v>
      </c>
      <c r="AN131" s="174">
        <f t="shared" si="144"/>
        <v>0</v>
      </c>
      <c r="AO131" s="174">
        <f t="shared" si="144"/>
        <v>0</v>
      </c>
      <c r="AP131" s="174">
        <f t="shared" si="144"/>
        <v>0</v>
      </c>
      <c r="AQ131" s="174">
        <f t="shared" si="144"/>
        <v>0</v>
      </c>
      <c r="AR131" s="174">
        <f t="shared" si="144"/>
        <v>0</v>
      </c>
      <c r="AS131" s="174">
        <f t="shared" si="144"/>
        <v>0</v>
      </c>
      <c r="AT131" s="174">
        <f t="shared" si="144"/>
        <v>0</v>
      </c>
      <c r="AU131" s="174">
        <f t="shared" si="144"/>
        <v>0</v>
      </c>
      <c r="AV131" s="192">
        <f t="shared" si="83"/>
        <v>1</v>
      </c>
      <c r="AW131" s="193" t="e">
        <f>#REF!/1000</f>
        <v>#REF!</v>
      </c>
      <c r="AX131" s="193" t="e">
        <f>#REF!/1000</f>
        <v>#REF!</v>
      </c>
      <c r="AY131" s="193" t="e">
        <f>#REF!/1000</f>
        <v>#REF!</v>
      </c>
      <c r="AZ131" s="193" t="e">
        <f>#REF!/1000</f>
        <v>#REF!</v>
      </c>
      <c r="BA131" s="193" t="e">
        <f>#REF!/1000</f>
        <v>#REF!</v>
      </c>
      <c r="BB131" s="193" t="e">
        <f>#REF!/1000</f>
        <v>#REF!</v>
      </c>
      <c r="BC131" s="193" t="e">
        <f>#REF!/1000</f>
        <v>#REF!</v>
      </c>
      <c r="BD131" s="193" t="e">
        <f>#REF!/1000</f>
        <v>#REF!</v>
      </c>
      <c r="BE131" s="194" t="e">
        <f>#REF!/1000</f>
        <v>#REF!</v>
      </c>
      <c r="BF131" s="194" t="e">
        <f>#REF!/1000</f>
        <v>#REF!</v>
      </c>
      <c r="BG131" s="195" t="e">
        <f t="shared" si="84"/>
        <v>#REF!</v>
      </c>
    </row>
    <row r="132" ht="16" customHeight="1" spans="1:59">
      <c r="A132" s="22">
        <v>126</v>
      </c>
      <c r="B132" s="39" t="s">
        <v>5541</v>
      </c>
      <c r="C132" s="68" t="s">
        <v>5542</v>
      </c>
      <c r="D132" s="22">
        <v>130</v>
      </c>
      <c r="E132" s="22">
        <v>1</v>
      </c>
      <c r="F132" s="144">
        <v>84121</v>
      </c>
      <c r="G132" s="144" t="s">
        <v>3704</v>
      </c>
      <c r="H132" s="144" t="s">
        <v>5312</v>
      </c>
      <c r="I132" s="144" t="s">
        <v>5313</v>
      </c>
      <c r="J132" s="144" t="s">
        <v>5314</v>
      </c>
      <c r="K132" s="144">
        <f t="shared" si="74"/>
        <v>2</v>
      </c>
      <c r="L132" s="157">
        <v>2</v>
      </c>
      <c r="M132" s="171">
        <v>0.5</v>
      </c>
      <c r="N132" s="171">
        <v>0.05</v>
      </c>
      <c r="O132" s="171"/>
      <c r="P132" s="171">
        <v>0.22</v>
      </c>
      <c r="Q132" s="171"/>
      <c r="R132" s="171"/>
      <c r="S132" s="171">
        <v>0.1</v>
      </c>
      <c r="T132" s="171">
        <v>0.13</v>
      </c>
      <c r="U132" s="171"/>
      <c r="V132" s="171"/>
      <c r="W132" s="22">
        <v>1</v>
      </c>
      <c r="X132" s="29">
        <v>22633.41</v>
      </c>
      <c r="Y132" s="29">
        <v>22633.41</v>
      </c>
      <c r="Z132" s="36">
        <v>4237.57</v>
      </c>
      <c r="AA132" s="36">
        <f t="shared" si="75"/>
        <v>1</v>
      </c>
      <c r="AB132" s="29"/>
      <c r="AC132" s="29" t="e">
        <f t="shared" si="76"/>
        <v>#REF!</v>
      </c>
      <c r="AD132" s="29" t="e">
        <f t="shared" si="77"/>
        <v>#REF!</v>
      </c>
      <c r="AE132" s="172" t="e">
        <f t="shared" si="78"/>
        <v>#REF!</v>
      </c>
      <c r="AF132" s="28"/>
      <c r="AG132" s="24">
        <v>2</v>
      </c>
      <c r="AH132" s="173">
        <f t="shared" si="79"/>
        <v>1</v>
      </c>
      <c r="AI132" s="173"/>
      <c r="AJ132" s="173">
        <f t="shared" si="80"/>
        <v>1</v>
      </c>
      <c r="AK132" s="134">
        <f t="shared" si="81"/>
        <v>2</v>
      </c>
      <c r="AL132" s="174">
        <f t="shared" ref="AL132:AU132" si="145">M132</f>
        <v>0.5</v>
      </c>
      <c r="AM132" s="174">
        <f t="shared" si="145"/>
        <v>0.05</v>
      </c>
      <c r="AN132" s="174">
        <f t="shared" si="145"/>
        <v>0</v>
      </c>
      <c r="AO132" s="174">
        <f t="shared" si="145"/>
        <v>0.22</v>
      </c>
      <c r="AP132" s="174">
        <f t="shared" si="145"/>
        <v>0</v>
      </c>
      <c r="AQ132" s="174">
        <f t="shared" si="145"/>
        <v>0</v>
      </c>
      <c r="AR132" s="174">
        <f t="shared" si="145"/>
        <v>0.1</v>
      </c>
      <c r="AS132" s="174">
        <f t="shared" si="145"/>
        <v>0.13</v>
      </c>
      <c r="AT132" s="174">
        <f t="shared" si="145"/>
        <v>0</v>
      </c>
      <c r="AU132" s="174">
        <f t="shared" si="145"/>
        <v>0</v>
      </c>
      <c r="AV132" s="175">
        <f t="shared" si="83"/>
        <v>1</v>
      </c>
      <c r="AW132" s="176" t="e">
        <f>#REF!/1000</f>
        <v>#REF!</v>
      </c>
      <c r="AX132" s="176" t="e">
        <f>#REF!/1000</f>
        <v>#REF!</v>
      </c>
      <c r="AY132" s="176" t="e">
        <f>#REF!/1000</f>
        <v>#REF!</v>
      </c>
      <c r="AZ132" s="176" t="e">
        <f>#REF!/1000</f>
        <v>#REF!</v>
      </c>
      <c r="BA132" s="176" t="e">
        <f>#REF!/1000</f>
        <v>#REF!</v>
      </c>
      <c r="BB132" s="176" t="e">
        <f>#REF!/1000</f>
        <v>#REF!</v>
      </c>
      <c r="BC132" s="176" t="e">
        <f>#REF!/1000</f>
        <v>#REF!</v>
      </c>
      <c r="BD132" s="176" t="e">
        <f>#REF!/1000</f>
        <v>#REF!</v>
      </c>
      <c r="BE132" s="177" t="e">
        <f>#REF!/1000</f>
        <v>#REF!</v>
      </c>
      <c r="BF132" s="177" t="e">
        <f>#REF!/1000</f>
        <v>#REF!</v>
      </c>
      <c r="BG132" s="178" t="e">
        <f t="shared" si="84"/>
        <v>#REF!</v>
      </c>
    </row>
    <row r="133" ht="16" customHeight="1" spans="1:59">
      <c r="A133" s="22">
        <v>127</v>
      </c>
      <c r="B133" s="39" t="s">
        <v>5543</v>
      </c>
      <c r="C133" s="68" t="s">
        <v>5544</v>
      </c>
      <c r="D133" s="22">
        <v>130</v>
      </c>
      <c r="E133" s="22">
        <v>1</v>
      </c>
      <c r="F133" s="144">
        <v>84000</v>
      </c>
      <c r="G133" s="144" t="s">
        <v>3704</v>
      </c>
      <c r="H133" s="144" t="s">
        <v>5312</v>
      </c>
      <c r="I133" s="144" t="s">
        <v>5313</v>
      </c>
      <c r="J133" s="144" t="s">
        <v>5314</v>
      </c>
      <c r="K133" s="144">
        <f t="shared" si="74"/>
        <v>25</v>
      </c>
      <c r="L133" s="157">
        <v>25</v>
      </c>
      <c r="M133" s="171">
        <v>0.35</v>
      </c>
      <c r="N133" s="171">
        <v>0.35</v>
      </c>
      <c r="O133" s="171"/>
      <c r="P133" s="171">
        <v>0.15</v>
      </c>
      <c r="Q133" s="171"/>
      <c r="R133" s="171"/>
      <c r="S133" s="171">
        <v>0.05</v>
      </c>
      <c r="T133" s="171">
        <v>0.1</v>
      </c>
      <c r="U133" s="171"/>
      <c r="V133" s="171"/>
      <c r="W133" s="22">
        <v>1</v>
      </c>
      <c r="X133" s="29">
        <v>22572.02</v>
      </c>
      <c r="Y133" s="29">
        <v>22572.02</v>
      </c>
      <c r="Z133" s="36">
        <v>4226.85</v>
      </c>
      <c r="AA133" s="36">
        <f t="shared" si="75"/>
        <v>1</v>
      </c>
      <c r="AB133" s="29"/>
      <c r="AC133" s="29" t="e">
        <f t="shared" si="76"/>
        <v>#REF!</v>
      </c>
      <c r="AD133" s="29" t="e">
        <f t="shared" si="77"/>
        <v>#REF!</v>
      </c>
      <c r="AE133" s="172" t="e">
        <f t="shared" si="78"/>
        <v>#REF!</v>
      </c>
      <c r="AF133" s="28"/>
      <c r="AG133" s="24">
        <v>3</v>
      </c>
      <c r="AH133" s="173">
        <f t="shared" si="79"/>
        <v>1</v>
      </c>
      <c r="AI133" s="173"/>
      <c r="AJ133" s="173">
        <f t="shared" si="80"/>
        <v>2</v>
      </c>
      <c r="AK133" s="134">
        <f t="shared" si="81"/>
        <v>25</v>
      </c>
      <c r="AL133" s="174">
        <f t="shared" ref="AL133:AU133" si="146">M133</f>
        <v>0.35</v>
      </c>
      <c r="AM133" s="174">
        <f t="shared" si="146"/>
        <v>0.35</v>
      </c>
      <c r="AN133" s="174">
        <f t="shared" si="146"/>
        <v>0</v>
      </c>
      <c r="AO133" s="174">
        <f t="shared" si="146"/>
        <v>0.15</v>
      </c>
      <c r="AP133" s="174">
        <f t="shared" si="146"/>
        <v>0</v>
      </c>
      <c r="AQ133" s="174">
        <f t="shared" si="146"/>
        <v>0</v>
      </c>
      <c r="AR133" s="174">
        <f t="shared" si="146"/>
        <v>0.05</v>
      </c>
      <c r="AS133" s="174">
        <f t="shared" si="146"/>
        <v>0.1</v>
      </c>
      <c r="AT133" s="174">
        <f t="shared" si="146"/>
        <v>0</v>
      </c>
      <c r="AU133" s="174">
        <f t="shared" si="146"/>
        <v>0</v>
      </c>
      <c r="AV133" s="175">
        <f t="shared" si="83"/>
        <v>1</v>
      </c>
      <c r="AW133" s="176" t="e">
        <f>#REF!/1000</f>
        <v>#REF!</v>
      </c>
      <c r="AX133" s="176" t="e">
        <f>#REF!/1000</f>
        <v>#REF!</v>
      </c>
      <c r="AY133" s="176" t="e">
        <f>#REF!/1000</f>
        <v>#REF!</v>
      </c>
      <c r="AZ133" s="176" t="e">
        <f>#REF!/1000</f>
        <v>#REF!</v>
      </c>
      <c r="BA133" s="176" t="e">
        <f>#REF!/1000</f>
        <v>#REF!</v>
      </c>
      <c r="BB133" s="176" t="e">
        <f>#REF!/1000</f>
        <v>#REF!</v>
      </c>
      <c r="BC133" s="176" t="e">
        <f>#REF!/1000</f>
        <v>#REF!</v>
      </c>
      <c r="BD133" s="176" t="e">
        <f>#REF!/1000</f>
        <v>#REF!</v>
      </c>
      <c r="BE133" s="177" t="e">
        <f>#REF!/1000</f>
        <v>#REF!</v>
      </c>
      <c r="BF133" s="177" t="e">
        <f>#REF!/1000</f>
        <v>#REF!</v>
      </c>
      <c r="BG133" s="178" t="e">
        <f t="shared" si="84"/>
        <v>#REF!</v>
      </c>
    </row>
    <row r="134" ht="16" customHeight="1" spans="1:59">
      <c r="A134" s="22">
        <v>128</v>
      </c>
      <c r="B134" s="39" t="s">
        <v>5545</v>
      </c>
      <c r="C134" s="68" t="s">
        <v>5546</v>
      </c>
      <c r="D134" s="22">
        <v>226</v>
      </c>
      <c r="E134" s="22">
        <v>2</v>
      </c>
      <c r="F134" s="144">
        <v>84851</v>
      </c>
      <c r="G134" s="144" t="s">
        <v>3707</v>
      </c>
      <c r="H134" s="144" t="s">
        <v>5312</v>
      </c>
      <c r="I134" s="144" t="s">
        <v>5345</v>
      </c>
      <c r="J134" s="144" t="s">
        <v>5314</v>
      </c>
      <c r="K134" s="144">
        <f t="shared" si="74"/>
        <v>1.5</v>
      </c>
      <c r="L134" s="157">
        <v>3</v>
      </c>
      <c r="M134" s="171">
        <v>0.04</v>
      </c>
      <c r="N134" s="171">
        <v>0.15</v>
      </c>
      <c r="O134" s="171">
        <v>0.45</v>
      </c>
      <c r="P134" s="171">
        <v>0.02</v>
      </c>
      <c r="Q134" s="171"/>
      <c r="R134" s="171">
        <v>0.01</v>
      </c>
      <c r="S134" s="171">
        <v>0.25</v>
      </c>
      <c r="T134" s="171">
        <v>0.08</v>
      </c>
      <c r="U134" s="171"/>
      <c r="V134" s="171"/>
      <c r="W134" s="22">
        <v>2</v>
      </c>
      <c r="X134" s="29">
        <v>22274.535</v>
      </c>
      <c r="Y134" s="29">
        <v>44549.07</v>
      </c>
      <c r="Z134" s="36">
        <v>8356.24</v>
      </c>
      <c r="AA134" s="36">
        <f t="shared" si="75"/>
        <v>2</v>
      </c>
      <c r="AB134" s="29"/>
      <c r="AC134" s="29" t="e">
        <f t="shared" si="76"/>
        <v>#REF!</v>
      </c>
      <c r="AD134" s="29" t="e">
        <f t="shared" si="77"/>
        <v>#REF!</v>
      </c>
      <c r="AE134" s="172" t="e">
        <f t="shared" si="78"/>
        <v>#REF!</v>
      </c>
      <c r="AF134" s="28"/>
      <c r="AG134" s="24">
        <v>3</v>
      </c>
      <c r="AH134" s="173">
        <f t="shared" si="79"/>
        <v>1</v>
      </c>
      <c r="AI134" s="173"/>
      <c r="AJ134" s="173">
        <f t="shared" si="80"/>
        <v>2</v>
      </c>
      <c r="AK134" s="134">
        <f t="shared" si="81"/>
        <v>1.5</v>
      </c>
      <c r="AL134" s="174">
        <f t="shared" ref="AL134:AU134" si="147">M134</f>
        <v>0.04</v>
      </c>
      <c r="AM134" s="174">
        <f t="shared" si="147"/>
        <v>0.15</v>
      </c>
      <c r="AN134" s="174">
        <f t="shared" si="147"/>
        <v>0.45</v>
      </c>
      <c r="AO134" s="174">
        <f t="shared" si="147"/>
        <v>0.02</v>
      </c>
      <c r="AP134" s="174">
        <f t="shared" si="147"/>
        <v>0</v>
      </c>
      <c r="AQ134" s="174">
        <f t="shared" si="147"/>
        <v>0.01</v>
      </c>
      <c r="AR134" s="174">
        <f t="shared" si="147"/>
        <v>0.25</v>
      </c>
      <c r="AS134" s="174">
        <f t="shared" si="147"/>
        <v>0.08</v>
      </c>
      <c r="AT134" s="174">
        <f t="shared" si="147"/>
        <v>0</v>
      </c>
      <c r="AU134" s="174">
        <f t="shared" si="147"/>
        <v>0</v>
      </c>
      <c r="AV134" s="175">
        <f t="shared" si="83"/>
        <v>1</v>
      </c>
      <c r="AW134" s="176" t="e">
        <f>#REF!/1000</f>
        <v>#REF!</v>
      </c>
      <c r="AX134" s="176" t="e">
        <f>#REF!/1000</f>
        <v>#REF!</v>
      </c>
      <c r="AY134" s="176" t="e">
        <f>#REF!/1000</f>
        <v>#REF!</v>
      </c>
      <c r="AZ134" s="176" t="e">
        <f>#REF!/1000</f>
        <v>#REF!</v>
      </c>
      <c r="BA134" s="176" t="e">
        <f>#REF!/1000</f>
        <v>#REF!</v>
      </c>
      <c r="BB134" s="176" t="e">
        <f>#REF!/1000</f>
        <v>#REF!</v>
      </c>
      <c r="BC134" s="176" t="e">
        <f>#REF!/1000</f>
        <v>#REF!</v>
      </c>
      <c r="BD134" s="176" t="e">
        <f>#REF!/1000</f>
        <v>#REF!</v>
      </c>
      <c r="BE134" s="177" t="e">
        <f>#REF!/1000</f>
        <v>#REF!</v>
      </c>
      <c r="BF134" s="177" t="e">
        <f>#REF!/1000</f>
        <v>#REF!</v>
      </c>
      <c r="BG134" s="178" t="e">
        <f t="shared" si="84"/>
        <v>#REF!</v>
      </c>
    </row>
    <row r="135" ht="16" customHeight="1" spans="1:59">
      <c r="A135" s="22">
        <v>129</v>
      </c>
      <c r="B135" s="39" t="s">
        <v>5547</v>
      </c>
      <c r="C135" s="68" t="s">
        <v>5548</v>
      </c>
      <c r="D135" s="22">
        <v>130</v>
      </c>
      <c r="E135" s="22">
        <v>1</v>
      </c>
      <c r="F135" s="144">
        <v>84439</v>
      </c>
      <c r="G135" s="144" t="s">
        <v>3704</v>
      </c>
      <c r="H135" s="144" t="s">
        <v>5312</v>
      </c>
      <c r="I135" s="144" t="s">
        <v>5321</v>
      </c>
      <c r="J135" s="144" t="s">
        <v>5314</v>
      </c>
      <c r="K135" s="144">
        <f t="shared" ref="K135:K198" si="148">L135/E135</f>
        <v>25</v>
      </c>
      <c r="L135" s="157">
        <v>25</v>
      </c>
      <c r="M135" s="171"/>
      <c r="N135" s="171"/>
      <c r="O135" s="171">
        <v>0.15</v>
      </c>
      <c r="P135" s="171">
        <v>0.1</v>
      </c>
      <c r="Q135" s="171"/>
      <c r="R135" s="171"/>
      <c r="S135" s="171">
        <v>0.5</v>
      </c>
      <c r="T135" s="171">
        <v>0.25</v>
      </c>
      <c r="U135" s="171"/>
      <c r="V135" s="171"/>
      <c r="W135" s="22">
        <v>1</v>
      </c>
      <c r="X135" s="29">
        <v>22078.73</v>
      </c>
      <c r="Y135" s="29">
        <v>22078.73</v>
      </c>
      <c r="Z135" s="36">
        <v>4144.98</v>
      </c>
      <c r="AA135" s="36">
        <f t="shared" ref="AA135:AA198" si="149">W135</f>
        <v>1</v>
      </c>
      <c r="AB135" s="29"/>
      <c r="AC135" s="29" t="e">
        <f t="shared" ref="AC135:AC198" si="150">BG135</f>
        <v>#REF!</v>
      </c>
      <c r="AD135" s="29" t="e">
        <f t="shared" ref="AD135:AD198" si="151">AC135-Z135</f>
        <v>#REF!</v>
      </c>
      <c r="AE135" s="172" t="e">
        <f t="shared" ref="AE135:AE198" si="152">AD135/Z135</f>
        <v>#REF!</v>
      </c>
      <c r="AF135" s="28"/>
      <c r="AG135" s="24">
        <v>25</v>
      </c>
      <c r="AH135" s="173">
        <f t="shared" ref="AH135:AH198" si="153">SUM(M135:T135)</f>
        <v>1</v>
      </c>
      <c r="AI135" s="173"/>
      <c r="AJ135" s="173">
        <f t="shared" ref="AJ135:AJ198" si="154">AG135-AH135</f>
        <v>24</v>
      </c>
      <c r="AK135" s="134">
        <f t="shared" ref="AK135:AK198" si="155">L135/E135</f>
        <v>25</v>
      </c>
      <c r="AL135" s="174">
        <f t="shared" ref="AL135:AU135" si="156">M135</f>
        <v>0</v>
      </c>
      <c r="AM135" s="174">
        <f t="shared" si="156"/>
        <v>0</v>
      </c>
      <c r="AN135" s="174">
        <f t="shared" si="156"/>
        <v>0.15</v>
      </c>
      <c r="AO135" s="174">
        <f t="shared" si="156"/>
        <v>0.1</v>
      </c>
      <c r="AP135" s="174">
        <f t="shared" si="156"/>
        <v>0</v>
      </c>
      <c r="AQ135" s="174">
        <f t="shared" si="156"/>
        <v>0</v>
      </c>
      <c r="AR135" s="174">
        <f t="shared" si="156"/>
        <v>0.5</v>
      </c>
      <c r="AS135" s="174">
        <f t="shared" si="156"/>
        <v>0.25</v>
      </c>
      <c r="AT135" s="174">
        <f t="shared" si="156"/>
        <v>0</v>
      </c>
      <c r="AU135" s="174">
        <f t="shared" si="156"/>
        <v>0</v>
      </c>
      <c r="AV135" s="175">
        <f t="shared" ref="AV135:AV198" si="157">SUM(AL135:AU135)</f>
        <v>1</v>
      </c>
      <c r="AW135" s="176" t="e">
        <f>#REF!/1000</f>
        <v>#REF!</v>
      </c>
      <c r="AX135" s="176" t="e">
        <f>#REF!/1000</f>
        <v>#REF!</v>
      </c>
      <c r="AY135" s="176" t="e">
        <f>#REF!/1000</f>
        <v>#REF!</v>
      </c>
      <c r="AZ135" s="176" t="e">
        <f>#REF!/1000</f>
        <v>#REF!</v>
      </c>
      <c r="BA135" s="176" t="e">
        <f>#REF!/1000</f>
        <v>#REF!</v>
      </c>
      <c r="BB135" s="176" t="e">
        <f>#REF!/1000</f>
        <v>#REF!</v>
      </c>
      <c r="BC135" s="176" t="e">
        <f>#REF!/1000</f>
        <v>#REF!</v>
      </c>
      <c r="BD135" s="176" t="e">
        <f>#REF!/1000</f>
        <v>#REF!</v>
      </c>
      <c r="BE135" s="177" t="e">
        <f>#REF!/1000</f>
        <v>#REF!</v>
      </c>
      <c r="BF135" s="177" t="e">
        <f>#REF!/1000</f>
        <v>#REF!</v>
      </c>
      <c r="BG135" s="178" t="e">
        <f t="shared" ref="BG135:BG198" si="158">ROUND((AL135*AW135+AM135*AX135+AN135*AY135+AO135*AZ135+AP135*BA135+AQ135*BB135+AR135*BC135+AS135*BD135+AT135*BE135+AU135*BF135)*L135,2)</f>
        <v>#REF!</v>
      </c>
    </row>
    <row r="136" ht="16" customHeight="1" spans="1:59">
      <c r="A136" s="22">
        <v>130</v>
      </c>
      <c r="B136" s="39" t="s">
        <v>5549</v>
      </c>
      <c r="C136" s="68" t="s">
        <v>5550</v>
      </c>
      <c r="D136" s="22">
        <v>194</v>
      </c>
      <c r="E136" s="22">
        <v>2</v>
      </c>
      <c r="F136" s="144">
        <v>84214</v>
      </c>
      <c r="G136" s="144" t="s">
        <v>3688</v>
      </c>
      <c r="H136" s="144" t="s">
        <v>5312</v>
      </c>
      <c r="I136" s="144" t="s">
        <v>5317</v>
      </c>
      <c r="J136" s="144" t="s">
        <v>5314</v>
      </c>
      <c r="K136" s="144">
        <f t="shared" si="148"/>
        <v>7.8</v>
      </c>
      <c r="L136" s="157">
        <v>15.6</v>
      </c>
      <c r="M136" s="171">
        <v>0.0320512820512821</v>
      </c>
      <c r="N136" s="171">
        <v>0.403846153846154</v>
      </c>
      <c r="O136" s="171">
        <v>0.474358974358974</v>
      </c>
      <c r="P136" s="171">
        <v>0.00641025641025641</v>
      </c>
      <c r="Q136" s="171">
        <v>0.0384615384615385</v>
      </c>
      <c r="R136" s="171">
        <v>0.0256410256410256</v>
      </c>
      <c r="S136" s="171">
        <v>0.0192307692307692</v>
      </c>
      <c r="T136" s="171"/>
      <c r="U136" s="171"/>
      <c r="V136" s="171"/>
      <c r="W136" s="22">
        <v>2</v>
      </c>
      <c r="X136" s="29">
        <v>21182.005</v>
      </c>
      <c r="Y136" s="29">
        <v>42364.01</v>
      </c>
      <c r="Z136" s="36">
        <v>22220.92</v>
      </c>
      <c r="AA136" s="36">
        <f t="shared" si="149"/>
        <v>2</v>
      </c>
      <c r="AB136" s="29"/>
      <c r="AC136" s="29" t="e">
        <f t="shared" si="150"/>
        <v>#REF!</v>
      </c>
      <c r="AD136" s="29" t="e">
        <f t="shared" si="151"/>
        <v>#REF!</v>
      </c>
      <c r="AE136" s="172" t="e">
        <f t="shared" si="152"/>
        <v>#REF!</v>
      </c>
      <c r="AF136" s="28"/>
      <c r="AG136" s="24">
        <v>15</v>
      </c>
      <c r="AH136" s="173">
        <f t="shared" si="153"/>
        <v>1</v>
      </c>
      <c r="AI136" s="173" t="s">
        <v>5318</v>
      </c>
      <c r="AJ136" s="173">
        <f t="shared" si="154"/>
        <v>14</v>
      </c>
      <c r="AK136" s="134">
        <f t="shared" si="155"/>
        <v>7.8</v>
      </c>
      <c r="AL136" s="174">
        <f t="shared" ref="AL136:AU136" si="159">M136</f>
        <v>0.0320512820512821</v>
      </c>
      <c r="AM136" s="174">
        <f t="shared" si="159"/>
        <v>0.403846153846154</v>
      </c>
      <c r="AN136" s="174">
        <f t="shared" si="159"/>
        <v>0.474358974358974</v>
      </c>
      <c r="AO136" s="174">
        <f t="shared" si="159"/>
        <v>0.00641025641025641</v>
      </c>
      <c r="AP136" s="174">
        <f t="shared" si="159"/>
        <v>0.0384615384615385</v>
      </c>
      <c r="AQ136" s="174">
        <f t="shared" si="159"/>
        <v>0.0256410256410256</v>
      </c>
      <c r="AR136" s="174">
        <f t="shared" si="159"/>
        <v>0.0192307692307692</v>
      </c>
      <c r="AS136" s="174">
        <f t="shared" si="159"/>
        <v>0</v>
      </c>
      <c r="AT136" s="174">
        <f t="shared" si="159"/>
        <v>0</v>
      </c>
      <c r="AU136" s="174">
        <f t="shared" si="159"/>
        <v>0</v>
      </c>
      <c r="AV136" s="175">
        <f t="shared" si="157"/>
        <v>1</v>
      </c>
      <c r="AW136" s="176" t="e">
        <f>#REF!/1000</f>
        <v>#REF!</v>
      </c>
      <c r="AX136" s="176" t="e">
        <f>#REF!/1000</f>
        <v>#REF!</v>
      </c>
      <c r="AY136" s="176" t="e">
        <f>#REF!/1000</f>
        <v>#REF!</v>
      </c>
      <c r="AZ136" s="176" t="e">
        <f>#REF!/1000</f>
        <v>#REF!</v>
      </c>
      <c r="BA136" s="176" t="e">
        <f>#REF!/1000</f>
        <v>#REF!</v>
      </c>
      <c r="BB136" s="176" t="e">
        <f>#REF!/1000</f>
        <v>#REF!</v>
      </c>
      <c r="BC136" s="176" t="e">
        <f>#REF!/1000</f>
        <v>#REF!</v>
      </c>
      <c r="BD136" s="176" t="e">
        <f>#REF!/1000</f>
        <v>#REF!</v>
      </c>
      <c r="BE136" s="177" t="e">
        <f>#REF!/1000</f>
        <v>#REF!</v>
      </c>
      <c r="BF136" s="177" t="e">
        <f>#REF!/1000</f>
        <v>#REF!</v>
      </c>
      <c r="BG136" s="178" t="e">
        <f t="shared" si="158"/>
        <v>#REF!</v>
      </c>
    </row>
    <row r="137" ht="16" customHeight="1" spans="1:59">
      <c r="A137" s="22">
        <v>131</v>
      </c>
      <c r="B137" s="39" t="s">
        <v>5551</v>
      </c>
      <c r="C137" s="68" t="s">
        <v>5552</v>
      </c>
      <c r="D137" s="22">
        <v>194</v>
      </c>
      <c r="E137" s="22">
        <v>1</v>
      </c>
      <c r="F137" s="144">
        <v>84337</v>
      </c>
      <c r="G137" s="144" t="s">
        <v>3704</v>
      </c>
      <c r="H137" s="144" t="s">
        <v>5312</v>
      </c>
      <c r="I137" s="144" t="s">
        <v>5313</v>
      </c>
      <c r="J137" s="144" t="s">
        <v>5314</v>
      </c>
      <c r="K137" s="144">
        <f t="shared" si="148"/>
        <v>1.5</v>
      </c>
      <c r="L137" s="157">
        <v>1.5</v>
      </c>
      <c r="M137" s="171">
        <v>0.493333333333333</v>
      </c>
      <c r="N137" s="171">
        <v>0.0533333333333333</v>
      </c>
      <c r="O137" s="171"/>
      <c r="P137" s="171">
        <v>0.22</v>
      </c>
      <c r="Q137" s="171"/>
      <c r="R137" s="171"/>
      <c r="S137" s="171">
        <v>0.1</v>
      </c>
      <c r="T137" s="171">
        <v>0.133333333333333</v>
      </c>
      <c r="U137" s="171"/>
      <c r="V137" s="171"/>
      <c r="W137" s="22">
        <v>1</v>
      </c>
      <c r="X137" s="29">
        <v>21064.2</v>
      </c>
      <c r="Y137" s="29">
        <v>21064.2</v>
      </c>
      <c r="Z137" s="36">
        <v>11013</v>
      </c>
      <c r="AA137" s="36">
        <f t="shared" si="149"/>
        <v>1</v>
      </c>
      <c r="AB137" s="29"/>
      <c r="AC137" s="29" t="e">
        <f t="shared" si="150"/>
        <v>#REF!</v>
      </c>
      <c r="AD137" s="29" t="e">
        <f t="shared" si="151"/>
        <v>#REF!</v>
      </c>
      <c r="AE137" s="172" t="e">
        <f t="shared" si="152"/>
        <v>#REF!</v>
      </c>
      <c r="AF137" s="28"/>
      <c r="AG137" s="24">
        <v>1.5</v>
      </c>
      <c r="AH137" s="173">
        <f t="shared" si="153"/>
        <v>0.999999999999999</v>
      </c>
      <c r="AI137" s="173"/>
      <c r="AJ137" s="173">
        <f t="shared" si="154"/>
        <v>0.500000000000001</v>
      </c>
      <c r="AK137" s="134">
        <f t="shared" si="155"/>
        <v>1.5</v>
      </c>
      <c r="AL137" s="174">
        <f t="shared" ref="AL137:AU137" si="160">M137</f>
        <v>0.493333333333333</v>
      </c>
      <c r="AM137" s="174">
        <f t="shared" si="160"/>
        <v>0.0533333333333333</v>
      </c>
      <c r="AN137" s="174">
        <f t="shared" si="160"/>
        <v>0</v>
      </c>
      <c r="AO137" s="174">
        <f t="shared" si="160"/>
        <v>0.22</v>
      </c>
      <c r="AP137" s="174">
        <f t="shared" si="160"/>
        <v>0</v>
      </c>
      <c r="AQ137" s="174">
        <f t="shared" si="160"/>
        <v>0</v>
      </c>
      <c r="AR137" s="174">
        <f t="shared" si="160"/>
        <v>0.1</v>
      </c>
      <c r="AS137" s="174">
        <f t="shared" si="160"/>
        <v>0.133333333333333</v>
      </c>
      <c r="AT137" s="174">
        <f t="shared" si="160"/>
        <v>0</v>
      </c>
      <c r="AU137" s="174">
        <f t="shared" si="160"/>
        <v>0</v>
      </c>
      <c r="AV137" s="175">
        <f t="shared" si="157"/>
        <v>0.999999999999999</v>
      </c>
      <c r="AW137" s="176" t="e">
        <f>#REF!/1000</f>
        <v>#REF!</v>
      </c>
      <c r="AX137" s="176" t="e">
        <f>#REF!/1000</f>
        <v>#REF!</v>
      </c>
      <c r="AY137" s="176" t="e">
        <f>#REF!/1000</f>
        <v>#REF!</v>
      </c>
      <c r="AZ137" s="176" t="e">
        <f>#REF!/1000</f>
        <v>#REF!</v>
      </c>
      <c r="BA137" s="176" t="e">
        <f>#REF!/1000</f>
        <v>#REF!</v>
      </c>
      <c r="BB137" s="176" t="e">
        <f>#REF!/1000</f>
        <v>#REF!</v>
      </c>
      <c r="BC137" s="176" t="e">
        <f>#REF!/1000</f>
        <v>#REF!</v>
      </c>
      <c r="BD137" s="176" t="e">
        <f>#REF!/1000</f>
        <v>#REF!</v>
      </c>
      <c r="BE137" s="177" t="e">
        <f>#REF!/1000</f>
        <v>#REF!</v>
      </c>
      <c r="BF137" s="177" t="e">
        <f>#REF!/1000</f>
        <v>#REF!</v>
      </c>
      <c r="BG137" s="178" t="e">
        <f t="shared" si="158"/>
        <v>#REF!</v>
      </c>
    </row>
    <row r="138" ht="16" customHeight="1" spans="1:59">
      <c r="A138" s="22">
        <v>132</v>
      </c>
      <c r="B138" s="39" t="s">
        <v>5553</v>
      </c>
      <c r="C138" s="68" t="s">
        <v>5554</v>
      </c>
      <c r="D138" s="22">
        <v>130</v>
      </c>
      <c r="E138" s="22">
        <v>1</v>
      </c>
      <c r="F138" s="144">
        <v>84126</v>
      </c>
      <c r="G138" s="144" t="s">
        <v>3704</v>
      </c>
      <c r="H138" s="144" t="s">
        <v>5312</v>
      </c>
      <c r="I138" s="144" t="s">
        <v>5321</v>
      </c>
      <c r="J138" s="144" t="s">
        <v>5314</v>
      </c>
      <c r="K138" s="144">
        <f t="shared" si="148"/>
        <v>1.5</v>
      </c>
      <c r="L138" s="157">
        <v>1.5</v>
      </c>
      <c r="M138" s="171">
        <v>0.493333333333333</v>
      </c>
      <c r="N138" s="171">
        <v>0.0533333333333333</v>
      </c>
      <c r="O138" s="171"/>
      <c r="P138" s="171">
        <v>0.22</v>
      </c>
      <c r="Q138" s="171"/>
      <c r="R138" s="171"/>
      <c r="S138" s="171">
        <v>0.1</v>
      </c>
      <c r="T138" s="171">
        <v>0.133333333333333</v>
      </c>
      <c r="U138" s="171"/>
      <c r="V138" s="171"/>
      <c r="W138" s="22">
        <v>1</v>
      </c>
      <c r="X138" s="29">
        <v>20971.01</v>
      </c>
      <c r="Y138" s="29">
        <v>20971.01</v>
      </c>
      <c r="Z138" s="36">
        <v>3961.76</v>
      </c>
      <c r="AA138" s="36">
        <f t="shared" si="149"/>
        <v>1</v>
      </c>
      <c r="AB138" s="29"/>
      <c r="AC138" s="29" t="e">
        <f t="shared" si="150"/>
        <v>#REF!</v>
      </c>
      <c r="AD138" s="29" t="e">
        <f t="shared" si="151"/>
        <v>#REF!</v>
      </c>
      <c r="AE138" s="172" t="e">
        <f t="shared" si="152"/>
        <v>#REF!</v>
      </c>
      <c r="AF138" s="28"/>
      <c r="AG138" s="24">
        <v>1.5</v>
      </c>
      <c r="AH138" s="173">
        <f t="shared" si="153"/>
        <v>0.999999999999999</v>
      </c>
      <c r="AI138" s="173"/>
      <c r="AJ138" s="173">
        <f t="shared" si="154"/>
        <v>0.500000000000001</v>
      </c>
      <c r="AK138" s="134">
        <f t="shared" si="155"/>
        <v>1.5</v>
      </c>
      <c r="AL138" s="174">
        <f t="shared" ref="AL138:AU138" si="161">M138</f>
        <v>0.493333333333333</v>
      </c>
      <c r="AM138" s="174">
        <f t="shared" si="161"/>
        <v>0.0533333333333333</v>
      </c>
      <c r="AN138" s="174">
        <f t="shared" si="161"/>
        <v>0</v>
      </c>
      <c r="AO138" s="174">
        <f t="shared" si="161"/>
        <v>0.22</v>
      </c>
      <c r="AP138" s="174">
        <f t="shared" si="161"/>
        <v>0</v>
      </c>
      <c r="AQ138" s="174">
        <f t="shared" si="161"/>
        <v>0</v>
      </c>
      <c r="AR138" s="174">
        <f t="shared" si="161"/>
        <v>0.1</v>
      </c>
      <c r="AS138" s="174">
        <f t="shared" si="161"/>
        <v>0.133333333333333</v>
      </c>
      <c r="AT138" s="174">
        <f t="shared" si="161"/>
        <v>0</v>
      </c>
      <c r="AU138" s="174">
        <f t="shared" si="161"/>
        <v>0</v>
      </c>
      <c r="AV138" s="175">
        <f t="shared" si="157"/>
        <v>0.999999999999999</v>
      </c>
      <c r="AW138" s="176" t="e">
        <f>#REF!/1000</f>
        <v>#REF!</v>
      </c>
      <c r="AX138" s="176" t="e">
        <f>#REF!/1000</f>
        <v>#REF!</v>
      </c>
      <c r="AY138" s="176" t="e">
        <f>#REF!/1000</f>
        <v>#REF!</v>
      </c>
      <c r="AZ138" s="176" t="e">
        <f>#REF!/1000</f>
        <v>#REF!</v>
      </c>
      <c r="BA138" s="176" t="e">
        <f>#REF!/1000</f>
        <v>#REF!</v>
      </c>
      <c r="BB138" s="176" t="e">
        <f>#REF!/1000</f>
        <v>#REF!</v>
      </c>
      <c r="BC138" s="176" t="e">
        <f>#REF!/1000</f>
        <v>#REF!</v>
      </c>
      <c r="BD138" s="176" t="e">
        <f>#REF!/1000</f>
        <v>#REF!</v>
      </c>
      <c r="BE138" s="177" t="e">
        <f>#REF!/1000</f>
        <v>#REF!</v>
      </c>
      <c r="BF138" s="177" t="e">
        <f>#REF!/1000</f>
        <v>#REF!</v>
      </c>
      <c r="BG138" s="178" t="e">
        <f t="shared" si="158"/>
        <v>#REF!</v>
      </c>
    </row>
    <row r="139" ht="16" customHeight="1" spans="1:59">
      <c r="A139" s="22">
        <v>133</v>
      </c>
      <c r="B139" s="39" t="s">
        <v>5553</v>
      </c>
      <c r="C139" s="68" t="s">
        <v>5554</v>
      </c>
      <c r="D139" s="22">
        <v>226</v>
      </c>
      <c r="E139" s="22">
        <v>1</v>
      </c>
      <c r="F139" s="144">
        <v>84127</v>
      </c>
      <c r="G139" s="144" t="s">
        <v>3704</v>
      </c>
      <c r="H139" s="144" t="s">
        <v>5312</v>
      </c>
      <c r="I139" s="144" t="s">
        <v>5313</v>
      </c>
      <c r="J139" s="144" t="s">
        <v>5314</v>
      </c>
      <c r="K139" s="144">
        <f t="shared" si="148"/>
        <v>1.5</v>
      </c>
      <c r="L139" s="157">
        <v>1.5</v>
      </c>
      <c r="M139" s="171">
        <v>0.493333333333333</v>
      </c>
      <c r="N139" s="171">
        <v>0.0533333333333333</v>
      </c>
      <c r="O139" s="171"/>
      <c r="P139" s="171">
        <v>0.22</v>
      </c>
      <c r="Q139" s="171"/>
      <c r="R139" s="171"/>
      <c r="S139" s="171">
        <v>0.1</v>
      </c>
      <c r="T139" s="171">
        <v>0.133333333333333</v>
      </c>
      <c r="U139" s="171"/>
      <c r="V139" s="171"/>
      <c r="W139" s="22">
        <v>1</v>
      </c>
      <c r="X139" s="29">
        <v>20971.01</v>
      </c>
      <c r="Y139" s="29">
        <v>20971.01</v>
      </c>
      <c r="Z139" s="36">
        <v>3961.76</v>
      </c>
      <c r="AA139" s="36">
        <f t="shared" si="149"/>
        <v>1</v>
      </c>
      <c r="AB139" s="29"/>
      <c r="AC139" s="29" t="e">
        <f t="shared" si="150"/>
        <v>#REF!</v>
      </c>
      <c r="AD139" s="29" t="e">
        <f t="shared" si="151"/>
        <v>#REF!</v>
      </c>
      <c r="AE139" s="172" t="e">
        <f t="shared" si="152"/>
        <v>#REF!</v>
      </c>
      <c r="AF139" s="28"/>
      <c r="AG139" s="24">
        <v>1.5</v>
      </c>
      <c r="AH139" s="173">
        <f t="shared" si="153"/>
        <v>0.999999999999999</v>
      </c>
      <c r="AI139" s="173"/>
      <c r="AJ139" s="173">
        <f t="shared" si="154"/>
        <v>0.500000000000001</v>
      </c>
      <c r="AK139" s="134">
        <f t="shared" si="155"/>
        <v>1.5</v>
      </c>
      <c r="AL139" s="174">
        <f t="shared" ref="AL139:AU139" si="162">M139</f>
        <v>0.493333333333333</v>
      </c>
      <c r="AM139" s="174">
        <f t="shared" si="162"/>
        <v>0.0533333333333333</v>
      </c>
      <c r="AN139" s="174">
        <f t="shared" si="162"/>
        <v>0</v>
      </c>
      <c r="AO139" s="174">
        <f t="shared" si="162"/>
        <v>0.22</v>
      </c>
      <c r="AP139" s="174">
        <f t="shared" si="162"/>
        <v>0</v>
      </c>
      <c r="AQ139" s="174">
        <f t="shared" si="162"/>
        <v>0</v>
      </c>
      <c r="AR139" s="174">
        <f t="shared" si="162"/>
        <v>0.1</v>
      </c>
      <c r="AS139" s="174">
        <f t="shared" si="162"/>
        <v>0.133333333333333</v>
      </c>
      <c r="AT139" s="174">
        <f t="shared" si="162"/>
        <v>0</v>
      </c>
      <c r="AU139" s="174">
        <f t="shared" si="162"/>
        <v>0</v>
      </c>
      <c r="AV139" s="175">
        <f t="shared" si="157"/>
        <v>0.999999999999999</v>
      </c>
      <c r="AW139" s="176" t="e">
        <f>#REF!/1000</f>
        <v>#REF!</v>
      </c>
      <c r="AX139" s="176" t="e">
        <f>#REF!/1000</f>
        <v>#REF!</v>
      </c>
      <c r="AY139" s="176" t="e">
        <f>#REF!/1000</f>
        <v>#REF!</v>
      </c>
      <c r="AZ139" s="176" t="e">
        <f>#REF!/1000</f>
        <v>#REF!</v>
      </c>
      <c r="BA139" s="176" t="e">
        <f>#REF!/1000</f>
        <v>#REF!</v>
      </c>
      <c r="BB139" s="176" t="e">
        <f>#REF!/1000</f>
        <v>#REF!</v>
      </c>
      <c r="BC139" s="176" t="e">
        <f>#REF!/1000</f>
        <v>#REF!</v>
      </c>
      <c r="BD139" s="176" t="e">
        <f>#REF!/1000</f>
        <v>#REF!</v>
      </c>
      <c r="BE139" s="177" t="e">
        <f>#REF!/1000</f>
        <v>#REF!</v>
      </c>
      <c r="BF139" s="177" t="e">
        <f>#REF!/1000</f>
        <v>#REF!</v>
      </c>
      <c r="BG139" s="178" t="e">
        <f t="shared" si="158"/>
        <v>#REF!</v>
      </c>
    </row>
    <row r="140" ht="16" customHeight="1" spans="1:59">
      <c r="A140" s="22">
        <v>134</v>
      </c>
      <c r="B140" s="39" t="s">
        <v>5555</v>
      </c>
      <c r="C140" s="68" t="s">
        <v>5556</v>
      </c>
      <c r="D140" s="22">
        <v>148</v>
      </c>
      <c r="E140" s="22">
        <v>1</v>
      </c>
      <c r="F140" s="144">
        <v>84340</v>
      </c>
      <c r="G140" s="144" t="s">
        <v>3704</v>
      </c>
      <c r="H140" s="144" t="s">
        <v>5312</v>
      </c>
      <c r="I140" s="144" t="s">
        <v>5313</v>
      </c>
      <c r="J140" s="144" t="s">
        <v>5314</v>
      </c>
      <c r="K140" s="144">
        <f t="shared" si="148"/>
        <v>3</v>
      </c>
      <c r="L140" s="157">
        <v>3</v>
      </c>
      <c r="M140" s="171">
        <v>0.04</v>
      </c>
      <c r="N140" s="171">
        <v>0.15</v>
      </c>
      <c r="O140" s="171">
        <v>0.45</v>
      </c>
      <c r="P140" s="171">
        <v>0.02</v>
      </c>
      <c r="Q140" s="171"/>
      <c r="R140" s="171">
        <v>0.01</v>
      </c>
      <c r="S140" s="171">
        <v>0.25</v>
      </c>
      <c r="T140" s="171">
        <v>0.08</v>
      </c>
      <c r="U140" s="171"/>
      <c r="V140" s="171"/>
      <c r="W140" s="22">
        <v>1</v>
      </c>
      <c r="X140" s="29">
        <v>20909.63</v>
      </c>
      <c r="Y140" s="29">
        <v>20909.63</v>
      </c>
      <c r="Z140" s="36">
        <v>11013</v>
      </c>
      <c r="AA140" s="36">
        <f t="shared" si="149"/>
        <v>1</v>
      </c>
      <c r="AB140" s="29"/>
      <c r="AC140" s="29" t="e">
        <f t="shared" si="150"/>
        <v>#REF!</v>
      </c>
      <c r="AD140" s="29" t="e">
        <f t="shared" si="151"/>
        <v>#REF!</v>
      </c>
      <c r="AE140" s="172" t="e">
        <f t="shared" si="152"/>
        <v>#REF!</v>
      </c>
      <c r="AF140" s="28"/>
      <c r="AG140" s="24">
        <v>3</v>
      </c>
      <c r="AH140" s="173">
        <f t="shared" si="153"/>
        <v>1</v>
      </c>
      <c r="AI140" s="173"/>
      <c r="AJ140" s="173">
        <f t="shared" si="154"/>
        <v>2</v>
      </c>
      <c r="AK140" s="134">
        <f t="shared" si="155"/>
        <v>3</v>
      </c>
      <c r="AL140" s="174">
        <f t="shared" ref="AL140:AU140" si="163">M140</f>
        <v>0.04</v>
      </c>
      <c r="AM140" s="174">
        <f t="shared" si="163"/>
        <v>0.15</v>
      </c>
      <c r="AN140" s="174">
        <f t="shared" si="163"/>
        <v>0.45</v>
      </c>
      <c r="AO140" s="174">
        <f t="shared" si="163"/>
        <v>0.02</v>
      </c>
      <c r="AP140" s="174">
        <f t="shared" si="163"/>
        <v>0</v>
      </c>
      <c r="AQ140" s="174">
        <f t="shared" si="163"/>
        <v>0.01</v>
      </c>
      <c r="AR140" s="174">
        <f t="shared" si="163"/>
        <v>0.25</v>
      </c>
      <c r="AS140" s="174">
        <f t="shared" si="163"/>
        <v>0.08</v>
      </c>
      <c r="AT140" s="174">
        <f t="shared" si="163"/>
        <v>0</v>
      </c>
      <c r="AU140" s="174">
        <f t="shared" si="163"/>
        <v>0</v>
      </c>
      <c r="AV140" s="175">
        <f t="shared" si="157"/>
        <v>1</v>
      </c>
      <c r="AW140" s="176" t="e">
        <f>#REF!/1000</f>
        <v>#REF!</v>
      </c>
      <c r="AX140" s="176" t="e">
        <f>#REF!/1000</f>
        <v>#REF!</v>
      </c>
      <c r="AY140" s="176" t="e">
        <f>#REF!/1000</f>
        <v>#REF!</v>
      </c>
      <c r="AZ140" s="176" t="e">
        <f>#REF!/1000</f>
        <v>#REF!</v>
      </c>
      <c r="BA140" s="176" t="e">
        <f>#REF!/1000</f>
        <v>#REF!</v>
      </c>
      <c r="BB140" s="176" t="e">
        <f>#REF!/1000</f>
        <v>#REF!</v>
      </c>
      <c r="BC140" s="176" t="e">
        <f>#REF!/1000</f>
        <v>#REF!</v>
      </c>
      <c r="BD140" s="176" t="e">
        <f>#REF!/1000</f>
        <v>#REF!</v>
      </c>
      <c r="BE140" s="177" t="e">
        <f>#REF!/1000</f>
        <v>#REF!</v>
      </c>
      <c r="BF140" s="177" t="e">
        <f>#REF!/1000</f>
        <v>#REF!</v>
      </c>
      <c r="BG140" s="178" t="e">
        <f t="shared" si="158"/>
        <v>#REF!</v>
      </c>
    </row>
    <row r="141" ht="16" customHeight="1" spans="1:59">
      <c r="A141" s="22">
        <v>135</v>
      </c>
      <c r="B141" s="39" t="s">
        <v>5555</v>
      </c>
      <c r="C141" s="68" t="s">
        <v>5556</v>
      </c>
      <c r="D141" s="22">
        <v>148</v>
      </c>
      <c r="E141" s="22">
        <v>1</v>
      </c>
      <c r="F141" s="144">
        <v>84339</v>
      </c>
      <c r="G141" s="144" t="s">
        <v>3688</v>
      </c>
      <c r="H141" s="144" t="s">
        <v>5312</v>
      </c>
      <c r="I141" s="144" t="s">
        <v>5317</v>
      </c>
      <c r="J141" s="144" t="s">
        <v>5314</v>
      </c>
      <c r="K141" s="144">
        <f t="shared" si="148"/>
        <v>3</v>
      </c>
      <c r="L141" s="157">
        <v>3</v>
      </c>
      <c r="M141" s="171">
        <v>0.04</v>
      </c>
      <c r="N141" s="171">
        <v>0.15</v>
      </c>
      <c r="O141" s="171">
        <v>0.45</v>
      </c>
      <c r="P141" s="171">
        <v>0.02</v>
      </c>
      <c r="Q141" s="171"/>
      <c r="R141" s="171">
        <v>0.01</v>
      </c>
      <c r="S141" s="171">
        <v>0.25</v>
      </c>
      <c r="T141" s="171">
        <v>0.08</v>
      </c>
      <c r="U141" s="171"/>
      <c r="V141" s="171"/>
      <c r="W141" s="22">
        <v>1</v>
      </c>
      <c r="X141" s="29">
        <v>20909.63</v>
      </c>
      <c r="Y141" s="29">
        <v>20909.63</v>
      </c>
      <c r="Z141" s="36">
        <v>11013</v>
      </c>
      <c r="AA141" s="36">
        <f t="shared" si="149"/>
        <v>1</v>
      </c>
      <c r="AB141" s="29"/>
      <c r="AC141" s="29" t="e">
        <f t="shared" si="150"/>
        <v>#REF!</v>
      </c>
      <c r="AD141" s="29" t="e">
        <f t="shared" si="151"/>
        <v>#REF!</v>
      </c>
      <c r="AE141" s="172" t="e">
        <f t="shared" si="152"/>
        <v>#REF!</v>
      </c>
      <c r="AF141" s="28"/>
      <c r="AG141" s="24">
        <v>3</v>
      </c>
      <c r="AH141" s="173">
        <f t="shared" si="153"/>
        <v>1</v>
      </c>
      <c r="AI141" s="173"/>
      <c r="AJ141" s="173">
        <f t="shared" si="154"/>
        <v>2</v>
      </c>
      <c r="AK141" s="134">
        <f t="shared" si="155"/>
        <v>3</v>
      </c>
      <c r="AL141" s="174">
        <f t="shared" ref="AL141:AU141" si="164">M141</f>
        <v>0.04</v>
      </c>
      <c r="AM141" s="174">
        <f t="shared" si="164"/>
        <v>0.15</v>
      </c>
      <c r="AN141" s="174">
        <f t="shared" si="164"/>
        <v>0.45</v>
      </c>
      <c r="AO141" s="174">
        <f t="shared" si="164"/>
        <v>0.02</v>
      </c>
      <c r="AP141" s="174">
        <f t="shared" si="164"/>
        <v>0</v>
      </c>
      <c r="AQ141" s="174">
        <f t="shared" si="164"/>
        <v>0.01</v>
      </c>
      <c r="AR141" s="174">
        <f t="shared" si="164"/>
        <v>0.25</v>
      </c>
      <c r="AS141" s="174">
        <f t="shared" si="164"/>
        <v>0.08</v>
      </c>
      <c r="AT141" s="174">
        <f t="shared" si="164"/>
        <v>0</v>
      </c>
      <c r="AU141" s="174">
        <f t="shared" si="164"/>
        <v>0</v>
      </c>
      <c r="AV141" s="175">
        <f t="shared" si="157"/>
        <v>1</v>
      </c>
      <c r="AW141" s="176" t="e">
        <f>#REF!/1000</f>
        <v>#REF!</v>
      </c>
      <c r="AX141" s="176" t="e">
        <f>#REF!/1000</f>
        <v>#REF!</v>
      </c>
      <c r="AY141" s="176" t="e">
        <f>#REF!/1000</f>
        <v>#REF!</v>
      </c>
      <c r="AZ141" s="176" t="e">
        <f>#REF!/1000</f>
        <v>#REF!</v>
      </c>
      <c r="BA141" s="176" t="e">
        <f>#REF!/1000</f>
        <v>#REF!</v>
      </c>
      <c r="BB141" s="176" t="e">
        <f>#REF!/1000</f>
        <v>#REF!</v>
      </c>
      <c r="BC141" s="176" t="e">
        <f>#REF!/1000</f>
        <v>#REF!</v>
      </c>
      <c r="BD141" s="176" t="e">
        <f>#REF!/1000</f>
        <v>#REF!</v>
      </c>
      <c r="BE141" s="177" t="e">
        <f>#REF!/1000</f>
        <v>#REF!</v>
      </c>
      <c r="BF141" s="177" t="e">
        <f>#REF!/1000</f>
        <v>#REF!</v>
      </c>
      <c r="BG141" s="178" t="e">
        <f t="shared" si="158"/>
        <v>#REF!</v>
      </c>
    </row>
    <row r="142" ht="16" customHeight="1" spans="1:59">
      <c r="A142" s="22">
        <v>136</v>
      </c>
      <c r="B142" s="39" t="s">
        <v>5557</v>
      </c>
      <c r="C142" s="68" t="s">
        <v>5558</v>
      </c>
      <c r="D142" s="22">
        <v>194</v>
      </c>
      <c r="E142" s="22">
        <v>2</v>
      </c>
      <c r="F142" s="144">
        <v>84241</v>
      </c>
      <c r="G142" s="144" t="s">
        <v>3688</v>
      </c>
      <c r="H142" s="144" t="s">
        <v>5312</v>
      </c>
      <c r="I142" s="144" t="s">
        <v>5317</v>
      </c>
      <c r="J142" s="144" t="s">
        <v>5314</v>
      </c>
      <c r="K142" s="144">
        <f t="shared" si="148"/>
        <v>5.7</v>
      </c>
      <c r="L142" s="157">
        <v>11.4</v>
      </c>
      <c r="M142" s="171"/>
      <c r="N142" s="171">
        <v>0.605263157894737</v>
      </c>
      <c r="O142" s="171">
        <v>0.324561403508772</v>
      </c>
      <c r="P142" s="171">
        <v>0.0087719298245614</v>
      </c>
      <c r="Q142" s="171">
        <v>0.0175438596491228</v>
      </c>
      <c r="R142" s="171">
        <v>0.0263157894736842</v>
      </c>
      <c r="S142" s="171">
        <v>0.0175438596491228</v>
      </c>
      <c r="T142" s="171"/>
      <c r="U142" s="171"/>
      <c r="V142" s="171"/>
      <c r="W142" s="22">
        <v>2</v>
      </c>
      <c r="X142" s="29">
        <v>20761.445</v>
      </c>
      <c r="Y142" s="29">
        <v>41522.89</v>
      </c>
      <c r="Z142" s="36">
        <v>21831.08</v>
      </c>
      <c r="AA142" s="36">
        <f t="shared" si="149"/>
        <v>2</v>
      </c>
      <c r="AB142" s="29"/>
      <c r="AC142" s="29" t="e">
        <f t="shared" si="150"/>
        <v>#REF!</v>
      </c>
      <c r="AD142" s="29" t="e">
        <f t="shared" si="151"/>
        <v>#REF!</v>
      </c>
      <c r="AE142" s="172" t="e">
        <f t="shared" si="152"/>
        <v>#REF!</v>
      </c>
      <c r="AF142" s="28"/>
      <c r="AG142" s="24">
        <v>15</v>
      </c>
      <c r="AH142" s="173">
        <f t="shared" si="153"/>
        <v>1</v>
      </c>
      <c r="AI142" s="173" t="s">
        <v>5318</v>
      </c>
      <c r="AJ142" s="173">
        <f t="shared" si="154"/>
        <v>14</v>
      </c>
      <c r="AK142" s="134">
        <f t="shared" si="155"/>
        <v>5.7</v>
      </c>
      <c r="AL142" s="174">
        <f t="shared" ref="AL142:AU142" si="165">M142</f>
        <v>0</v>
      </c>
      <c r="AM142" s="174">
        <f t="shared" si="165"/>
        <v>0.605263157894737</v>
      </c>
      <c r="AN142" s="174">
        <f t="shared" si="165"/>
        <v>0.324561403508772</v>
      </c>
      <c r="AO142" s="174">
        <f t="shared" si="165"/>
        <v>0.0087719298245614</v>
      </c>
      <c r="AP142" s="174">
        <f t="shared" si="165"/>
        <v>0.0175438596491228</v>
      </c>
      <c r="AQ142" s="174">
        <f t="shared" si="165"/>
        <v>0.0263157894736842</v>
      </c>
      <c r="AR142" s="174">
        <f t="shared" si="165"/>
        <v>0.0175438596491228</v>
      </c>
      <c r="AS142" s="174">
        <f t="shared" si="165"/>
        <v>0</v>
      </c>
      <c r="AT142" s="174">
        <f t="shared" si="165"/>
        <v>0</v>
      </c>
      <c r="AU142" s="174">
        <f t="shared" si="165"/>
        <v>0</v>
      </c>
      <c r="AV142" s="175">
        <f t="shared" si="157"/>
        <v>1</v>
      </c>
      <c r="AW142" s="176" t="e">
        <f>#REF!/1000</f>
        <v>#REF!</v>
      </c>
      <c r="AX142" s="176" t="e">
        <f>#REF!/1000</f>
        <v>#REF!</v>
      </c>
      <c r="AY142" s="176" t="e">
        <f>#REF!/1000</f>
        <v>#REF!</v>
      </c>
      <c r="AZ142" s="176" t="e">
        <f>#REF!/1000</f>
        <v>#REF!</v>
      </c>
      <c r="BA142" s="176" t="e">
        <f>#REF!/1000</f>
        <v>#REF!</v>
      </c>
      <c r="BB142" s="176" t="e">
        <f>#REF!/1000</f>
        <v>#REF!</v>
      </c>
      <c r="BC142" s="176" t="e">
        <f>#REF!/1000</f>
        <v>#REF!</v>
      </c>
      <c r="BD142" s="176" t="e">
        <f>#REF!/1000</f>
        <v>#REF!</v>
      </c>
      <c r="BE142" s="177" t="e">
        <f>#REF!/1000</f>
        <v>#REF!</v>
      </c>
      <c r="BF142" s="177" t="e">
        <f>#REF!/1000</f>
        <v>#REF!</v>
      </c>
      <c r="BG142" s="178" t="e">
        <f t="shared" si="158"/>
        <v>#REF!</v>
      </c>
    </row>
    <row r="143" ht="16" customHeight="1" spans="1:59">
      <c r="A143" s="22">
        <v>137</v>
      </c>
      <c r="B143" s="39" t="s">
        <v>5559</v>
      </c>
      <c r="C143" s="68" t="s">
        <v>5560</v>
      </c>
      <c r="D143" s="22">
        <v>130</v>
      </c>
      <c r="E143" s="22">
        <v>1</v>
      </c>
      <c r="F143" s="144">
        <v>84129</v>
      </c>
      <c r="G143" s="144" t="s">
        <v>3704</v>
      </c>
      <c r="H143" s="144" t="s">
        <v>5312</v>
      </c>
      <c r="I143" s="144" t="s">
        <v>5321</v>
      </c>
      <c r="J143" s="144" t="s">
        <v>5314</v>
      </c>
      <c r="K143" s="144">
        <f t="shared" si="148"/>
        <v>3</v>
      </c>
      <c r="L143" s="157">
        <v>3</v>
      </c>
      <c r="M143" s="171">
        <v>0.04</v>
      </c>
      <c r="N143" s="171">
        <v>0.15</v>
      </c>
      <c r="O143" s="171">
        <v>0.45</v>
      </c>
      <c r="P143" s="171">
        <v>0.02</v>
      </c>
      <c r="Q143" s="171"/>
      <c r="R143" s="171">
        <v>0.01</v>
      </c>
      <c r="S143" s="171">
        <v>0.25</v>
      </c>
      <c r="T143" s="171">
        <v>0.08</v>
      </c>
      <c r="U143" s="171"/>
      <c r="V143" s="171"/>
      <c r="W143" s="22">
        <v>1</v>
      </c>
      <c r="X143" s="29">
        <v>20616.63</v>
      </c>
      <c r="Y143" s="29">
        <v>20616.63</v>
      </c>
      <c r="Z143" s="36">
        <v>3903.28</v>
      </c>
      <c r="AA143" s="36">
        <f t="shared" si="149"/>
        <v>1</v>
      </c>
      <c r="AB143" s="29"/>
      <c r="AC143" s="29" t="e">
        <f t="shared" si="150"/>
        <v>#REF!</v>
      </c>
      <c r="AD143" s="29" t="e">
        <f t="shared" si="151"/>
        <v>#REF!</v>
      </c>
      <c r="AE143" s="172" t="e">
        <f t="shared" si="152"/>
        <v>#REF!</v>
      </c>
      <c r="AF143" s="28"/>
      <c r="AG143" s="24">
        <v>3</v>
      </c>
      <c r="AH143" s="173">
        <f t="shared" si="153"/>
        <v>1</v>
      </c>
      <c r="AI143" s="173"/>
      <c r="AJ143" s="173">
        <f t="shared" si="154"/>
        <v>2</v>
      </c>
      <c r="AK143" s="134">
        <f t="shared" si="155"/>
        <v>3</v>
      </c>
      <c r="AL143" s="174">
        <f t="shared" ref="AL143:AU143" si="166">M143</f>
        <v>0.04</v>
      </c>
      <c r="AM143" s="174">
        <f t="shared" si="166"/>
        <v>0.15</v>
      </c>
      <c r="AN143" s="174">
        <f t="shared" si="166"/>
        <v>0.45</v>
      </c>
      <c r="AO143" s="174">
        <f t="shared" si="166"/>
        <v>0.02</v>
      </c>
      <c r="AP143" s="174">
        <f t="shared" si="166"/>
        <v>0</v>
      </c>
      <c r="AQ143" s="174">
        <f t="shared" si="166"/>
        <v>0.01</v>
      </c>
      <c r="AR143" s="174">
        <f t="shared" si="166"/>
        <v>0.25</v>
      </c>
      <c r="AS143" s="174">
        <f t="shared" si="166"/>
        <v>0.08</v>
      </c>
      <c r="AT143" s="174">
        <f t="shared" si="166"/>
        <v>0</v>
      </c>
      <c r="AU143" s="174">
        <f t="shared" si="166"/>
        <v>0</v>
      </c>
      <c r="AV143" s="175">
        <f t="shared" si="157"/>
        <v>1</v>
      </c>
      <c r="AW143" s="176" t="e">
        <f>#REF!/1000</f>
        <v>#REF!</v>
      </c>
      <c r="AX143" s="176" t="e">
        <f>#REF!/1000</f>
        <v>#REF!</v>
      </c>
      <c r="AY143" s="176" t="e">
        <f>#REF!/1000</f>
        <v>#REF!</v>
      </c>
      <c r="AZ143" s="176" t="e">
        <f>#REF!/1000</f>
        <v>#REF!</v>
      </c>
      <c r="BA143" s="176" t="e">
        <f>#REF!/1000</f>
        <v>#REF!</v>
      </c>
      <c r="BB143" s="176" t="e">
        <f>#REF!/1000</f>
        <v>#REF!</v>
      </c>
      <c r="BC143" s="176" t="e">
        <f>#REF!/1000</f>
        <v>#REF!</v>
      </c>
      <c r="BD143" s="176" t="e">
        <f>#REF!/1000</f>
        <v>#REF!</v>
      </c>
      <c r="BE143" s="177" t="e">
        <f>#REF!/1000</f>
        <v>#REF!</v>
      </c>
      <c r="BF143" s="177" t="e">
        <f>#REF!/1000</f>
        <v>#REF!</v>
      </c>
      <c r="BG143" s="178" t="e">
        <f t="shared" si="158"/>
        <v>#REF!</v>
      </c>
    </row>
    <row r="144" ht="16" customHeight="1" spans="1:59">
      <c r="A144" s="22">
        <v>138</v>
      </c>
      <c r="B144" s="39" t="s">
        <v>5561</v>
      </c>
      <c r="C144" s="68" t="s">
        <v>5562</v>
      </c>
      <c r="D144" s="22">
        <v>130</v>
      </c>
      <c r="E144" s="22">
        <v>2</v>
      </c>
      <c r="F144" s="144">
        <v>84443</v>
      </c>
      <c r="G144" s="144" t="s">
        <v>3704</v>
      </c>
      <c r="H144" s="144" t="s">
        <v>5312</v>
      </c>
      <c r="I144" s="144" t="s">
        <v>5313</v>
      </c>
      <c r="J144" s="144" t="s">
        <v>5314</v>
      </c>
      <c r="K144" s="144">
        <f t="shared" si="148"/>
        <v>3</v>
      </c>
      <c r="L144" s="157">
        <v>6</v>
      </c>
      <c r="M144" s="171">
        <v>0.04</v>
      </c>
      <c r="N144" s="171">
        <v>0.15</v>
      </c>
      <c r="O144" s="171">
        <v>0.45</v>
      </c>
      <c r="P144" s="171">
        <v>0.02</v>
      </c>
      <c r="Q144" s="171"/>
      <c r="R144" s="171">
        <v>0.01</v>
      </c>
      <c r="S144" s="171">
        <v>0.25</v>
      </c>
      <c r="T144" s="171">
        <v>0.08</v>
      </c>
      <c r="U144" s="171"/>
      <c r="V144" s="171"/>
      <c r="W144" s="22">
        <v>2</v>
      </c>
      <c r="X144" s="29">
        <v>20523.515</v>
      </c>
      <c r="Y144" s="29">
        <v>41047.03</v>
      </c>
      <c r="Z144" s="36">
        <v>7775.38</v>
      </c>
      <c r="AA144" s="36">
        <f t="shared" si="149"/>
        <v>2</v>
      </c>
      <c r="AB144" s="29"/>
      <c r="AC144" s="29" t="e">
        <f t="shared" si="150"/>
        <v>#REF!</v>
      </c>
      <c r="AD144" s="29" t="e">
        <f t="shared" si="151"/>
        <v>#REF!</v>
      </c>
      <c r="AE144" s="172" t="e">
        <f t="shared" si="152"/>
        <v>#REF!</v>
      </c>
      <c r="AF144" s="28"/>
      <c r="AG144" s="24">
        <v>3</v>
      </c>
      <c r="AH144" s="173">
        <f t="shared" si="153"/>
        <v>1</v>
      </c>
      <c r="AI144" s="173"/>
      <c r="AJ144" s="173">
        <f t="shared" si="154"/>
        <v>2</v>
      </c>
      <c r="AK144" s="134">
        <f t="shared" si="155"/>
        <v>3</v>
      </c>
      <c r="AL144" s="174">
        <f t="shared" ref="AL144:AU144" si="167">M144</f>
        <v>0.04</v>
      </c>
      <c r="AM144" s="174">
        <f t="shared" si="167"/>
        <v>0.15</v>
      </c>
      <c r="AN144" s="174">
        <f t="shared" si="167"/>
        <v>0.45</v>
      </c>
      <c r="AO144" s="174">
        <f t="shared" si="167"/>
        <v>0.02</v>
      </c>
      <c r="AP144" s="174">
        <f t="shared" si="167"/>
        <v>0</v>
      </c>
      <c r="AQ144" s="174">
        <f t="shared" si="167"/>
        <v>0.01</v>
      </c>
      <c r="AR144" s="174">
        <f t="shared" si="167"/>
        <v>0.25</v>
      </c>
      <c r="AS144" s="174">
        <f t="shared" si="167"/>
        <v>0.08</v>
      </c>
      <c r="AT144" s="174">
        <f t="shared" si="167"/>
        <v>0</v>
      </c>
      <c r="AU144" s="174">
        <f t="shared" si="167"/>
        <v>0</v>
      </c>
      <c r="AV144" s="175">
        <f t="shared" si="157"/>
        <v>1</v>
      </c>
      <c r="AW144" s="176" t="e">
        <f>#REF!/1000</f>
        <v>#REF!</v>
      </c>
      <c r="AX144" s="176" t="e">
        <f>#REF!/1000</f>
        <v>#REF!</v>
      </c>
      <c r="AY144" s="176" t="e">
        <f>#REF!/1000</f>
        <v>#REF!</v>
      </c>
      <c r="AZ144" s="176" t="e">
        <f>#REF!/1000</f>
        <v>#REF!</v>
      </c>
      <c r="BA144" s="176" t="e">
        <f>#REF!/1000</f>
        <v>#REF!</v>
      </c>
      <c r="BB144" s="176" t="e">
        <f>#REF!/1000</f>
        <v>#REF!</v>
      </c>
      <c r="BC144" s="176" t="e">
        <f>#REF!/1000</f>
        <v>#REF!</v>
      </c>
      <c r="BD144" s="176" t="e">
        <f>#REF!/1000</f>
        <v>#REF!</v>
      </c>
      <c r="BE144" s="177" t="e">
        <f>#REF!/1000</f>
        <v>#REF!</v>
      </c>
      <c r="BF144" s="177" t="e">
        <f>#REF!/1000</f>
        <v>#REF!</v>
      </c>
      <c r="BG144" s="178" t="e">
        <f t="shared" si="158"/>
        <v>#REF!</v>
      </c>
    </row>
    <row r="145" ht="16" customHeight="1" spans="1:59">
      <c r="A145" s="22">
        <v>139</v>
      </c>
      <c r="B145" s="39" t="s">
        <v>1600</v>
      </c>
      <c r="C145" s="68" t="s">
        <v>1601</v>
      </c>
      <c r="D145" s="22">
        <v>130</v>
      </c>
      <c r="E145" s="22">
        <v>1</v>
      </c>
      <c r="F145" s="144">
        <v>84105</v>
      </c>
      <c r="G145" s="144" t="s">
        <v>3704</v>
      </c>
      <c r="H145" s="144" t="s">
        <v>5312</v>
      </c>
      <c r="I145" s="144" t="s">
        <v>5321</v>
      </c>
      <c r="J145" s="144" t="s">
        <v>5314</v>
      </c>
      <c r="K145" s="144">
        <f t="shared" si="148"/>
        <v>3</v>
      </c>
      <c r="L145" s="157">
        <v>3</v>
      </c>
      <c r="M145" s="171">
        <v>0.04</v>
      </c>
      <c r="N145" s="171">
        <v>0.15</v>
      </c>
      <c r="O145" s="171">
        <v>0.45</v>
      </c>
      <c r="P145" s="171">
        <v>0.02</v>
      </c>
      <c r="Q145" s="171"/>
      <c r="R145" s="171">
        <v>0.01</v>
      </c>
      <c r="S145" s="171">
        <v>0.25</v>
      </c>
      <c r="T145" s="171">
        <v>0.08</v>
      </c>
      <c r="U145" s="171"/>
      <c r="V145" s="171"/>
      <c r="W145" s="22">
        <v>1</v>
      </c>
      <c r="X145" s="29">
        <v>20195.48</v>
      </c>
      <c r="Y145" s="29">
        <v>20195.48</v>
      </c>
      <c r="Z145" s="36">
        <v>3450.09</v>
      </c>
      <c r="AA145" s="36">
        <f t="shared" si="149"/>
        <v>1</v>
      </c>
      <c r="AB145" s="29"/>
      <c r="AC145" s="29" t="e">
        <f t="shared" si="150"/>
        <v>#REF!</v>
      </c>
      <c r="AD145" s="29" t="e">
        <f t="shared" si="151"/>
        <v>#REF!</v>
      </c>
      <c r="AE145" s="172" t="e">
        <f t="shared" si="152"/>
        <v>#REF!</v>
      </c>
      <c r="AF145" s="28"/>
      <c r="AG145" s="24">
        <v>3</v>
      </c>
      <c r="AH145" s="173">
        <f t="shared" si="153"/>
        <v>1</v>
      </c>
      <c r="AI145" s="173"/>
      <c r="AJ145" s="173">
        <f t="shared" si="154"/>
        <v>2</v>
      </c>
      <c r="AK145" s="134">
        <f t="shared" si="155"/>
        <v>3</v>
      </c>
      <c r="AL145" s="174">
        <f t="shared" ref="AL145:AU145" si="168">M145</f>
        <v>0.04</v>
      </c>
      <c r="AM145" s="174">
        <f t="shared" si="168"/>
        <v>0.15</v>
      </c>
      <c r="AN145" s="174">
        <f t="shared" si="168"/>
        <v>0.45</v>
      </c>
      <c r="AO145" s="174">
        <f t="shared" si="168"/>
        <v>0.02</v>
      </c>
      <c r="AP145" s="174">
        <f t="shared" si="168"/>
        <v>0</v>
      </c>
      <c r="AQ145" s="174">
        <f t="shared" si="168"/>
        <v>0.01</v>
      </c>
      <c r="AR145" s="174">
        <f t="shared" si="168"/>
        <v>0.25</v>
      </c>
      <c r="AS145" s="174">
        <f t="shared" si="168"/>
        <v>0.08</v>
      </c>
      <c r="AT145" s="174">
        <f t="shared" si="168"/>
        <v>0</v>
      </c>
      <c r="AU145" s="174">
        <f t="shared" si="168"/>
        <v>0</v>
      </c>
      <c r="AV145" s="175">
        <f t="shared" si="157"/>
        <v>1</v>
      </c>
      <c r="AW145" s="176" t="e">
        <f>#REF!/1000</f>
        <v>#REF!</v>
      </c>
      <c r="AX145" s="176" t="e">
        <f>#REF!/1000</f>
        <v>#REF!</v>
      </c>
      <c r="AY145" s="176" t="e">
        <f>#REF!/1000</f>
        <v>#REF!</v>
      </c>
      <c r="AZ145" s="176" t="e">
        <f>#REF!/1000</f>
        <v>#REF!</v>
      </c>
      <c r="BA145" s="176" t="e">
        <f>#REF!/1000</f>
        <v>#REF!</v>
      </c>
      <c r="BB145" s="176" t="e">
        <f>#REF!/1000</f>
        <v>#REF!</v>
      </c>
      <c r="BC145" s="176" t="e">
        <f>#REF!/1000</f>
        <v>#REF!</v>
      </c>
      <c r="BD145" s="176" t="e">
        <f>#REF!/1000</f>
        <v>#REF!</v>
      </c>
      <c r="BE145" s="177" t="e">
        <f>#REF!/1000</f>
        <v>#REF!</v>
      </c>
      <c r="BF145" s="177" t="e">
        <f>#REF!/1000</f>
        <v>#REF!</v>
      </c>
      <c r="BG145" s="178" t="e">
        <f t="shared" si="158"/>
        <v>#REF!</v>
      </c>
    </row>
    <row r="146" ht="16" customHeight="1" spans="1:59">
      <c r="A146" s="22">
        <v>140</v>
      </c>
      <c r="B146" s="39" t="s">
        <v>5563</v>
      </c>
      <c r="C146" s="68" t="s">
        <v>5564</v>
      </c>
      <c r="D146" s="22">
        <v>130</v>
      </c>
      <c r="E146" s="22">
        <v>1</v>
      </c>
      <c r="F146" s="144">
        <v>84583</v>
      </c>
      <c r="G146" s="144" t="s">
        <v>3704</v>
      </c>
      <c r="H146" s="144" t="s">
        <v>5312</v>
      </c>
      <c r="I146" s="144" t="s">
        <v>5321</v>
      </c>
      <c r="J146" s="144" t="s">
        <v>5314</v>
      </c>
      <c r="K146" s="144">
        <f t="shared" si="148"/>
        <v>3</v>
      </c>
      <c r="L146" s="157">
        <v>3</v>
      </c>
      <c r="M146" s="171">
        <v>0.04</v>
      </c>
      <c r="N146" s="171">
        <v>0.15</v>
      </c>
      <c r="O146" s="171">
        <v>0.45</v>
      </c>
      <c r="P146" s="171">
        <v>0.02</v>
      </c>
      <c r="Q146" s="171"/>
      <c r="R146" s="171">
        <v>0.01</v>
      </c>
      <c r="S146" s="171">
        <v>0.25</v>
      </c>
      <c r="T146" s="171">
        <v>0.08</v>
      </c>
      <c r="U146" s="171"/>
      <c r="V146" s="171"/>
      <c r="W146" s="22">
        <v>1</v>
      </c>
      <c r="X146" s="29">
        <v>20170.94</v>
      </c>
      <c r="Y146" s="29">
        <v>20170.94</v>
      </c>
      <c r="Z146" s="36">
        <v>3829.21</v>
      </c>
      <c r="AA146" s="36">
        <f t="shared" si="149"/>
        <v>1</v>
      </c>
      <c r="AB146" s="29"/>
      <c r="AC146" s="29" t="e">
        <f t="shared" si="150"/>
        <v>#REF!</v>
      </c>
      <c r="AD146" s="29" t="e">
        <f t="shared" si="151"/>
        <v>#REF!</v>
      </c>
      <c r="AE146" s="172" t="e">
        <f t="shared" si="152"/>
        <v>#REF!</v>
      </c>
      <c r="AF146" s="28"/>
      <c r="AG146" s="24">
        <v>3</v>
      </c>
      <c r="AH146" s="173">
        <f t="shared" si="153"/>
        <v>1</v>
      </c>
      <c r="AI146" s="173"/>
      <c r="AJ146" s="173">
        <f t="shared" si="154"/>
        <v>2</v>
      </c>
      <c r="AK146" s="134">
        <f t="shared" si="155"/>
        <v>3</v>
      </c>
      <c r="AL146" s="174">
        <f t="shared" ref="AL146:AU146" si="169">M146</f>
        <v>0.04</v>
      </c>
      <c r="AM146" s="174">
        <f t="shared" si="169"/>
        <v>0.15</v>
      </c>
      <c r="AN146" s="174">
        <f t="shared" si="169"/>
        <v>0.45</v>
      </c>
      <c r="AO146" s="174">
        <f t="shared" si="169"/>
        <v>0.02</v>
      </c>
      <c r="AP146" s="174">
        <f t="shared" si="169"/>
        <v>0</v>
      </c>
      <c r="AQ146" s="174">
        <f t="shared" si="169"/>
        <v>0.01</v>
      </c>
      <c r="AR146" s="174">
        <f t="shared" si="169"/>
        <v>0.25</v>
      </c>
      <c r="AS146" s="174">
        <f t="shared" si="169"/>
        <v>0.08</v>
      </c>
      <c r="AT146" s="174">
        <f t="shared" si="169"/>
        <v>0</v>
      </c>
      <c r="AU146" s="174">
        <f t="shared" si="169"/>
        <v>0</v>
      </c>
      <c r="AV146" s="175">
        <f t="shared" si="157"/>
        <v>1</v>
      </c>
      <c r="AW146" s="176" t="e">
        <f>#REF!/1000</f>
        <v>#REF!</v>
      </c>
      <c r="AX146" s="176" t="e">
        <f>#REF!/1000</f>
        <v>#REF!</v>
      </c>
      <c r="AY146" s="176" t="e">
        <f>#REF!/1000</f>
        <v>#REF!</v>
      </c>
      <c r="AZ146" s="176" t="e">
        <f>#REF!/1000</f>
        <v>#REF!</v>
      </c>
      <c r="BA146" s="176" t="e">
        <f>#REF!/1000</f>
        <v>#REF!</v>
      </c>
      <c r="BB146" s="176" t="e">
        <f>#REF!/1000</f>
        <v>#REF!</v>
      </c>
      <c r="BC146" s="176" t="e">
        <f>#REF!/1000</f>
        <v>#REF!</v>
      </c>
      <c r="BD146" s="176" t="e">
        <f>#REF!/1000</f>
        <v>#REF!</v>
      </c>
      <c r="BE146" s="177" t="e">
        <f>#REF!/1000</f>
        <v>#REF!</v>
      </c>
      <c r="BF146" s="177" t="e">
        <f>#REF!/1000</f>
        <v>#REF!</v>
      </c>
      <c r="BG146" s="178" t="e">
        <f t="shared" si="158"/>
        <v>#REF!</v>
      </c>
    </row>
    <row r="147" ht="16" customHeight="1" spans="1:59">
      <c r="A147" s="22">
        <v>141</v>
      </c>
      <c r="B147" s="39" t="s">
        <v>5565</v>
      </c>
      <c r="C147" s="68" t="s">
        <v>5566</v>
      </c>
      <c r="D147" s="22">
        <v>194</v>
      </c>
      <c r="E147" s="22">
        <v>2</v>
      </c>
      <c r="F147" s="144">
        <v>84376</v>
      </c>
      <c r="G147" s="144" t="s">
        <v>3704</v>
      </c>
      <c r="H147" s="144" t="s">
        <v>5312</v>
      </c>
      <c r="I147" s="144" t="s">
        <v>5313</v>
      </c>
      <c r="J147" s="144" t="s">
        <v>5314</v>
      </c>
      <c r="K147" s="144">
        <f t="shared" si="148"/>
        <v>0.1</v>
      </c>
      <c r="L147" s="157">
        <v>0.2</v>
      </c>
      <c r="M147" s="171">
        <v>0.5</v>
      </c>
      <c r="N147" s="171">
        <v>0.05</v>
      </c>
      <c r="O147" s="171"/>
      <c r="P147" s="171">
        <v>0.2</v>
      </c>
      <c r="Q147" s="171"/>
      <c r="R147" s="171"/>
      <c r="S147" s="171">
        <v>0.1</v>
      </c>
      <c r="T147" s="171">
        <v>0.15</v>
      </c>
      <c r="U147" s="171"/>
      <c r="V147" s="171"/>
      <c r="W147" s="22">
        <v>2</v>
      </c>
      <c r="X147" s="29">
        <v>20023.2</v>
      </c>
      <c r="Y147" s="29">
        <v>40046.4</v>
      </c>
      <c r="Z147" s="36">
        <v>21441.24</v>
      </c>
      <c r="AA147" s="36">
        <f t="shared" si="149"/>
        <v>2</v>
      </c>
      <c r="AB147" s="29"/>
      <c r="AC147" s="29" t="e">
        <f t="shared" si="150"/>
        <v>#REF!</v>
      </c>
      <c r="AD147" s="29" t="e">
        <f t="shared" si="151"/>
        <v>#REF!</v>
      </c>
      <c r="AE147" s="172" t="e">
        <f t="shared" si="152"/>
        <v>#REF!</v>
      </c>
      <c r="AF147" s="28"/>
      <c r="AG147" s="24">
        <v>0.2</v>
      </c>
      <c r="AH147" s="173">
        <f t="shared" si="153"/>
        <v>1</v>
      </c>
      <c r="AI147" s="173"/>
      <c r="AJ147" s="173">
        <f t="shared" si="154"/>
        <v>-0.8</v>
      </c>
      <c r="AK147" s="134">
        <f t="shared" si="155"/>
        <v>0.1</v>
      </c>
      <c r="AL147" s="174">
        <f t="shared" ref="AL147:AU147" si="170">M147</f>
        <v>0.5</v>
      </c>
      <c r="AM147" s="174">
        <f t="shared" si="170"/>
        <v>0.05</v>
      </c>
      <c r="AN147" s="174">
        <f t="shared" si="170"/>
        <v>0</v>
      </c>
      <c r="AO147" s="174">
        <f t="shared" si="170"/>
        <v>0.2</v>
      </c>
      <c r="AP147" s="174">
        <f t="shared" si="170"/>
        <v>0</v>
      </c>
      <c r="AQ147" s="174">
        <f t="shared" si="170"/>
        <v>0</v>
      </c>
      <c r="AR147" s="174">
        <f t="shared" si="170"/>
        <v>0.1</v>
      </c>
      <c r="AS147" s="174">
        <f t="shared" si="170"/>
        <v>0.15</v>
      </c>
      <c r="AT147" s="174">
        <f t="shared" si="170"/>
        <v>0</v>
      </c>
      <c r="AU147" s="174">
        <f t="shared" si="170"/>
        <v>0</v>
      </c>
      <c r="AV147" s="175">
        <f t="shared" si="157"/>
        <v>1</v>
      </c>
      <c r="AW147" s="176" t="e">
        <f>#REF!/1000</f>
        <v>#REF!</v>
      </c>
      <c r="AX147" s="176" t="e">
        <f>#REF!/1000</f>
        <v>#REF!</v>
      </c>
      <c r="AY147" s="176" t="e">
        <f>#REF!/1000</f>
        <v>#REF!</v>
      </c>
      <c r="AZ147" s="176" t="e">
        <f>#REF!/1000</f>
        <v>#REF!</v>
      </c>
      <c r="BA147" s="176" t="e">
        <f>#REF!/1000</f>
        <v>#REF!</v>
      </c>
      <c r="BB147" s="176" t="e">
        <f>#REF!/1000</f>
        <v>#REF!</v>
      </c>
      <c r="BC147" s="176" t="e">
        <f>#REF!/1000</f>
        <v>#REF!</v>
      </c>
      <c r="BD147" s="176" t="e">
        <f>#REF!/1000</f>
        <v>#REF!</v>
      </c>
      <c r="BE147" s="177" t="e">
        <f>#REF!/1000</f>
        <v>#REF!</v>
      </c>
      <c r="BF147" s="177" t="e">
        <f>#REF!/1000</f>
        <v>#REF!</v>
      </c>
      <c r="BG147" s="178" t="e">
        <f t="shared" si="158"/>
        <v>#REF!</v>
      </c>
    </row>
    <row r="148" ht="16" customHeight="1" spans="1:59">
      <c r="A148" s="22">
        <v>142</v>
      </c>
      <c r="B148" s="39" t="s">
        <v>5567</v>
      </c>
      <c r="C148" s="68" t="s">
        <v>5568</v>
      </c>
      <c r="D148" s="22">
        <v>145</v>
      </c>
      <c r="E148" s="22">
        <v>1</v>
      </c>
      <c r="F148" s="144">
        <v>2403315832</v>
      </c>
      <c r="G148" s="144" t="s">
        <v>3704</v>
      </c>
      <c r="H148" s="144" t="s">
        <v>3704</v>
      </c>
      <c r="I148" s="144" t="s">
        <v>5352</v>
      </c>
      <c r="J148" s="144" t="s">
        <v>5314</v>
      </c>
      <c r="K148" s="144">
        <f t="shared" si="148"/>
        <v>0.5</v>
      </c>
      <c r="L148" s="157">
        <v>0.5</v>
      </c>
      <c r="M148" s="171"/>
      <c r="N148" s="171">
        <v>1</v>
      </c>
      <c r="O148" s="171"/>
      <c r="P148" s="171"/>
      <c r="Q148" s="171"/>
      <c r="R148" s="171"/>
      <c r="S148" s="171"/>
      <c r="T148" s="171"/>
      <c r="U148" s="171"/>
      <c r="V148" s="171"/>
      <c r="W148" s="22">
        <v>1</v>
      </c>
      <c r="X148" s="29">
        <v>19614.95</v>
      </c>
      <c r="Y148" s="29">
        <v>19614.95</v>
      </c>
      <c r="Z148" s="36">
        <v>3764.86</v>
      </c>
      <c r="AA148" s="36">
        <f t="shared" si="149"/>
        <v>1</v>
      </c>
      <c r="AB148" s="29"/>
      <c r="AC148" s="29" t="e">
        <f t="shared" si="150"/>
        <v>#REF!</v>
      </c>
      <c r="AD148" s="29" t="e">
        <f t="shared" si="151"/>
        <v>#REF!</v>
      </c>
      <c r="AE148" s="172" t="e">
        <f t="shared" si="152"/>
        <v>#REF!</v>
      </c>
      <c r="AF148" s="28"/>
      <c r="AG148" s="24">
        <v>0.5</v>
      </c>
      <c r="AH148" s="173">
        <f t="shared" si="153"/>
        <v>1</v>
      </c>
      <c r="AI148" s="173"/>
      <c r="AJ148" s="173">
        <f t="shared" si="154"/>
        <v>-0.5</v>
      </c>
      <c r="AK148" s="134">
        <f t="shared" si="155"/>
        <v>0.5</v>
      </c>
      <c r="AL148" s="174">
        <f t="shared" ref="AL148:AU148" si="171">M148</f>
        <v>0</v>
      </c>
      <c r="AM148" s="174">
        <f t="shared" si="171"/>
        <v>1</v>
      </c>
      <c r="AN148" s="174">
        <f t="shared" si="171"/>
        <v>0</v>
      </c>
      <c r="AO148" s="174">
        <f t="shared" si="171"/>
        <v>0</v>
      </c>
      <c r="AP148" s="174">
        <f t="shared" si="171"/>
        <v>0</v>
      </c>
      <c r="AQ148" s="174">
        <f t="shared" si="171"/>
        <v>0</v>
      </c>
      <c r="AR148" s="174">
        <f t="shared" si="171"/>
        <v>0</v>
      </c>
      <c r="AS148" s="174">
        <f t="shared" si="171"/>
        <v>0</v>
      </c>
      <c r="AT148" s="174">
        <f t="shared" si="171"/>
        <v>0</v>
      </c>
      <c r="AU148" s="174">
        <f t="shared" si="171"/>
        <v>0</v>
      </c>
      <c r="AV148" s="175">
        <f t="shared" si="157"/>
        <v>1</v>
      </c>
      <c r="AW148" s="176" t="e">
        <f>#REF!/1000</f>
        <v>#REF!</v>
      </c>
      <c r="AX148" s="176" t="e">
        <f>#REF!/1000</f>
        <v>#REF!</v>
      </c>
      <c r="AY148" s="176" t="e">
        <f>#REF!/1000</f>
        <v>#REF!</v>
      </c>
      <c r="AZ148" s="176" t="e">
        <f>#REF!/1000</f>
        <v>#REF!</v>
      </c>
      <c r="BA148" s="176" t="e">
        <f>#REF!/1000</f>
        <v>#REF!</v>
      </c>
      <c r="BB148" s="176" t="e">
        <f>#REF!/1000</f>
        <v>#REF!</v>
      </c>
      <c r="BC148" s="176" t="e">
        <f>#REF!/1000</f>
        <v>#REF!</v>
      </c>
      <c r="BD148" s="176" t="e">
        <f>#REF!/1000</f>
        <v>#REF!</v>
      </c>
      <c r="BE148" s="177" t="e">
        <f>#REF!/1000</f>
        <v>#REF!</v>
      </c>
      <c r="BF148" s="177" t="e">
        <f>#REF!/1000</f>
        <v>#REF!</v>
      </c>
      <c r="BG148" s="178" t="e">
        <f t="shared" si="158"/>
        <v>#REF!</v>
      </c>
    </row>
    <row r="149" ht="16" customHeight="1" spans="1:59">
      <c r="A149" s="22">
        <v>143</v>
      </c>
      <c r="B149" s="39" t="s">
        <v>5569</v>
      </c>
      <c r="C149" s="68" t="s">
        <v>5570</v>
      </c>
      <c r="D149" s="22">
        <v>195</v>
      </c>
      <c r="E149" s="22">
        <v>1</v>
      </c>
      <c r="F149" s="144">
        <v>2411220402</v>
      </c>
      <c r="G149" s="144" t="s">
        <v>3707</v>
      </c>
      <c r="H149" s="144" t="s">
        <v>3707</v>
      </c>
      <c r="I149" s="144" t="s">
        <v>5345</v>
      </c>
      <c r="J149" s="144" t="s">
        <v>5314</v>
      </c>
      <c r="K149" s="144">
        <f t="shared" si="148"/>
        <v>3.56</v>
      </c>
      <c r="L149" s="157">
        <v>3.56</v>
      </c>
      <c r="M149" s="171"/>
      <c r="N149" s="171">
        <v>0.179775280898876</v>
      </c>
      <c r="O149" s="171">
        <v>0.598314606741573</v>
      </c>
      <c r="P149" s="171"/>
      <c r="Q149" s="171"/>
      <c r="R149" s="171">
        <v>0.050561797752809</v>
      </c>
      <c r="S149" s="171">
        <v>0.101123595505618</v>
      </c>
      <c r="T149" s="171">
        <v>0.0702247191011236</v>
      </c>
      <c r="U149" s="171"/>
      <c r="V149" s="171"/>
      <c r="W149" s="22">
        <v>1</v>
      </c>
      <c r="X149" s="29">
        <v>18855.58</v>
      </c>
      <c r="Y149" s="29">
        <v>18855.58</v>
      </c>
      <c r="Z149" s="36">
        <v>5072.8</v>
      </c>
      <c r="AA149" s="36">
        <f t="shared" si="149"/>
        <v>1</v>
      </c>
      <c r="AB149" s="29"/>
      <c r="AC149" s="29" t="e">
        <f t="shared" si="150"/>
        <v>#REF!</v>
      </c>
      <c r="AD149" s="29" t="e">
        <f t="shared" si="151"/>
        <v>#REF!</v>
      </c>
      <c r="AE149" s="172" t="e">
        <f t="shared" si="152"/>
        <v>#REF!</v>
      </c>
      <c r="AF149" s="28"/>
      <c r="AG149" s="24">
        <v>3.56</v>
      </c>
      <c r="AH149" s="173">
        <f t="shared" si="153"/>
        <v>1</v>
      </c>
      <c r="AI149" s="173">
        <v>3.565</v>
      </c>
      <c r="AJ149" s="173">
        <f t="shared" si="154"/>
        <v>2.56</v>
      </c>
      <c r="AK149" s="134">
        <f t="shared" si="155"/>
        <v>3.56</v>
      </c>
      <c r="AL149" s="174">
        <f t="shared" ref="AL149:AU149" si="172">M149</f>
        <v>0</v>
      </c>
      <c r="AM149" s="174">
        <f t="shared" si="172"/>
        <v>0.179775280898876</v>
      </c>
      <c r="AN149" s="174">
        <f t="shared" si="172"/>
        <v>0.598314606741573</v>
      </c>
      <c r="AO149" s="174">
        <f t="shared" si="172"/>
        <v>0</v>
      </c>
      <c r="AP149" s="174">
        <f t="shared" si="172"/>
        <v>0</v>
      </c>
      <c r="AQ149" s="174">
        <f t="shared" si="172"/>
        <v>0.050561797752809</v>
      </c>
      <c r="AR149" s="174">
        <f t="shared" si="172"/>
        <v>0.101123595505618</v>
      </c>
      <c r="AS149" s="174">
        <f t="shared" si="172"/>
        <v>0.0702247191011236</v>
      </c>
      <c r="AT149" s="174">
        <f t="shared" si="172"/>
        <v>0</v>
      </c>
      <c r="AU149" s="174">
        <f t="shared" si="172"/>
        <v>0</v>
      </c>
      <c r="AV149" s="175">
        <f t="shared" si="157"/>
        <v>1</v>
      </c>
      <c r="AW149" s="176" t="e">
        <f>#REF!/1000</f>
        <v>#REF!</v>
      </c>
      <c r="AX149" s="176" t="e">
        <f>#REF!/1000</f>
        <v>#REF!</v>
      </c>
      <c r="AY149" s="176" t="e">
        <f>#REF!/1000</f>
        <v>#REF!</v>
      </c>
      <c r="AZ149" s="176" t="e">
        <f>#REF!/1000</f>
        <v>#REF!</v>
      </c>
      <c r="BA149" s="176" t="e">
        <f>#REF!/1000</f>
        <v>#REF!</v>
      </c>
      <c r="BB149" s="176" t="e">
        <f>#REF!/1000</f>
        <v>#REF!</v>
      </c>
      <c r="BC149" s="176" t="e">
        <f>#REF!/1000</f>
        <v>#REF!</v>
      </c>
      <c r="BD149" s="176" t="e">
        <f>#REF!/1000</f>
        <v>#REF!</v>
      </c>
      <c r="BE149" s="177" t="e">
        <f>#REF!/1000</f>
        <v>#REF!</v>
      </c>
      <c r="BF149" s="177" t="e">
        <f>#REF!/1000</f>
        <v>#REF!</v>
      </c>
      <c r="BG149" s="178" t="e">
        <f t="shared" si="158"/>
        <v>#REF!</v>
      </c>
    </row>
    <row r="150" ht="16" customHeight="1" spans="1:59">
      <c r="A150" s="22">
        <v>144</v>
      </c>
      <c r="B150" s="39" t="s">
        <v>1522</v>
      </c>
      <c r="C150" s="68" t="s">
        <v>1523</v>
      </c>
      <c r="D150" s="22">
        <v>130</v>
      </c>
      <c r="E150" s="22">
        <v>1</v>
      </c>
      <c r="F150" s="144">
        <v>84112</v>
      </c>
      <c r="G150" s="144" t="s">
        <v>3704</v>
      </c>
      <c r="H150" s="144" t="s">
        <v>5312</v>
      </c>
      <c r="I150" s="144" t="s">
        <v>5321</v>
      </c>
      <c r="J150" s="144" t="s">
        <v>5314</v>
      </c>
      <c r="K150" s="144">
        <f t="shared" si="148"/>
        <v>0.2</v>
      </c>
      <c r="L150" s="157">
        <v>0.2</v>
      </c>
      <c r="M150" s="171">
        <v>0.5</v>
      </c>
      <c r="N150" s="171">
        <v>0.05</v>
      </c>
      <c r="O150" s="171"/>
      <c r="P150" s="171">
        <v>0.2</v>
      </c>
      <c r="Q150" s="171"/>
      <c r="R150" s="171"/>
      <c r="S150" s="171">
        <v>0.1</v>
      </c>
      <c r="T150" s="171">
        <v>0.15</v>
      </c>
      <c r="U150" s="171"/>
      <c r="V150" s="171"/>
      <c r="W150" s="22">
        <v>1</v>
      </c>
      <c r="X150" s="29">
        <v>18009.52</v>
      </c>
      <c r="Y150" s="29">
        <v>18009.52</v>
      </c>
      <c r="Z150" s="36">
        <v>3471.53</v>
      </c>
      <c r="AA150" s="36">
        <f t="shared" si="149"/>
        <v>1</v>
      </c>
      <c r="AB150" s="29"/>
      <c r="AC150" s="29" t="e">
        <f t="shared" si="150"/>
        <v>#REF!</v>
      </c>
      <c r="AD150" s="29" t="e">
        <f t="shared" si="151"/>
        <v>#REF!</v>
      </c>
      <c r="AE150" s="172" t="e">
        <f t="shared" si="152"/>
        <v>#REF!</v>
      </c>
      <c r="AF150" s="28"/>
      <c r="AG150" s="24">
        <v>0.2</v>
      </c>
      <c r="AH150" s="173">
        <f t="shared" si="153"/>
        <v>1</v>
      </c>
      <c r="AI150" s="173"/>
      <c r="AJ150" s="173">
        <f t="shared" si="154"/>
        <v>-0.8</v>
      </c>
      <c r="AK150" s="134">
        <f t="shared" si="155"/>
        <v>0.2</v>
      </c>
      <c r="AL150" s="174">
        <f t="shared" ref="AL150:AU150" si="173">M150</f>
        <v>0.5</v>
      </c>
      <c r="AM150" s="174">
        <f t="shared" si="173"/>
        <v>0.05</v>
      </c>
      <c r="AN150" s="174">
        <f t="shared" si="173"/>
        <v>0</v>
      </c>
      <c r="AO150" s="174">
        <f t="shared" si="173"/>
        <v>0.2</v>
      </c>
      <c r="AP150" s="174">
        <f t="shared" si="173"/>
        <v>0</v>
      </c>
      <c r="AQ150" s="174">
        <f t="shared" si="173"/>
        <v>0</v>
      </c>
      <c r="AR150" s="174">
        <f t="shared" si="173"/>
        <v>0.1</v>
      </c>
      <c r="AS150" s="174">
        <f t="shared" si="173"/>
        <v>0.15</v>
      </c>
      <c r="AT150" s="174">
        <f t="shared" si="173"/>
        <v>0</v>
      </c>
      <c r="AU150" s="174">
        <f t="shared" si="173"/>
        <v>0</v>
      </c>
      <c r="AV150" s="175">
        <f t="shared" si="157"/>
        <v>1</v>
      </c>
      <c r="AW150" s="176" t="e">
        <f>#REF!/1000</f>
        <v>#REF!</v>
      </c>
      <c r="AX150" s="176" t="e">
        <f>#REF!/1000</f>
        <v>#REF!</v>
      </c>
      <c r="AY150" s="176" t="e">
        <f>#REF!/1000</f>
        <v>#REF!</v>
      </c>
      <c r="AZ150" s="176" t="e">
        <f>#REF!/1000</f>
        <v>#REF!</v>
      </c>
      <c r="BA150" s="176" t="e">
        <f>#REF!/1000</f>
        <v>#REF!</v>
      </c>
      <c r="BB150" s="176" t="e">
        <f>#REF!/1000</f>
        <v>#REF!</v>
      </c>
      <c r="BC150" s="176" t="e">
        <f>#REF!/1000</f>
        <v>#REF!</v>
      </c>
      <c r="BD150" s="176" t="e">
        <f>#REF!/1000</f>
        <v>#REF!</v>
      </c>
      <c r="BE150" s="177" t="e">
        <f>#REF!/1000</f>
        <v>#REF!</v>
      </c>
      <c r="BF150" s="177" t="e">
        <f>#REF!/1000</f>
        <v>#REF!</v>
      </c>
      <c r="BG150" s="178" t="e">
        <f t="shared" si="158"/>
        <v>#REF!</v>
      </c>
    </row>
    <row r="151" ht="16" customHeight="1" spans="1:59">
      <c r="A151" s="22">
        <v>145</v>
      </c>
      <c r="B151" s="39" t="s">
        <v>5571</v>
      </c>
      <c r="C151" s="68" t="s">
        <v>5572</v>
      </c>
      <c r="D151" s="22">
        <v>226</v>
      </c>
      <c r="E151" s="22">
        <v>2</v>
      </c>
      <c r="F151" s="144">
        <v>84792</v>
      </c>
      <c r="G151" s="144" t="s">
        <v>3707</v>
      </c>
      <c r="H151" s="144" t="s">
        <v>5312</v>
      </c>
      <c r="I151" s="144" t="s">
        <v>5345</v>
      </c>
      <c r="J151" s="144" t="s">
        <v>5314</v>
      </c>
      <c r="K151" s="144">
        <f t="shared" si="148"/>
        <v>10</v>
      </c>
      <c r="L151" s="157">
        <v>20</v>
      </c>
      <c r="M151" s="171"/>
      <c r="N151" s="171"/>
      <c r="O151" s="171"/>
      <c r="P151" s="171">
        <v>0.3</v>
      </c>
      <c r="Q151" s="171"/>
      <c r="R151" s="171">
        <v>0.1</v>
      </c>
      <c r="S151" s="171"/>
      <c r="T151" s="171">
        <v>0.6</v>
      </c>
      <c r="U151" s="171"/>
      <c r="V151" s="171"/>
      <c r="W151" s="22">
        <v>2</v>
      </c>
      <c r="X151" s="29">
        <v>17812.81</v>
      </c>
      <c r="Y151" s="29">
        <v>35625.62</v>
      </c>
      <c r="Z151" s="36">
        <v>6876.78</v>
      </c>
      <c r="AA151" s="36">
        <f t="shared" si="149"/>
        <v>2</v>
      </c>
      <c r="AB151" s="29"/>
      <c r="AC151" s="29" t="e">
        <f t="shared" si="150"/>
        <v>#REF!</v>
      </c>
      <c r="AD151" s="29" t="e">
        <f t="shared" si="151"/>
        <v>#REF!</v>
      </c>
      <c r="AE151" s="172" t="e">
        <f t="shared" si="152"/>
        <v>#REF!</v>
      </c>
      <c r="AF151" s="28"/>
      <c r="AG151" s="24">
        <v>10</v>
      </c>
      <c r="AH151" s="173">
        <f t="shared" si="153"/>
        <v>1</v>
      </c>
      <c r="AI151" s="173"/>
      <c r="AJ151" s="173">
        <f t="shared" si="154"/>
        <v>9</v>
      </c>
      <c r="AK151" s="134">
        <f t="shared" si="155"/>
        <v>10</v>
      </c>
      <c r="AL151" s="174">
        <f t="shared" ref="AL151:AU151" si="174">M151</f>
        <v>0</v>
      </c>
      <c r="AM151" s="174">
        <f t="shared" si="174"/>
        <v>0</v>
      </c>
      <c r="AN151" s="174">
        <f t="shared" si="174"/>
        <v>0</v>
      </c>
      <c r="AO151" s="174">
        <f t="shared" si="174"/>
        <v>0.3</v>
      </c>
      <c r="AP151" s="174">
        <f t="shared" si="174"/>
        <v>0</v>
      </c>
      <c r="AQ151" s="174">
        <f t="shared" si="174"/>
        <v>0.1</v>
      </c>
      <c r="AR151" s="174">
        <f t="shared" si="174"/>
        <v>0</v>
      </c>
      <c r="AS151" s="174">
        <f t="shared" si="174"/>
        <v>0.6</v>
      </c>
      <c r="AT151" s="174">
        <f t="shared" si="174"/>
        <v>0</v>
      </c>
      <c r="AU151" s="174">
        <f t="shared" si="174"/>
        <v>0</v>
      </c>
      <c r="AV151" s="175">
        <f t="shared" si="157"/>
        <v>1</v>
      </c>
      <c r="AW151" s="176" t="e">
        <f>#REF!/1000</f>
        <v>#REF!</v>
      </c>
      <c r="AX151" s="176" t="e">
        <f>#REF!/1000</f>
        <v>#REF!</v>
      </c>
      <c r="AY151" s="176" t="e">
        <f>#REF!/1000</f>
        <v>#REF!</v>
      </c>
      <c r="AZ151" s="176" t="e">
        <f>#REF!/1000</f>
        <v>#REF!</v>
      </c>
      <c r="BA151" s="176" t="e">
        <f>#REF!/1000</f>
        <v>#REF!</v>
      </c>
      <c r="BB151" s="176" t="e">
        <f>#REF!/1000</f>
        <v>#REF!</v>
      </c>
      <c r="BC151" s="176" t="e">
        <f>#REF!/1000</f>
        <v>#REF!</v>
      </c>
      <c r="BD151" s="176" t="e">
        <f>#REF!/1000</f>
        <v>#REF!</v>
      </c>
      <c r="BE151" s="177" t="e">
        <f>#REF!/1000</f>
        <v>#REF!</v>
      </c>
      <c r="BF151" s="177" t="e">
        <f>#REF!/1000</f>
        <v>#REF!</v>
      </c>
      <c r="BG151" s="178" t="e">
        <f t="shared" si="158"/>
        <v>#REF!</v>
      </c>
    </row>
    <row r="152" ht="16" customHeight="1" spans="1:59">
      <c r="A152" s="22">
        <v>146</v>
      </c>
      <c r="B152" s="39" t="s">
        <v>5573</v>
      </c>
      <c r="C152" s="68" t="s">
        <v>5574</v>
      </c>
      <c r="D152" s="22">
        <v>143</v>
      </c>
      <c r="E152" s="22">
        <v>1</v>
      </c>
      <c r="F152" s="144">
        <v>83898</v>
      </c>
      <c r="G152" s="144" t="s">
        <v>3707</v>
      </c>
      <c r="H152" s="144" t="s">
        <v>3707</v>
      </c>
      <c r="I152" s="144" t="s">
        <v>5345</v>
      </c>
      <c r="J152" s="144" t="s">
        <v>5314</v>
      </c>
      <c r="K152" s="144">
        <f t="shared" si="148"/>
        <v>0.5</v>
      </c>
      <c r="L152" s="157">
        <v>0.5</v>
      </c>
      <c r="M152" s="171">
        <v>0.6</v>
      </c>
      <c r="N152" s="171">
        <v>0.02</v>
      </c>
      <c r="O152" s="171"/>
      <c r="P152" s="171">
        <v>0.18</v>
      </c>
      <c r="Q152" s="171"/>
      <c r="R152" s="171"/>
      <c r="S152" s="171">
        <v>0.08</v>
      </c>
      <c r="T152" s="171">
        <v>0.12</v>
      </c>
      <c r="U152" s="171"/>
      <c r="V152" s="171"/>
      <c r="W152" s="22">
        <v>1</v>
      </c>
      <c r="X152" s="29">
        <v>17727.71</v>
      </c>
      <c r="Y152" s="29">
        <v>17727.71</v>
      </c>
      <c r="Z152" s="36">
        <v>3424.75</v>
      </c>
      <c r="AA152" s="36">
        <f t="shared" si="149"/>
        <v>1</v>
      </c>
      <c r="AB152" s="29"/>
      <c r="AC152" s="29" t="e">
        <f t="shared" si="150"/>
        <v>#REF!</v>
      </c>
      <c r="AD152" s="29" t="e">
        <f t="shared" si="151"/>
        <v>#REF!</v>
      </c>
      <c r="AE152" s="172" t="e">
        <f t="shared" si="152"/>
        <v>#REF!</v>
      </c>
      <c r="AF152" s="28"/>
      <c r="AG152" s="24">
        <v>0.5</v>
      </c>
      <c r="AH152" s="173">
        <f t="shared" si="153"/>
        <v>1</v>
      </c>
      <c r="AI152" s="173"/>
      <c r="AJ152" s="173">
        <f t="shared" si="154"/>
        <v>-0.5</v>
      </c>
      <c r="AK152" s="134">
        <f t="shared" si="155"/>
        <v>0.5</v>
      </c>
      <c r="AL152" s="174">
        <f t="shared" ref="AL152:AU152" si="175">M152</f>
        <v>0.6</v>
      </c>
      <c r="AM152" s="174">
        <f t="shared" si="175"/>
        <v>0.02</v>
      </c>
      <c r="AN152" s="174">
        <f t="shared" si="175"/>
        <v>0</v>
      </c>
      <c r="AO152" s="174">
        <f t="shared" si="175"/>
        <v>0.18</v>
      </c>
      <c r="AP152" s="174">
        <f t="shared" si="175"/>
        <v>0</v>
      </c>
      <c r="AQ152" s="174">
        <f t="shared" si="175"/>
        <v>0</v>
      </c>
      <c r="AR152" s="174">
        <f t="shared" si="175"/>
        <v>0.08</v>
      </c>
      <c r="AS152" s="174">
        <f t="shared" si="175"/>
        <v>0.12</v>
      </c>
      <c r="AT152" s="174">
        <f t="shared" si="175"/>
        <v>0</v>
      </c>
      <c r="AU152" s="174">
        <f t="shared" si="175"/>
        <v>0</v>
      </c>
      <c r="AV152" s="175">
        <f t="shared" si="157"/>
        <v>1</v>
      </c>
      <c r="AW152" s="176" t="e">
        <f>#REF!/1000</f>
        <v>#REF!</v>
      </c>
      <c r="AX152" s="176" t="e">
        <f>#REF!/1000</f>
        <v>#REF!</v>
      </c>
      <c r="AY152" s="176" t="e">
        <f>#REF!/1000</f>
        <v>#REF!</v>
      </c>
      <c r="AZ152" s="176" t="e">
        <f>#REF!/1000</f>
        <v>#REF!</v>
      </c>
      <c r="BA152" s="176" t="e">
        <f>#REF!/1000</f>
        <v>#REF!</v>
      </c>
      <c r="BB152" s="176" t="e">
        <f>#REF!/1000</f>
        <v>#REF!</v>
      </c>
      <c r="BC152" s="176" t="e">
        <f>#REF!/1000</f>
        <v>#REF!</v>
      </c>
      <c r="BD152" s="176" t="e">
        <f>#REF!/1000</f>
        <v>#REF!</v>
      </c>
      <c r="BE152" s="177" t="e">
        <f>#REF!/1000</f>
        <v>#REF!</v>
      </c>
      <c r="BF152" s="177" t="e">
        <f>#REF!/1000</f>
        <v>#REF!</v>
      </c>
      <c r="BG152" s="178" t="e">
        <f t="shared" si="158"/>
        <v>#REF!</v>
      </c>
    </row>
    <row r="153" ht="16" customHeight="1" spans="1:59">
      <c r="A153" s="22">
        <v>147</v>
      </c>
      <c r="B153" s="39" t="s">
        <v>5575</v>
      </c>
      <c r="C153" s="68" t="s">
        <v>5576</v>
      </c>
      <c r="D153" s="22">
        <v>194</v>
      </c>
      <c r="E153" s="22">
        <v>2</v>
      </c>
      <c r="F153" s="144">
        <v>84386</v>
      </c>
      <c r="G153" s="144" t="s">
        <v>3688</v>
      </c>
      <c r="H153" s="144" t="s">
        <v>5312</v>
      </c>
      <c r="I153" s="144" t="s">
        <v>5317</v>
      </c>
      <c r="J153" s="144" t="s">
        <v>5314</v>
      </c>
      <c r="K153" s="144">
        <f t="shared" si="148"/>
        <v>0.1</v>
      </c>
      <c r="L153" s="157">
        <v>0.2</v>
      </c>
      <c r="M153" s="171">
        <v>0.5</v>
      </c>
      <c r="N153" s="171">
        <v>0.05</v>
      </c>
      <c r="O153" s="171"/>
      <c r="P153" s="171">
        <v>0.2</v>
      </c>
      <c r="Q153" s="171"/>
      <c r="R153" s="171"/>
      <c r="S153" s="171">
        <v>0.1</v>
      </c>
      <c r="T153" s="171">
        <v>0.15</v>
      </c>
      <c r="U153" s="171"/>
      <c r="V153" s="171"/>
      <c r="W153" s="22">
        <v>2</v>
      </c>
      <c r="X153" s="29">
        <v>17273.945</v>
      </c>
      <c r="Y153" s="29">
        <v>34547.89</v>
      </c>
      <c r="Z153" s="36">
        <v>14034.26</v>
      </c>
      <c r="AA153" s="36">
        <f t="shared" si="149"/>
        <v>2</v>
      </c>
      <c r="AB153" s="29"/>
      <c r="AC153" s="29" t="e">
        <f t="shared" si="150"/>
        <v>#REF!</v>
      </c>
      <c r="AD153" s="29" t="e">
        <f t="shared" si="151"/>
        <v>#REF!</v>
      </c>
      <c r="AE153" s="172" t="e">
        <f t="shared" si="152"/>
        <v>#REF!</v>
      </c>
      <c r="AF153" s="28"/>
      <c r="AG153" s="24">
        <v>0.2</v>
      </c>
      <c r="AH153" s="173">
        <f t="shared" si="153"/>
        <v>1</v>
      </c>
      <c r="AI153" s="173"/>
      <c r="AJ153" s="173">
        <f t="shared" si="154"/>
        <v>-0.8</v>
      </c>
      <c r="AK153" s="134">
        <f t="shared" si="155"/>
        <v>0.1</v>
      </c>
      <c r="AL153" s="174">
        <f t="shared" ref="AL153:AU153" si="176">M153</f>
        <v>0.5</v>
      </c>
      <c r="AM153" s="174">
        <f t="shared" si="176"/>
        <v>0.05</v>
      </c>
      <c r="AN153" s="174">
        <f t="shared" si="176"/>
        <v>0</v>
      </c>
      <c r="AO153" s="174">
        <f t="shared" si="176"/>
        <v>0.2</v>
      </c>
      <c r="AP153" s="174">
        <f t="shared" si="176"/>
        <v>0</v>
      </c>
      <c r="AQ153" s="174">
        <f t="shared" si="176"/>
        <v>0</v>
      </c>
      <c r="AR153" s="174">
        <f t="shared" si="176"/>
        <v>0.1</v>
      </c>
      <c r="AS153" s="174">
        <f t="shared" si="176"/>
        <v>0.15</v>
      </c>
      <c r="AT153" s="174">
        <f t="shared" si="176"/>
        <v>0</v>
      </c>
      <c r="AU153" s="174">
        <f t="shared" si="176"/>
        <v>0</v>
      </c>
      <c r="AV153" s="175">
        <f t="shared" si="157"/>
        <v>1</v>
      </c>
      <c r="AW153" s="176" t="e">
        <f>#REF!/1000</f>
        <v>#REF!</v>
      </c>
      <c r="AX153" s="176" t="e">
        <f>#REF!/1000</f>
        <v>#REF!</v>
      </c>
      <c r="AY153" s="176" t="e">
        <f>#REF!/1000</f>
        <v>#REF!</v>
      </c>
      <c r="AZ153" s="176" t="e">
        <f>#REF!/1000</f>
        <v>#REF!</v>
      </c>
      <c r="BA153" s="176" t="e">
        <f>#REF!/1000</f>
        <v>#REF!</v>
      </c>
      <c r="BB153" s="176" t="e">
        <f>#REF!/1000</f>
        <v>#REF!</v>
      </c>
      <c r="BC153" s="176" t="e">
        <f>#REF!/1000</f>
        <v>#REF!</v>
      </c>
      <c r="BD153" s="176" t="e">
        <f>#REF!/1000</f>
        <v>#REF!</v>
      </c>
      <c r="BE153" s="177" t="e">
        <f>#REF!/1000</f>
        <v>#REF!</v>
      </c>
      <c r="BF153" s="177" t="e">
        <f>#REF!/1000</f>
        <v>#REF!</v>
      </c>
      <c r="BG153" s="178" t="e">
        <f t="shared" si="158"/>
        <v>#REF!</v>
      </c>
    </row>
    <row r="154" ht="16" customHeight="1" spans="1:59">
      <c r="A154" s="22">
        <v>148</v>
      </c>
      <c r="B154" s="39" t="s">
        <v>5577</v>
      </c>
      <c r="C154" s="68" t="s">
        <v>5578</v>
      </c>
      <c r="D154" s="22">
        <v>226</v>
      </c>
      <c r="E154" s="22">
        <v>3</v>
      </c>
      <c r="F154" s="144">
        <v>84843</v>
      </c>
      <c r="G154" s="144" t="s">
        <v>3704</v>
      </c>
      <c r="H154" s="144" t="s">
        <v>5312</v>
      </c>
      <c r="I154" s="144" t="s">
        <v>5313</v>
      </c>
      <c r="J154" s="144" t="s">
        <v>5314</v>
      </c>
      <c r="K154" s="144">
        <f t="shared" si="148"/>
        <v>0.5</v>
      </c>
      <c r="L154" s="157">
        <v>1.5</v>
      </c>
      <c r="M154" s="171">
        <v>0.493333333333333</v>
      </c>
      <c r="N154" s="171">
        <v>0.0533333333333333</v>
      </c>
      <c r="O154" s="171"/>
      <c r="P154" s="171">
        <v>0.22</v>
      </c>
      <c r="Q154" s="171"/>
      <c r="R154" s="171"/>
      <c r="S154" s="171">
        <v>0.1</v>
      </c>
      <c r="T154" s="171">
        <v>0.133333333333333</v>
      </c>
      <c r="U154" s="171"/>
      <c r="V154" s="171"/>
      <c r="W154" s="22">
        <v>3</v>
      </c>
      <c r="X154" s="29">
        <v>17253.4266666667</v>
      </c>
      <c r="Y154" s="29">
        <v>51760.28</v>
      </c>
      <c r="Z154" s="36">
        <v>10037.43</v>
      </c>
      <c r="AA154" s="36">
        <f t="shared" si="149"/>
        <v>3</v>
      </c>
      <c r="AB154" s="29"/>
      <c r="AC154" s="29" t="e">
        <f t="shared" si="150"/>
        <v>#REF!</v>
      </c>
      <c r="AD154" s="29" t="e">
        <f t="shared" si="151"/>
        <v>#REF!</v>
      </c>
      <c r="AE154" s="172" t="e">
        <f t="shared" si="152"/>
        <v>#REF!</v>
      </c>
      <c r="AF154" s="28"/>
      <c r="AG154" s="24">
        <v>1.5</v>
      </c>
      <c r="AH154" s="173">
        <f t="shared" si="153"/>
        <v>0.999999999999999</v>
      </c>
      <c r="AI154" s="173"/>
      <c r="AJ154" s="173">
        <f t="shared" si="154"/>
        <v>0.500000000000001</v>
      </c>
      <c r="AK154" s="134">
        <f t="shared" si="155"/>
        <v>0.5</v>
      </c>
      <c r="AL154" s="174">
        <f t="shared" ref="AL154:AU154" si="177">M154</f>
        <v>0.493333333333333</v>
      </c>
      <c r="AM154" s="174">
        <f t="shared" si="177"/>
        <v>0.0533333333333333</v>
      </c>
      <c r="AN154" s="174">
        <f t="shared" si="177"/>
        <v>0</v>
      </c>
      <c r="AO154" s="174">
        <f t="shared" si="177"/>
        <v>0.22</v>
      </c>
      <c r="AP154" s="174">
        <f t="shared" si="177"/>
        <v>0</v>
      </c>
      <c r="AQ154" s="174">
        <f t="shared" si="177"/>
        <v>0</v>
      </c>
      <c r="AR154" s="174">
        <f t="shared" si="177"/>
        <v>0.1</v>
      </c>
      <c r="AS154" s="174">
        <f t="shared" si="177"/>
        <v>0.133333333333333</v>
      </c>
      <c r="AT154" s="174">
        <f t="shared" si="177"/>
        <v>0</v>
      </c>
      <c r="AU154" s="174">
        <f t="shared" si="177"/>
        <v>0</v>
      </c>
      <c r="AV154" s="175">
        <f t="shared" si="157"/>
        <v>0.999999999999999</v>
      </c>
      <c r="AW154" s="176" t="e">
        <f>#REF!/1000</f>
        <v>#REF!</v>
      </c>
      <c r="AX154" s="176" t="e">
        <f>#REF!/1000</f>
        <v>#REF!</v>
      </c>
      <c r="AY154" s="176" t="e">
        <f>#REF!/1000</f>
        <v>#REF!</v>
      </c>
      <c r="AZ154" s="176" t="e">
        <f>#REF!/1000</f>
        <v>#REF!</v>
      </c>
      <c r="BA154" s="176" t="e">
        <f>#REF!/1000</f>
        <v>#REF!</v>
      </c>
      <c r="BB154" s="176" t="e">
        <f>#REF!/1000</f>
        <v>#REF!</v>
      </c>
      <c r="BC154" s="176" t="e">
        <f>#REF!/1000</f>
        <v>#REF!</v>
      </c>
      <c r="BD154" s="176" t="e">
        <f>#REF!/1000</f>
        <v>#REF!</v>
      </c>
      <c r="BE154" s="177" t="e">
        <f>#REF!/1000</f>
        <v>#REF!</v>
      </c>
      <c r="BF154" s="177" t="e">
        <f>#REF!/1000</f>
        <v>#REF!</v>
      </c>
      <c r="BG154" s="178" t="e">
        <f t="shared" si="158"/>
        <v>#REF!</v>
      </c>
    </row>
    <row r="155" ht="16" customHeight="1" spans="1:59">
      <c r="A155" s="22">
        <v>149</v>
      </c>
      <c r="B155" s="39" t="s">
        <v>5579</v>
      </c>
      <c r="C155" s="68" t="s">
        <v>5580</v>
      </c>
      <c r="D155" s="22">
        <v>178</v>
      </c>
      <c r="E155" s="22">
        <v>1</v>
      </c>
      <c r="F155" s="144">
        <v>85078</v>
      </c>
      <c r="G155" s="144" t="s">
        <v>3704</v>
      </c>
      <c r="H155" s="144" t="s">
        <v>5312</v>
      </c>
      <c r="I155" s="144" t="s">
        <v>5321</v>
      </c>
      <c r="J155" s="144" t="s">
        <v>5314</v>
      </c>
      <c r="K155" s="144">
        <f t="shared" si="148"/>
        <v>2</v>
      </c>
      <c r="L155" s="157">
        <v>2</v>
      </c>
      <c r="M155" s="171">
        <v>0.5</v>
      </c>
      <c r="N155" s="171">
        <v>0.05</v>
      </c>
      <c r="O155" s="171"/>
      <c r="P155" s="171">
        <v>0.22</v>
      </c>
      <c r="Q155" s="171"/>
      <c r="R155" s="171"/>
      <c r="S155" s="171">
        <v>0.1</v>
      </c>
      <c r="T155" s="171">
        <v>0.13</v>
      </c>
      <c r="U155" s="171"/>
      <c r="V155" s="171"/>
      <c r="W155" s="22">
        <v>1</v>
      </c>
      <c r="X155" s="29">
        <v>16970.33</v>
      </c>
      <c r="Y155" s="29">
        <v>16970.33</v>
      </c>
      <c r="Z155" s="36">
        <v>7699.35</v>
      </c>
      <c r="AA155" s="36">
        <f t="shared" si="149"/>
        <v>1</v>
      </c>
      <c r="AB155" s="29"/>
      <c r="AC155" s="29" t="e">
        <f t="shared" si="150"/>
        <v>#REF!</v>
      </c>
      <c r="AD155" s="29" t="e">
        <f t="shared" si="151"/>
        <v>#REF!</v>
      </c>
      <c r="AE155" s="172" t="e">
        <f t="shared" si="152"/>
        <v>#REF!</v>
      </c>
      <c r="AF155" s="28"/>
      <c r="AG155" s="24">
        <v>2</v>
      </c>
      <c r="AH155" s="173">
        <f t="shared" si="153"/>
        <v>1</v>
      </c>
      <c r="AI155" s="173"/>
      <c r="AJ155" s="173">
        <f t="shared" si="154"/>
        <v>1</v>
      </c>
      <c r="AK155" s="134">
        <f t="shared" si="155"/>
        <v>2</v>
      </c>
      <c r="AL155" s="174">
        <f t="shared" ref="AL155:AU155" si="178">M155</f>
        <v>0.5</v>
      </c>
      <c r="AM155" s="174">
        <f t="shared" si="178"/>
        <v>0.05</v>
      </c>
      <c r="AN155" s="174">
        <f t="shared" si="178"/>
        <v>0</v>
      </c>
      <c r="AO155" s="174">
        <f t="shared" si="178"/>
        <v>0.22</v>
      </c>
      <c r="AP155" s="174">
        <f t="shared" si="178"/>
        <v>0</v>
      </c>
      <c r="AQ155" s="174">
        <f t="shared" si="178"/>
        <v>0</v>
      </c>
      <c r="AR155" s="174">
        <f t="shared" si="178"/>
        <v>0.1</v>
      </c>
      <c r="AS155" s="174">
        <f t="shared" si="178"/>
        <v>0.13</v>
      </c>
      <c r="AT155" s="174">
        <f t="shared" si="178"/>
        <v>0</v>
      </c>
      <c r="AU155" s="174">
        <f t="shared" si="178"/>
        <v>0</v>
      </c>
      <c r="AV155" s="175">
        <f t="shared" si="157"/>
        <v>1</v>
      </c>
      <c r="AW155" s="176" t="e">
        <f>#REF!/1000</f>
        <v>#REF!</v>
      </c>
      <c r="AX155" s="176" t="e">
        <f>#REF!/1000</f>
        <v>#REF!</v>
      </c>
      <c r="AY155" s="176" t="e">
        <f>#REF!/1000</f>
        <v>#REF!</v>
      </c>
      <c r="AZ155" s="176" t="e">
        <f>#REF!/1000</f>
        <v>#REF!</v>
      </c>
      <c r="BA155" s="176" t="e">
        <f>#REF!/1000</f>
        <v>#REF!</v>
      </c>
      <c r="BB155" s="176" t="e">
        <f>#REF!/1000</f>
        <v>#REF!</v>
      </c>
      <c r="BC155" s="176" t="e">
        <f>#REF!/1000</f>
        <v>#REF!</v>
      </c>
      <c r="BD155" s="176" t="e">
        <f>#REF!/1000</f>
        <v>#REF!</v>
      </c>
      <c r="BE155" s="177" t="e">
        <f>#REF!/1000</f>
        <v>#REF!</v>
      </c>
      <c r="BF155" s="177" t="e">
        <f>#REF!/1000</f>
        <v>#REF!</v>
      </c>
      <c r="BG155" s="178" t="e">
        <f t="shared" si="158"/>
        <v>#REF!</v>
      </c>
    </row>
    <row r="156" ht="16" customHeight="1" spans="1:59">
      <c r="A156" s="22">
        <v>150</v>
      </c>
      <c r="B156" s="39" t="s">
        <v>5581</v>
      </c>
      <c r="C156" s="68" t="s">
        <v>5582</v>
      </c>
      <c r="D156" s="22">
        <v>130</v>
      </c>
      <c r="E156" s="22">
        <v>1</v>
      </c>
      <c r="F156" s="144">
        <v>84474</v>
      </c>
      <c r="G156" s="144" t="s">
        <v>3704</v>
      </c>
      <c r="H156" s="144" t="s">
        <v>5312</v>
      </c>
      <c r="I156" s="144" t="s">
        <v>5321</v>
      </c>
      <c r="J156" s="144" t="s">
        <v>5314</v>
      </c>
      <c r="K156" s="144">
        <f t="shared" si="148"/>
        <v>0.3</v>
      </c>
      <c r="L156" s="157">
        <v>0.3</v>
      </c>
      <c r="M156" s="171">
        <v>0.5</v>
      </c>
      <c r="N156" s="171">
        <v>0.0333333333333333</v>
      </c>
      <c r="O156" s="171"/>
      <c r="P156" s="171">
        <v>0.233333333333333</v>
      </c>
      <c r="Q156" s="171"/>
      <c r="R156" s="171"/>
      <c r="S156" s="171">
        <v>0.1</v>
      </c>
      <c r="T156" s="171">
        <v>0.133333333333333</v>
      </c>
      <c r="U156" s="171"/>
      <c r="V156" s="171"/>
      <c r="W156" s="22">
        <v>1</v>
      </c>
      <c r="X156" s="29">
        <v>16850.84</v>
      </c>
      <c r="Y156" s="29">
        <v>16850.84</v>
      </c>
      <c r="Z156" s="36">
        <v>3279.53</v>
      </c>
      <c r="AA156" s="36">
        <f t="shared" si="149"/>
        <v>1</v>
      </c>
      <c r="AB156" s="29"/>
      <c r="AC156" s="29" t="e">
        <f t="shared" si="150"/>
        <v>#REF!</v>
      </c>
      <c r="AD156" s="29" t="e">
        <f t="shared" si="151"/>
        <v>#REF!</v>
      </c>
      <c r="AE156" s="172" t="e">
        <f t="shared" si="152"/>
        <v>#REF!</v>
      </c>
      <c r="AF156" s="28"/>
      <c r="AG156" s="24">
        <v>0.3</v>
      </c>
      <c r="AH156" s="173">
        <f t="shared" si="153"/>
        <v>0.999999999999999</v>
      </c>
      <c r="AI156" s="173"/>
      <c r="AJ156" s="173">
        <f t="shared" si="154"/>
        <v>-0.699999999999999</v>
      </c>
      <c r="AK156" s="134">
        <f t="shared" si="155"/>
        <v>0.3</v>
      </c>
      <c r="AL156" s="174">
        <f t="shared" ref="AL156:AU156" si="179">M156</f>
        <v>0.5</v>
      </c>
      <c r="AM156" s="174">
        <f t="shared" si="179"/>
        <v>0.0333333333333333</v>
      </c>
      <c r="AN156" s="174">
        <f t="shared" si="179"/>
        <v>0</v>
      </c>
      <c r="AO156" s="174">
        <f t="shared" si="179"/>
        <v>0.233333333333333</v>
      </c>
      <c r="AP156" s="174">
        <f t="shared" si="179"/>
        <v>0</v>
      </c>
      <c r="AQ156" s="174">
        <f t="shared" si="179"/>
        <v>0</v>
      </c>
      <c r="AR156" s="174">
        <f t="shared" si="179"/>
        <v>0.1</v>
      </c>
      <c r="AS156" s="174">
        <f t="shared" si="179"/>
        <v>0.133333333333333</v>
      </c>
      <c r="AT156" s="174">
        <f t="shared" si="179"/>
        <v>0</v>
      </c>
      <c r="AU156" s="174">
        <f t="shared" si="179"/>
        <v>0</v>
      </c>
      <c r="AV156" s="175">
        <f t="shared" si="157"/>
        <v>0.999999999999999</v>
      </c>
      <c r="AW156" s="176" t="e">
        <f>#REF!/1000</f>
        <v>#REF!</v>
      </c>
      <c r="AX156" s="176" t="e">
        <f>#REF!/1000</f>
        <v>#REF!</v>
      </c>
      <c r="AY156" s="176" t="e">
        <f>#REF!/1000</f>
        <v>#REF!</v>
      </c>
      <c r="AZ156" s="176" t="e">
        <f>#REF!/1000</f>
        <v>#REF!</v>
      </c>
      <c r="BA156" s="176" t="e">
        <f>#REF!/1000</f>
        <v>#REF!</v>
      </c>
      <c r="BB156" s="176" t="e">
        <f>#REF!/1000</f>
        <v>#REF!</v>
      </c>
      <c r="BC156" s="176" t="e">
        <f>#REF!/1000</f>
        <v>#REF!</v>
      </c>
      <c r="BD156" s="176" t="e">
        <f>#REF!/1000</f>
        <v>#REF!</v>
      </c>
      <c r="BE156" s="177" t="e">
        <f>#REF!/1000</f>
        <v>#REF!</v>
      </c>
      <c r="BF156" s="177" t="e">
        <f>#REF!/1000</f>
        <v>#REF!</v>
      </c>
      <c r="BG156" s="178" t="e">
        <f t="shared" si="158"/>
        <v>#REF!</v>
      </c>
    </row>
    <row r="157" ht="16" customHeight="1" spans="1:59">
      <c r="A157" s="22">
        <v>151</v>
      </c>
      <c r="B157" s="39" t="s">
        <v>5583</v>
      </c>
      <c r="C157" s="68" t="s">
        <v>5584</v>
      </c>
      <c r="D157" s="22">
        <v>178</v>
      </c>
      <c r="E157" s="22">
        <v>1</v>
      </c>
      <c r="F157" s="144">
        <v>84994</v>
      </c>
      <c r="G157" s="144" t="s">
        <v>3704</v>
      </c>
      <c r="H157" s="144" t="s">
        <v>5312</v>
      </c>
      <c r="I157" s="144" t="s">
        <v>5410</v>
      </c>
      <c r="J157" s="144" t="s">
        <v>5314</v>
      </c>
      <c r="K157" s="144">
        <f t="shared" si="148"/>
        <v>2.6</v>
      </c>
      <c r="L157" s="157">
        <v>2.6</v>
      </c>
      <c r="M157" s="171"/>
      <c r="N157" s="171">
        <v>0.85</v>
      </c>
      <c r="O157" s="171">
        <v>0.05</v>
      </c>
      <c r="P157" s="171"/>
      <c r="Q157" s="171"/>
      <c r="R157" s="171">
        <v>0.1</v>
      </c>
      <c r="S157" s="171"/>
      <c r="T157" s="171"/>
      <c r="U157" s="171"/>
      <c r="V157" s="171"/>
      <c r="W157" s="22">
        <v>1</v>
      </c>
      <c r="X157" s="29">
        <v>16738.67</v>
      </c>
      <c r="Y157" s="29">
        <v>16738.67</v>
      </c>
      <c r="Z157" s="36">
        <v>7755.52</v>
      </c>
      <c r="AA157" s="36">
        <f t="shared" si="149"/>
        <v>1</v>
      </c>
      <c r="AB157" s="29"/>
      <c r="AC157" s="29" t="e">
        <f t="shared" si="150"/>
        <v>#REF!</v>
      </c>
      <c r="AD157" s="29" t="e">
        <f t="shared" si="151"/>
        <v>#REF!</v>
      </c>
      <c r="AE157" s="172" t="e">
        <f t="shared" si="152"/>
        <v>#REF!</v>
      </c>
      <c r="AF157" s="28"/>
      <c r="AG157" s="24">
        <v>2.6</v>
      </c>
      <c r="AH157" s="173">
        <f t="shared" si="153"/>
        <v>1</v>
      </c>
      <c r="AI157" s="173">
        <v>2.6</v>
      </c>
      <c r="AJ157" s="173">
        <f t="shared" si="154"/>
        <v>1.6</v>
      </c>
      <c r="AK157" s="134">
        <f t="shared" si="155"/>
        <v>2.6</v>
      </c>
      <c r="AL157" s="174">
        <f t="shared" ref="AL157:AU157" si="180">M157</f>
        <v>0</v>
      </c>
      <c r="AM157" s="174">
        <f t="shared" si="180"/>
        <v>0.85</v>
      </c>
      <c r="AN157" s="174">
        <f t="shared" si="180"/>
        <v>0.05</v>
      </c>
      <c r="AO157" s="174">
        <f t="shared" si="180"/>
        <v>0</v>
      </c>
      <c r="AP157" s="174">
        <f t="shared" si="180"/>
        <v>0</v>
      </c>
      <c r="AQ157" s="174">
        <f t="shared" si="180"/>
        <v>0.1</v>
      </c>
      <c r="AR157" s="174">
        <f t="shared" si="180"/>
        <v>0</v>
      </c>
      <c r="AS157" s="174">
        <f t="shared" si="180"/>
        <v>0</v>
      </c>
      <c r="AT157" s="174">
        <f t="shared" si="180"/>
        <v>0</v>
      </c>
      <c r="AU157" s="174">
        <f t="shared" si="180"/>
        <v>0</v>
      </c>
      <c r="AV157" s="175">
        <f t="shared" si="157"/>
        <v>1</v>
      </c>
      <c r="AW157" s="176" t="e">
        <f>#REF!/1000</f>
        <v>#REF!</v>
      </c>
      <c r="AX157" s="176" t="e">
        <f>#REF!/1000</f>
        <v>#REF!</v>
      </c>
      <c r="AY157" s="176" t="e">
        <f>#REF!/1000</f>
        <v>#REF!</v>
      </c>
      <c r="AZ157" s="176" t="e">
        <f>#REF!/1000</f>
        <v>#REF!</v>
      </c>
      <c r="BA157" s="176" t="e">
        <f>#REF!/1000</f>
        <v>#REF!</v>
      </c>
      <c r="BB157" s="176" t="e">
        <f>#REF!/1000</f>
        <v>#REF!</v>
      </c>
      <c r="BC157" s="176" t="e">
        <f>#REF!/1000</f>
        <v>#REF!</v>
      </c>
      <c r="BD157" s="176" t="e">
        <f>#REF!/1000</f>
        <v>#REF!</v>
      </c>
      <c r="BE157" s="177" t="e">
        <f>#REF!/1000</f>
        <v>#REF!</v>
      </c>
      <c r="BF157" s="177" t="e">
        <f>#REF!/1000</f>
        <v>#REF!</v>
      </c>
      <c r="BG157" s="178" t="e">
        <f t="shared" si="158"/>
        <v>#REF!</v>
      </c>
    </row>
    <row r="158" ht="16" customHeight="1" spans="1:59">
      <c r="A158" s="22">
        <v>152</v>
      </c>
      <c r="B158" s="39" t="s">
        <v>5583</v>
      </c>
      <c r="C158" s="68" t="s">
        <v>5584</v>
      </c>
      <c r="D158" s="22">
        <v>145</v>
      </c>
      <c r="E158" s="22">
        <v>1</v>
      </c>
      <c r="F158" s="144">
        <v>2403315882</v>
      </c>
      <c r="G158" s="144" t="s">
        <v>3704</v>
      </c>
      <c r="H158" s="144" t="s">
        <v>5312</v>
      </c>
      <c r="I158" s="144" t="s">
        <v>5352</v>
      </c>
      <c r="J158" s="144" t="s">
        <v>5314</v>
      </c>
      <c r="K158" s="144">
        <f t="shared" si="148"/>
        <v>2.6</v>
      </c>
      <c r="L158" s="157">
        <v>2.6</v>
      </c>
      <c r="M158" s="171"/>
      <c r="N158" s="171">
        <v>0.85</v>
      </c>
      <c r="O158" s="171">
        <v>0.05</v>
      </c>
      <c r="P158" s="171"/>
      <c r="Q158" s="171"/>
      <c r="R158" s="171">
        <v>0.1</v>
      </c>
      <c r="S158" s="171"/>
      <c r="T158" s="171"/>
      <c r="U158" s="171"/>
      <c r="V158" s="171"/>
      <c r="W158" s="22">
        <v>1</v>
      </c>
      <c r="X158" s="29">
        <v>16738.67</v>
      </c>
      <c r="Y158" s="29">
        <v>16738.67</v>
      </c>
      <c r="Z158" s="36">
        <v>7657.35</v>
      </c>
      <c r="AA158" s="36">
        <f t="shared" si="149"/>
        <v>1</v>
      </c>
      <c r="AB158" s="29"/>
      <c r="AC158" s="29" t="e">
        <f t="shared" si="150"/>
        <v>#REF!</v>
      </c>
      <c r="AD158" s="29" t="e">
        <f t="shared" si="151"/>
        <v>#REF!</v>
      </c>
      <c r="AE158" s="172" t="e">
        <f t="shared" si="152"/>
        <v>#REF!</v>
      </c>
      <c r="AF158" s="28"/>
      <c r="AG158" s="24">
        <v>2.6</v>
      </c>
      <c r="AH158" s="173">
        <f t="shared" si="153"/>
        <v>1</v>
      </c>
      <c r="AI158" s="173">
        <v>2.6</v>
      </c>
      <c r="AJ158" s="173">
        <f t="shared" si="154"/>
        <v>1.6</v>
      </c>
      <c r="AK158" s="134">
        <f t="shared" si="155"/>
        <v>2.6</v>
      </c>
      <c r="AL158" s="174">
        <f t="shared" ref="AL158:AU158" si="181">M158</f>
        <v>0</v>
      </c>
      <c r="AM158" s="174">
        <f t="shared" si="181"/>
        <v>0.85</v>
      </c>
      <c r="AN158" s="174">
        <f t="shared" si="181"/>
        <v>0.05</v>
      </c>
      <c r="AO158" s="174">
        <f t="shared" si="181"/>
        <v>0</v>
      </c>
      <c r="AP158" s="174">
        <f t="shared" si="181"/>
        <v>0</v>
      </c>
      <c r="AQ158" s="174">
        <f t="shared" si="181"/>
        <v>0.1</v>
      </c>
      <c r="AR158" s="174">
        <f t="shared" si="181"/>
        <v>0</v>
      </c>
      <c r="AS158" s="174">
        <f t="shared" si="181"/>
        <v>0</v>
      </c>
      <c r="AT158" s="174">
        <f t="shared" si="181"/>
        <v>0</v>
      </c>
      <c r="AU158" s="174">
        <f t="shared" si="181"/>
        <v>0</v>
      </c>
      <c r="AV158" s="175">
        <f t="shared" si="157"/>
        <v>1</v>
      </c>
      <c r="AW158" s="176" t="e">
        <f>#REF!/1000</f>
        <v>#REF!</v>
      </c>
      <c r="AX158" s="176" t="e">
        <f>#REF!/1000</f>
        <v>#REF!</v>
      </c>
      <c r="AY158" s="176" t="e">
        <f>#REF!/1000</f>
        <v>#REF!</v>
      </c>
      <c r="AZ158" s="176" t="e">
        <f>#REF!/1000</f>
        <v>#REF!</v>
      </c>
      <c r="BA158" s="176" t="e">
        <f>#REF!/1000</f>
        <v>#REF!</v>
      </c>
      <c r="BB158" s="176" t="e">
        <f>#REF!/1000</f>
        <v>#REF!</v>
      </c>
      <c r="BC158" s="176" t="e">
        <f>#REF!/1000</f>
        <v>#REF!</v>
      </c>
      <c r="BD158" s="176" t="e">
        <f>#REF!/1000</f>
        <v>#REF!</v>
      </c>
      <c r="BE158" s="177" t="e">
        <f>#REF!/1000</f>
        <v>#REF!</v>
      </c>
      <c r="BF158" s="177" t="e">
        <f>#REF!/1000</f>
        <v>#REF!</v>
      </c>
      <c r="BG158" s="178" t="e">
        <f t="shared" si="158"/>
        <v>#REF!</v>
      </c>
    </row>
    <row r="159" ht="16" customHeight="1" spans="1:59">
      <c r="A159" s="22">
        <v>153</v>
      </c>
      <c r="B159" s="39" t="s">
        <v>5585</v>
      </c>
      <c r="C159" s="68" t="s">
        <v>5586</v>
      </c>
      <c r="D159" s="22">
        <v>130</v>
      </c>
      <c r="E159" s="22">
        <v>1</v>
      </c>
      <c r="F159" s="144">
        <v>84004</v>
      </c>
      <c r="G159" s="144" t="s">
        <v>3704</v>
      </c>
      <c r="H159" s="144" t="s">
        <v>5312</v>
      </c>
      <c r="I159" s="144" t="s">
        <v>5321</v>
      </c>
      <c r="J159" s="144" t="s">
        <v>5314</v>
      </c>
      <c r="K159" s="144">
        <f t="shared" si="148"/>
        <v>3</v>
      </c>
      <c r="L159" s="157">
        <v>3</v>
      </c>
      <c r="M159" s="171">
        <v>0.04</v>
      </c>
      <c r="N159" s="171">
        <v>0.15</v>
      </c>
      <c r="O159" s="171">
        <v>0.45</v>
      </c>
      <c r="P159" s="171">
        <v>0.02</v>
      </c>
      <c r="Q159" s="171"/>
      <c r="R159" s="171">
        <v>0.01</v>
      </c>
      <c r="S159" s="171">
        <v>0.25</v>
      </c>
      <c r="T159" s="171">
        <v>0.08</v>
      </c>
      <c r="U159" s="171"/>
      <c r="V159" s="171"/>
      <c r="W159" s="22">
        <v>1</v>
      </c>
      <c r="X159" s="29">
        <v>16709.09</v>
      </c>
      <c r="Y159" s="29">
        <v>16709.09</v>
      </c>
      <c r="Z159" s="36">
        <v>3256.14</v>
      </c>
      <c r="AA159" s="36">
        <f t="shared" si="149"/>
        <v>1</v>
      </c>
      <c r="AB159" s="29"/>
      <c r="AC159" s="29" t="e">
        <f t="shared" si="150"/>
        <v>#REF!</v>
      </c>
      <c r="AD159" s="29" t="e">
        <f t="shared" si="151"/>
        <v>#REF!</v>
      </c>
      <c r="AE159" s="172" t="e">
        <f t="shared" si="152"/>
        <v>#REF!</v>
      </c>
      <c r="AF159" s="28"/>
      <c r="AG159" s="24">
        <v>3</v>
      </c>
      <c r="AH159" s="173">
        <f t="shared" si="153"/>
        <v>1</v>
      </c>
      <c r="AI159" s="173"/>
      <c r="AJ159" s="173">
        <f t="shared" si="154"/>
        <v>2</v>
      </c>
      <c r="AK159" s="134">
        <f t="shared" si="155"/>
        <v>3</v>
      </c>
      <c r="AL159" s="174">
        <f t="shared" ref="AL159:AU159" si="182">M159</f>
        <v>0.04</v>
      </c>
      <c r="AM159" s="174">
        <f t="shared" si="182"/>
        <v>0.15</v>
      </c>
      <c r="AN159" s="174">
        <f t="shared" si="182"/>
        <v>0.45</v>
      </c>
      <c r="AO159" s="174">
        <f t="shared" si="182"/>
        <v>0.02</v>
      </c>
      <c r="AP159" s="174">
        <f t="shared" si="182"/>
        <v>0</v>
      </c>
      <c r="AQ159" s="174">
        <f t="shared" si="182"/>
        <v>0.01</v>
      </c>
      <c r="AR159" s="174">
        <f t="shared" si="182"/>
        <v>0.25</v>
      </c>
      <c r="AS159" s="174">
        <f t="shared" si="182"/>
        <v>0.08</v>
      </c>
      <c r="AT159" s="174">
        <f t="shared" si="182"/>
        <v>0</v>
      </c>
      <c r="AU159" s="174">
        <f t="shared" si="182"/>
        <v>0</v>
      </c>
      <c r="AV159" s="175">
        <f t="shared" si="157"/>
        <v>1</v>
      </c>
      <c r="AW159" s="176" t="e">
        <f>#REF!/1000</f>
        <v>#REF!</v>
      </c>
      <c r="AX159" s="176" t="e">
        <f>#REF!/1000</f>
        <v>#REF!</v>
      </c>
      <c r="AY159" s="176" t="e">
        <f>#REF!/1000</f>
        <v>#REF!</v>
      </c>
      <c r="AZ159" s="176" t="e">
        <f>#REF!/1000</f>
        <v>#REF!</v>
      </c>
      <c r="BA159" s="176" t="e">
        <f>#REF!/1000</f>
        <v>#REF!</v>
      </c>
      <c r="BB159" s="176" t="e">
        <f>#REF!/1000</f>
        <v>#REF!</v>
      </c>
      <c r="BC159" s="176" t="e">
        <f>#REF!/1000</f>
        <v>#REF!</v>
      </c>
      <c r="BD159" s="176" t="e">
        <f>#REF!/1000</f>
        <v>#REF!</v>
      </c>
      <c r="BE159" s="177" t="e">
        <f>#REF!/1000</f>
        <v>#REF!</v>
      </c>
      <c r="BF159" s="177" t="e">
        <f>#REF!/1000</f>
        <v>#REF!</v>
      </c>
      <c r="BG159" s="178" t="e">
        <f t="shared" si="158"/>
        <v>#REF!</v>
      </c>
    </row>
    <row r="160" ht="16" customHeight="1" spans="1:59">
      <c r="A160" s="22">
        <v>154</v>
      </c>
      <c r="B160" s="39" t="s">
        <v>5587</v>
      </c>
      <c r="C160" s="68" t="s">
        <v>5588</v>
      </c>
      <c r="D160" s="22">
        <v>130</v>
      </c>
      <c r="E160" s="22">
        <v>1</v>
      </c>
      <c r="F160" s="144">
        <v>84872</v>
      </c>
      <c r="G160" s="144" t="s">
        <v>3704</v>
      </c>
      <c r="H160" s="144" t="s">
        <v>5312</v>
      </c>
      <c r="I160" s="144" t="s">
        <v>5321</v>
      </c>
      <c r="J160" s="144" t="s">
        <v>5314</v>
      </c>
      <c r="K160" s="144">
        <f t="shared" si="148"/>
        <v>3</v>
      </c>
      <c r="L160" s="157">
        <v>3</v>
      </c>
      <c r="M160" s="171">
        <v>0.35</v>
      </c>
      <c r="N160" s="171">
        <v>0.35</v>
      </c>
      <c r="O160" s="171"/>
      <c r="P160" s="171">
        <v>0.15</v>
      </c>
      <c r="Q160" s="171"/>
      <c r="R160" s="171"/>
      <c r="S160" s="171">
        <v>0.05</v>
      </c>
      <c r="T160" s="171">
        <v>0.1</v>
      </c>
      <c r="U160" s="171"/>
      <c r="V160" s="171"/>
      <c r="W160" s="22">
        <v>1</v>
      </c>
      <c r="X160" s="29">
        <v>16625.25</v>
      </c>
      <c r="Y160" s="29">
        <v>16625.25</v>
      </c>
      <c r="Z160" s="36">
        <v>3241.53</v>
      </c>
      <c r="AA160" s="36">
        <f t="shared" si="149"/>
        <v>1</v>
      </c>
      <c r="AB160" s="29"/>
      <c r="AC160" s="29" t="e">
        <f t="shared" si="150"/>
        <v>#REF!</v>
      </c>
      <c r="AD160" s="29" t="e">
        <f t="shared" si="151"/>
        <v>#REF!</v>
      </c>
      <c r="AE160" s="172" t="e">
        <f t="shared" si="152"/>
        <v>#REF!</v>
      </c>
      <c r="AF160" s="28"/>
      <c r="AG160" s="24">
        <v>3</v>
      </c>
      <c r="AH160" s="173">
        <f t="shared" si="153"/>
        <v>1</v>
      </c>
      <c r="AI160" s="173"/>
      <c r="AJ160" s="173">
        <f t="shared" si="154"/>
        <v>2</v>
      </c>
      <c r="AK160" s="134">
        <f t="shared" si="155"/>
        <v>3</v>
      </c>
      <c r="AL160" s="174">
        <f t="shared" ref="AL160:AU160" si="183">M160</f>
        <v>0.35</v>
      </c>
      <c r="AM160" s="174">
        <f t="shared" si="183"/>
        <v>0.35</v>
      </c>
      <c r="AN160" s="174">
        <f t="shared" si="183"/>
        <v>0</v>
      </c>
      <c r="AO160" s="174">
        <f t="shared" si="183"/>
        <v>0.15</v>
      </c>
      <c r="AP160" s="174">
        <f t="shared" si="183"/>
        <v>0</v>
      </c>
      <c r="AQ160" s="174">
        <f t="shared" si="183"/>
        <v>0</v>
      </c>
      <c r="AR160" s="174">
        <f t="shared" si="183"/>
        <v>0.05</v>
      </c>
      <c r="AS160" s="174">
        <f t="shared" si="183"/>
        <v>0.1</v>
      </c>
      <c r="AT160" s="174">
        <f t="shared" si="183"/>
        <v>0</v>
      </c>
      <c r="AU160" s="174">
        <f t="shared" si="183"/>
        <v>0</v>
      </c>
      <c r="AV160" s="175">
        <f t="shared" si="157"/>
        <v>1</v>
      </c>
      <c r="AW160" s="176" t="e">
        <f>#REF!/1000</f>
        <v>#REF!</v>
      </c>
      <c r="AX160" s="176" t="e">
        <f>#REF!/1000</f>
        <v>#REF!</v>
      </c>
      <c r="AY160" s="176" t="e">
        <f>#REF!/1000</f>
        <v>#REF!</v>
      </c>
      <c r="AZ160" s="176" t="e">
        <f>#REF!/1000</f>
        <v>#REF!</v>
      </c>
      <c r="BA160" s="176" t="e">
        <f>#REF!/1000</f>
        <v>#REF!</v>
      </c>
      <c r="BB160" s="176" t="e">
        <f>#REF!/1000</f>
        <v>#REF!</v>
      </c>
      <c r="BC160" s="176" t="e">
        <f>#REF!/1000</f>
        <v>#REF!</v>
      </c>
      <c r="BD160" s="176" t="e">
        <f>#REF!/1000</f>
        <v>#REF!</v>
      </c>
      <c r="BE160" s="177" t="e">
        <f>#REF!/1000</f>
        <v>#REF!</v>
      </c>
      <c r="BF160" s="177" t="e">
        <f>#REF!/1000</f>
        <v>#REF!</v>
      </c>
      <c r="BG160" s="178" t="e">
        <f t="shared" si="158"/>
        <v>#REF!</v>
      </c>
    </row>
    <row r="161" ht="16" customHeight="1" spans="1:59">
      <c r="A161" s="22">
        <v>155</v>
      </c>
      <c r="B161" s="39" t="s">
        <v>5589</v>
      </c>
      <c r="C161" s="68" t="s">
        <v>5590</v>
      </c>
      <c r="D161" s="22">
        <v>194</v>
      </c>
      <c r="E161" s="22">
        <v>2</v>
      </c>
      <c r="F161" s="144">
        <v>84237</v>
      </c>
      <c r="G161" s="144" t="s">
        <v>3688</v>
      </c>
      <c r="H161" s="144" t="s">
        <v>5312</v>
      </c>
      <c r="I161" s="144" t="s">
        <v>5317</v>
      </c>
      <c r="J161" s="144" t="s">
        <v>5314</v>
      </c>
      <c r="K161" s="144">
        <f t="shared" si="148"/>
        <v>3.5</v>
      </c>
      <c r="L161" s="157">
        <v>7</v>
      </c>
      <c r="M161" s="171"/>
      <c r="N161" s="171">
        <v>0.18</v>
      </c>
      <c r="O161" s="171">
        <v>0.6</v>
      </c>
      <c r="P161" s="171"/>
      <c r="Q161" s="171"/>
      <c r="R161" s="171">
        <v>0.05</v>
      </c>
      <c r="S161" s="171">
        <v>0.1</v>
      </c>
      <c r="T161" s="171">
        <v>0.07</v>
      </c>
      <c r="U161" s="171"/>
      <c r="V161" s="171"/>
      <c r="W161" s="22">
        <v>2</v>
      </c>
      <c r="X161" s="29">
        <v>16368.905</v>
      </c>
      <c r="Y161" s="29">
        <v>32737.81</v>
      </c>
      <c r="Z161" s="36">
        <v>13449.5</v>
      </c>
      <c r="AA161" s="36">
        <f t="shared" si="149"/>
        <v>2</v>
      </c>
      <c r="AB161" s="29"/>
      <c r="AC161" s="29" t="e">
        <f t="shared" si="150"/>
        <v>#REF!</v>
      </c>
      <c r="AD161" s="29" t="e">
        <f t="shared" si="151"/>
        <v>#REF!</v>
      </c>
      <c r="AE161" s="172" t="e">
        <f t="shared" si="152"/>
        <v>#REF!</v>
      </c>
      <c r="AF161" s="28"/>
      <c r="AG161" s="24">
        <v>7</v>
      </c>
      <c r="AH161" s="173">
        <f t="shared" si="153"/>
        <v>1</v>
      </c>
      <c r="AI161" s="173">
        <v>7</v>
      </c>
      <c r="AJ161" s="173">
        <f t="shared" si="154"/>
        <v>6</v>
      </c>
      <c r="AK161" s="134">
        <f t="shared" si="155"/>
        <v>3.5</v>
      </c>
      <c r="AL161" s="174">
        <f t="shared" ref="AL161:AU161" si="184">M161</f>
        <v>0</v>
      </c>
      <c r="AM161" s="174">
        <f t="shared" si="184"/>
        <v>0.18</v>
      </c>
      <c r="AN161" s="174">
        <f t="shared" si="184"/>
        <v>0.6</v>
      </c>
      <c r="AO161" s="174">
        <f t="shared" si="184"/>
        <v>0</v>
      </c>
      <c r="AP161" s="174">
        <f t="shared" si="184"/>
        <v>0</v>
      </c>
      <c r="AQ161" s="174">
        <f t="shared" si="184"/>
        <v>0.05</v>
      </c>
      <c r="AR161" s="174">
        <f t="shared" si="184"/>
        <v>0.1</v>
      </c>
      <c r="AS161" s="174">
        <f t="shared" si="184"/>
        <v>0.07</v>
      </c>
      <c r="AT161" s="174">
        <f t="shared" si="184"/>
        <v>0</v>
      </c>
      <c r="AU161" s="174">
        <f t="shared" si="184"/>
        <v>0</v>
      </c>
      <c r="AV161" s="175">
        <f t="shared" si="157"/>
        <v>1</v>
      </c>
      <c r="AW161" s="176" t="e">
        <f>#REF!/1000</f>
        <v>#REF!</v>
      </c>
      <c r="AX161" s="176" t="e">
        <f>#REF!/1000</f>
        <v>#REF!</v>
      </c>
      <c r="AY161" s="176" t="e">
        <f>#REF!/1000</f>
        <v>#REF!</v>
      </c>
      <c r="AZ161" s="176" t="e">
        <f>#REF!/1000</f>
        <v>#REF!</v>
      </c>
      <c r="BA161" s="176" t="e">
        <f>#REF!/1000</f>
        <v>#REF!</v>
      </c>
      <c r="BB161" s="176" t="e">
        <f>#REF!/1000</f>
        <v>#REF!</v>
      </c>
      <c r="BC161" s="176" t="e">
        <f>#REF!/1000</f>
        <v>#REF!</v>
      </c>
      <c r="BD161" s="176" t="e">
        <f>#REF!/1000</f>
        <v>#REF!</v>
      </c>
      <c r="BE161" s="177" t="e">
        <f>#REF!/1000</f>
        <v>#REF!</v>
      </c>
      <c r="BF161" s="177" t="e">
        <f>#REF!/1000</f>
        <v>#REF!</v>
      </c>
      <c r="BG161" s="178" t="e">
        <f t="shared" si="158"/>
        <v>#REF!</v>
      </c>
    </row>
    <row r="162" ht="16" customHeight="1" spans="1:59">
      <c r="A162" s="22">
        <v>156</v>
      </c>
      <c r="B162" s="39" t="s">
        <v>5591</v>
      </c>
      <c r="C162" s="68" t="s">
        <v>5592</v>
      </c>
      <c r="D162" s="22">
        <v>226</v>
      </c>
      <c r="E162" s="22">
        <v>2</v>
      </c>
      <c r="F162" s="144">
        <v>84844</v>
      </c>
      <c r="G162" s="144" t="s">
        <v>3707</v>
      </c>
      <c r="H162" s="144" t="s">
        <v>3707</v>
      </c>
      <c r="I162" s="144" t="s">
        <v>5345</v>
      </c>
      <c r="J162" s="144" t="s">
        <v>5314</v>
      </c>
      <c r="K162" s="144">
        <f t="shared" si="148"/>
        <v>0.25</v>
      </c>
      <c r="L162" s="157">
        <v>0.5</v>
      </c>
      <c r="M162" s="171">
        <v>0.6</v>
      </c>
      <c r="N162" s="171">
        <v>0.02</v>
      </c>
      <c r="O162" s="171"/>
      <c r="P162" s="171">
        <v>0.18</v>
      </c>
      <c r="Q162" s="171"/>
      <c r="R162" s="171"/>
      <c r="S162" s="171">
        <v>0.08</v>
      </c>
      <c r="T162" s="171">
        <v>0.12</v>
      </c>
      <c r="U162" s="171"/>
      <c r="V162" s="171"/>
      <c r="W162" s="22">
        <v>2</v>
      </c>
      <c r="X162" s="29">
        <v>16235.115</v>
      </c>
      <c r="Y162" s="29">
        <v>32470.23</v>
      </c>
      <c r="Z162" s="36">
        <v>6426.52</v>
      </c>
      <c r="AA162" s="36">
        <f t="shared" si="149"/>
        <v>2</v>
      </c>
      <c r="AB162" s="29"/>
      <c r="AC162" s="29" t="e">
        <f t="shared" si="150"/>
        <v>#REF!</v>
      </c>
      <c r="AD162" s="29" t="e">
        <f t="shared" si="151"/>
        <v>#REF!</v>
      </c>
      <c r="AE162" s="172" t="e">
        <f t="shared" si="152"/>
        <v>#REF!</v>
      </c>
      <c r="AF162" s="28"/>
      <c r="AG162" s="24">
        <v>0.5</v>
      </c>
      <c r="AH162" s="173">
        <f t="shared" si="153"/>
        <v>1</v>
      </c>
      <c r="AI162" s="173"/>
      <c r="AJ162" s="173">
        <f t="shared" si="154"/>
        <v>-0.5</v>
      </c>
      <c r="AK162" s="134">
        <f t="shared" si="155"/>
        <v>0.25</v>
      </c>
      <c r="AL162" s="174">
        <f t="shared" ref="AL162:AU162" si="185">M162</f>
        <v>0.6</v>
      </c>
      <c r="AM162" s="174">
        <f t="shared" si="185"/>
        <v>0.02</v>
      </c>
      <c r="AN162" s="174">
        <f t="shared" si="185"/>
        <v>0</v>
      </c>
      <c r="AO162" s="174">
        <f t="shared" si="185"/>
        <v>0.18</v>
      </c>
      <c r="AP162" s="174">
        <f t="shared" si="185"/>
        <v>0</v>
      </c>
      <c r="AQ162" s="174">
        <f t="shared" si="185"/>
        <v>0</v>
      </c>
      <c r="AR162" s="174">
        <f t="shared" si="185"/>
        <v>0.08</v>
      </c>
      <c r="AS162" s="174">
        <f t="shared" si="185"/>
        <v>0.12</v>
      </c>
      <c r="AT162" s="174">
        <f t="shared" si="185"/>
        <v>0</v>
      </c>
      <c r="AU162" s="174">
        <f t="shared" si="185"/>
        <v>0</v>
      </c>
      <c r="AV162" s="175">
        <f t="shared" si="157"/>
        <v>1</v>
      </c>
      <c r="AW162" s="176" t="e">
        <f>#REF!/1000</f>
        <v>#REF!</v>
      </c>
      <c r="AX162" s="176" t="e">
        <f>#REF!/1000</f>
        <v>#REF!</v>
      </c>
      <c r="AY162" s="176" t="e">
        <f>#REF!/1000</f>
        <v>#REF!</v>
      </c>
      <c r="AZ162" s="176" t="e">
        <f>#REF!/1000</f>
        <v>#REF!</v>
      </c>
      <c r="BA162" s="176" t="e">
        <f>#REF!/1000</f>
        <v>#REF!</v>
      </c>
      <c r="BB162" s="176" t="e">
        <f>#REF!/1000</f>
        <v>#REF!</v>
      </c>
      <c r="BC162" s="176" t="e">
        <f>#REF!/1000</f>
        <v>#REF!</v>
      </c>
      <c r="BD162" s="176" t="e">
        <f>#REF!/1000</f>
        <v>#REF!</v>
      </c>
      <c r="BE162" s="177" t="e">
        <f>#REF!/1000</f>
        <v>#REF!</v>
      </c>
      <c r="BF162" s="177" t="e">
        <f>#REF!/1000</f>
        <v>#REF!</v>
      </c>
      <c r="BG162" s="178" t="e">
        <f t="shared" si="158"/>
        <v>#REF!</v>
      </c>
    </row>
    <row r="163" ht="16" customHeight="1" spans="1:59">
      <c r="A163" s="22">
        <v>157</v>
      </c>
      <c r="B163" s="39" t="s">
        <v>5593</v>
      </c>
      <c r="C163" s="68" t="s">
        <v>5594</v>
      </c>
      <c r="D163" s="22">
        <v>194</v>
      </c>
      <c r="E163" s="22">
        <v>2</v>
      </c>
      <c r="F163" s="144">
        <v>84323</v>
      </c>
      <c r="G163" s="144" t="s">
        <v>3688</v>
      </c>
      <c r="H163" s="144" t="s">
        <v>5312</v>
      </c>
      <c r="I163" s="144" t="s">
        <v>5317</v>
      </c>
      <c r="J163" s="144" t="s">
        <v>5314</v>
      </c>
      <c r="K163" s="144">
        <f t="shared" si="148"/>
        <v>1.5</v>
      </c>
      <c r="L163" s="157">
        <v>3</v>
      </c>
      <c r="M163" s="171">
        <v>0.04</v>
      </c>
      <c r="N163" s="171">
        <v>0.15</v>
      </c>
      <c r="O163" s="171">
        <v>0.45</v>
      </c>
      <c r="P163" s="171">
        <v>0.02</v>
      </c>
      <c r="Q163" s="171"/>
      <c r="R163" s="171">
        <v>0.01</v>
      </c>
      <c r="S163" s="171">
        <v>0.25</v>
      </c>
      <c r="T163" s="171">
        <v>0.08</v>
      </c>
      <c r="U163" s="171"/>
      <c r="V163" s="171"/>
      <c r="W163" s="22">
        <v>2</v>
      </c>
      <c r="X163" s="29">
        <v>15871.6</v>
      </c>
      <c r="Y163" s="29">
        <v>31743.2</v>
      </c>
      <c r="Z163" s="36">
        <v>13254.58</v>
      </c>
      <c r="AA163" s="36">
        <f t="shared" si="149"/>
        <v>2</v>
      </c>
      <c r="AB163" s="29"/>
      <c r="AC163" s="29" t="e">
        <f t="shared" si="150"/>
        <v>#REF!</v>
      </c>
      <c r="AD163" s="29" t="e">
        <f t="shared" si="151"/>
        <v>#REF!</v>
      </c>
      <c r="AE163" s="172" t="e">
        <f t="shared" si="152"/>
        <v>#REF!</v>
      </c>
      <c r="AF163" s="28"/>
      <c r="AG163" s="24">
        <v>3</v>
      </c>
      <c r="AH163" s="173">
        <f t="shared" si="153"/>
        <v>1</v>
      </c>
      <c r="AI163" s="173"/>
      <c r="AJ163" s="173">
        <f t="shared" si="154"/>
        <v>2</v>
      </c>
      <c r="AK163" s="134">
        <f t="shared" si="155"/>
        <v>1.5</v>
      </c>
      <c r="AL163" s="174">
        <f t="shared" ref="AL163:AU163" si="186">M163</f>
        <v>0.04</v>
      </c>
      <c r="AM163" s="174">
        <f t="shared" si="186"/>
        <v>0.15</v>
      </c>
      <c r="AN163" s="174">
        <f t="shared" si="186"/>
        <v>0.45</v>
      </c>
      <c r="AO163" s="174">
        <f t="shared" si="186"/>
        <v>0.02</v>
      </c>
      <c r="AP163" s="174">
        <f t="shared" si="186"/>
        <v>0</v>
      </c>
      <c r="AQ163" s="174">
        <f t="shared" si="186"/>
        <v>0.01</v>
      </c>
      <c r="AR163" s="174">
        <f t="shared" si="186"/>
        <v>0.25</v>
      </c>
      <c r="AS163" s="174">
        <f t="shared" si="186"/>
        <v>0.08</v>
      </c>
      <c r="AT163" s="174">
        <f t="shared" si="186"/>
        <v>0</v>
      </c>
      <c r="AU163" s="174">
        <f t="shared" si="186"/>
        <v>0</v>
      </c>
      <c r="AV163" s="175">
        <f t="shared" si="157"/>
        <v>1</v>
      </c>
      <c r="AW163" s="176" t="e">
        <f>#REF!/1000</f>
        <v>#REF!</v>
      </c>
      <c r="AX163" s="176" t="e">
        <f>#REF!/1000</f>
        <v>#REF!</v>
      </c>
      <c r="AY163" s="176" t="e">
        <f>#REF!/1000</f>
        <v>#REF!</v>
      </c>
      <c r="AZ163" s="176" t="e">
        <f>#REF!/1000</f>
        <v>#REF!</v>
      </c>
      <c r="BA163" s="176" t="e">
        <f>#REF!/1000</f>
        <v>#REF!</v>
      </c>
      <c r="BB163" s="176" t="e">
        <f>#REF!/1000</f>
        <v>#REF!</v>
      </c>
      <c r="BC163" s="176" t="e">
        <f>#REF!/1000</f>
        <v>#REF!</v>
      </c>
      <c r="BD163" s="176" t="e">
        <f>#REF!/1000</f>
        <v>#REF!</v>
      </c>
      <c r="BE163" s="177" t="e">
        <f>#REF!/1000</f>
        <v>#REF!</v>
      </c>
      <c r="BF163" s="177" t="e">
        <f>#REF!/1000</f>
        <v>#REF!</v>
      </c>
      <c r="BG163" s="178" t="e">
        <f t="shared" si="158"/>
        <v>#REF!</v>
      </c>
    </row>
    <row r="164" ht="16" customHeight="1" spans="1:59">
      <c r="A164" s="22">
        <v>158</v>
      </c>
      <c r="B164" s="39" t="s">
        <v>5595</v>
      </c>
      <c r="C164" s="68" t="s">
        <v>5596</v>
      </c>
      <c r="D164" s="22">
        <v>130</v>
      </c>
      <c r="E164" s="22">
        <v>1</v>
      </c>
      <c r="F164" s="144">
        <v>84005</v>
      </c>
      <c r="G164" s="144" t="s">
        <v>3704</v>
      </c>
      <c r="H164" s="144" t="s">
        <v>5312</v>
      </c>
      <c r="I164" s="144" t="s">
        <v>5321</v>
      </c>
      <c r="J164" s="144" t="s">
        <v>5314</v>
      </c>
      <c r="K164" s="144">
        <f t="shared" si="148"/>
        <v>0.2</v>
      </c>
      <c r="L164" s="157">
        <v>0.2</v>
      </c>
      <c r="M164" s="171">
        <v>0.5</v>
      </c>
      <c r="N164" s="171">
        <v>0.05</v>
      </c>
      <c r="O164" s="171"/>
      <c r="P164" s="171">
        <v>0.2</v>
      </c>
      <c r="Q164" s="171"/>
      <c r="R164" s="171"/>
      <c r="S164" s="171">
        <v>0.1</v>
      </c>
      <c r="T164" s="171">
        <v>0.15</v>
      </c>
      <c r="U164" s="171"/>
      <c r="V164" s="171"/>
      <c r="W164" s="22">
        <v>1</v>
      </c>
      <c r="X164" s="29">
        <v>15668.22</v>
      </c>
      <c r="Y164" s="29">
        <v>15668.22</v>
      </c>
      <c r="Z164" s="36">
        <v>3083.64</v>
      </c>
      <c r="AA164" s="36">
        <f t="shared" si="149"/>
        <v>1</v>
      </c>
      <c r="AB164" s="29"/>
      <c r="AC164" s="29" t="e">
        <f t="shared" si="150"/>
        <v>#REF!</v>
      </c>
      <c r="AD164" s="29" t="e">
        <f t="shared" si="151"/>
        <v>#REF!</v>
      </c>
      <c r="AE164" s="172" t="e">
        <f t="shared" si="152"/>
        <v>#REF!</v>
      </c>
      <c r="AF164" s="28"/>
      <c r="AG164" s="24">
        <v>0.2</v>
      </c>
      <c r="AH164" s="173">
        <f t="shared" si="153"/>
        <v>1</v>
      </c>
      <c r="AI164" s="173"/>
      <c r="AJ164" s="173">
        <f t="shared" si="154"/>
        <v>-0.8</v>
      </c>
      <c r="AK164" s="134">
        <f t="shared" si="155"/>
        <v>0.2</v>
      </c>
      <c r="AL164" s="174">
        <f t="shared" ref="AL164:AU164" si="187">M164</f>
        <v>0.5</v>
      </c>
      <c r="AM164" s="174">
        <f t="shared" si="187"/>
        <v>0.05</v>
      </c>
      <c r="AN164" s="174">
        <f t="shared" si="187"/>
        <v>0</v>
      </c>
      <c r="AO164" s="174">
        <f t="shared" si="187"/>
        <v>0.2</v>
      </c>
      <c r="AP164" s="174">
        <f t="shared" si="187"/>
        <v>0</v>
      </c>
      <c r="AQ164" s="174">
        <f t="shared" si="187"/>
        <v>0</v>
      </c>
      <c r="AR164" s="174">
        <f t="shared" si="187"/>
        <v>0.1</v>
      </c>
      <c r="AS164" s="174">
        <f t="shared" si="187"/>
        <v>0.15</v>
      </c>
      <c r="AT164" s="174">
        <f t="shared" si="187"/>
        <v>0</v>
      </c>
      <c r="AU164" s="174">
        <f t="shared" si="187"/>
        <v>0</v>
      </c>
      <c r="AV164" s="175">
        <f t="shared" si="157"/>
        <v>1</v>
      </c>
      <c r="AW164" s="176" t="e">
        <f>#REF!/1000</f>
        <v>#REF!</v>
      </c>
      <c r="AX164" s="176" t="e">
        <f>#REF!/1000</f>
        <v>#REF!</v>
      </c>
      <c r="AY164" s="176" t="e">
        <f>#REF!/1000</f>
        <v>#REF!</v>
      </c>
      <c r="AZ164" s="176" t="e">
        <f>#REF!/1000</f>
        <v>#REF!</v>
      </c>
      <c r="BA164" s="176" t="e">
        <f>#REF!/1000</f>
        <v>#REF!</v>
      </c>
      <c r="BB164" s="176" t="e">
        <f>#REF!/1000</f>
        <v>#REF!</v>
      </c>
      <c r="BC164" s="176" t="e">
        <f>#REF!/1000</f>
        <v>#REF!</v>
      </c>
      <c r="BD164" s="176" t="e">
        <f>#REF!/1000</f>
        <v>#REF!</v>
      </c>
      <c r="BE164" s="177" t="e">
        <f>#REF!/1000</f>
        <v>#REF!</v>
      </c>
      <c r="BF164" s="177" t="e">
        <f>#REF!/1000</f>
        <v>#REF!</v>
      </c>
      <c r="BG164" s="178" t="e">
        <f t="shared" si="158"/>
        <v>#REF!</v>
      </c>
    </row>
    <row r="165" ht="16" customHeight="1" spans="1:59">
      <c r="A165" s="22">
        <v>159</v>
      </c>
      <c r="B165" s="39" t="s">
        <v>5597</v>
      </c>
      <c r="C165" s="68" t="s">
        <v>5598</v>
      </c>
      <c r="D165" s="22">
        <v>130</v>
      </c>
      <c r="E165" s="22">
        <v>1</v>
      </c>
      <c r="F165" s="144">
        <v>84497</v>
      </c>
      <c r="G165" s="144" t="s">
        <v>3704</v>
      </c>
      <c r="H165" s="144" t="s">
        <v>5312</v>
      </c>
      <c r="I165" s="144" t="s">
        <v>5321</v>
      </c>
      <c r="J165" s="144" t="s">
        <v>5314</v>
      </c>
      <c r="K165" s="144">
        <f t="shared" si="148"/>
        <v>3</v>
      </c>
      <c r="L165" s="157">
        <v>3</v>
      </c>
      <c r="M165" s="171">
        <v>0.04</v>
      </c>
      <c r="N165" s="171">
        <v>0.15</v>
      </c>
      <c r="O165" s="171">
        <v>0.45</v>
      </c>
      <c r="P165" s="171">
        <v>0.02</v>
      </c>
      <c r="Q165" s="171"/>
      <c r="R165" s="171">
        <v>0.01</v>
      </c>
      <c r="S165" s="171">
        <v>0.25</v>
      </c>
      <c r="T165" s="171">
        <v>0.08</v>
      </c>
      <c r="U165" s="171"/>
      <c r="V165" s="171"/>
      <c r="W165" s="22">
        <v>1</v>
      </c>
      <c r="X165" s="29">
        <v>15423.9</v>
      </c>
      <c r="Y165" s="29">
        <v>15423.9</v>
      </c>
      <c r="Z165" s="36">
        <v>3000.8</v>
      </c>
      <c r="AA165" s="36">
        <f t="shared" si="149"/>
        <v>1</v>
      </c>
      <c r="AB165" s="29"/>
      <c r="AC165" s="29" t="e">
        <f t="shared" si="150"/>
        <v>#REF!</v>
      </c>
      <c r="AD165" s="29" t="e">
        <f t="shared" si="151"/>
        <v>#REF!</v>
      </c>
      <c r="AE165" s="172" t="e">
        <f t="shared" si="152"/>
        <v>#REF!</v>
      </c>
      <c r="AF165" s="28"/>
      <c r="AG165" s="24">
        <v>3</v>
      </c>
      <c r="AH165" s="173">
        <f t="shared" si="153"/>
        <v>1</v>
      </c>
      <c r="AI165" s="173"/>
      <c r="AJ165" s="173">
        <f t="shared" si="154"/>
        <v>2</v>
      </c>
      <c r="AK165" s="134">
        <f t="shared" si="155"/>
        <v>3</v>
      </c>
      <c r="AL165" s="174">
        <f t="shared" ref="AL165:AU165" si="188">M165</f>
        <v>0.04</v>
      </c>
      <c r="AM165" s="174">
        <f t="shared" si="188"/>
        <v>0.15</v>
      </c>
      <c r="AN165" s="174">
        <f t="shared" si="188"/>
        <v>0.45</v>
      </c>
      <c r="AO165" s="174">
        <f t="shared" si="188"/>
        <v>0.02</v>
      </c>
      <c r="AP165" s="174">
        <f t="shared" si="188"/>
        <v>0</v>
      </c>
      <c r="AQ165" s="174">
        <f t="shared" si="188"/>
        <v>0.01</v>
      </c>
      <c r="AR165" s="174">
        <f t="shared" si="188"/>
        <v>0.25</v>
      </c>
      <c r="AS165" s="174">
        <f t="shared" si="188"/>
        <v>0.08</v>
      </c>
      <c r="AT165" s="174">
        <f t="shared" si="188"/>
        <v>0</v>
      </c>
      <c r="AU165" s="174">
        <f t="shared" si="188"/>
        <v>0</v>
      </c>
      <c r="AV165" s="175">
        <f t="shared" si="157"/>
        <v>1</v>
      </c>
      <c r="AW165" s="176" t="e">
        <f>#REF!/1000</f>
        <v>#REF!</v>
      </c>
      <c r="AX165" s="176" t="e">
        <f>#REF!/1000</f>
        <v>#REF!</v>
      </c>
      <c r="AY165" s="176" t="e">
        <f>#REF!/1000</f>
        <v>#REF!</v>
      </c>
      <c r="AZ165" s="176" t="e">
        <f>#REF!/1000</f>
        <v>#REF!</v>
      </c>
      <c r="BA165" s="176" t="e">
        <f>#REF!/1000</f>
        <v>#REF!</v>
      </c>
      <c r="BB165" s="176" t="e">
        <f>#REF!/1000</f>
        <v>#REF!</v>
      </c>
      <c r="BC165" s="176" t="e">
        <f>#REF!/1000</f>
        <v>#REF!</v>
      </c>
      <c r="BD165" s="176" t="e">
        <f>#REF!/1000</f>
        <v>#REF!</v>
      </c>
      <c r="BE165" s="177" t="e">
        <f>#REF!/1000</f>
        <v>#REF!</v>
      </c>
      <c r="BF165" s="177" t="e">
        <f>#REF!/1000</f>
        <v>#REF!</v>
      </c>
      <c r="BG165" s="178" t="e">
        <f t="shared" si="158"/>
        <v>#REF!</v>
      </c>
    </row>
    <row r="166" ht="16" customHeight="1" spans="1:59">
      <c r="A166" s="22">
        <v>160</v>
      </c>
      <c r="B166" s="39" t="s">
        <v>5599</v>
      </c>
      <c r="C166" s="68" t="s">
        <v>5600</v>
      </c>
      <c r="D166" s="22">
        <v>226</v>
      </c>
      <c r="E166" s="22">
        <v>1</v>
      </c>
      <c r="F166" s="144">
        <v>2411220407</v>
      </c>
      <c r="G166" s="144" t="s">
        <v>3707</v>
      </c>
      <c r="H166" s="144" t="s">
        <v>5312</v>
      </c>
      <c r="I166" s="144" t="s">
        <v>5345</v>
      </c>
      <c r="J166" s="144" t="s">
        <v>5314</v>
      </c>
      <c r="K166" s="144">
        <f t="shared" si="148"/>
        <v>3</v>
      </c>
      <c r="L166" s="157">
        <v>3</v>
      </c>
      <c r="M166" s="171"/>
      <c r="N166" s="171">
        <v>0.4</v>
      </c>
      <c r="O166" s="171">
        <v>0.05</v>
      </c>
      <c r="P166" s="171">
        <v>0.3</v>
      </c>
      <c r="Q166" s="171"/>
      <c r="R166" s="171">
        <v>0.1</v>
      </c>
      <c r="S166" s="171">
        <v>0.15</v>
      </c>
      <c r="T166" s="171"/>
      <c r="U166" s="171"/>
      <c r="V166" s="171"/>
      <c r="W166" s="22">
        <v>1</v>
      </c>
      <c r="X166" s="29">
        <v>14926.96</v>
      </c>
      <c r="Y166" s="29">
        <v>14926.96</v>
      </c>
      <c r="Z166" s="36">
        <v>2960.84</v>
      </c>
      <c r="AA166" s="36">
        <f t="shared" si="149"/>
        <v>1</v>
      </c>
      <c r="AB166" s="29"/>
      <c r="AC166" s="29" t="e">
        <f t="shared" si="150"/>
        <v>#REF!</v>
      </c>
      <c r="AD166" s="29" t="e">
        <f t="shared" si="151"/>
        <v>#REF!</v>
      </c>
      <c r="AE166" s="172" t="e">
        <f t="shared" si="152"/>
        <v>#REF!</v>
      </c>
      <c r="AF166" s="28"/>
      <c r="AG166" s="24">
        <v>3</v>
      </c>
      <c r="AH166" s="173">
        <f t="shared" si="153"/>
        <v>1</v>
      </c>
      <c r="AI166" s="173"/>
      <c r="AJ166" s="173">
        <f t="shared" si="154"/>
        <v>2</v>
      </c>
      <c r="AK166" s="134">
        <f t="shared" si="155"/>
        <v>3</v>
      </c>
      <c r="AL166" s="174">
        <f t="shared" ref="AL166:AU166" si="189">M166</f>
        <v>0</v>
      </c>
      <c r="AM166" s="174">
        <f t="shared" si="189"/>
        <v>0.4</v>
      </c>
      <c r="AN166" s="174">
        <f t="shared" si="189"/>
        <v>0.05</v>
      </c>
      <c r="AO166" s="174">
        <f t="shared" si="189"/>
        <v>0.3</v>
      </c>
      <c r="AP166" s="174">
        <f t="shared" si="189"/>
        <v>0</v>
      </c>
      <c r="AQ166" s="174">
        <f t="shared" si="189"/>
        <v>0.1</v>
      </c>
      <c r="AR166" s="174">
        <f t="shared" si="189"/>
        <v>0.15</v>
      </c>
      <c r="AS166" s="174">
        <f t="shared" si="189"/>
        <v>0</v>
      </c>
      <c r="AT166" s="174">
        <f t="shared" si="189"/>
        <v>0</v>
      </c>
      <c r="AU166" s="174">
        <f t="shared" si="189"/>
        <v>0</v>
      </c>
      <c r="AV166" s="175">
        <f t="shared" si="157"/>
        <v>1</v>
      </c>
      <c r="AW166" s="176" t="e">
        <f>#REF!/1000</f>
        <v>#REF!</v>
      </c>
      <c r="AX166" s="176" t="e">
        <f>#REF!/1000</f>
        <v>#REF!</v>
      </c>
      <c r="AY166" s="176" t="e">
        <f>#REF!/1000</f>
        <v>#REF!</v>
      </c>
      <c r="AZ166" s="176" t="e">
        <f>#REF!/1000</f>
        <v>#REF!</v>
      </c>
      <c r="BA166" s="176" t="e">
        <f>#REF!/1000</f>
        <v>#REF!</v>
      </c>
      <c r="BB166" s="176" t="e">
        <f>#REF!/1000</f>
        <v>#REF!</v>
      </c>
      <c r="BC166" s="176" t="e">
        <f>#REF!/1000</f>
        <v>#REF!</v>
      </c>
      <c r="BD166" s="176" t="e">
        <f>#REF!/1000</f>
        <v>#REF!</v>
      </c>
      <c r="BE166" s="177" t="e">
        <f>#REF!/1000</f>
        <v>#REF!</v>
      </c>
      <c r="BF166" s="177" t="e">
        <f>#REF!/1000</f>
        <v>#REF!</v>
      </c>
      <c r="BG166" s="178" t="e">
        <f t="shared" si="158"/>
        <v>#REF!</v>
      </c>
    </row>
    <row r="167" ht="16" customHeight="1" spans="1:59">
      <c r="A167" s="22">
        <v>161</v>
      </c>
      <c r="B167" s="39" t="s">
        <v>5601</v>
      </c>
      <c r="C167" s="68" t="s">
        <v>5602</v>
      </c>
      <c r="D167" s="22">
        <v>121</v>
      </c>
      <c r="E167" s="22">
        <v>2</v>
      </c>
      <c r="F167" s="144">
        <v>85110</v>
      </c>
      <c r="G167" s="144" t="s">
        <v>3704</v>
      </c>
      <c r="H167" s="144" t="s">
        <v>5312</v>
      </c>
      <c r="I167" s="144" t="s">
        <v>5321</v>
      </c>
      <c r="J167" s="144" t="s">
        <v>5314</v>
      </c>
      <c r="K167" s="144">
        <f t="shared" si="148"/>
        <v>1.5</v>
      </c>
      <c r="L167" s="157">
        <v>3</v>
      </c>
      <c r="M167" s="171">
        <v>0.04</v>
      </c>
      <c r="N167" s="171">
        <v>0.15</v>
      </c>
      <c r="O167" s="171">
        <v>0.45</v>
      </c>
      <c r="P167" s="171">
        <v>0.02</v>
      </c>
      <c r="Q167" s="171"/>
      <c r="R167" s="171">
        <v>0.01</v>
      </c>
      <c r="S167" s="171">
        <v>0.25</v>
      </c>
      <c r="T167" s="171">
        <v>0.08</v>
      </c>
      <c r="U167" s="171"/>
      <c r="V167" s="171"/>
      <c r="W167" s="22">
        <v>2</v>
      </c>
      <c r="X167" s="29">
        <v>14668.94</v>
      </c>
      <c r="Y167" s="29">
        <v>29337.88</v>
      </c>
      <c r="Z167" s="36">
        <v>10720.62</v>
      </c>
      <c r="AA167" s="36">
        <f t="shared" si="149"/>
        <v>2</v>
      </c>
      <c r="AB167" s="29"/>
      <c r="AC167" s="29" t="e">
        <f t="shared" si="150"/>
        <v>#REF!</v>
      </c>
      <c r="AD167" s="29" t="e">
        <f t="shared" si="151"/>
        <v>#REF!</v>
      </c>
      <c r="AE167" s="172" t="e">
        <f t="shared" si="152"/>
        <v>#REF!</v>
      </c>
      <c r="AF167" s="28"/>
      <c r="AG167" s="24">
        <v>3</v>
      </c>
      <c r="AH167" s="173">
        <f t="shared" si="153"/>
        <v>1</v>
      </c>
      <c r="AI167" s="173"/>
      <c r="AJ167" s="173">
        <f t="shared" si="154"/>
        <v>2</v>
      </c>
      <c r="AK167" s="134">
        <f t="shared" si="155"/>
        <v>1.5</v>
      </c>
      <c r="AL167" s="174">
        <f t="shared" ref="AL167:AU167" si="190">M167</f>
        <v>0.04</v>
      </c>
      <c r="AM167" s="174">
        <f t="shared" si="190"/>
        <v>0.15</v>
      </c>
      <c r="AN167" s="174">
        <f t="shared" si="190"/>
        <v>0.45</v>
      </c>
      <c r="AO167" s="174">
        <f t="shared" si="190"/>
        <v>0.02</v>
      </c>
      <c r="AP167" s="174">
        <f t="shared" si="190"/>
        <v>0</v>
      </c>
      <c r="AQ167" s="174">
        <f t="shared" si="190"/>
        <v>0.01</v>
      </c>
      <c r="AR167" s="174">
        <f t="shared" si="190"/>
        <v>0.25</v>
      </c>
      <c r="AS167" s="174">
        <f t="shared" si="190"/>
        <v>0.08</v>
      </c>
      <c r="AT167" s="174">
        <f t="shared" si="190"/>
        <v>0</v>
      </c>
      <c r="AU167" s="174">
        <f t="shared" si="190"/>
        <v>0</v>
      </c>
      <c r="AV167" s="175">
        <f t="shared" si="157"/>
        <v>1</v>
      </c>
      <c r="AW167" s="176" t="e">
        <f>#REF!/1000</f>
        <v>#REF!</v>
      </c>
      <c r="AX167" s="176" t="e">
        <f>#REF!/1000</f>
        <v>#REF!</v>
      </c>
      <c r="AY167" s="176" t="e">
        <f>#REF!/1000</f>
        <v>#REF!</v>
      </c>
      <c r="AZ167" s="176" t="e">
        <f>#REF!/1000</f>
        <v>#REF!</v>
      </c>
      <c r="BA167" s="176" t="e">
        <f>#REF!/1000</f>
        <v>#REF!</v>
      </c>
      <c r="BB167" s="176" t="e">
        <f>#REF!/1000</f>
        <v>#REF!</v>
      </c>
      <c r="BC167" s="176" t="e">
        <f>#REF!/1000</f>
        <v>#REF!</v>
      </c>
      <c r="BD167" s="176" t="e">
        <f>#REF!/1000</f>
        <v>#REF!</v>
      </c>
      <c r="BE167" s="177" t="e">
        <f>#REF!/1000</f>
        <v>#REF!</v>
      </c>
      <c r="BF167" s="177" t="e">
        <f>#REF!/1000</f>
        <v>#REF!</v>
      </c>
      <c r="BG167" s="178" t="e">
        <f t="shared" si="158"/>
        <v>#REF!</v>
      </c>
    </row>
    <row r="168" ht="16" customHeight="1" spans="1:59">
      <c r="A168" s="22">
        <v>162</v>
      </c>
      <c r="B168" s="39" t="s">
        <v>5603</v>
      </c>
      <c r="C168" s="68" t="s">
        <v>5604</v>
      </c>
      <c r="D168" s="22">
        <v>130</v>
      </c>
      <c r="E168" s="22">
        <v>1</v>
      </c>
      <c r="F168" s="144">
        <v>85060</v>
      </c>
      <c r="G168" s="144" t="s">
        <v>3704</v>
      </c>
      <c r="H168" s="144" t="s">
        <v>5312</v>
      </c>
      <c r="I168" s="144" t="s">
        <v>5321</v>
      </c>
      <c r="J168" s="144" t="s">
        <v>5314</v>
      </c>
      <c r="K168" s="144">
        <f t="shared" si="148"/>
        <v>3</v>
      </c>
      <c r="L168" s="157">
        <v>3</v>
      </c>
      <c r="M168" s="171">
        <v>0.35</v>
      </c>
      <c r="N168" s="171">
        <v>0.35</v>
      </c>
      <c r="O168" s="171"/>
      <c r="P168" s="171">
        <v>0.15</v>
      </c>
      <c r="Q168" s="171"/>
      <c r="R168" s="171"/>
      <c r="S168" s="171">
        <v>0.05</v>
      </c>
      <c r="T168" s="171">
        <v>0.1</v>
      </c>
      <c r="U168" s="171"/>
      <c r="V168" s="171"/>
      <c r="W168" s="22">
        <v>1</v>
      </c>
      <c r="X168" s="29">
        <v>14512.97</v>
      </c>
      <c r="Y168" s="29">
        <v>14512.97</v>
      </c>
      <c r="Z168" s="36">
        <v>2994.95</v>
      </c>
      <c r="AA168" s="36">
        <f t="shared" si="149"/>
        <v>1</v>
      </c>
      <c r="AB168" s="29"/>
      <c r="AC168" s="29" t="e">
        <f t="shared" si="150"/>
        <v>#REF!</v>
      </c>
      <c r="AD168" s="29" t="e">
        <f t="shared" si="151"/>
        <v>#REF!</v>
      </c>
      <c r="AE168" s="172" t="e">
        <f t="shared" si="152"/>
        <v>#REF!</v>
      </c>
      <c r="AF168" s="28"/>
      <c r="AG168" s="24">
        <v>3</v>
      </c>
      <c r="AH168" s="173">
        <f t="shared" si="153"/>
        <v>1</v>
      </c>
      <c r="AI168" s="173"/>
      <c r="AJ168" s="173">
        <f t="shared" si="154"/>
        <v>2</v>
      </c>
      <c r="AK168" s="134">
        <f t="shared" si="155"/>
        <v>3</v>
      </c>
      <c r="AL168" s="174">
        <f t="shared" ref="AL168:AU168" si="191">M168</f>
        <v>0.35</v>
      </c>
      <c r="AM168" s="174">
        <f t="shared" si="191"/>
        <v>0.35</v>
      </c>
      <c r="AN168" s="174">
        <f t="shared" si="191"/>
        <v>0</v>
      </c>
      <c r="AO168" s="174">
        <f t="shared" si="191"/>
        <v>0.15</v>
      </c>
      <c r="AP168" s="174">
        <f t="shared" si="191"/>
        <v>0</v>
      </c>
      <c r="AQ168" s="174">
        <f t="shared" si="191"/>
        <v>0</v>
      </c>
      <c r="AR168" s="174">
        <f t="shared" si="191"/>
        <v>0.05</v>
      </c>
      <c r="AS168" s="174">
        <f t="shared" si="191"/>
        <v>0.1</v>
      </c>
      <c r="AT168" s="174">
        <f t="shared" si="191"/>
        <v>0</v>
      </c>
      <c r="AU168" s="174">
        <f t="shared" si="191"/>
        <v>0</v>
      </c>
      <c r="AV168" s="175">
        <f t="shared" si="157"/>
        <v>1</v>
      </c>
      <c r="AW168" s="176" t="e">
        <f>#REF!/1000</f>
        <v>#REF!</v>
      </c>
      <c r="AX168" s="176" t="e">
        <f>#REF!/1000</f>
        <v>#REF!</v>
      </c>
      <c r="AY168" s="176" t="e">
        <f>#REF!/1000</f>
        <v>#REF!</v>
      </c>
      <c r="AZ168" s="176" t="e">
        <f>#REF!/1000</f>
        <v>#REF!</v>
      </c>
      <c r="BA168" s="176" t="e">
        <f>#REF!/1000</f>
        <v>#REF!</v>
      </c>
      <c r="BB168" s="176" t="e">
        <f>#REF!/1000</f>
        <v>#REF!</v>
      </c>
      <c r="BC168" s="176" t="e">
        <f>#REF!/1000</f>
        <v>#REF!</v>
      </c>
      <c r="BD168" s="176" t="e">
        <f>#REF!/1000</f>
        <v>#REF!</v>
      </c>
      <c r="BE168" s="177" t="e">
        <f>#REF!/1000</f>
        <v>#REF!</v>
      </c>
      <c r="BF168" s="177" t="e">
        <f>#REF!/1000</f>
        <v>#REF!</v>
      </c>
      <c r="BG168" s="178" t="e">
        <f t="shared" si="158"/>
        <v>#REF!</v>
      </c>
    </row>
    <row r="169" ht="16" customHeight="1" spans="1:59">
      <c r="A169" s="22">
        <v>163</v>
      </c>
      <c r="B169" s="39" t="s">
        <v>5605</v>
      </c>
      <c r="C169" s="68" t="s">
        <v>5606</v>
      </c>
      <c r="D169" s="22">
        <v>226</v>
      </c>
      <c r="E169" s="22">
        <v>2</v>
      </c>
      <c r="F169" s="144">
        <v>2411220189</v>
      </c>
      <c r="G169" s="144" t="s">
        <v>3707</v>
      </c>
      <c r="H169" s="144" t="s">
        <v>5312</v>
      </c>
      <c r="I169" s="144" t="s">
        <v>5345</v>
      </c>
      <c r="J169" s="144" t="s">
        <v>5314</v>
      </c>
      <c r="K169" s="144">
        <f t="shared" si="148"/>
        <v>1.5</v>
      </c>
      <c r="L169" s="157">
        <v>3</v>
      </c>
      <c r="M169" s="171">
        <v>0.04</v>
      </c>
      <c r="N169" s="171">
        <v>0.15</v>
      </c>
      <c r="O169" s="171">
        <v>0.45</v>
      </c>
      <c r="P169" s="171">
        <v>0.02</v>
      </c>
      <c r="Q169" s="171"/>
      <c r="R169" s="171">
        <v>0.01</v>
      </c>
      <c r="S169" s="171">
        <v>0.25</v>
      </c>
      <c r="T169" s="171">
        <v>0.08</v>
      </c>
      <c r="U169" s="171"/>
      <c r="V169" s="171"/>
      <c r="W169" s="22">
        <v>2</v>
      </c>
      <c r="X169" s="29">
        <v>14475.1</v>
      </c>
      <c r="Y169" s="29">
        <v>28950.2</v>
      </c>
      <c r="Z169" s="36">
        <v>5771.6</v>
      </c>
      <c r="AA169" s="36">
        <f t="shared" si="149"/>
        <v>2</v>
      </c>
      <c r="AB169" s="29"/>
      <c r="AC169" s="29" t="e">
        <f t="shared" si="150"/>
        <v>#REF!</v>
      </c>
      <c r="AD169" s="29" t="e">
        <f t="shared" si="151"/>
        <v>#REF!</v>
      </c>
      <c r="AE169" s="172" t="e">
        <f t="shared" si="152"/>
        <v>#REF!</v>
      </c>
      <c r="AF169" s="28"/>
      <c r="AG169" s="24">
        <v>3</v>
      </c>
      <c r="AH169" s="173">
        <f t="shared" si="153"/>
        <v>1</v>
      </c>
      <c r="AI169" s="173"/>
      <c r="AJ169" s="173">
        <f t="shared" si="154"/>
        <v>2</v>
      </c>
      <c r="AK169" s="134">
        <f t="shared" si="155"/>
        <v>1.5</v>
      </c>
      <c r="AL169" s="174">
        <f t="shared" ref="AL169:AU169" si="192">M169</f>
        <v>0.04</v>
      </c>
      <c r="AM169" s="174">
        <f t="shared" si="192"/>
        <v>0.15</v>
      </c>
      <c r="AN169" s="174">
        <f t="shared" si="192"/>
        <v>0.45</v>
      </c>
      <c r="AO169" s="174">
        <f t="shared" si="192"/>
        <v>0.02</v>
      </c>
      <c r="AP169" s="174">
        <f t="shared" si="192"/>
        <v>0</v>
      </c>
      <c r="AQ169" s="174">
        <f t="shared" si="192"/>
        <v>0.01</v>
      </c>
      <c r="AR169" s="174">
        <f t="shared" si="192"/>
        <v>0.25</v>
      </c>
      <c r="AS169" s="174">
        <f t="shared" si="192"/>
        <v>0.08</v>
      </c>
      <c r="AT169" s="174">
        <f t="shared" si="192"/>
        <v>0</v>
      </c>
      <c r="AU169" s="174">
        <f t="shared" si="192"/>
        <v>0</v>
      </c>
      <c r="AV169" s="175">
        <f t="shared" si="157"/>
        <v>1</v>
      </c>
      <c r="AW169" s="176" t="e">
        <f>#REF!/1000</f>
        <v>#REF!</v>
      </c>
      <c r="AX169" s="176" t="e">
        <f>#REF!/1000</f>
        <v>#REF!</v>
      </c>
      <c r="AY169" s="176" t="e">
        <f>#REF!/1000</f>
        <v>#REF!</v>
      </c>
      <c r="AZ169" s="176" t="e">
        <f>#REF!/1000</f>
        <v>#REF!</v>
      </c>
      <c r="BA169" s="176" t="e">
        <f>#REF!/1000</f>
        <v>#REF!</v>
      </c>
      <c r="BB169" s="176" t="e">
        <f>#REF!/1000</f>
        <v>#REF!</v>
      </c>
      <c r="BC169" s="176" t="e">
        <f>#REF!/1000</f>
        <v>#REF!</v>
      </c>
      <c r="BD169" s="176" t="e">
        <f>#REF!/1000</f>
        <v>#REF!</v>
      </c>
      <c r="BE169" s="177" t="e">
        <f>#REF!/1000</f>
        <v>#REF!</v>
      </c>
      <c r="BF169" s="177" t="e">
        <f>#REF!/1000</f>
        <v>#REF!</v>
      </c>
      <c r="BG169" s="178" t="e">
        <f t="shared" si="158"/>
        <v>#REF!</v>
      </c>
    </row>
    <row r="170" ht="16" customHeight="1" spans="1:59">
      <c r="A170" s="22">
        <v>164</v>
      </c>
      <c r="B170" s="39" t="s">
        <v>1012</v>
      </c>
      <c r="C170" s="68" t="s">
        <v>1013</v>
      </c>
      <c r="D170" s="22">
        <v>226</v>
      </c>
      <c r="E170" s="22">
        <v>1</v>
      </c>
      <c r="F170" s="144">
        <v>2411220388</v>
      </c>
      <c r="G170" s="144" t="s">
        <v>3707</v>
      </c>
      <c r="H170" s="144" t="s">
        <v>5312</v>
      </c>
      <c r="I170" s="144" t="s">
        <v>5345</v>
      </c>
      <c r="J170" s="144" t="s">
        <v>5314</v>
      </c>
      <c r="K170" s="144">
        <f t="shared" si="148"/>
        <v>10</v>
      </c>
      <c r="L170" s="157">
        <v>10</v>
      </c>
      <c r="M170" s="171"/>
      <c r="N170" s="171"/>
      <c r="O170" s="171"/>
      <c r="P170" s="171">
        <v>0.3</v>
      </c>
      <c r="Q170" s="171"/>
      <c r="R170" s="171">
        <v>0.1</v>
      </c>
      <c r="S170" s="171"/>
      <c r="T170" s="171">
        <v>0.6</v>
      </c>
      <c r="U170" s="171"/>
      <c r="V170" s="171"/>
      <c r="W170" s="22">
        <v>1</v>
      </c>
      <c r="X170" s="29">
        <v>14430.91</v>
      </c>
      <c r="Y170" s="29">
        <v>14430.91</v>
      </c>
      <c r="Z170" s="36">
        <v>2878</v>
      </c>
      <c r="AA170" s="36">
        <f t="shared" si="149"/>
        <v>1</v>
      </c>
      <c r="AB170" s="29"/>
      <c r="AC170" s="29" t="e">
        <f t="shared" si="150"/>
        <v>#REF!</v>
      </c>
      <c r="AD170" s="29" t="e">
        <f t="shared" si="151"/>
        <v>#REF!</v>
      </c>
      <c r="AE170" s="172" t="e">
        <f t="shared" si="152"/>
        <v>#REF!</v>
      </c>
      <c r="AF170" s="28"/>
      <c r="AG170" s="24">
        <v>10</v>
      </c>
      <c r="AH170" s="173">
        <f t="shared" si="153"/>
        <v>1</v>
      </c>
      <c r="AI170" s="173"/>
      <c r="AJ170" s="173">
        <f t="shared" si="154"/>
        <v>9</v>
      </c>
      <c r="AK170" s="134">
        <f t="shared" si="155"/>
        <v>10</v>
      </c>
      <c r="AL170" s="174">
        <f t="shared" ref="AL170:AU170" si="193">M170</f>
        <v>0</v>
      </c>
      <c r="AM170" s="174">
        <f t="shared" si="193"/>
        <v>0</v>
      </c>
      <c r="AN170" s="174">
        <f t="shared" si="193"/>
        <v>0</v>
      </c>
      <c r="AO170" s="174">
        <f t="shared" si="193"/>
        <v>0.3</v>
      </c>
      <c r="AP170" s="174">
        <f t="shared" si="193"/>
        <v>0</v>
      </c>
      <c r="AQ170" s="174">
        <f t="shared" si="193"/>
        <v>0.1</v>
      </c>
      <c r="AR170" s="174">
        <f t="shared" si="193"/>
        <v>0</v>
      </c>
      <c r="AS170" s="174">
        <f t="shared" si="193"/>
        <v>0.6</v>
      </c>
      <c r="AT170" s="174">
        <f t="shared" si="193"/>
        <v>0</v>
      </c>
      <c r="AU170" s="174">
        <f t="shared" si="193"/>
        <v>0</v>
      </c>
      <c r="AV170" s="175">
        <f t="shared" si="157"/>
        <v>1</v>
      </c>
      <c r="AW170" s="176" t="e">
        <f>#REF!/1000</f>
        <v>#REF!</v>
      </c>
      <c r="AX170" s="176" t="e">
        <f>#REF!/1000</f>
        <v>#REF!</v>
      </c>
      <c r="AY170" s="176" t="e">
        <f>#REF!/1000</f>
        <v>#REF!</v>
      </c>
      <c r="AZ170" s="176" t="e">
        <f>#REF!/1000</f>
        <v>#REF!</v>
      </c>
      <c r="BA170" s="176" t="e">
        <f>#REF!/1000</f>
        <v>#REF!</v>
      </c>
      <c r="BB170" s="176" t="e">
        <f>#REF!/1000</f>
        <v>#REF!</v>
      </c>
      <c r="BC170" s="176" t="e">
        <f>#REF!/1000</f>
        <v>#REF!</v>
      </c>
      <c r="BD170" s="176" t="e">
        <f>#REF!/1000</f>
        <v>#REF!</v>
      </c>
      <c r="BE170" s="177" t="e">
        <f>#REF!/1000</f>
        <v>#REF!</v>
      </c>
      <c r="BF170" s="177" t="e">
        <f>#REF!/1000</f>
        <v>#REF!</v>
      </c>
      <c r="BG170" s="178" t="e">
        <f t="shared" si="158"/>
        <v>#REF!</v>
      </c>
    </row>
    <row r="171" ht="16" customHeight="1" spans="1:59">
      <c r="A171" s="22">
        <v>165</v>
      </c>
      <c r="B171" s="39" t="s">
        <v>5607</v>
      </c>
      <c r="C171" s="68" t="s">
        <v>5608</v>
      </c>
      <c r="D171" s="22">
        <v>130</v>
      </c>
      <c r="E171" s="22">
        <v>1</v>
      </c>
      <c r="F171" s="144">
        <v>84444</v>
      </c>
      <c r="G171" s="144" t="s">
        <v>3704</v>
      </c>
      <c r="H171" s="144" t="s">
        <v>5312</v>
      </c>
      <c r="I171" s="144" t="s">
        <v>5321</v>
      </c>
      <c r="J171" s="144" t="s">
        <v>5314</v>
      </c>
      <c r="K171" s="144">
        <f t="shared" si="148"/>
        <v>3</v>
      </c>
      <c r="L171" s="157">
        <v>3</v>
      </c>
      <c r="M171" s="171">
        <v>0.04</v>
      </c>
      <c r="N171" s="171">
        <v>0.15</v>
      </c>
      <c r="O171" s="171">
        <v>0.45</v>
      </c>
      <c r="P171" s="171">
        <v>0.02</v>
      </c>
      <c r="Q171" s="171"/>
      <c r="R171" s="171">
        <v>0.01</v>
      </c>
      <c r="S171" s="171">
        <v>0.25</v>
      </c>
      <c r="T171" s="171">
        <v>0.08</v>
      </c>
      <c r="U171" s="171"/>
      <c r="V171" s="171"/>
      <c r="W171" s="22">
        <v>1</v>
      </c>
      <c r="X171" s="29">
        <v>14379.9</v>
      </c>
      <c r="Y171" s="29">
        <v>14379.9</v>
      </c>
      <c r="Z171" s="36">
        <v>2870.2</v>
      </c>
      <c r="AA171" s="36">
        <f t="shared" si="149"/>
        <v>1</v>
      </c>
      <c r="AB171" s="29"/>
      <c r="AC171" s="29" t="e">
        <f t="shared" si="150"/>
        <v>#REF!</v>
      </c>
      <c r="AD171" s="29" t="e">
        <f t="shared" si="151"/>
        <v>#REF!</v>
      </c>
      <c r="AE171" s="172" t="e">
        <f t="shared" si="152"/>
        <v>#REF!</v>
      </c>
      <c r="AF171" s="28"/>
      <c r="AG171" s="24">
        <v>3</v>
      </c>
      <c r="AH171" s="173">
        <f t="shared" si="153"/>
        <v>1</v>
      </c>
      <c r="AI171" s="173"/>
      <c r="AJ171" s="173">
        <f t="shared" si="154"/>
        <v>2</v>
      </c>
      <c r="AK171" s="134">
        <f t="shared" si="155"/>
        <v>3</v>
      </c>
      <c r="AL171" s="174">
        <f t="shared" ref="AL171:AU171" si="194">M171</f>
        <v>0.04</v>
      </c>
      <c r="AM171" s="174">
        <f t="shared" si="194"/>
        <v>0.15</v>
      </c>
      <c r="AN171" s="174">
        <f t="shared" si="194"/>
        <v>0.45</v>
      </c>
      <c r="AO171" s="174">
        <f t="shared" si="194"/>
        <v>0.02</v>
      </c>
      <c r="AP171" s="174">
        <f t="shared" si="194"/>
        <v>0</v>
      </c>
      <c r="AQ171" s="174">
        <f t="shared" si="194"/>
        <v>0.01</v>
      </c>
      <c r="AR171" s="174">
        <f t="shared" si="194"/>
        <v>0.25</v>
      </c>
      <c r="AS171" s="174">
        <f t="shared" si="194"/>
        <v>0.08</v>
      </c>
      <c r="AT171" s="174">
        <f t="shared" si="194"/>
        <v>0</v>
      </c>
      <c r="AU171" s="174">
        <f t="shared" si="194"/>
        <v>0</v>
      </c>
      <c r="AV171" s="175">
        <f t="shared" si="157"/>
        <v>1</v>
      </c>
      <c r="AW171" s="176" t="e">
        <f>#REF!/1000</f>
        <v>#REF!</v>
      </c>
      <c r="AX171" s="176" t="e">
        <f>#REF!/1000</f>
        <v>#REF!</v>
      </c>
      <c r="AY171" s="176" t="e">
        <f>#REF!/1000</f>
        <v>#REF!</v>
      </c>
      <c r="AZ171" s="176" t="e">
        <f>#REF!/1000</f>
        <v>#REF!</v>
      </c>
      <c r="BA171" s="176" t="e">
        <f>#REF!/1000</f>
        <v>#REF!</v>
      </c>
      <c r="BB171" s="176" t="e">
        <f>#REF!/1000</f>
        <v>#REF!</v>
      </c>
      <c r="BC171" s="176" t="e">
        <f>#REF!/1000</f>
        <v>#REF!</v>
      </c>
      <c r="BD171" s="176" t="e">
        <f>#REF!/1000</f>
        <v>#REF!</v>
      </c>
      <c r="BE171" s="177" t="e">
        <f>#REF!/1000</f>
        <v>#REF!</v>
      </c>
      <c r="BF171" s="177" t="e">
        <f>#REF!/1000</f>
        <v>#REF!</v>
      </c>
      <c r="BG171" s="178" t="e">
        <f t="shared" si="158"/>
        <v>#REF!</v>
      </c>
    </row>
    <row r="172" ht="16" customHeight="1" spans="1:59">
      <c r="A172" s="22">
        <v>166</v>
      </c>
      <c r="B172" s="39" t="s">
        <v>5609</v>
      </c>
      <c r="C172" s="68" t="s">
        <v>5610</v>
      </c>
      <c r="D172" s="22">
        <v>130</v>
      </c>
      <c r="E172" s="22">
        <v>1</v>
      </c>
      <c r="F172" s="144">
        <v>84573</v>
      </c>
      <c r="G172" s="144" t="s">
        <v>3704</v>
      </c>
      <c r="H172" s="144" t="s">
        <v>5312</v>
      </c>
      <c r="I172" s="144" t="s">
        <v>5321</v>
      </c>
      <c r="J172" s="144" t="s">
        <v>5314</v>
      </c>
      <c r="K172" s="144">
        <f t="shared" si="148"/>
        <v>25</v>
      </c>
      <c r="L172" s="157">
        <v>25</v>
      </c>
      <c r="M172" s="171"/>
      <c r="N172" s="171"/>
      <c r="O172" s="171">
        <v>0.15</v>
      </c>
      <c r="P172" s="171">
        <v>0.1</v>
      </c>
      <c r="Q172" s="171"/>
      <c r="R172" s="171"/>
      <c r="S172" s="171">
        <v>0.5</v>
      </c>
      <c r="T172" s="171">
        <v>0.25</v>
      </c>
      <c r="U172" s="171"/>
      <c r="V172" s="171"/>
      <c r="W172" s="22">
        <v>1</v>
      </c>
      <c r="X172" s="29">
        <v>13945.93</v>
      </c>
      <c r="Y172" s="29">
        <v>13945.93</v>
      </c>
      <c r="Z172" s="36">
        <v>5262.85</v>
      </c>
      <c r="AA172" s="36">
        <f t="shared" si="149"/>
        <v>1</v>
      </c>
      <c r="AB172" s="29"/>
      <c r="AC172" s="29" t="e">
        <f t="shared" si="150"/>
        <v>#REF!</v>
      </c>
      <c r="AD172" s="29" t="e">
        <f t="shared" si="151"/>
        <v>#REF!</v>
      </c>
      <c r="AE172" s="172" t="e">
        <f t="shared" si="152"/>
        <v>#REF!</v>
      </c>
      <c r="AF172" s="28"/>
      <c r="AG172" s="24">
        <v>25</v>
      </c>
      <c r="AH172" s="173">
        <f t="shared" si="153"/>
        <v>1</v>
      </c>
      <c r="AI172" s="173"/>
      <c r="AJ172" s="173">
        <f t="shared" si="154"/>
        <v>24</v>
      </c>
      <c r="AK172" s="134">
        <f t="shared" si="155"/>
        <v>25</v>
      </c>
      <c r="AL172" s="174">
        <f t="shared" ref="AL172:AU172" si="195">M172</f>
        <v>0</v>
      </c>
      <c r="AM172" s="174">
        <f t="shared" si="195"/>
        <v>0</v>
      </c>
      <c r="AN172" s="174">
        <f t="shared" si="195"/>
        <v>0.15</v>
      </c>
      <c r="AO172" s="174">
        <f t="shared" si="195"/>
        <v>0.1</v>
      </c>
      <c r="AP172" s="174">
        <f t="shared" si="195"/>
        <v>0</v>
      </c>
      <c r="AQ172" s="174">
        <f t="shared" si="195"/>
        <v>0</v>
      </c>
      <c r="AR172" s="174">
        <f t="shared" si="195"/>
        <v>0.5</v>
      </c>
      <c r="AS172" s="174">
        <f t="shared" si="195"/>
        <v>0.25</v>
      </c>
      <c r="AT172" s="174">
        <f t="shared" si="195"/>
        <v>0</v>
      </c>
      <c r="AU172" s="174">
        <f t="shared" si="195"/>
        <v>0</v>
      </c>
      <c r="AV172" s="175">
        <f t="shared" si="157"/>
        <v>1</v>
      </c>
      <c r="AW172" s="176" t="e">
        <f>#REF!/1000</f>
        <v>#REF!</v>
      </c>
      <c r="AX172" s="176" t="e">
        <f>#REF!/1000</f>
        <v>#REF!</v>
      </c>
      <c r="AY172" s="176" t="e">
        <f>#REF!/1000</f>
        <v>#REF!</v>
      </c>
      <c r="AZ172" s="176" t="e">
        <f>#REF!/1000</f>
        <v>#REF!</v>
      </c>
      <c r="BA172" s="176" t="e">
        <f>#REF!/1000</f>
        <v>#REF!</v>
      </c>
      <c r="BB172" s="176" t="e">
        <f>#REF!/1000</f>
        <v>#REF!</v>
      </c>
      <c r="BC172" s="176" t="e">
        <f>#REF!/1000</f>
        <v>#REF!</v>
      </c>
      <c r="BD172" s="176" t="e">
        <f>#REF!/1000</f>
        <v>#REF!</v>
      </c>
      <c r="BE172" s="177" t="e">
        <f>#REF!/1000</f>
        <v>#REF!</v>
      </c>
      <c r="BF172" s="177" t="e">
        <f>#REF!/1000</f>
        <v>#REF!</v>
      </c>
      <c r="BG172" s="178" t="e">
        <f t="shared" si="158"/>
        <v>#REF!</v>
      </c>
    </row>
    <row r="173" ht="16" customHeight="1" spans="1:59">
      <c r="A173" s="22">
        <v>167</v>
      </c>
      <c r="B173" s="39" t="s">
        <v>5611</v>
      </c>
      <c r="C173" s="68" t="s">
        <v>5612</v>
      </c>
      <c r="D173" s="22">
        <v>130</v>
      </c>
      <c r="E173" s="22">
        <v>1</v>
      </c>
      <c r="F173" s="144">
        <v>84445</v>
      </c>
      <c r="G173" s="144" t="s">
        <v>3704</v>
      </c>
      <c r="H173" s="144" t="s">
        <v>5312</v>
      </c>
      <c r="I173" s="144" t="s">
        <v>5321</v>
      </c>
      <c r="J173" s="144" t="s">
        <v>5314</v>
      </c>
      <c r="K173" s="144">
        <f t="shared" si="148"/>
        <v>3</v>
      </c>
      <c r="L173" s="157">
        <v>3</v>
      </c>
      <c r="M173" s="171">
        <v>0.04</v>
      </c>
      <c r="N173" s="171">
        <v>0.15</v>
      </c>
      <c r="O173" s="171">
        <v>0.45</v>
      </c>
      <c r="P173" s="171">
        <v>0.02</v>
      </c>
      <c r="Q173" s="171"/>
      <c r="R173" s="171">
        <v>0.01</v>
      </c>
      <c r="S173" s="171">
        <v>0.25</v>
      </c>
      <c r="T173" s="171">
        <v>0.08</v>
      </c>
      <c r="U173" s="171"/>
      <c r="V173" s="171"/>
      <c r="W173" s="22">
        <v>1</v>
      </c>
      <c r="X173" s="29">
        <v>13688.67</v>
      </c>
      <c r="Y173" s="29">
        <v>13688.67</v>
      </c>
      <c r="Z173" s="36">
        <v>2755.2</v>
      </c>
      <c r="AA173" s="36">
        <f t="shared" si="149"/>
        <v>1</v>
      </c>
      <c r="AB173" s="29"/>
      <c r="AC173" s="29" t="e">
        <f t="shared" si="150"/>
        <v>#REF!</v>
      </c>
      <c r="AD173" s="29" t="e">
        <f t="shared" si="151"/>
        <v>#REF!</v>
      </c>
      <c r="AE173" s="172" t="e">
        <f t="shared" si="152"/>
        <v>#REF!</v>
      </c>
      <c r="AF173" s="28"/>
      <c r="AG173" s="24">
        <v>3</v>
      </c>
      <c r="AH173" s="173">
        <f t="shared" si="153"/>
        <v>1</v>
      </c>
      <c r="AI173" s="173"/>
      <c r="AJ173" s="173">
        <f t="shared" si="154"/>
        <v>2</v>
      </c>
      <c r="AK173" s="134">
        <f t="shared" si="155"/>
        <v>3</v>
      </c>
      <c r="AL173" s="174">
        <f t="shared" ref="AL173:AU173" si="196">M173</f>
        <v>0.04</v>
      </c>
      <c r="AM173" s="174">
        <f t="shared" si="196"/>
        <v>0.15</v>
      </c>
      <c r="AN173" s="174">
        <f t="shared" si="196"/>
        <v>0.45</v>
      </c>
      <c r="AO173" s="174">
        <f t="shared" si="196"/>
        <v>0.02</v>
      </c>
      <c r="AP173" s="174">
        <f t="shared" si="196"/>
        <v>0</v>
      </c>
      <c r="AQ173" s="174">
        <f t="shared" si="196"/>
        <v>0.01</v>
      </c>
      <c r="AR173" s="174">
        <f t="shared" si="196"/>
        <v>0.25</v>
      </c>
      <c r="AS173" s="174">
        <f t="shared" si="196"/>
        <v>0.08</v>
      </c>
      <c r="AT173" s="174">
        <f t="shared" si="196"/>
        <v>0</v>
      </c>
      <c r="AU173" s="174">
        <f t="shared" si="196"/>
        <v>0</v>
      </c>
      <c r="AV173" s="175">
        <f t="shared" si="157"/>
        <v>1</v>
      </c>
      <c r="AW173" s="176" t="e">
        <f>#REF!/1000</f>
        <v>#REF!</v>
      </c>
      <c r="AX173" s="176" t="e">
        <f>#REF!/1000</f>
        <v>#REF!</v>
      </c>
      <c r="AY173" s="176" t="e">
        <f>#REF!/1000</f>
        <v>#REF!</v>
      </c>
      <c r="AZ173" s="176" t="e">
        <f>#REF!/1000</f>
        <v>#REF!</v>
      </c>
      <c r="BA173" s="176" t="e">
        <f>#REF!/1000</f>
        <v>#REF!</v>
      </c>
      <c r="BB173" s="176" t="e">
        <f>#REF!/1000</f>
        <v>#REF!</v>
      </c>
      <c r="BC173" s="176" t="e">
        <f>#REF!/1000</f>
        <v>#REF!</v>
      </c>
      <c r="BD173" s="176" t="e">
        <f>#REF!/1000</f>
        <v>#REF!</v>
      </c>
      <c r="BE173" s="177" t="e">
        <f>#REF!/1000</f>
        <v>#REF!</v>
      </c>
      <c r="BF173" s="177" t="e">
        <f>#REF!/1000</f>
        <v>#REF!</v>
      </c>
      <c r="BG173" s="178" t="e">
        <f t="shared" si="158"/>
        <v>#REF!</v>
      </c>
    </row>
    <row r="174" ht="16" customHeight="1" spans="1:59">
      <c r="A174" s="22">
        <v>168</v>
      </c>
      <c r="B174" s="39" t="s">
        <v>5613</v>
      </c>
      <c r="C174" s="68" t="s">
        <v>5614</v>
      </c>
      <c r="D174" s="22">
        <v>167</v>
      </c>
      <c r="E174" s="22">
        <v>2</v>
      </c>
      <c r="F174" s="144">
        <v>83818</v>
      </c>
      <c r="G174" s="144" t="s">
        <v>3688</v>
      </c>
      <c r="H174" s="144" t="s">
        <v>5312</v>
      </c>
      <c r="I174" s="144" t="s">
        <v>5317</v>
      </c>
      <c r="J174" s="144" t="s">
        <v>5314</v>
      </c>
      <c r="K174" s="144">
        <f t="shared" si="148"/>
        <v>1.5</v>
      </c>
      <c r="L174" s="157">
        <v>3</v>
      </c>
      <c r="M174" s="171">
        <v>0.04</v>
      </c>
      <c r="N174" s="171">
        <v>0.15</v>
      </c>
      <c r="O174" s="171">
        <v>0.45</v>
      </c>
      <c r="P174" s="171">
        <v>0.02</v>
      </c>
      <c r="Q174" s="171"/>
      <c r="R174" s="171">
        <v>0.01</v>
      </c>
      <c r="S174" s="171">
        <v>0.25</v>
      </c>
      <c r="T174" s="171">
        <v>0.08</v>
      </c>
      <c r="U174" s="171"/>
      <c r="V174" s="171"/>
      <c r="W174" s="22">
        <v>2</v>
      </c>
      <c r="X174" s="29">
        <v>13261.565</v>
      </c>
      <c r="Y174" s="29">
        <v>26523.13</v>
      </c>
      <c r="Z174" s="36">
        <v>11695.22</v>
      </c>
      <c r="AA174" s="36">
        <f t="shared" si="149"/>
        <v>2</v>
      </c>
      <c r="AB174" s="29"/>
      <c r="AC174" s="29" t="e">
        <f t="shared" si="150"/>
        <v>#REF!</v>
      </c>
      <c r="AD174" s="29" t="e">
        <f t="shared" si="151"/>
        <v>#REF!</v>
      </c>
      <c r="AE174" s="172" t="e">
        <f t="shared" si="152"/>
        <v>#REF!</v>
      </c>
      <c r="AF174" s="28"/>
      <c r="AG174" s="24">
        <v>3</v>
      </c>
      <c r="AH174" s="173">
        <f t="shared" si="153"/>
        <v>1</v>
      </c>
      <c r="AI174" s="173"/>
      <c r="AJ174" s="173">
        <f t="shared" si="154"/>
        <v>2</v>
      </c>
      <c r="AK174" s="134">
        <f t="shared" si="155"/>
        <v>1.5</v>
      </c>
      <c r="AL174" s="174">
        <f t="shared" ref="AL174:AU174" si="197">M174</f>
        <v>0.04</v>
      </c>
      <c r="AM174" s="174">
        <f t="shared" si="197"/>
        <v>0.15</v>
      </c>
      <c r="AN174" s="174">
        <f t="shared" si="197"/>
        <v>0.45</v>
      </c>
      <c r="AO174" s="174">
        <f t="shared" si="197"/>
        <v>0.02</v>
      </c>
      <c r="AP174" s="174">
        <f t="shared" si="197"/>
        <v>0</v>
      </c>
      <c r="AQ174" s="174">
        <f t="shared" si="197"/>
        <v>0.01</v>
      </c>
      <c r="AR174" s="174">
        <f t="shared" si="197"/>
        <v>0.25</v>
      </c>
      <c r="AS174" s="174">
        <f t="shared" si="197"/>
        <v>0.08</v>
      </c>
      <c r="AT174" s="174">
        <f t="shared" si="197"/>
        <v>0</v>
      </c>
      <c r="AU174" s="174">
        <f t="shared" si="197"/>
        <v>0</v>
      </c>
      <c r="AV174" s="175">
        <f t="shared" si="157"/>
        <v>1</v>
      </c>
      <c r="AW174" s="176" t="e">
        <f>#REF!/1000</f>
        <v>#REF!</v>
      </c>
      <c r="AX174" s="176" t="e">
        <f>#REF!/1000</f>
        <v>#REF!</v>
      </c>
      <c r="AY174" s="176" t="e">
        <f>#REF!/1000</f>
        <v>#REF!</v>
      </c>
      <c r="AZ174" s="176" t="e">
        <f>#REF!/1000</f>
        <v>#REF!</v>
      </c>
      <c r="BA174" s="176" t="e">
        <f>#REF!/1000</f>
        <v>#REF!</v>
      </c>
      <c r="BB174" s="176" t="e">
        <f>#REF!/1000</f>
        <v>#REF!</v>
      </c>
      <c r="BC174" s="176" t="e">
        <f>#REF!/1000</f>
        <v>#REF!</v>
      </c>
      <c r="BD174" s="176" t="e">
        <f>#REF!/1000</f>
        <v>#REF!</v>
      </c>
      <c r="BE174" s="177" t="e">
        <f>#REF!/1000</f>
        <v>#REF!</v>
      </c>
      <c r="BF174" s="177" t="e">
        <f>#REF!/1000</f>
        <v>#REF!</v>
      </c>
      <c r="BG174" s="178" t="e">
        <f t="shared" si="158"/>
        <v>#REF!</v>
      </c>
    </row>
    <row r="175" ht="16" customHeight="1" spans="1:59">
      <c r="A175" s="22">
        <v>169</v>
      </c>
      <c r="B175" s="39" t="s">
        <v>5615</v>
      </c>
      <c r="C175" s="68" t="s">
        <v>5616</v>
      </c>
      <c r="D175" s="22">
        <v>167</v>
      </c>
      <c r="E175" s="22">
        <v>1</v>
      </c>
      <c r="F175" s="144">
        <v>83956</v>
      </c>
      <c r="G175" s="144" t="s">
        <v>3688</v>
      </c>
      <c r="H175" s="144" t="s">
        <v>5312</v>
      </c>
      <c r="I175" s="144" t="s">
        <v>5317</v>
      </c>
      <c r="J175" s="144" t="s">
        <v>5314</v>
      </c>
      <c r="K175" s="144">
        <f t="shared" si="148"/>
        <v>25</v>
      </c>
      <c r="L175" s="157">
        <v>25</v>
      </c>
      <c r="M175" s="171">
        <v>0.1</v>
      </c>
      <c r="N175" s="171">
        <v>0.05</v>
      </c>
      <c r="O175" s="171">
        <v>0.5</v>
      </c>
      <c r="P175" s="171"/>
      <c r="Q175" s="171"/>
      <c r="R175" s="171">
        <v>0.07</v>
      </c>
      <c r="S175" s="171">
        <v>0.18</v>
      </c>
      <c r="T175" s="171">
        <v>0.1</v>
      </c>
      <c r="U175" s="171"/>
      <c r="V175" s="171"/>
      <c r="W175" s="22">
        <v>1</v>
      </c>
      <c r="X175" s="29">
        <v>13261.56</v>
      </c>
      <c r="Y175" s="29">
        <v>13261.56</v>
      </c>
      <c r="Z175" s="36">
        <v>5847.61</v>
      </c>
      <c r="AA175" s="36">
        <f t="shared" si="149"/>
        <v>1</v>
      </c>
      <c r="AB175" s="29"/>
      <c r="AC175" s="29" t="e">
        <f t="shared" si="150"/>
        <v>#REF!</v>
      </c>
      <c r="AD175" s="29" t="e">
        <f t="shared" si="151"/>
        <v>#REF!</v>
      </c>
      <c r="AE175" s="172" t="e">
        <f t="shared" si="152"/>
        <v>#REF!</v>
      </c>
      <c r="AF175" s="28"/>
      <c r="AG175" s="24">
        <v>25</v>
      </c>
      <c r="AH175" s="173">
        <f t="shared" si="153"/>
        <v>1</v>
      </c>
      <c r="AI175" s="173"/>
      <c r="AJ175" s="173">
        <f t="shared" si="154"/>
        <v>24</v>
      </c>
      <c r="AK175" s="134">
        <f t="shared" si="155"/>
        <v>25</v>
      </c>
      <c r="AL175" s="174">
        <f t="shared" ref="AL175:AU175" si="198">M175</f>
        <v>0.1</v>
      </c>
      <c r="AM175" s="174">
        <f t="shared" si="198"/>
        <v>0.05</v>
      </c>
      <c r="AN175" s="174">
        <f t="shared" si="198"/>
        <v>0.5</v>
      </c>
      <c r="AO175" s="174">
        <f t="shared" si="198"/>
        <v>0</v>
      </c>
      <c r="AP175" s="174">
        <f t="shared" si="198"/>
        <v>0</v>
      </c>
      <c r="AQ175" s="174">
        <f t="shared" si="198"/>
        <v>0.07</v>
      </c>
      <c r="AR175" s="174">
        <f t="shared" si="198"/>
        <v>0.18</v>
      </c>
      <c r="AS175" s="174">
        <f t="shared" si="198"/>
        <v>0.1</v>
      </c>
      <c r="AT175" s="174">
        <f t="shared" si="198"/>
        <v>0</v>
      </c>
      <c r="AU175" s="174">
        <f t="shared" si="198"/>
        <v>0</v>
      </c>
      <c r="AV175" s="175">
        <f t="shared" si="157"/>
        <v>1</v>
      </c>
      <c r="AW175" s="176" t="e">
        <f>#REF!/1000</f>
        <v>#REF!</v>
      </c>
      <c r="AX175" s="176" t="e">
        <f>#REF!/1000</f>
        <v>#REF!</v>
      </c>
      <c r="AY175" s="176" t="e">
        <f>#REF!/1000</f>
        <v>#REF!</v>
      </c>
      <c r="AZ175" s="176" t="e">
        <f>#REF!/1000</f>
        <v>#REF!</v>
      </c>
      <c r="BA175" s="176" t="e">
        <f>#REF!/1000</f>
        <v>#REF!</v>
      </c>
      <c r="BB175" s="176" t="e">
        <f>#REF!/1000</f>
        <v>#REF!</v>
      </c>
      <c r="BC175" s="176" t="e">
        <f>#REF!/1000</f>
        <v>#REF!</v>
      </c>
      <c r="BD175" s="176" t="e">
        <f>#REF!/1000</f>
        <v>#REF!</v>
      </c>
      <c r="BE175" s="177" t="e">
        <f>#REF!/1000</f>
        <v>#REF!</v>
      </c>
      <c r="BF175" s="177" t="e">
        <f>#REF!/1000</f>
        <v>#REF!</v>
      </c>
      <c r="BG175" s="178" t="e">
        <f t="shared" si="158"/>
        <v>#REF!</v>
      </c>
    </row>
    <row r="176" ht="16" customHeight="1" spans="1:59">
      <c r="A176" s="22">
        <v>170</v>
      </c>
      <c r="B176" s="39" t="s">
        <v>5617</v>
      </c>
      <c r="C176" s="68" t="s">
        <v>5618</v>
      </c>
      <c r="D176" s="22">
        <v>178</v>
      </c>
      <c r="E176" s="22">
        <v>1</v>
      </c>
      <c r="F176" s="144">
        <v>83803</v>
      </c>
      <c r="G176" s="144" t="s">
        <v>3704</v>
      </c>
      <c r="H176" s="144" t="s">
        <v>5312</v>
      </c>
      <c r="I176" s="144" t="s">
        <v>5321</v>
      </c>
      <c r="J176" s="144" t="s">
        <v>5314</v>
      </c>
      <c r="K176" s="144">
        <f t="shared" si="148"/>
        <v>3</v>
      </c>
      <c r="L176" s="157">
        <v>3</v>
      </c>
      <c r="M176" s="171">
        <v>0.04</v>
      </c>
      <c r="N176" s="171">
        <v>0.15</v>
      </c>
      <c r="O176" s="171">
        <v>0.45</v>
      </c>
      <c r="P176" s="171">
        <v>0.02</v>
      </c>
      <c r="Q176" s="171"/>
      <c r="R176" s="171">
        <v>0.01</v>
      </c>
      <c r="S176" s="171">
        <v>0.25</v>
      </c>
      <c r="T176" s="171">
        <v>0.08</v>
      </c>
      <c r="U176" s="171"/>
      <c r="V176" s="171"/>
      <c r="W176" s="22">
        <v>1</v>
      </c>
      <c r="X176" s="29">
        <v>13126.54</v>
      </c>
      <c r="Y176" s="29">
        <v>13126.54</v>
      </c>
      <c r="Z176" s="36">
        <v>5067.93</v>
      </c>
      <c r="AA176" s="36">
        <f t="shared" si="149"/>
        <v>1</v>
      </c>
      <c r="AB176" s="29"/>
      <c r="AC176" s="29" t="e">
        <f t="shared" si="150"/>
        <v>#REF!</v>
      </c>
      <c r="AD176" s="29" t="e">
        <f t="shared" si="151"/>
        <v>#REF!</v>
      </c>
      <c r="AE176" s="172" t="e">
        <f t="shared" si="152"/>
        <v>#REF!</v>
      </c>
      <c r="AF176" s="28"/>
      <c r="AG176" s="24">
        <v>3</v>
      </c>
      <c r="AH176" s="173">
        <f t="shared" si="153"/>
        <v>1</v>
      </c>
      <c r="AI176" s="173"/>
      <c r="AJ176" s="173">
        <f t="shared" si="154"/>
        <v>2</v>
      </c>
      <c r="AK176" s="134">
        <f t="shared" si="155"/>
        <v>3</v>
      </c>
      <c r="AL176" s="174">
        <f t="shared" ref="AL176:AU176" si="199">M176</f>
        <v>0.04</v>
      </c>
      <c r="AM176" s="174">
        <f t="shared" si="199"/>
        <v>0.15</v>
      </c>
      <c r="AN176" s="174">
        <f t="shared" si="199"/>
        <v>0.45</v>
      </c>
      <c r="AO176" s="174">
        <f t="shared" si="199"/>
        <v>0.02</v>
      </c>
      <c r="AP176" s="174">
        <f t="shared" si="199"/>
        <v>0</v>
      </c>
      <c r="AQ176" s="174">
        <f t="shared" si="199"/>
        <v>0.01</v>
      </c>
      <c r="AR176" s="174">
        <f t="shared" si="199"/>
        <v>0.25</v>
      </c>
      <c r="AS176" s="174">
        <f t="shared" si="199"/>
        <v>0.08</v>
      </c>
      <c r="AT176" s="174">
        <f t="shared" si="199"/>
        <v>0</v>
      </c>
      <c r="AU176" s="174">
        <f t="shared" si="199"/>
        <v>0</v>
      </c>
      <c r="AV176" s="175">
        <f t="shared" si="157"/>
        <v>1</v>
      </c>
      <c r="AW176" s="176" t="e">
        <f>#REF!/1000</f>
        <v>#REF!</v>
      </c>
      <c r="AX176" s="176" t="e">
        <f>#REF!/1000</f>
        <v>#REF!</v>
      </c>
      <c r="AY176" s="176" t="e">
        <f>#REF!/1000</f>
        <v>#REF!</v>
      </c>
      <c r="AZ176" s="176" t="e">
        <f>#REF!/1000</f>
        <v>#REF!</v>
      </c>
      <c r="BA176" s="176" t="e">
        <f>#REF!/1000</f>
        <v>#REF!</v>
      </c>
      <c r="BB176" s="176" t="e">
        <f>#REF!/1000</f>
        <v>#REF!</v>
      </c>
      <c r="BC176" s="176" t="e">
        <f>#REF!/1000</f>
        <v>#REF!</v>
      </c>
      <c r="BD176" s="176" t="e">
        <f>#REF!/1000</f>
        <v>#REF!</v>
      </c>
      <c r="BE176" s="177" t="e">
        <f>#REF!/1000</f>
        <v>#REF!</v>
      </c>
      <c r="BF176" s="177" t="e">
        <f>#REF!/1000</f>
        <v>#REF!</v>
      </c>
      <c r="BG176" s="178" t="e">
        <f t="shared" si="158"/>
        <v>#REF!</v>
      </c>
    </row>
    <row r="177" ht="16" customHeight="1" spans="1:59">
      <c r="A177" s="22">
        <v>171</v>
      </c>
      <c r="B177" s="39" t="s">
        <v>5619</v>
      </c>
      <c r="C177" s="68" t="s">
        <v>5620</v>
      </c>
      <c r="D177" s="22">
        <v>130</v>
      </c>
      <c r="E177" s="22">
        <v>1</v>
      </c>
      <c r="F177" s="144">
        <v>84447</v>
      </c>
      <c r="G177" s="144" t="s">
        <v>3704</v>
      </c>
      <c r="H177" s="144" t="s">
        <v>5312</v>
      </c>
      <c r="I177" s="144" t="s">
        <v>5321</v>
      </c>
      <c r="J177" s="144" t="s">
        <v>5314</v>
      </c>
      <c r="K177" s="144">
        <f t="shared" si="148"/>
        <v>3</v>
      </c>
      <c r="L177" s="157">
        <v>3</v>
      </c>
      <c r="M177" s="171">
        <v>0.04</v>
      </c>
      <c r="N177" s="171">
        <v>0.15</v>
      </c>
      <c r="O177" s="171">
        <v>0.45</v>
      </c>
      <c r="P177" s="171">
        <v>0.02</v>
      </c>
      <c r="Q177" s="171"/>
      <c r="R177" s="171">
        <v>0.01</v>
      </c>
      <c r="S177" s="171">
        <v>0.25</v>
      </c>
      <c r="T177" s="171">
        <v>0.08</v>
      </c>
      <c r="U177" s="171"/>
      <c r="V177" s="171"/>
      <c r="W177" s="22">
        <v>1</v>
      </c>
      <c r="X177" s="29">
        <v>12997.63</v>
      </c>
      <c r="Y177" s="29">
        <v>12997.63</v>
      </c>
      <c r="Z177" s="36">
        <v>2641.17</v>
      </c>
      <c r="AA177" s="36">
        <f t="shared" si="149"/>
        <v>1</v>
      </c>
      <c r="AB177" s="29"/>
      <c r="AC177" s="29" t="e">
        <f t="shared" si="150"/>
        <v>#REF!</v>
      </c>
      <c r="AD177" s="29" t="e">
        <f t="shared" si="151"/>
        <v>#REF!</v>
      </c>
      <c r="AE177" s="172" t="e">
        <f t="shared" si="152"/>
        <v>#REF!</v>
      </c>
      <c r="AF177" s="28"/>
      <c r="AG177" s="24">
        <v>3</v>
      </c>
      <c r="AH177" s="173">
        <f t="shared" si="153"/>
        <v>1</v>
      </c>
      <c r="AI177" s="173"/>
      <c r="AJ177" s="173">
        <f t="shared" si="154"/>
        <v>2</v>
      </c>
      <c r="AK177" s="134">
        <f t="shared" si="155"/>
        <v>3</v>
      </c>
      <c r="AL177" s="174">
        <f t="shared" ref="AL177:AU177" si="200">M177</f>
        <v>0.04</v>
      </c>
      <c r="AM177" s="174">
        <f t="shared" si="200"/>
        <v>0.15</v>
      </c>
      <c r="AN177" s="174">
        <f t="shared" si="200"/>
        <v>0.45</v>
      </c>
      <c r="AO177" s="174">
        <f t="shared" si="200"/>
        <v>0.02</v>
      </c>
      <c r="AP177" s="174">
        <f t="shared" si="200"/>
        <v>0</v>
      </c>
      <c r="AQ177" s="174">
        <f t="shared" si="200"/>
        <v>0.01</v>
      </c>
      <c r="AR177" s="174">
        <f t="shared" si="200"/>
        <v>0.25</v>
      </c>
      <c r="AS177" s="174">
        <f t="shared" si="200"/>
        <v>0.08</v>
      </c>
      <c r="AT177" s="174">
        <f t="shared" si="200"/>
        <v>0</v>
      </c>
      <c r="AU177" s="174">
        <f t="shared" si="200"/>
        <v>0</v>
      </c>
      <c r="AV177" s="175">
        <f t="shared" si="157"/>
        <v>1</v>
      </c>
      <c r="AW177" s="176" t="e">
        <f>#REF!/1000</f>
        <v>#REF!</v>
      </c>
      <c r="AX177" s="176" t="e">
        <f>#REF!/1000</f>
        <v>#REF!</v>
      </c>
      <c r="AY177" s="176" t="e">
        <f>#REF!/1000</f>
        <v>#REF!</v>
      </c>
      <c r="AZ177" s="176" t="e">
        <f>#REF!/1000</f>
        <v>#REF!</v>
      </c>
      <c r="BA177" s="176" t="e">
        <f>#REF!/1000</f>
        <v>#REF!</v>
      </c>
      <c r="BB177" s="176" t="e">
        <f>#REF!/1000</f>
        <v>#REF!</v>
      </c>
      <c r="BC177" s="176" t="e">
        <f>#REF!/1000</f>
        <v>#REF!</v>
      </c>
      <c r="BD177" s="176" t="e">
        <f>#REF!/1000</f>
        <v>#REF!</v>
      </c>
      <c r="BE177" s="177" t="e">
        <f>#REF!/1000</f>
        <v>#REF!</v>
      </c>
      <c r="BF177" s="177" t="e">
        <f>#REF!/1000</f>
        <v>#REF!</v>
      </c>
      <c r="BG177" s="178" t="e">
        <f t="shared" si="158"/>
        <v>#REF!</v>
      </c>
    </row>
    <row r="178" ht="16" customHeight="1" spans="1:59">
      <c r="A178" s="22">
        <v>172</v>
      </c>
      <c r="B178" s="39" t="s">
        <v>5621</v>
      </c>
      <c r="C178" s="68" t="s">
        <v>5622</v>
      </c>
      <c r="D178" s="22">
        <v>226</v>
      </c>
      <c r="E178" s="22">
        <v>1</v>
      </c>
      <c r="F178" s="144">
        <v>84839</v>
      </c>
      <c r="G178" s="144" t="s">
        <v>3707</v>
      </c>
      <c r="H178" s="144" t="s">
        <v>5312</v>
      </c>
      <c r="I178" s="144" t="s">
        <v>5345</v>
      </c>
      <c r="J178" s="144" t="s">
        <v>5314</v>
      </c>
      <c r="K178" s="144">
        <f t="shared" si="148"/>
        <v>0.5</v>
      </c>
      <c r="L178" s="157">
        <v>0.5</v>
      </c>
      <c r="M178" s="171">
        <v>0.6</v>
      </c>
      <c r="N178" s="171">
        <v>0.02</v>
      </c>
      <c r="O178" s="171"/>
      <c r="P178" s="171">
        <v>0.18</v>
      </c>
      <c r="Q178" s="171"/>
      <c r="R178" s="171"/>
      <c r="S178" s="171">
        <v>0.08</v>
      </c>
      <c r="T178" s="171">
        <v>0.12</v>
      </c>
      <c r="U178" s="171"/>
      <c r="V178" s="171"/>
      <c r="W178" s="22">
        <v>1</v>
      </c>
      <c r="X178" s="29">
        <v>12737.82</v>
      </c>
      <c r="Y178" s="29">
        <v>12737.82</v>
      </c>
      <c r="Z178" s="36">
        <v>2597.31</v>
      </c>
      <c r="AA178" s="36">
        <f t="shared" si="149"/>
        <v>1</v>
      </c>
      <c r="AB178" s="29"/>
      <c r="AC178" s="29" t="e">
        <f t="shared" si="150"/>
        <v>#REF!</v>
      </c>
      <c r="AD178" s="29" t="e">
        <f t="shared" si="151"/>
        <v>#REF!</v>
      </c>
      <c r="AE178" s="172" t="e">
        <f t="shared" si="152"/>
        <v>#REF!</v>
      </c>
      <c r="AF178" s="28"/>
      <c r="AG178" s="24">
        <v>0.5</v>
      </c>
      <c r="AH178" s="173">
        <f t="shared" si="153"/>
        <v>1</v>
      </c>
      <c r="AI178" s="173"/>
      <c r="AJ178" s="173">
        <f t="shared" si="154"/>
        <v>-0.5</v>
      </c>
      <c r="AK178" s="134">
        <f t="shared" si="155"/>
        <v>0.5</v>
      </c>
      <c r="AL178" s="174">
        <f t="shared" ref="AL178:AU178" si="201">M178</f>
        <v>0.6</v>
      </c>
      <c r="AM178" s="174">
        <f t="shared" si="201"/>
        <v>0.02</v>
      </c>
      <c r="AN178" s="174">
        <f t="shared" si="201"/>
        <v>0</v>
      </c>
      <c r="AO178" s="174">
        <f t="shared" si="201"/>
        <v>0.18</v>
      </c>
      <c r="AP178" s="174">
        <f t="shared" si="201"/>
        <v>0</v>
      </c>
      <c r="AQ178" s="174">
        <f t="shared" si="201"/>
        <v>0</v>
      </c>
      <c r="AR178" s="174">
        <f t="shared" si="201"/>
        <v>0.08</v>
      </c>
      <c r="AS178" s="174">
        <f t="shared" si="201"/>
        <v>0.12</v>
      </c>
      <c r="AT178" s="174">
        <f t="shared" si="201"/>
        <v>0</v>
      </c>
      <c r="AU178" s="174">
        <f t="shared" si="201"/>
        <v>0</v>
      </c>
      <c r="AV178" s="175">
        <f t="shared" si="157"/>
        <v>1</v>
      </c>
      <c r="AW178" s="176" t="e">
        <f>#REF!/1000</f>
        <v>#REF!</v>
      </c>
      <c r="AX178" s="176" t="e">
        <f>#REF!/1000</f>
        <v>#REF!</v>
      </c>
      <c r="AY178" s="176" t="e">
        <f>#REF!/1000</f>
        <v>#REF!</v>
      </c>
      <c r="AZ178" s="176" t="e">
        <f>#REF!/1000</f>
        <v>#REF!</v>
      </c>
      <c r="BA178" s="176" t="e">
        <f>#REF!/1000</f>
        <v>#REF!</v>
      </c>
      <c r="BB178" s="176" t="e">
        <f>#REF!/1000</f>
        <v>#REF!</v>
      </c>
      <c r="BC178" s="176" t="e">
        <f>#REF!/1000</f>
        <v>#REF!</v>
      </c>
      <c r="BD178" s="176" t="e">
        <f>#REF!/1000</f>
        <v>#REF!</v>
      </c>
      <c r="BE178" s="177" t="e">
        <f>#REF!/1000</f>
        <v>#REF!</v>
      </c>
      <c r="BF178" s="177" t="e">
        <f>#REF!/1000</f>
        <v>#REF!</v>
      </c>
      <c r="BG178" s="178" t="e">
        <f t="shared" si="158"/>
        <v>#REF!</v>
      </c>
    </row>
    <row r="179" ht="16" customHeight="1" spans="1:59">
      <c r="A179" s="22">
        <v>173</v>
      </c>
      <c r="B179" s="39" t="s">
        <v>2200</v>
      </c>
      <c r="C179" s="68" t="s">
        <v>2201</v>
      </c>
      <c r="D179" s="22">
        <v>130</v>
      </c>
      <c r="E179" s="22">
        <v>1</v>
      </c>
      <c r="F179" s="144">
        <v>84106</v>
      </c>
      <c r="G179" s="144" t="s">
        <v>3704</v>
      </c>
      <c r="H179" s="144" t="s">
        <v>5312</v>
      </c>
      <c r="I179" s="144" t="s">
        <v>5321</v>
      </c>
      <c r="J179" s="144" t="s">
        <v>5314</v>
      </c>
      <c r="K179" s="144">
        <f t="shared" si="148"/>
        <v>3</v>
      </c>
      <c r="L179" s="157">
        <v>3</v>
      </c>
      <c r="M179" s="171">
        <v>0.04</v>
      </c>
      <c r="N179" s="171">
        <v>0.15</v>
      </c>
      <c r="O179" s="171">
        <v>0.45</v>
      </c>
      <c r="P179" s="171">
        <v>0.02</v>
      </c>
      <c r="Q179" s="171"/>
      <c r="R179" s="171">
        <v>0.01</v>
      </c>
      <c r="S179" s="171">
        <v>0.25</v>
      </c>
      <c r="T179" s="171">
        <v>0.08</v>
      </c>
      <c r="U179" s="171"/>
      <c r="V179" s="171"/>
      <c r="W179" s="22">
        <v>1</v>
      </c>
      <c r="X179" s="29">
        <v>12723.51</v>
      </c>
      <c r="Y179" s="29">
        <v>12723.51</v>
      </c>
      <c r="Z179" s="36">
        <v>2595.36</v>
      </c>
      <c r="AA179" s="36">
        <f t="shared" si="149"/>
        <v>1</v>
      </c>
      <c r="AB179" s="29"/>
      <c r="AC179" s="29" t="e">
        <f t="shared" si="150"/>
        <v>#REF!</v>
      </c>
      <c r="AD179" s="29" t="e">
        <f t="shared" si="151"/>
        <v>#REF!</v>
      </c>
      <c r="AE179" s="172" t="e">
        <f t="shared" si="152"/>
        <v>#REF!</v>
      </c>
      <c r="AF179" s="28"/>
      <c r="AG179" s="24">
        <v>3</v>
      </c>
      <c r="AH179" s="173">
        <f t="shared" si="153"/>
        <v>1</v>
      </c>
      <c r="AI179" s="173"/>
      <c r="AJ179" s="173">
        <f t="shared" si="154"/>
        <v>2</v>
      </c>
      <c r="AK179" s="134">
        <f t="shared" si="155"/>
        <v>3</v>
      </c>
      <c r="AL179" s="174">
        <f t="shared" ref="AL179:AU179" si="202">M179</f>
        <v>0.04</v>
      </c>
      <c r="AM179" s="174">
        <f t="shared" si="202"/>
        <v>0.15</v>
      </c>
      <c r="AN179" s="174">
        <f t="shared" si="202"/>
        <v>0.45</v>
      </c>
      <c r="AO179" s="174">
        <f t="shared" si="202"/>
        <v>0.02</v>
      </c>
      <c r="AP179" s="174">
        <f t="shared" si="202"/>
        <v>0</v>
      </c>
      <c r="AQ179" s="174">
        <f t="shared" si="202"/>
        <v>0.01</v>
      </c>
      <c r="AR179" s="174">
        <f t="shared" si="202"/>
        <v>0.25</v>
      </c>
      <c r="AS179" s="174">
        <f t="shared" si="202"/>
        <v>0.08</v>
      </c>
      <c r="AT179" s="174">
        <f t="shared" si="202"/>
        <v>0</v>
      </c>
      <c r="AU179" s="174">
        <f t="shared" si="202"/>
        <v>0</v>
      </c>
      <c r="AV179" s="175">
        <f t="shared" si="157"/>
        <v>1</v>
      </c>
      <c r="AW179" s="176" t="e">
        <f>#REF!/1000</f>
        <v>#REF!</v>
      </c>
      <c r="AX179" s="176" t="e">
        <f>#REF!/1000</f>
        <v>#REF!</v>
      </c>
      <c r="AY179" s="176" t="e">
        <f>#REF!/1000</f>
        <v>#REF!</v>
      </c>
      <c r="AZ179" s="176" t="e">
        <f>#REF!/1000</f>
        <v>#REF!</v>
      </c>
      <c r="BA179" s="176" t="e">
        <f>#REF!/1000</f>
        <v>#REF!</v>
      </c>
      <c r="BB179" s="176" t="e">
        <f>#REF!/1000</f>
        <v>#REF!</v>
      </c>
      <c r="BC179" s="176" t="e">
        <f>#REF!/1000</f>
        <v>#REF!</v>
      </c>
      <c r="BD179" s="176" t="e">
        <f>#REF!/1000</f>
        <v>#REF!</v>
      </c>
      <c r="BE179" s="177" t="e">
        <f>#REF!/1000</f>
        <v>#REF!</v>
      </c>
      <c r="BF179" s="177" t="e">
        <f>#REF!/1000</f>
        <v>#REF!</v>
      </c>
      <c r="BG179" s="178" t="e">
        <f t="shared" si="158"/>
        <v>#REF!</v>
      </c>
    </row>
    <row r="180" ht="16" customHeight="1" spans="1:59">
      <c r="A180" s="22">
        <v>174</v>
      </c>
      <c r="B180" s="39" t="s">
        <v>1008</v>
      </c>
      <c r="C180" s="68" t="s">
        <v>1009</v>
      </c>
      <c r="D180" s="22">
        <v>226</v>
      </c>
      <c r="E180" s="22">
        <v>1</v>
      </c>
      <c r="F180" s="144">
        <v>2411220384</v>
      </c>
      <c r="G180" s="144" t="s">
        <v>3707</v>
      </c>
      <c r="H180" s="144" t="s">
        <v>5312</v>
      </c>
      <c r="I180" s="144" t="s">
        <v>5345</v>
      </c>
      <c r="J180" s="144" t="s">
        <v>5314</v>
      </c>
      <c r="K180" s="144">
        <f t="shared" si="148"/>
        <v>10</v>
      </c>
      <c r="L180" s="157">
        <v>10</v>
      </c>
      <c r="M180" s="171"/>
      <c r="N180" s="171"/>
      <c r="O180" s="171"/>
      <c r="P180" s="171">
        <v>0.3</v>
      </c>
      <c r="Q180" s="171"/>
      <c r="R180" s="171">
        <v>0.1</v>
      </c>
      <c r="S180" s="171"/>
      <c r="T180" s="171">
        <v>0.6</v>
      </c>
      <c r="U180" s="171"/>
      <c r="V180" s="171"/>
      <c r="W180" s="22">
        <v>1</v>
      </c>
      <c r="X180" s="29">
        <v>12709.08</v>
      </c>
      <c r="Y180" s="29">
        <v>12709.08</v>
      </c>
      <c r="Z180" s="36">
        <v>2593.42</v>
      </c>
      <c r="AA180" s="36">
        <f t="shared" si="149"/>
        <v>1</v>
      </c>
      <c r="AB180" s="29"/>
      <c r="AC180" s="29" t="e">
        <f t="shared" si="150"/>
        <v>#REF!</v>
      </c>
      <c r="AD180" s="29" t="e">
        <f t="shared" si="151"/>
        <v>#REF!</v>
      </c>
      <c r="AE180" s="172" t="e">
        <f t="shared" si="152"/>
        <v>#REF!</v>
      </c>
      <c r="AF180" s="28"/>
      <c r="AG180" s="24">
        <v>10</v>
      </c>
      <c r="AH180" s="173">
        <f t="shared" si="153"/>
        <v>1</v>
      </c>
      <c r="AI180" s="173"/>
      <c r="AJ180" s="173">
        <f t="shared" si="154"/>
        <v>9</v>
      </c>
      <c r="AK180" s="134">
        <f t="shared" si="155"/>
        <v>10</v>
      </c>
      <c r="AL180" s="174">
        <f t="shared" ref="AL180:AU180" si="203">M180</f>
        <v>0</v>
      </c>
      <c r="AM180" s="174">
        <f t="shared" si="203"/>
        <v>0</v>
      </c>
      <c r="AN180" s="174">
        <f t="shared" si="203"/>
        <v>0</v>
      </c>
      <c r="AO180" s="174">
        <f t="shared" si="203"/>
        <v>0.3</v>
      </c>
      <c r="AP180" s="174">
        <f t="shared" si="203"/>
        <v>0</v>
      </c>
      <c r="AQ180" s="174">
        <f t="shared" si="203"/>
        <v>0.1</v>
      </c>
      <c r="AR180" s="174">
        <f t="shared" si="203"/>
        <v>0</v>
      </c>
      <c r="AS180" s="174">
        <f t="shared" si="203"/>
        <v>0.6</v>
      </c>
      <c r="AT180" s="174">
        <f t="shared" si="203"/>
        <v>0</v>
      </c>
      <c r="AU180" s="174">
        <f t="shared" si="203"/>
        <v>0</v>
      </c>
      <c r="AV180" s="175">
        <f t="shared" si="157"/>
        <v>1</v>
      </c>
      <c r="AW180" s="176" t="e">
        <f>#REF!/1000</f>
        <v>#REF!</v>
      </c>
      <c r="AX180" s="176" t="e">
        <f>#REF!/1000</f>
        <v>#REF!</v>
      </c>
      <c r="AY180" s="176" t="e">
        <f>#REF!/1000</f>
        <v>#REF!</v>
      </c>
      <c r="AZ180" s="176" t="e">
        <f>#REF!/1000</f>
        <v>#REF!</v>
      </c>
      <c r="BA180" s="176" t="e">
        <f>#REF!/1000</f>
        <v>#REF!</v>
      </c>
      <c r="BB180" s="176" t="e">
        <f>#REF!/1000</f>
        <v>#REF!</v>
      </c>
      <c r="BC180" s="176" t="e">
        <f>#REF!/1000</f>
        <v>#REF!</v>
      </c>
      <c r="BD180" s="176" t="e">
        <f>#REF!/1000</f>
        <v>#REF!</v>
      </c>
      <c r="BE180" s="177" t="e">
        <f>#REF!/1000</f>
        <v>#REF!</v>
      </c>
      <c r="BF180" s="177" t="e">
        <f>#REF!/1000</f>
        <v>#REF!</v>
      </c>
      <c r="BG180" s="178" t="e">
        <f t="shared" si="158"/>
        <v>#REF!</v>
      </c>
    </row>
    <row r="181" ht="16" customHeight="1" spans="1:59">
      <c r="A181" s="22">
        <v>175</v>
      </c>
      <c r="B181" s="39" t="s">
        <v>5623</v>
      </c>
      <c r="C181" s="68" t="s">
        <v>5624</v>
      </c>
      <c r="D181" s="22">
        <v>194</v>
      </c>
      <c r="E181" s="22">
        <v>2</v>
      </c>
      <c r="F181" s="144">
        <v>84272</v>
      </c>
      <c r="G181" s="144" t="s">
        <v>3688</v>
      </c>
      <c r="H181" s="144" t="s">
        <v>5312</v>
      </c>
      <c r="I181" s="144" t="s">
        <v>5317</v>
      </c>
      <c r="J181" s="144" t="s">
        <v>5314</v>
      </c>
      <c r="K181" s="144">
        <f t="shared" si="148"/>
        <v>1.5</v>
      </c>
      <c r="L181" s="157">
        <v>3</v>
      </c>
      <c r="M181" s="171">
        <v>0.04</v>
      </c>
      <c r="N181" s="171">
        <v>0.15</v>
      </c>
      <c r="O181" s="171">
        <v>0.45</v>
      </c>
      <c r="P181" s="171">
        <v>0.02</v>
      </c>
      <c r="Q181" s="171"/>
      <c r="R181" s="171">
        <v>0.01</v>
      </c>
      <c r="S181" s="171">
        <v>0.25</v>
      </c>
      <c r="T181" s="171">
        <v>0.08</v>
      </c>
      <c r="U181" s="171"/>
      <c r="V181" s="171"/>
      <c r="W181" s="22">
        <v>2</v>
      </c>
      <c r="X181" s="29">
        <v>12433.73</v>
      </c>
      <c r="Y181" s="29">
        <v>24867.46</v>
      </c>
      <c r="Z181" s="36">
        <v>11110.46</v>
      </c>
      <c r="AA181" s="36">
        <f t="shared" si="149"/>
        <v>2</v>
      </c>
      <c r="AB181" s="29"/>
      <c r="AC181" s="29" t="e">
        <f t="shared" si="150"/>
        <v>#REF!</v>
      </c>
      <c r="AD181" s="29" t="e">
        <f t="shared" si="151"/>
        <v>#REF!</v>
      </c>
      <c r="AE181" s="172" t="e">
        <f t="shared" si="152"/>
        <v>#REF!</v>
      </c>
      <c r="AF181" s="28"/>
      <c r="AG181" s="24">
        <v>3</v>
      </c>
      <c r="AH181" s="173">
        <f t="shared" si="153"/>
        <v>1</v>
      </c>
      <c r="AI181" s="173"/>
      <c r="AJ181" s="173">
        <f t="shared" si="154"/>
        <v>2</v>
      </c>
      <c r="AK181" s="134">
        <f t="shared" si="155"/>
        <v>1.5</v>
      </c>
      <c r="AL181" s="174">
        <f t="shared" ref="AL181:AU181" si="204">M181</f>
        <v>0.04</v>
      </c>
      <c r="AM181" s="174">
        <f t="shared" si="204"/>
        <v>0.15</v>
      </c>
      <c r="AN181" s="174">
        <f t="shared" si="204"/>
        <v>0.45</v>
      </c>
      <c r="AO181" s="174">
        <f t="shared" si="204"/>
        <v>0.02</v>
      </c>
      <c r="AP181" s="174">
        <f t="shared" si="204"/>
        <v>0</v>
      </c>
      <c r="AQ181" s="174">
        <f t="shared" si="204"/>
        <v>0.01</v>
      </c>
      <c r="AR181" s="174">
        <f t="shared" si="204"/>
        <v>0.25</v>
      </c>
      <c r="AS181" s="174">
        <f t="shared" si="204"/>
        <v>0.08</v>
      </c>
      <c r="AT181" s="174">
        <f t="shared" si="204"/>
        <v>0</v>
      </c>
      <c r="AU181" s="174">
        <f t="shared" si="204"/>
        <v>0</v>
      </c>
      <c r="AV181" s="175">
        <f t="shared" si="157"/>
        <v>1</v>
      </c>
      <c r="AW181" s="176" t="e">
        <f>#REF!/1000</f>
        <v>#REF!</v>
      </c>
      <c r="AX181" s="176" t="e">
        <f>#REF!/1000</f>
        <v>#REF!</v>
      </c>
      <c r="AY181" s="176" t="e">
        <f>#REF!/1000</f>
        <v>#REF!</v>
      </c>
      <c r="AZ181" s="176" t="e">
        <f>#REF!/1000</f>
        <v>#REF!</v>
      </c>
      <c r="BA181" s="176" t="e">
        <f>#REF!/1000</f>
        <v>#REF!</v>
      </c>
      <c r="BB181" s="176" t="e">
        <f>#REF!/1000</f>
        <v>#REF!</v>
      </c>
      <c r="BC181" s="176" t="e">
        <f>#REF!/1000</f>
        <v>#REF!</v>
      </c>
      <c r="BD181" s="176" t="e">
        <f>#REF!/1000</f>
        <v>#REF!</v>
      </c>
      <c r="BE181" s="177" t="e">
        <f>#REF!/1000</f>
        <v>#REF!</v>
      </c>
      <c r="BF181" s="177" t="e">
        <f>#REF!/1000</f>
        <v>#REF!</v>
      </c>
      <c r="BG181" s="178" t="e">
        <f t="shared" si="158"/>
        <v>#REF!</v>
      </c>
    </row>
    <row r="182" ht="16" customHeight="1" spans="1:59">
      <c r="A182" s="22">
        <v>176</v>
      </c>
      <c r="B182" s="39" t="s">
        <v>5625</v>
      </c>
      <c r="C182" s="68" t="s">
        <v>5626</v>
      </c>
      <c r="D182" s="22">
        <v>123</v>
      </c>
      <c r="E182" s="22">
        <v>1</v>
      </c>
      <c r="F182" s="144">
        <v>83838</v>
      </c>
      <c r="G182" s="144" t="s">
        <v>3688</v>
      </c>
      <c r="H182" s="144" t="s">
        <v>5312</v>
      </c>
      <c r="I182" s="144" t="s">
        <v>5317</v>
      </c>
      <c r="J182" s="144" t="s">
        <v>5314</v>
      </c>
      <c r="K182" s="144">
        <f t="shared" si="148"/>
        <v>15</v>
      </c>
      <c r="L182" s="157">
        <v>15</v>
      </c>
      <c r="M182" s="171"/>
      <c r="N182" s="171"/>
      <c r="O182" s="171">
        <v>0.25</v>
      </c>
      <c r="P182" s="171">
        <v>0.03</v>
      </c>
      <c r="Q182" s="171">
        <v>0.07</v>
      </c>
      <c r="R182" s="171"/>
      <c r="S182" s="171">
        <v>0.5</v>
      </c>
      <c r="T182" s="171">
        <v>0.15</v>
      </c>
      <c r="U182" s="171"/>
      <c r="V182" s="171"/>
      <c r="W182" s="22">
        <v>1</v>
      </c>
      <c r="X182" s="29">
        <v>12325.21</v>
      </c>
      <c r="Y182" s="29">
        <v>12325.21</v>
      </c>
      <c r="Z182" s="36">
        <v>5555.23</v>
      </c>
      <c r="AA182" s="36">
        <f t="shared" si="149"/>
        <v>1</v>
      </c>
      <c r="AB182" s="29"/>
      <c r="AC182" s="29" t="e">
        <f t="shared" si="150"/>
        <v>#REF!</v>
      </c>
      <c r="AD182" s="29" t="e">
        <f t="shared" si="151"/>
        <v>#REF!</v>
      </c>
      <c r="AE182" s="172" t="e">
        <f t="shared" si="152"/>
        <v>#REF!</v>
      </c>
      <c r="AF182" s="28"/>
      <c r="AG182" s="24">
        <v>15</v>
      </c>
      <c r="AH182" s="173">
        <f t="shared" si="153"/>
        <v>1</v>
      </c>
      <c r="AI182" s="173"/>
      <c r="AJ182" s="173">
        <f t="shared" si="154"/>
        <v>14</v>
      </c>
      <c r="AK182" s="134">
        <f t="shared" si="155"/>
        <v>15</v>
      </c>
      <c r="AL182" s="174">
        <f t="shared" ref="AL182:AU182" si="205">M182</f>
        <v>0</v>
      </c>
      <c r="AM182" s="174">
        <f t="shared" si="205"/>
        <v>0</v>
      </c>
      <c r="AN182" s="174">
        <f t="shared" si="205"/>
        <v>0.25</v>
      </c>
      <c r="AO182" s="174">
        <f t="shared" si="205"/>
        <v>0.03</v>
      </c>
      <c r="AP182" s="174">
        <f t="shared" si="205"/>
        <v>0.07</v>
      </c>
      <c r="AQ182" s="174">
        <f t="shared" si="205"/>
        <v>0</v>
      </c>
      <c r="AR182" s="174">
        <f t="shared" si="205"/>
        <v>0.5</v>
      </c>
      <c r="AS182" s="174">
        <f t="shared" si="205"/>
        <v>0.15</v>
      </c>
      <c r="AT182" s="174">
        <f t="shared" si="205"/>
        <v>0</v>
      </c>
      <c r="AU182" s="174">
        <f t="shared" si="205"/>
        <v>0</v>
      </c>
      <c r="AV182" s="175">
        <f t="shared" si="157"/>
        <v>1</v>
      </c>
      <c r="AW182" s="176" t="e">
        <f>#REF!/1000</f>
        <v>#REF!</v>
      </c>
      <c r="AX182" s="176" t="e">
        <f>#REF!/1000</f>
        <v>#REF!</v>
      </c>
      <c r="AY182" s="176" t="e">
        <f>#REF!/1000</f>
        <v>#REF!</v>
      </c>
      <c r="AZ182" s="176" t="e">
        <f>#REF!/1000</f>
        <v>#REF!</v>
      </c>
      <c r="BA182" s="176" t="e">
        <f>#REF!/1000</f>
        <v>#REF!</v>
      </c>
      <c r="BB182" s="176" t="e">
        <f>#REF!/1000</f>
        <v>#REF!</v>
      </c>
      <c r="BC182" s="176" t="e">
        <f>#REF!/1000</f>
        <v>#REF!</v>
      </c>
      <c r="BD182" s="176" t="e">
        <f>#REF!/1000</f>
        <v>#REF!</v>
      </c>
      <c r="BE182" s="177" t="e">
        <f>#REF!/1000</f>
        <v>#REF!</v>
      </c>
      <c r="BF182" s="177" t="e">
        <f>#REF!/1000</f>
        <v>#REF!</v>
      </c>
      <c r="BG182" s="178" t="e">
        <f t="shared" si="158"/>
        <v>#REF!</v>
      </c>
    </row>
    <row r="183" ht="16" customHeight="1" spans="1:59">
      <c r="A183" s="22">
        <v>177</v>
      </c>
      <c r="B183" s="39" t="s">
        <v>5627</v>
      </c>
      <c r="C183" s="68" t="s">
        <v>5628</v>
      </c>
      <c r="D183" s="22">
        <v>145</v>
      </c>
      <c r="E183" s="22">
        <v>2</v>
      </c>
      <c r="F183" s="144">
        <v>84807</v>
      </c>
      <c r="G183" s="144" t="s">
        <v>3704</v>
      </c>
      <c r="H183" s="144" t="s">
        <v>5312</v>
      </c>
      <c r="I183" s="144" t="s">
        <v>5321</v>
      </c>
      <c r="J183" s="144" t="s">
        <v>5314</v>
      </c>
      <c r="K183" s="144">
        <f t="shared" si="148"/>
        <v>0.1</v>
      </c>
      <c r="L183" s="157">
        <v>0.2</v>
      </c>
      <c r="M183" s="171">
        <v>0.5</v>
      </c>
      <c r="N183" s="171">
        <v>0.05</v>
      </c>
      <c r="O183" s="171"/>
      <c r="P183" s="171">
        <v>0.2</v>
      </c>
      <c r="Q183" s="171"/>
      <c r="R183" s="171"/>
      <c r="S183" s="171">
        <v>0.1</v>
      </c>
      <c r="T183" s="171">
        <v>0.15</v>
      </c>
      <c r="U183" s="171"/>
      <c r="V183" s="171"/>
      <c r="W183" s="22">
        <v>2</v>
      </c>
      <c r="X183" s="29">
        <v>12018.285</v>
      </c>
      <c r="Y183" s="29">
        <v>24036.57</v>
      </c>
      <c r="Z183" s="36">
        <v>4956.82</v>
      </c>
      <c r="AA183" s="36">
        <f t="shared" si="149"/>
        <v>2</v>
      </c>
      <c r="AB183" s="29"/>
      <c r="AC183" s="29" t="e">
        <f t="shared" si="150"/>
        <v>#REF!</v>
      </c>
      <c r="AD183" s="29" t="e">
        <f t="shared" si="151"/>
        <v>#REF!</v>
      </c>
      <c r="AE183" s="172" t="e">
        <f t="shared" si="152"/>
        <v>#REF!</v>
      </c>
      <c r="AF183" s="28"/>
      <c r="AG183" s="24">
        <v>0.2</v>
      </c>
      <c r="AH183" s="173">
        <f t="shared" si="153"/>
        <v>1</v>
      </c>
      <c r="AI183" s="173"/>
      <c r="AJ183" s="173">
        <f t="shared" si="154"/>
        <v>-0.8</v>
      </c>
      <c r="AK183" s="134">
        <f t="shared" si="155"/>
        <v>0.1</v>
      </c>
      <c r="AL183" s="174">
        <f t="shared" ref="AL183:AU183" si="206">M183</f>
        <v>0.5</v>
      </c>
      <c r="AM183" s="174">
        <f t="shared" si="206"/>
        <v>0.05</v>
      </c>
      <c r="AN183" s="174">
        <f t="shared" si="206"/>
        <v>0</v>
      </c>
      <c r="AO183" s="174">
        <f t="shared" si="206"/>
        <v>0.2</v>
      </c>
      <c r="AP183" s="174">
        <f t="shared" si="206"/>
        <v>0</v>
      </c>
      <c r="AQ183" s="174">
        <f t="shared" si="206"/>
        <v>0</v>
      </c>
      <c r="AR183" s="174">
        <f t="shared" si="206"/>
        <v>0.1</v>
      </c>
      <c r="AS183" s="174">
        <f t="shared" si="206"/>
        <v>0.15</v>
      </c>
      <c r="AT183" s="174">
        <f t="shared" si="206"/>
        <v>0</v>
      </c>
      <c r="AU183" s="174">
        <f t="shared" si="206"/>
        <v>0</v>
      </c>
      <c r="AV183" s="175">
        <f t="shared" si="157"/>
        <v>1</v>
      </c>
      <c r="AW183" s="176" t="e">
        <f>#REF!/1000</f>
        <v>#REF!</v>
      </c>
      <c r="AX183" s="176" t="e">
        <f>#REF!/1000</f>
        <v>#REF!</v>
      </c>
      <c r="AY183" s="176" t="e">
        <f>#REF!/1000</f>
        <v>#REF!</v>
      </c>
      <c r="AZ183" s="176" t="e">
        <f>#REF!/1000</f>
        <v>#REF!</v>
      </c>
      <c r="BA183" s="176" t="e">
        <f>#REF!/1000</f>
        <v>#REF!</v>
      </c>
      <c r="BB183" s="176" t="e">
        <f>#REF!/1000</f>
        <v>#REF!</v>
      </c>
      <c r="BC183" s="176" t="e">
        <f>#REF!/1000</f>
        <v>#REF!</v>
      </c>
      <c r="BD183" s="176" t="e">
        <f>#REF!/1000</f>
        <v>#REF!</v>
      </c>
      <c r="BE183" s="177" t="e">
        <f>#REF!/1000</f>
        <v>#REF!</v>
      </c>
      <c r="BF183" s="177" t="e">
        <f>#REF!/1000</f>
        <v>#REF!</v>
      </c>
      <c r="BG183" s="178" t="e">
        <f t="shared" si="158"/>
        <v>#REF!</v>
      </c>
    </row>
    <row r="184" ht="16" customHeight="1" spans="1:59">
      <c r="A184" s="22">
        <v>178</v>
      </c>
      <c r="B184" s="39" t="s">
        <v>5629</v>
      </c>
      <c r="C184" s="68" t="s">
        <v>5630</v>
      </c>
      <c r="D184" s="22">
        <v>130</v>
      </c>
      <c r="E184" s="22">
        <v>1</v>
      </c>
      <c r="F184" s="144">
        <v>84434</v>
      </c>
      <c r="G184" s="144" t="s">
        <v>3704</v>
      </c>
      <c r="H184" s="144" t="s">
        <v>5312</v>
      </c>
      <c r="I184" s="144" t="s">
        <v>5321</v>
      </c>
      <c r="J184" s="144" t="s">
        <v>5314</v>
      </c>
      <c r="K184" s="144">
        <f t="shared" si="148"/>
        <v>3</v>
      </c>
      <c r="L184" s="157">
        <v>3</v>
      </c>
      <c r="M184" s="171"/>
      <c r="N184" s="171">
        <v>0.4</v>
      </c>
      <c r="O184" s="171">
        <v>0.05</v>
      </c>
      <c r="P184" s="171">
        <v>0.3</v>
      </c>
      <c r="Q184" s="171"/>
      <c r="R184" s="171">
        <v>0.1</v>
      </c>
      <c r="S184" s="171">
        <v>0.15</v>
      </c>
      <c r="T184" s="171"/>
      <c r="U184" s="171"/>
      <c r="V184" s="171"/>
      <c r="W184" s="22">
        <v>1</v>
      </c>
      <c r="X184" s="29">
        <v>11966.71</v>
      </c>
      <c r="Y184" s="29">
        <v>11966.71</v>
      </c>
      <c r="Z184" s="36">
        <v>2469.64</v>
      </c>
      <c r="AA184" s="36">
        <f t="shared" si="149"/>
        <v>1</v>
      </c>
      <c r="AB184" s="29"/>
      <c r="AC184" s="29" t="e">
        <f t="shared" si="150"/>
        <v>#REF!</v>
      </c>
      <c r="AD184" s="29" t="e">
        <f t="shared" si="151"/>
        <v>#REF!</v>
      </c>
      <c r="AE184" s="172" t="e">
        <f t="shared" si="152"/>
        <v>#REF!</v>
      </c>
      <c r="AF184" s="28"/>
      <c r="AG184" s="24">
        <v>3</v>
      </c>
      <c r="AH184" s="173">
        <f t="shared" si="153"/>
        <v>1</v>
      </c>
      <c r="AI184" s="173"/>
      <c r="AJ184" s="173">
        <f t="shared" si="154"/>
        <v>2</v>
      </c>
      <c r="AK184" s="134">
        <f t="shared" si="155"/>
        <v>3</v>
      </c>
      <c r="AL184" s="174">
        <f t="shared" ref="AL184:AU184" si="207">M184</f>
        <v>0</v>
      </c>
      <c r="AM184" s="174">
        <f t="shared" si="207"/>
        <v>0.4</v>
      </c>
      <c r="AN184" s="174">
        <f t="shared" si="207"/>
        <v>0.05</v>
      </c>
      <c r="AO184" s="174">
        <f t="shared" si="207"/>
        <v>0.3</v>
      </c>
      <c r="AP184" s="174">
        <f t="shared" si="207"/>
        <v>0</v>
      </c>
      <c r="AQ184" s="174">
        <f t="shared" si="207"/>
        <v>0.1</v>
      </c>
      <c r="AR184" s="174">
        <f t="shared" si="207"/>
        <v>0.15</v>
      </c>
      <c r="AS184" s="174">
        <f t="shared" si="207"/>
        <v>0</v>
      </c>
      <c r="AT184" s="174">
        <f t="shared" si="207"/>
        <v>0</v>
      </c>
      <c r="AU184" s="174">
        <f t="shared" si="207"/>
        <v>0</v>
      </c>
      <c r="AV184" s="175">
        <f t="shared" si="157"/>
        <v>1</v>
      </c>
      <c r="AW184" s="176" t="e">
        <f>#REF!/1000</f>
        <v>#REF!</v>
      </c>
      <c r="AX184" s="176" t="e">
        <f>#REF!/1000</f>
        <v>#REF!</v>
      </c>
      <c r="AY184" s="176" t="e">
        <f>#REF!/1000</f>
        <v>#REF!</v>
      </c>
      <c r="AZ184" s="176" t="e">
        <f>#REF!/1000</f>
        <v>#REF!</v>
      </c>
      <c r="BA184" s="176" t="e">
        <f>#REF!/1000</f>
        <v>#REF!</v>
      </c>
      <c r="BB184" s="176" t="e">
        <f>#REF!/1000</f>
        <v>#REF!</v>
      </c>
      <c r="BC184" s="176" t="e">
        <f>#REF!/1000</f>
        <v>#REF!</v>
      </c>
      <c r="BD184" s="176" t="e">
        <f>#REF!/1000</f>
        <v>#REF!</v>
      </c>
      <c r="BE184" s="177" t="e">
        <f>#REF!/1000</f>
        <v>#REF!</v>
      </c>
      <c r="BF184" s="177" t="e">
        <f>#REF!/1000</f>
        <v>#REF!</v>
      </c>
      <c r="BG184" s="178" t="e">
        <f t="shared" si="158"/>
        <v>#REF!</v>
      </c>
    </row>
    <row r="185" ht="16" customHeight="1" spans="1:59">
      <c r="A185" s="22">
        <v>179</v>
      </c>
      <c r="B185" s="39" t="s">
        <v>5631</v>
      </c>
      <c r="C185" s="68" t="s">
        <v>5632</v>
      </c>
      <c r="D185" s="22">
        <v>194</v>
      </c>
      <c r="E185" s="22">
        <v>1</v>
      </c>
      <c r="F185" s="144">
        <v>84256</v>
      </c>
      <c r="G185" s="144" t="s">
        <v>3688</v>
      </c>
      <c r="H185" s="144" t="s">
        <v>5312</v>
      </c>
      <c r="I185" s="144" t="s">
        <v>5317</v>
      </c>
      <c r="J185" s="144" t="s">
        <v>5314</v>
      </c>
      <c r="K185" s="144">
        <f t="shared" si="148"/>
        <v>15</v>
      </c>
      <c r="L185" s="157">
        <v>15</v>
      </c>
      <c r="M185" s="171"/>
      <c r="N185" s="171">
        <v>0.18</v>
      </c>
      <c r="O185" s="171">
        <v>0.6</v>
      </c>
      <c r="P185" s="171"/>
      <c r="Q185" s="171"/>
      <c r="R185" s="171">
        <v>0.05</v>
      </c>
      <c r="S185" s="171">
        <v>0.1</v>
      </c>
      <c r="T185" s="171">
        <v>0.07</v>
      </c>
      <c r="U185" s="171"/>
      <c r="V185" s="171"/>
      <c r="W185" s="22">
        <v>1</v>
      </c>
      <c r="X185" s="29">
        <v>11836.34</v>
      </c>
      <c r="Y185" s="29">
        <v>11836.34</v>
      </c>
      <c r="Z185" s="36">
        <v>5457.77</v>
      </c>
      <c r="AA185" s="36">
        <f t="shared" si="149"/>
        <v>1</v>
      </c>
      <c r="AB185" s="29"/>
      <c r="AC185" s="29" t="e">
        <f t="shared" si="150"/>
        <v>#REF!</v>
      </c>
      <c r="AD185" s="29" t="e">
        <f t="shared" si="151"/>
        <v>#REF!</v>
      </c>
      <c r="AE185" s="172" t="e">
        <f t="shared" si="152"/>
        <v>#REF!</v>
      </c>
      <c r="AF185" s="28"/>
      <c r="AG185" s="24">
        <v>15</v>
      </c>
      <c r="AH185" s="173">
        <f t="shared" si="153"/>
        <v>1</v>
      </c>
      <c r="AI185" s="173"/>
      <c r="AJ185" s="173">
        <f t="shared" si="154"/>
        <v>14</v>
      </c>
      <c r="AK185" s="134">
        <f t="shared" si="155"/>
        <v>15</v>
      </c>
      <c r="AL185" s="174">
        <f t="shared" ref="AL185:AU185" si="208">M185</f>
        <v>0</v>
      </c>
      <c r="AM185" s="174">
        <f t="shared" si="208"/>
        <v>0.18</v>
      </c>
      <c r="AN185" s="174">
        <f t="shared" si="208"/>
        <v>0.6</v>
      </c>
      <c r="AO185" s="174">
        <f t="shared" si="208"/>
        <v>0</v>
      </c>
      <c r="AP185" s="174">
        <f t="shared" si="208"/>
        <v>0</v>
      </c>
      <c r="AQ185" s="174">
        <f t="shared" si="208"/>
        <v>0.05</v>
      </c>
      <c r="AR185" s="174">
        <f t="shared" si="208"/>
        <v>0.1</v>
      </c>
      <c r="AS185" s="174">
        <f t="shared" si="208"/>
        <v>0.07</v>
      </c>
      <c r="AT185" s="174">
        <f t="shared" si="208"/>
        <v>0</v>
      </c>
      <c r="AU185" s="174">
        <f t="shared" si="208"/>
        <v>0</v>
      </c>
      <c r="AV185" s="175">
        <f t="shared" si="157"/>
        <v>1</v>
      </c>
      <c r="AW185" s="176" t="e">
        <f>#REF!/1000</f>
        <v>#REF!</v>
      </c>
      <c r="AX185" s="176" t="e">
        <f>#REF!/1000</f>
        <v>#REF!</v>
      </c>
      <c r="AY185" s="176" t="e">
        <f>#REF!/1000</f>
        <v>#REF!</v>
      </c>
      <c r="AZ185" s="176" t="e">
        <f>#REF!/1000</f>
        <v>#REF!</v>
      </c>
      <c r="BA185" s="176" t="e">
        <f>#REF!/1000</f>
        <v>#REF!</v>
      </c>
      <c r="BB185" s="176" t="e">
        <f>#REF!/1000</f>
        <v>#REF!</v>
      </c>
      <c r="BC185" s="176" t="e">
        <f>#REF!/1000</f>
        <v>#REF!</v>
      </c>
      <c r="BD185" s="176" t="e">
        <f>#REF!/1000</f>
        <v>#REF!</v>
      </c>
      <c r="BE185" s="177" t="e">
        <f>#REF!/1000</f>
        <v>#REF!</v>
      </c>
      <c r="BF185" s="177" t="e">
        <f>#REF!/1000</f>
        <v>#REF!</v>
      </c>
      <c r="BG185" s="178" t="e">
        <f t="shared" si="158"/>
        <v>#REF!</v>
      </c>
    </row>
    <row r="186" ht="16" customHeight="1" spans="1:59">
      <c r="A186" s="22">
        <v>180</v>
      </c>
      <c r="B186" s="39" t="s">
        <v>5633</v>
      </c>
      <c r="C186" s="68" t="s">
        <v>5634</v>
      </c>
      <c r="D186" s="22">
        <v>194</v>
      </c>
      <c r="E186" s="22">
        <v>1</v>
      </c>
      <c r="F186" s="144">
        <v>84257</v>
      </c>
      <c r="G186" s="144" t="s">
        <v>3688</v>
      </c>
      <c r="H186" s="144" t="s">
        <v>3699</v>
      </c>
      <c r="I186" s="144" t="s">
        <v>5317</v>
      </c>
      <c r="J186" s="144" t="s">
        <v>5314</v>
      </c>
      <c r="K186" s="144">
        <f t="shared" si="148"/>
        <v>0.3</v>
      </c>
      <c r="L186" s="157">
        <v>0.3</v>
      </c>
      <c r="M186" s="171"/>
      <c r="N186" s="171">
        <v>0.18</v>
      </c>
      <c r="O186" s="171">
        <v>0.6</v>
      </c>
      <c r="P186" s="171"/>
      <c r="Q186" s="171"/>
      <c r="R186" s="171">
        <v>0.05</v>
      </c>
      <c r="S186" s="171">
        <v>0.1</v>
      </c>
      <c r="T186" s="171">
        <v>0.07</v>
      </c>
      <c r="U186" s="171"/>
      <c r="V186" s="171"/>
      <c r="W186" s="22">
        <v>1</v>
      </c>
      <c r="X186" s="29">
        <v>11695.08</v>
      </c>
      <c r="Y186" s="29">
        <v>11695.08</v>
      </c>
      <c r="Z186" s="36">
        <v>5360.31</v>
      </c>
      <c r="AA186" s="36">
        <f t="shared" si="149"/>
        <v>1</v>
      </c>
      <c r="AB186" s="29"/>
      <c r="AC186" s="29" t="e">
        <f t="shared" si="150"/>
        <v>#REF!</v>
      </c>
      <c r="AD186" s="29" t="e">
        <f t="shared" si="151"/>
        <v>#REF!</v>
      </c>
      <c r="AE186" s="172" t="e">
        <f t="shared" si="152"/>
        <v>#REF!</v>
      </c>
      <c r="AF186" s="28"/>
      <c r="AG186" s="24">
        <v>15</v>
      </c>
      <c r="AH186" s="173">
        <f t="shared" si="153"/>
        <v>1</v>
      </c>
      <c r="AI186" s="173"/>
      <c r="AJ186" s="173">
        <f t="shared" si="154"/>
        <v>14</v>
      </c>
      <c r="AK186" s="134">
        <f t="shared" si="155"/>
        <v>0.3</v>
      </c>
      <c r="AL186" s="174">
        <f t="shared" ref="AL186:AU186" si="209">M186</f>
        <v>0</v>
      </c>
      <c r="AM186" s="174">
        <f t="shared" si="209"/>
        <v>0.18</v>
      </c>
      <c r="AN186" s="174">
        <f t="shared" si="209"/>
        <v>0.6</v>
      </c>
      <c r="AO186" s="174">
        <f t="shared" si="209"/>
        <v>0</v>
      </c>
      <c r="AP186" s="174">
        <f t="shared" si="209"/>
        <v>0</v>
      </c>
      <c r="AQ186" s="174">
        <f t="shared" si="209"/>
        <v>0.05</v>
      </c>
      <c r="AR186" s="174">
        <f t="shared" si="209"/>
        <v>0.1</v>
      </c>
      <c r="AS186" s="174">
        <f t="shared" si="209"/>
        <v>0.07</v>
      </c>
      <c r="AT186" s="174">
        <f t="shared" si="209"/>
        <v>0</v>
      </c>
      <c r="AU186" s="174">
        <f t="shared" si="209"/>
        <v>0</v>
      </c>
      <c r="AV186" s="175">
        <f t="shared" si="157"/>
        <v>1</v>
      </c>
      <c r="AW186" s="176" t="e">
        <f>#REF!/1000</f>
        <v>#REF!</v>
      </c>
      <c r="AX186" s="176" t="e">
        <f>#REF!/1000</f>
        <v>#REF!</v>
      </c>
      <c r="AY186" s="176" t="e">
        <f>#REF!/1000</f>
        <v>#REF!</v>
      </c>
      <c r="AZ186" s="176" t="e">
        <f>#REF!/1000</f>
        <v>#REF!</v>
      </c>
      <c r="BA186" s="176" t="e">
        <f>#REF!/1000</f>
        <v>#REF!</v>
      </c>
      <c r="BB186" s="176" t="e">
        <f>#REF!/1000</f>
        <v>#REF!</v>
      </c>
      <c r="BC186" s="176" t="e">
        <f>#REF!/1000</f>
        <v>#REF!</v>
      </c>
      <c r="BD186" s="176" t="e">
        <f>#REF!/1000</f>
        <v>#REF!</v>
      </c>
      <c r="BE186" s="177" t="e">
        <f>#REF!/1000</f>
        <v>#REF!</v>
      </c>
      <c r="BF186" s="177" t="e">
        <f>#REF!/1000</f>
        <v>#REF!</v>
      </c>
      <c r="BG186" s="178" t="e">
        <f t="shared" si="158"/>
        <v>#REF!</v>
      </c>
    </row>
    <row r="187" ht="16" customHeight="1" spans="1:59">
      <c r="A187" s="22">
        <v>181</v>
      </c>
      <c r="B187" s="39" t="s">
        <v>5635</v>
      </c>
      <c r="C187" s="68" t="s">
        <v>5636</v>
      </c>
      <c r="D187" s="22">
        <v>194</v>
      </c>
      <c r="E187" s="22">
        <v>2</v>
      </c>
      <c r="F187" s="144">
        <v>84209</v>
      </c>
      <c r="G187" s="144" t="s">
        <v>3688</v>
      </c>
      <c r="H187" s="144" t="s">
        <v>5312</v>
      </c>
      <c r="I187" s="144" t="s">
        <v>5317</v>
      </c>
      <c r="J187" s="144" t="s">
        <v>5314</v>
      </c>
      <c r="K187" s="144">
        <f t="shared" si="148"/>
        <v>3</v>
      </c>
      <c r="L187" s="157">
        <v>6</v>
      </c>
      <c r="M187" s="171"/>
      <c r="N187" s="171">
        <v>0.18</v>
      </c>
      <c r="O187" s="171">
        <v>0.6</v>
      </c>
      <c r="P187" s="171"/>
      <c r="Q187" s="171"/>
      <c r="R187" s="171">
        <v>0.05</v>
      </c>
      <c r="S187" s="171">
        <v>0.1</v>
      </c>
      <c r="T187" s="171">
        <v>0.07</v>
      </c>
      <c r="U187" s="171"/>
      <c r="V187" s="171"/>
      <c r="W187" s="22">
        <v>2</v>
      </c>
      <c r="X187" s="29">
        <v>11684.975</v>
      </c>
      <c r="Y187" s="29">
        <v>23369.95</v>
      </c>
      <c r="Z187" s="36">
        <v>10720.62</v>
      </c>
      <c r="AA187" s="36">
        <f t="shared" si="149"/>
        <v>2</v>
      </c>
      <c r="AB187" s="29"/>
      <c r="AC187" s="29" t="e">
        <f t="shared" si="150"/>
        <v>#REF!</v>
      </c>
      <c r="AD187" s="29" t="e">
        <f t="shared" si="151"/>
        <v>#REF!</v>
      </c>
      <c r="AE187" s="172" t="e">
        <f t="shared" si="152"/>
        <v>#REF!</v>
      </c>
      <c r="AF187" s="28"/>
      <c r="AG187" s="24">
        <v>6</v>
      </c>
      <c r="AH187" s="173">
        <f t="shared" si="153"/>
        <v>1</v>
      </c>
      <c r="AI187" s="173">
        <v>6</v>
      </c>
      <c r="AJ187" s="173">
        <f t="shared" si="154"/>
        <v>5</v>
      </c>
      <c r="AK187" s="134">
        <f t="shared" si="155"/>
        <v>3</v>
      </c>
      <c r="AL187" s="174">
        <f t="shared" ref="AL187:AU187" si="210">M187</f>
        <v>0</v>
      </c>
      <c r="AM187" s="174">
        <f t="shared" si="210"/>
        <v>0.18</v>
      </c>
      <c r="AN187" s="174">
        <f t="shared" si="210"/>
        <v>0.6</v>
      </c>
      <c r="AO187" s="174">
        <f t="shared" si="210"/>
        <v>0</v>
      </c>
      <c r="AP187" s="174">
        <f t="shared" si="210"/>
        <v>0</v>
      </c>
      <c r="AQ187" s="174">
        <f t="shared" si="210"/>
        <v>0.05</v>
      </c>
      <c r="AR187" s="174">
        <f t="shared" si="210"/>
        <v>0.1</v>
      </c>
      <c r="AS187" s="174">
        <f t="shared" si="210"/>
        <v>0.07</v>
      </c>
      <c r="AT187" s="174">
        <f t="shared" si="210"/>
        <v>0</v>
      </c>
      <c r="AU187" s="174">
        <f t="shared" si="210"/>
        <v>0</v>
      </c>
      <c r="AV187" s="175">
        <f t="shared" si="157"/>
        <v>1</v>
      </c>
      <c r="AW187" s="176" t="e">
        <f>#REF!/1000</f>
        <v>#REF!</v>
      </c>
      <c r="AX187" s="176" t="e">
        <f>#REF!/1000</f>
        <v>#REF!</v>
      </c>
      <c r="AY187" s="176" t="e">
        <f>#REF!/1000</f>
        <v>#REF!</v>
      </c>
      <c r="AZ187" s="176" t="e">
        <f>#REF!/1000</f>
        <v>#REF!</v>
      </c>
      <c r="BA187" s="176" t="e">
        <f>#REF!/1000</f>
        <v>#REF!</v>
      </c>
      <c r="BB187" s="176" t="e">
        <f>#REF!/1000</f>
        <v>#REF!</v>
      </c>
      <c r="BC187" s="176" t="e">
        <f>#REF!/1000</f>
        <v>#REF!</v>
      </c>
      <c r="BD187" s="176" t="e">
        <f>#REF!/1000</f>
        <v>#REF!</v>
      </c>
      <c r="BE187" s="177" t="e">
        <f>#REF!/1000</f>
        <v>#REF!</v>
      </c>
      <c r="BF187" s="177" t="e">
        <f>#REF!/1000</f>
        <v>#REF!</v>
      </c>
      <c r="BG187" s="178" t="e">
        <f t="shared" si="158"/>
        <v>#REF!</v>
      </c>
    </row>
    <row r="188" ht="16" customHeight="1" spans="1:59">
      <c r="A188" s="22">
        <v>182</v>
      </c>
      <c r="B188" s="39" t="s">
        <v>5637</v>
      </c>
      <c r="C188" s="68" t="s">
        <v>5638</v>
      </c>
      <c r="D188" s="22">
        <v>130</v>
      </c>
      <c r="E188" s="22">
        <v>1</v>
      </c>
      <c r="F188" s="144">
        <v>84080</v>
      </c>
      <c r="G188" s="144" t="s">
        <v>3704</v>
      </c>
      <c r="H188" s="144" t="s">
        <v>5312</v>
      </c>
      <c r="I188" s="144" t="s">
        <v>5321</v>
      </c>
      <c r="J188" s="144" t="s">
        <v>5314</v>
      </c>
      <c r="K188" s="144">
        <f t="shared" si="148"/>
        <v>2</v>
      </c>
      <c r="L188" s="157">
        <v>2</v>
      </c>
      <c r="M188" s="171">
        <v>0.5</v>
      </c>
      <c r="N188" s="171">
        <v>0.05</v>
      </c>
      <c r="O188" s="171"/>
      <c r="P188" s="171">
        <v>0.22</v>
      </c>
      <c r="Q188" s="171"/>
      <c r="R188" s="171"/>
      <c r="S188" s="171">
        <v>0.1</v>
      </c>
      <c r="T188" s="171">
        <v>0.13</v>
      </c>
      <c r="U188" s="171"/>
      <c r="V188" s="171"/>
      <c r="W188" s="22">
        <v>1</v>
      </c>
      <c r="X188" s="29">
        <v>11624.7</v>
      </c>
      <c r="Y188" s="29">
        <v>11624.7</v>
      </c>
      <c r="Z188" s="36">
        <v>2413.11</v>
      </c>
      <c r="AA188" s="36">
        <f t="shared" si="149"/>
        <v>1</v>
      </c>
      <c r="AB188" s="29"/>
      <c r="AC188" s="29" t="e">
        <f t="shared" si="150"/>
        <v>#REF!</v>
      </c>
      <c r="AD188" s="29" t="e">
        <f t="shared" si="151"/>
        <v>#REF!</v>
      </c>
      <c r="AE188" s="172" t="e">
        <f t="shared" si="152"/>
        <v>#REF!</v>
      </c>
      <c r="AF188" s="28"/>
      <c r="AG188" s="24">
        <v>2</v>
      </c>
      <c r="AH188" s="173">
        <f t="shared" si="153"/>
        <v>1</v>
      </c>
      <c r="AI188" s="173"/>
      <c r="AJ188" s="173">
        <f t="shared" si="154"/>
        <v>1</v>
      </c>
      <c r="AK188" s="134">
        <f t="shared" si="155"/>
        <v>2</v>
      </c>
      <c r="AL188" s="174">
        <f t="shared" ref="AL188:AU188" si="211">M188</f>
        <v>0.5</v>
      </c>
      <c r="AM188" s="174">
        <f t="shared" si="211"/>
        <v>0.05</v>
      </c>
      <c r="AN188" s="174">
        <f t="shared" si="211"/>
        <v>0</v>
      </c>
      <c r="AO188" s="174">
        <f t="shared" si="211"/>
        <v>0.22</v>
      </c>
      <c r="AP188" s="174">
        <f t="shared" si="211"/>
        <v>0</v>
      </c>
      <c r="AQ188" s="174">
        <f t="shared" si="211"/>
        <v>0</v>
      </c>
      <c r="AR188" s="174">
        <f t="shared" si="211"/>
        <v>0.1</v>
      </c>
      <c r="AS188" s="174">
        <f t="shared" si="211"/>
        <v>0.13</v>
      </c>
      <c r="AT188" s="174">
        <f t="shared" si="211"/>
        <v>0</v>
      </c>
      <c r="AU188" s="174">
        <f t="shared" si="211"/>
        <v>0</v>
      </c>
      <c r="AV188" s="175">
        <f t="shared" si="157"/>
        <v>1</v>
      </c>
      <c r="AW188" s="176" t="e">
        <f>#REF!/1000</f>
        <v>#REF!</v>
      </c>
      <c r="AX188" s="176" t="e">
        <f>#REF!/1000</f>
        <v>#REF!</v>
      </c>
      <c r="AY188" s="176" t="e">
        <f>#REF!/1000</f>
        <v>#REF!</v>
      </c>
      <c r="AZ188" s="176" t="e">
        <f>#REF!/1000</f>
        <v>#REF!</v>
      </c>
      <c r="BA188" s="176" t="e">
        <f>#REF!/1000</f>
        <v>#REF!</v>
      </c>
      <c r="BB188" s="176" t="e">
        <f>#REF!/1000</f>
        <v>#REF!</v>
      </c>
      <c r="BC188" s="176" t="e">
        <f>#REF!/1000</f>
        <v>#REF!</v>
      </c>
      <c r="BD188" s="176" t="e">
        <f>#REF!/1000</f>
        <v>#REF!</v>
      </c>
      <c r="BE188" s="177" t="e">
        <f>#REF!/1000</f>
        <v>#REF!</v>
      </c>
      <c r="BF188" s="177" t="e">
        <f>#REF!/1000</f>
        <v>#REF!</v>
      </c>
      <c r="BG188" s="178" t="e">
        <f t="shared" si="158"/>
        <v>#REF!</v>
      </c>
    </row>
    <row r="189" ht="16" customHeight="1" spans="1:59">
      <c r="A189" s="22">
        <v>183</v>
      </c>
      <c r="B189" s="39" t="s">
        <v>5639</v>
      </c>
      <c r="C189" s="68" t="s">
        <v>5640</v>
      </c>
      <c r="D189" s="22">
        <v>194</v>
      </c>
      <c r="E189" s="22">
        <v>1</v>
      </c>
      <c r="F189" s="144">
        <v>84341</v>
      </c>
      <c r="G189" s="144" t="s">
        <v>3688</v>
      </c>
      <c r="H189" s="144" t="s">
        <v>5312</v>
      </c>
      <c r="I189" s="144" t="s">
        <v>5317</v>
      </c>
      <c r="J189" s="144" t="s">
        <v>5314</v>
      </c>
      <c r="K189" s="144">
        <f t="shared" si="148"/>
        <v>3</v>
      </c>
      <c r="L189" s="157">
        <v>3</v>
      </c>
      <c r="M189" s="171">
        <v>0.04</v>
      </c>
      <c r="N189" s="171">
        <v>0.15</v>
      </c>
      <c r="O189" s="171">
        <v>0.45</v>
      </c>
      <c r="P189" s="171">
        <v>0.02</v>
      </c>
      <c r="Q189" s="171"/>
      <c r="R189" s="171">
        <v>0.01</v>
      </c>
      <c r="S189" s="171">
        <v>0.25</v>
      </c>
      <c r="T189" s="171">
        <v>0.08</v>
      </c>
      <c r="U189" s="171"/>
      <c r="V189" s="171"/>
      <c r="W189" s="22">
        <v>1</v>
      </c>
      <c r="X189" s="29">
        <v>11357.9</v>
      </c>
      <c r="Y189" s="29">
        <v>11357.9</v>
      </c>
      <c r="Z189" s="36">
        <v>5262.85</v>
      </c>
      <c r="AA189" s="36">
        <f t="shared" si="149"/>
        <v>1</v>
      </c>
      <c r="AB189" s="29"/>
      <c r="AC189" s="29" t="e">
        <f t="shared" si="150"/>
        <v>#REF!</v>
      </c>
      <c r="AD189" s="29" t="e">
        <f t="shared" si="151"/>
        <v>#REF!</v>
      </c>
      <c r="AE189" s="172" t="e">
        <f t="shared" si="152"/>
        <v>#REF!</v>
      </c>
      <c r="AF189" s="28"/>
      <c r="AG189" s="24">
        <v>3</v>
      </c>
      <c r="AH189" s="173">
        <f t="shared" si="153"/>
        <v>1</v>
      </c>
      <c r="AI189" s="173"/>
      <c r="AJ189" s="173">
        <f t="shared" si="154"/>
        <v>2</v>
      </c>
      <c r="AK189" s="134">
        <f t="shared" si="155"/>
        <v>3</v>
      </c>
      <c r="AL189" s="174">
        <f t="shared" ref="AL189:AU189" si="212">M189</f>
        <v>0.04</v>
      </c>
      <c r="AM189" s="174">
        <f t="shared" si="212"/>
        <v>0.15</v>
      </c>
      <c r="AN189" s="174">
        <f t="shared" si="212"/>
        <v>0.45</v>
      </c>
      <c r="AO189" s="174">
        <f t="shared" si="212"/>
        <v>0.02</v>
      </c>
      <c r="AP189" s="174">
        <f t="shared" si="212"/>
        <v>0</v>
      </c>
      <c r="AQ189" s="174">
        <f t="shared" si="212"/>
        <v>0.01</v>
      </c>
      <c r="AR189" s="174">
        <f t="shared" si="212"/>
        <v>0.25</v>
      </c>
      <c r="AS189" s="174">
        <f t="shared" si="212"/>
        <v>0.08</v>
      </c>
      <c r="AT189" s="174">
        <f t="shared" si="212"/>
        <v>0</v>
      </c>
      <c r="AU189" s="174">
        <f t="shared" si="212"/>
        <v>0</v>
      </c>
      <c r="AV189" s="175">
        <f t="shared" si="157"/>
        <v>1</v>
      </c>
      <c r="AW189" s="176" t="e">
        <f>#REF!/1000</f>
        <v>#REF!</v>
      </c>
      <c r="AX189" s="176" t="e">
        <f>#REF!/1000</f>
        <v>#REF!</v>
      </c>
      <c r="AY189" s="176" t="e">
        <f>#REF!/1000</f>
        <v>#REF!</v>
      </c>
      <c r="AZ189" s="176" t="e">
        <f>#REF!/1000</f>
        <v>#REF!</v>
      </c>
      <c r="BA189" s="176" t="e">
        <f>#REF!/1000</f>
        <v>#REF!</v>
      </c>
      <c r="BB189" s="176" t="e">
        <f>#REF!/1000</f>
        <v>#REF!</v>
      </c>
      <c r="BC189" s="176" t="e">
        <f>#REF!/1000</f>
        <v>#REF!</v>
      </c>
      <c r="BD189" s="176" t="e">
        <f>#REF!/1000</f>
        <v>#REF!</v>
      </c>
      <c r="BE189" s="177" t="e">
        <f>#REF!/1000</f>
        <v>#REF!</v>
      </c>
      <c r="BF189" s="177" t="e">
        <f>#REF!/1000</f>
        <v>#REF!</v>
      </c>
      <c r="BG189" s="178" t="e">
        <f t="shared" si="158"/>
        <v>#REF!</v>
      </c>
    </row>
    <row r="190" ht="16" customHeight="1" spans="1:59">
      <c r="A190" s="22">
        <v>184</v>
      </c>
      <c r="B190" s="39" t="s">
        <v>5641</v>
      </c>
      <c r="C190" s="68" t="s">
        <v>5642</v>
      </c>
      <c r="D190" s="22">
        <v>130</v>
      </c>
      <c r="E190" s="22">
        <v>3</v>
      </c>
      <c r="F190" s="144">
        <v>84503</v>
      </c>
      <c r="G190" s="144" t="s">
        <v>3704</v>
      </c>
      <c r="H190" s="144" t="s">
        <v>5312</v>
      </c>
      <c r="I190" s="144" t="s">
        <v>5321</v>
      </c>
      <c r="J190" s="144" t="s">
        <v>5314</v>
      </c>
      <c r="K190" s="144">
        <f t="shared" si="148"/>
        <v>1</v>
      </c>
      <c r="L190" s="157">
        <v>3</v>
      </c>
      <c r="M190" s="171">
        <v>0.35</v>
      </c>
      <c r="N190" s="171">
        <v>0.35</v>
      </c>
      <c r="O190" s="171"/>
      <c r="P190" s="171">
        <v>0.15</v>
      </c>
      <c r="Q190" s="171"/>
      <c r="R190" s="171"/>
      <c r="S190" s="171">
        <v>0.05</v>
      </c>
      <c r="T190" s="171">
        <v>0.1</v>
      </c>
      <c r="U190" s="171"/>
      <c r="V190" s="171"/>
      <c r="W190" s="22">
        <v>3</v>
      </c>
      <c r="X190" s="29">
        <v>11287.2666666667</v>
      </c>
      <c r="Y190" s="29">
        <v>33861.8</v>
      </c>
      <c r="Z190" s="36">
        <v>7072.68</v>
      </c>
      <c r="AA190" s="36">
        <f t="shared" si="149"/>
        <v>3</v>
      </c>
      <c r="AB190" s="29"/>
      <c r="AC190" s="29" t="e">
        <f t="shared" si="150"/>
        <v>#REF!</v>
      </c>
      <c r="AD190" s="29" t="e">
        <f t="shared" si="151"/>
        <v>#REF!</v>
      </c>
      <c r="AE190" s="172" t="e">
        <f t="shared" si="152"/>
        <v>#REF!</v>
      </c>
      <c r="AF190" s="28"/>
      <c r="AG190" s="24">
        <v>3</v>
      </c>
      <c r="AH190" s="173">
        <f t="shared" si="153"/>
        <v>1</v>
      </c>
      <c r="AI190" s="173"/>
      <c r="AJ190" s="173">
        <f t="shared" si="154"/>
        <v>2</v>
      </c>
      <c r="AK190" s="134">
        <f t="shared" si="155"/>
        <v>1</v>
      </c>
      <c r="AL190" s="174">
        <f t="shared" ref="AL190:AU190" si="213">M190</f>
        <v>0.35</v>
      </c>
      <c r="AM190" s="174">
        <f t="shared" si="213"/>
        <v>0.35</v>
      </c>
      <c r="AN190" s="174">
        <f t="shared" si="213"/>
        <v>0</v>
      </c>
      <c r="AO190" s="174">
        <f t="shared" si="213"/>
        <v>0.15</v>
      </c>
      <c r="AP190" s="174">
        <f t="shared" si="213"/>
        <v>0</v>
      </c>
      <c r="AQ190" s="174">
        <f t="shared" si="213"/>
        <v>0</v>
      </c>
      <c r="AR190" s="174">
        <f t="shared" si="213"/>
        <v>0.05</v>
      </c>
      <c r="AS190" s="174">
        <f t="shared" si="213"/>
        <v>0.1</v>
      </c>
      <c r="AT190" s="174">
        <f t="shared" si="213"/>
        <v>0</v>
      </c>
      <c r="AU190" s="174">
        <f t="shared" si="213"/>
        <v>0</v>
      </c>
      <c r="AV190" s="175">
        <f t="shared" si="157"/>
        <v>1</v>
      </c>
      <c r="AW190" s="176" t="e">
        <f>#REF!/1000</f>
        <v>#REF!</v>
      </c>
      <c r="AX190" s="176" t="e">
        <f>#REF!/1000</f>
        <v>#REF!</v>
      </c>
      <c r="AY190" s="176" t="e">
        <f>#REF!/1000</f>
        <v>#REF!</v>
      </c>
      <c r="AZ190" s="176" t="e">
        <f>#REF!/1000</f>
        <v>#REF!</v>
      </c>
      <c r="BA190" s="176" t="e">
        <f>#REF!/1000</f>
        <v>#REF!</v>
      </c>
      <c r="BB190" s="176" t="e">
        <f>#REF!/1000</f>
        <v>#REF!</v>
      </c>
      <c r="BC190" s="176" t="e">
        <f>#REF!/1000</f>
        <v>#REF!</v>
      </c>
      <c r="BD190" s="176" t="e">
        <f>#REF!/1000</f>
        <v>#REF!</v>
      </c>
      <c r="BE190" s="177" t="e">
        <f>#REF!/1000</f>
        <v>#REF!</v>
      </c>
      <c r="BF190" s="177" t="e">
        <f>#REF!/1000</f>
        <v>#REF!</v>
      </c>
      <c r="BG190" s="178" t="e">
        <f t="shared" si="158"/>
        <v>#REF!</v>
      </c>
    </row>
    <row r="191" ht="16" customHeight="1" spans="1:59">
      <c r="A191" s="22">
        <v>185</v>
      </c>
      <c r="B191" s="39" t="s">
        <v>5643</v>
      </c>
      <c r="C191" s="68" t="s">
        <v>5644</v>
      </c>
      <c r="D191" s="22">
        <v>142</v>
      </c>
      <c r="E191" s="22">
        <v>1</v>
      </c>
      <c r="F191" s="144">
        <v>2403313965</v>
      </c>
      <c r="G191" s="144" t="s">
        <v>3704</v>
      </c>
      <c r="H191" s="144" t="s">
        <v>5312</v>
      </c>
      <c r="I191" s="144" t="s">
        <v>5352</v>
      </c>
      <c r="J191" s="144" t="s">
        <v>5314</v>
      </c>
      <c r="K191" s="144">
        <f t="shared" si="148"/>
        <v>3</v>
      </c>
      <c r="L191" s="157">
        <v>3</v>
      </c>
      <c r="M191" s="171"/>
      <c r="N191" s="171">
        <v>1</v>
      </c>
      <c r="O191" s="171"/>
      <c r="P191" s="171"/>
      <c r="Q191" s="171"/>
      <c r="R191" s="171"/>
      <c r="S191" s="171"/>
      <c r="T191" s="171"/>
      <c r="U191" s="171"/>
      <c r="V191" s="171"/>
      <c r="W191" s="22">
        <v>1</v>
      </c>
      <c r="X191" s="29">
        <v>11162.39</v>
      </c>
      <c r="Y191" s="29">
        <v>11162.39</v>
      </c>
      <c r="Z191" s="36">
        <v>5203.07</v>
      </c>
      <c r="AA191" s="36">
        <f t="shared" si="149"/>
        <v>1</v>
      </c>
      <c r="AB191" s="29"/>
      <c r="AC191" s="29" t="e">
        <f t="shared" si="150"/>
        <v>#REF!</v>
      </c>
      <c r="AD191" s="29" t="e">
        <f t="shared" si="151"/>
        <v>#REF!</v>
      </c>
      <c r="AE191" s="172" t="e">
        <f t="shared" si="152"/>
        <v>#REF!</v>
      </c>
      <c r="AF191" s="28"/>
      <c r="AG191" s="24">
        <v>3</v>
      </c>
      <c r="AH191" s="173">
        <f t="shared" si="153"/>
        <v>1</v>
      </c>
      <c r="AI191" s="173"/>
      <c r="AJ191" s="173">
        <f t="shared" si="154"/>
        <v>2</v>
      </c>
      <c r="AK191" s="134">
        <f t="shared" si="155"/>
        <v>3</v>
      </c>
      <c r="AL191" s="174">
        <f t="shared" ref="AL191:AU191" si="214">M191</f>
        <v>0</v>
      </c>
      <c r="AM191" s="174">
        <f t="shared" si="214"/>
        <v>1</v>
      </c>
      <c r="AN191" s="174">
        <f t="shared" si="214"/>
        <v>0</v>
      </c>
      <c r="AO191" s="174">
        <f t="shared" si="214"/>
        <v>0</v>
      </c>
      <c r="AP191" s="174">
        <f t="shared" si="214"/>
        <v>0</v>
      </c>
      <c r="AQ191" s="174">
        <f t="shared" si="214"/>
        <v>0</v>
      </c>
      <c r="AR191" s="174">
        <f t="shared" si="214"/>
        <v>0</v>
      </c>
      <c r="AS191" s="174">
        <f t="shared" si="214"/>
        <v>0</v>
      </c>
      <c r="AT191" s="174">
        <f t="shared" si="214"/>
        <v>0</v>
      </c>
      <c r="AU191" s="174">
        <f t="shared" si="214"/>
        <v>0</v>
      </c>
      <c r="AV191" s="175">
        <f t="shared" si="157"/>
        <v>1</v>
      </c>
      <c r="AW191" s="176" t="e">
        <f>#REF!/1000</f>
        <v>#REF!</v>
      </c>
      <c r="AX191" s="176" t="e">
        <f>#REF!/1000</f>
        <v>#REF!</v>
      </c>
      <c r="AY191" s="176" t="e">
        <f>#REF!/1000</f>
        <v>#REF!</v>
      </c>
      <c r="AZ191" s="176" t="e">
        <f>#REF!/1000</f>
        <v>#REF!</v>
      </c>
      <c r="BA191" s="176" t="e">
        <f>#REF!/1000</f>
        <v>#REF!</v>
      </c>
      <c r="BB191" s="176" t="e">
        <f>#REF!/1000</f>
        <v>#REF!</v>
      </c>
      <c r="BC191" s="176" t="e">
        <f>#REF!/1000</f>
        <v>#REF!</v>
      </c>
      <c r="BD191" s="176" t="e">
        <f>#REF!/1000</f>
        <v>#REF!</v>
      </c>
      <c r="BE191" s="177" t="e">
        <f>#REF!/1000</f>
        <v>#REF!</v>
      </c>
      <c r="BF191" s="177" t="e">
        <f>#REF!/1000</f>
        <v>#REF!</v>
      </c>
      <c r="BG191" s="178" t="e">
        <f t="shared" si="158"/>
        <v>#REF!</v>
      </c>
    </row>
    <row r="192" ht="16" customHeight="1" spans="1:59">
      <c r="A192" s="22">
        <v>186</v>
      </c>
      <c r="B192" s="39" t="s">
        <v>5645</v>
      </c>
      <c r="C192" s="68" t="s">
        <v>5646</v>
      </c>
      <c r="D192" s="22">
        <v>130</v>
      </c>
      <c r="E192" s="22">
        <v>1</v>
      </c>
      <c r="F192" s="144">
        <v>84466</v>
      </c>
      <c r="G192" s="144" t="s">
        <v>3704</v>
      </c>
      <c r="H192" s="144" t="s">
        <v>5312</v>
      </c>
      <c r="I192" s="144" t="s">
        <v>5321</v>
      </c>
      <c r="J192" s="144" t="s">
        <v>5314</v>
      </c>
      <c r="K192" s="144">
        <f t="shared" si="148"/>
        <v>3</v>
      </c>
      <c r="L192" s="157">
        <v>3</v>
      </c>
      <c r="M192" s="171">
        <v>0.04</v>
      </c>
      <c r="N192" s="171">
        <v>0.15</v>
      </c>
      <c r="O192" s="171">
        <v>0.45</v>
      </c>
      <c r="P192" s="171">
        <v>0.02</v>
      </c>
      <c r="Q192" s="171"/>
      <c r="R192" s="171">
        <v>0.01</v>
      </c>
      <c r="S192" s="171">
        <v>0.25</v>
      </c>
      <c r="T192" s="171">
        <v>0.08</v>
      </c>
      <c r="U192" s="171"/>
      <c r="V192" s="171"/>
      <c r="W192" s="22">
        <v>1</v>
      </c>
      <c r="X192" s="29">
        <v>11150.44</v>
      </c>
      <c r="Y192" s="29">
        <v>11150.44</v>
      </c>
      <c r="Z192" s="36">
        <v>2335.15</v>
      </c>
      <c r="AA192" s="36">
        <f t="shared" si="149"/>
        <v>1</v>
      </c>
      <c r="AB192" s="29"/>
      <c r="AC192" s="29" t="e">
        <f t="shared" si="150"/>
        <v>#REF!</v>
      </c>
      <c r="AD192" s="29" t="e">
        <f t="shared" si="151"/>
        <v>#REF!</v>
      </c>
      <c r="AE192" s="172" t="e">
        <f t="shared" si="152"/>
        <v>#REF!</v>
      </c>
      <c r="AF192" s="28"/>
      <c r="AG192" s="24">
        <v>3</v>
      </c>
      <c r="AH192" s="173">
        <f t="shared" si="153"/>
        <v>1</v>
      </c>
      <c r="AI192" s="173"/>
      <c r="AJ192" s="173">
        <f t="shared" si="154"/>
        <v>2</v>
      </c>
      <c r="AK192" s="134">
        <f t="shared" si="155"/>
        <v>3</v>
      </c>
      <c r="AL192" s="174">
        <f t="shared" ref="AL192:AU192" si="215">M192</f>
        <v>0.04</v>
      </c>
      <c r="AM192" s="174">
        <f t="shared" si="215"/>
        <v>0.15</v>
      </c>
      <c r="AN192" s="174">
        <f t="shared" si="215"/>
        <v>0.45</v>
      </c>
      <c r="AO192" s="174">
        <f t="shared" si="215"/>
        <v>0.02</v>
      </c>
      <c r="AP192" s="174">
        <f t="shared" si="215"/>
        <v>0</v>
      </c>
      <c r="AQ192" s="174">
        <f t="shared" si="215"/>
        <v>0.01</v>
      </c>
      <c r="AR192" s="174">
        <f t="shared" si="215"/>
        <v>0.25</v>
      </c>
      <c r="AS192" s="174">
        <f t="shared" si="215"/>
        <v>0.08</v>
      </c>
      <c r="AT192" s="174">
        <f t="shared" si="215"/>
        <v>0</v>
      </c>
      <c r="AU192" s="174">
        <f t="shared" si="215"/>
        <v>0</v>
      </c>
      <c r="AV192" s="175">
        <f t="shared" si="157"/>
        <v>1</v>
      </c>
      <c r="AW192" s="176" t="e">
        <f>#REF!/1000</f>
        <v>#REF!</v>
      </c>
      <c r="AX192" s="176" t="e">
        <f>#REF!/1000</f>
        <v>#REF!</v>
      </c>
      <c r="AY192" s="176" t="e">
        <f>#REF!/1000</f>
        <v>#REF!</v>
      </c>
      <c r="AZ192" s="176" t="e">
        <f>#REF!/1000</f>
        <v>#REF!</v>
      </c>
      <c r="BA192" s="176" t="e">
        <f>#REF!/1000</f>
        <v>#REF!</v>
      </c>
      <c r="BB192" s="176" t="e">
        <f>#REF!/1000</f>
        <v>#REF!</v>
      </c>
      <c r="BC192" s="176" t="e">
        <f>#REF!/1000</f>
        <v>#REF!</v>
      </c>
      <c r="BD192" s="176" t="e">
        <f>#REF!/1000</f>
        <v>#REF!</v>
      </c>
      <c r="BE192" s="177" t="e">
        <f>#REF!/1000</f>
        <v>#REF!</v>
      </c>
      <c r="BF192" s="177" t="e">
        <f>#REF!/1000</f>
        <v>#REF!</v>
      </c>
      <c r="BG192" s="178" t="e">
        <f t="shared" si="158"/>
        <v>#REF!</v>
      </c>
    </row>
    <row r="193" ht="16" customHeight="1" spans="1:59">
      <c r="A193" s="22">
        <v>187</v>
      </c>
      <c r="B193" s="39" t="s">
        <v>1552</v>
      </c>
      <c r="C193" s="68" t="s">
        <v>1553</v>
      </c>
      <c r="D193" s="22">
        <v>130</v>
      </c>
      <c r="E193" s="22">
        <v>1</v>
      </c>
      <c r="F193" s="144">
        <v>84110</v>
      </c>
      <c r="G193" s="144" t="s">
        <v>3704</v>
      </c>
      <c r="H193" s="144" t="s">
        <v>5312</v>
      </c>
      <c r="I193" s="144" t="s">
        <v>5321</v>
      </c>
      <c r="J193" s="144" t="s">
        <v>5314</v>
      </c>
      <c r="K193" s="144">
        <f t="shared" si="148"/>
        <v>3</v>
      </c>
      <c r="L193" s="157">
        <v>3</v>
      </c>
      <c r="M193" s="171">
        <v>0.04</v>
      </c>
      <c r="N193" s="171">
        <v>0.15</v>
      </c>
      <c r="O193" s="171">
        <v>0.45</v>
      </c>
      <c r="P193" s="171">
        <v>0.02</v>
      </c>
      <c r="Q193" s="171"/>
      <c r="R193" s="171">
        <v>0.01</v>
      </c>
      <c r="S193" s="171">
        <v>0.25</v>
      </c>
      <c r="T193" s="171">
        <v>0.08</v>
      </c>
      <c r="U193" s="171"/>
      <c r="V193" s="171"/>
      <c r="W193" s="22">
        <v>1</v>
      </c>
      <c r="X193" s="29">
        <v>11049.38</v>
      </c>
      <c r="Y193" s="29">
        <v>11049.38</v>
      </c>
      <c r="Z193" s="36">
        <v>2317.6</v>
      </c>
      <c r="AA193" s="36">
        <f t="shared" si="149"/>
        <v>1</v>
      </c>
      <c r="AB193" s="29"/>
      <c r="AC193" s="29" t="e">
        <f t="shared" si="150"/>
        <v>#REF!</v>
      </c>
      <c r="AD193" s="29" t="e">
        <f t="shared" si="151"/>
        <v>#REF!</v>
      </c>
      <c r="AE193" s="172" t="e">
        <f t="shared" si="152"/>
        <v>#REF!</v>
      </c>
      <c r="AF193" s="28"/>
      <c r="AG193" s="24">
        <v>3</v>
      </c>
      <c r="AH193" s="173">
        <f t="shared" si="153"/>
        <v>1</v>
      </c>
      <c r="AI193" s="173"/>
      <c r="AJ193" s="173">
        <f t="shared" si="154"/>
        <v>2</v>
      </c>
      <c r="AK193" s="134">
        <f t="shared" si="155"/>
        <v>3</v>
      </c>
      <c r="AL193" s="174">
        <f t="shared" ref="AL193:AU193" si="216">M193</f>
        <v>0.04</v>
      </c>
      <c r="AM193" s="174">
        <f t="shared" si="216"/>
        <v>0.15</v>
      </c>
      <c r="AN193" s="174">
        <f t="shared" si="216"/>
        <v>0.45</v>
      </c>
      <c r="AO193" s="174">
        <f t="shared" si="216"/>
        <v>0.02</v>
      </c>
      <c r="AP193" s="174">
        <f t="shared" si="216"/>
        <v>0</v>
      </c>
      <c r="AQ193" s="174">
        <f t="shared" si="216"/>
        <v>0.01</v>
      </c>
      <c r="AR193" s="174">
        <f t="shared" si="216"/>
        <v>0.25</v>
      </c>
      <c r="AS193" s="174">
        <f t="shared" si="216"/>
        <v>0.08</v>
      </c>
      <c r="AT193" s="174">
        <f t="shared" si="216"/>
        <v>0</v>
      </c>
      <c r="AU193" s="174">
        <f t="shared" si="216"/>
        <v>0</v>
      </c>
      <c r="AV193" s="175">
        <f t="shared" si="157"/>
        <v>1</v>
      </c>
      <c r="AW193" s="176" t="e">
        <f>#REF!/1000</f>
        <v>#REF!</v>
      </c>
      <c r="AX193" s="176" t="e">
        <f>#REF!/1000</f>
        <v>#REF!</v>
      </c>
      <c r="AY193" s="176" t="e">
        <f>#REF!/1000</f>
        <v>#REF!</v>
      </c>
      <c r="AZ193" s="176" t="e">
        <f>#REF!/1000</f>
        <v>#REF!</v>
      </c>
      <c r="BA193" s="176" t="e">
        <f>#REF!/1000</f>
        <v>#REF!</v>
      </c>
      <c r="BB193" s="176" t="e">
        <f>#REF!/1000</f>
        <v>#REF!</v>
      </c>
      <c r="BC193" s="176" t="e">
        <f>#REF!/1000</f>
        <v>#REF!</v>
      </c>
      <c r="BD193" s="176" t="e">
        <f>#REF!/1000</f>
        <v>#REF!</v>
      </c>
      <c r="BE193" s="177" t="e">
        <f>#REF!/1000</f>
        <v>#REF!</v>
      </c>
      <c r="BF193" s="177" t="e">
        <f>#REF!/1000</f>
        <v>#REF!</v>
      </c>
      <c r="BG193" s="178" t="e">
        <f t="shared" si="158"/>
        <v>#REF!</v>
      </c>
    </row>
    <row r="194" ht="16" customHeight="1" spans="1:59">
      <c r="A194" s="22">
        <v>188</v>
      </c>
      <c r="B194" s="39" t="s">
        <v>5647</v>
      </c>
      <c r="C194" s="68" t="s">
        <v>5648</v>
      </c>
      <c r="D194" s="22">
        <v>194</v>
      </c>
      <c r="E194" s="22">
        <v>1</v>
      </c>
      <c r="F194" s="144">
        <v>84349</v>
      </c>
      <c r="G194" s="144" t="s">
        <v>3688</v>
      </c>
      <c r="H194" s="144" t="s">
        <v>5312</v>
      </c>
      <c r="I194" s="144" t="s">
        <v>5317</v>
      </c>
      <c r="J194" s="144" t="s">
        <v>5314</v>
      </c>
      <c r="K194" s="144">
        <f t="shared" si="148"/>
        <v>5</v>
      </c>
      <c r="L194" s="157">
        <v>5</v>
      </c>
      <c r="M194" s="171">
        <v>0.04</v>
      </c>
      <c r="N194" s="171">
        <v>0.15</v>
      </c>
      <c r="O194" s="171">
        <v>0.45</v>
      </c>
      <c r="P194" s="171">
        <v>0.02</v>
      </c>
      <c r="Q194" s="171"/>
      <c r="R194" s="171">
        <v>0.01</v>
      </c>
      <c r="S194" s="171">
        <v>0.25</v>
      </c>
      <c r="T194" s="171">
        <v>0.08</v>
      </c>
      <c r="U194" s="171"/>
      <c r="V194" s="171"/>
      <c r="W194" s="22">
        <v>1</v>
      </c>
      <c r="X194" s="29">
        <v>11021.91</v>
      </c>
      <c r="Y194" s="29">
        <v>11021.91</v>
      </c>
      <c r="Z194" s="36">
        <v>5165.39</v>
      </c>
      <c r="AA194" s="36">
        <f t="shared" si="149"/>
        <v>1</v>
      </c>
      <c r="AB194" s="29"/>
      <c r="AC194" s="29" t="e">
        <f t="shared" si="150"/>
        <v>#REF!</v>
      </c>
      <c r="AD194" s="29" t="e">
        <f t="shared" si="151"/>
        <v>#REF!</v>
      </c>
      <c r="AE194" s="172" t="e">
        <f t="shared" si="152"/>
        <v>#REF!</v>
      </c>
      <c r="AF194" s="28"/>
      <c r="AG194" s="24">
        <v>5</v>
      </c>
      <c r="AH194" s="173">
        <f t="shared" si="153"/>
        <v>1</v>
      </c>
      <c r="AI194" s="173">
        <v>5</v>
      </c>
      <c r="AJ194" s="173">
        <f t="shared" si="154"/>
        <v>4</v>
      </c>
      <c r="AK194" s="134">
        <f t="shared" si="155"/>
        <v>5</v>
      </c>
      <c r="AL194" s="174">
        <f t="shared" ref="AL194:AU194" si="217">M194</f>
        <v>0.04</v>
      </c>
      <c r="AM194" s="174">
        <f t="shared" si="217"/>
        <v>0.15</v>
      </c>
      <c r="AN194" s="174">
        <f t="shared" si="217"/>
        <v>0.45</v>
      </c>
      <c r="AO194" s="174">
        <f t="shared" si="217"/>
        <v>0.02</v>
      </c>
      <c r="AP194" s="174">
        <f t="shared" si="217"/>
        <v>0</v>
      </c>
      <c r="AQ194" s="174">
        <f t="shared" si="217"/>
        <v>0.01</v>
      </c>
      <c r="AR194" s="174">
        <f t="shared" si="217"/>
        <v>0.25</v>
      </c>
      <c r="AS194" s="174">
        <f t="shared" si="217"/>
        <v>0.08</v>
      </c>
      <c r="AT194" s="174">
        <f t="shared" si="217"/>
        <v>0</v>
      </c>
      <c r="AU194" s="174">
        <f t="shared" si="217"/>
        <v>0</v>
      </c>
      <c r="AV194" s="175">
        <f t="shared" si="157"/>
        <v>1</v>
      </c>
      <c r="AW194" s="176" t="e">
        <f>#REF!/1000</f>
        <v>#REF!</v>
      </c>
      <c r="AX194" s="176" t="e">
        <f>#REF!/1000</f>
        <v>#REF!</v>
      </c>
      <c r="AY194" s="176" t="e">
        <f>#REF!/1000</f>
        <v>#REF!</v>
      </c>
      <c r="AZ194" s="176" t="e">
        <f>#REF!/1000</f>
        <v>#REF!</v>
      </c>
      <c r="BA194" s="176" t="e">
        <f>#REF!/1000</f>
        <v>#REF!</v>
      </c>
      <c r="BB194" s="176" t="e">
        <f>#REF!/1000</f>
        <v>#REF!</v>
      </c>
      <c r="BC194" s="176" t="e">
        <f>#REF!/1000</f>
        <v>#REF!</v>
      </c>
      <c r="BD194" s="176" t="e">
        <f>#REF!/1000</f>
        <v>#REF!</v>
      </c>
      <c r="BE194" s="177" t="e">
        <f>#REF!/1000</f>
        <v>#REF!</v>
      </c>
      <c r="BF194" s="177" t="e">
        <f>#REF!/1000</f>
        <v>#REF!</v>
      </c>
      <c r="BG194" s="178" t="e">
        <f t="shared" si="158"/>
        <v>#REF!</v>
      </c>
    </row>
    <row r="195" ht="16" customHeight="1" spans="1:59">
      <c r="A195" s="22">
        <v>189</v>
      </c>
      <c r="B195" s="39" t="s">
        <v>40</v>
      </c>
      <c r="C195" s="68" t="s">
        <v>764</v>
      </c>
      <c r="D195" s="22">
        <v>130</v>
      </c>
      <c r="E195" s="22">
        <v>2</v>
      </c>
      <c r="F195" s="144">
        <v>84185</v>
      </c>
      <c r="G195" s="144" t="s">
        <v>3704</v>
      </c>
      <c r="H195" s="144" t="s">
        <v>3704</v>
      </c>
      <c r="I195" s="144" t="s">
        <v>5321</v>
      </c>
      <c r="J195" s="144" t="s">
        <v>5314</v>
      </c>
      <c r="K195" s="144">
        <f t="shared" si="148"/>
        <v>0.1</v>
      </c>
      <c r="L195" s="157">
        <v>0.2</v>
      </c>
      <c r="M195" s="171"/>
      <c r="N195" s="171">
        <v>0.1</v>
      </c>
      <c r="O195" s="171">
        <v>0.1</v>
      </c>
      <c r="P195" s="171"/>
      <c r="Q195" s="171"/>
      <c r="R195" s="171">
        <v>0.8</v>
      </c>
      <c r="S195" s="171"/>
      <c r="T195" s="171"/>
      <c r="U195" s="171"/>
      <c r="V195" s="171"/>
      <c r="W195" s="22">
        <v>2</v>
      </c>
      <c r="X195" s="29">
        <v>10937.235</v>
      </c>
      <c r="Y195" s="29">
        <v>21874.47</v>
      </c>
      <c r="Z195" s="36">
        <v>9551.1</v>
      </c>
      <c r="AA195" s="36">
        <f t="shared" si="149"/>
        <v>2</v>
      </c>
      <c r="AB195" s="29"/>
      <c r="AC195" s="29" t="e">
        <f t="shared" si="150"/>
        <v>#REF!</v>
      </c>
      <c r="AD195" s="29" t="e">
        <f t="shared" si="151"/>
        <v>#REF!</v>
      </c>
      <c r="AE195" s="172" t="e">
        <f t="shared" si="152"/>
        <v>#REF!</v>
      </c>
      <c r="AF195" s="28"/>
      <c r="AG195" s="24">
        <v>0.1</v>
      </c>
      <c r="AH195" s="173">
        <f t="shared" si="153"/>
        <v>1</v>
      </c>
      <c r="AI195" s="173"/>
      <c r="AJ195" s="173">
        <f t="shared" si="154"/>
        <v>-0.9</v>
      </c>
      <c r="AK195" s="134">
        <f t="shared" si="155"/>
        <v>0.1</v>
      </c>
      <c r="AL195" s="174">
        <f t="shared" ref="AL195:AU195" si="218">M195</f>
        <v>0</v>
      </c>
      <c r="AM195" s="174">
        <f t="shared" si="218"/>
        <v>0.1</v>
      </c>
      <c r="AN195" s="174">
        <f t="shared" si="218"/>
        <v>0.1</v>
      </c>
      <c r="AO195" s="174">
        <f t="shared" si="218"/>
        <v>0</v>
      </c>
      <c r="AP195" s="174">
        <f t="shared" si="218"/>
        <v>0</v>
      </c>
      <c r="AQ195" s="174">
        <f t="shared" si="218"/>
        <v>0.8</v>
      </c>
      <c r="AR195" s="174">
        <f t="shared" si="218"/>
        <v>0</v>
      </c>
      <c r="AS195" s="174">
        <f t="shared" si="218"/>
        <v>0</v>
      </c>
      <c r="AT195" s="174">
        <f t="shared" si="218"/>
        <v>0</v>
      </c>
      <c r="AU195" s="174">
        <f t="shared" si="218"/>
        <v>0</v>
      </c>
      <c r="AV195" s="175">
        <f t="shared" si="157"/>
        <v>1</v>
      </c>
      <c r="AW195" s="176" t="e">
        <f>#REF!/1000</f>
        <v>#REF!</v>
      </c>
      <c r="AX195" s="176" t="e">
        <f>#REF!/1000</f>
        <v>#REF!</v>
      </c>
      <c r="AY195" s="176" t="e">
        <f>#REF!/1000</f>
        <v>#REF!</v>
      </c>
      <c r="AZ195" s="176" t="e">
        <f>#REF!/1000</f>
        <v>#REF!</v>
      </c>
      <c r="BA195" s="176" t="e">
        <f>#REF!/1000</f>
        <v>#REF!</v>
      </c>
      <c r="BB195" s="176" t="e">
        <f>#REF!/1000</f>
        <v>#REF!</v>
      </c>
      <c r="BC195" s="176" t="e">
        <f>#REF!/1000</f>
        <v>#REF!</v>
      </c>
      <c r="BD195" s="176" t="e">
        <f>#REF!/1000</f>
        <v>#REF!</v>
      </c>
      <c r="BE195" s="177" t="e">
        <f>#REF!/1000</f>
        <v>#REF!</v>
      </c>
      <c r="BF195" s="177" t="e">
        <f>#REF!/1000</f>
        <v>#REF!</v>
      </c>
      <c r="BG195" s="178" t="e">
        <f t="shared" si="158"/>
        <v>#REF!</v>
      </c>
    </row>
    <row r="196" ht="16" customHeight="1" spans="1:59">
      <c r="A196" s="22">
        <v>190</v>
      </c>
      <c r="B196" s="39" t="s">
        <v>5649</v>
      </c>
      <c r="C196" s="68" t="s">
        <v>5650</v>
      </c>
      <c r="D196" s="22">
        <v>226</v>
      </c>
      <c r="E196" s="22">
        <v>2</v>
      </c>
      <c r="F196" s="144">
        <v>84816</v>
      </c>
      <c r="G196" s="144" t="s">
        <v>3707</v>
      </c>
      <c r="H196" s="144" t="s">
        <v>3707</v>
      </c>
      <c r="I196" s="144" t="s">
        <v>5345</v>
      </c>
      <c r="J196" s="144" t="s">
        <v>5314</v>
      </c>
      <c r="K196" s="144">
        <f t="shared" si="148"/>
        <v>2</v>
      </c>
      <c r="L196" s="157">
        <v>4</v>
      </c>
      <c r="M196" s="171">
        <v>0.6</v>
      </c>
      <c r="N196" s="171">
        <v>0.02</v>
      </c>
      <c r="O196" s="171"/>
      <c r="P196" s="171">
        <v>0.18</v>
      </c>
      <c r="Q196" s="171"/>
      <c r="R196" s="171"/>
      <c r="S196" s="171">
        <v>0.08</v>
      </c>
      <c r="T196" s="171">
        <v>0.12</v>
      </c>
      <c r="U196" s="171"/>
      <c r="V196" s="171"/>
      <c r="W196" s="22">
        <v>2</v>
      </c>
      <c r="X196" s="29">
        <v>10910.61</v>
      </c>
      <c r="Y196" s="29">
        <v>21821.22</v>
      </c>
      <c r="Z196" s="36">
        <v>4590.38</v>
      </c>
      <c r="AA196" s="36">
        <f t="shared" si="149"/>
        <v>2</v>
      </c>
      <c r="AB196" s="29"/>
      <c r="AC196" s="29" t="e">
        <f t="shared" si="150"/>
        <v>#REF!</v>
      </c>
      <c r="AD196" s="29" t="e">
        <f t="shared" si="151"/>
        <v>#REF!</v>
      </c>
      <c r="AE196" s="172" t="e">
        <f t="shared" si="152"/>
        <v>#REF!</v>
      </c>
      <c r="AF196" s="28"/>
      <c r="AG196" s="24">
        <v>0.5</v>
      </c>
      <c r="AH196" s="173">
        <f t="shared" si="153"/>
        <v>1</v>
      </c>
      <c r="AI196" s="173"/>
      <c r="AJ196" s="173">
        <f t="shared" si="154"/>
        <v>-0.5</v>
      </c>
      <c r="AK196" s="134">
        <f t="shared" si="155"/>
        <v>2</v>
      </c>
      <c r="AL196" s="174">
        <f t="shared" ref="AL196:AU196" si="219">M196</f>
        <v>0.6</v>
      </c>
      <c r="AM196" s="174">
        <f t="shared" si="219"/>
        <v>0.02</v>
      </c>
      <c r="AN196" s="174">
        <f t="shared" si="219"/>
        <v>0</v>
      </c>
      <c r="AO196" s="174">
        <f t="shared" si="219"/>
        <v>0.18</v>
      </c>
      <c r="AP196" s="174">
        <f t="shared" si="219"/>
        <v>0</v>
      </c>
      <c r="AQ196" s="174">
        <f t="shared" si="219"/>
        <v>0</v>
      </c>
      <c r="AR196" s="174">
        <f t="shared" si="219"/>
        <v>0.08</v>
      </c>
      <c r="AS196" s="174">
        <f t="shared" si="219"/>
        <v>0.12</v>
      </c>
      <c r="AT196" s="174">
        <f t="shared" si="219"/>
        <v>0</v>
      </c>
      <c r="AU196" s="174">
        <f t="shared" si="219"/>
        <v>0</v>
      </c>
      <c r="AV196" s="175">
        <f t="shared" si="157"/>
        <v>1</v>
      </c>
      <c r="AW196" s="176" t="e">
        <f>#REF!/1000</f>
        <v>#REF!</v>
      </c>
      <c r="AX196" s="176" t="e">
        <f>#REF!/1000</f>
        <v>#REF!</v>
      </c>
      <c r="AY196" s="176" t="e">
        <f>#REF!/1000</f>
        <v>#REF!</v>
      </c>
      <c r="AZ196" s="176" t="e">
        <f>#REF!/1000</f>
        <v>#REF!</v>
      </c>
      <c r="BA196" s="176" t="e">
        <f>#REF!/1000</f>
        <v>#REF!</v>
      </c>
      <c r="BB196" s="176" t="e">
        <f>#REF!/1000</f>
        <v>#REF!</v>
      </c>
      <c r="BC196" s="176" t="e">
        <f>#REF!/1000</f>
        <v>#REF!</v>
      </c>
      <c r="BD196" s="176" t="e">
        <f>#REF!/1000</f>
        <v>#REF!</v>
      </c>
      <c r="BE196" s="177" t="e">
        <f>#REF!/1000</f>
        <v>#REF!</v>
      </c>
      <c r="BF196" s="177" t="e">
        <f>#REF!/1000</f>
        <v>#REF!</v>
      </c>
      <c r="BG196" s="178" t="e">
        <f t="shared" si="158"/>
        <v>#REF!</v>
      </c>
    </row>
    <row r="197" ht="16" customHeight="1" spans="1:59">
      <c r="A197" s="22">
        <v>191</v>
      </c>
      <c r="B197" s="39" t="s">
        <v>5651</v>
      </c>
      <c r="C197" s="68" t="s">
        <v>5652</v>
      </c>
      <c r="D197" s="22">
        <v>194</v>
      </c>
      <c r="E197" s="22">
        <v>1</v>
      </c>
      <c r="F197" s="144">
        <v>84396</v>
      </c>
      <c r="G197" s="144" t="s">
        <v>3688</v>
      </c>
      <c r="H197" s="144" t="s">
        <v>5312</v>
      </c>
      <c r="I197" s="144" t="s">
        <v>5317</v>
      </c>
      <c r="J197" s="144" t="s">
        <v>5314</v>
      </c>
      <c r="K197" s="144">
        <f t="shared" si="148"/>
        <v>3</v>
      </c>
      <c r="L197" s="157">
        <v>3</v>
      </c>
      <c r="M197" s="171">
        <v>0.04</v>
      </c>
      <c r="N197" s="171">
        <v>0.15</v>
      </c>
      <c r="O197" s="171">
        <v>0.45</v>
      </c>
      <c r="P197" s="171">
        <v>0.02</v>
      </c>
      <c r="Q197" s="171"/>
      <c r="R197" s="171">
        <v>0.01</v>
      </c>
      <c r="S197" s="171">
        <v>0.25</v>
      </c>
      <c r="T197" s="171">
        <v>0.08</v>
      </c>
      <c r="U197" s="171"/>
      <c r="V197" s="171"/>
      <c r="W197" s="22">
        <v>1</v>
      </c>
      <c r="X197" s="29">
        <v>10880.12</v>
      </c>
      <c r="Y197" s="29">
        <v>10880.12</v>
      </c>
      <c r="Z197" s="36">
        <v>5165.39</v>
      </c>
      <c r="AA197" s="36">
        <f t="shared" si="149"/>
        <v>1</v>
      </c>
      <c r="AB197" s="29"/>
      <c r="AC197" s="29" t="e">
        <f t="shared" si="150"/>
        <v>#REF!</v>
      </c>
      <c r="AD197" s="29" t="e">
        <f t="shared" si="151"/>
        <v>#REF!</v>
      </c>
      <c r="AE197" s="172" t="e">
        <f t="shared" si="152"/>
        <v>#REF!</v>
      </c>
      <c r="AF197" s="28"/>
      <c r="AG197" s="24">
        <v>3</v>
      </c>
      <c r="AH197" s="173">
        <f t="shared" si="153"/>
        <v>1</v>
      </c>
      <c r="AI197" s="173"/>
      <c r="AJ197" s="173">
        <f t="shared" si="154"/>
        <v>2</v>
      </c>
      <c r="AK197" s="134">
        <f t="shared" si="155"/>
        <v>3</v>
      </c>
      <c r="AL197" s="174">
        <f t="shared" ref="AL197:AU197" si="220">M197</f>
        <v>0.04</v>
      </c>
      <c r="AM197" s="174">
        <f t="shared" si="220"/>
        <v>0.15</v>
      </c>
      <c r="AN197" s="174">
        <f t="shared" si="220"/>
        <v>0.45</v>
      </c>
      <c r="AO197" s="174">
        <f t="shared" si="220"/>
        <v>0.02</v>
      </c>
      <c r="AP197" s="174">
        <f t="shared" si="220"/>
        <v>0</v>
      </c>
      <c r="AQ197" s="174">
        <f t="shared" si="220"/>
        <v>0.01</v>
      </c>
      <c r="AR197" s="174">
        <f t="shared" si="220"/>
        <v>0.25</v>
      </c>
      <c r="AS197" s="174">
        <f t="shared" si="220"/>
        <v>0.08</v>
      </c>
      <c r="AT197" s="174">
        <f t="shared" si="220"/>
        <v>0</v>
      </c>
      <c r="AU197" s="174">
        <f t="shared" si="220"/>
        <v>0</v>
      </c>
      <c r="AV197" s="175">
        <f t="shared" si="157"/>
        <v>1</v>
      </c>
      <c r="AW197" s="176" t="e">
        <f>#REF!/1000</f>
        <v>#REF!</v>
      </c>
      <c r="AX197" s="176" t="e">
        <f>#REF!/1000</f>
        <v>#REF!</v>
      </c>
      <c r="AY197" s="176" t="e">
        <f>#REF!/1000</f>
        <v>#REF!</v>
      </c>
      <c r="AZ197" s="176" t="e">
        <f>#REF!/1000</f>
        <v>#REF!</v>
      </c>
      <c r="BA197" s="176" t="e">
        <f>#REF!/1000</f>
        <v>#REF!</v>
      </c>
      <c r="BB197" s="176" t="e">
        <f>#REF!/1000</f>
        <v>#REF!</v>
      </c>
      <c r="BC197" s="176" t="e">
        <f>#REF!/1000</f>
        <v>#REF!</v>
      </c>
      <c r="BD197" s="176" t="e">
        <f>#REF!/1000</f>
        <v>#REF!</v>
      </c>
      <c r="BE197" s="177" t="e">
        <f>#REF!/1000</f>
        <v>#REF!</v>
      </c>
      <c r="BF197" s="177" t="e">
        <f>#REF!/1000</f>
        <v>#REF!</v>
      </c>
      <c r="BG197" s="178" t="e">
        <f t="shared" si="158"/>
        <v>#REF!</v>
      </c>
    </row>
    <row r="198" ht="16" customHeight="1" spans="1:59">
      <c r="A198" s="22">
        <v>192</v>
      </c>
      <c r="B198" s="39" t="s">
        <v>5653</v>
      </c>
      <c r="C198" s="68" t="s">
        <v>5654</v>
      </c>
      <c r="D198" s="22">
        <v>178</v>
      </c>
      <c r="E198" s="22">
        <v>1</v>
      </c>
      <c r="F198" s="144">
        <v>85098</v>
      </c>
      <c r="G198" s="144" t="s">
        <v>3704</v>
      </c>
      <c r="H198" s="144" t="s">
        <v>3704</v>
      </c>
      <c r="I198" s="144" t="s">
        <v>5321</v>
      </c>
      <c r="J198" s="144" t="s">
        <v>5314</v>
      </c>
      <c r="K198" s="144">
        <f t="shared" si="148"/>
        <v>1.5</v>
      </c>
      <c r="L198" s="157">
        <v>1.5</v>
      </c>
      <c r="M198" s="171">
        <v>0.493333333333333</v>
      </c>
      <c r="N198" s="171">
        <v>0.0533333333333333</v>
      </c>
      <c r="O198" s="171"/>
      <c r="P198" s="171">
        <v>0.22</v>
      </c>
      <c r="Q198" s="171"/>
      <c r="R198" s="171"/>
      <c r="S198" s="171">
        <v>0.1</v>
      </c>
      <c r="T198" s="171">
        <v>0.133333333333333</v>
      </c>
      <c r="U198" s="171"/>
      <c r="V198" s="171"/>
      <c r="W198" s="22">
        <v>1</v>
      </c>
      <c r="X198" s="29">
        <v>10877.61</v>
      </c>
      <c r="Y198" s="29">
        <v>10877.61</v>
      </c>
      <c r="Z198" s="36">
        <v>4678.09</v>
      </c>
      <c r="AA198" s="36">
        <f t="shared" si="149"/>
        <v>1</v>
      </c>
      <c r="AB198" s="29"/>
      <c r="AC198" s="29" t="e">
        <f t="shared" si="150"/>
        <v>#REF!</v>
      </c>
      <c r="AD198" s="29" t="e">
        <f t="shared" si="151"/>
        <v>#REF!</v>
      </c>
      <c r="AE198" s="172" t="e">
        <f t="shared" si="152"/>
        <v>#REF!</v>
      </c>
      <c r="AF198" s="28"/>
      <c r="AG198" s="24">
        <v>1.5</v>
      </c>
      <c r="AH198" s="173">
        <f t="shared" si="153"/>
        <v>0.999999999999999</v>
      </c>
      <c r="AI198" s="173"/>
      <c r="AJ198" s="173">
        <f t="shared" si="154"/>
        <v>0.500000000000001</v>
      </c>
      <c r="AK198" s="134">
        <f t="shared" si="155"/>
        <v>1.5</v>
      </c>
      <c r="AL198" s="174">
        <f t="shared" ref="AL198:AU198" si="221">M198</f>
        <v>0.493333333333333</v>
      </c>
      <c r="AM198" s="174">
        <f t="shared" si="221"/>
        <v>0.0533333333333333</v>
      </c>
      <c r="AN198" s="174">
        <f t="shared" si="221"/>
        <v>0</v>
      </c>
      <c r="AO198" s="174">
        <f t="shared" si="221"/>
        <v>0.22</v>
      </c>
      <c r="AP198" s="174">
        <f t="shared" si="221"/>
        <v>0</v>
      </c>
      <c r="AQ198" s="174">
        <f t="shared" si="221"/>
        <v>0</v>
      </c>
      <c r="AR198" s="174">
        <f t="shared" si="221"/>
        <v>0.1</v>
      </c>
      <c r="AS198" s="174">
        <f t="shared" si="221"/>
        <v>0.133333333333333</v>
      </c>
      <c r="AT198" s="174">
        <f t="shared" si="221"/>
        <v>0</v>
      </c>
      <c r="AU198" s="174">
        <f t="shared" si="221"/>
        <v>0</v>
      </c>
      <c r="AV198" s="175">
        <f t="shared" si="157"/>
        <v>0.999999999999999</v>
      </c>
      <c r="AW198" s="176" t="e">
        <f>#REF!/1000</f>
        <v>#REF!</v>
      </c>
      <c r="AX198" s="176" t="e">
        <f>#REF!/1000</f>
        <v>#REF!</v>
      </c>
      <c r="AY198" s="176" t="e">
        <f>#REF!/1000</f>
        <v>#REF!</v>
      </c>
      <c r="AZ198" s="176" t="e">
        <f>#REF!/1000</f>
        <v>#REF!</v>
      </c>
      <c r="BA198" s="176" t="e">
        <f>#REF!/1000</f>
        <v>#REF!</v>
      </c>
      <c r="BB198" s="176" t="e">
        <f>#REF!/1000</f>
        <v>#REF!</v>
      </c>
      <c r="BC198" s="176" t="e">
        <f>#REF!/1000</f>
        <v>#REF!</v>
      </c>
      <c r="BD198" s="176" t="e">
        <f>#REF!/1000</f>
        <v>#REF!</v>
      </c>
      <c r="BE198" s="177" t="e">
        <f>#REF!/1000</f>
        <v>#REF!</v>
      </c>
      <c r="BF198" s="177" t="e">
        <f>#REF!/1000</f>
        <v>#REF!</v>
      </c>
      <c r="BG198" s="178" t="e">
        <f t="shared" si="158"/>
        <v>#REF!</v>
      </c>
    </row>
    <row r="199" ht="16" customHeight="1" spans="1:59">
      <c r="A199" s="22">
        <v>193</v>
      </c>
      <c r="B199" s="39" t="s">
        <v>2202</v>
      </c>
      <c r="C199" s="68" t="s">
        <v>2203</v>
      </c>
      <c r="D199" s="22">
        <v>130</v>
      </c>
      <c r="E199" s="22">
        <v>1</v>
      </c>
      <c r="F199" s="144">
        <v>84440</v>
      </c>
      <c r="G199" s="144" t="s">
        <v>3704</v>
      </c>
      <c r="H199" s="144" t="s">
        <v>3704</v>
      </c>
      <c r="I199" s="144" t="s">
        <v>5321</v>
      </c>
      <c r="J199" s="144" t="s">
        <v>5314</v>
      </c>
      <c r="K199" s="144">
        <f t="shared" ref="K199:K262" si="222">L199/E199</f>
        <v>3</v>
      </c>
      <c r="L199" s="157">
        <v>3</v>
      </c>
      <c r="M199" s="171">
        <v>0.04</v>
      </c>
      <c r="N199" s="171">
        <v>0.15</v>
      </c>
      <c r="O199" s="171">
        <v>0.45</v>
      </c>
      <c r="P199" s="171">
        <v>0.02</v>
      </c>
      <c r="Q199" s="171"/>
      <c r="R199" s="171">
        <v>0.01</v>
      </c>
      <c r="S199" s="171">
        <v>0.25</v>
      </c>
      <c r="T199" s="171">
        <v>0.08</v>
      </c>
      <c r="U199" s="171"/>
      <c r="V199" s="171"/>
      <c r="W199" s="22">
        <v>1</v>
      </c>
      <c r="X199" s="29">
        <v>10726.97</v>
      </c>
      <c r="Y199" s="29">
        <v>10726.97</v>
      </c>
      <c r="Z199" s="36">
        <v>2323.45</v>
      </c>
      <c r="AA199" s="36">
        <f t="shared" ref="AA199:AA262" si="223">W199</f>
        <v>1</v>
      </c>
      <c r="AB199" s="29"/>
      <c r="AC199" s="29" t="e">
        <f t="shared" ref="AC199:AC262" si="224">BG199</f>
        <v>#REF!</v>
      </c>
      <c r="AD199" s="29" t="e">
        <f t="shared" ref="AD199:AD262" si="225">AC199-Z199</f>
        <v>#REF!</v>
      </c>
      <c r="AE199" s="172" t="e">
        <f t="shared" ref="AE199:AE262" si="226">AD199/Z199</f>
        <v>#REF!</v>
      </c>
      <c r="AF199" s="28"/>
      <c r="AG199" s="24">
        <v>3</v>
      </c>
      <c r="AH199" s="173">
        <f t="shared" ref="AH199:AH262" si="227">SUM(M199:T199)</f>
        <v>1</v>
      </c>
      <c r="AI199" s="173"/>
      <c r="AJ199" s="173">
        <f t="shared" ref="AJ199:AJ262" si="228">AG199-AH199</f>
        <v>2</v>
      </c>
      <c r="AK199" s="134">
        <f t="shared" ref="AK199:AK262" si="229">L199/E199</f>
        <v>3</v>
      </c>
      <c r="AL199" s="174">
        <f t="shared" ref="AL199:AU199" si="230">M199</f>
        <v>0.04</v>
      </c>
      <c r="AM199" s="174">
        <f t="shared" si="230"/>
        <v>0.15</v>
      </c>
      <c r="AN199" s="174">
        <f t="shared" si="230"/>
        <v>0.45</v>
      </c>
      <c r="AO199" s="174">
        <f t="shared" si="230"/>
        <v>0.02</v>
      </c>
      <c r="AP199" s="174">
        <f t="shared" si="230"/>
        <v>0</v>
      </c>
      <c r="AQ199" s="174">
        <f t="shared" si="230"/>
        <v>0.01</v>
      </c>
      <c r="AR199" s="174">
        <f t="shared" si="230"/>
        <v>0.25</v>
      </c>
      <c r="AS199" s="174">
        <f t="shared" si="230"/>
        <v>0.08</v>
      </c>
      <c r="AT199" s="174">
        <f t="shared" si="230"/>
        <v>0</v>
      </c>
      <c r="AU199" s="174">
        <f t="shared" si="230"/>
        <v>0</v>
      </c>
      <c r="AV199" s="175">
        <f t="shared" ref="AV199:AV262" si="231">SUM(AL199:AU199)</f>
        <v>1</v>
      </c>
      <c r="AW199" s="176" t="e">
        <f>#REF!/1000</f>
        <v>#REF!</v>
      </c>
      <c r="AX199" s="176" t="e">
        <f>#REF!/1000</f>
        <v>#REF!</v>
      </c>
      <c r="AY199" s="176" t="e">
        <f>#REF!/1000</f>
        <v>#REF!</v>
      </c>
      <c r="AZ199" s="176" t="e">
        <f>#REF!/1000</f>
        <v>#REF!</v>
      </c>
      <c r="BA199" s="176" t="e">
        <f>#REF!/1000</f>
        <v>#REF!</v>
      </c>
      <c r="BB199" s="176" t="e">
        <f>#REF!/1000</f>
        <v>#REF!</v>
      </c>
      <c r="BC199" s="176" t="e">
        <f>#REF!/1000</f>
        <v>#REF!</v>
      </c>
      <c r="BD199" s="176" t="e">
        <f>#REF!/1000</f>
        <v>#REF!</v>
      </c>
      <c r="BE199" s="177" t="e">
        <f>#REF!/1000</f>
        <v>#REF!</v>
      </c>
      <c r="BF199" s="177" t="e">
        <f>#REF!/1000</f>
        <v>#REF!</v>
      </c>
      <c r="BG199" s="178" t="e">
        <f t="shared" ref="BG199:BG262" si="232">ROUND((AL199*AW199+AM199*AX199+AN199*AY199+AO199*AZ199+AP199*BA199+AQ199*BB199+AR199*BC199+AS199*BD199+AT199*BE199+AU199*BF199)*L199,2)</f>
        <v>#REF!</v>
      </c>
    </row>
    <row r="200" ht="16" customHeight="1" spans="1:59">
      <c r="A200" s="22">
        <v>194</v>
      </c>
      <c r="B200" s="39" t="s">
        <v>5655</v>
      </c>
      <c r="C200" s="68" t="s">
        <v>5656</v>
      </c>
      <c r="D200" s="22">
        <v>123</v>
      </c>
      <c r="E200" s="22">
        <v>1</v>
      </c>
      <c r="F200" s="144">
        <v>85114</v>
      </c>
      <c r="G200" s="144" t="s">
        <v>3688</v>
      </c>
      <c r="H200" s="144" t="s">
        <v>5312</v>
      </c>
      <c r="I200" s="144" t="s">
        <v>5317</v>
      </c>
      <c r="J200" s="144" t="s">
        <v>5314</v>
      </c>
      <c r="K200" s="144">
        <f t="shared" si="222"/>
        <v>3</v>
      </c>
      <c r="L200" s="157">
        <v>3</v>
      </c>
      <c r="M200" s="171">
        <v>0.04</v>
      </c>
      <c r="N200" s="171">
        <v>0.15</v>
      </c>
      <c r="O200" s="171">
        <v>0.45</v>
      </c>
      <c r="P200" s="171">
        <v>0.02</v>
      </c>
      <c r="Q200" s="171"/>
      <c r="R200" s="171">
        <v>0.01</v>
      </c>
      <c r="S200" s="171">
        <v>0.25</v>
      </c>
      <c r="T200" s="171">
        <v>0.08</v>
      </c>
      <c r="U200" s="171"/>
      <c r="V200" s="171"/>
      <c r="W200" s="22">
        <v>1</v>
      </c>
      <c r="X200" s="29">
        <v>10703.63</v>
      </c>
      <c r="Y200" s="29">
        <v>10703.63</v>
      </c>
      <c r="Z200" s="36">
        <v>5067.93</v>
      </c>
      <c r="AA200" s="36">
        <f t="shared" si="223"/>
        <v>1</v>
      </c>
      <c r="AB200" s="29"/>
      <c r="AC200" s="29" t="e">
        <f t="shared" si="224"/>
        <v>#REF!</v>
      </c>
      <c r="AD200" s="29" t="e">
        <f t="shared" si="225"/>
        <v>#REF!</v>
      </c>
      <c r="AE200" s="172" t="e">
        <f t="shared" si="226"/>
        <v>#REF!</v>
      </c>
      <c r="AF200" s="28"/>
      <c r="AG200" s="24">
        <v>3</v>
      </c>
      <c r="AH200" s="173">
        <f t="shared" si="227"/>
        <v>1</v>
      </c>
      <c r="AI200" s="173"/>
      <c r="AJ200" s="173">
        <f t="shared" si="228"/>
        <v>2</v>
      </c>
      <c r="AK200" s="134">
        <f t="shared" si="229"/>
        <v>3</v>
      </c>
      <c r="AL200" s="174">
        <f t="shared" ref="AL200:AU200" si="233">M200</f>
        <v>0.04</v>
      </c>
      <c r="AM200" s="174">
        <f t="shared" si="233"/>
        <v>0.15</v>
      </c>
      <c r="AN200" s="174">
        <f t="shared" si="233"/>
        <v>0.45</v>
      </c>
      <c r="AO200" s="174">
        <f t="shared" si="233"/>
        <v>0.02</v>
      </c>
      <c r="AP200" s="174">
        <f t="shared" si="233"/>
        <v>0</v>
      </c>
      <c r="AQ200" s="174">
        <f t="shared" si="233"/>
        <v>0.01</v>
      </c>
      <c r="AR200" s="174">
        <f t="shared" si="233"/>
        <v>0.25</v>
      </c>
      <c r="AS200" s="174">
        <f t="shared" si="233"/>
        <v>0.08</v>
      </c>
      <c r="AT200" s="174">
        <f t="shared" si="233"/>
        <v>0</v>
      </c>
      <c r="AU200" s="174">
        <f t="shared" si="233"/>
        <v>0</v>
      </c>
      <c r="AV200" s="175">
        <f t="shared" si="231"/>
        <v>1</v>
      </c>
      <c r="AW200" s="176" t="e">
        <f>#REF!/1000</f>
        <v>#REF!</v>
      </c>
      <c r="AX200" s="176" t="e">
        <f>#REF!/1000</f>
        <v>#REF!</v>
      </c>
      <c r="AY200" s="176" t="e">
        <f>#REF!/1000</f>
        <v>#REF!</v>
      </c>
      <c r="AZ200" s="176" t="e">
        <f>#REF!/1000</f>
        <v>#REF!</v>
      </c>
      <c r="BA200" s="176" t="e">
        <f>#REF!/1000</f>
        <v>#REF!</v>
      </c>
      <c r="BB200" s="176" t="e">
        <f>#REF!/1000</f>
        <v>#REF!</v>
      </c>
      <c r="BC200" s="176" t="e">
        <f>#REF!/1000</f>
        <v>#REF!</v>
      </c>
      <c r="BD200" s="176" t="e">
        <f>#REF!/1000</f>
        <v>#REF!</v>
      </c>
      <c r="BE200" s="177" t="e">
        <f>#REF!/1000</f>
        <v>#REF!</v>
      </c>
      <c r="BF200" s="177" t="e">
        <f>#REF!/1000</f>
        <v>#REF!</v>
      </c>
      <c r="BG200" s="178" t="e">
        <f t="shared" si="232"/>
        <v>#REF!</v>
      </c>
    </row>
    <row r="201" ht="16" customHeight="1" spans="1:59">
      <c r="A201" s="22">
        <v>195</v>
      </c>
      <c r="B201" s="39" t="s">
        <v>5657</v>
      </c>
      <c r="C201" s="68" t="s">
        <v>5658</v>
      </c>
      <c r="D201" s="22">
        <v>194</v>
      </c>
      <c r="E201" s="22">
        <v>2</v>
      </c>
      <c r="F201" s="144">
        <v>84374</v>
      </c>
      <c r="G201" s="144" t="s">
        <v>3688</v>
      </c>
      <c r="H201" s="144" t="s">
        <v>5312</v>
      </c>
      <c r="I201" s="144" t="s">
        <v>5317</v>
      </c>
      <c r="J201" s="144" t="s">
        <v>5314</v>
      </c>
      <c r="K201" s="144">
        <f t="shared" si="222"/>
        <v>3</v>
      </c>
      <c r="L201" s="157">
        <v>6</v>
      </c>
      <c r="M201" s="171">
        <v>0.5</v>
      </c>
      <c r="N201" s="171">
        <v>0.05</v>
      </c>
      <c r="O201" s="171"/>
      <c r="P201" s="171">
        <v>0.22</v>
      </c>
      <c r="Q201" s="171"/>
      <c r="R201" s="171"/>
      <c r="S201" s="171">
        <v>0.1</v>
      </c>
      <c r="T201" s="171">
        <v>0.13</v>
      </c>
      <c r="U201" s="171"/>
      <c r="V201" s="171"/>
      <c r="W201" s="22">
        <v>2</v>
      </c>
      <c r="X201" s="29">
        <v>10580.95</v>
      </c>
      <c r="Y201" s="29">
        <v>21161.9</v>
      </c>
      <c r="Z201" s="36">
        <v>10135.86</v>
      </c>
      <c r="AA201" s="36">
        <f t="shared" si="223"/>
        <v>2</v>
      </c>
      <c r="AB201" s="29"/>
      <c r="AC201" s="29" t="e">
        <f t="shared" si="224"/>
        <v>#REF!</v>
      </c>
      <c r="AD201" s="29" t="e">
        <f t="shared" si="225"/>
        <v>#REF!</v>
      </c>
      <c r="AE201" s="172" t="e">
        <f t="shared" si="226"/>
        <v>#REF!</v>
      </c>
      <c r="AF201" s="28"/>
      <c r="AG201" s="24">
        <v>6</v>
      </c>
      <c r="AH201" s="173">
        <f t="shared" si="227"/>
        <v>1</v>
      </c>
      <c r="AI201" s="173">
        <v>6</v>
      </c>
      <c r="AJ201" s="173">
        <f t="shared" si="228"/>
        <v>5</v>
      </c>
      <c r="AK201" s="134">
        <f t="shared" si="229"/>
        <v>3</v>
      </c>
      <c r="AL201" s="174">
        <f t="shared" ref="AL201:AU201" si="234">M201</f>
        <v>0.5</v>
      </c>
      <c r="AM201" s="174">
        <f t="shared" si="234"/>
        <v>0.05</v>
      </c>
      <c r="AN201" s="174">
        <f t="shared" si="234"/>
        <v>0</v>
      </c>
      <c r="AO201" s="174">
        <f t="shared" si="234"/>
        <v>0.22</v>
      </c>
      <c r="AP201" s="174">
        <f t="shared" si="234"/>
        <v>0</v>
      </c>
      <c r="AQ201" s="174">
        <f t="shared" si="234"/>
        <v>0</v>
      </c>
      <c r="AR201" s="174">
        <f t="shared" si="234"/>
        <v>0.1</v>
      </c>
      <c r="AS201" s="174">
        <f t="shared" si="234"/>
        <v>0.13</v>
      </c>
      <c r="AT201" s="174">
        <f t="shared" si="234"/>
        <v>0</v>
      </c>
      <c r="AU201" s="174">
        <f t="shared" si="234"/>
        <v>0</v>
      </c>
      <c r="AV201" s="175">
        <f t="shared" si="231"/>
        <v>1</v>
      </c>
      <c r="AW201" s="176" t="e">
        <f>#REF!/1000</f>
        <v>#REF!</v>
      </c>
      <c r="AX201" s="176" t="e">
        <f>#REF!/1000</f>
        <v>#REF!</v>
      </c>
      <c r="AY201" s="176" t="e">
        <f>#REF!/1000</f>
        <v>#REF!</v>
      </c>
      <c r="AZ201" s="176" t="e">
        <f>#REF!/1000</f>
        <v>#REF!</v>
      </c>
      <c r="BA201" s="176" t="e">
        <f>#REF!/1000</f>
        <v>#REF!</v>
      </c>
      <c r="BB201" s="176" t="e">
        <f>#REF!/1000</f>
        <v>#REF!</v>
      </c>
      <c r="BC201" s="176" t="e">
        <f>#REF!/1000</f>
        <v>#REF!</v>
      </c>
      <c r="BD201" s="176" t="e">
        <f>#REF!/1000</f>
        <v>#REF!</v>
      </c>
      <c r="BE201" s="177" t="e">
        <f>#REF!/1000</f>
        <v>#REF!</v>
      </c>
      <c r="BF201" s="177" t="e">
        <f>#REF!/1000</f>
        <v>#REF!</v>
      </c>
      <c r="BG201" s="178" t="e">
        <f t="shared" si="232"/>
        <v>#REF!</v>
      </c>
    </row>
    <row r="202" ht="16" customHeight="1" spans="1:59">
      <c r="A202" s="22">
        <v>196</v>
      </c>
      <c r="B202" s="39" t="s">
        <v>5659</v>
      </c>
      <c r="C202" s="68" t="s">
        <v>5660</v>
      </c>
      <c r="D202" s="22">
        <v>226</v>
      </c>
      <c r="E202" s="22">
        <v>2</v>
      </c>
      <c r="F202" s="144">
        <v>84827</v>
      </c>
      <c r="G202" s="144" t="s">
        <v>3707</v>
      </c>
      <c r="H202" s="144" t="s">
        <v>3707</v>
      </c>
      <c r="I202" s="144" t="s">
        <v>5345</v>
      </c>
      <c r="J202" s="144" t="s">
        <v>5314</v>
      </c>
      <c r="K202" s="144">
        <f t="shared" si="222"/>
        <v>1</v>
      </c>
      <c r="L202" s="157">
        <v>2</v>
      </c>
      <c r="M202" s="171">
        <v>0.6</v>
      </c>
      <c r="N202" s="171">
        <v>0.02</v>
      </c>
      <c r="O202" s="171"/>
      <c r="P202" s="171">
        <v>0.18</v>
      </c>
      <c r="Q202" s="171"/>
      <c r="R202" s="171"/>
      <c r="S202" s="171">
        <v>0.08</v>
      </c>
      <c r="T202" s="171">
        <v>0.12</v>
      </c>
      <c r="U202" s="171"/>
      <c r="V202" s="171"/>
      <c r="W202" s="22">
        <v>2</v>
      </c>
      <c r="X202" s="29">
        <v>10559.67</v>
      </c>
      <c r="Y202" s="29">
        <v>21119.34</v>
      </c>
      <c r="Z202" s="36">
        <v>4473.42</v>
      </c>
      <c r="AA202" s="36">
        <f t="shared" si="223"/>
        <v>2</v>
      </c>
      <c r="AB202" s="29"/>
      <c r="AC202" s="29" t="e">
        <f t="shared" si="224"/>
        <v>#REF!</v>
      </c>
      <c r="AD202" s="29" t="e">
        <f t="shared" si="225"/>
        <v>#REF!</v>
      </c>
      <c r="AE202" s="172" t="e">
        <f t="shared" si="226"/>
        <v>#REF!</v>
      </c>
      <c r="AF202" s="28"/>
      <c r="AG202" s="24">
        <v>0.5</v>
      </c>
      <c r="AH202" s="173">
        <f t="shared" si="227"/>
        <v>1</v>
      </c>
      <c r="AI202" s="173"/>
      <c r="AJ202" s="173">
        <f t="shared" si="228"/>
        <v>-0.5</v>
      </c>
      <c r="AK202" s="134">
        <f t="shared" si="229"/>
        <v>1</v>
      </c>
      <c r="AL202" s="174">
        <f t="shared" ref="AL202:AU202" si="235">M202</f>
        <v>0.6</v>
      </c>
      <c r="AM202" s="174">
        <f t="shared" si="235"/>
        <v>0.02</v>
      </c>
      <c r="AN202" s="174">
        <f t="shared" si="235"/>
        <v>0</v>
      </c>
      <c r="AO202" s="174">
        <f t="shared" si="235"/>
        <v>0.18</v>
      </c>
      <c r="AP202" s="174">
        <f t="shared" si="235"/>
        <v>0</v>
      </c>
      <c r="AQ202" s="174">
        <f t="shared" si="235"/>
        <v>0</v>
      </c>
      <c r="AR202" s="174">
        <f t="shared" si="235"/>
        <v>0.08</v>
      </c>
      <c r="AS202" s="174">
        <f t="shared" si="235"/>
        <v>0.12</v>
      </c>
      <c r="AT202" s="174">
        <f t="shared" si="235"/>
        <v>0</v>
      </c>
      <c r="AU202" s="174">
        <f t="shared" si="235"/>
        <v>0</v>
      </c>
      <c r="AV202" s="175">
        <f t="shared" si="231"/>
        <v>1</v>
      </c>
      <c r="AW202" s="176" t="e">
        <f>#REF!/1000</f>
        <v>#REF!</v>
      </c>
      <c r="AX202" s="176" t="e">
        <f>#REF!/1000</f>
        <v>#REF!</v>
      </c>
      <c r="AY202" s="176" t="e">
        <f>#REF!/1000</f>
        <v>#REF!</v>
      </c>
      <c r="AZ202" s="176" t="e">
        <f>#REF!/1000</f>
        <v>#REF!</v>
      </c>
      <c r="BA202" s="176" t="e">
        <f>#REF!/1000</f>
        <v>#REF!</v>
      </c>
      <c r="BB202" s="176" t="e">
        <f>#REF!/1000</f>
        <v>#REF!</v>
      </c>
      <c r="BC202" s="176" t="e">
        <f>#REF!/1000</f>
        <v>#REF!</v>
      </c>
      <c r="BD202" s="176" t="e">
        <f>#REF!/1000</f>
        <v>#REF!</v>
      </c>
      <c r="BE202" s="177" t="e">
        <f>#REF!/1000</f>
        <v>#REF!</v>
      </c>
      <c r="BF202" s="177" t="e">
        <f>#REF!/1000</f>
        <v>#REF!</v>
      </c>
      <c r="BG202" s="178" t="e">
        <f t="shared" si="232"/>
        <v>#REF!</v>
      </c>
    </row>
    <row r="203" ht="16" customHeight="1" spans="1:59">
      <c r="A203" s="22">
        <v>197</v>
      </c>
      <c r="B203" s="39" t="s">
        <v>5661</v>
      </c>
      <c r="C203" s="68" t="s">
        <v>5662</v>
      </c>
      <c r="D203" s="22">
        <v>194</v>
      </c>
      <c r="E203" s="22">
        <v>2</v>
      </c>
      <c r="F203" s="144">
        <v>84375</v>
      </c>
      <c r="G203" s="144" t="s">
        <v>3688</v>
      </c>
      <c r="H203" s="144" t="s">
        <v>5312</v>
      </c>
      <c r="I203" s="144" t="s">
        <v>5317</v>
      </c>
      <c r="J203" s="144" t="s">
        <v>5314</v>
      </c>
      <c r="K203" s="144">
        <f t="shared" si="222"/>
        <v>0.1</v>
      </c>
      <c r="L203" s="157">
        <v>0.2</v>
      </c>
      <c r="M203" s="171">
        <v>0.5</v>
      </c>
      <c r="N203" s="171">
        <v>0.05</v>
      </c>
      <c r="O203" s="171"/>
      <c r="P203" s="171">
        <v>0.2</v>
      </c>
      <c r="Q203" s="171"/>
      <c r="R203" s="171"/>
      <c r="S203" s="171">
        <v>0.1</v>
      </c>
      <c r="T203" s="171">
        <v>0.15</v>
      </c>
      <c r="U203" s="171"/>
      <c r="V203" s="171"/>
      <c r="W203" s="22">
        <v>2</v>
      </c>
      <c r="X203" s="29">
        <v>10521.29</v>
      </c>
      <c r="Y203" s="29">
        <v>21042.58</v>
      </c>
      <c r="Z203" s="36">
        <v>10135.86</v>
      </c>
      <c r="AA203" s="36">
        <f t="shared" si="223"/>
        <v>2</v>
      </c>
      <c r="AB203" s="29"/>
      <c r="AC203" s="29" t="e">
        <f t="shared" si="224"/>
        <v>#REF!</v>
      </c>
      <c r="AD203" s="29" t="e">
        <f t="shared" si="225"/>
        <v>#REF!</v>
      </c>
      <c r="AE203" s="172" t="e">
        <f t="shared" si="226"/>
        <v>#REF!</v>
      </c>
      <c r="AF203" s="28"/>
      <c r="AG203" s="24">
        <v>0.2</v>
      </c>
      <c r="AH203" s="173">
        <f t="shared" si="227"/>
        <v>1</v>
      </c>
      <c r="AI203" s="173"/>
      <c r="AJ203" s="173">
        <f t="shared" si="228"/>
        <v>-0.8</v>
      </c>
      <c r="AK203" s="134">
        <f t="shared" si="229"/>
        <v>0.1</v>
      </c>
      <c r="AL203" s="174">
        <f t="shared" ref="AL203:AU203" si="236">M203</f>
        <v>0.5</v>
      </c>
      <c r="AM203" s="174">
        <f t="shared" si="236"/>
        <v>0.05</v>
      </c>
      <c r="AN203" s="174">
        <f t="shared" si="236"/>
        <v>0</v>
      </c>
      <c r="AO203" s="174">
        <f t="shared" si="236"/>
        <v>0.2</v>
      </c>
      <c r="AP203" s="174">
        <f t="shared" si="236"/>
        <v>0</v>
      </c>
      <c r="AQ203" s="174">
        <f t="shared" si="236"/>
        <v>0</v>
      </c>
      <c r="AR203" s="174">
        <f t="shared" si="236"/>
        <v>0.1</v>
      </c>
      <c r="AS203" s="174">
        <f t="shared" si="236"/>
        <v>0.15</v>
      </c>
      <c r="AT203" s="174">
        <f t="shared" si="236"/>
        <v>0</v>
      </c>
      <c r="AU203" s="174">
        <f t="shared" si="236"/>
        <v>0</v>
      </c>
      <c r="AV203" s="175">
        <f t="shared" si="231"/>
        <v>1</v>
      </c>
      <c r="AW203" s="176" t="e">
        <f>#REF!/1000</f>
        <v>#REF!</v>
      </c>
      <c r="AX203" s="176" t="e">
        <f>#REF!/1000</f>
        <v>#REF!</v>
      </c>
      <c r="AY203" s="176" t="e">
        <f>#REF!/1000</f>
        <v>#REF!</v>
      </c>
      <c r="AZ203" s="176" t="e">
        <f>#REF!/1000</f>
        <v>#REF!</v>
      </c>
      <c r="BA203" s="176" t="e">
        <f>#REF!/1000</f>
        <v>#REF!</v>
      </c>
      <c r="BB203" s="176" t="e">
        <f>#REF!/1000</f>
        <v>#REF!</v>
      </c>
      <c r="BC203" s="176" t="e">
        <f>#REF!/1000</f>
        <v>#REF!</v>
      </c>
      <c r="BD203" s="176" t="e">
        <f>#REF!/1000</f>
        <v>#REF!</v>
      </c>
      <c r="BE203" s="177" t="e">
        <f>#REF!/1000</f>
        <v>#REF!</v>
      </c>
      <c r="BF203" s="177" t="e">
        <f>#REF!/1000</f>
        <v>#REF!</v>
      </c>
      <c r="BG203" s="178" t="e">
        <f t="shared" si="232"/>
        <v>#REF!</v>
      </c>
    </row>
    <row r="204" ht="16" customHeight="1" spans="1:59">
      <c r="A204" s="22">
        <v>198</v>
      </c>
      <c r="B204" s="39" t="s">
        <v>5663</v>
      </c>
      <c r="C204" s="68" t="s">
        <v>5664</v>
      </c>
      <c r="D204" s="22">
        <v>194</v>
      </c>
      <c r="E204" s="22">
        <v>2</v>
      </c>
      <c r="F204" s="144">
        <v>84373</v>
      </c>
      <c r="G204" s="144" t="s">
        <v>3688</v>
      </c>
      <c r="H204" s="144" t="s">
        <v>5312</v>
      </c>
      <c r="I204" s="144" t="s">
        <v>5317</v>
      </c>
      <c r="J204" s="144" t="s">
        <v>5314</v>
      </c>
      <c r="K204" s="144">
        <f t="shared" si="222"/>
        <v>1.5</v>
      </c>
      <c r="L204" s="157">
        <v>3</v>
      </c>
      <c r="M204" s="171">
        <v>0.5</v>
      </c>
      <c r="N204" s="171">
        <v>0.05</v>
      </c>
      <c r="O204" s="171"/>
      <c r="P204" s="171">
        <v>0.22</v>
      </c>
      <c r="Q204" s="171"/>
      <c r="R204" s="171"/>
      <c r="S204" s="171">
        <v>0.1</v>
      </c>
      <c r="T204" s="171">
        <v>0.13</v>
      </c>
      <c r="U204" s="171"/>
      <c r="V204" s="171"/>
      <c r="W204" s="22">
        <v>2</v>
      </c>
      <c r="X204" s="29">
        <v>10299.345</v>
      </c>
      <c r="Y204" s="29">
        <v>20598.69</v>
      </c>
      <c r="Z204" s="36">
        <v>9940.94</v>
      </c>
      <c r="AA204" s="36">
        <f t="shared" si="223"/>
        <v>2</v>
      </c>
      <c r="AB204" s="29"/>
      <c r="AC204" s="29" t="e">
        <f t="shared" si="224"/>
        <v>#REF!</v>
      </c>
      <c r="AD204" s="29" t="e">
        <f t="shared" si="225"/>
        <v>#REF!</v>
      </c>
      <c r="AE204" s="172" t="e">
        <f t="shared" si="226"/>
        <v>#REF!</v>
      </c>
      <c r="AF204" s="28"/>
      <c r="AG204" s="24">
        <v>3</v>
      </c>
      <c r="AH204" s="173">
        <f t="shared" si="227"/>
        <v>1</v>
      </c>
      <c r="AI204" s="173">
        <v>3</v>
      </c>
      <c r="AJ204" s="173">
        <f t="shared" si="228"/>
        <v>2</v>
      </c>
      <c r="AK204" s="134">
        <f t="shared" si="229"/>
        <v>1.5</v>
      </c>
      <c r="AL204" s="174">
        <f t="shared" ref="AL204:AU204" si="237">M204</f>
        <v>0.5</v>
      </c>
      <c r="AM204" s="174">
        <f t="shared" si="237"/>
        <v>0.05</v>
      </c>
      <c r="AN204" s="174">
        <f t="shared" si="237"/>
        <v>0</v>
      </c>
      <c r="AO204" s="174">
        <f t="shared" si="237"/>
        <v>0.22</v>
      </c>
      <c r="AP204" s="174">
        <f t="shared" si="237"/>
        <v>0</v>
      </c>
      <c r="AQ204" s="174">
        <f t="shared" si="237"/>
        <v>0</v>
      </c>
      <c r="AR204" s="174">
        <f t="shared" si="237"/>
        <v>0.1</v>
      </c>
      <c r="AS204" s="174">
        <f t="shared" si="237"/>
        <v>0.13</v>
      </c>
      <c r="AT204" s="174">
        <f t="shared" si="237"/>
        <v>0</v>
      </c>
      <c r="AU204" s="174">
        <f t="shared" si="237"/>
        <v>0</v>
      </c>
      <c r="AV204" s="175">
        <f t="shared" si="231"/>
        <v>1</v>
      </c>
      <c r="AW204" s="176" t="e">
        <f>#REF!/1000</f>
        <v>#REF!</v>
      </c>
      <c r="AX204" s="176" t="e">
        <f>#REF!/1000</f>
        <v>#REF!</v>
      </c>
      <c r="AY204" s="176" t="e">
        <f>#REF!/1000</f>
        <v>#REF!</v>
      </c>
      <c r="AZ204" s="176" t="e">
        <f>#REF!/1000</f>
        <v>#REF!</v>
      </c>
      <c r="BA204" s="176" t="e">
        <f>#REF!/1000</f>
        <v>#REF!</v>
      </c>
      <c r="BB204" s="176" t="e">
        <f>#REF!/1000</f>
        <v>#REF!</v>
      </c>
      <c r="BC204" s="176" t="e">
        <f>#REF!/1000</f>
        <v>#REF!</v>
      </c>
      <c r="BD204" s="176" t="e">
        <f>#REF!/1000</f>
        <v>#REF!</v>
      </c>
      <c r="BE204" s="177" t="e">
        <f>#REF!/1000</f>
        <v>#REF!</v>
      </c>
      <c r="BF204" s="177" t="e">
        <f>#REF!/1000</f>
        <v>#REF!</v>
      </c>
      <c r="BG204" s="178" t="e">
        <f t="shared" si="232"/>
        <v>#REF!</v>
      </c>
    </row>
    <row r="205" ht="16" customHeight="1" spans="1:59">
      <c r="A205" s="22">
        <v>199</v>
      </c>
      <c r="B205" s="39" t="s">
        <v>418</v>
      </c>
      <c r="C205" s="68" t="s">
        <v>1062</v>
      </c>
      <c r="D205" s="22">
        <v>226</v>
      </c>
      <c r="E205" s="22">
        <v>2</v>
      </c>
      <c r="F205" s="144">
        <v>84836</v>
      </c>
      <c r="G205" s="144" t="s">
        <v>3707</v>
      </c>
      <c r="H205" s="144" t="s">
        <v>3707</v>
      </c>
      <c r="I205" s="144" t="s">
        <v>5345</v>
      </c>
      <c r="J205" s="144" t="s">
        <v>5314</v>
      </c>
      <c r="K205" s="144">
        <f t="shared" si="222"/>
        <v>1</v>
      </c>
      <c r="L205" s="157">
        <v>2</v>
      </c>
      <c r="M205" s="171">
        <v>0.5</v>
      </c>
      <c r="N205" s="171">
        <v>0.05</v>
      </c>
      <c r="O205" s="171"/>
      <c r="P205" s="171">
        <v>0.22</v>
      </c>
      <c r="Q205" s="171"/>
      <c r="R205" s="171"/>
      <c r="S205" s="171">
        <v>0.1</v>
      </c>
      <c r="T205" s="171">
        <v>0.13</v>
      </c>
      <c r="U205" s="171"/>
      <c r="V205" s="171"/>
      <c r="W205" s="22">
        <v>2</v>
      </c>
      <c r="X205" s="29">
        <v>10174.95</v>
      </c>
      <c r="Y205" s="29">
        <v>20349.9</v>
      </c>
      <c r="Z205" s="36">
        <v>6036.68</v>
      </c>
      <c r="AA205" s="36">
        <f t="shared" si="223"/>
        <v>2</v>
      </c>
      <c r="AB205" s="29"/>
      <c r="AC205" s="29" t="e">
        <f t="shared" si="224"/>
        <v>#REF!</v>
      </c>
      <c r="AD205" s="29" t="e">
        <f t="shared" si="225"/>
        <v>#REF!</v>
      </c>
      <c r="AE205" s="172" t="e">
        <f t="shared" si="226"/>
        <v>#REF!</v>
      </c>
      <c r="AF205" s="28"/>
      <c r="AG205" s="24">
        <v>2</v>
      </c>
      <c r="AH205" s="173">
        <f t="shared" si="227"/>
        <v>1</v>
      </c>
      <c r="AI205" s="173"/>
      <c r="AJ205" s="173">
        <f t="shared" si="228"/>
        <v>1</v>
      </c>
      <c r="AK205" s="134">
        <f t="shared" si="229"/>
        <v>1</v>
      </c>
      <c r="AL205" s="174">
        <f t="shared" ref="AL205:AU205" si="238">M205</f>
        <v>0.5</v>
      </c>
      <c r="AM205" s="174">
        <f t="shared" si="238"/>
        <v>0.05</v>
      </c>
      <c r="AN205" s="174">
        <f t="shared" si="238"/>
        <v>0</v>
      </c>
      <c r="AO205" s="174">
        <f t="shared" si="238"/>
        <v>0.22</v>
      </c>
      <c r="AP205" s="174">
        <f t="shared" si="238"/>
        <v>0</v>
      </c>
      <c r="AQ205" s="174">
        <f t="shared" si="238"/>
        <v>0</v>
      </c>
      <c r="AR205" s="174">
        <f t="shared" si="238"/>
        <v>0.1</v>
      </c>
      <c r="AS205" s="174">
        <f t="shared" si="238"/>
        <v>0.13</v>
      </c>
      <c r="AT205" s="174">
        <f t="shared" si="238"/>
        <v>0</v>
      </c>
      <c r="AU205" s="174">
        <f t="shared" si="238"/>
        <v>0</v>
      </c>
      <c r="AV205" s="175">
        <f t="shared" si="231"/>
        <v>1</v>
      </c>
      <c r="AW205" s="176" t="e">
        <f>#REF!/1000</f>
        <v>#REF!</v>
      </c>
      <c r="AX205" s="176" t="e">
        <f>#REF!/1000</f>
        <v>#REF!</v>
      </c>
      <c r="AY205" s="176" t="e">
        <f>#REF!/1000</f>
        <v>#REF!</v>
      </c>
      <c r="AZ205" s="176" t="e">
        <f>#REF!/1000</f>
        <v>#REF!</v>
      </c>
      <c r="BA205" s="176" t="e">
        <f>#REF!/1000</f>
        <v>#REF!</v>
      </c>
      <c r="BB205" s="176" t="e">
        <f>#REF!/1000</f>
        <v>#REF!</v>
      </c>
      <c r="BC205" s="176" t="e">
        <f>#REF!/1000</f>
        <v>#REF!</v>
      </c>
      <c r="BD205" s="176" t="e">
        <f>#REF!/1000</f>
        <v>#REF!</v>
      </c>
      <c r="BE205" s="177" t="e">
        <f>#REF!/1000</f>
        <v>#REF!</v>
      </c>
      <c r="BF205" s="177" t="e">
        <f>#REF!/1000</f>
        <v>#REF!</v>
      </c>
      <c r="BG205" s="178" t="e">
        <f t="shared" si="232"/>
        <v>#REF!</v>
      </c>
    </row>
    <row r="206" ht="16" customHeight="1" spans="1:59">
      <c r="A206" s="22">
        <v>200</v>
      </c>
      <c r="B206" s="39" t="s">
        <v>5665</v>
      </c>
      <c r="C206" s="68" t="s">
        <v>5666</v>
      </c>
      <c r="D206" s="22">
        <v>194</v>
      </c>
      <c r="E206" s="22">
        <v>1</v>
      </c>
      <c r="F206" s="144">
        <v>84336</v>
      </c>
      <c r="G206" s="144" t="s">
        <v>3688</v>
      </c>
      <c r="H206" s="144" t="s">
        <v>5312</v>
      </c>
      <c r="I206" s="144" t="s">
        <v>5317</v>
      </c>
      <c r="J206" s="144" t="s">
        <v>5314</v>
      </c>
      <c r="K206" s="144">
        <f t="shared" si="222"/>
        <v>1.5</v>
      </c>
      <c r="L206" s="157">
        <v>1.5</v>
      </c>
      <c r="M206" s="171">
        <v>0.353333333333333</v>
      </c>
      <c r="N206" s="171">
        <v>0.02</v>
      </c>
      <c r="O206" s="171">
        <v>0.08</v>
      </c>
      <c r="P206" s="171">
        <v>0.146666666666667</v>
      </c>
      <c r="Q206" s="171"/>
      <c r="R206" s="171"/>
      <c r="S206" s="171">
        <v>0.253333333333333</v>
      </c>
      <c r="T206" s="171">
        <v>0.146666666666667</v>
      </c>
      <c r="U206" s="171"/>
      <c r="V206" s="171"/>
      <c r="W206" s="22">
        <v>1</v>
      </c>
      <c r="X206" s="29">
        <v>10020.07</v>
      </c>
      <c r="Y206" s="29">
        <v>10020.07</v>
      </c>
      <c r="Z206" s="36">
        <v>4873.01</v>
      </c>
      <c r="AA206" s="36">
        <f t="shared" si="223"/>
        <v>1</v>
      </c>
      <c r="AB206" s="29"/>
      <c r="AC206" s="29" t="e">
        <f t="shared" si="224"/>
        <v>#REF!</v>
      </c>
      <c r="AD206" s="29" t="e">
        <f t="shared" si="225"/>
        <v>#REF!</v>
      </c>
      <c r="AE206" s="172" t="e">
        <f t="shared" si="226"/>
        <v>#REF!</v>
      </c>
      <c r="AF206" s="28"/>
      <c r="AG206" s="24">
        <v>1.5</v>
      </c>
      <c r="AH206" s="173">
        <f t="shared" si="227"/>
        <v>1</v>
      </c>
      <c r="AI206" s="173"/>
      <c r="AJ206" s="173">
        <f t="shared" si="228"/>
        <v>0.5</v>
      </c>
      <c r="AK206" s="134">
        <f t="shared" si="229"/>
        <v>1.5</v>
      </c>
      <c r="AL206" s="174">
        <f t="shared" ref="AL206:AU206" si="239">M206</f>
        <v>0.353333333333333</v>
      </c>
      <c r="AM206" s="174">
        <f t="shared" si="239"/>
        <v>0.02</v>
      </c>
      <c r="AN206" s="174">
        <f t="shared" si="239"/>
        <v>0.08</v>
      </c>
      <c r="AO206" s="174">
        <f t="shared" si="239"/>
        <v>0.146666666666667</v>
      </c>
      <c r="AP206" s="174">
        <f t="shared" si="239"/>
        <v>0</v>
      </c>
      <c r="AQ206" s="174">
        <f t="shared" si="239"/>
        <v>0</v>
      </c>
      <c r="AR206" s="174">
        <f t="shared" si="239"/>
        <v>0.253333333333333</v>
      </c>
      <c r="AS206" s="174">
        <f t="shared" si="239"/>
        <v>0.146666666666667</v>
      </c>
      <c r="AT206" s="174">
        <f t="shared" si="239"/>
        <v>0</v>
      </c>
      <c r="AU206" s="174">
        <f t="shared" si="239"/>
        <v>0</v>
      </c>
      <c r="AV206" s="175">
        <f t="shared" si="231"/>
        <v>1</v>
      </c>
      <c r="AW206" s="176" t="e">
        <f>#REF!/1000</f>
        <v>#REF!</v>
      </c>
      <c r="AX206" s="176" t="e">
        <f>#REF!/1000</f>
        <v>#REF!</v>
      </c>
      <c r="AY206" s="176" t="e">
        <f>#REF!/1000</f>
        <v>#REF!</v>
      </c>
      <c r="AZ206" s="176" t="e">
        <f>#REF!/1000</f>
        <v>#REF!</v>
      </c>
      <c r="BA206" s="176" t="e">
        <f>#REF!/1000</f>
        <v>#REF!</v>
      </c>
      <c r="BB206" s="176" t="e">
        <f>#REF!/1000</f>
        <v>#REF!</v>
      </c>
      <c r="BC206" s="176" t="e">
        <f>#REF!/1000</f>
        <v>#REF!</v>
      </c>
      <c r="BD206" s="176" t="e">
        <f>#REF!/1000</f>
        <v>#REF!</v>
      </c>
      <c r="BE206" s="177" t="e">
        <f>#REF!/1000</f>
        <v>#REF!</v>
      </c>
      <c r="BF206" s="177" t="e">
        <f>#REF!/1000</f>
        <v>#REF!</v>
      </c>
      <c r="BG206" s="178" t="e">
        <f t="shared" si="232"/>
        <v>#REF!</v>
      </c>
    </row>
    <row r="207" ht="16" customHeight="1" spans="1:59">
      <c r="A207" s="22">
        <v>201</v>
      </c>
      <c r="B207" s="39" t="s">
        <v>5667</v>
      </c>
      <c r="C207" s="68" t="s">
        <v>5668</v>
      </c>
      <c r="D207" s="22">
        <v>179</v>
      </c>
      <c r="E207" s="22">
        <v>1</v>
      </c>
      <c r="F207" s="144">
        <v>83513</v>
      </c>
      <c r="G207" s="144" t="s">
        <v>3704</v>
      </c>
      <c r="H207" s="144" t="s">
        <v>3704</v>
      </c>
      <c r="I207" s="144" t="s">
        <v>5321</v>
      </c>
      <c r="J207" s="144" t="s">
        <v>5314</v>
      </c>
      <c r="K207" s="144">
        <f t="shared" si="222"/>
        <v>0.1</v>
      </c>
      <c r="L207" s="157">
        <v>0.1</v>
      </c>
      <c r="M207" s="171"/>
      <c r="N207" s="171">
        <v>0.18</v>
      </c>
      <c r="O207" s="171">
        <v>0.6</v>
      </c>
      <c r="P207" s="171"/>
      <c r="Q207" s="171"/>
      <c r="R207" s="171">
        <v>0.05</v>
      </c>
      <c r="S207" s="171">
        <v>0.1</v>
      </c>
      <c r="T207" s="171">
        <v>0.07</v>
      </c>
      <c r="U207" s="171"/>
      <c r="V207" s="171"/>
      <c r="W207" s="22">
        <v>1</v>
      </c>
      <c r="X207" s="29">
        <v>55350.5</v>
      </c>
      <c r="Y207" s="29">
        <v>55350.5</v>
      </c>
      <c r="Z207" s="36">
        <v>25924.41</v>
      </c>
      <c r="AA207" s="36">
        <f t="shared" si="223"/>
        <v>1</v>
      </c>
      <c r="AB207" s="29"/>
      <c r="AC207" s="29" t="e">
        <f t="shared" si="224"/>
        <v>#REF!</v>
      </c>
      <c r="AD207" s="29" t="e">
        <f t="shared" si="225"/>
        <v>#REF!</v>
      </c>
      <c r="AE207" s="172" t="e">
        <f t="shared" si="226"/>
        <v>#REF!</v>
      </c>
      <c r="AF207" s="28"/>
      <c r="AG207" s="24">
        <v>15</v>
      </c>
      <c r="AH207" s="173">
        <f t="shared" si="227"/>
        <v>1</v>
      </c>
      <c r="AI207" s="173"/>
      <c r="AJ207" s="173">
        <f t="shared" si="228"/>
        <v>14</v>
      </c>
      <c r="AK207" s="134">
        <f t="shared" si="229"/>
        <v>0.1</v>
      </c>
      <c r="AL207" s="174">
        <f t="shared" ref="AL207:AU207" si="240">M207</f>
        <v>0</v>
      </c>
      <c r="AM207" s="174">
        <f t="shared" si="240"/>
        <v>0.18</v>
      </c>
      <c r="AN207" s="174">
        <f t="shared" si="240"/>
        <v>0.6</v>
      </c>
      <c r="AO207" s="174">
        <f t="shared" si="240"/>
        <v>0</v>
      </c>
      <c r="AP207" s="174">
        <f t="shared" si="240"/>
        <v>0</v>
      </c>
      <c r="AQ207" s="174">
        <f t="shared" si="240"/>
        <v>0.05</v>
      </c>
      <c r="AR207" s="174">
        <f t="shared" si="240"/>
        <v>0.1</v>
      </c>
      <c r="AS207" s="174">
        <f t="shared" si="240"/>
        <v>0.07</v>
      </c>
      <c r="AT207" s="174">
        <f t="shared" si="240"/>
        <v>0</v>
      </c>
      <c r="AU207" s="174">
        <f t="shared" si="240"/>
        <v>0</v>
      </c>
      <c r="AV207" s="175">
        <f t="shared" si="231"/>
        <v>1</v>
      </c>
      <c r="AW207" s="176" t="e">
        <f>#REF!/1000</f>
        <v>#REF!</v>
      </c>
      <c r="AX207" s="176" t="e">
        <f>#REF!/1000</f>
        <v>#REF!</v>
      </c>
      <c r="AY207" s="176" t="e">
        <f>#REF!/1000</f>
        <v>#REF!</v>
      </c>
      <c r="AZ207" s="176" t="e">
        <f>#REF!/1000</f>
        <v>#REF!</v>
      </c>
      <c r="BA207" s="176" t="e">
        <f>#REF!/1000</f>
        <v>#REF!</v>
      </c>
      <c r="BB207" s="176" t="e">
        <f>#REF!/1000</f>
        <v>#REF!</v>
      </c>
      <c r="BC207" s="176" t="e">
        <f>#REF!/1000</f>
        <v>#REF!</v>
      </c>
      <c r="BD207" s="176" t="e">
        <f>#REF!/1000</f>
        <v>#REF!</v>
      </c>
      <c r="BE207" s="177" t="e">
        <f>#REF!/1000</f>
        <v>#REF!</v>
      </c>
      <c r="BF207" s="177" t="e">
        <f>#REF!/1000</f>
        <v>#REF!</v>
      </c>
      <c r="BG207" s="178" t="e">
        <f t="shared" si="232"/>
        <v>#REF!</v>
      </c>
    </row>
    <row r="208" ht="16" customHeight="1" spans="1:59">
      <c r="A208" s="22">
        <v>202</v>
      </c>
      <c r="B208" s="39" t="s">
        <v>5669</v>
      </c>
      <c r="C208" s="68" t="s">
        <v>5670</v>
      </c>
      <c r="D208" s="22">
        <v>179</v>
      </c>
      <c r="E208" s="22">
        <v>1</v>
      </c>
      <c r="F208" s="144">
        <v>83509</v>
      </c>
      <c r="G208" s="144" t="s">
        <v>3704</v>
      </c>
      <c r="H208" s="144" t="s">
        <v>3704</v>
      </c>
      <c r="I208" s="144" t="s">
        <v>5321</v>
      </c>
      <c r="J208" s="144" t="s">
        <v>5314</v>
      </c>
      <c r="K208" s="144">
        <f t="shared" si="222"/>
        <v>0.1</v>
      </c>
      <c r="L208" s="157">
        <v>0.1</v>
      </c>
      <c r="M208" s="171"/>
      <c r="N208" s="171">
        <v>0.2</v>
      </c>
      <c r="O208" s="171">
        <v>0.5</v>
      </c>
      <c r="P208" s="171"/>
      <c r="Q208" s="171"/>
      <c r="R208" s="171">
        <v>0.1</v>
      </c>
      <c r="S208" s="171">
        <v>0.1</v>
      </c>
      <c r="T208" s="171">
        <v>0.1</v>
      </c>
      <c r="U208" s="171"/>
      <c r="V208" s="171"/>
      <c r="W208" s="22">
        <v>1</v>
      </c>
      <c r="X208" s="29">
        <v>45812.96</v>
      </c>
      <c r="Y208" s="29">
        <v>45812.96</v>
      </c>
      <c r="Z208" s="36">
        <v>23098.06</v>
      </c>
      <c r="AA208" s="36">
        <f t="shared" si="223"/>
        <v>1</v>
      </c>
      <c r="AB208" s="29"/>
      <c r="AC208" s="29" t="e">
        <f t="shared" si="224"/>
        <v>#REF!</v>
      </c>
      <c r="AD208" s="29" t="e">
        <f t="shared" si="225"/>
        <v>#REF!</v>
      </c>
      <c r="AE208" s="172" t="e">
        <f t="shared" si="226"/>
        <v>#REF!</v>
      </c>
      <c r="AF208" s="28"/>
      <c r="AG208" s="24">
        <v>0.1</v>
      </c>
      <c r="AH208" s="173">
        <f t="shared" si="227"/>
        <v>1</v>
      </c>
      <c r="AI208" s="173">
        <v>0.1</v>
      </c>
      <c r="AJ208" s="173">
        <f t="shared" si="228"/>
        <v>-0.9</v>
      </c>
      <c r="AK208" s="134">
        <f t="shared" si="229"/>
        <v>0.1</v>
      </c>
      <c r="AL208" s="174">
        <f t="shared" ref="AL208:AU208" si="241">M208</f>
        <v>0</v>
      </c>
      <c r="AM208" s="174">
        <f t="shared" si="241"/>
        <v>0.2</v>
      </c>
      <c r="AN208" s="174">
        <f t="shared" si="241"/>
        <v>0.5</v>
      </c>
      <c r="AO208" s="174">
        <f t="shared" si="241"/>
        <v>0</v>
      </c>
      <c r="AP208" s="174">
        <f t="shared" si="241"/>
        <v>0</v>
      </c>
      <c r="AQ208" s="174">
        <f t="shared" si="241"/>
        <v>0.1</v>
      </c>
      <c r="AR208" s="174">
        <f t="shared" si="241"/>
        <v>0.1</v>
      </c>
      <c r="AS208" s="174">
        <f t="shared" si="241"/>
        <v>0.1</v>
      </c>
      <c r="AT208" s="174">
        <f t="shared" si="241"/>
        <v>0</v>
      </c>
      <c r="AU208" s="174">
        <f t="shared" si="241"/>
        <v>0</v>
      </c>
      <c r="AV208" s="175">
        <f t="shared" si="231"/>
        <v>1</v>
      </c>
      <c r="AW208" s="176" t="e">
        <f>#REF!/1000</f>
        <v>#REF!</v>
      </c>
      <c r="AX208" s="176" t="e">
        <f>#REF!/1000</f>
        <v>#REF!</v>
      </c>
      <c r="AY208" s="176" t="e">
        <f>#REF!/1000</f>
        <v>#REF!</v>
      </c>
      <c r="AZ208" s="176" t="e">
        <f>#REF!/1000</f>
        <v>#REF!</v>
      </c>
      <c r="BA208" s="176" t="e">
        <f>#REF!/1000</f>
        <v>#REF!</v>
      </c>
      <c r="BB208" s="176" t="e">
        <f>#REF!/1000</f>
        <v>#REF!</v>
      </c>
      <c r="BC208" s="176" t="e">
        <f>#REF!/1000</f>
        <v>#REF!</v>
      </c>
      <c r="BD208" s="176" t="e">
        <f>#REF!/1000</f>
        <v>#REF!</v>
      </c>
      <c r="BE208" s="177" t="e">
        <f>#REF!/1000</f>
        <v>#REF!</v>
      </c>
      <c r="BF208" s="177" t="e">
        <f>#REF!/1000</f>
        <v>#REF!</v>
      </c>
      <c r="BG208" s="178" t="e">
        <f t="shared" si="232"/>
        <v>#REF!</v>
      </c>
    </row>
    <row r="209" ht="16" customHeight="1" spans="1:59">
      <c r="A209" s="22">
        <v>203</v>
      </c>
      <c r="B209" s="39" t="s">
        <v>5669</v>
      </c>
      <c r="C209" s="68" t="s">
        <v>5670</v>
      </c>
      <c r="D209" s="22">
        <v>127</v>
      </c>
      <c r="E209" s="22">
        <v>1</v>
      </c>
      <c r="F209" s="144">
        <v>2403315301</v>
      </c>
      <c r="G209" s="144" t="s">
        <v>3704</v>
      </c>
      <c r="H209" s="144" t="s">
        <v>3704</v>
      </c>
      <c r="I209" s="144" t="s">
        <v>5352</v>
      </c>
      <c r="J209" s="144" t="s">
        <v>5314</v>
      </c>
      <c r="K209" s="144">
        <f t="shared" si="222"/>
        <v>0.1</v>
      </c>
      <c r="L209" s="157">
        <v>0.1</v>
      </c>
      <c r="M209" s="171"/>
      <c r="N209" s="171">
        <v>0.2</v>
      </c>
      <c r="O209" s="171">
        <v>0.5</v>
      </c>
      <c r="P209" s="171"/>
      <c r="Q209" s="171"/>
      <c r="R209" s="171">
        <v>0.1</v>
      </c>
      <c r="S209" s="171">
        <v>0.1</v>
      </c>
      <c r="T209" s="171">
        <v>0.1</v>
      </c>
      <c r="U209" s="171"/>
      <c r="V209" s="171"/>
      <c r="W209" s="22">
        <v>1</v>
      </c>
      <c r="X209" s="29">
        <v>45812.96</v>
      </c>
      <c r="Y209" s="29">
        <v>45812.96</v>
      </c>
      <c r="Z209" s="36">
        <v>23266.56</v>
      </c>
      <c r="AA209" s="36">
        <f t="shared" si="223"/>
        <v>1</v>
      </c>
      <c r="AB209" s="29"/>
      <c r="AC209" s="29" t="e">
        <f t="shared" si="224"/>
        <v>#REF!</v>
      </c>
      <c r="AD209" s="29" t="e">
        <f t="shared" si="225"/>
        <v>#REF!</v>
      </c>
      <c r="AE209" s="172" t="e">
        <f t="shared" si="226"/>
        <v>#REF!</v>
      </c>
      <c r="AF209" s="28"/>
      <c r="AG209" s="24">
        <v>0.1</v>
      </c>
      <c r="AH209" s="173">
        <f t="shared" si="227"/>
        <v>1</v>
      </c>
      <c r="AI209" s="173">
        <v>0.1</v>
      </c>
      <c r="AJ209" s="173">
        <f t="shared" si="228"/>
        <v>-0.9</v>
      </c>
      <c r="AK209" s="134">
        <f t="shared" si="229"/>
        <v>0.1</v>
      </c>
      <c r="AL209" s="174">
        <f t="shared" ref="AL209:AU209" si="242">M209</f>
        <v>0</v>
      </c>
      <c r="AM209" s="174">
        <f t="shared" si="242"/>
        <v>0.2</v>
      </c>
      <c r="AN209" s="174">
        <f t="shared" si="242"/>
        <v>0.5</v>
      </c>
      <c r="AO209" s="174">
        <f t="shared" si="242"/>
        <v>0</v>
      </c>
      <c r="AP209" s="174">
        <f t="shared" si="242"/>
        <v>0</v>
      </c>
      <c r="AQ209" s="174">
        <f t="shared" si="242"/>
        <v>0.1</v>
      </c>
      <c r="AR209" s="174">
        <f t="shared" si="242"/>
        <v>0.1</v>
      </c>
      <c r="AS209" s="174">
        <f t="shared" si="242"/>
        <v>0.1</v>
      </c>
      <c r="AT209" s="174">
        <f t="shared" si="242"/>
        <v>0</v>
      </c>
      <c r="AU209" s="174">
        <f t="shared" si="242"/>
        <v>0</v>
      </c>
      <c r="AV209" s="175">
        <f t="shared" si="231"/>
        <v>1</v>
      </c>
      <c r="AW209" s="176" t="e">
        <f>#REF!/1000</f>
        <v>#REF!</v>
      </c>
      <c r="AX209" s="176" t="e">
        <f>#REF!/1000</f>
        <v>#REF!</v>
      </c>
      <c r="AY209" s="176" t="e">
        <f>#REF!/1000</f>
        <v>#REF!</v>
      </c>
      <c r="AZ209" s="176" t="e">
        <f>#REF!/1000</f>
        <v>#REF!</v>
      </c>
      <c r="BA209" s="176" t="e">
        <f>#REF!/1000</f>
        <v>#REF!</v>
      </c>
      <c r="BB209" s="176" t="e">
        <f>#REF!/1000</f>
        <v>#REF!</v>
      </c>
      <c r="BC209" s="176" t="e">
        <f>#REF!/1000</f>
        <v>#REF!</v>
      </c>
      <c r="BD209" s="176" t="e">
        <f>#REF!/1000</f>
        <v>#REF!</v>
      </c>
      <c r="BE209" s="177" t="e">
        <f>#REF!/1000</f>
        <v>#REF!</v>
      </c>
      <c r="BF209" s="177" t="e">
        <f>#REF!/1000</f>
        <v>#REF!</v>
      </c>
      <c r="BG209" s="178" t="e">
        <f t="shared" si="232"/>
        <v>#REF!</v>
      </c>
    </row>
    <row r="210" ht="16" customHeight="1" spans="1:59">
      <c r="A210" s="22">
        <v>204</v>
      </c>
      <c r="B210" s="39" t="s">
        <v>471</v>
      </c>
      <c r="C210" s="68" t="s">
        <v>472</v>
      </c>
      <c r="D210" s="22">
        <v>242</v>
      </c>
      <c r="E210" s="22">
        <v>1</v>
      </c>
      <c r="F210" s="144">
        <v>83511</v>
      </c>
      <c r="G210" s="144" t="s">
        <v>3704</v>
      </c>
      <c r="H210" s="144" t="s">
        <v>3704</v>
      </c>
      <c r="I210" s="144" t="s">
        <v>5321</v>
      </c>
      <c r="J210" s="144" t="s">
        <v>5314</v>
      </c>
      <c r="K210" s="144">
        <f t="shared" si="222"/>
        <v>0.1</v>
      </c>
      <c r="L210" s="157">
        <v>0.1</v>
      </c>
      <c r="M210" s="171"/>
      <c r="N210" s="171">
        <v>0.18</v>
      </c>
      <c r="O210" s="171">
        <v>0.6</v>
      </c>
      <c r="P210" s="171"/>
      <c r="Q210" s="171"/>
      <c r="R210" s="171">
        <v>0.05</v>
      </c>
      <c r="S210" s="171">
        <v>0.1</v>
      </c>
      <c r="T210" s="171">
        <v>0.07</v>
      </c>
      <c r="U210" s="171"/>
      <c r="V210" s="171"/>
      <c r="W210" s="22">
        <v>1</v>
      </c>
      <c r="X210" s="29">
        <v>44281.79</v>
      </c>
      <c r="Y210" s="29">
        <v>44281.79</v>
      </c>
      <c r="Z210" s="36">
        <v>22708.22</v>
      </c>
      <c r="AA210" s="36">
        <f t="shared" si="223"/>
        <v>1</v>
      </c>
      <c r="AB210" s="29"/>
      <c r="AC210" s="29" t="e">
        <f t="shared" si="224"/>
        <v>#REF!</v>
      </c>
      <c r="AD210" s="29" t="e">
        <f t="shared" si="225"/>
        <v>#REF!</v>
      </c>
      <c r="AE210" s="172" t="e">
        <f t="shared" si="226"/>
        <v>#REF!</v>
      </c>
      <c r="AF210" s="28"/>
      <c r="AG210" s="24">
        <v>15</v>
      </c>
      <c r="AH210" s="173">
        <f t="shared" si="227"/>
        <v>1</v>
      </c>
      <c r="AI210" s="173"/>
      <c r="AJ210" s="173">
        <f t="shared" si="228"/>
        <v>14</v>
      </c>
      <c r="AK210" s="134">
        <f t="shared" si="229"/>
        <v>0.1</v>
      </c>
      <c r="AL210" s="174">
        <f t="shared" ref="AL210:AU210" si="243">M210</f>
        <v>0</v>
      </c>
      <c r="AM210" s="174">
        <f t="shared" si="243"/>
        <v>0.18</v>
      </c>
      <c r="AN210" s="174">
        <f t="shared" si="243"/>
        <v>0.6</v>
      </c>
      <c r="AO210" s="174">
        <f t="shared" si="243"/>
        <v>0</v>
      </c>
      <c r="AP210" s="174">
        <f t="shared" si="243"/>
        <v>0</v>
      </c>
      <c r="AQ210" s="174">
        <f t="shared" si="243"/>
        <v>0.05</v>
      </c>
      <c r="AR210" s="174">
        <f t="shared" si="243"/>
        <v>0.1</v>
      </c>
      <c r="AS210" s="174">
        <f t="shared" si="243"/>
        <v>0.07</v>
      </c>
      <c r="AT210" s="174">
        <f t="shared" si="243"/>
        <v>0</v>
      </c>
      <c r="AU210" s="174">
        <f t="shared" si="243"/>
        <v>0</v>
      </c>
      <c r="AV210" s="175">
        <f t="shared" si="231"/>
        <v>1</v>
      </c>
      <c r="AW210" s="176" t="e">
        <f>#REF!/1000</f>
        <v>#REF!</v>
      </c>
      <c r="AX210" s="176" t="e">
        <f>#REF!/1000</f>
        <v>#REF!</v>
      </c>
      <c r="AY210" s="176" t="e">
        <f>#REF!/1000</f>
        <v>#REF!</v>
      </c>
      <c r="AZ210" s="176" t="e">
        <f>#REF!/1000</f>
        <v>#REF!</v>
      </c>
      <c r="BA210" s="176" t="e">
        <f>#REF!/1000</f>
        <v>#REF!</v>
      </c>
      <c r="BB210" s="176" t="e">
        <f>#REF!/1000</f>
        <v>#REF!</v>
      </c>
      <c r="BC210" s="176" t="e">
        <f>#REF!/1000</f>
        <v>#REF!</v>
      </c>
      <c r="BD210" s="176" t="e">
        <f>#REF!/1000</f>
        <v>#REF!</v>
      </c>
      <c r="BE210" s="177" t="e">
        <f>#REF!/1000</f>
        <v>#REF!</v>
      </c>
      <c r="BF210" s="177" t="e">
        <f>#REF!/1000</f>
        <v>#REF!</v>
      </c>
      <c r="BG210" s="178" t="e">
        <f t="shared" si="232"/>
        <v>#REF!</v>
      </c>
    </row>
    <row r="211" ht="16" customHeight="1" spans="1:59">
      <c r="A211" s="22">
        <v>205</v>
      </c>
      <c r="B211" s="39" t="s">
        <v>5671</v>
      </c>
      <c r="C211" s="68" t="s">
        <v>5672</v>
      </c>
      <c r="D211" s="22">
        <v>123</v>
      </c>
      <c r="E211" s="22">
        <v>1</v>
      </c>
      <c r="F211" s="144">
        <v>2403315162</v>
      </c>
      <c r="G211" s="144" t="s">
        <v>3704</v>
      </c>
      <c r="H211" s="144" t="s">
        <v>3704</v>
      </c>
      <c r="I211" s="144" t="s">
        <v>5352</v>
      </c>
      <c r="J211" s="144" t="s">
        <v>5314</v>
      </c>
      <c r="K211" s="144">
        <f t="shared" si="222"/>
        <v>0.8</v>
      </c>
      <c r="L211" s="157">
        <v>0.8</v>
      </c>
      <c r="M211" s="171"/>
      <c r="N211" s="171">
        <v>0.2</v>
      </c>
      <c r="O211" s="171">
        <v>0.2</v>
      </c>
      <c r="P211" s="171">
        <v>0.1</v>
      </c>
      <c r="Q211" s="171"/>
      <c r="R211" s="171">
        <v>0.3375</v>
      </c>
      <c r="S211" s="171">
        <v>0.0625</v>
      </c>
      <c r="T211" s="171">
        <v>0.1</v>
      </c>
      <c r="U211" s="171"/>
      <c r="V211" s="171"/>
      <c r="W211" s="22">
        <v>1</v>
      </c>
      <c r="X211" s="29">
        <v>40917.95</v>
      </c>
      <c r="Y211" s="29">
        <v>40917.95</v>
      </c>
      <c r="Z211" s="36">
        <v>21892.16</v>
      </c>
      <c r="AA211" s="36">
        <f t="shared" si="223"/>
        <v>1</v>
      </c>
      <c r="AB211" s="29"/>
      <c r="AC211" s="29" t="e">
        <f t="shared" si="224"/>
        <v>#REF!</v>
      </c>
      <c r="AD211" s="29" t="e">
        <f t="shared" si="225"/>
        <v>#REF!</v>
      </c>
      <c r="AE211" s="172" t="e">
        <f t="shared" si="226"/>
        <v>#REF!</v>
      </c>
      <c r="AF211" s="28"/>
      <c r="AG211" s="24">
        <v>0.8</v>
      </c>
      <c r="AH211" s="173">
        <f t="shared" si="227"/>
        <v>1</v>
      </c>
      <c r="AI211" s="173">
        <v>0.795</v>
      </c>
      <c r="AJ211" s="173">
        <f t="shared" si="228"/>
        <v>-0.2</v>
      </c>
      <c r="AK211" s="134">
        <f t="shared" si="229"/>
        <v>0.8</v>
      </c>
      <c r="AL211" s="174">
        <f t="shared" ref="AL211:AU211" si="244">M211</f>
        <v>0</v>
      </c>
      <c r="AM211" s="174">
        <f t="shared" si="244"/>
        <v>0.2</v>
      </c>
      <c r="AN211" s="174">
        <f t="shared" si="244"/>
        <v>0.2</v>
      </c>
      <c r="AO211" s="174">
        <f t="shared" si="244"/>
        <v>0.1</v>
      </c>
      <c r="AP211" s="174">
        <f t="shared" si="244"/>
        <v>0</v>
      </c>
      <c r="AQ211" s="174">
        <f t="shared" si="244"/>
        <v>0.3375</v>
      </c>
      <c r="AR211" s="174">
        <f t="shared" si="244"/>
        <v>0.0625</v>
      </c>
      <c r="AS211" s="174">
        <f t="shared" si="244"/>
        <v>0.1</v>
      </c>
      <c r="AT211" s="174">
        <f t="shared" si="244"/>
        <v>0</v>
      </c>
      <c r="AU211" s="174">
        <f t="shared" si="244"/>
        <v>0</v>
      </c>
      <c r="AV211" s="175">
        <f t="shared" si="231"/>
        <v>1</v>
      </c>
      <c r="AW211" s="176" t="e">
        <f>#REF!/1000</f>
        <v>#REF!</v>
      </c>
      <c r="AX211" s="176" t="e">
        <f>#REF!/1000</f>
        <v>#REF!</v>
      </c>
      <c r="AY211" s="176" t="e">
        <f>#REF!/1000</f>
        <v>#REF!</v>
      </c>
      <c r="AZ211" s="176" t="e">
        <f>#REF!/1000</f>
        <v>#REF!</v>
      </c>
      <c r="BA211" s="176" t="e">
        <f>#REF!/1000</f>
        <v>#REF!</v>
      </c>
      <c r="BB211" s="176" t="e">
        <f>#REF!/1000</f>
        <v>#REF!</v>
      </c>
      <c r="BC211" s="176" t="e">
        <f>#REF!/1000</f>
        <v>#REF!</v>
      </c>
      <c r="BD211" s="176" t="e">
        <f>#REF!/1000</f>
        <v>#REF!</v>
      </c>
      <c r="BE211" s="177" t="e">
        <f>#REF!/1000</f>
        <v>#REF!</v>
      </c>
      <c r="BF211" s="177" t="e">
        <f>#REF!/1000</f>
        <v>#REF!</v>
      </c>
      <c r="BG211" s="178" t="e">
        <f t="shared" si="232"/>
        <v>#REF!</v>
      </c>
    </row>
    <row r="212" ht="16" customHeight="1" spans="1:59">
      <c r="A212" s="22">
        <v>206</v>
      </c>
      <c r="B212" s="39" t="s">
        <v>5673</v>
      </c>
      <c r="C212" s="68" t="s">
        <v>5674</v>
      </c>
      <c r="D212" s="22">
        <v>220</v>
      </c>
      <c r="E212" s="22">
        <v>1</v>
      </c>
      <c r="F212" s="144">
        <v>83146</v>
      </c>
      <c r="G212" s="144" t="s">
        <v>3704</v>
      </c>
      <c r="H212" s="144" t="s">
        <v>3704</v>
      </c>
      <c r="I212" s="144" t="s">
        <v>5321</v>
      </c>
      <c r="J212" s="144" t="s">
        <v>5314</v>
      </c>
      <c r="K212" s="144">
        <f t="shared" si="222"/>
        <v>15</v>
      </c>
      <c r="L212" s="157">
        <v>15</v>
      </c>
      <c r="M212" s="171"/>
      <c r="N212" s="171">
        <v>0.18</v>
      </c>
      <c r="O212" s="171">
        <v>0.6</v>
      </c>
      <c r="P212" s="171"/>
      <c r="Q212" s="171"/>
      <c r="R212" s="171">
        <v>0.05</v>
      </c>
      <c r="S212" s="171">
        <v>0.1</v>
      </c>
      <c r="T212" s="171">
        <v>0.07</v>
      </c>
      <c r="U212" s="171"/>
      <c r="V212" s="171"/>
      <c r="W212" s="22">
        <v>1</v>
      </c>
      <c r="X212" s="29">
        <v>35980.25</v>
      </c>
      <c r="Y212" s="29">
        <v>35980.25</v>
      </c>
      <c r="Z212" s="36">
        <v>20271.72</v>
      </c>
      <c r="AA212" s="36">
        <f t="shared" si="223"/>
        <v>1</v>
      </c>
      <c r="AB212" s="29"/>
      <c r="AC212" s="29" t="e">
        <f t="shared" si="224"/>
        <v>#REF!</v>
      </c>
      <c r="AD212" s="29" t="e">
        <f t="shared" si="225"/>
        <v>#REF!</v>
      </c>
      <c r="AE212" s="172" t="e">
        <f t="shared" si="226"/>
        <v>#REF!</v>
      </c>
      <c r="AF212" s="28"/>
      <c r="AG212" s="24">
        <v>15</v>
      </c>
      <c r="AH212" s="173">
        <f t="shared" si="227"/>
        <v>1</v>
      </c>
      <c r="AI212" s="173"/>
      <c r="AJ212" s="173">
        <f t="shared" si="228"/>
        <v>14</v>
      </c>
      <c r="AK212" s="134">
        <f t="shared" si="229"/>
        <v>15</v>
      </c>
      <c r="AL212" s="174">
        <f t="shared" ref="AL212:AU212" si="245">M212</f>
        <v>0</v>
      </c>
      <c r="AM212" s="174">
        <f t="shared" si="245"/>
        <v>0.18</v>
      </c>
      <c r="AN212" s="174">
        <f t="shared" si="245"/>
        <v>0.6</v>
      </c>
      <c r="AO212" s="174">
        <f t="shared" si="245"/>
        <v>0</v>
      </c>
      <c r="AP212" s="174">
        <f t="shared" si="245"/>
        <v>0</v>
      </c>
      <c r="AQ212" s="174">
        <f t="shared" si="245"/>
        <v>0.05</v>
      </c>
      <c r="AR212" s="174">
        <f t="shared" si="245"/>
        <v>0.1</v>
      </c>
      <c r="AS212" s="174">
        <f t="shared" si="245"/>
        <v>0.07</v>
      </c>
      <c r="AT212" s="174">
        <f t="shared" si="245"/>
        <v>0</v>
      </c>
      <c r="AU212" s="174">
        <f t="shared" si="245"/>
        <v>0</v>
      </c>
      <c r="AV212" s="175">
        <f t="shared" si="231"/>
        <v>1</v>
      </c>
      <c r="AW212" s="176" t="e">
        <f>#REF!/1000</f>
        <v>#REF!</v>
      </c>
      <c r="AX212" s="176" t="e">
        <f>#REF!/1000</f>
        <v>#REF!</v>
      </c>
      <c r="AY212" s="176" t="e">
        <f>#REF!/1000</f>
        <v>#REF!</v>
      </c>
      <c r="AZ212" s="176" t="e">
        <f>#REF!/1000</f>
        <v>#REF!</v>
      </c>
      <c r="BA212" s="176" t="e">
        <f>#REF!/1000</f>
        <v>#REF!</v>
      </c>
      <c r="BB212" s="176" t="e">
        <f>#REF!/1000</f>
        <v>#REF!</v>
      </c>
      <c r="BC212" s="176" t="e">
        <f>#REF!/1000</f>
        <v>#REF!</v>
      </c>
      <c r="BD212" s="176" t="e">
        <f>#REF!/1000</f>
        <v>#REF!</v>
      </c>
      <c r="BE212" s="177" t="e">
        <f>#REF!/1000</f>
        <v>#REF!</v>
      </c>
      <c r="BF212" s="177" t="e">
        <f>#REF!/1000</f>
        <v>#REF!</v>
      </c>
      <c r="BG212" s="178" t="e">
        <f t="shared" si="232"/>
        <v>#REF!</v>
      </c>
    </row>
    <row r="213" ht="16" customHeight="1" spans="1:59">
      <c r="A213" s="22">
        <v>207</v>
      </c>
      <c r="B213" s="39" t="s">
        <v>5675</v>
      </c>
      <c r="C213" s="68" t="s">
        <v>5676</v>
      </c>
      <c r="D213" s="22">
        <v>179</v>
      </c>
      <c r="E213" s="22">
        <v>1</v>
      </c>
      <c r="F213" s="144">
        <v>83512</v>
      </c>
      <c r="G213" s="144" t="s">
        <v>3704</v>
      </c>
      <c r="H213" s="144" t="s">
        <v>3704</v>
      </c>
      <c r="I213" s="144" t="s">
        <v>5321</v>
      </c>
      <c r="J213" s="144" t="s">
        <v>5314</v>
      </c>
      <c r="K213" s="144">
        <f t="shared" si="222"/>
        <v>0.1</v>
      </c>
      <c r="L213" s="157">
        <v>0.1</v>
      </c>
      <c r="M213" s="171"/>
      <c r="N213" s="171">
        <v>0.18</v>
      </c>
      <c r="O213" s="171">
        <v>0.6</v>
      </c>
      <c r="P213" s="171"/>
      <c r="Q213" s="171"/>
      <c r="R213" s="171">
        <v>0.05</v>
      </c>
      <c r="S213" s="171">
        <v>0.1</v>
      </c>
      <c r="T213" s="171">
        <v>0.07</v>
      </c>
      <c r="U213" s="171"/>
      <c r="V213" s="171"/>
      <c r="W213" s="22">
        <v>1</v>
      </c>
      <c r="X213" s="29">
        <v>34159.84</v>
      </c>
      <c r="Y213" s="29">
        <v>34159.84</v>
      </c>
      <c r="Z213" s="36">
        <v>14813.95</v>
      </c>
      <c r="AA213" s="36">
        <f t="shared" si="223"/>
        <v>1</v>
      </c>
      <c r="AB213" s="29"/>
      <c r="AC213" s="29" t="e">
        <f t="shared" si="224"/>
        <v>#REF!</v>
      </c>
      <c r="AD213" s="29" t="e">
        <f t="shared" si="225"/>
        <v>#REF!</v>
      </c>
      <c r="AE213" s="172" t="e">
        <f t="shared" si="226"/>
        <v>#REF!</v>
      </c>
      <c r="AF213" s="28"/>
      <c r="AG213" s="24">
        <v>15</v>
      </c>
      <c r="AH213" s="173">
        <f t="shared" si="227"/>
        <v>1</v>
      </c>
      <c r="AI213" s="173"/>
      <c r="AJ213" s="173">
        <f t="shared" si="228"/>
        <v>14</v>
      </c>
      <c r="AK213" s="134">
        <f t="shared" si="229"/>
        <v>0.1</v>
      </c>
      <c r="AL213" s="174">
        <f t="shared" ref="AL213:AU213" si="246">M213</f>
        <v>0</v>
      </c>
      <c r="AM213" s="174">
        <f t="shared" si="246"/>
        <v>0.18</v>
      </c>
      <c r="AN213" s="174">
        <f t="shared" si="246"/>
        <v>0.6</v>
      </c>
      <c r="AO213" s="174">
        <f t="shared" si="246"/>
        <v>0</v>
      </c>
      <c r="AP213" s="174">
        <f t="shared" si="246"/>
        <v>0</v>
      </c>
      <c r="AQ213" s="174">
        <f t="shared" si="246"/>
        <v>0.05</v>
      </c>
      <c r="AR213" s="174">
        <f t="shared" si="246"/>
        <v>0.1</v>
      </c>
      <c r="AS213" s="174">
        <f t="shared" si="246"/>
        <v>0.07</v>
      </c>
      <c r="AT213" s="174">
        <f t="shared" si="246"/>
        <v>0</v>
      </c>
      <c r="AU213" s="174">
        <f t="shared" si="246"/>
        <v>0</v>
      </c>
      <c r="AV213" s="175">
        <f t="shared" si="231"/>
        <v>1</v>
      </c>
      <c r="AW213" s="176" t="e">
        <f>#REF!/1000</f>
        <v>#REF!</v>
      </c>
      <c r="AX213" s="176" t="e">
        <f>#REF!/1000</f>
        <v>#REF!</v>
      </c>
      <c r="AY213" s="176" t="e">
        <f>#REF!/1000</f>
        <v>#REF!</v>
      </c>
      <c r="AZ213" s="176" t="e">
        <f>#REF!/1000</f>
        <v>#REF!</v>
      </c>
      <c r="BA213" s="176" t="e">
        <f>#REF!/1000</f>
        <v>#REF!</v>
      </c>
      <c r="BB213" s="176" t="e">
        <f>#REF!/1000</f>
        <v>#REF!</v>
      </c>
      <c r="BC213" s="176" t="e">
        <f>#REF!/1000</f>
        <v>#REF!</v>
      </c>
      <c r="BD213" s="176" t="e">
        <f>#REF!/1000</f>
        <v>#REF!</v>
      </c>
      <c r="BE213" s="177" t="e">
        <f>#REF!/1000</f>
        <v>#REF!</v>
      </c>
      <c r="BF213" s="177" t="e">
        <f>#REF!/1000</f>
        <v>#REF!</v>
      </c>
      <c r="BG213" s="178" t="e">
        <f t="shared" si="232"/>
        <v>#REF!</v>
      </c>
    </row>
    <row r="214" ht="16" customHeight="1" spans="1:59">
      <c r="A214" s="22">
        <v>208</v>
      </c>
      <c r="B214" s="39" t="s">
        <v>5677</v>
      </c>
      <c r="C214" s="68" t="s">
        <v>5678</v>
      </c>
      <c r="D214" s="22">
        <v>176</v>
      </c>
      <c r="E214" s="22">
        <v>1</v>
      </c>
      <c r="F214" s="144">
        <v>2403313994</v>
      </c>
      <c r="G214" s="144" t="s">
        <v>3704</v>
      </c>
      <c r="H214" s="144" t="s">
        <v>3704</v>
      </c>
      <c r="I214" s="144" t="s">
        <v>5352</v>
      </c>
      <c r="J214" s="144" t="s">
        <v>5314</v>
      </c>
      <c r="K214" s="144">
        <f t="shared" si="222"/>
        <v>35</v>
      </c>
      <c r="L214" s="157">
        <v>35</v>
      </c>
      <c r="M214" s="171"/>
      <c r="N214" s="171">
        <v>0.18</v>
      </c>
      <c r="O214" s="171">
        <v>0.6</v>
      </c>
      <c r="P214" s="171"/>
      <c r="Q214" s="171"/>
      <c r="R214" s="171">
        <v>0.05</v>
      </c>
      <c r="S214" s="171">
        <v>0.1</v>
      </c>
      <c r="T214" s="171">
        <v>0.07</v>
      </c>
      <c r="U214" s="171"/>
      <c r="V214" s="171"/>
      <c r="W214" s="22">
        <v>1</v>
      </c>
      <c r="X214" s="29">
        <v>30248.77</v>
      </c>
      <c r="Y214" s="29">
        <v>30248.77</v>
      </c>
      <c r="Z214" s="36">
        <v>13842.13</v>
      </c>
      <c r="AA214" s="36">
        <f t="shared" si="223"/>
        <v>1</v>
      </c>
      <c r="AB214" s="29"/>
      <c r="AC214" s="29" t="e">
        <f t="shared" si="224"/>
        <v>#REF!</v>
      </c>
      <c r="AD214" s="29" t="e">
        <f t="shared" si="225"/>
        <v>#REF!</v>
      </c>
      <c r="AE214" s="172" t="e">
        <f t="shared" si="226"/>
        <v>#REF!</v>
      </c>
      <c r="AF214" s="28"/>
      <c r="AG214" s="24">
        <v>35</v>
      </c>
      <c r="AH214" s="173">
        <f t="shared" si="227"/>
        <v>1</v>
      </c>
      <c r="AI214" s="173">
        <v>35</v>
      </c>
      <c r="AJ214" s="173">
        <f t="shared" si="228"/>
        <v>34</v>
      </c>
      <c r="AK214" s="134">
        <f t="shared" si="229"/>
        <v>35</v>
      </c>
      <c r="AL214" s="174">
        <f t="shared" ref="AL214:AU214" si="247">M214</f>
        <v>0</v>
      </c>
      <c r="AM214" s="174">
        <f t="shared" si="247"/>
        <v>0.18</v>
      </c>
      <c r="AN214" s="174">
        <f t="shared" si="247"/>
        <v>0.6</v>
      </c>
      <c r="AO214" s="174">
        <f t="shared" si="247"/>
        <v>0</v>
      </c>
      <c r="AP214" s="174">
        <f t="shared" si="247"/>
        <v>0</v>
      </c>
      <c r="AQ214" s="174">
        <f t="shared" si="247"/>
        <v>0.05</v>
      </c>
      <c r="AR214" s="174">
        <f t="shared" si="247"/>
        <v>0.1</v>
      </c>
      <c r="AS214" s="174">
        <f t="shared" si="247"/>
        <v>0.07</v>
      </c>
      <c r="AT214" s="174">
        <f t="shared" si="247"/>
        <v>0</v>
      </c>
      <c r="AU214" s="174">
        <f t="shared" si="247"/>
        <v>0</v>
      </c>
      <c r="AV214" s="175">
        <f t="shared" si="231"/>
        <v>1</v>
      </c>
      <c r="AW214" s="176" t="e">
        <f>#REF!/1000</f>
        <v>#REF!</v>
      </c>
      <c r="AX214" s="176" t="e">
        <f>#REF!/1000</f>
        <v>#REF!</v>
      </c>
      <c r="AY214" s="176" t="e">
        <f>#REF!/1000</f>
        <v>#REF!</v>
      </c>
      <c r="AZ214" s="176" t="e">
        <f>#REF!/1000</f>
        <v>#REF!</v>
      </c>
      <c r="BA214" s="176" t="e">
        <f>#REF!/1000</f>
        <v>#REF!</v>
      </c>
      <c r="BB214" s="176" t="e">
        <f>#REF!/1000</f>
        <v>#REF!</v>
      </c>
      <c r="BC214" s="176" t="e">
        <f>#REF!/1000</f>
        <v>#REF!</v>
      </c>
      <c r="BD214" s="176" t="e">
        <f>#REF!/1000</f>
        <v>#REF!</v>
      </c>
      <c r="BE214" s="177" t="e">
        <f>#REF!/1000</f>
        <v>#REF!</v>
      </c>
      <c r="BF214" s="177" t="e">
        <f>#REF!/1000</f>
        <v>#REF!</v>
      </c>
      <c r="BG214" s="178" t="e">
        <f t="shared" si="232"/>
        <v>#REF!</v>
      </c>
    </row>
    <row r="215" ht="16" customHeight="1" spans="1:59">
      <c r="A215" s="22">
        <v>209</v>
      </c>
      <c r="B215" s="39" t="s">
        <v>5679</v>
      </c>
      <c r="C215" s="68" t="s">
        <v>5680</v>
      </c>
      <c r="D215" s="22">
        <v>132</v>
      </c>
      <c r="E215" s="22">
        <v>1</v>
      </c>
      <c r="F215" s="144">
        <v>2406190202</v>
      </c>
      <c r="G215" s="144" t="s">
        <v>5681</v>
      </c>
      <c r="H215" s="144" t="s">
        <v>3895</v>
      </c>
      <c r="I215" s="144" t="s">
        <v>5682</v>
      </c>
      <c r="J215" s="144" t="s">
        <v>5683</v>
      </c>
      <c r="K215" s="144">
        <f t="shared" si="222"/>
        <v>1.5</v>
      </c>
      <c r="L215" s="157">
        <v>1.5</v>
      </c>
      <c r="M215" s="171">
        <v>0.493333333333333</v>
      </c>
      <c r="N215" s="171">
        <v>0.0533333333333333</v>
      </c>
      <c r="O215" s="171"/>
      <c r="P215" s="171">
        <v>0.22</v>
      </c>
      <c r="Q215" s="171"/>
      <c r="R215" s="171"/>
      <c r="S215" s="171">
        <v>0.1</v>
      </c>
      <c r="T215" s="171">
        <v>0.133333333333333</v>
      </c>
      <c r="U215" s="171"/>
      <c r="V215" s="171"/>
      <c r="W215" s="22">
        <v>1</v>
      </c>
      <c r="X215" s="29">
        <v>26743.59</v>
      </c>
      <c r="Y215" s="29">
        <v>26743.59</v>
      </c>
      <c r="Z215" s="36">
        <v>12669.82</v>
      </c>
      <c r="AA215" s="36">
        <f t="shared" si="223"/>
        <v>1</v>
      </c>
      <c r="AB215" s="29"/>
      <c r="AC215" s="29" t="e">
        <f t="shared" si="224"/>
        <v>#REF!</v>
      </c>
      <c r="AD215" s="29" t="e">
        <f t="shared" si="225"/>
        <v>#REF!</v>
      </c>
      <c r="AE215" s="172" t="e">
        <f t="shared" si="226"/>
        <v>#REF!</v>
      </c>
      <c r="AF215" s="28"/>
      <c r="AG215" s="24">
        <v>1.5</v>
      </c>
      <c r="AH215" s="173">
        <f t="shared" si="227"/>
        <v>0.999999999999999</v>
      </c>
      <c r="AI215" s="173"/>
      <c r="AJ215" s="173">
        <f t="shared" si="228"/>
        <v>0.500000000000001</v>
      </c>
      <c r="AK215" s="134">
        <f t="shared" si="229"/>
        <v>1.5</v>
      </c>
      <c r="AL215" s="174">
        <f t="shared" ref="AL215:AU215" si="248">M215</f>
        <v>0.493333333333333</v>
      </c>
      <c r="AM215" s="174">
        <f t="shared" si="248"/>
        <v>0.0533333333333333</v>
      </c>
      <c r="AN215" s="174">
        <f t="shared" si="248"/>
        <v>0</v>
      </c>
      <c r="AO215" s="174">
        <f t="shared" si="248"/>
        <v>0.22</v>
      </c>
      <c r="AP215" s="174">
        <f t="shared" si="248"/>
        <v>0</v>
      </c>
      <c r="AQ215" s="174">
        <f t="shared" si="248"/>
        <v>0</v>
      </c>
      <c r="AR215" s="174">
        <f t="shared" si="248"/>
        <v>0.1</v>
      </c>
      <c r="AS215" s="174">
        <f t="shared" si="248"/>
        <v>0.133333333333333</v>
      </c>
      <c r="AT215" s="174">
        <f t="shared" si="248"/>
        <v>0</v>
      </c>
      <c r="AU215" s="174">
        <f t="shared" si="248"/>
        <v>0</v>
      </c>
      <c r="AV215" s="175">
        <f t="shared" si="231"/>
        <v>0.999999999999999</v>
      </c>
      <c r="AW215" s="176" t="e">
        <f>#REF!/1000</f>
        <v>#REF!</v>
      </c>
      <c r="AX215" s="176" t="e">
        <f>#REF!/1000</f>
        <v>#REF!</v>
      </c>
      <c r="AY215" s="176" t="e">
        <f>#REF!/1000</f>
        <v>#REF!</v>
      </c>
      <c r="AZ215" s="176" t="e">
        <f>#REF!/1000</f>
        <v>#REF!</v>
      </c>
      <c r="BA215" s="176" t="e">
        <f>#REF!/1000</f>
        <v>#REF!</v>
      </c>
      <c r="BB215" s="176" t="e">
        <f>#REF!/1000</f>
        <v>#REF!</v>
      </c>
      <c r="BC215" s="176" t="e">
        <f>#REF!/1000</f>
        <v>#REF!</v>
      </c>
      <c r="BD215" s="176" t="e">
        <f>#REF!/1000</f>
        <v>#REF!</v>
      </c>
      <c r="BE215" s="177" t="e">
        <f>#REF!/1000</f>
        <v>#REF!</v>
      </c>
      <c r="BF215" s="177" t="e">
        <f>#REF!/1000</f>
        <v>#REF!</v>
      </c>
      <c r="BG215" s="178" t="e">
        <f t="shared" si="232"/>
        <v>#REF!</v>
      </c>
    </row>
    <row r="216" ht="16" customHeight="1" spans="1:59">
      <c r="A216" s="22">
        <v>210</v>
      </c>
      <c r="B216" s="39" t="s">
        <v>5684</v>
      </c>
      <c r="C216" s="68" t="s">
        <v>5685</v>
      </c>
      <c r="D216" s="22">
        <v>249</v>
      </c>
      <c r="E216" s="22">
        <v>2</v>
      </c>
      <c r="F216" s="144">
        <v>83570</v>
      </c>
      <c r="G216" s="144" t="s">
        <v>3704</v>
      </c>
      <c r="H216" s="144" t="s">
        <v>3704</v>
      </c>
      <c r="I216" s="144" t="s">
        <v>5321</v>
      </c>
      <c r="J216" s="144" t="s">
        <v>5314</v>
      </c>
      <c r="K216" s="144">
        <f t="shared" si="222"/>
        <v>12.5</v>
      </c>
      <c r="L216" s="157">
        <v>25</v>
      </c>
      <c r="M216" s="171">
        <v>0.1</v>
      </c>
      <c r="N216" s="171">
        <v>0.05</v>
      </c>
      <c r="O216" s="171">
        <v>0.5</v>
      </c>
      <c r="P216" s="171"/>
      <c r="Q216" s="171"/>
      <c r="R216" s="171">
        <v>0.07</v>
      </c>
      <c r="S216" s="171">
        <v>0.18</v>
      </c>
      <c r="T216" s="171">
        <v>0.1</v>
      </c>
      <c r="U216" s="171"/>
      <c r="V216" s="171"/>
      <c r="W216" s="22">
        <v>2</v>
      </c>
      <c r="X216" s="29">
        <v>24080.755</v>
      </c>
      <c r="Y216" s="29">
        <v>48161.51</v>
      </c>
      <c r="Z216" s="36">
        <v>23780.28</v>
      </c>
      <c r="AA216" s="36">
        <f t="shared" si="223"/>
        <v>2</v>
      </c>
      <c r="AB216" s="29"/>
      <c r="AC216" s="29" t="e">
        <f t="shared" si="224"/>
        <v>#REF!</v>
      </c>
      <c r="AD216" s="29" t="e">
        <f t="shared" si="225"/>
        <v>#REF!</v>
      </c>
      <c r="AE216" s="172" t="e">
        <f t="shared" si="226"/>
        <v>#REF!</v>
      </c>
      <c r="AF216" s="28"/>
      <c r="AG216" s="24">
        <v>25</v>
      </c>
      <c r="AH216" s="173">
        <f t="shared" si="227"/>
        <v>1</v>
      </c>
      <c r="AI216" s="173"/>
      <c r="AJ216" s="173">
        <f t="shared" si="228"/>
        <v>24</v>
      </c>
      <c r="AK216" s="134">
        <f t="shared" si="229"/>
        <v>12.5</v>
      </c>
      <c r="AL216" s="174">
        <f t="shared" ref="AL216:AU216" si="249">M216</f>
        <v>0.1</v>
      </c>
      <c r="AM216" s="174">
        <f t="shared" si="249"/>
        <v>0.05</v>
      </c>
      <c r="AN216" s="174">
        <f t="shared" si="249"/>
        <v>0.5</v>
      </c>
      <c r="AO216" s="174">
        <f t="shared" si="249"/>
        <v>0</v>
      </c>
      <c r="AP216" s="174">
        <f t="shared" si="249"/>
        <v>0</v>
      </c>
      <c r="AQ216" s="174">
        <f t="shared" si="249"/>
        <v>0.07</v>
      </c>
      <c r="AR216" s="174">
        <f t="shared" si="249"/>
        <v>0.18</v>
      </c>
      <c r="AS216" s="174">
        <f t="shared" si="249"/>
        <v>0.1</v>
      </c>
      <c r="AT216" s="174">
        <f t="shared" si="249"/>
        <v>0</v>
      </c>
      <c r="AU216" s="174">
        <f t="shared" si="249"/>
        <v>0</v>
      </c>
      <c r="AV216" s="175">
        <f t="shared" si="231"/>
        <v>1</v>
      </c>
      <c r="AW216" s="176" t="e">
        <f>#REF!/1000</f>
        <v>#REF!</v>
      </c>
      <c r="AX216" s="176" t="e">
        <f>#REF!/1000</f>
        <v>#REF!</v>
      </c>
      <c r="AY216" s="176" t="e">
        <f>#REF!/1000</f>
        <v>#REF!</v>
      </c>
      <c r="AZ216" s="176" t="e">
        <f>#REF!/1000</f>
        <v>#REF!</v>
      </c>
      <c r="BA216" s="176" t="e">
        <f>#REF!/1000</f>
        <v>#REF!</v>
      </c>
      <c r="BB216" s="176" t="e">
        <f>#REF!/1000</f>
        <v>#REF!</v>
      </c>
      <c r="BC216" s="176" t="e">
        <f>#REF!/1000</f>
        <v>#REF!</v>
      </c>
      <c r="BD216" s="176" t="e">
        <f>#REF!/1000</f>
        <v>#REF!</v>
      </c>
      <c r="BE216" s="177" t="e">
        <f>#REF!/1000</f>
        <v>#REF!</v>
      </c>
      <c r="BF216" s="177" t="e">
        <f>#REF!/1000</f>
        <v>#REF!</v>
      </c>
      <c r="BG216" s="178" t="e">
        <f t="shared" si="232"/>
        <v>#REF!</v>
      </c>
    </row>
    <row r="217" ht="16" customHeight="1" spans="1:59">
      <c r="A217" s="22">
        <v>211</v>
      </c>
      <c r="B217" s="39" t="s">
        <v>5686</v>
      </c>
      <c r="C217" s="68" t="s">
        <v>5687</v>
      </c>
      <c r="D217" s="22">
        <v>156</v>
      </c>
      <c r="E217" s="22">
        <v>4</v>
      </c>
      <c r="F217" s="144">
        <v>82793</v>
      </c>
      <c r="G217" s="144" t="s">
        <v>3688</v>
      </c>
      <c r="H217" s="144" t="s">
        <v>3699</v>
      </c>
      <c r="I217" s="144" t="s">
        <v>5317</v>
      </c>
      <c r="J217" s="144" t="s">
        <v>5314</v>
      </c>
      <c r="K217" s="144">
        <f t="shared" si="222"/>
        <v>6</v>
      </c>
      <c r="L217" s="157">
        <v>24</v>
      </c>
      <c r="M217" s="171"/>
      <c r="N217" s="171">
        <v>0.7</v>
      </c>
      <c r="O217" s="171">
        <v>0.24</v>
      </c>
      <c r="P217" s="171"/>
      <c r="Q217" s="171"/>
      <c r="R217" s="171"/>
      <c r="S217" s="171">
        <v>0.06</v>
      </c>
      <c r="T217" s="171"/>
      <c r="U217" s="171"/>
      <c r="V217" s="171"/>
      <c r="W217" s="22">
        <v>4</v>
      </c>
      <c r="X217" s="29">
        <v>21958.405</v>
      </c>
      <c r="Y217" s="29">
        <v>87833.62</v>
      </c>
      <c r="Z217" s="36">
        <v>45221.52</v>
      </c>
      <c r="AA217" s="36">
        <f t="shared" si="223"/>
        <v>4</v>
      </c>
      <c r="AB217" s="29"/>
      <c r="AC217" s="29" t="e">
        <f t="shared" si="224"/>
        <v>#REF!</v>
      </c>
      <c r="AD217" s="29" t="e">
        <f t="shared" si="225"/>
        <v>#REF!</v>
      </c>
      <c r="AE217" s="172" t="e">
        <f t="shared" si="226"/>
        <v>#REF!</v>
      </c>
      <c r="AF217" s="28"/>
      <c r="AG217" s="24">
        <v>0.5</v>
      </c>
      <c r="AH217" s="173">
        <f t="shared" si="227"/>
        <v>1</v>
      </c>
      <c r="AI217" s="173"/>
      <c r="AJ217" s="173">
        <f t="shared" si="228"/>
        <v>-0.5</v>
      </c>
      <c r="AK217" s="134">
        <f t="shared" si="229"/>
        <v>6</v>
      </c>
      <c r="AL217" s="174">
        <f t="shared" ref="AL217:AU217" si="250">M217</f>
        <v>0</v>
      </c>
      <c r="AM217" s="174">
        <f t="shared" si="250"/>
        <v>0.7</v>
      </c>
      <c r="AN217" s="174">
        <f t="shared" si="250"/>
        <v>0.24</v>
      </c>
      <c r="AO217" s="174">
        <f t="shared" si="250"/>
        <v>0</v>
      </c>
      <c r="AP217" s="174">
        <f t="shared" si="250"/>
        <v>0</v>
      </c>
      <c r="AQ217" s="174">
        <f t="shared" si="250"/>
        <v>0</v>
      </c>
      <c r="AR217" s="174">
        <f t="shared" si="250"/>
        <v>0.06</v>
      </c>
      <c r="AS217" s="174">
        <f t="shared" si="250"/>
        <v>0</v>
      </c>
      <c r="AT217" s="174">
        <f t="shared" si="250"/>
        <v>0</v>
      </c>
      <c r="AU217" s="174">
        <f t="shared" si="250"/>
        <v>0</v>
      </c>
      <c r="AV217" s="175">
        <f t="shared" si="231"/>
        <v>1</v>
      </c>
      <c r="AW217" s="176" t="e">
        <f>#REF!/1000</f>
        <v>#REF!</v>
      </c>
      <c r="AX217" s="176" t="e">
        <f>#REF!/1000</f>
        <v>#REF!</v>
      </c>
      <c r="AY217" s="176" t="e">
        <f>#REF!/1000</f>
        <v>#REF!</v>
      </c>
      <c r="AZ217" s="176" t="e">
        <f>#REF!/1000</f>
        <v>#REF!</v>
      </c>
      <c r="BA217" s="176" t="e">
        <f>#REF!/1000</f>
        <v>#REF!</v>
      </c>
      <c r="BB217" s="176" t="e">
        <f>#REF!/1000</f>
        <v>#REF!</v>
      </c>
      <c r="BC217" s="176" t="e">
        <f>#REF!/1000</f>
        <v>#REF!</v>
      </c>
      <c r="BD217" s="176" t="e">
        <f>#REF!/1000</f>
        <v>#REF!</v>
      </c>
      <c r="BE217" s="177" t="e">
        <f>#REF!/1000</f>
        <v>#REF!</v>
      </c>
      <c r="BF217" s="177" t="e">
        <f>#REF!/1000</f>
        <v>#REF!</v>
      </c>
      <c r="BG217" s="178" t="e">
        <f t="shared" si="232"/>
        <v>#REF!</v>
      </c>
    </row>
    <row r="218" ht="16" customHeight="1" spans="1:59">
      <c r="A218" s="22">
        <v>212</v>
      </c>
      <c r="B218" s="39" t="s">
        <v>5688</v>
      </c>
      <c r="C218" s="68" t="s">
        <v>5689</v>
      </c>
      <c r="D218" s="22">
        <v>243</v>
      </c>
      <c r="E218" s="22">
        <v>2</v>
      </c>
      <c r="F218" s="144">
        <v>83573</v>
      </c>
      <c r="G218" s="144" t="s">
        <v>3704</v>
      </c>
      <c r="H218" s="144" t="s">
        <v>3704</v>
      </c>
      <c r="I218" s="144" t="s">
        <v>5321</v>
      </c>
      <c r="J218" s="144" t="s">
        <v>5314</v>
      </c>
      <c r="K218" s="144">
        <f t="shared" si="222"/>
        <v>0.75</v>
      </c>
      <c r="L218" s="157">
        <v>1.5</v>
      </c>
      <c r="M218" s="171">
        <v>0.493333333333333</v>
      </c>
      <c r="N218" s="171">
        <v>0.0533333333333333</v>
      </c>
      <c r="O218" s="171"/>
      <c r="P218" s="171">
        <v>0.22</v>
      </c>
      <c r="Q218" s="171"/>
      <c r="R218" s="171"/>
      <c r="S218" s="171">
        <v>0.1</v>
      </c>
      <c r="T218" s="171">
        <v>0.133333333333333</v>
      </c>
      <c r="U218" s="171"/>
      <c r="V218" s="171"/>
      <c r="W218" s="22">
        <v>2</v>
      </c>
      <c r="X218" s="29">
        <v>21741.26</v>
      </c>
      <c r="Y218" s="29">
        <v>43482.52</v>
      </c>
      <c r="Z218" s="36">
        <v>22415.84</v>
      </c>
      <c r="AA218" s="36">
        <f t="shared" si="223"/>
        <v>2</v>
      </c>
      <c r="AB218" s="29"/>
      <c r="AC218" s="29" t="e">
        <f t="shared" si="224"/>
        <v>#REF!</v>
      </c>
      <c r="AD218" s="29" t="e">
        <f t="shared" si="225"/>
        <v>#REF!</v>
      </c>
      <c r="AE218" s="172" t="e">
        <f t="shared" si="226"/>
        <v>#REF!</v>
      </c>
      <c r="AF218" s="28"/>
      <c r="AG218" s="24">
        <v>1.5</v>
      </c>
      <c r="AH218" s="173">
        <f t="shared" si="227"/>
        <v>0.999999999999999</v>
      </c>
      <c r="AI218" s="173"/>
      <c r="AJ218" s="173">
        <f t="shared" si="228"/>
        <v>0.500000000000001</v>
      </c>
      <c r="AK218" s="134">
        <f t="shared" si="229"/>
        <v>0.75</v>
      </c>
      <c r="AL218" s="174">
        <f t="shared" ref="AL218:AU218" si="251">M218</f>
        <v>0.493333333333333</v>
      </c>
      <c r="AM218" s="174">
        <f t="shared" si="251"/>
        <v>0.0533333333333333</v>
      </c>
      <c r="AN218" s="174">
        <f t="shared" si="251"/>
        <v>0</v>
      </c>
      <c r="AO218" s="174">
        <f t="shared" si="251"/>
        <v>0.22</v>
      </c>
      <c r="AP218" s="174">
        <f t="shared" si="251"/>
        <v>0</v>
      </c>
      <c r="AQ218" s="174">
        <f t="shared" si="251"/>
        <v>0</v>
      </c>
      <c r="AR218" s="174">
        <f t="shared" si="251"/>
        <v>0.1</v>
      </c>
      <c r="AS218" s="174">
        <f t="shared" si="251"/>
        <v>0.133333333333333</v>
      </c>
      <c r="AT218" s="174">
        <f t="shared" si="251"/>
        <v>0</v>
      </c>
      <c r="AU218" s="174">
        <f t="shared" si="251"/>
        <v>0</v>
      </c>
      <c r="AV218" s="175">
        <f t="shared" si="231"/>
        <v>0.999999999999999</v>
      </c>
      <c r="AW218" s="176" t="e">
        <f>#REF!/1000</f>
        <v>#REF!</v>
      </c>
      <c r="AX218" s="176" t="e">
        <f>#REF!/1000</f>
        <v>#REF!</v>
      </c>
      <c r="AY218" s="176" t="e">
        <f>#REF!/1000</f>
        <v>#REF!</v>
      </c>
      <c r="AZ218" s="176" t="e">
        <f>#REF!/1000</f>
        <v>#REF!</v>
      </c>
      <c r="BA218" s="176" t="e">
        <f>#REF!/1000</f>
        <v>#REF!</v>
      </c>
      <c r="BB218" s="176" t="e">
        <f>#REF!/1000</f>
        <v>#REF!</v>
      </c>
      <c r="BC218" s="176" t="e">
        <f>#REF!/1000</f>
        <v>#REF!</v>
      </c>
      <c r="BD218" s="176" t="e">
        <f>#REF!/1000</f>
        <v>#REF!</v>
      </c>
      <c r="BE218" s="177" t="e">
        <f>#REF!/1000</f>
        <v>#REF!</v>
      </c>
      <c r="BF218" s="177" t="e">
        <f>#REF!/1000</f>
        <v>#REF!</v>
      </c>
      <c r="BG218" s="178" t="e">
        <f t="shared" si="232"/>
        <v>#REF!</v>
      </c>
    </row>
    <row r="219" ht="16" customHeight="1" spans="1:59">
      <c r="A219" s="22">
        <v>213</v>
      </c>
      <c r="B219" s="39" t="s">
        <v>5690</v>
      </c>
      <c r="C219" s="68" t="s">
        <v>5691</v>
      </c>
      <c r="D219" s="22">
        <v>247</v>
      </c>
      <c r="E219" s="22">
        <v>2</v>
      </c>
      <c r="F219" s="144">
        <v>83580</v>
      </c>
      <c r="G219" s="144" t="s">
        <v>3704</v>
      </c>
      <c r="H219" s="144" t="s">
        <v>3704</v>
      </c>
      <c r="I219" s="144" t="s">
        <v>5321</v>
      </c>
      <c r="J219" s="144" t="s">
        <v>5314</v>
      </c>
      <c r="K219" s="144">
        <f t="shared" si="222"/>
        <v>1.5</v>
      </c>
      <c r="L219" s="157">
        <v>3</v>
      </c>
      <c r="M219" s="171">
        <v>0.35</v>
      </c>
      <c r="N219" s="171">
        <v>0.35</v>
      </c>
      <c r="O219" s="171"/>
      <c r="P219" s="171">
        <v>0.15</v>
      </c>
      <c r="Q219" s="171"/>
      <c r="R219" s="171"/>
      <c r="S219" s="171">
        <v>0.05</v>
      </c>
      <c r="T219" s="171">
        <v>0.1</v>
      </c>
      <c r="U219" s="171"/>
      <c r="V219" s="171"/>
      <c r="W219" s="22">
        <v>2</v>
      </c>
      <c r="X219" s="29">
        <v>21703.115</v>
      </c>
      <c r="Y219" s="29">
        <v>43406.23</v>
      </c>
      <c r="Z219" s="36">
        <v>22415.84</v>
      </c>
      <c r="AA219" s="36">
        <f t="shared" si="223"/>
        <v>2</v>
      </c>
      <c r="AB219" s="29"/>
      <c r="AC219" s="29" t="e">
        <f t="shared" si="224"/>
        <v>#REF!</v>
      </c>
      <c r="AD219" s="29" t="e">
        <f t="shared" si="225"/>
        <v>#REF!</v>
      </c>
      <c r="AE219" s="172" t="e">
        <f t="shared" si="226"/>
        <v>#REF!</v>
      </c>
      <c r="AF219" s="28"/>
      <c r="AG219" s="24">
        <v>3</v>
      </c>
      <c r="AH219" s="173">
        <f t="shared" si="227"/>
        <v>1</v>
      </c>
      <c r="AI219" s="173"/>
      <c r="AJ219" s="173">
        <f t="shared" si="228"/>
        <v>2</v>
      </c>
      <c r="AK219" s="134">
        <f t="shared" si="229"/>
        <v>1.5</v>
      </c>
      <c r="AL219" s="174">
        <f t="shared" ref="AL219:AU219" si="252">M219</f>
        <v>0.35</v>
      </c>
      <c r="AM219" s="174">
        <f t="shared" si="252"/>
        <v>0.35</v>
      </c>
      <c r="AN219" s="174">
        <f t="shared" si="252"/>
        <v>0</v>
      </c>
      <c r="AO219" s="174">
        <f t="shared" si="252"/>
        <v>0.15</v>
      </c>
      <c r="AP219" s="174">
        <f t="shared" si="252"/>
        <v>0</v>
      </c>
      <c r="AQ219" s="174">
        <f t="shared" si="252"/>
        <v>0</v>
      </c>
      <c r="AR219" s="174">
        <f t="shared" si="252"/>
        <v>0.05</v>
      </c>
      <c r="AS219" s="174">
        <f t="shared" si="252"/>
        <v>0.1</v>
      </c>
      <c r="AT219" s="174">
        <f t="shared" si="252"/>
        <v>0</v>
      </c>
      <c r="AU219" s="174">
        <f t="shared" si="252"/>
        <v>0</v>
      </c>
      <c r="AV219" s="175">
        <f t="shared" si="231"/>
        <v>1</v>
      </c>
      <c r="AW219" s="176" t="e">
        <f>#REF!/1000</f>
        <v>#REF!</v>
      </c>
      <c r="AX219" s="176" t="e">
        <f>#REF!/1000</f>
        <v>#REF!</v>
      </c>
      <c r="AY219" s="176" t="e">
        <f>#REF!/1000</f>
        <v>#REF!</v>
      </c>
      <c r="AZ219" s="176" t="e">
        <f>#REF!/1000</f>
        <v>#REF!</v>
      </c>
      <c r="BA219" s="176" t="e">
        <f>#REF!/1000</f>
        <v>#REF!</v>
      </c>
      <c r="BB219" s="176" t="e">
        <f>#REF!/1000</f>
        <v>#REF!</v>
      </c>
      <c r="BC219" s="176" t="e">
        <f>#REF!/1000</f>
        <v>#REF!</v>
      </c>
      <c r="BD219" s="176" t="e">
        <f>#REF!/1000</f>
        <v>#REF!</v>
      </c>
      <c r="BE219" s="177" t="e">
        <f>#REF!/1000</f>
        <v>#REF!</v>
      </c>
      <c r="BF219" s="177" t="e">
        <f>#REF!/1000</f>
        <v>#REF!</v>
      </c>
      <c r="BG219" s="178" t="e">
        <f t="shared" si="232"/>
        <v>#REF!</v>
      </c>
    </row>
    <row r="220" ht="16" customHeight="1" spans="1:59">
      <c r="A220" s="22">
        <v>214</v>
      </c>
      <c r="B220" s="39" t="s">
        <v>5692</v>
      </c>
      <c r="C220" s="68" t="s">
        <v>5693</v>
      </c>
      <c r="D220" s="22">
        <v>234</v>
      </c>
      <c r="E220" s="22">
        <v>1</v>
      </c>
      <c r="F220" s="144">
        <v>83568</v>
      </c>
      <c r="G220" s="144" t="s">
        <v>3704</v>
      </c>
      <c r="H220" s="144" t="s">
        <v>3704</v>
      </c>
      <c r="I220" s="144" t="s">
        <v>5321</v>
      </c>
      <c r="J220" s="144" t="s">
        <v>5314</v>
      </c>
      <c r="K220" s="144">
        <f t="shared" si="222"/>
        <v>25</v>
      </c>
      <c r="L220" s="157">
        <v>25</v>
      </c>
      <c r="M220" s="171">
        <v>0.1</v>
      </c>
      <c r="N220" s="171">
        <v>0.05</v>
      </c>
      <c r="O220" s="171">
        <v>0.5</v>
      </c>
      <c r="P220" s="171"/>
      <c r="Q220" s="171"/>
      <c r="R220" s="171">
        <v>0.07</v>
      </c>
      <c r="S220" s="171">
        <v>0.18</v>
      </c>
      <c r="T220" s="171">
        <v>0.1</v>
      </c>
      <c r="U220" s="171"/>
      <c r="V220" s="171"/>
      <c r="W220" s="22">
        <v>1</v>
      </c>
      <c r="X220" s="29">
        <v>21053.92</v>
      </c>
      <c r="Y220" s="29">
        <v>21053.92</v>
      </c>
      <c r="Z220" s="36">
        <v>11013</v>
      </c>
      <c r="AA220" s="36">
        <f t="shared" si="223"/>
        <v>1</v>
      </c>
      <c r="AB220" s="29"/>
      <c r="AC220" s="29" t="e">
        <f t="shared" si="224"/>
        <v>#REF!</v>
      </c>
      <c r="AD220" s="29" t="e">
        <f t="shared" si="225"/>
        <v>#REF!</v>
      </c>
      <c r="AE220" s="172" t="e">
        <f t="shared" si="226"/>
        <v>#REF!</v>
      </c>
      <c r="AF220" s="28"/>
      <c r="AG220" s="24">
        <v>25</v>
      </c>
      <c r="AH220" s="173">
        <f t="shared" si="227"/>
        <v>1</v>
      </c>
      <c r="AI220" s="173"/>
      <c r="AJ220" s="173">
        <f t="shared" si="228"/>
        <v>24</v>
      </c>
      <c r="AK220" s="134">
        <f t="shared" si="229"/>
        <v>25</v>
      </c>
      <c r="AL220" s="174">
        <f t="shared" ref="AL220:AU220" si="253">M220</f>
        <v>0.1</v>
      </c>
      <c r="AM220" s="174">
        <f t="shared" si="253"/>
        <v>0.05</v>
      </c>
      <c r="AN220" s="174">
        <f t="shared" si="253"/>
        <v>0.5</v>
      </c>
      <c r="AO220" s="174">
        <f t="shared" si="253"/>
        <v>0</v>
      </c>
      <c r="AP220" s="174">
        <f t="shared" si="253"/>
        <v>0</v>
      </c>
      <c r="AQ220" s="174">
        <f t="shared" si="253"/>
        <v>0.07</v>
      </c>
      <c r="AR220" s="174">
        <f t="shared" si="253"/>
        <v>0.18</v>
      </c>
      <c r="AS220" s="174">
        <f t="shared" si="253"/>
        <v>0.1</v>
      </c>
      <c r="AT220" s="174">
        <f t="shared" si="253"/>
        <v>0</v>
      </c>
      <c r="AU220" s="174">
        <f t="shared" si="253"/>
        <v>0</v>
      </c>
      <c r="AV220" s="175">
        <f t="shared" si="231"/>
        <v>1</v>
      </c>
      <c r="AW220" s="176" t="e">
        <f>#REF!/1000</f>
        <v>#REF!</v>
      </c>
      <c r="AX220" s="176" t="e">
        <f>#REF!/1000</f>
        <v>#REF!</v>
      </c>
      <c r="AY220" s="176" t="e">
        <f>#REF!/1000</f>
        <v>#REF!</v>
      </c>
      <c r="AZ220" s="176" t="e">
        <f>#REF!/1000</f>
        <v>#REF!</v>
      </c>
      <c r="BA220" s="176" t="e">
        <f>#REF!/1000</f>
        <v>#REF!</v>
      </c>
      <c r="BB220" s="176" t="e">
        <f>#REF!/1000</f>
        <v>#REF!</v>
      </c>
      <c r="BC220" s="176" t="e">
        <f>#REF!/1000</f>
        <v>#REF!</v>
      </c>
      <c r="BD220" s="176" t="e">
        <f>#REF!/1000</f>
        <v>#REF!</v>
      </c>
      <c r="BE220" s="177" t="e">
        <f>#REF!/1000</f>
        <v>#REF!</v>
      </c>
      <c r="BF220" s="177" t="e">
        <f>#REF!/1000</f>
        <v>#REF!</v>
      </c>
      <c r="BG220" s="178" t="e">
        <f t="shared" si="232"/>
        <v>#REF!</v>
      </c>
    </row>
    <row r="221" ht="16" customHeight="1" spans="1:59">
      <c r="A221" s="22">
        <v>215</v>
      </c>
      <c r="B221" s="39" t="s">
        <v>5694</v>
      </c>
      <c r="C221" s="68" t="s">
        <v>5695</v>
      </c>
      <c r="D221" s="22">
        <v>163</v>
      </c>
      <c r="E221" s="22">
        <v>1</v>
      </c>
      <c r="F221" s="144">
        <v>82953</v>
      </c>
      <c r="G221" s="144" t="s">
        <v>3704</v>
      </c>
      <c r="H221" s="144" t="s">
        <v>3704</v>
      </c>
      <c r="I221" s="144" t="s">
        <v>5321</v>
      </c>
      <c r="J221" s="144" t="s">
        <v>5314</v>
      </c>
      <c r="K221" s="144">
        <f t="shared" si="222"/>
        <v>25</v>
      </c>
      <c r="L221" s="157">
        <v>25</v>
      </c>
      <c r="M221" s="171">
        <v>0.1</v>
      </c>
      <c r="N221" s="171">
        <v>0.05</v>
      </c>
      <c r="O221" s="171">
        <v>0.5</v>
      </c>
      <c r="P221" s="171"/>
      <c r="Q221" s="171"/>
      <c r="R221" s="171">
        <v>0.07</v>
      </c>
      <c r="S221" s="171">
        <v>0.18</v>
      </c>
      <c r="T221" s="171">
        <v>0.1</v>
      </c>
      <c r="U221" s="171"/>
      <c r="V221" s="171"/>
      <c r="W221" s="22">
        <v>1</v>
      </c>
      <c r="X221" s="29">
        <v>19986.09</v>
      </c>
      <c r="Y221" s="29">
        <v>19986.09</v>
      </c>
      <c r="Z221" s="36">
        <v>7796.81</v>
      </c>
      <c r="AA221" s="36">
        <f t="shared" si="223"/>
        <v>1</v>
      </c>
      <c r="AB221" s="29"/>
      <c r="AC221" s="29" t="e">
        <f t="shared" si="224"/>
        <v>#REF!</v>
      </c>
      <c r="AD221" s="29" t="e">
        <f t="shared" si="225"/>
        <v>#REF!</v>
      </c>
      <c r="AE221" s="172" t="e">
        <f t="shared" si="226"/>
        <v>#REF!</v>
      </c>
      <c r="AF221" s="28"/>
      <c r="AG221" s="24">
        <v>25</v>
      </c>
      <c r="AH221" s="173">
        <f t="shared" si="227"/>
        <v>1</v>
      </c>
      <c r="AI221" s="173"/>
      <c r="AJ221" s="173">
        <f t="shared" si="228"/>
        <v>24</v>
      </c>
      <c r="AK221" s="134">
        <f t="shared" si="229"/>
        <v>25</v>
      </c>
      <c r="AL221" s="174">
        <f t="shared" ref="AL221:AU221" si="254">M221</f>
        <v>0.1</v>
      </c>
      <c r="AM221" s="174">
        <f t="shared" si="254"/>
        <v>0.05</v>
      </c>
      <c r="AN221" s="174">
        <f t="shared" si="254"/>
        <v>0.5</v>
      </c>
      <c r="AO221" s="174">
        <f t="shared" si="254"/>
        <v>0</v>
      </c>
      <c r="AP221" s="174">
        <f t="shared" si="254"/>
        <v>0</v>
      </c>
      <c r="AQ221" s="174">
        <f t="shared" si="254"/>
        <v>0.07</v>
      </c>
      <c r="AR221" s="174">
        <f t="shared" si="254"/>
        <v>0.18</v>
      </c>
      <c r="AS221" s="174">
        <f t="shared" si="254"/>
        <v>0.1</v>
      </c>
      <c r="AT221" s="174">
        <f t="shared" si="254"/>
        <v>0</v>
      </c>
      <c r="AU221" s="174">
        <f t="shared" si="254"/>
        <v>0</v>
      </c>
      <c r="AV221" s="175">
        <f t="shared" si="231"/>
        <v>1</v>
      </c>
      <c r="AW221" s="176" t="e">
        <f>#REF!/1000</f>
        <v>#REF!</v>
      </c>
      <c r="AX221" s="176" t="e">
        <f>#REF!/1000</f>
        <v>#REF!</v>
      </c>
      <c r="AY221" s="176" t="e">
        <f>#REF!/1000</f>
        <v>#REF!</v>
      </c>
      <c r="AZ221" s="176" t="e">
        <f>#REF!/1000</f>
        <v>#REF!</v>
      </c>
      <c r="BA221" s="176" t="e">
        <f>#REF!/1000</f>
        <v>#REF!</v>
      </c>
      <c r="BB221" s="176" t="e">
        <f>#REF!/1000</f>
        <v>#REF!</v>
      </c>
      <c r="BC221" s="176" t="e">
        <f>#REF!/1000</f>
        <v>#REF!</v>
      </c>
      <c r="BD221" s="176" t="e">
        <f>#REF!/1000</f>
        <v>#REF!</v>
      </c>
      <c r="BE221" s="177" t="e">
        <f>#REF!/1000</f>
        <v>#REF!</v>
      </c>
      <c r="BF221" s="177" t="e">
        <f>#REF!/1000</f>
        <v>#REF!</v>
      </c>
      <c r="BG221" s="178" t="e">
        <f t="shared" si="232"/>
        <v>#REF!</v>
      </c>
    </row>
    <row r="222" ht="16" customHeight="1" spans="1:59">
      <c r="A222" s="22">
        <v>216</v>
      </c>
      <c r="B222" s="39" t="s">
        <v>5696</v>
      </c>
      <c r="C222" s="68" t="s">
        <v>5697</v>
      </c>
      <c r="D222" s="22">
        <v>143</v>
      </c>
      <c r="E222" s="22">
        <v>1</v>
      </c>
      <c r="F222" s="144">
        <v>82952</v>
      </c>
      <c r="G222" s="144" t="s">
        <v>3688</v>
      </c>
      <c r="H222" s="144" t="s">
        <v>3699</v>
      </c>
      <c r="I222" s="144" t="s">
        <v>5317</v>
      </c>
      <c r="J222" s="144" t="s">
        <v>5314</v>
      </c>
      <c r="K222" s="144">
        <f t="shared" si="222"/>
        <v>25</v>
      </c>
      <c r="L222" s="157">
        <v>25</v>
      </c>
      <c r="M222" s="171">
        <v>0.1</v>
      </c>
      <c r="N222" s="171">
        <v>0.05</v>
      </c>
      <c r="O222" s="171">
        <v>0.5</v>
      </c>
      <c r="P222" s="171"/>
      <c r="Q222" s="171"/>
      <c r="R222" s="171">
        <v>0.07</v>
      </c>
      <c r="S222" s="171">
        <v>0.18</v>
      </c>
      <c r="T222" s="171">
        <v>0.1</v>
      </c>
      <c r="U222" s="171"/>
      <c r="V222" s="171"/>
      <c r="W222" s="22">
        <v>1</v>
      </c>
      <c r="X222" s="29">
        <v>18523.55</v>
      </c>
      <c r="Y222" s="29">
        <v>18523.55</v>
      </c>
      <c r="Z222" s="36">
        <v>7406.97</v>
      </c>
      <c r="AA222" s="36">
        <f t="shared" si="223"/>
        <v>1</v>
      </c>
      <c r="AB222" s="29"/>
      <c r="AC222" s="29" t="e">
        <f t="shared" si="224"/>
        <v>#REF!</v>
      </c>
      <c r="AD222" s="29" t="e">
        <f t="shared" si="225"/>
        <v>#REF!</v>
      </c>
      <c r="AE222" s="172" t="e">
        <f t="shared" si="226"/>
        <v>#REF!</v>
      </c>
      <c r="AF222" s="28"/>
      <c r="AG222" s="24">
        <v>25</v>
      </c>
      <c r="AH222" s="173">
        <f t="shared" si="227"/>
        <v>1</v>
      </c>
      <c r="AI222" s="173"/>
      <c r="AJ222" s="173">
        <f t="shared" si="228"/>
        <v>24</v>
      </c>
      <c r="AK222" s="134">
        <f t="shared" si="229"/>
        <v>25</v>
      </c>
      <c r="AL222" s="174">
        <f t="shared" ref="AL222:AU222" si="255">M222</f>
        <v>0.1</v>
      </c>
      <c r="AM222" s="174">
        <f t="shared" si="255"/>
        <v>0.05</v>
      </c>
      <c r="AN222" s="174">
        <f t="shared" si="255"/>
        <v>0.5</v>
      </c>
      <c r="AO222" s="174">
        <f t="shared" si="255"/>
        <v>0</v>
      </c>
      <c r="AP222" s="174">
        <f t="shared" si="255"/>
        <v>0</v>
      </c>
      <c r="AQ222" s="174">
        <f t="shared" si="255"/>
        <v>0.07</v>
      </c>
      <c r="AR222" s="174">
        <f t="shared" si="255"/>
        <v>0.18</v>
      </c>
      <c r="AS222" s="174">
        <f t="shared" si="255"/>
        <v>0.1</v>
      </c>
      <c r="AT222" s="174">
        <f t="shared" si="255"/>
        <v>0</v>
      </c>
      <c r="AU222" s="174">
        <f t="shared" si="255"/>
        <v>0</v>
      </c>
      <c r="AV222" s="175">
        <f t="shared" si="231"/>
        <v>1</v>
      </c>
      <c r="AW222" s="176" t="e">
        <f>#REF!/1000</f>
        <v>#REF!</v>
      </c>
      <c r="AX222" s="176" t="e">
        <f>#REF!/1000</f>
        <v>#REF!</v>
      </c>
      <c r="AY222" s="176" t="e">
        <f>#REF!/1000</f>
        <v>#REF!</v>
      </c>
      <c r="AZ222" s="176" t="e">
        <f>#REF!/1000</f>
        <v>#REF!</v>
      </c>
      <c r="BA222" s="176" t="e">
        <f>#REF!/1000</f>
        <v>#REF!</v>
      </c>
      <c r="BB222" s="176" t="e">
        <f>#REF!/1000</f>
        <v>#REF!</v>
      </c>
      <c r="BC222" s="176" t="e">
        <f>#REF!/1000</f>
        <v>#REF!</v>
      </c>
      <c r="BD222" s="176" t="e">
        <f>#REF!/1000</f>
        <v>#REF!</v>
      </c>
      <c r="BE222" s="177" t="e">
        <f>#REF!/1000</f>
        <v>#REF!</v>
      </c>
      <c r="BF222" s="177" t="e">
        <f>#REF!/1000</f>
        <v>#REF!</v>
      </c>
      <c r="BG222" s="178" t="e">
        <f t="shared" si="232"/>
        <v>#REF!</v>
      </c>
    </row>
    <row r="223" ht="16" customHeight="1" spans="1:59">
      <c r="A223" s="22">
        <v>217</v>
      </c>
      <c r="B223" s="39" t="s">
        <v>5698</v>
      </c>
      <c r="C223" s="68" t="s">
        <v>5699</v>
      </c>
      <c r="D223" s="22">
        <v>190</v>
      </c>
      <c r="E223" s="22">
        <v>1</v>
      </c>
      <c r="F223" s="144">
        <v>82880</v>
      </c>
      <c r="G223" s="144" t="s">
        <v>3688</v>
      </c>
      <c r="H223" s="144" t="s">
        <v>3699</v>
      </c>
      <c r="I223" s="144" t="s">
        <v>5317</v>
      </c>
      <c r="J223" s="144" t="s">
        <v>5314</v>
      </c>
      <c r="K223" s="144">
        <f t="shared" si="222"/>
        <v>1</v>
      </c>
      <c r="L223" s="157">
        <v>1</v>
      </c>
      <c r="M223" s="171">
        <v>0.6</v>
      </c>
      <c r="N223" s="171">
        <v>0.03</v>
      </c>
      <c r="O223" s="171"/>
      <c r="P223" s="171">
        <v>0.18</v>
      </c>
      <c r="Q223" s="171"/>
      <c r="R223" s="171"/>
      <c r="S223" s="171">
        <v>0.07</v>
      </c>
      <c r="T223" s="171">
        <v>0.12</v>
      </c>
      <c r="U223" s="171"/>
      <c r="V223" s="171"/>
      <c r="W223" s="22">
        <v>1</v>
      </c>
      <c r="X223" s="29">
        <v>17019.75</v>
      </c>
      <c r="Y223" s="29">
        <v>17019.75</v>
      </c>
      <c r="Z223" s="36">
        <v>6919.67</v>
      </c>
      <c r="AA223" s="36">
        <f t="shared" si="223"/>
        <v>1</v>
      </c>
      <c r="AB223" s="29"/>
      <c r="AC223" s="29" t="e">
        <f t="shared" si="224"/>
        <v>#REF!</v>
      </c>
      <c r="AD223" s="29" t="e">
        <f t="shared" si="225"/>
        <v>#REF!</v>
      </c>
      <c r="AE223" s="172" t="e">
        <f t="shared" si="226"/>
        <v>#REF!</v>
      </c>
      <c r="AF223" s="28"/>
      <c r="AG223" s="24">
        <v>1</v>
      </c>
      <c r="AH223" s="173">
        <f t="shared" si="227"/>
        <v>1</v>
      </c>
      <c r="AI223" s="173">
        <v>1</v>
      </c>
      <c r="AJ223" s="173">
        <f t="shared" si="228"/>
        <v>0</v>
      </c>
      <c r="AK223" s="134">
        <f t="shared" si="229"/>
        <v>1</v>
      </c>
      <c r="AL223" s="174">
        <f t="shared" ref="AL223:AU223" si="256">M223</f>
        <v>0.6</v>
      </c>
      <c r="AM223" s="174">
        <f t="shared" si="256"/>
        <v>0.03</v>
      </c>
      <c r="AN223" s="174">
        <f t="shared" si="256"/>
        <v>0</v>
      </c>
      <c r="AO223" s="174">
        <f t="shared" si="256"/>
        <v>0.18</v>
      </c>
      <c r="AP223" s="174">
        <f t="shared" si="256"/>
        <v>0</v>
      </c>
      <c r="AQ223" s="174">
        <f t="shared" si="256"/>
        <v>0</v>
      </c>
      <c r="AR223" s="174">
        <f t="shared" si="256"/>
        <v>0.07</v>
      </c>
      <c r="AS223" s="174">
        <f t="shared" si="256"/>
        <v>0.12</v>
      </c>
      <c r="AT223" s="174">
        <f t="shared" si="256"/>
        <v>0</v>
      </c>
      <c r="AU223" s="174">
        <f t="shared" si="256"/>
        <v>0</v>
      </c>
      <c r="AV223" s="175">
        <f t="shared" si="231"/>
        <v>1</v>
      </c>
      <c r="AW223" s="176" t="e">
        <f>#REF!/1000</f>
        <v>#REF!</v>
      </c>
      <c r="AX223" s="176" t="e">
        <f>#REF!/1000</f>
        <v>#REF!</v>
      </c>
      <c r="AY223" s="176" t="e">
        <f>#REF!/1000</f>
        <v>#REF!</v>
      </c>
      <c r="AZ223" s="176" t="e">
        <f>#REF!/1000</f>
        <v>#REF!</v>
      </c>
      <c r="BA223" s="176" t="e">
        <f>#REF!/1000</f>
        <v>#REF!</v>
      </c>
      <c r="BB223" s="176" t="e">
        <f>#REF!/1000</f>
        <v>#REF!</v>
      </c>
      <c r="BC223" s="176" t="e">
        <f>#REF!/1000</f>
        <v>#REF!</v>
      </c>
      <c r="BD223" s="176" t="e">
        <f>#REF!/1000</f>
        <v>#REF!</v>
      </c>
      <c r="BE223" s="177" t="e">
        <f>#REF!/1000</f>
        <v>#REF!</v>
      </c>
      <c r="BF223" s="177" t="e">
        <f>#REF!/1000</f>
        <v>#REF!</v>
      </c>
      <c r="BG223" s="178" t="e">
        <f t="shared" si="232"/>
        <v>#REF!</v>
      </c>
    </row>
    <row r="224" ht="16" customHeight="1" spans="1:59">
      <c r="A224" s="22">
        <v>218</v>
      </c>
      <c r="B224" s="39" t="s">
        <v>5700</v>
      </c>
      <c r="C224" s="68" t="s">
        <v>5701</v>
      </c>
      <c r="D224" s="22">
        <v>204</v>
      </c>
      <c r="E224" s="22">
        <v>1</v>
      </c>
      <c r="F224" s="144">
        <v>82892</v>
      </c>
      <c r="G224" s="144" t="s">
        <v>3688</v>
      </c>
      <c r="H224" s="144" t="s">
        <v>3699</v>
      </c>
      <c r="I224" s="144" t="s">
        <v>5317</v>
      </c>
      <c r="J224" s="144" t="s">
        <v>5314</v>
      </c>
      <c r="K224" s="144">
        <f t="shared" si="222"/>
        <v>25</v>
      </c>
      <c r="L224" s="157">
        <v>25</v>
      </c>
      <c r="M224" s="171">
        <v>0.1</v>
      </c>
      <c r="N224" s="171">
        <v>0.05</v>
      </c>
      <c r="O224" s="171">
        <v>0.5</v>
      </c>
      <c r="P224" s="171"/>
      <c r="Q224" s="171"/>
      <c r="R224" s="171">
        <v>0.07</v>
      </c>
      <c r="S224" s="171">
        <v>0.18</v>
      </c>
      <c r="T224" s="171">
        <v>0.1</v>
      </c>
      <c r="U224" s="171"/>
      <c r="V224" s="171"/>
      <c r="W224" s="22">
        <v>1</v>
      </c>
      <c r="X224" s="29">
        <v>16477.08</v>
      </c>
      <c r="Y224" s="29">
        <v>16477.08</v>
      </c>
      <c r="Z224" s="36">
        <v>6724.75</v>
      </c>
      <c r="AA224" s="36">
        <f t="shared" si="223"/>
        <v>1</v>
      </c>
      <c r="AB224" s="29"/>
      <c r="AC224" s="29" t="e">
        <f t="shared" si="224"/>
        <v>#REF!</v>
      </c>
      <c r="AD224" s="29" t="e">
        <f t="shared" si="225"/>
        <v>#REF!</v>
      </c>
      <c r="AE224" s="172" t="e">
        <f t="shared" si="226"/>
        <v>#REF!</v>
      </c>
      <c r="AF224" s="28"/>
      <c r="AG224" s="24">
        <v>25</v>
      </c>
      <c r="AH224" s="173">
        <f t="shared" si="227"/>
        <v>1</v>
      </c>
      <c r="AI224" s="173"/>
      <c r="AJ224" s="173">
        <f t="shared" si="228"/>
        <v>24</v>
      </c>
      <c r="AK224" s="134">
        <f t="shared" si="229"/>
        <v>25</v>
      </c>
      <c r="AL224" s="174">
        <f t="shared" ref="AL224:AU224" si="257">M224</f>
        <v>0.1</v>
      </c>
      <c r="AM224" s="174">
        <f t="shared" si="257"/>
        <v>0.05</v>
      </c>
      <c r="AN224" s="174">
        <f t="shared" si="257"/>
        <v>0.5</v>
      </c>
      <c r="AO224" s="174">
        <f t="shared" si="257"/>
        <v>0</v>
      </c>
      <c r="AP224" s="174">
        <f t="shared" si="257"/>
        <v>0</v>
      </c>
      <c r="AQ224" s="174">
        <f t="shared" si="257"/>
        <v>0.07</v>
      </c>
      <c r="AR224" s="174">
        <f t="shared" si="257"/>
        <v>0.18</v>
      </c>
      <c r="AS224" s="174">
        <f t="shared" si="257"/>
        <v>0.1</v>
      </c>
      <c r="AT224" s="174">
        <f t="shared" si="257"/>
        <v>0</v>
      </c>
      <c r="AU224" s="174">
        <f t="shared" si="257"/>
        <v>0</v>
      </c>
      <c r="AV224" s="175">
        <f t="shared" si="231"/>
        <v>1</v>
      </c>
      <c r="AW224" s="176" t="e">
        <f>#REF!/1000</f>
        <v>#REF!</v>
      </c>
      <c r="AX224" s="176" t="e">
        <f>#REF!/1000</f>
        <v>#REF!</v>
      </c>
      <c r="AY224" s="176" t="e">
        <f>#REF!/1000</f>
        <v>#REF!</v>
      </c>
      <c r="AZ224" s="176" t="e">
        <f>#REF!/1000</f>
        <v>#REF!</v>
      </c>
      <c r="BA224" s="176" t="e">
        <f>#REF!/1000</f>
        <v>#REF!</v>
      </c>
      <c r="BB224" s="176" t="e">
        <f>#REF!/1000</f>
        <v>#REF!</v>
      </c>
      <c r="BC224" s="176" t="e">
        <f>#REF!/1000</f>
        <v>#REF!</v>
      </c>
      <c r="BD224" s="176" t="e">
        <f>#REF!/1000</f>
        <v>#REF!</v>
      </c>
      <c r="BE224" s="177" t="e">
        <f>#REF!/1000</f>
        <v>#REF!</v>
      </c>
      <c r="BF224" s="177" t="e">
        <f>#REF!/1000</f>
        <v>#REF!</v>
      </c>
      <c r="BG224" s="178" t="e">
        <f t="shared" si="232"/>
        <v>#REF!</v>
      </c>
    </row>
    <row r="225" ht="16" customHeight="1" spans="1:59">
      <c r="A225" s="22">
        <v>219</v>
      </c>
      <c r="B225" s="39" t="s">
        <v>5702</v>
      </c>
      <c r="C225" s="68" t="s">
        <v>5703</v>
      </c>
      <c r="D225" s="22">
        <v>163</v>
      </c>
      <c r="E225" s="22">
        <v>2</v>
      </c>
      <c r="F225" s="144">
        <v>82859</v>
      </c>
      <c r="G225" s="144" t="s">
        <v>3704</v>
      </c>
      <c r="H225" s="144" t="s">
        <v>3704</v>
      </c>
      <c r="I225" s="144" t="s">
        <v>5321</v>
      </c>
      <c r="J225" s="144" t="s">
        <v>5314</v>
      </c>
      <c r="K225" s="144">
        <f t="shared" si="222"/>
        <v>15</v>
      </c>
      <c r="L225" s="157">
        <v>30</v>
      </c>
      <c r="M225" s="171">
        <v>0.1</v>
      </c>
      <c r="N225" s="171">
        <v>0.05</v>
      </c>
      <c r="O225" s="171">
        <v>0.5</v>
      </c>
      <c r="P225" s="171"/>
      <c r="Q225" s="171"/>
      <c r="R225" s="171">
        <v>0.07</v>
      </c>
      <c r="S225" s="171">
        <v>0.18</v>
      </c>
      <c r="T225" s="171">
        <v>0.1</v>
      </c>
      <c r="U225" s="171"/>
      <c r="V225" s="171"/>
      <c r="W225" s="22">
        <v>2</v>
      </c>
      <c r="X225" s="29">
        <v>14276.94</v>
      </c>
      <c r="Y225" s="29">
        <v>28553.88</v>
      </c>
      <c r="Z225" s="36">
        <v>12279.98</v>
      </c>
      <c r="AA225" s="36">
        <f t="shared" si="223"/>
        <v>2</v>
      </c>
      <c r="AB225" s="29"/>
      <c r="AC225" s="29" t="e">
        <f t="shared" si="224"/>
        <v>#REF!</v>
      </c>
      <c r="AD225" s="29" t="e">
        <f t="shared" si="225"/>
        <v>#REF!</v>
      </c>
      <c r="AE225" s="172" t="e">
        <f t="shared" si="226"/>
        <v>#REF!</v>
      </c>
      <c r="AF225" s="28"/>
      <c r="AG225" s="24">
        <v>25</v>
      </c>
      <c r="AH225" s="173">
        <f t="shared" si="227"/>
        <v>1</v>
      </c>
      <c r="AI225" s="173"/>
      <c r="AJ225" s="173">
        <f t="shared" si="228"/>
        <v>24</v>
      </c>
      <c r="AK225" s="134">
        <f t="shared" si="229"/>
        <v>15</v>
      </c>
      <c r="AL225" s="174">
        <f t="shared" ref="AL225:AU225" si="258">M225</f>
        <v>0.1</v>
      </c>
      <c r="AM225" s="174">
        <f t="shared" si="258"/>
        <v>0.05</v>
      </c>
      <c r="AN225" s="174">
        <f t="shared" si="258"/>
        <v>0.5</v>
      </c>
      <c r="AO225" s="174">
        <f t="shared" si="258"/>
        <v>0</v>
      </c>
      <c r="AP225" s="174">
        <f t="shared" si="258"/>
        <v>0</v>
      </c>
      <c r="AQ225" s="174">
        <f t="shared" si="258"/>
        <v>0.07</v>
      </c>
      <c r="AR225" s="174">
        <f t="shared" si="258"/>
        <v>0.18</v>
      </c>
      <c r="AS225" s="174">
        <f t="shared" si="258"/>
        <v>0.1</v>
      </c>
      <c r="AT225" s="174">
        <f t="shared" si="258"/>
        <v>0</v>
      </c>
      <c r="AU225" s="174">
        <f t="shared" si="258"/>
        <v>0</v>
      </c>
      <c r="AV225" s="175">
        <f t="shared" si="231"/>
        <v>1</v>
      </c>
      <c r="AW225" s="176" t="e">
        <f>#REF!/1000</f>
        <v>#REF!</v>
      </c>
      <c r="AX225" s="176" t="e">
        <f>#REF!/1000</f>
        <v>#REF!</v>
      </c>
      <c r="AY225" s="176" t="e">
        <f>#REF!/1000</f>
        <v>#REF!</v>
      </c>
      <c r="AZ225" s="176" t="e">
        <f>#REF!/1000</f>
        <v>#REF!</v>
      </c>
      <c r="BA225" s="176" t="e">
        <f>#REF!/1000</f>
        <v>#REF!</v>
      </c>
      <c r="BB225" s="176" t="e">
        <f>#REF!/1000</f>
        <v>#REF!</v>
      </c>
      <c r="BC225" s="176" t="e">
        <f>#REF!/1000</f>
        <v>#REF!</v>
      </c>
      <c r="BD225" s="176" t="e">
        <f>#REF!/1000</f>
        <v>#REF!</v>
      </c>
      <c r="BE225" s="177" t="e">
        <f>#REF!/1000</f>
        <v>#REF!</v>
      </c>
      <c r="BF225" s="177" t="e">
        <f>#REF!/1000</f>
        <v>#REF!</v>
      </c>
      <c r="BG225" s="178" t="e">
        <f t="shared" si="232"/>
        <v>#REF!</v>
      </c>
    </row>
    <row r="226" ht="16" customHeight="1" spans="1:59">
      <c r="A226" s="22">
        <v>220</v>
      </c>
      <c r="B226" s="39" t="s">
        <v>464</v>
      </c>
      <c r="C226" s="68" t="s">
        <v>465</v>
      </c>
      <c r="D226" s="22">
        <v>176</v>
      </c>
      <c r="E226" s="22">
        <v>1</v>
      </c>
      <c r="F226" s="144">
        <v>2403315578</v>
      </c>
      <c r="G226" s="144" t="s">
        <v>3704</v>
      </c>
      <c r="H226" s="144" t="s">
        <v>3704</v>
      </c>
      <c r="I226" s="144" t="s">
        <v>5352</v>
      </c>
      <c r="J226" s="144" t="s">
        <v>5314</v>
      </c>
      <c r="K226" s="144">
        <f t="shared" si="222"/>
        <v>0.24</v>
      </c>
      <c r="L226" s="157">
        <v>0.24</v>
      </c>
      <c r="M226" s="171"/>
      <c r="N226" s="171">
        <v>0.166666666666667</v>
      </c>
      <c r="O226" s="171">
        <v>0.625</v>
      </c>
      <c r="P226" s="171"/>
      <c r="Q226" s="171"/>
      <c r="R226" s="171">
        <v>0.0416666666666667</v>
      </c>
      <c r="S226" s="171">
        <v>0.0833333333333333</v>
      </c>
      <c r="T226" s="171">
        <v>0.0833333333333333</v>
      </c>
      <c r="U226" s="171"/>
      <c r="V226" s="171"/>
      <c r="W226" s="22">
        <v>1</v>
      </c>
      <c r="X226" s="29">
        <v>13481.35</v>
      </c>
      <c r="Y226" s="29">
        <v>13481.35</v>
      </c>
      <c r="Z226" s="36">
        <v>5890.27</v>
      </c>
      <c r="AA226" s="36">
        <f t="shared" si="223"/>
        <v>1</v>
      </c>
      <c r="AB226" s="29"/>
      <c r="AC226" s="29" t="e">
        <f t="shared" si="224"/>
        <v>#REF!</v>
      </c>
      <c r="AD226" s="29" t="e">
        <f t="shared" si="225"/>
        <v>#REF!</v>
      </c>
      <c r="AE226" s="172" t="e">
        <f t="shared" si="226"/>
        <v>#REF!</v>
      </c>
      <c r="AF226" s="28"/>
      <c r="AG226" s="24">
        <v>0.24</v>
      </c>
      <c r="AH226" s="173">
        <f t="shared" si="227"/>
        <v>1</v>
      </c>
      <c r="AI226" s="173">
        <v>0.24</v>
      </c>
      <c r="AJ226" s="173">
        <f t="shared" si="228"/>
        <v>-0.76</v>
      </c>
      <c r="AK226" s="134">
        <f t="shared" si="229"/>
        <v>0.24</v>
      </c>
      <c r="AL226" s="174">
        <f t="shared" ref="AL226:AU226" si="259">M226</f>
        <v>0</v>
      </c>
      <c r="AM226" s="174">
        <f t="shared" si="259"/>
        <v>0.166666666666667</v>
      </c>
      <c r="AN226" s="174">
        <f t="shared" si="259"/>
        <v>0.625</v>
      </c>
      <c r="AO226" s="174">
        <f t="shared" si="259"/>
        <v>0</v>
      </c>
      <c r="AP226" s="174">
        <f t="shared" si="259"/>
        <v>0</v>
      </c>
      <c r="AQ226" s="174">
        <f t="shared" si="259"/>
        <v>0.0416666666666667</v>
      </c>
      <c r="AR226" s="174">
        <f t="shared" si="259"/>
        <v>0.0833333333333333</v>
      </c>
      <c r="AS226" s="174">
        <f t="shared" si="259"/>
        <v>0.0833333333333333</v>
      </c>
      <c r="AT226" s="174">
        <f t="shared" si="259"/>
        <v>0</v>
      </c>
      <c r="AU226" s="174">
        <f t="shared" si="259"/>
        <v>0</v>
      </c>
      <c r="AV226" s="175">
        <f t="shared" si="231"/>
        <v>1</v>
      </c>
      <c r="AW226" s="176" t="e">
        <f>#REF!/1000</f>
        <v>#REF!</v>
      </c>
      <c r="AX226" s="176" t="e">
        <f>#REF!/1000</f>
        <v>#REF!</v>
      </c>
      <c r="AY226" s="176" t="e">
        <f>#REF!/1000</f>
        <v>#REF!</v>
      </c>
      <c r="AZ226" s="176" t="e">
        <f>#REF!/1000</f>
        <v>#REF!</v>
      </c>
      <c r="BA226" s="176" t="e">
        <f>#REF!/1000</f>
        <v>#REF!</v>
      </c>
      <c r="BB226" s="176" t="e">
        <f>#REF!/1000</f>
        <v>#REF!</v>
      </c>
      <c r="BC226" s="176" t="e">
        <f>#REF!/1000</f>
        <v>#REF!</v>
      </c>
      <c r="BD226" s="176" t="e">
        <f>#REF!/1000</f>
        <v>#REF!</v>
      </c>
      <c r="BE226" s="177" t="e">
        <f>#REF!/1000</f>
        <v>#REF!</v>
      </c>
      <c r="BF226" s="177" t="e">
        <f>#REF!/1000</f>
        <v>#REF!</v>
      </c>
      <c r="BG226" s="178" t="e">
        <f t="shared" si="232"/>
        <v>#REF!</v>
      </c>
    </row>
    <row r="227" ht="16" customHeight="1" spans="1:59">
      <c r="A227" s="22">
        <v>221</v>
      </c>
      <c r="B227" s="39" t="s">
        <v>2420</v>
      </c>
      <c r="C227" s="68" t="s">
        <v>2421</v>
      </c>
      <c r="D227" s="22">
        <v>133</v>
      </c>
      <c r="E227" s="22">
        <v>1</v>
      </c>
      <c r="F227" s="144">
        <v>2403314093</v>
      </c>
      <c r="G227" s="144" t="s">
        <v>3704</v>
      </c>
      <c r="H227" s="144" t="s">
        <v>3704</v>
      </c>
      <c r="I227" s="144" t="s">
        <v>5352</v>
      </c>
      <c r="J227" s="144" t="s">
        <v>5314</v>
      </c>
      <c r="K227" s="144">
        <f t="shared" si="222"/>
        <v>25</v>
      </c>
      <c r="L227" s="157">
        <v>25</v>
      </c>
      <c r="M227" s="171">
        <v>0.1</v>
      </c>
      <c r="N227" s="171">
        <v>0.05</v>
      </c>
      <c r="O227" s="171">
        <v>0.5</v>
      </c>
      <c r="P227" s="171"/>
      <c r="Q227" s="171"/>
      <c r="R227" s="171">
        <v>0.07</v>
      </c>
      <c r="S227" s="171">
        <v>0.18</v>
      </c>
      <c r="T227" s="171">
        <v>0.1</v>
      </c>
      <c r="U227" s="171"/>
      <c r="V227" s="171"/>
      <c r="W227" s="22">
        <v>1</v>
      </c>
      <c r="X227" s="29">
        <v>13407.69</v>
      </c>
      <c r="Y227" s="29">
        <v>13407.69</v>
      </c>
      <c r="Z227" s="36">
        <v>5890.27</v>
      </c>
      <c r="AA227" s="36">
        <f t="shared" si="223"/>
        <v>1</v>
      </c>
      <c r="AB227" s="29"/>
      <c r="AC227" s="29" t="e">
        <f t="shared" si="224"/>
        <v>#REF!</v>
      </c>
      <c r="AD227" s="29" t="e">
        <f t="shared" si="225"/>
        <v>#REF!</v>
      </c>
      <c r="AE227" s="172" t="e">
        <f t="shared" si="226"/>
        <v>#REF!</v>
      </c>
      <c r="AF227" s="28"/>
      <c r="AG227" s="24">
        <v>25</v>
      </c>
      <c r="AH227" s="173">
        <f t="shared" si="227"/>
        <v>1</v>
      </c>
      <c r="AI227" s="173"/>
      <c r="AJ227" s="173">
        <f t="shared" si="228"/>
        <v>24</v>
      </c>
      <c r="AK227" s="134">
        <f t="shared" si="229"/>
        <v>25</v>
      </c>
      <c r="AL227" s="174">
        <f t="shared" ref="AL227:AU227" si="260">M227</f>
        <v>0.1</v>
      </c>
      <c r="AM227" s="174">
        <f t="shared" si="260"/>
        <v>0.05</v>
      </c>
      <c r="AN227" s="174">
        <f t="shared" si="260"/>
        <v>0.5</v>
      </c>
      <c r="AO227" s="174">
        <f t="shared" si="260"/>
        <v>0</v>
      </c>
      <c r="AP227" s="174">
        <f t="shared" si="260"/>
        <v>0</v>
      </c>
      <c r="AQ227" s="174">
        <f t="shared" si="260"/>
        <v>0.07</v>
      </c>
      <c r="AR227" s="174">
        <f t="shared" si="260"/>
        <v>0.18</v>
      </c>
      <c r="AS227" s="174">
        <f t="shared" si="260"/>
        <v>0.1</v>
      </c>
      <c r="AT227" s="174">
        <f t="shared" si="260"/>
        <v>0</v>
      </c>
      <c r="AU227" s="174">
        <f t="shared" si="260"/>
        <v>0</v>
      </c>
      <c r="AV227" s="175">
        <f t="shared" si="231"/>
        <v>1</v>
      </c>
      <c r="AW227" s="176" t="e">
        <f>#REF!/1000</f>
        <v>#REF!</v>
      </c>
      <c r="AX227" s="176" t="e">
        <f>#REF!/1000</f>
        <v>#REF!</v>
      </c>
      <c r="AY227" s="176" t="e">
        <f>#REF!/1000</f>
        <v>#REF!</v>
      </c>
      <c r="AZ227" s="176" t="e">
        <f>#REF!/1000</f>
        <v>#REF!</v>
      </c>
      <c r="BA227" s="176" t="e">
        <f>#REF!/1000</f>
        <v>#REF!</v>
      </c>
      <c r="BB227" s="176" t="e">
        <f>#REF!/1000</f>
        <v>#REF!</v>
      </c>
      <c r="BC227" s="176" t="e">
        <f>#REF!/1000</f>
        <v>#REF!</v>
      </c>
      <c r="BD227" s="176" t="e">
        <f>#REF!/1000</f>
        <v>#REF!</v>
      </c>
      <c r="BE227" s="177" t="e">
        <f>#REF!/1000</f>
        <v>#REF!</v>
      </c>
      <c r="BF227" s="177" t="e">
        <f>#REF!/1000</f>
        <v>#REF!</v>
      </c>
      <c r="BG227" s="178" t="e">
        <f t="shared" si="232"/>
        <v>#REF!</v>
      </c>
    </row>
    <row r="228" ht="16" customHeight="1" spans="1:59">
      <c r="A228" s="22">
        <v>222</v>
      </c>
      <c r="B228" s="39" t="s">
        <v>5704</v>
      </c>
      <c r="C228" s="68" t="s">
        <v>5705</v>
      </c>
      <c r="D228" s="22">
        <v>204</v>
      </c>
      <c r="E228" s="22">
        <v>5</v>
      </c>
      <c r="F228" s="144">
        <v>82885</v>
      </c>
      <c r="G228" s="144" t="s">
        <v>3688</v>
      </c>
      <c r="H228" s="144" t="s">
        <v>3699</v>
      </c>
      <c r="I228" s="144" t="s">
        <v>5317</v>
      </c>
      <c r="J228" s="144" t="s">
        <v>5314</v>
      </c>
      <c r="K228" s="144">
        <f t="shared" si="222"/>
        <v>1</v>
      </c>
      <c r="L228" s="157">
        <v>5</v>
      </c>
      <c r="M228" s="171">
        <v>0.6</v>
      </c>
      <c r="N228" s="171">
        <v>0.03</v>
      </c>
      <c r="O228" s="171"/>
      <c r="P228" s="171">
        <v>0.18</v>
      </c>
      <c r="Q228" s="171"/>
      <c r="R228" s="171"/>
      <c r="S228" s="171">
        <v>0.07</v>
      </c>
      <c r="T228" s="171">
        <v>0.12</v>
      </c>
      <c r="U228" s="171"/>
      <c r="V228" s="171"/>
      <c r="W228" s="22">
        <v>5</v>
      </c>
      <c r="X228" s="29">
        <v>13352.66</v>
      </c>
      <c r="Y228" s="29">
        <v>66763.3</v>
      </c>
      <c r="Z228" s="36">
        <v>29238.05</v>
      </c>
      <c r="AA228" s="36">
        <f t="shared" si="223"/>
        <v>5</v>
      </c>
      <c r="AB228" s="29"/>
      <c r="AC228" s="29" t="e">
        <f t="shared" si="224"/>
        <v>#REF!</v>
      </c>
      <c r="AD228" s="29" t="e">
        <f t="shared" si="225"/>
        <v>#REF!</v>
      </c>
      <c r="AE228" s="172" t="e">
        <f t="shared" si="226"/>
        <v>#REF!</v>
      </c>
      <c r="AF228" s="28"/>
      <c r="AG228" s="24">
        <v>1</v>
      </c>
      <c r="AH228" s="173">
        <f t="shared" si="227"/>
        <v>1</v>
      </c>
      <c r="AI228" s="173"/>
      <c r="AJ228" s="173">
        <f t="shared" si="228"/>
        <v>0</v>
      </c>
      <c r="AK228" s="134">
        <f t="shared" si="229"/>
        <v>1</v>
      </c>
      <c r="AL228" s="174">
        <f t="shared" ref="AL228:AU228" si="261">M228</f>
        <v>0.6</v>
      </c>
      <c r="AM228" s="174">
        <f t="shared" si="261"/>
        <v>0.03</v>
      </c>
      <c r="AN228" s="174">
        <f t="shared" si="261"/>
        <v>0</v>
      </c>
      <c r="AO228" s="174">
        <f t="shared" si="261"/>
        <v>0.18</v>
      </c>
      <c r="AP228" s="174">
        <f t="shared" si="261"/>
        <v>0</v>
      </c>
      <c r="AQ228" s="174">
        <f t="shared" si="261"/>
        <v>0</v>
      </c>
      <c r="AR228" s="174">
        <f t="shared" si="261"/>
        <v>0.07</v>
      </c>
      <c r="AS228" s="174">
        <f t="shared" si="261"/>
        <v>0.12</v>
      </c>
      <c r="AT228" s="174">
        <f t="shared" si="261"/>
        <v>0</v>
      </c>
      <c r="AU228" s="174">
        <f t="shared" si="261"/>
        <v>0</v>
      </c>
      <c r="AV228" s="175">
        <f t="shared" si="231"/>
        <v>1</v>
      </c>
      <c r="AW228" s="176" t="e">
        <f>#REF!/1000</f>
        <v>#REF!</v>
      </c>
      <c r="AX228" s="176" t="e">
        <f>#REF!/1000</f>
        <v>#REF!</v>
      </c>
      <c r="AY228" s="176" t="e">
        <f>#REF!/1000</f>
        <v>#REF!</v>
      </c>
      <c r="AZ228" s="176" t="e">
        <f>#REF!/1000</f>
        <v>#REF!</v>
      </c>
      <c r="BA228" s="176" t="e">
        <f>#REF!/1000</f>
        <v>#REF!</v>
      </c>
      <c r="BB228" s="176" t="e">
        <f>#REF!/1000</f>
        <v>#REF!</v>
      </c>
      <c r="BC228" s="176" t="e">
        <f>#REF!/1000</f>
        <v>#REF!</v>
      </c>
      <c r="BD228" s="176" t="e">
        <f>#REF!/1000</f>
        <v>#REF!</v>
      </c>
      <c r="BE228" s="177" t="e">
        <f>#REF!/1000</f>
        <v>#REF!</v>
      </c>
      <c r="BF228" s="177" t="e">
        <f>#REF!/1000</f>
        <v>#REF!</v>
      </c>
      <c r="BG228" s="178" t="e">
        <f t="shared" si="232"/>
        <v>#REF!</v>
      </c>
    </row>
    <row r="229" ht="16" customHeight="1" spans="1:59">
      <c r="A229" s="22">
        <v>223</v>
      </c>
      <c r="B229" s="39" t="s">
        <v>5706</v>
      </c>
      <c r="C229" s="68" t="s">
        <v>5707</v>
      </c>
      <c r="D229" s="22">
        <v>148</v>
      </c>
      <c r="E229" s="22">
        <v>3</v>
      </c>
      <c r="F229" s="144">
        <v>82866</v>
      </c>
      <c r="G229" s="144" t="s">
        <v>3688</v>
      </c>
      <c r="H229" s="144" t="s">
        <v>3699</v>
      </c>
      <c r="I229" s="144" t="s">
        <v>5317</v>
      </c>
      <c r="J229" s="144" t="s">
        <v>5314</v>
      </c>
      <c r="K229" s="144">
        <f t="shared" si="222"/>
        <v>1</v>
      </c>
      <c r="L229" s="157">
        <v>3</v>
      </c>
      <c r="M229" s="171">
        <v>0.6</v>
      </c>
      <c r="N229" s="171">
        <v>0.03</v>
      </c>
      <c r="O229" s="171"/>
      <c r="P229" s="171">
        <v>0.18</v>
      </c>
      <c r="Q229" s="171"/>
      <c r="R229" s="171"/>
      <c r="S229" s="171">
        <v>0.07</v>
      </c>
      <c r="T229" s="171">
        <v>0.12</v>
      </c>
      <c r="U229" s="171"/>
      <c r="V229" s="171"/>
      <c r="W229" s="22">
        <v>3</v>
      </c>
      <c r="X229" s="29">
        <v>12665.9766666667</v>
      </c>
      <c r="Y229" s="29">
        <v>37997.93</v>
      </c>
      <c r="Z229" s="36">
        <v>16958.07</v>
      </c>
      <c r="AA229" s="36">
        <f t="shared" si="223"/>
        <v>3</v>
      </c>
      <c r="AB229" s="29"/>
      <c r="AC229" s="29" t="e">
        <f t="shared" si="224"/>
        <v>#REF!</v>
      </c>
      <c r="AD229" s="29" t="e">
        <f t="shared" si="225"/>
        <v>#REF!</v>
      </c>
      <c r="AE229" s="172" t="e">
        <f t="shared" si="226"/>
        <v>#REF!</v>
      </c>
      <c r="AF229" s="28"/>
      <c r="AG229" s="24">
        <v>1</v>
      </c>
      <c r="AH229" s="173">
        <f t="shared" si="227"/>
        <v>1</v>
      </c>
      <c r="AI229" s="173"/>
      <c r="AJ229" s="173">
        <f t="shared" si="228"/>
        <v>0</v>
      </c>
      <c r="AK229" s="134">
        <f t="shared" si="229"/>
        <v>1</v>
      </c>
      <c r="AL229" s="174">
        <f t="shared" ref="AL229:AU229" si="262">M229</f>
        <v>0.6</v>
      </c>
      <c r="AM229" s="174">
        <f t="shared" si="262"/>
        <v>0.03</v>
      </c>
      <c r="AN229" s="174">
        <f t="shared" si="262"/>
        <v>0</v>
      </c>
      <c r="AO229" s="174">
        <f t="shared" si="262"/>
        <v>0.18</v>
      </c>
      <c r="AP229" s="174">
        <f t="shared" si="262"/>
        <v>0</v>
      </c>
      <c r="AQ229" s="174">
        <f t="shared" si="262"/>
        <v>0</v>
      </c>
      <c r="AR229" s="174">
        <f t="shared" si="262"/>
        <v>0.07</v>
      </c>
      <c r="AS229" s="174">
        <f t="shared" si="262"/>
        <v>0.12</v>
      </c>
      <c r="AT229" s="174">
        <f t="shared" si="262"/>
        <v>0</v>
      </c>
      <c r="AU229" s="174">
        <f t="shared" si="262"/>
        <v>0</v>
      </c>
      <c r="AV229" s="175">
        <f t="shared" si="231"/>
        <v>1</v>
      </c>
      <c r="AW229" s="176" t="e">
        <f>#REF!/1000</f>
        <v>#REF!</v>
      </c>
      <c r="AX229" s="176" t="e">
        <f>#REF!/1000</f>
        <v>#REF!</v>
      </c>
      <c r="AY229" s="176" t="e">
        <f>#REF!/1000</f>
        <v>#REF!</v>
      </c>
      <c r="AZ229" s="176" t="e">
        <f>#REF!/1000</f>
        <v>#REF!</v>
      </c>
      <c r="BA229" s="176" t="e">
        <f>#REF!/1000</f>
        <v>#REF!</v>
      </c>
      <c r="BB229" s="176" t="e">
        <f>#REF!/1000</f>
        <v>#REF!</v>
      </c>
      <c r="BC229" s="176" t="e">
        <f>#REF!/1000</f>
        <v>#REF!</v>
      </c>
      <c r="BD229" s="176" t="e">
        <f>#REF!/1000</f>
        <v>#REF!</v>
      </c>
      <c r="BE229" s="177" t="e">
        <f>#REF!/1000</f>
        <v>#REF!</v>
      </c>
      <c r="BF229" s="177" t="e">
        <f>#REF!/1000</f>
        <v>#REF!</v>
      </c>
      <c r="BG229" s="178" t="e">
        <f t="shared" si="232"/>
        <v>#REF!</v>
      </c>
    </row>
    <row r="230" ht="16" customHeight="1" spans="1:59">
      <c r="A230" s="22">
        <v>224</v>
      </c>
      <c r="B230" s="39" t="s">
        <v>484</v>
      </c>
      <c r="C230" s="68" t="s">
        <v>485</v>
      </c>
      <c r="D230" s="22">
        <v>123</v>
      </c>
      <c r="E230" s="22">
        <v>1</v>
      </c>
      <c r="F230" s="144">
        <v>2403314361</v>
      </c>
      <c r="G230" s="144" t="s">
        <v>3704</v>
      </c>
      <c r="H230" s="144" t="s">
        <v>3704</v>
      </c>
      <c r="I230" s="144" t="s">
        <v>5352</v>
      </c>
      <c r="J230" s="144" t="s">
        <v>5314</v>
      </c>
      <c r="K230" s="144">
        <f t="shared" si="222"/>
        <v>0.14</v>
      </c>
      <c r="L230" s="157">
        <v>0.14</v>
      </c>
      <c r="M230" s="171"/>
      <c r="N230" s="171">
        <v>0.214285714285714</v>
      </c>
      <c r="O230" s="171">
        <v>0.571428571428571</v>
      </c>
      <c r="P230" s="171"/>
      <c r="Q230" s="171"/>
      <c r="R230" s="171">
        <v>0.0714285714285714</v>
      </c>
      <c r="S230" s="171">
        <v>0.0714285714285714</v>
      </c>
      <c r="T230" s="171">
        <v>0.0714285714285714</v>
      </c>
      <c r="U230" s="171"/>
      <c r="V230" s="171"/>
      <c r="W230" s="22">
        <v>1</v>
      </c>
      <c r="X230" s="29">
        <v>12452.99</v>
      </c>
      <c r="Y230" s="29">
        <v>12452.99</v>
      </c>
      <c r="Z230" s="36">
        <v>5595.75</v>
      </c>
      <c r="AA230" s="36">
        <f t="shared" si="223"/>
        <v>1</v>
      </c>
      <c r="AB230" s="29"/>
      <c r="AC230" s="29" t="e">
        <f t="shared" si="224"/>
        <v>#REF!</v>
      </c>
      <c r="AD230" s="29" t="e">
        <f t="shared" si="225"/>
        <v>#REF!</v>
      </c>
      <c r="AE230" s="172" t="e">
        <f t="shared" si="226"/>
        <v>#REF!</v>
      </c>
      <c r="AF230" s="28"/>
      <c r="AG230" s="24">
        <v>0.14</v>
      </c>
      <c r="AH230" s="173">
        <f t="shared" si="227"/>
        <v>0.999999999999999</v>
      </c>
      <c r="AI230" s="173">
        <v>0.14</v>
      </c>
      <c r="AJ230" s="173">
        <f t="shared" si="228"/>
        <v>-0.859999999999999</v>
      </c>
      <c r="AK230" s="134">
        <f t="shared" si="229"/>
        <v>0.14</v>
      </c>
      <c r="AL230" s="174">
        <f t="shared" ref="AL230:AU230" si="263">M230</f>
        <v>0</v>
      </c>
      <c r="AM230" s="174">
        <f t="shared" si="263"/>
        <v>0.214285714285714</v>
      </c>
      <c r="AN230" s="174">
        <f t="shared" si="263"/>
        <v>0.571428571428571</v>
      </c>
      <c r="AO230" s="174">
        <f t="shared" si="263"/>
        <v>0</v>
      </c>
      <c r="AP230" s="174">
        <f t="shared" si="263"/>
        <v>0</v>
      </c>
      <c r="AQ230" s="174">
        <f t="shared" si="263"/>
        <v>0.0714285714285714</v>
      </c>
      <c r="AR230" s="174">
        <f t="shared" si="263"/>
        <v>0.0714285714285714</v>
      </c>
      <c r="AS230" s="174">
        <f t="shared" si="263"/>
        <v>0.0714285714285714</v>
      </c>
      <c r="AT230" s="174">
        <f t="shared" si="263"/>
        <v>0</v>
      </c>
      <c r="AU230" s="174">
        <f t="shared" si="263"/>
        <v>0</v>
      </c>
      <c r="AV230" s="175">
        <f t="shared" si="231"/>
        <v>0.999999999999999</v>
      </c>
      <c r="AW230" s="176" t="e">
        <f>#REF!/1000</f>
        <v>#REF!</v>
      </c>
      <c r="AX230" s="176" t="e">
        <f>#REF!/1000</f>
        <v>#REF!</v>
      </c>
      <c r="AY230" s="176" t="e">
        <f>#REF!/1000</f>
        <v>#REF!</v>
      </c>
      <c r="AZ230" s="176" t="e">
        <f>#REF!/1000</f>
        <v>#REF!</v>
      </c>
      <c r="BA230" s="176" t="e">
        <f>#REF!/1000</f>
        <v>#REF!</v>
      </c>
      <c r="BB230" s="176" t="e">
        <f>#REF!/1000</f>
        <v>#REF!</v>
      </c>
      <c r="BC230" s="176" t="e">
        <f>#REF!/1000</f>
        <v>#REF!</v>
      </c>
      <c r="BD230" s="176" t="e">
        <f>#REF!/1000</f>
        <v>#REF!</v>
      </c>
      <c r="BE230" s="177" t="e">
        <f>#REF!/1000</f>
        <v>#REF!</v>
      </c>
      <c r="BF230" s="177" t="e">
        <f>#REF!/1000</f>
        <v>#REF!</v>
      </c>
      <c r="BG230" s="178" t="e">
        <f t="shared" si="232"/>
        <v>#REF!</v>
      </c>
    </row>
    <row r="231" ht="16" customHeight="1" spans="1:59">
      <c r="A231" s="22">
        <v>225</v>
      </c>
      <c r="B231" s="39" t="s">
        <v>5708</v>
      </c>
      <c r="C231" s="68" t="s">
        <v>5709</v>
      </c>
      <c r="D231" s="22">
        <v>150</v>
      </c>
      <c r="E231" s="22">
        <v>2</v>
      </c>
      <c r="F231" s="144">
        <v>83623</v>
      </c>
      <c r="G231" s="144" t="s">
        <v>3688</v>
      </c>
      <c r="H231" s="144" t="s">
        <v>3699</v>
      </c>
      <c r="I231" s="144" t="s">
        <v>5317</v>
      </c>
      <c r="J231" s="144" t="s">
        <v>5314</v>
      </c>
      <c r="K231" s="144">
        <f t="shared" si="222"/>
        <v>1.5</v>
      </c>
      <c r="L231" s="157">
        <v>3</v>
      </c>
      <c r="M231" s="171"/>
      <c r="N231" s="171">
        <v>0.2</v>
      </c>
      <c r="O231" s="171">
        <v>0.2</v>
      </c>
      <c r="P231" s="171">
        <v>0.1</v>
      </c>
      <c r="Q231" s="171"/>
      <c r="R231" s="171">
        <v>0.35</v>
      </c>
      <c r="S231" s="171">
        <v>0.05</v>
      </c>
      <c r="T231" s="171">
        <v>0.1</v>
      </c>
      <c r="U231" s="171"/>
      <c r="V231" s="171"/>
      <c r="W231" s="22">
        <v>2</v>
      </c>
      <c r="X231" s="29">
        <v>11629.62</v>
      </c>
      <c r="Y231" s="29">
        <v>23259.24</v>
      </c>
      <c r="Z231" s="36">
        <v>10720.62</v>
      </c>
      <c r="AA231" s="36">
        <f t="shared" si="223"/>
        <v>2</v>
      </c>
      <c r="AB231" s="29"/>
      <c r="AC231" s="29" t="e">
        <f t="shared" si="224"/>
        <v>#REF!</v>
      </c>
      <c r="AD231" s="29" t="e">
        <f t="shared" si="225"/>
        <v>#REF!</v>
      </c>
      <c r="AE231" s="172" t="e">
        <f t="shared" si="226"/>
        <v>#REF!</v>
      </c>
      <c r="AF231" s="28"/>
      <c r="AG231" s="24">
        <v>3</v>
      </c>
      <c r="AH231" s="173">
        <f t="shared" si="227"/>
        <v>1</v>
      </c>
      <c r="AI231" s="173"/>
      <c r="AJ231" s="173">
        <f t="shared" si="228"/>
        <v>2</v>
      </c>
      <c r="AK231" s="134">
        <f t="shared" si="229"/>
        <v>1.5</v>
      </c>
      <c r="AL231" s="174">
        <f t="shared" ref="AL231:AU231" si="264">M231</f>
        <v>0</v>
      </c>
      <c r="AM231" s="174">
        <f t="shared" si="264"/>
        <v>0.2</v>
      </c>
      <c r="AN231" s="174">
        <f t="shared" si="264"/>
        <v>0.2</v>
      </c>
      <c r="AO231" s="174">
        <f t="shared" si="264"/>
        <v>0.1</v>
      </c>
      <c r="AP231" s="174">
        <f t="shared" si="264"/>
        <v>0</v>
      </c>
      <c r="AQ231" s="174">
        <f t="shared" si="264"/>
        <v>0.35</v>
      </c>
      <c r="AR231" s="174">
        <f t="shared" si="264"/>
        <v>0.05</v>
      </c>
      <c r="AS231" s="174">
        <f t="shared" si="264"/>
        <v>0.1</v>
      </c>
      <c r="AT231" s="174">
        <f t="shared" si="264"/>
        <v>0</v>
      </c>
      <c r="AU231" s="174">
        <f t="shared" si="264"/>
        <v>0</v>
      </c>
      <c r="AV231" s="175">
        <f t="shared" si="231"/>
        <v>1</v>
      </c>
      <c r="AW231" s="176" t="e">
        <f>#REF!/1000</f>
        <v>#REF!</v>
      </c>
      <c r="AX231" s="176" t="e">
        <f>#REF!/1000</f>
        <v>#REF!</v>
      </c>
      <c r="AY231" s="176" t="e">
        <f>#REF!/1000</f>
        <v>#REF!</v>
      </c>
      <c r="AZ231" s="176" t="e">
        <f>#REF!/1000</f>
        <v>#REF!</v>
      </c>
      <c r="BA231" s="176" t="e">
        <f>#REF!/1000</f>
        <v>#REF!</v>
      </c>
      <c r="BB231" s="176" t="e">
        <f>#REF!/1000</f>
        <v>#REF!</v>
      </c>
      <c r="BC231" s="176" t="e">
        <f>#REF!/1000</f>
        <v>#REF!</v>
      </c>
      <c r="BD231" s="176" t="e">
        <f>#REF!/1000</f>
        <v>#REF!</v>
      </c>
      <c r="BE231" s="177" t="e">
        <f>#REF!/1000</f>
        <v>#REF!</v>
      </c>
      <c r="BF231" s="177" t="e">
        <f>#REF!/1000</f>
        <v>#REF!</v>
      </c>
      <c r="BG231" s="178" t="e">
        <f t="shared" si="232"/>
        <v>#REF!</v>
      </c>
    </row>
    <row r="232" ht="16" customHeight="1" spans="1:59">
      <c r="A232" s="22">
        <v>226</v>
      </c>
      <c r="B232" s="39" t="s">
        <v>5710</v>
      </c>
      <c r="C232" s="68" t="s">
        <v>5711</v>
      </c>
      <c r="D232" s="22">
        <v>190</v>
      </c>
      <c r="E232" s="22">
        <v>1</v>
      </c>
      <c r="F232" s="144">
        <v>82874</v>
      </c>
      <c r="G232" s="144" t="s">
        <v>3688</v>
      </c>
      <c r="H232" s="144" t="s">
        <v>3699</v>
      </c>
      <c r="I232" s="144" t="s">
        <v>5317</v>
      </c>
      <c r="J232" s="144" t="s">
        <v>5314</v>
      </c>
      <c r="K232" s="144">
        <f t="shared" si="222"/>
        <v>2.7</v>
      </c>
      <c r="L232" s="157">
        <v>2.7</v>
      </c>
      <c r="M232" s="171">
        <v>0.6</v>
      </c>
      <c r="N232" s="171">
        <v>0.03</v>
      </c>
      <c r="O232" s="171"/>
      <c r="P232" s="171">
        <v>0.18</v>
      </c>
      <c r="Q232" s="171"/>
      <c r="R232" s="171"/>
      <c r="S232" s="171">
        <v>0.07</v>
      </c>
      <c r="T232" s="171">
        <v>0.12</v>
      </c>
      <c r="U232" s="171"/>
      <c r="V232" s="171"/>
      <c r="W232" s="22">
        <v>1</v>
      </c>
      <c r="X232" s="29">
        <v>11582.36</v>
      </c>
      <c r="Y232" s="29">
        <v>11582.36</v>
      </c>
      <c r="Z232" s="36">
        <v>5360.31</v>
      </c>
      <c r="AA232" s="36">
        <f t="shared" si="223"/>
        <v>1</v>
      </c>
      <c r="AB232" s="29"/>
      <c r="AC232" s="29" t="e">
        <f t="shared" si="224"/>
        <v>#REF!</v>
      </c>
      <c r="AD232" s="29" t="e">
        <f t="shared" si="225"/>
        <v>#REF!</v>
      </c>
      <c r="AE232" s="172" t="e">
        <f t="shared" si="226"/>
        <v>#REF!</v>
      </c>
      <c r="AF232" s="28"/>
      <c r="AG232" s="24">
        <v>2</v>
      </c>
      <c r="AH232" s="173">
        <f t="shared" si="227"/>
        <v>1</v>
      </c>
      <c r="AI232" s="173"/>
      <c r="AJ232" s="173">
        <f t="shared" si="228"/>
        <v>1</v>
      </c>
      <c r="AK232" s="134">
        <f t="shared" si="229"/>
        <v>2.7</v>
      </c>
      <c r="AL232" s="174">
        <f t="shared" ref="AL232:AU232" si="265">M232</f>
        <v>0.6</v>
      </c>
      <c r="AM232" s="174">
        <f t="shared" si="265"/>
        <v>0.03</v>
      </c>
      <c r="AN232" s="174">
        <f t="shared" si="265"/>
        <v>0</v>
      </c>
      <c r="AO232" s="174">
        <f t="shared" si="265"/>
        <v>0.18</v>
      </c>
      <c r="AP232" s="174">
        <f t="shared" si="265"/>
        <v>0</v>
      </c>
      <c r="AQ232" s="174">
        <f t="shared" si="265"/>
        <v>0</v>
      </c>
      <c r="AR232" s="174">
        <f t="shared" si="265"/>
        <v>0.07</v>
      </c>
      <c r="AS232" s="174">
        <f t="shared" si="265"/>
        <v>0.12</v>
      </c>
      <c r="AT232" s="174">
        <f t="shared" si="265"/>
        <v>0</v>
      </c>
      <c r="AU232" s="174">
        <f t="shared" si="265"/>
        <v>0</v>
      </c>
      <c r="AV232" s="175">
        <f t="shared" si="231"/>
        <v>1</v>
      </c>
      <c r="AW232" s="176" t="e">
        <f>#REF!/1000</f>
        <v>#REF!</v>
      </c>
      <c r="AX232" s="176" t="e">
        <f>#REF!/1000</f>
        <v>#REF!</v>
      </c>
      <c r="AY232" s="176" t="e">
        <f>#REF!/1000</f>
        <v>#REF!</v>
      </c>
      <c r="AZ232" s="176" t="e">
        <f>#REF!/1000</f>
        <v>#REF!</v>
      </c>
      <c r="BA232" s="176" t="e">
        <f>#REF!/1000</f>
        <v>#REF!</v>
      </c>
      <c r="BB232" s="176" t="e">
        <f>#REF!/1000</f>
        <v>#REF!</v>
      </c>
      <c r="BC232" s="176" t="e">
        <f>#REF!/1000</f>
        <v>#REF!</v>
      </c>
      <c r="BD232" s="176" t="e">
        <f>#REF!/1000</f>
        <v>#REF!</v>
      </c>
      <c r="BE232" s="177" t="e">
        <f>#REF!/1000</f>
        <v>#REF!</v>
      </c>
      <c r="BF232" s="177" t="e">
        <f>#REF!/1000</f>
        <v>#REF!</v>
      </c>
      <c r="BG232" s="178" t="e">
        <f t="shared" si="232"/>
        <v>#REF!</v>
      </c>
    </row>
    <row r="233" ht="16" customHeight="1" spans="1:59">
      <c r="A233" s="22">
        <v>227</v>
      </c>
      <c r="B233" s="39" t="s">
        <v>5712</v>
      </c>
      <c r="C233" s="68" t="s">
        <v>5713</v>
      </c>
      <c r="D233" s="22">
        <v>146</v>
      </c>
      <c r="E233" s="22">
        <v>2</v>
      </c>
      <c r="F233" s="144">
        <v>2403314764</v>
      </c>
      <c r="G233" s="144" t="s">
        <v>3704</v>
      </c>
      <c r="H233" s="144" t="s">
        <v>3704</v>
      </c>
      <c r="I233" s="144" t="s">
        <v>5352</v>
      </c>
      <c r="J233" s="144" t="s">
        <v>5314</v>
      </c>
      <c r="K233" s="144">
        <f t="shared" si="222"/>
        <v>0.185</v>
      </c>
      <c r="L233" s="157">
        <v>0.37</v>
      </c>
      <c r="M233" s="171">
        <v>0.486486486486486</v>
      </c>
      <c r="N233" s="171">
        <v>0.0540540540540541</v>
      </c>
      <c r="O233" s="171"/>
      <c r="P233" s="171">
        <v>0.216216216216216</v>
      </c>
      <c r="Q233" s="171"/>
      <c r="R233" s="171"/>
      <c r="S233" s="171">
        <v>0.108108108108108</v>
      </c>
      <c r="T233" s="171">
        <v>0.135135135135135</v>
      </c>
      <c r="U233" s="171"/>
      <c r="V233" s="171"/>
      <c r="W233" s="22">
        <v>2</v>
      </c>
      <c r="X233" s="29">
        <v>11429.405</v>
      </c>
      <c r="Y233" s="29">
        <v>22858.81</v>
      </c>
      <c r="Z233" s="36">
        <v>10602.48</v>
      </c>
      <c r="AA233" s="36">
        <f t="shared" si="223"/>
        <v>2</v>
      </c>
      <c r="AB233" s="29"/>
      <c r="AC233" s="29" t="e">
        <f t="shared" si="224"/>
        <v>#REF!</v>
      </c>
      <c r="AD233" s="29" t="e">
        <f t="shared" si="225"/>
        <v>#REF!</v>
      </c>
      <c r="AE233" s="172" t="e">
        <f t="shared" si="226"/>
        <v>#REF!</v>
      </c>
      <c r="AF233" s="28"/>
      <c r="AG233" s="24">
        <v>0.37</v>
      </c>
      <c r="AH233" s="173">
        <f t="shared" si="227"/>
        <v>0.999999999999999</v>
      </c>
      <c r="AI233" s="173">
        <v>0.37</v>
      </c>
      <c r="AJ233" s="173">
        <f t="shared" si="228"/>
        <v>-0.629999999999999</v>
      </c>
      <c r="AK233" s="134">
        <f t="shared" si="229"/>
        <v>0.185</v>
      </c>
      <c r="AL233" s="174">
        <f t="shared" ref="AL233:AU233" si="266">M233</f>
        <v>0.486486486486486</v>
      </c>
      <c r="AM233" s="174">
        <f t="shared" si="266"/>
        <v>0.0540540540540541</v>
      </c>
      <c r="AN233" s="174">
        <f t="shared" si="266"/>
        <v>0</v>
      </c>
      <c r="AO233" s="174">
        <f t="shared" si="266"/>
        <v>0.216216216216216</v>
      </c>
      <c r="AP233" s="174">
        <f t="shared" si="266"/>
        <v>0</v>
      </c>
      <c r="AQ233" s="174">
        <f t="shared" si="266"/>
        <v>0</v>
      </c>
      <c r="AR233" s="174">
        <f t="shared" si="266"/>
        <v>0.108108108108108</v>
      </c>
      <c r="AS233" s="174">
        <f t="shared" si="266"/>
        <v>0.135135135135135</v>
      </c>
      <c r="AT233" s="174">
        <f t="shared" si="266"/>
        <v>0</v>
      </c>
      <c r="AU233" s="174">
        <f t="shared" si="266"/>
        <v>0</v>
      </c>
      <c r="AV233" s="175">
        <f t="shared" si="231"/>
        <v>0.999999999999999</v>
      </c>
      <c r="AW233" s="176" t="e">
        <f>#REF!/1000</f>
        <v>#REF!</v>
      </c>
      <c r="AX233" s="176" t="e">
        <f>#REF!/1000</f>
        <v>#REF!</v>
      </c>
      <c r="AY233" s="176" t="e">
        <f>#REF!/1000</f>
        <v>#REF!</v>
      </c>
      <c r="AZ233" s="176" t="e">
        <f>#REF!/1000</f>
        <v>#REF!</v>
      </c>
      <c r="BA233" s="176" t="e">
        <f>#REF!/1000</f>
        <v>#REF!</v>
      </c>
      <c r="BB233" s="176" t="e">
        <f>#REF!/1000</f>
        <v>#REF!</v>
      </c>
      <c r="BC233" s="176" t="e">
        <f>#REF!/1000</f>
        <v>#REF!</v>
      </c>
      <c r="BD233" s="176" t="e">
        <f>#REF!/1000</f>
        <v>#REF!</v>
      </c>
      <c r="BE233" s="177" t="e">
        <f>#REF!/1000</f>
        <v>#REF!</v>
      </c>
      <c r="BF233" s="177" t="e">
        <f>#REF!/1000</f>
        <v>#REF!</v>
      </c>
      <c r="BG233" s="178" t="e">
        <f t="shared" si="232"/>
        <v>#REF!</v>
      </c>
    </row>
    <row r="234" ht="16" customHeight="1" spans="1:59">
      <c r="A234" s="22">
        <v>228</v>
      </c>
      <c r="B234" s="39" t="s">
        <v>5714</v>
      </c>
      <c r="C234" s="68" t="s">
        <v>5715</v>
      </c>
      <c r="D234" s="22">
        <v>133</v>
      </c>
      <c r="E234" s="22">
        <v>1</v>
      </c>
      <c r="F234" s="144">
        <v>2403315225</v>
      </c>
      <c r="G234" s="144" t="s">
        <v>3704</v>
      </c>
      <c r="H234" s="144" t="s">
        <v>3704</v>
      </c>
      <c r="I234" s="144" t="s">
        <v>5352</v>
      </c>
      <c r="J234" s="144" t="s">
        <v>5314</v>
      </c>
      <c r="K234" s="144">
        <f t="shared" si="222"/>
        <v>25</v>
      </c>
      <c r="L234" s="157">
        <v>25</v>
      </c>
      <c r="M234" s="171">
        <v>0.1</v>
      </c>
      <c r="N234" s="171">
        <v>0.05</v>
      </c>
      <c r="O234" s="171">
        <v>0.5</v>
      </c>
      <c r="P234" s="171"/>
      <c r="Q234" s="171"/>
      <c r="R234" s="171">
        <v>0.07</v>
      </c>
      <c r="S234" s="171">
        <v>0.18</v>
      </c>
      <c r="T234" s="171">
        <v>0.1</v>
      </c>
      <c r="U234" s="171"/>
      <c r="V234" s="171"/>
      <c r="W234" s="22">
        <v>1</v>
      </c>
      <c r="X234" s="29">
        <v>11305.13</v>
      </c>
      <c r="Y234" s="29">
        <v>11305.13</v>
      </c>
      <c r="Z234" s="36">
        <v>5301.24</v>
      </c>
      <c r="AA234" s="36">
        <f t="shared" si="223"/>
        <v>1</v>
      </c>
      <c r="AB234" s="29"/>
      <c r="AC234" s="29" t="e">
        <f t="shared" si="224"/>
        <v>#REF!</v>
      </c>
      <c r="AD234" s="29" t="e">
        <f t="shared" si="225"/>
        <v>#REF!</v>
      </c>
      <c r="AE234" s="172" t="e">
        <f t="shared" si="226"/>
        <v>#REF!</v>
      </c>
      <c r="AF234" s="28"/>
      <c r="AG234" s="24">
        <v>25</v>
      </c>
      <c r="AH234" s="173">
        <f t="shared" si="227"/>
        <v>1</v>
      </c>
      <c r="AI234" s="173"/>
      <c r="AJ234" s="173">
        <f t="shared" si="228"/>
        <v>24</v>
      </c>
      <c r="AK234" s="134">
        <f t="shared" si="229"/>
        <v>25</v>
      </c>
      <c r="AL234" s="174">
        <f t="shared" ref="AL234:AU234" si="267">M234</f>
        <v>0.1</v>
      </c>
      <c r="AM234" s="174">
        <f t="shared" si="267"/>
        <v>0.05</v>
      </c>
      <c r="AN234" s="174">
        <f t="shared" si="267"/>
        <v>0.5</v>
      </c>
      <c r="AO234" s="174">
        <f t="shared" si="267"/>
        <v>0</v>
      </c>
      <c r="AP234" s="174">
        <f t="shared" si="267"/>
        <v>0</v>
      </c>
      <c r="AQ234" s="174">
        <f t="shared" si="267"/>
        <v>0.07</v>
      </c>
      <c r="AR234" s="174">
        <f t="shared" si="267"/>
        <v>0.18</v>
      </c>
      <c r="AS234" s="174">
        <f t="shared" si="267"/>
        <v>0.1</v>
      </c>
      <c r="AT234" s="174">
        <f t="shared" si="267"/>
        <v>0</v>
      </c>
      <c r="AU234" s="174">
        <f t="shared" si="267"/>
        <v>0</v>
      </c>
      <c r="AV234" s="175">
        <f t="shared" si="231"/>
        <v>1</v>
      </c>
      <c r="AW234" s="176" t="e">
        <f>#REF!/1000</f>
        <v>#REF!</v>
      </c>
      <c r="AX234" s="176" t="e">
        <f>#REF!/1000</f>
        <v>#REF!</v>
      </c>
      <c r="AY234" s="176" t="e">
        <f>#REF!/1000</f>
        <v>#REF!</v>
      </c>
      <c r="AZ234" s="176" t="e">
        <f>#REF!/1000</f>
        <v>#REF!</v>
      </c>
      <c r="BA234" s="176" t="e">
        <f>#REF!/1000</f>
        <v>#REF!</v>
      </c>
      <c r="BB234" s="176" t="e">
        <f>#REF!/1000</f>
        <v>#REF!</v>
      </c>
      <c r="BC234" s="176" t="e">
        <f>#REF!/1000</f>
        <v>#REF!</v>
      </c>
      <c r="BD234" s="176" t="e">
        <f>#REF!/1000</f>
        <v>#REF!</v>
      </c>
      <c r="BE234" s="177" t="e">
        <f>#REF!/1000</f>
        <v>#REF!</v>
      </c>
      <c r="BF234" s="177" t="e">
        <f>#REF!/1000</f>
        <v>#REF!</v>
      </c>
      <c r="BG234" s="178" t="e">
        <f t="shared" si="232"/>
        <v>#REF!</v>
      </c>
    </row>
    <row r="235" ht="16" customHeight="1" spans="1:59">
      <c r="A235" s="22">
        <v>229</v>
      </c>
      <c r="B235" s="39" t="s">
        <v>5716</v>
      </c>
      <c r="C235" s="68" t="s">
        <v>5717</v>
      </c>
      <c r="D235" s="22">
        <v>163</v>
      </c>
      <c r="E235" s="22">
        <v>2</v>
      </c>
      <c r="F235" s="144">
        <v>82856</v>
      </c>
      <c r="G235" s="144" t="s">
        <v>3704</v>
      </c>
      <c r="H235" s="144" t="s">
        <v>3704</v>
      </c>
      <c r="I235" s="144" t="s">
        <v>5317</v>
      </c>
      <c r="J235" s="144" t="s">
        <v>5314</v>
      </c>
      <c r="K235" s="144">
        <f t="shared" si="222"/>
        <v>0.3</v>
      </c>
      <c r="L235" s="157">
        <v>0.6</v>
      </c>
      <c r="M235" s="171">
        <v>0.5</v>
      </c>
      <c r="N235" s="171">
        <v>0.0333333333333333</v>
      </c>
      <c r="O235" s="171"/>
      <c r="P235" s="171">
        <v>0.233333333333333</v>
      </c>
      <c r="Q235" s="171"/>
      <c r="R235" s="171"/>
      <c r="S235" s="171">
        <v>0.1</v>
      </c>
      <c r="T235" s="171">
        <v>0.133333333333333</v>
      </c>
      <c r="U235" s="171"/>
      <c r="V235" s="171"/>
      <c r="W235" s="22">
        <v>2</v>
      </c>
      <c r="X235" s="29">
        <v>10341.145</v>
      </c>
      <c r="Y235" s="29">
        <v>20682.29</v>
      </c>
      <c r="Z235" s="36">
        <v>4970.47</v>
      </c>
      <c r="AA235" s="36">
        <f t="shared" si="223"/>
        <v>2</v>
      </c>
      <c r="AB235" s="29"/>
      <c r="AC235" s="29" t="e">
        <f t="shared" si="224"/>
        <v>#REF!</v>
      </c>
      <c r="AD235" s="29" t="e">
        <f t="shared" si="225"/>
        <v>#REF!</v>
      </c>
      <c r="AE235" s="172" t="e">
        <f t="shared" si="226"/>
        <v>#REF!</v>
      </c>
      <c r="AF235" s="28"/>
      <c r="AG235" s="24">
        <v>0.3</v>
      </c>
      <c r="AH235" s="173">
        <f t="shared" si="227"/>
        <v>0.999999999999999</v>
      </c>
      <c r="AI235" s="173"/>
      <c r="AJ235" s="173">
        <f t="shared" si="228"/>
        <v>-0.699999999999999</v>
      </c>
      <c r="AK235" s="134">
        <f t="shared" si="229"/>
        <v>0.3</v>
      </c>
      <c r="AL235" s="174">
        <f t="shared" ref="AL235:AU235" si="268">M235</f>
        <v>0.5</v>
      </c>
      <c r="AM235" s="174">
        <f t="shared" si="268"/>
        <v>0.0333333333333333</v>
      </c>
      <c r="AN235" s="174">
        <f t="shared" si="268"/>
        <v>0</v>
      </c>
      <c r="AO235" s="174">
        <f t="shared" si="268"/>
        <v>0.233333333333333</v>
      </c>
      <c r="AP235" s="174">
        <f t="shared" si="268"/>
        <v>0</v>
      </c>
      <c r="AQ235" s="174">
        <f t="shared" si="268"/>
        <v>0</v>
      </c>
      <c r="AR235" s="174">
        <f t="shared" si="268"/>
        <v>0.1</v>
      </c>
      <c r="AS235" s="174">
        <f t="shared" si="268"/>
        <v>0.133333333333333</v>
      </c>
      <c r="AT235" s="174">
        <f t="shared" si="268"/>
        <v>0</v>
      </c>
      <c r="AU235" s="174">
        <f t="shared" si="268"/>
        <v>0</v>
      </c>
      <c r="AV235" s="175">
        <f t="shared" si="231"/>
        <v>0.999999999999999</v>
      </c>
      <c r="AW235" s="176" t="e">
        <f>#REF!/1000</f>
        <v>#REF!</v>
      </c>
      <c r="AX235" s="176" t="e">
        <f>#REF!/1000</f>
        <v>#REF!</v>
      </c>
      <c r="AY235" s="176" t="e">
        <f>#REF!/1000</f>
        <v>#REF!</v>
      </c>
      <c r="AZ235" s="176" t="e">
        <f>#REF!/1000</f>
        <v>#REF!</v>
      </c>
      <c r="BA235" s="176" t="e">
        <f>#REF!/1000</f>
        <v>#REF!</v>
      </c>
      <c r="BB235" s="176" t="e">
        <f>#REF!/1000</f>
        <v>#REF!</v>
      </c>
      <c r="BC235" s="176" t="e">
        <f>#REF!/1000</f>
        <v>#REF!</v>
      </c>
      <c r="BD235" s="176" t="e">
        <f>#REF!/1000</f>
        <v>#REF!</v>
      </c>
      <c r="BE235" s="177" t="e">
        <f>#REF!/1000</f>
        <v>#REF!</v>
      </c>
      <c r="BF235" s="177" t="e">
        <f>#REF!/1000</f>
        <v>#REF!</v>
      </c>
      <c r="BG235" s="178" t="e">
        <f t="shared" si="232"/>
        <v>#REF!</v>
      </c>
    </row>
    <row r="236" ht="16" customHeight="1" spans="1:59">
      <c r="A236" s="22">
        <v>230</v>
      </c>
      <c r="B236" s="39" t="s">
        <v>5716</v>
      </c>
      <c r="C236" s="68" t="s">
        <v>5717</v>
      </c>
      <c r="D236" s="22">
        <v>146</v>
      </c>
      <c r="E236" s="22">
        <v>1</v>
      </c>
      <c r="F236" s="144">
        <v>82857</v>
      </c>
      <c r="G236" s="144" t="s">
        <v>3688</v>
      </c>
      <c r="H236" s="144" t="s">
        <v>3699</v>
      </c>
      <c r="I236" s="144" t="s">
        <v>5317</v>
      </c>
      <c r="J236" s="144" t="s">
        <v>5314</v>
      </c>
      <c r="K236" s="144">
        <f t="shared" si="222"/>
        <v>0.3</v>
      </c>
      <c r="L236" s="157">
        <v>0.3</v>
      </c>
      <c r="M236" s="171">
        <v>0.5</v>
      </c>
      <c r="N236" s="171">
        <v>0.0333333333333333</v>
      </c>
      <c r="O236" s="171"/>
      <c r="P236" s="171">
        <v>0.233333333333333</v>
      </c>
      <c r="Q236" s="171"/>
      <c r="R236" s="171"/>
      <c r="S236" s="171">
        <v>0.1</v>
      </c>
      <c r="T236" s="171">
        <v>0.133333333333333</v>
      </c>
      <c r="U236" s="171"/>
      <c r="V236" s="171"/>
      <c r="W236" s="22">
        <v>1</v>
      </c>
      <c r="X236" s="29">
        <v>10341.14</v>
      </c>
      <c r="Y236" s="29">
        <v>10341.14</v>
      </c>
      <c r="Z236" s="36">
        <v>4970.47</v>
      </c>
      <c r="AA236" s="36">
        <f t="shared" si="223"/>
        <v>1</v>
      </c>
      <c r="AB236" s="29"/>
      <c r="AC236" s="29" t="e">
        <f t="shared" si="224"/>
        <v>#REF!</v>
      </c>
      <c r="AD236" s="29" t="e">
        <f t="shared" si="225"/>
        <v>#REF!</v>
      </c>
      <c r="AE236" s="172" t="e">
        <f t="shared" si="226"/>
        <v>#REF!</v>
      </c>
      <c r="AF236" s="28"/>
      <c r="AG236" s="24">
        <v>0.3</v>
      </c>
      <c r="AH236" s="173">
        <f t="shared" si="227"/>
        <v>0.999999999999999</v>
      </c>
      <c r="AI236" s="173"/>
      <c r="AJ236" s="173">
        <f t="shared" si="228"/>
        <v>-0.699999999999999</v>
      </c>
      <c r="AK236" s="134">
        <f t="shared" si="229"/>
        <v>0.3</v>
      </c>
      <c r="AL236" s="174">
        <f t="shared" ref="AL236:AU236" si="269">M236</f>
        <v>0.5</v>
      </c>
      <c r="AM236" s="174">
        <f t="shared" si="269"/>
        <v>0.0333333333333333</v>
      </c>
      <c r="AN236" s="174">
        <f t="shared" si="269"/>
        <v>0</v>
      </c>
      <c r="AO236" s="174">
        <f t="shared" si="269"/>
        <v>0.233333333333333</v>
      </c>
      <c r="AP236" s="174">
        <f t="shared" si="269"/>
        <v>0</v>
      </c>
      <c r="AQ236" s="174">
        <f t="shared" si="269"/>
        <v>0</v>
      </c>
      <c r="AR236" s="174">
        <f t="shared" si="269"/>
        <v>0.1</v>
      </c>
      <c r="AS236" s="174">
        <f t="shared" si="269"/>
        <v>0.133333333333333</v>
      </c>
      <c r="AT236" s="174">
        <f t="shared" si="269"/>
        <v>0</v>
      </c>
      <c r="AU236" s="174">
        <f t="shared" si="269"/>
        <v>0</v>
      </c>
      <c r="AV236" s="175">
        <f t="shared" si="231"/>
        <v>0.999999999999999</v>
      </c>
      <c r="AW236" s="176" t="e">
        <f>#REF!/1000</f>
        <v>#REF!</v>
      </c>
      <c r="AX236" s="176" t="e">
        <f>#REF!/1000</f>
        <v>#REF!</v>
      </c>
      <c r="AY236" s="176" t="e">
        <f>#REF!/1000</f>
        <v>#REF!</v>
      </c>
      <c r="AZ236" s="176" t="e">
        <f>#REF!/1000</f>
        <v>#REF!</v>
      </c>
      <c r="BA236" s="176" t="e">
        <f>#REF!/1000</f>
        <v>#REF!</v>
      </c>
      <c r="BB236" s="176" t="e">
        <f>#REF!/1000</f>
        <v>#REF!</v>
      </c>
      <c r="BC236" s="176" t="e">
        <f>#REF!/1000</f>
        <v>#REF!</v>
      </c>
      <c r="BD236" s="176" t="e">
        <f>#REF!/1000</f>
        <v>#REF!</v>
      </c>
      <c r="BE236" s="177" t="e">
        <f>#REF!/1000</f>
        <v>#REF!</v>
      </c>
      <c r="BF236" s="177" t="e">
        <f>#REF!/1000</f>
        <v>#REF!</v>
      </c>
      <c r="BG236" s="178" t="e">
        <f t="shared" si="232"/>
        <v>#REF!</v>
      </c>
    </row>
    <row r="237" ht="16" customHeight="1" spans="1:59">
      <c r="A237" s="22">
        <v>231</v>
      </c>
      <c r="B237" s="39" t="s">
        <v>5718</v>
      </c>
      <c r="C237" s="68" t="s">
        <v>5719</v>
      </c>
      <c r="D237" s="22">
        <v>234</v>
      </c>
      <c r="E237" s="22">
        <v>1</v>
      </c>
      <c r="F237" s="144">
        <v>83563</v>
      </c>
      <c r="G237" s="144" t="s">
        <v>3704</v>
      </c>
      <c r="H237" s="144" t="s">
        <v>3704</v>
      </c>
      <c r="I237" s="144" t="s">
        <v>5321</v>
      </c>
      <c r="J237" s="144" t="s">
        <v>5314</v>
      </c>
      <c r="K237" s="144">
        <f t="shared" si="222"/>
        <v>30</v>
      </c>
      <c r="L237" s="157">
        <v>30</v>
      </c>
      <c r="M237" s="171">
        <v>0.35</v>
      </c>
      <c r="N237" s="171">
        <v>0.02</v>
      </c>
      <c r="O237" s="171">
        <v>0.08</v>
      </c>
      <c r="P237" s="171">
        <v>0.15</v>
      </c>
      <c r="Q237" s="171"/>
      <c r="R237" s="171"/>
      <c r="S237" s="171">
        <v>0.25</v>
      </c>
      <c r="T237" s="171">
        <v>0.15</v>
      </c>
      <c r="U237" s="171"/>
      <c r="V237" s="171"/>
      <c r="W237" s="22">
        <v>1</v>
      </c>
      <c r="X237" s="29">
        <v>10032.15</v>
      </c>
      <c r="Y237" s="29">
        <v>10032.15</v>
      </c>
      <c r="Z237" s="36">
        <v>4873.01</v>
      </c>
      <c r="AA237" s="36">
        <f t="shared" si="223"/>
        <v>1</v>
      </c>
      <c r="AB237" s="29"/>
      <c r="AC237" s="29" t="e">
        <f t="shared" si="224"/>
        <v>#REF!</v>
      </c>
      <c r="AD237" s="29" t="e">
        <f t="shared" si="225"/>
        <v>#REF!</v>
      </c>
      <c r="AE237" s="172" t="e">
        <f t="shared" si="226"/>
        <v>#REF!</v>
      </c>
      <c r="AF237" s="28"/>
      <c r="AG237" s="24">
        <v>30</v>
      </c>
      <c r="AH237" s="173">
        <f t="shared" si="227"/>
        <v>1</v>
      </c>
      <c r="AI237" s="173">
        <v>30</v>
      </c>
      <c r="AJ237" s="173">
        <f t="shared" si="228"/>
        <v>29</v>
      </c>
      <c r="AK237" s="134">
        <f t="shared" si="229"/>
        <v>30</v>
      </c>
      <c r="AL237" s="174">
        <f t="shared" ref="AL237:AU237" si="270">M237</f>
        <v>0.35</v>
      </c>
      <c r="AM237" s="174">
        <f t="shared" si="270"/>
        <v>0.02</v>
      </c>
      <c r="AN237" s="174">
        <f t="shared" si="270"/>
        <v>0.08</v>
      </c>
      <c r="AO237" s="174">
        <f t="shared" si="270"/>
        <v>0.15</v>
      </c>
      <c r="AP237" s="174">
        <f t="shared" si="270"/>
        <v>0</v>
      </c>
      <c r="AQ237" s="174">
        <f t="shared" si="270"/>
        <v>0</v>
      </c>
      <c r="AR237" s="174">
        <f t="shared" si="270"/>
        <v>0.25</v>
      </c>
      <c r="AS237" s="174">
        <f t="shared" si="270"/>
        <v>0.15</v>
      </c>
      <c r="AT237" s="174">
        <f t="shared" si="270"/>
        <v>0</v>
      </c>
      <c r="AU237" s="174">
        <f t="shared" si="270"/>
        <v>0</v>
      </c>
      <c r="AV237" s="175">
        <f t="shared" si="231"/>
        <v>1</v>
      </c>
      <c r="AW237" s="176" t="e">
        <f>#REF!/1000</f>
        <v>#REF!</v>
      </c>
      <c r="AX237" s="176" t="e">
        <f>#REF!/1000</f>
        <v>#REF!</v>
      </c>
      <c r="AY237" s="176" t="e">
        <f>#REF!/1000</f>
        <v>#REF!</v>
      </c>
      <c r="AZ237" s="176" t="e">
        <f>#REF!/1000</f>
        <v>#REF!</v>
      </c>
      <c r="BA237" s="176" t="e">
        <f>#REF!/1000</f>
        <v>#REF!</v>
      </c>
      <c r="BB237" s="176" t="e">
        <f>#REF!/1000</f>
        <v>#REF!</v>
      </c>
      <c r="BC237" s="176" t="e">
        <f>#REF!/1000</f>
        <v>#REF!</v>
      </c>
      <c r="BD237" s="176" t="e">
        <f>#REF!/1000</f>
        <v>#REF!</v>
      </c>
      <c r="BE237" s="177" t="e">
        <f>#REF!/1000</f>
        <v>#REF!</v>
      </c>
      <c r="BF237" s="177" t="e">
        <f>#REF!/1000</f>
        <v>#REF!</v>
      </c>
      <c r="BG237" s="178" t="e">
        <f t="shared" si="232"/>
        <v>#REF!</v>
      </c>
    </row>
    <row r="238" ht="16" customHeight="1" spans="1:59">
      <c r="A238" s="22">
        <v>232</v>
      </c>
      <c r="B238" s="39" t="s">
        <v>5720</v>
      </c>
      <c r="C238" s="68" t="s">
        <v>5721</v>
      </c>
      <c r="D238" s="22">
        <v>223</v>
      </c>
      <c r="E238" s="22">
        <v>1</v>
      </c>
      <c r="F238" s="144">
        <v>83006</v>
      </c>
      <c r="G238" s="144" t="s">
        <v>3704</v>
      </c>
      <c r="H238" s="144" t="s">
        <v>3704</v>
      </c>
      <c r="I238" s="144" t="s">
        <v>5321</v>
      </c>
      <c r="J238" s="144" t="s">
        <v>5314</v>
      </c>
      <c r="K238" s="144">
        <f t="shared" si="222"/>
        <v>0.5</v>
      </c>
      <c r="L238" s="157">
        <v>0.5</v>
      </c>
      <c r="M238" s="171"/>
      <c r="N238" s="171">
        <v>0.5</v>
      </c>
      <c r="O238" s="171">
        <v>0.4</v>
      </c>
      <c r="P238" s="171"/>
      <c r="Q238" s="171"/>
      <c r="R238" s="171"/>
      <c r="S238" s="171">
        <v>0.1</v>
      </c>
      <c r="T238" s="171"/>
      <c r="U238" s="171"/>
      <c r="V238" s="171"/>
      <c r="W238" s="22">
        <v>1</v>
      </c>
      <c r="X238" s="29">
        <v>68275.94</v>
      </c>
      <c r="Y238" s="29">
        <v>68275.94</v>
      </c>
      <c r="Z238" s="36">
        <v>29725.35</v>
      </c>
      <c r="AA238" s="36">
        <f t="shared" si="223"/>
        <v>1</v>
      </c>
      <c r="AB238" s="29"/>
      <c r="AC238" s="29" t="e">
        <f t="shared" si="224"/>
        <v>#REF!</v>
      </c>
      <c r="AD238" s="29" t="e">
        <f t="shared" si="225"/>
        <v>#REF!</v>
      </c>
      <c r="AE238" s="172" t="e">
        <f t="shared" si="226"/>
        <v>#REF!</v>
      </c>
      <c r="AF238" s="28"/>
      <c r="AG238" s="24">
        <v>0.5</v>
      </c>
      <c r="AH238" s="173">
        <f t="shared" si="227"/>
        <v>1</v>
      </c>
      <c r="AI238" s="173"/>
      <c r="AJ238" s="173">
        <f t="shared" si="228"/>
        <v>-0.5</v>
      </c>
      <c r="AK238" s="134">
        <f t="shared" si="229"/>
        <v>0.5</v>
      </c>
      <c r="AL238" s="174">
        <f t="shared" ref="AL238:AU238" si="271">M238</f>
        <v>0</v>
      </c>
      <c r="AM238" s="174">
        <f t="shared" si="271"/>
        <v>0.5</v>
      </c>
      <c r="AN238" s="174">
        <f t="shared" si="271"/>
        <v>0.4</v>
      </c>
      <c r="AO238" s="174">
        <f t="shared" si="271"/>
        <v>0</v>
      </c>
      <c r="AP238" s="174">
        <f t="shared" si="271"/>
        <v>0</v>
      </c>
      <c r="AQ238" s="174">
        <f t="shared" si="271"/>
        <v>0</v>
      </c>
      <c r="AR238" s="174">
        <f t="shared" si="271"/>
        <v>0.1</v>
      </c>
      <c r="AS238" s="174">
        <f t="shared" si="271"/>
        <v>0</v>
      </c>
      <c r="AT238" s="174">
        <f t="shared" si="271"/>
        <v>0</v>
      </c>
      <c r="AU238" s="174">
        <f t="shared" si="271"/>
        <v>0</v>
      </c>
      <c r="AV238" s="175">
        <f t="shared" si="231"/>
        <v>1</v>
      </c>
      <c r="AW238" s="176" t="e">
        <f>#REF!/1000</f>
        <v>#REF!</v>
      </c>
      <c r="AX238" s="176" t="e">
        <f>#REF!/1000</f>
        <v>#REF!</v>
      </c>
      <c r="AY238" s="176" t="e">
        <f>#REF!/1000</f>
        <v>#REF!</v>
      </c>
      <c r="AZ238" s="176" t="e">
        <f>#REF!/1000</f>
        <v>#REF!</v>
      </c>
      <c r="BA238" s="176" t="e">
        <f>#REF!/1000</f>
        <v>#REF!</v>
      </c>
      <c r="BB238" s="176" t="e">
        <f>#REF!/1000</f>
        <v>#REF!</v>
      </c>
      <c r="BC238" s="176" t="e">
        <f>#REF!/1000</f>
        <v>#REF!</v>
      </c>
      <c r="BD238" s="176" t="e">
        <f>#REF!/1000</f>
        <v>#REF!</v>
      </c>
      <c r="BE238" s="177" t="e">
        <f>#REF!/1000</f>
        <v>#REF!</v>
      </c>
      <c r="BF238" s="177" t="e">
        <f>#REF!/1000</f>
        <v>#REF!</v>
      </c>
      <c r="BG238" s="178" t="e">
        <f t="shared" si="232"/>
        <v>#REF!</v>
      </c>
    </row>
    <row r="239" ht="16" customHeight="1" spans="1:59">
      <c r="A239" s="22">
        <v>233</v>
      </c>
      <c r="B239" s="39" t="s">
        <v>5722</v>
      </c>
      <c r="C239" s="68" t="s">
        <v>5723</v>
      </c>
      <c r="D239" s="22">
        <v>223</v>
      </c>
      <c r="E239" s="22">
        <v>1</v>
      </c>
      <c r="F239" s="144">
        <v>82990</v>
      </c>
      <c r="G239" s="144" t="s">
        <v>3704</v>
      </c>
      <c r="H239" s="144" t="s">
        <v>3704</v>
      </c>
      <c r="I239" s="144" t="s">
        <v>5321</v>
      </c>
      <c r="J239" s="144" t="s">
        <v>5314</v>
      </c>
      <c r="K239" s="144">
        <f t="shared" si="222"/>
        <v>1.5</v>
      </c>
      <c r="L239" s="157">
        <v>1.5</v>
      </c>
      <c r="M239" s="171">
        <v>0.493333333333333</v>
      </c>
      <c r="N239" s="171">
        <v>0.0533333333333333</v>
      </c>
      <c r="O239" s="171"/>
      <c r="P239" s="171">
        <v>0.22</v>
      </c>
      <c r="Q239" s="171"/>
      <c r="R239" s="171"/>
      <c r="S239" s="171">
        <v>0.1</v>
      </c>
      <c r="T239" s="171">
        <v>0.133333333333333</v>
      </c>
      <c r="U239" s="171"/>
      <c r="V239" s="171"/>
      <c r="W239" s="22">
        <v>1</v>
      </c>
      <c r="X239" s="29">
        <v>40944.74</v>
      </c>
      <c r="Y239" s="29">
        <v>40944.74</v>
      </c>
      <c r="Z239" s="36">
        <v>21733.62</v>
      </c>
      <c r="AA239" s="36">
        <f t="shared" si="223"/>
        <v>1</v>
      </c>
      <c r="AB239" s="29"/>
      <c r="AC239" s="29" t="e">
        <f t="shared" si="224"/>
        <v>#REF!</v>
      </c>
      <c r="AD239" s="29" t="e">
        <f t="shared" si="225"/>
        <v>#REF!</v>
      </c>
      <c r="AE239" s="172" t="e">
        <f t="shared" si="226"/>
        <v>#REF!</v>
      </c>
      <c r="AF239" s="28"/>
      <c r="AG239" s="24">
        <v>1.5</v>
      </c>
      <c r="AH239" s="173">
        <f t="shared" si="227"/>
        <v>0.999999999999999</v>
      </c>
      <c r="AI239" s="173"/>
      <c r="AJ239" s="173">
        <f t="shared" si="228"/>
        <v>0.500000000000001</v>
      </c>
      <c r="AK239" s="134">
        <f t="shared" si="229"/>
        <v>1.5</v>
      </c>
      <c r="AL239" s="174">
        <f t="shared" ref="AL239:AU239" si="272">M239</f>
        <v>0.493333333333333</v>
      </c>
      <c r="AM239" s="174">
        <f t="shared" si="272"/>
        <v>0.0533333333333333</v>
      </c>
      <c r="AN239" s="174">
        <f t="shared" si="272"/>
        <v>0</v>
      </c>
      <c r="AO239" s="174">
        <f t="shared" si="272"/>
        <v>0.22</v>
      </c>
      <c r="AP239" s="174">
        <f t="shared" si="272"/>
        <v>0</v>
      </c>
      <c r="AQ239" s="174">
        <f t="shared" si="272"/>
        <v>0</v>
      </c>
      <c r="AR239" s="174">
        <f t="shared" si="272"/>
        <v>0.1</v>
      </c>
      <c r="AS239" s="174">
        <f t="shared" si="272"/>
        <v>0.133333333333333</v>
      </c>
      <c r="AT239" s="174">
        <f t="shared" si="272"/>
        <v>0</v>
      </c>
      <c r="AU239" s="174">
        <f t="shared" si="272"/>
        <v>0</v>
      </c>
      <c r="AV239" s="175">
        <f t="shared" si="231"/>
        <v>0.999999999999999</v>
      </c>
      <c r="AW239" s="176" t="e">
        <f>#REF!/1000</f>
        <v>#REF!</v>
      </c>
      <c r="AX239" s="176" t="e">
        <f>#REF!/1000</f>
        <v>#REF!</v>
      </c>
      <c r="AY239" s="176" t="e">
        <f>#REF!/1000</f>
        <v>#REF!</v>
      </c>
      <c r="AZ239" s="176" t="e">
        <f>#REF!/1000</f>
        <v>#REF!</v>
      </c>
      <c r="BA239" s="176" t="e">
        <f>#REF!/1000</f>
        <v>#REF!</v>
      </c>
      <c r="BB239" s="176" t="e">
        <f>#REF!/1000</f>
        <v>#REF!</v>
      </c>
      <c r="BC239" s="176" t="e">
        <f>#REF!/1000</f>
        <v>#REF!</v>
      </c>
      <c r="BD239" s="176" t="e">
        <f>#REF!/1000</f>
        <v>#REF!</v>
      </c>
      <c r="BE239" s="177" t="e">
        <f>#REF!/1000</f>
        <v>#REF!</v>
      </c>
      <c r="BF239" s="177" t="e">
        <f>#REF!/1000</f>
        <v>#REF!</v>
      </c>
      <c r="BG239" s="178" t="e">
        <f t="shared" si="232"/>
        <v>#REF!</v>
      </c>
    </row>
    <row r="240" ht="16" customHeight="1" spans="1:59">
      <c r="A240" s="22">
        <v>234</v>
      </c>
      <c r="B240" s="39" t="s">
        <v>5724</v>
      </c>
      <c r="C240" s="68" t="s">
        <v>5725</v>
      </c>
      <c r="D240" s="22">
        <v>174</v>
      </c>
      <c r="E240" s="22">
        <v>1</v>
      </c>
      <c r="F240" s="144">
        <v>83091</v>
      </c>
      <c r="G240" s="144" t="s">
        <v>3688</v>
      </c>
      <c r="H240" s="144" t="s">
        <v>3699</v>
      </c>
      <c r="I240" s="144" t="s">
        <v>5317</v>
      </c>
      <c r="J240" s="144" t="s">
        <v>5314</v>
      </c>
      <c r="K240" s="144">
        <f t="shared" si="222"/>
        <v>2</v>
      </c>
      <c r="L240" s="157">
        <v>2</v>
      </c>
      <c r="M240" s="171">
        <v>0.5</v>
      </c>
      <c r="N240" s="171">
        <v>0.05</v>
      </c>
      <c r="O240" s="171">
        <v>0.03</v>
      </c>
      <c r="P240" s="171">
        <v>0.2</v>
      </c>
      <c r="Q240" s="171"/>
      <c r="R240" s="171"/>
      <c r="S240" s="171">
        <v>0.1</v>
      </c>
      <c r="T240" s="171">
        <v>0.12</v>
      </c>
      <c r="U240" s="171"/>
      <c r="V240" s="171"/>
      <c r="W240" s="22">
        <v>1</v>
      </c>
      <c r="X240" s="29">
        <v>22949.84</v>
      </c>
      <c r="Y240" s="29">
        <v>22949.84</v>
      </c>
      <c r="Z240" s="36">
        <v>11597.76</v>
      </c>
      <c r="AA240" s="36">
        <f t="shared" si="223"/>
        <v>1</v>
      </c>
      <c r="AB240" s="29"/>
      <c r="AC240" s="29" t="e">
        <f t="shared" si="224"/>
        <v>#REF!</v>
      </c>
      <c r="AD240" s="29" t="e">
        <f t="shared" si="225"/>
        <v>#REF!</v>
      </c>
      <c r="AE240" s="172" t="e">
        <f t="shared" si="226"/>
        <v>#REF!</v>
      </c>
      <c r="AF240" s="28"/>
      <c r="AG240" s="24">
        <v>2</v>
      </c>
      <c r="AH240" s="173">
        <f t="shared" si="227"/>
        <v>1</v>
      </c>
      <c r="AI240" s="173"/>
      <c r="AJ240" s="173">
        <f t="shared" si="228"/>
        <v>1</v>
      </c>
      <c r="AK240" s="134">
        <f t="shared" si="229"/>
        <v>2</v>
      </c>
      <c r="AL240" s="174">
        <f t="shared" ref="AL240:AU240" si="273">M240</f>
        <v>0.5</v>
      </c>
      <c r="AM240" s="174">
        <f t="shared" si="273"/>
        <v>0.05</v>
      </c>
      <c r="AN240" s="174">
        <f t="shared" si="273"/>
        <v>0.03</v>
      </c>
      <c r="AO240" s="174">
        <f t="shared" si="273"/>
        <v>0.2</v>
      </c>
      <c r="AP240" s="174">
        <f t="shared" si="273"/>
        <v>0</v>
      </c>
      <c r="AQ240" s="174">
        <f t="shared" si="273"/>
        <v>0</v>
      </c>
      <c r="AR240" s="174">
        <f t="shared" si="273"/>
        <v>0.1</v>
      </c>
      <c r="AS240" s="174">
        <f t="shared" si="273"/>
        <v>0.12</v>
      </c>
      <c r="AT240" s="174">
        <f t="shared" si="273"/>
        <v>0</v>
      </c>
      <c r="AU240" s="174">
        <f t="shared" si="273"/>
        <v>0</v>
      </c>
      <c r="AV240" s="175">
        <f t="shared" si="231"/>
        <v>1</v>
      </c>
      <c r="AW240" s="176" t="e">
        <f>#REF!/1000</f>
        <v>#REF!</v>
      </c>
      <c r="AX240" s="176" t="e">
        <f>#REF!/1000</f>
        <v>#REF!</v>
      </c>
      <c r="AY240" s="176" t="e">
        <f>#REF!/1000</f>
        <v>#REF!</v>
      </c>
      <c r="AZ240" s="176" t="e">
        <f>#REF!/1000</f>
        <v>#REF!</v>
      </c>
      <c r="BA240" s="176" t="e">
        <f>#REF!/1000</f>
        <v>#REF!</v>
      </c>
      <c r="BB240" s="176" t="e">
        <f>#REF!/1000</f>
        <v>#REF!</v>
      </c>
      <c r="BC240" s="176" t="e">
        <f>#REF!/1000</f>
        <v>#REF!</v>
      </c>
      <c r="BD240" s="176" t="e">
        <f>#REF!/1000</f>
        <v>#REF!</v>
      </c>
      <c r="BE240" s="177" t="e">
        <f>#REF!/1000</f>
        <v>#REF!</v>
      </c>
      <c r="BF240" s="177" t="e">
        <f>#REF!/1000</f>
        <v>#REF!</v>
      </c>
      <c r="BG240" s="178" t="e">
        <f t="shared" si="232"/>
        <v>#REF!</v>
      </c>
    </row>
    <row r="241" ht="16" customHeight="1" spans="1:59">
      <c r="A241" s="22">
        <v>235</v>
      </c>
      <c r="B241" s="39" t="s">
        <v>5726</v>
      </c>
      <c r="C241" s="68" t="s">
        <v>5727</v>
      </c>
      <c r="D241" s="22">
        <v>191</v>
      </c>
      <c r="E241" s="22">
        <v>2</v>
      </c>
      <c r="F241" s="144">
        <v>2605130272</v>
      </c>
      <c r="G241" s="144" t="s">
        <v>5330</v>
      </c>
      <c r="H241" s="144" t="s">
        <v>3696</v>
      </c>
      <c r="I241" s="144" t="s">
        <v>5331</v>
      </c>
      <c r="J241" s="144" t="s">
        <v>5327</v>
      </c>
      <c r="K241" s="144">
        <f t="shared" si="222"/>
        <v>3</v>
      </c>
      <c r="L241" s="157">
        <v>6</v>
      </c>
      <c r="M241" s="171">
        <v>0.5</v>
      </c>
      <c r="N241" s="171">
        <v>0.05</v>
      </c>
      <c r="O241" s="171"/>
      <c r="P241" s="171">
        <v>0.22</v>
      </c>
      <c r="Q241" s="171"/>
      <c r="R241" s="171"/>
      <c r="S241" s="171">
        <v>0.1</v>
      </c>
      <c r="T241" s="171">
        <v>0.13</v>
      </c>
      <c r="U241" s="171"/>
      <c r="V241" s="171"/>
      <c r="W241" s="22">
        <v>2</v>
      </c>
      <c r="X241" s="29">
        <v>22180</v>
      </c>
      <c r="Y241" s="29">
        <v>44360</v>
      </c>
      <c r="Z241" s="36">
        <v>22805.68</v>
      </c>
      <c r="AA241" s="36">
        <f t="shared" si="223"/>
        <v>2</v>
      </c>
      <c r="AB241" s="29"/>
      <c r="AC241" s="29" t="e">
        <f t="shared" si="224"/>
        <v>#REF!</v>
      </c>
      <c r="AD241" s="29" t="e">
        <f t="shared" si="225"/>
        <v>#REF!</v>
      </c>
      <c r="AE241" s="172" t="e">
        <f t="shared" si="226"/>
        <v>#REF!</v>
      </c>
      <c r="AF241" s="28"/>
      <c r="AG241" s="24">
        <v>2</v>
      </c>
      <c r="AH241" s="173">
        <f t="shared" si="227"/>
        <v>1</v>
      </c>
      <c r="AI241" s="173"/>
      <c r="AJ241" s="173">
        <f t="shared" si="228"/>
        <v>1</v>
      </c>
      <c r="AK241" s="134">
        <f t="shared" si="229"/>
        <v>3</v>
      </c>
      <c r="AL241" s="174">
        <f t="shared" ref="AL241:AU241" si="274">M241</f>
        <v>0.5</v>
      </c>
      <c r="AM241" s="174">
        <f t="shared" si="274"/>
        <v>0.05</v>
      </c>
      <c r="AN241" s="174">
        <f t="shared" si="274"/>
        <v>0</v>
      </c>
      <c r="AO241" s="174">
        <f t="shared" si="274"/>
        <v>0.22</v>
      </c>
      <c r="AP241" s="174">
        <f t="shared" si="274"/>
        <v>0</v>
      </c>
      <c r="AQ241" s="174">
        <f t="shared" si="274"/>
        <v>0</v>
      </c>
      <c r="AR241" s="174">
        <f t="shared" si="274"/>
        <v>0.1</v>
      </c>
      <c r="AS241" s="174">
        <f t="shared" si="274"/>
        <v>0.13</v>
      </c>
      <c r="AT241" s="174">
        <f t="shared" si="274"/>
        <v>0</v>
      </c>
      <c r="AU241" s="174">
        <f t="shared" si="274"/>
        <v>0</v>
      </c>
      <c r="AV241" s="175">
        <f t="shared" si="231"/>
        <v>1</v>
      </c>
      <c r="AW241" s="176" t="e">
        <f>#REF!/1000</f>
        <v>#REF!</v>
      </c>
      <c r="AX241" s="176" t="e">
        <f>#REF!/1000</f>
        <v>#REF!</v>
      </c>
      <c r="AY241" s="176" t="e">
        <f>#REF!/1000</f>
        <v>#REF!</v>
      </c>
      <c r="AZ241" s="176" t="e">
        <f>#REF!/1000</f>
        <v>#REF!</v>
      </c>
      <c r="BA241" s="176" t="e">
        <f>#REF!/1000</f>
        <v>#REF!</v>
      </c>
      <c r="BB241" s="176" t="e">
        <f>#REF!/1000</f>
        <v>#REF!</v>
      </c>
      <c r="BC241" s="176" t="e">
        <f>#REF!/1000</f>
        <v>#REF!</v>
      </c>
      <c r="BD241" s="176" t="e">
        <f>#REF!/1000</f>
        <v>#REF!</v>
      </c>
      <c r="BE241" s="177" t="e">
        <f>#REF!/1000</f>
        <v>#REF!</v>
      </c>
      <c r="BF241" s="177" t="e">
        <f>#REF!/1000</f>
        <v>#REF!</v>
      </c>
      <c r="BG241" s="178" t="e">
        <f t="shared" si="232"/>
        <v>#REF!</v>
      </c>
    </row>
    <row r="242" ht="16" customHeight="1" spans="1:59">
      <c r="A242" s="22">
        <v>236</v>
      </c>
      <c r="B242" s="39" t="s">
        <v>5728</v>
      </c>
      <c r="C242" s="68" t="s">
        <v>5729</v>
      </c>
      <c r="D242" s="22">
        <v>123</v>
      </c>
      <c r="E242" s="22">
        <v>1</v>
      </c>
      <c r="F242" s="144">
        <v>2403314645</v>
      </c>
      <c r="G242" s="144" t="s">
        <v>3704</v>
      </c>
      <c r="H242" s="144" t="s">
        <v>3704</v>
      </c>
      <c r="I242" s="144" t="s">
        <v>5352</v>
      </c>
      <c r="J242" s="144" t="s">
        <v>5314</v>
      </c>
      <c r="K242" s="144">
        <f t="shared" si="222"/>
        <v>0.2</v>
      </c>
      <c r="L242" s="157">
        <v>0.2</v>
      </c>
      <c r="M242" s="171">
        <v>0.6</v>
      </c>
      <c r="N242" s="171">
        <v>0.03</v>
      </c>
      <c r="O242" s="171"/>
      <c r="P242" s="171">
        <v>0.18</v>
      </c>
      <c r="Q242" s="171"/>
      <c r="R242" s="171"/>
      <c r="S242" s="171">
        <v>0.07</v>
      </c>
      <c r="T242" s="171">
        <v>0.12</v>
      </c>
      <c r="U242" s="171"/>
      <c r="V242" s="171"/>
      <c r="W242" s="22">
        <v>1</v>
      </c>
      <c r="X242" s="29">
        <v>19500</v>
      </c>
      <c r="Y242" s="29">
        <v>19500</v>
      </c>
      <c r="Z242" s="36">
        <v>7755.52</v>
      </c>
      <c r="AA242" s="36">
        <f t="shared" si="223"/>
        <v>1</v>
      </c>
      <c r="AB242" s="29"/>
      <c r="AC242" s="29" t="e">
        <f t="shared" si="224"/>
        <v>#REF!</v>
      </c>
      <c r="AD242" s="29" t="e">
        <f t="shared" si="225"/>
        <v>#REF!</v>
      </c>
      <c r="AE242" s="172" t="e">
        <f t="shared" si="226"/>
        <v>#REF!</v>
      </c>
      <c r="AF242" s="28"/>
      <c r="AG242" s="24">
        <v>1</v>
      </c>
      <c r="AH242" s="173">
        <f t="shared" si="227"/>
        <v>1</v>
      </c>
      <c r="AI242" s="173"/>
      <c r="AJ242" s="173">
        <f t="shared" si="228"/>
        <v>0</v>
      </c>
      <c r="AK242" s="134">
        <f t="shared" si="229"/>
        <v>0.2</v>
      </c>
      <c r="AL242" s="174">
        <f t="shared" ref="AL242:AU242" si="275">M242</f>
        <v>0.6</v>
      </c>
      <c r="AM242" s="174">
        <f t="shared" si="275"/>
        <v>0.03</v>
      </c>
      <c r="AN242" s="174">
        <f t="shared" si="275"/>
        <v>0</v>
      </c>
      <c r="AO242" s="174">
        <f t="shared" si="275"/>
        <v>0.18</v>
      </c>
      <c r="AP242" s="174">
        <f t="shared" si="275"/>
        <v>0</v>
      </c>
      <c r="AQ242" s="174">
        <f t="shared" si="275"/>
        <v>0</v>
      </c>
      <c r="AR242" s="174">
        <f t="shared" si="275"/>
        <v>0.07</v>
      </c>
      <c r="AS242" s="174">
        <f t="shared" si="275"/>
        <v>0.12</v>
      </c>
      <c r="AT242" s="174">
        <f t="shared" si="275"/>
        <v>0</v>
      </c>
      <c r="AU242" s="174">
        <f t="shared" si="275"/>
        <v>0</v>
      </c>
      <c r="AV242" s="175">
        <f t="shared" si="231"/>
        <v>1</v>
      </c>
      <c r="AW242" s="176" t="e">
        <f>#REF!/1000</f>
        <v>#REF!</v>
      </c>
      <c r="AX242" s="176" t="e">
        <f>#REF!/1000</f>
        <v>#REF!</v>
      </c>
      <c r="AY242" s="176" t="e">
        <f>#REF!/1000</f>
        <v>#REF!</v>
      </c>
      <c r="AZ242" s="176" t="e">
        <f>#REF!/1000</f>
        <v>#REF!</v>
      </c>
      <c r="BA242" s="176" t="e">
        <f>#REF!/1000</f>
        <v>#REF!</v>
      </c>
      <c r="BB242" s="176" t="e">
        <f>#REF!/1000</f>
        <v>#REF!</v>
      </c>
      <c r="BC242" s="176" t="e">
        <f>#REF!/1000</f>
        <v>#REF!</v>
      </c>
      <c r="BD242" s="176" t="e">
        <f>#REF!/1000</f>
        <v>#REF!</v>
      </c>
      <c r="BE242" s="177" t="e">
        <f>#REF!/1000</f>
        <v>#REF!</v>
      </c>
      <c r="BF242" s="177" t="e">
        <f>#REF!/1000</f>
        <v>#REF!</v>
      </c>
      <c r="BG242" s="178" t="e">
        <f t="shared" si="232"/>
        <v>#REF!</v>
      </c>
    </row>
    <row r="243" ht="16" customHeight="1" spans="1:59">
      <c r="A243" s="22">
        <v>237</v>
      </c>
      <c r="B243" s="39" t="s">
        <v>5730</v>
      </c>
      <c r="C243" s="68" t="s">
        <v>5731</v>
      </c>
      <c r="D243" s="22">
        <v>130</v>
      </c>
      <c r="E243" s="22">
        <v>1</v>
      </c>
      <c r="F243" s="144">
        <v>2403315370</v>
      </c>
      <c r="G243" s="144" t="s">
        <v>3704</v>
      </c>
      <c r="H243" s="144" t="s">
        <v>3704</v>
      </c>
      <c r="I243" s="144" t="s">
        <v>5352</v>
      </c>
      <c r="J243" s="144" t="s">
        <v>5314</v>
      </c>
      <c r="K243" s="144">
        <f t="shared" si="222"/>
        <v>1.07</v>
      </c>
      <c r="L243" s="157">
        <v>1.07</v>
      </c>
      <c r="M243" s="171">
        <v>0.102803738317757</v>
      </c>
      <c r="N243" s="171">
        <v>0.0280373831775701</v>
      </c>
      <c r="O243" s="171">
        <v>0.392523364485981</v>
      </c>
      <c r="P243" s="171">
        <v>0.0747663551401869</v>
      </c>
      <c r="Q243" s="171"/>
      <c r="R243" s="171"/>
      <c r="S243" s="171">
        <v>0.252336448598131</v>
      </c>
      <c r="T243" s="171">
        <v>0.149532710280374</v>
      </c>
      <c r="U243" s="171"/>
      <c r="V243" s="171"/>
      <c r="W243" s="22">
        <v>1</v>
      </c>
      <c r="X243" s="29">
        <v>18803.42</v>
      </c>
      <c r="Y243" s="29">
        <v>18803.42</v>
      </c>
      <c r="Z243" s="36">
        <v>7461.01</v>
      </c>
      <c r="AA243" s="36">
        <f t="shared" si="223"/>
        <v>1</v>
      </c>
      <c r="AB243" s="29"/>
      <c r="AC243" s="29" t="e">
        <f t="shared" si="224"/>
        <v>#REF!</v>
      </c>
      <c r="AD243" s="29" t="e">
        <f t="shared" si="225"/>
        <v>#REF!</v>
      </c>
      <c r="AE243" s="172" t="e">
        <f t="shared" si="226"/>
        <v>#REF!</v>
      </c>
      <c r="AF243" s="28"/>
      <c r="AG243" s="24">
        <v>1.07</v>
      </c>
      <c r="AH243" s="173">
        <f t="shared" si="227"/>
        <v>1</v>
      </c>
      <c r="AI243" s="173">
        <v>1.075</v>
      </c>
      <c r="AJ243" s="173">
        <f t="shared" si="228"/>
        <v>0.0700000000000001</v>
      </c>
      <c r="AK243" s="134">
        <f t="shared" si="229"/>
        <v>1.07</v>
      </c>
      <c r="AL243" s="174">
        <f t="shared" ref="AL243:AU243" si="276">M243</f>
        <v>0.102803738317757</v>
      </c>
      <c r="AM243" s="174">
        <f t="shared" si="276"/>
        <v>0.0280373831775701</v>
      </c>
      <c r="AN243" s="174">
        <f t="shared" si="276"/>
        <v>0.392523364485981</v>
      </c>
      <c r="AO243" s="174">
        <f t="shared" si="276"/>
        <v>0.0747663551401869</v>
      </c>
      <c r="AP243" s="174">
        <f t="shared" si="276"/>
        <v>0</v>
      </c>
      <c r="AQ243" s="174">
        <f t="shared" si="276"/>
        <v>0</v>
      </c>
      <c r="AR243" s="174">
        <f t="shared" si="276"/>
        <v>0.252336448598131</v>
      </c>
      <c r="AS243" s="174">
        <f t="shared" si="276"/>
        <v>0.149532710280374</v>
      </c>
      <c r="AT243" s="174">
        <f t="shared" si="276"/>
        <v>0</v>
      </c>
      <c r="AU243" s="174">
        <f t="shared" si="276"/>
        <v>0</v>
      </c>
      <c r="AV243" s="175">
        <f t="shared" si="231"/>
        <v>1</v>
      </c>
      <c r="AW243" s="176" t="e">
        <f>#REF!/1000</f>
        <v>#REF!</v>
      </c>
      <c r="AX243" s="176" t="e">
        <f>#REF!/1000</f>
        <v>#REF!</v>
      </c>
      <c r="AY243" s="176" t="e">
        <f>#REF!/1000</f>
        <v>#REF!</v>
      </c>
      <c r="AZ243" s="176" t="e">
        <f>#REF!/1000</f>
        <v>#REF!</v>
      </c>
      <c r="BA243" s="176" t="e">
        <f>#REF!/1000</f>
        <v>#REF!</v>
      </c>
      <c r="BB243" s="176" t="e">
        <f>#REF!/1000</f>
        <v>#REF!</v>
      </c>
      <c r="BC243" s="176" t="e">
        <f>#REF!/1000</f>
        <v>#REF!</v>
      </c>
      <c r="BD243" s="176" t="e">
        <f>#REF!/1000</f>
        <v>#REF!</v>
      </c>
      <c r="BE243" s="177" t="e">
        <f>#REF!/1000</f>
        <v>#REF!</v>
      </c>
      <c r="BF243" s="177" t="e">
        <f>#REF!/1000</f>
        <v>#REF!</v>
      </c>
      <c r="BG243" s="178" t="e">
        <f t="shared" si="232"/>
        <v>#REF!</v>
      </c>
    </row>
    <row r="244" ht="16" customHeight="1" spans="1:59">
      <c r="A244" s="22">
        <v>238</v>
      </c>
      <c r="B244" s="39" t="s">
        <v>5732</v>
      </c>
      <c r="C244" s="68" t="s">
        <v>5733</v>
      </c>
      <c r="D244" s="22">
        <v>192</v>
      </c>
      <c r="E244" s="22">
        <v>1</v>
      </c>
      <c r="F244" s="144">
        <v>83070</v>
      </c>
      <c r="G244" s="144" t="s">
        <v>3688</v>
      </c>
      <c r="H244" s="144" t="s">
        <v>3699</v>
      </c>
      <c r="I244" s="144" t="s">
        <v>5317</v>
      </c>
      <c r="J244" s="144" t="s">
        <v>5314</v>
      </c>
      <c r="K244" s="144">
        <f t="shared" si="222"/>
        <v>1.5</v>
      </c>
      <c r="L244" s="157">
        <v>1.5</v>
      </c>
      <c r="M244" s="171">
        <v>0.493333333333333</v>
      </c>
      <c r="N244" s="171">
        <v>0.0533333333333333</v>
      </c>
      <c r="O244" s="171"/>
      <c r="P244" s="171">
        <v>0.22</v>
      </c>
      <c r="Q244" s="171"/>
      <c r="R244" s="171"/>
      <c r="S244" s="171">
        <v>0.1</v>
      </c>
      <c r="T244" s="171">
        <v>0.133333333333333</v>
      </c>
      <c r="U244" s="171"/>
      <c r="V244" s="171"/>
      <c r="W244" s="22">
        <v>1</v>
      </c>
      <c r="X244" s="29">
        <v>16438.97</v>
      </c>
      <c r="Y244" s="29">
        <v>16438.97</v>
      </c>
      <c r="Z244" s="36">
        <v>6724.75</v>
      </c>
      <c r="AA244" s="36">
        <f t="shared" si="223"/>
        <v>1</v>
      </c>
      <c r="AB244" s="29"/>
      <c r="AC244" s="29" t="e">
        <f t="shared" si="224"/>
        <v>#REF!</v>
      </c>
      <c r="AD244" s="29" t="e">
        <f t="shared" si="225"/>
        <v>#REF!</v>
      </c>
      <c r="AE244" s="172" t="e">
        <f t="shared" si="226"/>
        <v>#REF!</v>
      </c>
      <c r="AF244" s="28"/>
      <c r="AG244" s="24">
        <v>1.5</v>
      </c>
      <c r="AH244" s="173">
        <f t="shared" si="227"/>
        <v>0.999999999999999</v>
      </c>
      <c r="AI244" s="173"/>
      <c r="AJ244" s="173">
        <f t="shared" si="228"/>
        <v>0.500000000000001</v>
      </c>
      <c r="AK244" s="134">
        <f t="shared" si="229"/>
        <v>1.5</v>
      </c>
      <c r="AL244" s="174">
        <f t="shared" ref="AL244:AU244" si="277">M244</f>
        <v>0.493333333333333</v>
      </c>
      <c r="AM244" s="174">
        <f t="shared" si="277"/>
        <v>0.0533333333333333</v>
      </c>
      <c r="AN244" s="174">
        <f t="shared" si="277"/>
        <v>0</v>
      </c>
      <c r="AO244" s="174">
        <f t="shared" si="277"/>
        <v>0.22</v>
      </c>
      <c r="AP244" s="174">
        <f t="shared" si="277"/>
        <v>0</v>
      </c>
      <c r="AQ244" s="174">
        <f t="shared" si="277"/>
        <v>0</v>
      </c>
      <c r="AR244" s="174">
        <f t="shared" si="277"/>
        <v>0.1</v>
      </c>
      <c r="AS244" s="174">
        <f t="shared" si="277"/>
        <v>0.133333333333333</v>
      </c>
      <c r="AT244" s="174">
        <f t="shared" si="277"/>
        <v>0</v>
      </c>
      <c r="AU244" s="174">
        <f t="shared" si="277"/>
        <v>0</v>
      </c>
      <c r="AV244" s="175">
        <f t="shared" si="231"/>
        <v>0.999999999999999</v>
      </c>
      <c r="AW244" s="176" t="e">
        <f>#REF!/1000</f>
        <v>#REF!</v>
      </c>
      <c r="AX244" s="176" t="e">
        <f>#REF!/1000</f>
        <v>#REF!</v>
      </c>
      <c r="AY244" s="176" t="e">
        <f>#REF!/1000</f>
        <v>#REF!</v>
      </c>
      <c r="AZ244" s="176" t="e">
        <f>#REF!/1000</f>
        <v>#REF!</v>
      </c>
      <c r="BA244" s="176" t="e">
        <f>#REF!/1000</f>
        <v>#REF!</v>
      </c>
      <c r="BB244" s="176" t="e">
        <f>#REF!/1000</f>
        <v>#REF!</v>
      </c>
      <c r="BC244" s="176" t="e">
        <f>#REF!/1000</f>
        <v>#REF!</v>
      </c>
      <c r="BD244" s="176" t="e">
        <f>#REF!/1000</f>
        <v>#REF!</v>
      </c>
      <c r="BE244" s="177" t="e">
        <f>#REF!/1000</f>
        <v>#REF!</v>
      </c>
      <c r="BF244" s="177" t="e">
        <f>#REF!/1000</f>
        <v>#REF!</v>
      </c>
      <c r="BG244" s="178" t="e">
        <f t="shared" si="232"/>
        <v>#REF!</v>
      </c>
    </row>
    <row r="245" ht="16" customHeight="1" spans="1:59">
      <c r="A245" s="22">
        <v>239</v>
      </c>
      <c r="B245" s="39" t="s">
        <v>5734</v>
      </c>
      <c r="C245" s="68" t="s">
        <v>5735</v>
      </c>
      <c r="D245" s="22">
        <v>168</v>
      </c>
      <c r="E245" s="22">
        <v>4</v>
      </c>
      <c r="F245" s="144">
        <v>82980</v>
      </c>
      <c r="G245" s="144" t="s">
        <v>3704</v>
      </c>
      <c r="H245" s="144" t="s">
        <v>3704</v>
      </c>
      <c r="I245" s="144" t="s">
        <v>5321</v>
      </c>
      <c r="J245" s="144" t="s">
        <v>5314</v>
      </c>
      <c r="K245" s="144">
        <f t="shared" si="222"/>
        <v>0.375</v>
      </c>
      <c r="L245" s="157">
        <v>1.5</v>
      </c>
      <c r="M245" s="171">
        <v>0.493333333333333</v>
      </c>
      <c r="N245" s="171">
        <v>0.0533333333333333</v>
      </c>
      <c r="O245" s="171"/>
      <c r="P245" s="171">
        <v>0.22</v>
      </c>
      <c r="Q245" s="171"/>
      <c r="R245" s="171"/>
      <c r="S245" s="171">
        <v>0.1</v>
      </c>
      <c r="T245" s="171">
        <v>0.133333333333333</v>
      </c>
      <c r="U245" s="171"/>
      <c r="V245" s="171"/>
      <c r="W245" s="22">
        <v>4</v>
      </c>
      <c r="X245" s="29">
        <v>15633.0875</v>
      </c>
      <c r="Y245" s="29">
        <v>62532.35</v>
      </c>
      <c r="Z245" s="36">
        <v>26119.32</v>
      </c>
      <c r="AA245" s="36">
        <f t="shared" si="223"/>
        <v>4</v>
      </c>
      <c r="AB245" s="29"/>
      <c r="AC245" s="29" t="e">
        <f t="shared" si="224"/>
        <v>#REF!</v>
      </c>
      <c r="AD245" s="29" t="e">
        <f t="shared" si="225"/>
        <v>#REF!</v>
      </c>
      <c r="AE245" s="172" t="e">
        <f t="shared" si="226"/>
        <v>#REF!</v>
      </c>
      <c r="AF245" s="28"/>
      <c r="AG245" s="24">
        <v>1.5</v>
      </c>
      <c r="AH245" s="173">
        <f t="shared" si="227"/>
        <v>0.999999999999999</v>
      </c>
      <c r="AI245" s="173"/>
      <c r="AJ245" s="173">
        <f t="shared" si="228"/>
        <v>0.500000000000001</v>
      </c>
      <c r="AK245" s="134">
        <f t="shared" si="229"/>
        <v>0.375</v>
      </c>
      <c r="AL245" s="174">
        <f t="shared" ref="AL245:AU245" si="278">M245</f>
        <v>0.493333333333333</v>
      </c>
      <c r="AM245" s="174">
        <f t="shared" si="278"/>
        <v>0.0533333333333333</v>
      </c>
      <c r="AN245" s="174">
        <f t="shared" si="278"/>
        <v>0</v>
      </c>
      <c r="AO245" s="174">
        <f t="shared" si="278"/>
        <v>0.22</v>
      </c>
      <c r="AP245" s="174">
        <f t="shared" si="278"/>
        <v>0</v>
      </c>
      <c r="AQ245" s="174">
        <f t="shared" si="278"/>
        <v>0</v>
      </c>
      <c r="AR245" s="174">
        <f t="shared" si="278"/>
        <v>0.1</v>
      </c>
      <c r="AS245" s="174">
        <f t="shared" si="278"/>
        <v>0.133333333333333</v>
      </c>
      <c r="AT245" s="174">
        <f t="shared" si="278"/>
        <v>0</v>
      </c>
      <c r="AU245" s="174">
        <f t="shared" si="278"/>
        <v>0</v>
      </c>
      <c r="AV245" s="175">
        <f t="shared" si="231"/>
        <v>0.999999999999999</v>
      </c>
      <c r="AW245" s="176" t="e">
        <f>#REF!/1000</f>
        <v>#REF!</v>
      </c>
      <c r="AX245" s="176" t="e">
        <f>#REF!/1000</f>
        <v>#REF!</v>
      </c>
      <c r="AY245" s="176" t="e">
        <f>#REF!/1000</f>
        <v>#REF!</v>
      </c>
      <c r="AZ245" s="176" t="e">
        <f>#REF!/1000</f>
        <v>#REF!</v>
      </c>
      <c r="BA245" s="176" t="e">
        <f>#REF!/1000</f>
        <v>#REF!</v>
      </c>
      <c r="BB245" s="176" t="e">
        <f>#REF!/1000</f>
        <v>#REF!</v>
      </c>
      <c r="BC245" s="176" t="e">
        <f>#REF!/1000</f>
        <v>#REF!</v>
      </c>
      <c r="BD245" s="176" t="e">
        <f>#REF!/1000</f>
        <v>#REF!</v>
      </c>
      <c r="BE245" s="177" t="e">
        <f>#REF!/1000</f>
        <v>#REF!</v>
      </c>
      <c r="BF245" s="177" t="e">
        <f>#REF!/1000</f>
        <v>#REF!</v>
      </c>
      <c r="BG245" s="178" t="e">
        <f t="shared" si="232"/>
        <v>#REF!</v>
      </c>
    </row>
    <row r="246" ht="16" customHeight="1" spans="1:59">
      <c r="A246" s="22">
        <v>240</v>
      </c>
      <c r="B246" s="39" t="s">
        <v>5736</v>
      </c>
      <c r="C246" s="68" t="s">
        <v>5737</v>
      </c>
      <c r="D246" s="22">
        <v>123</v>
      </c>
      <c r="E246" s="22">
        <v>1</v>
      </c>
      <c r="F246" s="144">
        <v>2403316114</v>
      </c>
      <c r="G246" s="144" t="s">
        <v>3704</v>
      </c>
      <c r="H246" s="144" t="s">
        <v>3704</v>
      </c>
      <c r="I246" s="144" t="s">
        <v>5352</v>
      </c>
      <c r="J246" s="144" t="s">
        <v>5314</v>
      </c>
      <c r="K246" s="144">
        <f t="shared" si="222"/>
        <v>1</v>
      </c>
      <c r="L246" s="157">
        <v>1</v>
      </c>
      <c r="M246" s="171">
        <v>0.6</v>
      </c>
      <c r="N246" s="171">
        <v>0.03</v>
      </c>
      <c r="O246" s="171"/>
      <c r="P246" s="171">
        <v>0.18</v>
      </c>
      <c r="Q246" s="171"/>
      <c r="R246" s="171"/>
      <c r="S246" s="171">
        <v>0.07</v>
      </c>
      <c r="T246" s="171">
        <v>0.12</v>
      </c>
      <c r="U246" s="171"/>
      <c r="V246" s="171"/>
      <c r="W246" s="22">
        <v>1</v>
      </c>
      <c r="X246" s="29">
        <v>14700.85</v>
      </c>
      <c r="Y246" s="29">
        <v>14700.85</v>
      </c>
      <c r="Z246" s="36">
        <v>6282.95</v>
      </c>
      <c r="AA246" s="36">
        <f t="shared" si="223"/>
        <v>1</v>
      </c>
      <c r="AB246" s="29"/>
      <c r="AC246" s="29" t="e">
        <f t="shared" si="224"/>
        <v>#REF!</v>
      </c>
      <c r="AD246" s="29" t="e">
        <f t="shared" si="225"/>
        <v>#REF!</v>
      </c>
      <c r="AE246" s="172" t="e">
        <f t="shared" si="226"/>
        <v>#REF!</v>
      </c>
      <c r="AF246" s="28"/>
      <c r="AG246" s="24">
        <v>1</v>
      </c>
      <c r="AH246" s="173">
        <f t="shared" si="227"/>
        <v>1</v>
      </c>
      <c r="AI246" s="173"/>
      <c r="AJ246" s="173">
        <f t="shared" si="228"/>
        <v>0</v>
      </c>
      <c r="AK246" s="134">
        <f t="shared" si="229"/>
        <v>1</v>
      </c>
      <c r="AL246" s="174">
        <f t="shared" ref="AL246:AU246" si="279">M246</f>
        <v>0.6</v>
      </c>
      <c r="AM246" s="174">
        <f t="shared" si="279"/>
        <v>0.03</v>
      </c>
      <c r="AN246" s="174">
        <f t="shared" si="279"/>
        <v>0</v>
      </c>
      <c r="AO246" s="174">
        <f t="shared" si="279"/>
        <v>0.18</v>
      </c>
      <c r="AP246" s="174">
        <f t="shared" si="279"/>
        <v>0</v>
      </c>
      <c r="AQ246" s="174">
        <f t="shared" si="279"/>
        <v>0</v>
      </c>
      <c r="AR246" s="174">
        <f t="shared" si="279"/>
        <v>0.07</v>
      </c>
      <c r="AS246" s="174">
        <f t="shared" si="279"/>
        <v>0.12</v>
      </c>
      <c r="AT246" s="174">
        <f t="shared" si="279"/>
        <v>0</v>
      </c>
      <c r="AU246" s="174">
        <f t="shared" si="279"/>
        <v>0</v>
      </c>
      <c r="AV246" s="175">
        <f t="shared" si="231"/>
        <v>1</v>
      </c>
      <c r="AW246" s="176" t="e">
        <f>#REF!/1000</f>
        <v>#REF!</v>
      </c>
      <c r="AX246" s="176" t="e">
        <f>#REF!/1000</f>
        <v>#REF!</v>
      </c>
      <c r="AY246" s="176" t="e">
        <f>#REF!/1000</f>
        <v>#REF!</v>
      </c>
      <c r="AZ246" s="176" t="e">
        <f>#REF!/1000</f>
        <v>#REF!</v>
      </c>
      <c r="BA246" s="176" t="e">
        <f>#REF!/1000</f>
        <v>#REF!</v>
      </c>
      <c r="BB246" s="176" t="e">
        <f>#REF!/1000</f>
        <v>#REF!</v>
      </c>
      <c r="BC246" s="176" t="e">
        <f>#REF!/1000</f>
        <v>#REF!</v>
      </c>
      <c r="BD246" s="176" t="e">
        <f>#REF!/1000</f>
        <v>#REF!</v>
      </c>
      <c r="BE246" s="177" t="e">
        <f>#REF!/1000</f>
        <v>#REF!</v>
      </c>
      <c r="BF246" s="177" t="e">
        <f>#REF!/1000</f>
        <v>#REF!</v>
      </c>
      <c r="BG246" s="178" t="e">
        <f t="shared" si="232"/>
        <v>#REF!</v>
      </c>
    </row>
    <row r="247" ht="16" customHeight="1" spans="1:59">
      <c r="A247" s="22">
        <v>241</v>
      </c>
      <c r="B247" s="39" t="s">
        <v>5738</v>
      </c>
      <c r="C247" s="68" t="s">
        <v>5739</v>
      </c>
      <c r="D247" s="22">
        <v>169</v>
      </c>
      <c r="E247" s="22">
        <v>1</v>
      </c>
      <c r="F247" s="144">
        <v>2605133672</v>
      </c>
      <c r="G247" s="144" t="s">
        <v>3693</v>
      </c>
      <c r="H247" s="144" t="s">
        <v>3693</v>
      </c>
      <c r="I247" s="144" t="s">
        <v>5326</v>
      </c>
      <c r="J247" s="144" t="s">
        <v>5327</v>
      </c>
      <c r="K247" s="144">
        <f t="shared" si="222"/>
        <v>1.5</v>
      </c>
      <c r="L247" s="157">
        <v>1.5</v>
      </c>
      <c r="M247" s="171">
        <v>0.493333333333333</v>
      </c>
      <c r="N247" s="171">
        <v>0.0533333333333333</v>
      </c>
      <c r="O247" s="171"/>
      <c r="P247" s="171">
        <v>0.22</v>
      </c>
      <c r="Q247" s="171"/>
      <c r="R247" s="171"/>
      <c r="S247" s="171">
        <v>0.1</v>
      </c>
      <c r="T247" s="171">
        <v>0.133333333333333</v>
      </c>
      <c r="U247" s="171"/>
      <c r="V247" s="171"/>
      <c r="W247" s="22">
        <v>1</v>
      </c>
      <c r="X247" s="29">
        <v>13000</v>
      </c>
      <c r="Y247" s="29">
        <v>13000</v>
      </c>
      <c r="Z247" s="36">
        <v>8673.96</v>
      </c>
      <c r="AA247" s="36">
        <f t="shared" si="223"/>
        <v>1</v>
      </c>
      <c r="AB247" s="29"/>
      <c r="AC247" s="29" t="e">
        <f t="shared" si="224"/>
        <v>#REF!</v>
      </c>
      <c r="AD247" s="29" t="e">
        <f t="shared" si="225"/>
        <v>#REF!</v>
      </c>
      <c r="AE247" s="172" t="e">
        <f t="shared" si="226"/>
        <v>#REF!</v>
      </c>
      <c r="AF247" s="28"/>
      <c r="AG247" s="24">
        <v>1.5</v>
      </c>
      <c r="AH247" s="173">
        <f t="shared" si="227"/>
        <v>0.999999999999999</v>
      </c>
      <c r="AI247" s="173"/>
      <c r="AJ247" s="173">
        <f t="shared" si="228"/>
        <v>0.500000000000001</v>
      </c>
      <c r="AK247" s="134">
        <f t="shared" si="229"/>
        <v>1.5</v>
      </c>
      <c r="AL247" s="174">
        <f t="shared" ref="AL247:AU247" si="280">M247</f>
        <v>0.493333333333333</v>
      </c>
      <c r="AM247" s="174">
        <f t="shared" si="280"/>
        <v>0.0533333333333333</v>
      </c>
      <c r="AN247" s="174">
        <f t="shared" si="280"/>
        <v>0</v>
      </c>
      <c r="AO247" s="174">
        <f t="shared" si="280"/>
        <v>0.22</v>
      </c>
      <c r="AP247" s="174">
        <f t="shared" si="280"/>
        <v>0</v>
      </c>
      <c r="AQ247" s="174">
        <f t="shared" si="280"/>
        <v>0</v>
      </c>
      <c r="AR247" s="174">
        <f t="shared" si="280"/>
        <v>0.1</v>
      </c>
      <c r="AS247" s="174">
        <f t="shared" si="280"/>
        <v>0.133333333333333</v>
      </c>
      <c r="AT247" s="174">
        <f t="shared" si="280"/>
        <v>0</v>
      </c>
      <c r="AU247" s="174">
        <f t="shared" si="280"/>
        <v>0</v>
      </c>
      <c r="AV247" s="175">
        <f t="shared" si="231"/>
        <v>0.999999999999999</v>
      </c>
      <c r="AW247" s="176" t="e">
        <f>#REF!/1000</f>
        <v>#REF!</v>
      </c>
      <c r="AX247" s="176" t="e">
        <f>#REF!/1000</f>
        <v>#REF!</v>
      </c>
      <c r="AY247" s="176" t="e">
        <f>#REF!/1000</f>
        <v>#REF!</v>
      </c>
      <c r="AZ247" s="176" t="e">
        <f>#REF!/1000</f>
        <v>#REF!</v>
      </c>
      <c r="BA247" s="176" t="e">
        <f>#REF!/1000</f>
        <v>#REF!</v>
      </c>
      <c r="BB247" s="176" t="e">
        <f>#REF!/1000</f>
        <v>#REF!</v>
      </c>
      <c r="BC247" s="176" t="e">
        <f>#REF!/1000</f>
        <v>#REF!</v>
      </c>
      <c r="BD247" s="176" t="e">
        <f>#REF!/1000</f>
        <v>#REF!</v>
      </c>
      <c r="BE247" s="177" t="e">
        <f>#REF!/1000</f>
        <v>#REF!</v>
      </c>
      <c r="BF247" s="177" t="e">
        <f>#REF!/1000</f>
        <v>#REF!</v>
      </c>
      <c r="BG247" s="178" t="e">
        <f t="shared" si="232"/>
        <v>#REF!</v>
      </c>
    </row>
    <row r="248" ht="16" customHeight="1" spans="1:59">
      <c r="A248" s="22">
        <v>242</v>
      </c>
      <c r="B248" s="39" t="s">
        <v>5740</v>
      </c>
      <c r="C248" s="68" t="s">
        <v>5741</v>
      </c>
      <c r="D248" s="22">
        <v>168</v>
      </c>
      <c r="E248" s="22">
        <v>1</v>
      </c>
      <c r="F248" s="144">
        <v>83101</v>
      </c>
      <c r="G248" s="144" t="s">
        <v>3704</v>
      </c>
      <c r="H248" s="144" t="s">
        <v>3704</v>
      </c>
      <c r="I248" s="144" t="s">
        <v>5321</v>
      </c>
      <c r="J248" s="144" t="s">
        <v>5314</v>
      </c>
      <c r="K248" s="144">
        <f t="shared" si="222"/>
        <v>1.5</v>
      </c>
      <c r="L248" s="157">
        <v>1.5</v>
      </c>
      <c r="M248" s="171">
        <v>0.353333333333333</v>
      </c>
      <c r="N248" s="171">
        <v>0.02</v>
      </c>
      <c r="O248" s="171">
        <v>0.08</v>
      </c>
      <c r="P248" s="171">
        <v>0.146666666666667</v>
      </c>
      <c r="Q248" s="171"/>
      <c r="R248" s="171"/>
      <c r="S248" s="171">
        <v>0.253333333333333</v>
      </c>
      <c r="T248" s="171">
        <v>0.146666666666667</v>
      </c>
      <c r="U248" s="171"/>
      <c r="V248" s="171"/>
      <c r="W248" s="22">
        <v>1</v>
      </c>
      <c r="X248" s="29">
        <v>12834.91</v>
      </c>
      <c r="Y248" s="29">
        <v>12834.91</v>
      </c>
      <c r="Z248" s="36">
        <v>5750.15</v>
      </c>
      <c r="AA248" s="36">
        <f t="shared" si="223"/>
        <v>1</v>
      </c>
      <c r="AB248" s="29"/>
      <c r="AC248" s="29" t="e">
        <f t="shared" si="224"/>
        <v>#REF!</v>
      </c>
      <c r="AD248" s="29" t="e">
        <f t="shared" si="225"/>
        <v>#REF!</v>
      </c>
      <c r="AE248" s="172" t="e">
        <f t="shared" si="226"/>
        <v>#REF!</v>
      </c>
      <c r="AF248" s="28"/>
      <c r="AG248" s="24">
        <v>1.5</v>
      </c>
      <c r="AH248" s="173">
        <f t="shared" si="227"/>
        <v>1</v>
      </c>
      <c r="AI248" s="173"/>
      <c r="AJ248" s="173">
        <f t="shared" si="228"/>
        <v>0.5</v>
      </c>
      <c r="AK248" s="134">
        <f t="shared" si="229"/>
        <v>1.5</v>
      </c>
      <c r="AL248" s="174">
        <f t="shared" ref="AL248:AU248" si="281">M248</f>
        <v>0.353333333333333</v>
      </c>
      <c r="AM248" s="174">
        <f t="shared" si="281"/>
        <v>0.02</v>
      </c>
      <c r="AN248" s="174">
        <f t="shared" si="281"/>
        <v>0.08</v>
      </c>
      <c r="AO248" s="174">
        <f t="shared" si="281"/>
        <v>0.146666666666667</v>
      </c>
      <c r="AP248" s="174">
        <f t="shared" si="281"/>
        <v>0</v>
      </c>
      <c r="AQ248" s="174">
        <f t="shared" si="281"/>
        <v>0</v>
      </c>
      <c r="AR248" s="174">
        <f t="shared" si="281"/>
        <v>0.253333333333333</v>
      </c>
      <c r="AS248" s="174">
        <f t="shared" si="281"/>
        <v>0.146666666666667</v>
      </c>
      <c r="AT248" s="174">
        <f t="shared" si="281"/>
        <v>0</v>
      </c>
      <c r="AU248" s="174">
        <f t="shared" si="281"/>
        <v>0</v>
      </c>
      <c r="AV248" s="175">
        <f t="shared" si="231"/>
        <v>1</v>
      </c>
      <c r="AW248" s="176" t="e">
        <f>#REF!/1000</f>
        <v>#REF!</v>
      </c>
      <c r="AX248" s="176" t="e">
        <f>#REF!/1000</f>
        <v>#REF!</v>
      </c>
      <c r="AY248" s="176" t="e">
        <f>#REF!/1000</f>
        <v>#REF!</v>
      </c>
      <c r="AZ248" s="176" t="e">
        <f>#REF!/1000</f>
        <v>#REF!</v>
      </c>
      <c r="BA248" s="176" t="e">
        <f>#REF!/1000</f>
        <v>#REF!</v>
      </c>
      <c r="BB248" s="176" t="e">
        <f>#REF!/1000</f>
        <v>#REF!</v>
      </c>
      <c r="BC248" s="176" t="e">
        <f>#REF!/1000</f>
        <v>#REF!</v>
      </c>
      <c r="BD248" s="176" t="e">
        <f>#REF!/1000</f>
        <v>#REF!</v>
      </c>
      <c r="BE248" s="177" t="e">
        <f>#REF!/1000</f>
        <v>#REF!</v>
      </c>
      <c r="BF248" s="177" t="e">
        <f>#REF!/1000</f>
        <v>#REF!</v>
      </c>
      <c r="BG248" s="178" t="e">
        <f t="shared" si="232"/>
        <v>#REF!</v>
      </c>
    </row>
    <row r="249" ht="16" customHeight="1" spans="1:59">
      <c r="A249" s="22">
        <v>243</v>
      </c>
      <c r="B249" s="39" t="s">
        <v>5742</v>
      </c>
      <c r="C249" s="68" t="s">
        <v>5743</v>
      </c>
      <c r="D249" s="22">
        <v>172</v>
      </c>
      <c r="E249" s="22">
        <v>1</v>
      </c>
      <c r="F249" s="144">
        <v>83047</v>
      </c>
      <c r="G249" s="144" t="s">
        <v>3688</v>
      </c>
      <c r="H249" s="144" t="s">
        <v>3699</v>
      </c>
      <c r="I249" s="144" t="s">
        <v>5317</v>
      </c>
      <c r="J249" s="144" t="s">
        <v>5314</v>
      </c>
      <c r="K249" s="144">
        <f t="shared" si="222"/>
        <v>2</v>
      </c>
      <c r="L249" s="157">
        <v>2</v>
      </c>
      <c r="M249" s="171">
        <v>0.5</v>
      </c>
      <c r="N249" s="171">
        <v>0.05</v>
      </c>
      <c r="O249" s="171">
        <v>0.03</v>
      </c>
      <c r="P249" s="171">
        <v>0.2</v>
      </c>
      <c r="Q249" s="171"/>
      <c r="R249" s="171"/>
      <c r="S249" s="171">
        <v>0.1</v>
      </c>
      <c r="T249" s="171">
        <v>0.12</v>
      </c>
      <c r="U249" s="171"/>
      <c r="V249" s="171"/>
      <c r="W249" s="22">
        <v>1</v>
      </c>
      <c r="X249" s="29">
        <v>12516.16</v>
      </c>
      <c r="Y249" s="29">
        <v>12516.16</v>
      </c>
      <c r="Z249" s="36">
        <v>5652.69</v>
      </c>
      <c r="AA249" s="36">
        <f t="shared" si="223"/>
        <v>1</v>
      </c>
      <c r="AB249" s="29"/>
      <c r="AC249" s="29" t="e">
        <f t="shared" si="224"/>
        <v>#REF!</v>
      </c>
      <c r="AD249" s="29" t="e">
        <f t="shared" si="225"/>
        <v>#REF!</v>
      </c>
      <c r="AE249" s="172" t="e">
        <f t="shared" si="226"/>
        <v>#REF!</v>
      </c>
      <c r="AF249" s="28"/>
      <c r="AG249" s="24">
        <v>2</v>
      </c>
      <c r="AH249" s="173">
        <f t="shared" si="227"/>
        <v>1</v>
      </c>
      <c r="AI249" s="173"/>
      <c r="AJ249" s="173">
        <f t="shared" si="228"/>
        <v>1</v>
      </c>
      <c r="AK249" s="134">
        <f t="shared" si="229"/>
        <v>2</v>
      </c>
      <c r="AL249" s="174">
        <f t="shared" ref="AL249:AU249" si="282">M249</f>
        <v>0.5</v>
      </c>
      <c r="AM249" s="174">
        <f t="shared" si="282"/>
        <v>0.05</v>
      </c>
      <c r="AN249" s="174">
        <f t="shared" si="282"/>
        <v>0.03</v>
      </c>
      <c r="AO249" s="174">
        <f t="shared" si="282"/>
        <v>0.2</v>
      </c>
      <c r="AP249" s="174">
        <f t="shared" si="282"/>
        <v>0</v>
      </c>
      <c r="AQ249" s="174">
        <f t="shared" si="282"/>
        <v>0</v>
      </c>
      <c r="AR249" s="174">
        <f t="shared" si="282"/>
        <v>0.1</v>
      </c>
      <c r="AS249" s="174">
        <f t="shared" si="282"/>
        <v>0.12</v>
      </c>
      <c r="AT249" s="174">
        <f t="shared" si="282"/>
        <v>0</v>
      </c>
      <c r="AU249" s="174">
        <f t="shared" si="282"/>
        <v>0</v>
      </c>
      <c r="AV249" s="175">
        <f t="shared" si="231"/>
        <v>1</v>
      </c>
      <c r="AW249" s="176" t="e">
        <f>#REF!/1000</f>
        <v>#REF!</v>
      </c>
      <c r="AX249" s="176" t="e">
        <f>#REF!/1000</f>
        <v>#REF!</v>
      </c>
      <c r="AY249" s="176" t="e">
        <f>#REF!/1000</f>
        <v>#REF!</v>
      </c>
      <c r="AZ249" s="176" t="e">
        <f>#REF!/1000</f>
        <v>#REF!</v>
      </c>
      <c r="BA249" s="176" t="e">
        <f>#REF!/1000</f>
        <v>#REF!</v>
      </c>
      <c r="BB249" s="176" t="e">
        <f>#REF!/1000</f>
        <v>#REF!</v>
      </c>
      <c r="BC249" s="176" t="e">
        <f>#REF!/1000</f>
        <v>#REF!</v>
      </c>
      <c r="BD249" s="176" t="e">
        <f>#REF!/1000</f>
        <v>#REF!</v>
      </c>
      <c r="BE249" s="177" t="e">
        <f>#REF!/1000</f>
        <v>#REF!</v>
      </c>
      <c r="BF249" s="177" t="e">
        <f>#REF!/1000</f>
        <v>#REF!</v>
      </c>
      <c r="BG249" s="178" t="e">
        <f t="shared" si="232"/>
        <v>#REF!</v>
      </c>
    </row>
    <row r="250" ht="16" customHeight="1" spans="1:59">
      <c r="A250" s="22">
        <v>244</v>
      </c>
      <c r="B250" s="39" t="s">
        <v>5744</v>
      </c>
      <c r="C250" s="68" t="s">
        <v>5745</v>
      </c>
      <c r="D250" s="22">
        <v>172</v>
      </c>
      <c r="E250" s="22">
        <v>1</v>
      </c>
      <c r="F250" s="144">
        <v>82975</v>
      </c>
      <c r="G250" s="144" t="s">
        <v>3688</v>
      </c>
      <c r="H250" s="144" t="s">
        <v>3699</v>
      </c>
      <c r="I250" s="144" t="s">
        <v>5317</v>
      </c>
      <c r="J250" s="144" t="s">
        <v>5314</v>
      </c>
      <c r="K250" s="144">
        <f t="shared" si="222"/>
        <v>1.5</v>
      </c>
      <c r="L250" s="157">
        <v>1.5</v>
      </c>
      <c r="M250" s="171">
        <v>0.493333333333333</v>
      </c>
      <c r="N250" s="171">
        <v>0.0533333333333333</v>
      </c>
      <c r="O250" s="171"/>
      <c r="P250" s="171">
        <v>0.22</v>
      </c>
      <c r="Q250" s="171"/>
      <c r="R250" s="171"/>
      <c r="S250" s="171">
        <v>0.1</v>
      </c>
      <c r="T250" s="171">
        <v>0.133333333333333</v>
      </c>
      <c r="U250" s="171"/>
      <c r="V250" s="171"/>
      <c r="W250" s="22">
        <v>1</v>
      </c>
      <c r="X250" s="29">
        <v>12112.42</v>
      </c>
      <c r="Y250" s="29">
        <v>12112.42</v>
      </c>
      <c r="Z250" s="36">
        <v>5457.77</v>
      </c>
      <c r="AA250" s="36">
        <f t="shared" si="223"/>
        <v>1</v>
      </c>
      <c r="AB250" s="29"/>
      <c r="AC250" s="29" t="e">
        <f t="shared" si="224"/>
        <v>#REF!</v>
      </c>
      <c r="AD250" s="29" t="e">
        <f t="shared" si="225"/>
        <v>#REF!</v>
      </c>
      <c r="AE250" s="172" t="e">
        <f t="shared" si="226"/>
        <v>#REF!</v>
      </c>
      <c r="AF250" s="28"/>
      <c r="AG250" s="24">
        <v>1.5</v>
      </c>
      <c r="AH250" s="173">
        <f t="shared" si="227"/>
        <v>0.999999999999999</v>
      </c>
      <c r="AI250" s="173"/>
      <c r="AJ250" s="173">
        <f t="shared" si="228"/>
        <v>0.500000000000001</v>
      </c>
      <c r="AK250" s="134">
        <f t="shared" si="229"/>
        <v>1.5</v>
      </c>
      <c r="AL250" s="174">
        <f t="shared" ref="AL250:AU250" si="283">M250</f>
        <v>0.493333333333333</v>
      </c>
      <c r="AM250" s="174">
        <f t="shared" si="283"/>
        <v>0.0533333333333333</v>
      </c>
      <c r="AN250" s="174">
        <f t="shared" si="283"/>
        <v>0</v>
      </c>
      <c r="AO250" s="174">
        <f t="shared" si="283"/>
        <v>0.22</v>
      </c>
      <c r="AP250" s="174">
        <f t="shared" si="283"/>
        <v>0</v>
      </c>
      <c r="AQ250" s="174">
        <f t="shared" si="283"/>
        <v>0</v>
      </c>
      <c r="AR250" s="174">
        <f t="shared" si="283"/>
        <v>0.1</v>
      </c>
      <c r="AS250" s="174">
        <f t="shared" si="283"/>
        <v>0.133333333333333</v>
      </c>
      <c r="AT250" s="174">
        <f t="shared" si="283"/>
        <v>0</v>
      </c>
      <c r="AU250" s="174">
        <f t="shared" si="283"/>
        <v>0</v>
      </c>
      <c r="AV250" s="175">
        <f t="shared" si="231"/>
        <v>0.999999999999999</v>
      </c>
      <c r="AW250" s="176" t="e">
        <f>#REF!/1000</f>
        <v>#REF!</v>
      </c>
      <c r="AX250" s="176" t="e">
        <f>#REF!/1000</f>
        <v>#REF!</v>
      </c>
      <c r="AY250" s="176" t="e">
        <f>#REF!/1000</f>
        <v>#REF!</v>
      </c>
      <c r="AZ250" s="176" t="e">
        <f>#REF!/1000</f>
        <v>#REF!</v>
      </c>
      <c r="BA250" s="176" t="e">
        <f>#REF!/1000</f>
        <v>#REF!</v>
      </c>
      <c r="BB250" s="176" t="e">
        <f>#REF!/1000</f>
        <v>#REF!</v>
      </c>
      <c r="BC250" s="176" t="e">
        <f>#REF!/1000</f>
        <v>#REF!</v>
      </c>
      <c r="BD250" s="176" t="e">
        <f>#REF!/1000</f>
        <v>#REF!</v>
      </c>
      <c r="BE250" s="177" t="e">
        <f>#REF!/1000</f>
        <v>#REF!</v>
      </c>
      <c r="BF250" s="177" t="e">
        <f>#REF!/1000</f>
        <v>#REF!</v>
      </c>
      <c r="BG250" s="178" t="e">
        <f t="shared" si="232"/>
        <v>#REF!</v>
      </c>
    </row>
    <row r="251" ht="16" customHeight="1" spans="1:59">
      <c r="A251" s="22">
        <v>245</v>
      </c>
      <c r="B251" s="39" t="s">
        <v>5746</v>
      </c>
      <c r="C251" s="68" t="s">
        <v>5747</v>
      </c>
      <c r="D251" s="22">
        <v>168</v>
      </c>
      <c r="E251" s="22">
        <v>1</v>
      </c>
      <c r="F251" s="144">
        <v>83097</v>
      </c>
      <c r="G251" s="144" t="s">
        <v>3704</v>
      </c>
      <c r="H251" s="144" t="s">
        <v>3704</v>
      </c>
      <c r="I251" s="144" t="s">
        <v>5321</v>
      </c>
      <c r="J251" s="144" t="s">
        <v>5314</v>
      </c>
      <c r="K251" s="144">
        <f t="shared" si="222"/>
        <v>1.5</v>
      </c>
      <c r="L251" s="157">
        <v>1.5</v>
      </c>
      <c r="M251" s="171">
        <v>0.493333333333333</v>
      </c>
      <c r="N251" s="171">
        <v>0.0533333333333333</v>
      </c>
      <c r="O251" s="171"/>
      <c r="P251" s="171">
        <v>0.22</v>
      </c>
      <c r="Q251" s="171"/>
      <c r="R251" s="171"/>
      <c r="S251" s="171">
        <v>0.1</v>
      </c>
      <c r="T251" s="171">
        <v>0.133333333333333</v>
      </c>
      <c r="U251" s="171"/>
      <c r="V251" s="171"/>
      <c r="W251" s="22">
        <v>1</v>
      </c>
      <c r="X251" s="29">
        <v>11364.42</v>
      </c>
      <c r="Y251" s="29">
        <v>11364.42</v>
      </c>
      <c r="Z251" s="36">
        <v>5262.85</v>
      </c>
      <c r="AA251" s="36">
        <f t="shared" si="223"/>
        <v>1</v>
      </c>
      <c r="AB251" s="29"/>
      <c r="AC251" s="29" t="e">
        <f t="shared" si="224"/>
        <v>#REF!</v>
      </c>
      <c r="AD251" s="29" t="e">
        <f t="shared" si="225"/>
        <v>#REF!</v>
      </c>
      <c r="AE251" s="172" t="e">
        <f t="shared" si="226"/>
        <v>#REF!</v>
      </c>
      <c r="AF251" s="28"/>
      <c r="AG251" s="24">
        <v>1.5</v>
      </c>
      <c r="AH251" s="173">
        <f t="shared" si="227"/>
        <v>0.999999999999999</v>
      </c>
      <c r="AI251" s="173"/>
      <c r="AJ251" s="173">
        <f t="shared" si="228"/>
        <v>0.500000000000001</v>
      </c>
      <c r="AK251" s="134">
        <f t="shared" si="229"/>
        <v>1.5</v>
      </c>
      <c r="AL251" s="174">
        <f t="shared" ref="AL251:AU251" si="284">M251</f>
        <v>0.493333333333333</v>
      </c>
      <c r="AM251" s="174">
        <f t="shared" si="284"/>
        <v>0.0533333333333333</v>
      </c>
      <c r="AN251" s="174">
        <f t="shared" si="284"/>
        <v>0</v>
      </c>
      <c r="AO251" s="174">
        <f t="shared" si="284"/>
        <v>0.22</v>
      </c>
      <c r="AP251" s="174">
        <f t="shared" si="284"/>
        <v>0</v>
      </c>
      <c r="AQ251" s="174">
        <f t="shared" si="284"/>
        <v>0</v>
      </c>
      <c r="AR251" s="174">
        <f t="shared" si="284"/>
        <v>0.1</v>
      </c>
      <c r="AS251" s="174">
        <f t="shared" si="284"/>
        <v>0.133333333333333</v>
      </c>
      <c r="AT251" s="174">
        <f t="shared" si="284"/>
        <v>0</v>
      </c>
      <c r="AU251" s="174">
        <f t="shared" si="284"/>
        <v>0</v>
      </c>
      <c r="AV251" s="175">
        <f t="shared" si="231"/>
        <v>0.999999999999999</v>
      </c>
      <c r="AW251" s="176" t="e">
        <f>#REF!/1000</f>
        <v>#REF!</v>
      </c>
      <c r="AX251" s="176" t="e">
        <f>#REF!/1000</f>
        <v>#REF!</v>
      </c>
      <c r="AY251" s="176" t="e">
        <f>#REF!/1000</f>
        <v>#REF!</v>
      </c>
      <c r="AZ251" s="176" t="e">
        <f>#REF!/1000</f>
        <v>#REF!</v>
      </c>
      <c r="BA251" s="176" t="e">
        <f>#REF!/1000</f>
        <v>#REF!</v>
      </c>
      <c r="BB251" s="176" t="e">
        <f>#REF!/1000</f>
        <v>#REF!</v>
      </c>
      <c r="BC251" s="176" t="e">
        <f>#REF!/1000</f>
        <v>#REF!</v>
      </c>
      <c r="BD251" s="176" t="e">
        <f>#REF!/1000</f>
        <v>#REF!</v>
      </c>
      <c r="BE251" s="177" t="e">
        <f>#REF!/1000</f>
        <v>#REF!</v>
      </c>
      <c r="BF251" s="177" t="e">
        <f>#REF!/1000</f>
        <v>#REF!</v>
      </c>
      <c r="BG251" s="178" t="e">
        <f t="shared" si="232"/>
        <v>#REF!</v>
      </c>
    </row>
    <row r="252" ht="16" customHeight="1" spans="1:59">
      <c r="A252" s="22">
        <v>246</v>
      </c>
      <c r="B252" s="39" t="s">
        <v>5748</v>
      </c>
      <c r="C252" s="68" t="s">
        <v>5749</v>
      </c>
      <c r="D252" s="22">
        <v>172</v>
      </c>
      <c r="E252" s="22">
        <v>1</v>
      </c>
      <c r="F252" s="144">
        <v>83050</v>
      </c>
      <c r="G252" s="144" t="s">
        <v>3688</v>
      </c>
      <c r="H252" s="144" t="s">
        <v>3699</v>
      </c>
      <c r="I252" s="144" t="s">
        <v>5317</v>
      </c>
      <c r="J252" s="144" t="s">
        <v>5314</v>
      </c>
      <c r="K252" s="144">
        <f t="shared" si="222"/>
        <v>1.5</v>
      </c>
      <c r="L252" s="157">
        <v>1.5</v>
      </c>
      <c r="M252" s="171">
        <v>0.493333333333333</v>
      </c>
      <c r="N252" s="171">
        <v>0.0533333333333333</v>
      </c>
      <c r="O252" s="171"/>
      <c r="P252" s="171">
        <v>0.22</v>
      </c>
      <c r="Q252" s="171"/>
      <c r="R252" s="171"/>
      <c r="S252" s="171">
        <v>0.1</v>
      </c>
      <c r="T252" s="171">
        <v>0.133333333333333</v>
      </c>
      <c r="U252" s="171"/>
      <c r="V252" s="171"/>
      <c r="W252" s="22">
        <v>1</v>
      </c>
      <c r="X252" s="29">
        <v>11049.92</v>
      </c>
      <c r="Y252" s="29">
        <v>11049.92</v>
      </c>
      <c r="Z252" s="36">
        <v>5165.39</v>
      </c>
      <c r="AA252" s="36">
        <f t="shared" si="223"/>
        <v>1</v>
      </c>
      <c r="AB252" s="29"/>
      <c r="AC252" s="29" t="e">
        <f t="shared" si="224"/>
        <v>#REF!</v>
      </c>
      <c r="AD252" s="29" t="e">
        <f t="shared" si="225"/>
        <v>#REF!</v>
      </c>
      <c r="AE252" s="172" t="e">
        <f t="shared" si="226"/>
        <v>#REF!</v>
      </c>
      <c r="AF252" s="28"/>
      <c r="AG252" s="24">
        <v>1.5</v>
      </c>
      <c r="AH252" s="173">
        <f t="shared" si="227"/>
        <v>0.999999999999999</v>
      </c>
      <c r="AI252" s="173"/>
      <c r="AJ252" s="173">
        <f t="shared" si="228"/>
        <v>0.500000000000001</v>
      </c>
      <c r="AK252" s="134">
        <f t="shared" si="229"/>
        <v>1.5</v>
      </c>
      <c r="AL252" s="174">
        <f t="shared" ref="AL252:AU252" si="285">M252</f>
        <v>0.493333333333333</v>
      </c>
      <c r="AM252" s="174">
        <f t="shared" si="285"/>
        <v>0.0533333333333333</v>
      </c>
      <c r="AN252" s="174">
        <f t="shared" si="285"/>
        <v>0</v>
      </c>
      <c r="AO252" s="174">
        <f t="shared" si="285"/>
        <v>0.22</v>
      </c>
      <c r="AP252" s="174">
        <f t="shared" si="285"/>
        <v>0</v>
      </c>
      <c r="AQ252" s="174">
        <f t="shared" si="285"/>
        <v>0</v>
      </c>
      <c r="AR252" s="174">
        <f t="shared" si="285"/>
        <v>0.1</v>
      </c>
      <c r="AS252" s="174">
        <f t="shared" si="285"/>
        <v>0.133333333333333</v>
      </c>
      <c r="AT252" s="174">
        <f t="shared" si="285"/>
        <v>0</v>
      </c>
      <c r="AU252" s="174">
        <f t="shared" si="285"/>
        <v>0</v>
      </c>
      <c r="AV252" s="175">
        <f t="shared" si="231"/>
        <v>0.999999999999999</v>
      </c>
      <c r="AW252" s="176" t="e">
        <f>#REF!/1000</f>
        <v>#REF!</v>
      </c>
      <c r="AX252" s="176" t="e">
        <f>#REF!/1000</f>
        <v>#REF!</v>
      </c>
      <c r="AY252" s="176" t="e">
        <f>#REF!/1000</f>
        <v>#REF!</v>
      </c>
      <c r="AZ252" s="176" t="e">
        <f>#REF!/1000</f>
        <v>#REF!</v>
      </c>
      <c r="BA252" s="176" t="e">
        <f>#REF!/1000</f>
        <v>#REF!</v>
      </c>
      <c r="BB252" s="176" t="e">
        <f>#REF!/1000</f>
        <v>#REF!</v>
      </c>
      <c r="BC252" s="176" t="e">
        <f>#REF!/1000</f>
        <v>#REF!</v>
      </c>
      <c r="BD252" s="176" t="e">
        <f>#REF!/1000</f>
        <v>#REF!</v>
      </c>
      <c r="BE252" s="177" t="e">
        <f>#REF!/1000</f>
        <v>#REF!</v>
      </c>
      <c r="BF252" s="177" t="e">
        <f>#REF!/1000</f>
        <v>#REF!</v>
      </c>
      <c r="BG252" s="178" t="e">
        <f t="shared" si="232"/>
        <v>#REF!</v>
      </c>
    </row>
    <row r="253" ht="16" customHeight="1" spans="1:59">
      <c r="A253" s="22">
        <v>247</v>
      </c>
      <c r="B253" s="39" t="s">
        <v>5750</v>
      </c>
      <c r="C253" s="68" t="s">
        <v>5751</v>
      </c>
      <c r="D253" s="22">
        <v>192</v>
      </c>
      <c r="E253" s="22">
        <v>1</v>
      </c>
      <c r="F253" s="144">
        <v>83072</v>
      </c>
      <c r="G253" s="144" t="s">
        <v>3688</v>
      </c>
      <c r="H253" s="144" t="s">
        <v>3699</v>
      </c>
      <c r="I253" s="144" t="s">
        <v>5317</v>
      </c>
      <c r="J253" s="144" t="s">
        <v>5314</v>
      </c>
      <c r="K253" s="144">
        <f t="shared" si="222"/>
        <v>1.5</v>
      </c>
      <c r="L253" s="157">
        <v>1.5</v>
      </c>
      <c r="M253" s="171">
        <v>0.493333333333333</v>
      </c>
      <c r="N253" s="171">
        <v>0.0533333333333333</v>
      </c>
      <c r="O253" s="171"/>
      <c r="P253" s="171">
        <v>0.22</v>
      </c>
      <c r="Q253" s="171"/>
      <c r="R253" s="171"/>
      <c r="S253" s="171">
        <v>0.1</v>
      </c>
      <c r="T253" s="171">
        <v>0.133333333333333</v>
      </c>
      <c r="U253" s="171"/>
      <c r="V253" s="171"/>
      <c r="W253" s="22">
        <v>1</v>
      </c>
      <c r="X253" s="29">
        <v>10939.42</v>
      </c>
      <c r="Y253" s="29">
        <v>10939.42</v>
      </c>
      <c r="Z253" s="36">
        <v>5165.39</v>
      </c>
      <c r="AA253" s="36">
        <f t="shared" si="223"/>
        <v>1</v>
      </c>
      <c r="AB253" s="29"/>
      <c r="AC253" s="29" t="e">
        <f t="shared" si="224"/>
        <v>#REF!</v>
      </c>
      <c r="AD253" s="29" t="e">
        <f t="shared" si="225"/>
        <v>#REF!</v>
      </c>
      <c r="AE253" s="172" t="e">
        <f t="shared" si="226"/>
        <v>#REF!</v>
      </c>
      <c r="AF253" s="28"/>
      <c r="AG253" s="24">
        <v>1.5</v>
      </c>
      <c r="AH253" s="173">
        <f t="shared" si="227"/>
        <v>0.999999999999999</v>
      </c>
      <c r="AI253" s="173"/>
      <c r="AJ253" s="173">
        <f t="shared" si="228"/>
        <v>0.500000000000001</v>
      </c>
      <c r="AK253" s="134">
        <f t="shared" si="229"/>
        <v>1.5</v>
      </c>
      <c r="AL253" s="174">
        <f t="shared" ref="AL253:AU253" si="286">M253</f>
        <v>0.493333333333333</v>
      </c>
      <c r="AM253" s="174">
        <f t="shared" si="286"/>
        <v>0.0533333333333333</v>
      </c>
      <c r="AN253" s="174">
        <f t="shared" si="286"/>
        <v>0</v>
      </c>
      <c r="AO253" s="174">
        <f t="shared" si="286"/>
        <v>0.22</v>
      </c>
      <c r="AP253" s="174">
        <f t="shared" si="286"/>
        <v>0</v>
      </c>
      <c r="AQ253" s="174">
        <f t="shared" si="286"/>
        <v>0</v>
      </c>
      <c r="AR253" s="174">
        <f t="shared" si="286"/>
        <v>0.1</v>
      </c>
      <c r="AS253" s="174">
        <f t="shared" si="286"/>
        <v>0.133333333333333</v>
      </c>
      <c r="AT253" s="174">
        <f t="shared" si="286"/>
        <v>0</v>
      </c>
      <c r="AU253" s="174">
        <f t="shared" si="286"/>
        <v>0</v>
      </c>
      <c r="AV253" s="175">
        <f t="shared" si="231"/>
        <v>0.999999999999999</v>
      </c>
      <c r="AW253" s="176" t="e">
        <f>#REF!/1000</f>
        <v>#REF!</v>
      </c>
      <c r="AX253" s="176" t="e">
        <f>#REF!/1000</f>
        <v>#REF!</v>
      </c>
      <c r="AY253" s="176" t="e">
        <f>#REF!/1000</f>
        <v>#REF!</v>
      </c>
      <c r="AZ253" s="176" t="e">
        <f>#REF!/1000</f>
        <v>#REF!</v>
      </c>
      <c r="BA253" s="176" t="e">
        <f>#REF!/1000</f>
        <v>#REF!</v>
      </c>
      <c r="BB253" s="176" t="e">
        <f>#REF!/1000</f>
        <v>#REF!</v>
      </c>
      <c r="BC253" s="176" t="e">
        <f>#REF!/1000</f>
        <v>#REF!</v>
      </c>
      <c r="BD253" s="176" t="e">
        <f>#REF!/1000</f>
        <v>#REF!</v>
      </c>
      <c r="BE253" s="177" t="e">
        <f>#REF!/1000</f>
        <v>#REF!</v>
      </c>
      <c r="BF253" s="177" t="e">
        <f>#REF!/1000</f>
        <v>#REF!</v>
      </c>
      <c r="BG253" s="178" t="e">
        <f t="shared" si="232"/>
        <v>#REF!</v>
      </c>
    </row>
    <row r="254" ht="16" customHeight="1" spans="1:59">
      <c r="A254" s="22">
        <v>248</v>
      </c>
      <c r="B254" s="39" t="s">
        <v>5752</v>
      </c>
      <c r="C254" s="68" t="s">
        <v>5753</v>
      </c>
      <c r="D254" s="22">
        <v>168</v>
      </c>
      <c r="E254" s="22">
        <v>1</v>
      </c>
      <c r="F254" s="144">
        <v>83062</v>
      </c>
      <c r="G254" s="144" t="s">
        <v>3704</v>
      </c>
      <c r="H254" s="144" t="s">
        <v>3704</v>
      </c>
      <c r="I254" s="144" t="s">
        <v>5321</v>
      </c>
      <c r="J254" s="144" t="s">
        <v>5314</v>
      </c>
      <c r="K254" s="144">
        <f t="shared" si="222"/>
        <v>1.5</v>
      </c>
      <c r="L254" s="157">
        <v>1.5</v>
      </c>
      <c r="M254" s="171">
        <v>0.493333333333333</v>
      </c>
      <c r="N254" s="171">
        <v>0.0533333333333333</v>
      </c>
      <c r="O254" s="171"/>
      <c r="P254" s="171">
        <v>0.22</v>
      </c>
      <c r="Q254" s="171"/>
      <c r="R254" s="171"/>
      <c r="S254" s="171">
        <v>0.1</v>
      </c>
      <c r="T254" s="171">
        <v>0.133333333333333</v>
      </c>
      <c r="U254" s="171"/>
      <c r="V254" s="171"/>
      <c r="W254" s="22">
        <v>1</v>
      </c>
      <c r="X254" s="29">
        <v>10385.98</v>
      </c>
      <c r="Y254" s="29">
        <v>10385.98</v>
      </c>
      <c r="Z254" s="36">
        <v>4970.47</v>
      </c>
      <c r="AA254" s="36">
        <f t="shared" si="223"/>
        <v>1</v>
      </c>
      <c r="AB254" s="29"/>
      <c r="AC254" s="29" t="e">
        <f t="shared" si="224"/>
        <v>#REF!</v>
      </c>
      <c r="AD254" s="29" t="e">
        <f t="shared" si="225"/>
        <v>#REF!</v>
      </c>
      <c r="AE254" s="172" t="e">
        <f t="shared" si="226"/>
        <v>#REF!</v>
      </c>
      <c r="AF254" s="28"/>
      <c r="AG254" s="24">
        <v>1.5</v>
      </c>
      <c r="AH254" s="173">
        <f t="shared" si="227"/>
        <v>0.999999999999999</v>
      </c>
      <c r="AI254" s="173"/>
      <c r="AJ254" s="173">
        <f t="shared" si="228"/>
        <v>0.500000000000001</v>
      </c>
      <c r="AK254" s="134">
        <f t="shared" si="229"/>
        <v>1.5</v>
      </c>
      <c r="AL254" s="174">
        <f t="shared" ref="AL254:AU254" si="287">M254</f>
        <v>0.493333333333333</v>
      </c>
      <c r="AM254" s="174">
        <f t="shared" si="287"/>
        <v>0.0533333333333333</v>
      </c>
      <c r="AN254" s="174">
        <f t="shared" si="287"/>
        <v>0</v>
      </c>
      <c r="AO254" s="174">
        <f t="shared" si="287"/>
        <v>0.22</v>
      </c>
      <c r="AP254" s="174">
        <f t="shared" si="287"/>
        <v>0</v>
      </c>
      <c r="AQ254" s="174">
        <f t="shared" si="287"/>
        <v>0</v>
      </c>
      <c r="AR254" s="174">
        <f t="shared" si="287"/>
        <v>0.1</v>
      </c>
      <c r="AS254" s="174">
        <f t="shared" si="287"/>
        <v>0.133333333333333</v>
      </c>
      <c r="AT254" s="174">
        <f t="shared" si="287"/>
        <v>0</v>
      </c>
      <c r="AU254" s="174">
        <f t="shared" si="287"/>
        <v>0</v>
      </c>
      <c r="AV254" s="175">
        <f t="shared" si="231"/>
        <v>0.999999999999999</v>
      </c>
      <c r="AW254" s="176" t="e">
        <f>#REF!/1000</f>
        <v>#REF!</v>
      </c>
      <c r="AX254" s="176" t="e">
        <f>#REF!/1000</f>
        <v>#REF!</v>
      </c>
      <c r="AY254" s="176" t="e">
        <f>#REF!/1000</f>
        <v>#REF!</v>
      </c>
      <c r="AZ254" s="176" t="e">
        <f>#REF!/1000</f>
        <v>#REF!</v>
      </c>
      <c r="BA254" s="176" t="e">
        <f>#REF!/1000</f>
        <v>#REF!</v>
      </c>
      <c r="BB254" s="176" t="e">
        <f>#REF!/1000</f>
        <v>#REF!</v>
      </c>
      <c r="BC254" s="176" t="e">
        <f>#REF!/1000</f>
        <v>#REF!</v>
      </c>
      <c r="BD254" s="176" t="e">
        <f>#REF!/1000</f>
        <v>#REF!</v>
      </c>
      <c r="BE254" s="177" t="e">
        <f>#REF!/1000</f>
        <v>#REF!</v>
      </c>
      <c r="BF254" s="177" t="e">
        <f>#REF!/1000</f>
        <v>#REF!</v>
      </c>
      <c r="BG254" s="178" t="e">
        <f t="shared" si="232"/>
        <v>#REF!</v>
      </c>
    </row>
    <row r="255" ht="16" customHeight="1" spans="1:59">
      <c r="A255" s="22">
        <v>249</v>
      </c>
      <c r="B255" s="39" t="s">
        <v>5754</v>
      </c>
      <c r="C255" s="68" t="s">
        <v>5755</v>
      </c>
      <c r="D255" s="22">
        <v>169</v>
      </c>
      <c r="E255" s="22">
        <v>1</v>
      </c>
      <c r="F255" s="144">
        <v>2605131779</v>
      </c>
      <c r="G255" s="144" t="s">
        <v>3693</v>
      </c>
      <c r="H255" s="144" t="s">
        <v>3693</v>
      </c>
      <c r="I255" s="144" t="s">
        <v>5326</v>
      </c>
      <c r="J255" s="144" t="s">
        <v>5327</v>
      </c>
      <c r="K255" s="144">
        <f t="shared" si="222"/>
        <v>1.5</v>
      </c>
      <c r="L255" s="157">
        <v>1.5</v>
      </c>
      <c r="M255" s="171">
        <v>0.493333333333333</v>
      </c>
      <c r="N255" s="171">
        <v>0.0533333333333333</v>
      </c>
      <c r="O255" s="171"/>
      <c r="P255" s="171">
        <v>0.22</v>
      </c>
      <c r="Q255" s="171"/>
      <c r="R255" s="171"/>
      <c r="S255" s="171">
        <v>0.1</v>
      </c>
      <c r="T255" s="171">
        <v>0.133333333333333</v>
      </c>
      <c r="U255" s="171"/>
      <c r="V255" s="171"/>
      <c r="W255" s="22">
        <v>1</v>
      </c>
      <c r="X255" s="29">
        <v>10380</v>
      </c>
      <c r="Y255" s="29">
        <v>10380</v>
      </c>
      <c r="Z255" s="36">
        <v>7894.27</v>
      </c>
      <c r="AA255" s="36">
        <f t="shared" si="223"/>
        <v>1</v>
      </c>
      <c r="AB255" s="29"/>
      <c r="AC255" s="29" t="e">
        <f t="shared" si="224"/>
        <v>#REF!</v>
      </c>
      <c r="AD255" s="29" t="e">
        <f t="shared" si="225"/>
        <v>#REF!</v>
      </c>
      <c r="AE255" s="172" t="e">
        <f t="shared" si="226"/>
        <v>#REF!</v>
      </c>
      <c r="AF255" s="28"/>
      <c r="AG255" s="24">
        <v>1.5</v>
      </c>
      <c r="AH255" s="173">
        <f t="shared" si="227"/>
        <v>0.999999999999999</v>
      </c>
      <c r="AI255" s="173"/>
      <c r="AJ255" s="173">
        <f t="shared" si="228"/>
        <v>0.500000000000001</v>
      </c>
      <c r="AK255" s="134">
        <f t="shared" si="229"/>
        <v>1.5</v>
      </c>
      <c r="AL255" s="174">
        <f t="shared" ref="AL255:AU255" si="288">M255</f>
        <v>0.493333333333333</v>
      </c>
      <c r="AM255" s="174">
        <f t="shared" si="288"/>
        <v>0.0533333333333333</v>
      </c>
      <c r="AN255" s="174">
        <f t="shared" si="288"/>
        <v>0</v>
      </c>
      <c r="AO255" s="174">
        <f t="shared" si="288"/>
        <v>0.22</v>
      </c>
      <c r="AP255" s="174">
        <f t="shared" si="288"/>
        <v>0</v>
      </c>
      <c r="AQ255" s="174">
        <f t="shared" si="288"/>
        <v>0</v>
      </c>
      <c r="AR255" s="174">
        <f t="shared" si="288"/>
        <v>0.1</v>
      </c>
      <c r="AS255" s="174">
        <f t="shared" si="288"/>
        <v>0.133333333333333</v>
      </c>
      <c r="AT255" s="174">
        <f t="shared" si="288"/>
        <v>0</v>
      </c>
      <c r="AU255" s="174">
        <f t="shared" si="288"/>
        <v>0</v>
      </c>
      <c r="AV255" s="175">
        <f t="shared" si="231"/>
        <v>0.999999999999999</v>
      </c>
      <c r="AW255" s="176" t="e">
        <f>#REF!/1000</f>
        <v>#REF!</v>
      </c>
      <c r="AX255" s="176" t="e">
        <f>#REF!/1000</f>
        <v>#REF!</v>
      </c>
      <c r="AY255" s="176" t="e">
        <f>#REF!/1000</f>
        <v>#REF!</v>
      </c>
      <c r="AZ255" s="176" t="e">
        <f>#REF!/1000</f>
        <v>#REF!</v>
      </c>
      <c r="BA255" s="176" t="e">
        <f>#REF!/1000</f>
        <v>#REF!</v>
      </c>
      <c r="BB255" s="176" t="e">
        <f>#REF!/1000</f>
        <v>#REF!</v>
      </c>
      <c r="BC255" s="176" t="e">
        <f>#REF!/1000</f>
        <v>#REF!</v>
      </c>
      <c r="BD255" s="176" t="e">
        <f>#REF!/1000</f>
        <v>#REF!</v>
      </c>
      <c r="BE255" s="177" t="e">
        <f>#REF!/1000</f>
        <v>#REF!</v>
      </c>
      <c r="BF255" s="177" t="e">
        <f>#REF!/1000</f>
        <v>#REF!</v>
      </c>
      <c r="BG255" s="178" t="e">
        <f t="shared" si="232"/>
        <v>#REF!</v>
      </c>
    </row>
    <row r="256" ht="16" customHeight="1" spans="1:59">
      <c r="A256" s="22">
        <v>250</v>
      </c>
      <c r="B256" s="39" t="s">
        <v>5756</v>
      </c>
      <c r="C256" s="68" t="s">
        <v>5757</v>
      </c>
      <c r="D256" s="22">
        <v>231</v>
      </c>
      <c r="E256" s="22">
        <v>1</v>
      </c>
      <c r="F256" s="144">
        <v>82524</v>
      </c>
      <c r="G256" s="144" t="s">
        <v>3704</v>
      </c>
      <c r="H256" s="144" t="s">
        <v>3704</v>
      </c>
      <c r="I256" s="144" t="s">
        <v>5321</v>
      </c>
      <c r="J256" s="144" t="s">
        <v>5314</v>
      </c>
      <c r="K256" s="144">
        <f t="shared" si="222"/>
        <v>0.2</v>
      </c>
      <c r="L256" s="157">
        <v>0.2</v>
      </c>
      <c r="M256" s="171">
        <v>1</v>
      </c>
      <c r="N256" s="171"/>
      <c r="O256" s="171"/>
      <c r="P256" s="171"/>
      <c r="Q256" s="171"/>
      <c r="R256" s="171"/>
      <c r="S256" s="171"/>
      <c r="T256" s="171"/>
      <c r="U256" s="171"/>
      <c r="V256" s="171"/>
      <c r="W256" s="22">
        <v>1</v>
      </c>
      <c r="X256" s="29">
        <v>356.03</v>
      </c>
      <c r="Y256" s="29">
        <v>356.03</v>
      </c>
      <c r="Z256" s="36">
        <v>107.21</v>
      </c>
      <c r="AA256" s="36">
        <f t="shared" si="223"/>
        <v>1</v>
      </c>
      <c r="AB256" s="29"/>
      <c r="AC256" s="29" t="e">
        <f t="shared" si="224"/>
        <v>#REF!</v>
      </c>
      <c r="AD256" s="29" t="e">
        <f t="shared" si="225"/>
        <v>#REF!</v>
      </c>
      <c r="AE256" s="172" t="e">
        <f t="shared" si="226"/>
        <v>#REF!</v>
      </c>
      <c r="AF256" s="28"/>
      <c r="AG256" s="24">
        <v>2</v>
      </c>
      <c r="AH256" s="173">
        <f t="shared" si="227"/>
        <v>1</v>
      </c>
      <c r="AI256" s="173"/>
      <c r="AJ256" s="173">
        <f t="shared" si="228"/>
        <v>1</v>
      </c>
      <c r="AK256" s="134">
        <f t="shared" si="229"/>
        <v>0.2</v>
      </c>
      <c r="AL256" s="174">
        <f t="shared" ref="AL256:AU256" si="289">M256</f>
        <v>1</v>
      </c>
      <c r="AM256" s="174">
        <f t="shared" si="289"/>
        <v>0</v>
      </c>
      <c r="AN256" s="174">
        <f t="shared" si="289"/>
        <v>0</v>
      </c>
      <c r="AO256" s="174">
        <f t="shared" si="289"/>
        <v>0</v>
      </c>
      <c r="AP256" s="174">
        <f t="shared" si="289"/>
        <v>0</v>
      </c>
      <c r="AQ256" s="174">
        <f t="shared" si="289"/>
        <v>0</v>
      </c>
      <c r="AR256" s="174">
        <f t="shared" si="289"/>
        <v>0</v>
      </c>
      <c r="AS256" s="174">
        <f t="shared" si="289"/>
        <v>0</v>
      </c>
      <c r="AT256" s="174">
        <f t="shared" si="289"/>
        <v>0</v>
      </c>
      <c r="AU256" s="174">
        <f t="shared" si="289"/>
        <v>0</v>
      </c>
      <c r="AV256" s="175">
        <f t="shared" si="231"/>
        <v>1</v>
      </c>
      <c r="AW256" s="176" t="e">
        <f>#REF!/1000</f>
        <v>#REF!</v>
      </c>
      <c r="AX256" s="176" t="e">
        <f>#REF!/1000</f>
        <v>#REF!</v>
      </c>
      <c r="AY256" s="176" t="e">
        <f>#REF!/1000</f>
        <v>#REF!</v>
      </c>
      <c r="AZ256" s="176" t="e">
        <f>#REF!/1000</f>
        <v>#REF!</v>
      </c>
      <c r="BA256" s="176" t="e">
        <f>#REF!/1000</f>
        <v>#REF!</v>
      </c>
      <c r="BB256" s="176" t="e">
        <f>#REF!/1000</f>
        <v>#REF!</v>
      </c>
      <c r="BC256" s="176" t="e">
        <f>#REF!/1000</f>
        <v>#REF!</v>
      </c>
      <c r="BD256" s="176" t="e">
        <f>#REF!/1000</f>
        <v>#REF!</v>
      </c>
      <c r="BE256" s="177" t="e">
        <f>#REF!/1000</f>
        <v>#REF!</v>
      </c>
      <c r="BF256" s="177" t="e">
        <f>#REF!/1000</f>
        <v>#REF!</v>
      </c>
      <c r="BG256" s="178" t="e">
        <f t="shared" si="232"/>
        <v>#REF!</v>
      </c>
    </row>
    <row r="257" ht="16" customHeight="1" spans="1:59">
      <c r="A257" s="22">
        <v>251</v>
      </c>
      <c r="B257" s="39" t="s">
        <v>5758</v>
      </c>
      <c r="C257" s="68" t="s">
        <v>5759</v>
      </c>
      <c r="D257" s="22">
        <v>166</v>
      </c>
      <c r="E257" s="22">
        <v>2</v>
      </c>
      <c r="F257" s="144">
        <v>2605130257</v>
      </c>
      <c r="G257" s="144" t="s">
        <v>3693</v>
      </c>
      <c r="H257" s="144" t="s">
        <v>3693</v>
      </c>
      <c r="I257" s="144" t="s">
        <v>5326</v>
      </c>
      <c r="J257" s="144" t="s">
        <v>5327</v>
      </c>
      <c r="K257" s="144">
        <f t="shared" si="222"/>
        <v>0.2</v>
      </c>
      <c r="L257" s="157">
        <v>0.4</v>
      </c>
      <c r="M257" s="171">
        <v>1</v>
      </c>
      <c r="N257" s="171"/>
      <c r="O257" s="171"/>
      <c r="P257" s="171"/>
      <c r="Q257" s="171"/>
      <c r="R257" s="171"/>
      <c r="S257" s="171"/>
      <c r="T257" s="171"/>
      <c r="U257" s="171"/>
      <c r="V257" s="171"/>
      <c r="W257" s="22">
        <v>2</v>
      </c>
      <c r="X257" s="29">
        <v>10020</v>
      </c>
      <c r="Y257" s="29">
        <v>20040</v>
      </c>
      <c r="Z257" s="36">
        <v>15593.62</v>
      </c>
      <c r="AA257" s="36">
        <f t="shared" si="223"/>
        <v>2</v>
      </c>
      <c r="AB257" s="29"/>
      <c r="AC257" s="29" t="e">
        <f t="shared" si="224"/>
        <v>#REF!</v>
      </c>
      <c r="AD257" s="29" t="e">
        <f t="shared" si="225"/>
        <v>#REF!</v>
      </c>
      <c r="AE257" s="172" t="e">
        <f t="shared" si="226"/>
        <v>#REF!</v>
      </c>
      <c r="AF257" s="28"/>
      <c r="AG257" s="24">
        <v>0.2</v>
      </c>
      <c r="AH257" s="173">
        <f t="shared" si="227"/>
        <v>1</v>
      </c>
      <c r="AI257" s="173">
        <v>0.2</v>
      </c>
      <c r="AJ257" s="173">
        <f t="shared" si="228"/>
        <v>-0.8</v>
      </c>
      <c r="AK257" s="134">
        <f t="shared" si="229"/>
        <v>0.2</v>
      </c>
      <c r="AL257" s="174">
        <f t="shared" ref="AL257:AU257" si="290">M257</f>
        <v>1</v>
      </c>
      <c r="AM257" s="174">
        <f t="shared" si="290"/>
        <v>0</v>
      </c>
      <c r="AN257" s="174">
        <f t="shared" si="290"/>
        <v>0</v>
      </c>
      <c r="AO257" s="174">
        <f t="shared" si="290"/>
        <v>0</v>
      </c>
      <c r="AP257" s="174">
        <f t="shared" si="290"/>
        <v>0</v>
      </c>
      <c r="AQ257" s="174">
        <f t="shared" si="290"/>
        <v>0</v>
      </c>
      <c r="AR257" s="174">
        <f t="shared" si="290"/>
        <v>0</v>
      </c>
      <c r="AS257" s="174">
        <f t="shared" si="290"/>
        <v>0</v>
      </c>
      <c r="AT257" s="174">
        <f t="shared" si="290"/>
        <v>0</v>
      </c>
      <c r="AU257" s="174">
        <f t="shared" si="290"/>
        <v>0</v>
      </c>
      <c r="AV257" s="175">
        <f t="shared" si="231"/>
        <v>1</v>
      </c>
      <c r="AW257" s="176" t="e">
        <f>#REF!/1000</f>
        <v>#REF!</v>
      </c>
      <c r="AX257" s="176" t="e">
        <f>#REF!/1000</f>
        <v>#REF!</v>
      </c>
      <c r="AY257" s="176" t="e">
        <f>#REF!/1000</f>
        <v>#REF!</v>
      </c>
      <c r="AZ257" s="176" t="e">
        <f>#REF!/1000</f>
        <v>#REF!</v>
      </c>
      <c r="BA257" s="176" t="e">
        <f>#REF!/1000</f>
        <v>#REF!</v>
      </c>
      <c r="BB257" s="176" t="e">
        <f>#REF!/1000</f>
        <v>#REF!</v>
      </c>
      <c r="BC257" s="176" t="e">
        <f>#REF!/1000</f>
        <v>#REF!</v>
      </c>
      <c r="BD257" s="176" t="e">
        <f>#REF!/1000</f>
        <v>#REF!</v>
      </c>
      <c r="BE257" s="177" t="e">
        <f>#REF!/1000</f>
        <v>#REF!</v>
      </c>
      <c r="BF257" s="177" t="e">
        <f>#REF!/1000</f>
        <v>#REF!</v>
      </c>
      <c r="BG257" s="178" t="e">
        <f t="shared" si="232"/>
        <v>#REF!</v>
      </c>
    </row>
    <row r="258" ht="16" customHeight="1" spans="1:59">
      <c r="A258" s="22">
        <v>252</v>
      </c>
      <c r="B258" s="39" t="s">
        <v>5760</v>
      </c>
      <c r="C258" s="68" t="s">
        <v>5761</v>
      </c>
      <c r="D258" s="22">
        <v>166</v>
      </c>
      <c r="E258" s="22">
        <v>2</v>
      </c>
      <c r="F258" s="144">
        <v>2605130358</v>
      </c>
      <c r="G258" s="144" t="s">
        <v>3693</v>
      </c>
      <c r="H258" s="144" t="s">
        <v>3693</v>
      </c>
      <c r="I258" s="144" t="s">
        <v>5326</v>
      </c>
      <c r="J258" s="144" t="s">
        <v>5327</v>
      </c>
      <c r="K258" s="144">
        <f t="shared" si="222"/>
        <v>0.2</v>
      </c>
      <c r="L258" s="157">
        <v>0.4</v>
      </c>
      <c r="M258" s="171">
        <v>1</v>
      </c>
      <c r="N258" s="171"/>
      <c r="O258" s="171"/>
      <c r="P258" s="171"/>
      <c r="Q258" s="171"/>
      <c r="R258" s="171"/>
      <c r="S258" s="171"/>
      <c r="T258" s="171"/>
      <c r="U258" s="171"/>
      <c r="V258" s="171"/>
      <c r="W258" s="22">
        <v>2</v>
      </c>
      <c r="X258" s="29">
        <v>9140</v>
      </c>
      <c r="Y258" s="29">
        <v>18280</v>
      </c>
      <c r="Z258" s="36">
        <v>9161.26</v>
      </c>
      <c r="AA258" s="36">
        <f t="shared" si="223"/>
        <v>2</v>
      </c>
      <c r="AB258" s="29"/>
      <c r="AC258" s="29" t="e">
        <f t="shared" si="224"/>
        <v>#REF!</v>
      </c>
      <c r="AD258" s="29" t="e">
        <f t="shared" si="225"/>
        <v>#REF!</v>
      </c>
      <c r="AE258" s="172" t="e">
        <f t="shared" si="226"/>
        <v>#REF!</v>
      </c>
      <c r="AF258" s="28"/>
      <c r="AG258" s="24">
        <v>0.2</v>
      </c>
      <c r="AH258" s="173">
        <f t="shared" si="227"/>
        <v>1</v>
      </c>
      <c r="AI258" s="173">
        <v>0.2</v>
      </c>
      <c r="AJ258" s="173">
        <f t="shared" si="228"/>
        <v>-0.8</v>
      </c>
      <c r="AK258" s="134">
        <f t="shared" si="229"/>
        <v>0.2</v>
      </c>
      <c r="AL258" s="174">
        <f t="shared" ref="AL258:AU258" si="291">M258</f>
        <v>1</v>
      </c>
      <c r="AM258" s="174">
        <f t="shared" si="291"/>
        <v>0</v>
      </c>
      <c r="AN258" s="174">
        <f t="shared" si="291"/>
        <v>0</v>
      </c>
      <c r="AO258" s="174">
        <f t="shared" si="291"/>
        <v>0</v>
      </c>
      <c r="AP258" s="174">
        <f t="shared" si="291"/>
        <v>0</v>
      </c>
      <c r="AQ258" s="174">
        <f t="shared" si="291"/>
        <v>0</v>
      </c>
      <c r="AR258" s="174">
        <f t="shared" si="291"/>
        <v>0</v>
      </c>
      <c r="AS258" s="174">
        <f t="shared" si="291"/>
        <v>0</v>
      </c>
      <c r="AT258" s="174">
        <f t="shared" si="291"/>
        <v>0</v>
      </c>
      <c r="AU258" s="174">
        <f t="shared" si="291"/>
        <v>0</v>
      </c>
      <c r="AV258" s="175">
        <f t="shared" si="231"/>
        <v>1</v>
      </c>
      <c r="AW258" s="176" t="e">
        <f>#REF!/1000</f>
        <v>#REF!</v>
      </c>
      <c r="AX258" s="176" t="e">
        <f>#REF!/1000</f>
        <v>#REF!</v>
      </c>
      <c r="AY258" s="176" t="e">
        <f>#REF!/1000</f>
        <v>#REF!</v>
      </c>
      <c r="AZ258" s="176" t="e">
        <f>#REF!/1000</f>
        <v>#REF!</v>
      </c>
      <c r="BA258" s="176" t="e">
        <f>#REF!/1000</f>
        <v>#REF!</v>
      </c>
      <c r="BB258" s="176" t="e">
        <f>#REF!/1000</f>
        <v>#REF!</v>
      </c>
      <c r="BC258" s="176" t="e">
        <f>#REF!/1000</f>
        <v>#REF!</v>
      </c>
      <c r="BD258" s="176" t="e">
        <f>#REF!/1000</f>
        <v>#REF!</v>
      </c>
      <c r="BE258" s="177" t="e">
        <f>#REF!/1000</f>
        <v>#REF!</v>
      </c>
      <c r="BF258" s="177" t="e">
        <f>#REF!/1000</f>
        <v>#REF!</v>
      </c>
      <c r="BG258" s="178" t="e">
        <f t="shared" si="232"/>
        <v>#REF!</v>
      </c>
    </row>
    <row r="259" ht="16" customHeight="1" spans="1:59">
      <c r="A259" s="22">
        <v>253</v>
      </c>
      <c r="B259" s="39" t="s">
        <v>5762</v>
      </c>
      <c r="C259" s="68" t="s">
        <v>5763</v>
      </c>
      <c r="D259" s="22">
        <v>166</v>
      </c>
      <c r="E259" s="22">
        <v>1</v>
      </c>
      <c r="F259" s="144">
        <v>2605132881</v>
      </c>
      <c r="G259" s="144" t="s">
        <v>3693</v>
      </c>
      <c r="H259" s="144" t="s">
        <v>3693</v>
      </c>
      <c r="I259" s="144" t="s">
        <v>5326</v>
      </c>
      <c r="J259" s="144" t="s">
        <v>5327</v>
      </c>
      <c r="K259" s="144">
        <f t="shared" si="222"/>
        <v>0.2</v>
      </c>
      <c r="L259" s="157">
        <v>0.2</v>
      </c>
      <c r="M259" s="171">
        <v>1</v>
      </c>
      <c r="N259" s="171"/>
      <c r="O259" s="171"/>
      <c r="P259" s="171"/>
      <c r="Q259" s="171"/>
      <c r="R259" s="171"/>
      <c r="S259" s="171"/>
      <c r="T259" s="171"/>
      <c r="U259" s="171"/>
      <c r="V259" s="171"/>
      <c r="W259" s="22">
        <v>1</v>
      </c>
      <c r="X259" s="29">
        <v>7900</v>
      </c>
      <c r="Y259" s="29">
        <v>7900</v>
      </c>
      <c r="Z259" s="36">
        <v>4288.25</v>
      </c>
      <c r="AA259" s="36">
        <f t="shared" si="223"/>
        <v>1</v>
      </c>
      <c r="AB259" s="29"/>
      <c r="AC259" s="29" t="e">
        <f t="shared" si="224"/>
        <v>#REF!</v>
      </c>
      <c r="AD259" s="29" t="e">
        <f t="shared" si="225"/>
        <v>#REF!</v>
      </c>
      <c r="AE259" s="172" t="e">
        <f t="shared" si="226"/>
        <v>#REF!</v>
      </c>
      <c r="AF259" s="28"/>
      <c r="AG259" s="24">
        <v>0.2</v>
      </c>
      <c r="AH259" s="173">
        <f t="shared" si="227"/>
        <v>1</v>
      </c>
      <c r="AI259" s="173">
        <v>0.2</v>
      </c>
      <c r="AJ259" s="173">
        <f t="shared" si="228"/>
        <v>-0.8</v>
      </c>
      <c r="AK259" s="134">
        <f t="shared" si="229"/>
        <v>0.2</v>
      </c>
      <c r="AL259" s="174">
        <f t="shared" ref="AL259:AU259" si="292">M259</f>
        <v>1</v>
      </c>
      <c r="AM259" s="174">
        <f t="shared" si="292"/>
        <v>0</v>
      </c>
      <c r="AN259" s="174">
        <f t="shared" si="292"/>
        <v>0</v>
      </c>
      <c r="AO259" s="174">
        <f t="shared" si="292"/>
        <v>0</v>
      </c>
      <c r="AP259" s="174">
        <f t="shared" si="292"/>
        <v>0</v>
      </c>
      <c r="AQ259" s="174">
        <f t="shared" si="292"/>
        <v>0</v>
      </c>
      <c r="AR259" s="174">
        <f t="shared" si="292"/>
        <v>0</v>
      </c>
      <c r="AS259" s="174">
        <f t="shared" si="292"/>
        <v>0</v>
      </c>
      <c r="AT259" s="174">
        <f t="shared" si="292"/>
        <v>0</v>
      </c>
      <c r="AU259" s="174">
        <f t="shared" si="292"/>
        <v>0</v>
      </c>
      <c r="AV259" s="175">
        <f t="shared" si="231"/>
        <v>1</v>
      </c>
      <c r="AW259" s="176" t="e">
        <f>#REF!/1000</f>
        <v>#REF!</v>
      </c>
      <c r="AX259" s="176" t="e">
        <f>#REF!/1000</f>
        <v>#REF!</v>
      </c>
      <c r="AY259" s="176" t="e">
        <f>#REF!/1000</f>
        <v>#REF!</v>
      </c>
      <c r="AZ259" s="176" t="e">
        <f>#REF!/1000</f>
        <v>#REF!</v>
      </c>
      <c r="BA259" s="176" t="e">
        <f>#REF!/1000</f>
        <v>#REF!</v>
      </c>
      <c r="BB259" s="176" t="e">
        <f>#REF!/1000</f>
        <v>#REF!</v>
      </c>
      <c r="BC259" s="176" t="e">
        <f>#REF!/1000</f>
        <v>#REF!</v>
      </c>
      <c r="BD259" s="176" t="e">
        <f>#REF!/1000</f>
        <v>#REF!</v>
      </c>
      <c r="BE259" s="177" t="e">
        <f>#REF!/1000</f>
        <v>#REF!</v>
      </c>
      <c r="BF259" s="177" t="e">
        <f>#REF!/1000</f>
        <v>#REF!</v>
      </c>
      <c r="BG259" s="178" t="e">
        <f t="shared" si="232"/>
        <v>#REF!</v>
      </c>
    </row>
    <row r="260" ht="16" customHeight="1" spans="1:59">
      <c r="A260" s="22">
        <v>254</v>
      </c>
      <c r="B260" s="39" t="s">
        <v>5764</v>
      </c>
      <c r="C260" s="68" t="s">
        <v>5765</v>
      </c>
      <c r="D260" s="22">
        <v>169</v>
      </c>
      <c r="E260" s="22">
        <v>1</v>
      </c>
      <c r="F260" s="144">
        <v>2605132791</v>
      </c>
      <c r="G260" s="144" t="s">
        <v>3693</v>
      </c>
      <c r="H260" s="144" t="s">
        <v>3693</v>
      </c>
      <c r="I260" s="144" t="s">
        <v>5326</v>
      </c>
      <c r="J260" s="144" t="s">
        <v>5327</v>
      </c>
      <c r="K260" s="144">
        <f t="shared" si="222"/>
        <v>0.2</v>
      </c>
      <c r="L260" s="157">
        <v>0.2</v>
      </c>
      <c r="M260" s="171">
        <v>1</v>
      </c>
      <c r="N260" s="171"/>
      <c r="O260" s="171"/>
      <c r="P260" s="171"/>
      <c r="Q260" s="171"/>
      <c r="R260" s="171"/>
      <c r="S260" s="171"/>
      <c r="T260" s="171"/>
      <c r="U260" s="171"/>
      <c r="V260" s="171"/>
      <c r="W260" s="22">
        <v>1</v>
      </c>
      <c r="X260" s="29">
        <v>6530</v>
      </c>
      <c r="Y260" s="29">
        <v>6530</v>
      </c>
      <c r="Z260" s="36">
        <v>3898.41</v>
      </c>
      <c r="AA260" s="36">
        <f t="shared" si="223"/>
        <v>1</v>
      </c>
      <c r="AB260" s="29"/>
      <c r="AC260" s="29" t="e">
        <f t="shared" si="224"/>
        <v>#REF!</v>
      </c>
      <c r="AD260" s="29" t="e">
        <f t="shared" si="225"/>
        <v>#REF!</v>
      </c>
      <c r="AE260" s="172" t="e">
        <f t="shared" si="226"/>
        <v>#REF!</v>
      </c>
      <c r="AF260" s="28"/>
      <c r="AG260" s="24">
        <v>0.2</v>
      </c>
      <c r="AH260" s="173">
        <f t="shared" si="227"/>
        <v>1</v>
      </c>
      <c r="AI260" s="173">
        <v>0.2</v>
      </c>
      <c r="AJ260" s="173">
        <f t="shared" si="228"/>
        <v>-0.8</v>
      </c>
      <c r="AK260" s="134">
        <f t="shared" si="229"/>
        <v>0.2</v>
      </c>
      <c r="AL260" s="174">
        <f t="shared" ref="AL260:AU260" si="293">M260</f>
        <v>1</v>
      </c>
      <c r="AM260" s="174">
        <f t="shared" si="293"/>
        <v>0</v>
      </c>
      <c r="AN260" s="174">
        <f t="shared" si="293"/>
        <v>0</v>
      </c>
      <c r="AO260" s="174">
        <f t="shared" si="293"/>
        <v>0</v>
      </c>
      <c r="AP260" s="174">
        <f t="shared" si="293"/>
        <v>0</v>
      </c>
      <c r="AQ260" s="174">
        <f t="shared" si="293"/>
        <v>0</v>
      </c>
      <c r="AR260" s="174">
        <f t="shared" si="293"/>
        <v>0</v>
      </c>
      <c r="AS260" s="174">
        <f t="shared" si="293"/>
        <v>0</v>
      </c>
      <c r="AT260" s="174">
        <f t="shared" si="293"/>
        <v>0</v>
      </c>
      <c r="AU260" s="174">
        <f t="shared" si="293"/>
        <v>0</v>
      </c>
      <c r="AV260" s="175">
        <f t="shared" si="231"/>
        <v>1</v>
      </c>
      <c r="AW260" s="176" t="e">
        <f>#REF!/1000</f>
        <v>#REF!</v>
      </c>
      <c r="AX260" s="176" t="e">
        <f>#REF!/1000</f>
        <v>#REF!</v>
      </c>
      <c r="AY260" s="176" t="e">
        <f>#REF!/1000</f>
        <v>#REF!</v>
      </c>
      <c r="AZ260" s="176" t="e">
        <f>#REF!/1000</f>
        <v>#REF!</v>
      </c>
      <c r="BA260" s="176" t="e">
        <f>#REF!/1000</f>
        <v>#REF!</v>
      </c>
      <c r="BB260" s="176" t="e">
        <f>#REF!/1000</f>
        <v>#REF!</v>
      </c>
      <c r="BC260" s="176" t="e">
        <f>#REF!/1000</f>
        <v>#REF!</v>
      </c>
      <c r="BD260" s="176" t="e">
        <f>#REF!/1000</f>
        <v>#REF!</v>
      </c>
      <c r="BE260" s="177" t="e">
        <f>#REF!/1000</f>
        <v>#REF!</v>
      </c>
      <c r="BF260" s="177" t="e">
        <f>#REF!/1000</f>
        <v>#REF!</v>
      </c>
      <c r="BG260" s="178" t="e">
        <f t="shared" si="232"/>
        <v>#REF!</v>
      </c>
    </row>
    <row r="261" ht="16" customHeight="1" spans="1:59">
      <c r="A261" s="22">
        <v>255</v>
      </c>
      <c r="B261" s="39" t="s">
        <v>5766</v>
      </c>
      <c r="C261" s="68" t="s">
        <v>5767</v>
      </c>
      <c r="D261" s="22">
        <v>166</v>
      </c>
      <c r="E261" s="22">
        <v>2</v>
      </c>
      <c r="F261" s="144">
        <v>2605132021</v>
      </c>
      <c r="G261" s="144" t="s">
        <v>3693</v>
      </c>
      <c r="H261" s="144" t="s">
        <v>3693</v>
      </c>
      <c r="I261" s="144" t="s">
        <v>5326</v>
      </c>
      <c r="J261" s="144" t="s">
        <v>5327</v>
      </c>
      <c r="K261" s="144">
        <f t="shared" si="222"/>
        <v>0.2</v>
      </c>
      <c r="L261" s="157">
        <v>0.4</v>
      </c>
      <c r="M261" s="171">
        <v>1</v>
      </c>
      <c r="N261" s="171"/>
      <c r="O261" s="171"/>
      <c r="P261" s="171"/>
      <c r="Q261" s="171"/>
      <c r="R261" s="171"/>
      <c r="S261" s="171"/>
      <c r="T261" s="171"/>
      <c r="U261" s="171"/>
      <c r="V261" s="171"/>
      <c r="W261" s="22">
        <v>2</v>
      </c>
      <c r="X261" s="29">
        <v>3780</v>
      </c>
      <c r="Y261" s="29">
        <v>7560</v>
      </c>
      <c r="Z261" s="36">
        <v>3177.2</v>
      </c>
      <c r="AA261" s="36">
        <f t="shared" si="223"/>
        <v>2</v>
      </c>
      <c r="AB261" s="29"/>
      <c r="AC261" s="29" t="e">
        <f t="shared" si="224"/>
        <v>#REF!</v>
      </c>
      <c r="AD261" s="29" t="e">
        <f t="shared" si="225"/>
        <v>#REF!</v>
      </c>
      <c r="AE261" s="172" t="e">
        <f t="shared" si="226"/>
        <v>#REF!</v>
      </c>
      <c r="AF261" s="28"/>
      <c r="AG261" s="24">
        <v>0.2</v>
      </c>
      <c r="AH261" s="173">
        <f t="shared" si="227"/>
        <v>1</v>
      </c>
      <c r="AI261" s="173">
        <v>0.2</v>
      </c>
      <c r="AJ261" s="173">
        <f t="shared" si="228"/>
        <v>-0.8</v>
      </c>
      <c r="AK261" s="134">
        <f t="shared" si="229"/>
        <v>0.2</v>
      </c>
      <c r="AL261" s="174">
        <f t="shared" ref="AL261:AU261" si="294">M261</f>
        <v>1</v>
      </c>
      <c r="AM261" s="174">
        <f t="shared" si="294"/>
        <v>0</v>
      </c>
      <c r="AN261" s="174">
        <f t="shared" si="294"/>
        <v>0</v>
      </c>
      <c r="AO261" s="174">
        <f t="shared" si="294"/>
        <v>0</v>
      </c>
      <c r="AP261" s="174">
        <f t="shared" si="294"/>
        <v>0</v>
      </c>
      <c r="AQ261" s="174">
        <f t="shared" si="294"/>
        <v>0</v>
      </c>
      <c r="AR261" s="174">
        <f t="shared" si="294"/>
        <v>0</v>
      </c>
      <c r="AS261" s="174">
        <f t="shared" si="294"/>
        <v>0</v>
      </c>
      <c r="AT261" s="174">
        <f t="shared" si="294"/>
        <v>0</v>
      </c>
      <c r="AU261" s="174">
        <f t="shared" si="294"/>
        <v>0</v>
      </c>
      <c r="AV261" s="175">
        <f t="shared" si="231"/>
        <v>1</v>
      </c>
      <c r="AW261" s="176" t="e">
        <f>#REF!/1000</f>
        <v>#REF!</v>
      </c>
      <c r="AX261" s="176" t="e">
        <f>#REF!/1000</f>
        <v>#REF!</v>
      </c>
      <c r="AY261" s="176" t="e">
        <f>#REF!/1000</f>
        <v>#REF!</v>
      </c>
      <c r="AZ261" s="176" t="e">
        <f>#REF!/1000</f>
        <v>#REF!</v>
      </c>
      <c r="BA261" s="176" t="e">
        <f>#REF!/1000</f>
        <v>#REF!</v>
      </c>
      <c r="BB261" s="176" t="e">
        <f>#REF!/1000</f>
        <v>#REF!</v>
      </c>
      <c r="BC261" s="176" t="e">
        <f>#REF!/1000</f>
        <v>#REF!</v>
      </c>
      <c r="BD261" s="176" t="e">
        <f>#REF!/1000</f>
        <v>#REF!</v>
      </c>
      <c r="BE261" s="177" t="e">
        <f>#REF!/1000</f>
        <v>#REF!</v>
      </c>
      <c r="BF261" s="177" t="e">
        <f>#REF!/1000</f>
        <v>#REF!</v>
      </c>
      <c r="BG261" s="178" t="e">
        <f t="shared" si="232"/>
        <v>#REF!</v>
      </c>
    </row>
    <row r="262" ht="16" customHeight="1" spans="1:59">
      <c r="A262" s="22">
        <v>256</v>
      </c>
      <c r="B262" s="39" t="s">
        <v>5768</v>
      </c>
      <c r="C262" s="68" t="s">
        <v>5769</v>
      </c>
      <c r="D262" s="22">
        <v>166</v>
      </c>
      <c r="E262" s="22">
        <v>1</v>
      </c>
      <c r="F262" s="144">
        <v>2605132045</v>
      </c>
      <c r="G262" s="144" t="s">
        <v>3693</v>
      </c>
      <c r="H262" s="144" t="s">
        <v>3693</v>
      </c>
      <c r="I262" s="144" t="s">
        <v>5326</v>
      </c>
      <c r="J262" s="144" t="s">
        <v>5327</v>
      </c>
      <c r="K262" s="144">
        <f t="shared" si="222"/>
        <v>0.2</v>
      </c>
      <c r="L262" s="157">
        <v>0.2</v>
      </c>
      <c r="M262" s="171">
        <v>1</v>
      </c>
      <c r="N262" s="171"/>
      <c r="O262" s="171"/>
      <c r="P262" s="171"/>
      <c r="Q262" s="171"/>
      <c r="R262" s="171"/>
      <c r="S262" s="171"/>
      <c r="T262" s="171"/>
      <c r="U262" s="171"/>
      <c r="V262" s="171"/>
      <c r="W262" s="22">
        <v>1</v>
      </c>
      <c r="X262" s="29">
        <v>3540</v>
      </c>
      <c r="Y262" s="29">
        <v>3540</v>
      </c>
      <c r="Z262" s="36">
        <v>1520.38</v>
      </c>
      <c r="AA262" s="36">
        <f t="shared" si="223"/>
        <v>1</v>
      </c>
      <c r="AB262" s="29"/>
      <c r="AC262" s="29" t="e">
        <f t="shared" si="224"/>
        <v>#REF!</v>
      </c>
      <c r="AD262" s="29" t="e">
        <f t="shared" si="225"/>
        <v>#REF!</v>
      </c>
      <c r="AE262" s="172" t="e">
        <f t="shared" si="226"/>
        <v>#REF!</v>
      </c>
      <c r="AF262" s="28"/>
      <c r="AG262" s="24">
        <v>0.2</v>
      </c>
      <c r="AH262" s="173">
        <f t="shared" si="227"/>
        <v>1</v>
      </c>
      <c r="AI262" s="173">
        <v>0.2</v>
      </c>
      <c r="AJ262" s="173">
        <f t="shared" si="228"/>
        <v>-0.8</v>
      </c>
      <c r="AK262" s="134">
        <f t="shared" si="229"/>
        <v>0.2</v>
      </c>
      <c r="AL262" s="174">
        <f t="shared" ref="AL262:AU262" si="295">M262</f>
        <v>1</v>
      </c>
      <c r="AM262" s="174">
        <f t="shared" si="295"/>
        <v>0</v>
      </c>
      <c r="AN262" s="174">
        <f t="shared" si="295"/>
        <v>0</v>
      </c>
      <c r="AO262" s="174">
        <f t="shared" si="295"/>
        <v>0</v>
      </c>
      <c r="AP262" s="174">
        <f t="shared" si="295"/>
        <v>0</v>
      </c>
      <c r="AQ262" s="174">
        <f t="shared" si="295"/>
        <v>0</v>
      </c>
      <c r="AR262" s="174">
        <f t="shared" si="295"/>
        <v>0</v>
      </c>
      <c r="AS262" s="174">
        <f t="shared" si="295"/>
        <v>0</v>
      </c>
      <c r="AT262" s="174">
        <f t="shared" si="295"/>
        <v>0</v>
      </c>
      <c r="AU262" s="174">
        <f t="shared" si="295"/>
        <v>0</v>
      </c>
      <c r="AV262" s="175">
        <f t="shared" si="231"/>
        <v>1</v>
      </c>
      <c r="AW262" s="176" t="e">
        <f>#REF!/1000</f>
        <v>#REF!</v>
      </c>
      <c r="AX262" s="176" t="e">
        <f>#REF!/1000</f>
        <v>#REF!</v>
      </c>
      <c r="AY262" s="176" t="e">
        <f>#REF!/1000</f>
        <v>#REF!</v>
      </c>
      <c r="AZ262" s="176" t="e">
        <f>#REF!/1000</f>
        <v>#REF!</v>
      </c>
      <c r="BA262" s="176" t="e">
        <f>#REF!/1000</f>
        <v>#REF!</v>
      </c>
      <c r="BB262" s="176" t="e">
        <f>#REF!/1000</f>
        <v>#REF!</v>
      </c>
      <c r="BC262" s="176" t="e">
        <f>#REF!/1000</f>
        <v>#REF!</v>
      </c>
      <c r="BD262" s="176" t="e">
        <f>#REF!/1000</f>
        <v>#REF!</v>
      </c>
      <c r="BE262" s="177" t="e">
        <f>#REF!/1000</f>
        <v>#REF!</v>
      </c>
      <c r="BF262" s="177" t="e">
        <f>#REF!/1000</f>
        <v>#REF!</v>
      </c>
      <c r="BG262" s="178" t="e">
        <f t="shared" si="232"/>
        <v>#REF!</v>
      </c>
    </row>
    <row r="263" ht="16" customHeight="1" spans="1:59">
      <c r="A263" s="22">
        <v>257</v>
      </c>
      <c r="B263" s="39" t="s">
        <v>5770</v>
      </c>
      <c r="C263" s="68" t="s">
        <v>5771</v>
      </c>
      <c r="D263" s="22">
        <v>231</v>
      </c>
      <c r="E263" s="22">
        <v>1</v>
      </c>
      <c r="F263" s="144">
        <v>82528</v>
      </c>
      <c r="G263" s="144" t="s">
        <v>3704</v>
      </c>
      <c r="H263" s="144" t="s">
        <v>3704</v>
      </c>
      <c r="I263" s="144" t="s">
        <v>5321</v>
      </c>
      <c r="J263" s="144" t="s">
        <v>5314</v>
      </c>
      <c r="K263" s="144">
        <f t="shared" ref="K263:K326" si="296">L263/E263</f>
        <v>0.2</v>
      </c>
      <c r="L263" s="157">
        <v>0.2</v>
      </c>
      <c r="M263" s="171">
        <v>1</v>
      </c>
      <c r="N263" s="171"/>
      <c r="O263" s="171"/>
      <c r="P263" s="171"/>
      <c r="Q263" s="171"/>
      <c r="R263" s="171"/>
      <c r="S263" s="171"/>
      <c r="T263" s="171"/>
      <c r="U263" s="171"/>
      <c r="V263" s="171"/>
      <c r="W263" s="22">
        <v>1</v>
      </c>
      <c r="X263" s="29">
        <v>48405.95</v>
      </c>
      <c r="Y263" s="29">
        <v>48405.95</v>
      </c>
      <c r="Z263" s="36">
        <v>23877.74</v>
      </c>
      <c r="AA263" s="36">
        <f t="shared" ref="AA263:AA326" si="297">W263</f>
        <v>1</v>
      </c>
      <c r="AB263" s="29"/>
      <c r="AC263" s="29" t="e">
        <f t="shared" ref="AC263:AC326" si="298">BG263</f>
        <v>#REF!</v>
      </c>
      <c r="AD263" s="29" t="e">
        <f t="shared" ref="AD263:AD326" si="299">AC263-Z263</f>
        <v>#REF!</v>
      </c>
      <c r="AE263" s="172" t="e">
        <f t="shared" ref="AE263:AE326" si="300">AD263/Z263</f>
        <v>#REF!</v>
      </c>
      <c r="AF263" s="28"/>
      <c r="AG263" s="24">
        <v>1</v>
      </c>
      <c r="AH263" s="173">
        <f t="shared" ref="AH263:AH326" si="301">SUM(M263:T263)</f>
        <v>1</v>
      </c>
      <c r="AI263" s="173"/>
      <c r="AJ263" s="173">
        <f t="shared" ref="AJ263:AJ326" si="302">AG263-AH263</f>
        <v>0</v>
      </c>
      <c r="AK263" s="134">
        <f t="shared" ref="AK263:AK326" si="303">L263/E263</f>
        <v>0.2</v>
      </c>
      <c r="AL263" s="174">
        <f t="shared" ref="AL263:AU263" si="304">M263</f>
        <v>1</v>
      </c>
      <c r="AM263" s="174">
        <f t="shared" si="304"/>
        <v>0</v>
      </c>
      <c r="AN263" s="174">
        <f t="shared" si="304"/>
        <v>0</v>
      </c>
      <c r="AO263" s="174">
        <f t="shared" si="304"/>
        <v>0</v>
      </c>
      <c r="AP263" s="174">
        <f t="shared" si="304"/>
        <v>0</v>
      </c>
      <c r="AQ263" s="174">
        <f t="shared" si="304"/>
        <v>0</v>
      </c>
      <c r="AR263" s="174">
        <f t="shared" si="304"/>
        <v>0</v>
      </c>
      <c r="AS263" s="174">
        <f t="shared" si="304"/>
        <v>0</v>
      </c>
      <c r="AT263" s="174">
        <f t="shared" si="304"/>
        <v>0</v>
      </c>
      <c r="AU263" s="174">
        <f t="shared" si="304"/>
        <v>0</v>
      </c>
      <c r="AV263" s="175">
        <f t="shared" ref="AV263:AV326" si="305">SUM(AL263:AU263)</f>
        <v>1</v>
      </c>
      <c r="AW263" s="176" t="e">
        <f>#REF!/1000</f>
        <v>#REF!</v>
      </c>
      <c r="AX263" s="176" t="e">
        <f>#REF!/1000</f>
        <v>#REF!</v>
      </c>
      <c r="AY263" s="176" t="e">
        <f>#REF!/1000</f>
        <v>#REF!</v>
      </c>
      <c r="AZ263" s="176" t="e">
        <f>#REF!/1000</f>
        <v>#REF!</v>
      </c>
      <c r="BA263" s="176" t="e">
        <f>#REF!/1000</f>
        <v>#REF!</v>
      </c>
      <c r="BB263" s="176" t="e">
        <f>#REF!/1000</f>
        <v>#REF!</v>
      </c>
      <c r="BC263" s="176" t="e">
        <f>#REF!/1000</f>
        <v>#REF!</v>
      </c>
      <c r="BD263" s="176" t="e">
        <f>#REF!/1000</f>
        <v>#REF!</v>
      </c>
      <c r="BE263" s="177" t="e">
        <f>#REF!/1000</f>
        <v>#REF!</v>
      </c>
      <c r="BF263" s="177" t="e">
        <f>#REF!/1000</f>
        <v>#REF!</v>
      </c>
      <c r="BG263" s="178" t="e">
        <f t="shared" ref="BG263:BG326" si="306">ROUND((AL263*AW263+AM263*AX263+AN263*AY263+AO263*AZ263+AP263*BA263+AQ263*BB263+AR263*BC263+AS263*BD263+AT263*BE263+AU263*BF263)*L263,2)</f>
        <v>#REF!</v>
      </c>
    </row>
    <row r="264" ht="16" customHeight="1" spans="1:59">
      <c r="A264" s="22">
        <v>258</v>
      </c>
      <c r="B264" s="39" t="s">
        <v>5772</v>
      </c>
      <c r="C264" s="68" t="s">
        <v>5773</v>
      </c>
      <c r="D264" s="22">
        <v>231</v>
      </c>
      <c r="E264" s="22">
        <v>1</v>
      </c>
      <c r="F264" s="144">
        <v>82525</v>
      </c>
      <c r="G264" s="144" t="s">
        <v>3704</v>
      </c>
      <c r="H264" s="144" t="s">
        <v>3704</v>
      </c>
      <c r="I264" s="144" t="s">
        <v>5321</v>
      </c>
      <c r="J264" s="144" t="s">
        <v>5314</v>
      </c>
      <c r="K264" s="144">
        <f t="shared" si="296"/>
        <v>1.63</v>
      </c>
      <c r="L264" s="157">
        <v>1.63</v>
      </c>
      <c r="M264" s="171">
        <v>1</v>
      </c>
      <c r="N264" s="171"/>
      <c r="O264" s="171"/>
      <c r="P264" s="171"/>
      <c r="Q264" s="171"/>
      <c r="R264" s="171"/>
      <c r="S264" s="171"/>
      <c r="T264" s="171"/>
      <c r="U264" s="171"/>
      <c r="V264" s="171"/>
      <c r="W264" s="22">
        <v>1</v>
      </c>
      <c r="X264" s="29">
        <v>30092.36</v>
      </c>
      <c r="Y264" s="29">
        <v>30092.36</v>
      </c>
      <c r="Z264" s="36">
        <v>13644.42</v>
      </c>
      <c r="AA264" s="36">
        <f t="shared" si="297"/>
        <v>1</v>
      </c>
      <c r="AB264" s="29"/>
      <c r="AC264" s="29" t="e">
        <f t="shared" si="298"/>
        <v>#REF!</v>
      </c>
      <c r="AD264" s="29" t="e">
        <f t="shared" si="299"/>
        <v>#REF!</v>
      </c>
      <c r="AE264" s="172" t="e">
        <f t="shared" si="300"/>
        <v>#REF!</v>
      </c>
      <c r="AF264" s="28"/>
      <c r="AG264" s="24">
        <v>1</v>
      </c>
      <c r="AH264" s="173">
        <f t="shared" si="301"/>
        <v>1</v>
      </c>
      <c r="AI264" s="173"/>
      <c r="AJ264" s="173">
        <f t="shared" si="302"/>
        <v>0</v>
      </c>
      <c r="AK264" s="134">
        <f t="shared" si="303"/>
        <v>1.63</v>
      </c>
      <c r="AL264" s="174">
        <f t="shared" ref="AL264:AU264" si="307">M264</f>
        <v>1</v>
      </c>
      <c r="AM264" s="174">
        <f t="shared" si="307"/>
        <v>0</v>
      </c>
      <c r="AN264" s="174">
        <f t="shared" si="307"/>
        <v>0</v>
      </c>
      <c r="AO264" s="174">
        <f t="shared" si="307"/>
        <v>0</v>
      </c>
      <c r="AP264" s="174">
        <f t="shared" si="307"/>
        <v>0</v>
      </c>
      <c r="AQ264" s="174">
        <f t="shared" si="307"/>
        <v>0</v>
      </c>
      <c r="AR264" s="174">
        <f t="shared" si="307"/>
        <v>0</v>
      </c>
      <c r="AS264" s="174">
        <f t="shared" si="307"/>
        <v>0</v>
      </c>
      <c r="AT264" s="174">
        <f t="shared" si="307"/>
        <v>0</v>
      </c>
      <c r="AU264" s="174">
        <f t="shared" si="307"/>
        <v>0</v>
      </c>
      <c r="AV264" s="175">
        <f t="shared" si="305"/>
        <v>1</v>
      </c>
      <c r="AW264" s="176" t="e">
        <f>#REF!/1000</f>
        <v>#REF!</v>
      </c>
      <c r="AX264" s="176" t="e">
        <f>#REF!/1000</f>
        <v>#REF!</v>
      </c>
      <c r="AY264" s="176" t="e">
        <f>#REF!/1000</f>
        <v>#REF!</v>
      </c>
      <c r="AZ264" s="176" t="e">
        <f>#REF!/1000</f>
        <v>#REF!</v>
      </c>
      <c r="BA264" s="176" t="e">
        <f>#REF!/1000</f>
        <v>#REF!</v>
      </c>
      <c r="BB264" s="176" t="e">
        <f>#REF!/1000</f>
        <v>#REF!</v>
      </c>
      <c r="BC264" s="176" t="e">
        <f>#REF!/1000</f>
        <v>#REF!</v>
      </c>
      <c r="BD264" s="176" t="e">
        <f>#REF!/1000</f>
        <v>#REF!</v>
      </c>
      <c r="BE264" s="177" t="e">
        <f>#REF!/1000</f>
        <v>#REF!</v>
      </c>
      <c r="BF264" s="177" t="e">
        <f>#REF!/1000</f>
        <v>#REF!</v>
      </c>
      <c r="BG264" s="178" t="e">
        <f t="shared" si="306"/>
        <v>#REF!</v>
      </c>
    </row>
    <row r="265" ht="16" customHeight="1" spans="1:59">
      <c r="A265" s="22">
        <v>259</v>
      </c>
      <c r="B265" s="39" t="s">
        <v>5774</v>
      </c>
      <c r="C265" s="68" t="s">
        <v>5775</v>
      </c>
      <c r="D265" s="22">
        <v>231</v>
      </c>
      <c r="E265" s="22">
        <v>1</v>
      </c>
      <c r="F265" s="144">
        <v>82523</v>
      </c>
      <c r="G265" s="144" t="s">
        <v>3704</v>
      </c>
      <c r="H265" s="144" t="s">
        <v>3704</v>
      </c>
      <c r="I265" s="144" t="s">
        <v>5321</v>
      </c>
      <c r="J265" s="144" t="s">
        <v>5314</v>
      </c>
      <c r="K265" s="144">
        <f t="shared" si="296"/>
        <v>1.63</v>
      </c>
      <c r="L265" s="157">
        <v>1.63</v>
      </c>
      <c r="M265" s="171">
        <v>1</v>
      </c>
      <c r="N265" s="171"/>
      <c r="O265" s="171"/>
      <c r="P265" s="171"/>
      <c r="Q265" s="171"/>
      <c r="R265" s="171"/>
      <c r="S265" s="171"/>
      <c r="T265" s="171"/>
      <c r="U265" s="171"/>
      <c r="V265" s="171"/>
      <c r="W265" s="22">
        <v>1</v>
      </c>
      <c r="X265" s="29">
        <v>25051.28</v>
      </c>
      <c r="Y265" s="29">
        <v>25051.28</v>
      </c>
      <c r="Z265" s="36">
        <v>12182.52</v>
      </c>
      <c r="AA265" s="36">
        <f t="shared" si="297"/>
        <v>1</v>
      </c>
      <c r="AB265" s="29"/>
      <c r="AC265" s="29" t="e">
        <f t="shared" si="298"/>
        <v>#REF!</v>
      </c>
      <c r="AD265" s="29" t="e">
        <f t="shared" si="299"/>
        <v>#REF!</v>
      </c>
      <c r="AE265" s="172" t="e">
        <f t="shared" si="300"/>
        <v>#REF!</v>
      </c>
      <c r="AF265" s="28"/>
      <c r="AG265" s="24">
        <v>1.63</v>
      </c>
      <c r="AH265" s="173">
        <f t="shared" si="301"/>
        <v>1</v>
      </c>
      <c r="AI265" s="173">
        <v>1.63</v>
      </c>
      <c r="AJ265" s="173">
        <f t="shared" si="302"/>
        <v>0.63</v>
      </c>
      <c r="AK265" s="134">
        <f t="shared" si="303"/>
        <v>1.63</v>
      </c>
      <c r="AL265" s="174">
        <f t="shared" ref="AL265:AU265" si="308">M265</f>
        <v>1</v>
      </c>
      <c r="AM265" s="174">
        <f t="shared" si="308"/>
        <v>0</v>
      </c>
      <c r="AN265" s="174">
        <f t="shared" si="308"/>
        <v>0</v>
      </c>
      <c r="AO265" s="174">
        <f t="shared" si="308"/>
        <v>0</v>
      </c>
      <c r="AP265" s="174">
        <f t="shared" si="308"/>
        <v>0</v>
      </c>
      <c r="AQ265" s="174">
        <f t="shared" si="308"/>
        <v>0</v>
      </c>
      <c r="AR265" s="174">
        <f t="shared" si="308"/>
        <v>0</v>
      </c>
      <c r="AS265" s="174">
        <f t="shared" si="308"/>
        <v>0</v>
      </c>
      <c r="AT265" s="174">
        <f t="shared" si="308"/>
        <v>0</v>
      </c>
      <c r="AU265" s="174">
        <f t="shared" si="308"/>
        <v>0</v>
      </c>
      <c r="AV265" s="175">
        <f t="shared" si="305"/>
        <v>1</v>
      </c>
      <c r="AW265" s="176" t="e">
        <f>#REF!/1000</f>
        <v>#REF!</v>
      </c>
      <c r="AX265" s="176" t="e">
        <f>#REF!/1000</f>
        <v>#REF!</v>
      </c>
      <c r="AY265" s="176" t="e">
        <f>#REF!/1000</f>
        <v>#REF!</v>
      </c>
      <c r="AZ265" s="176" t="e">
        <f>#REF!/1000</f>
        <v>#REF!</v>
      </c>
      <c r="BA265" s="176" t="e">
        <f>#REF!/1000</f>
        <v>#REF!</v>
      </c>
      <c r="BB265" s="176" t="e">
        <f>#REF!/1000</f>
        <v>#REF!</v>
      </c>
      <c r="BC265" s="176" t="e">
        <f>#REF!/1000</f>
        <v>#REF!</v>
      </c>
      <c r="BD265" s="176" t="e">
        <f>#REF!/1000</f>
        <v>#REF!</v>
      </c>
      <c r="BE265" s="177" t="e">
        <f>#REF!/1000</f>
        <v>#REF!</v>
      </c>
      <c r="BF265" s="177" t="e">
        <f>#REF!/1000</f>
        <v>#REF!</v>
      </c>
      <c r="BG265" s="178" t="e">
        <f t="shared" si="306"/>
        <v>#REF!</v>
      </c>
    </row>
    <row r="266" ht="16" customHeight="1" spans="1:59">
      <c r="A266" s="22">
        <v>260</v>
      </c>
      <c r="B266" s="39" t="s">
        <v>5776</v>
      </c>
      <c r="C266" s="68" t="s">
        <v>5777</v>
      </c>
      <c r="D266" s="22">
        <v>231</v>
      </c>
      <c r="E266" s="22">
        <v>1</v>
      </c>
      <c r="F266" s="144">
        <v>82526</v>
      </c>
      <c r="G266" s="144" t="s">
        <v>3704</v>
      </c>
      <c r="H266" s="144" t="s">
        <v>3704</v>
      </c>
      <c r="I266" s="144" t="s">
        <v>5321</v>
      </c>
      <c r="J266" s="144" t="s">
        <v>5314</v>
      </c>
      <c r="K266" s="144">
        <f t="shared" si="296"/>
        <v>0.2</v>
      </c>
      <c r="L266" s="157">
        <v>0.2</v>
      </c>
      <c r="M266" s="171">
        <v>1</v>
      </c>
      <c r="N266" s="171"/>
      <c r="O266" s="171"/>
      <c r="P266" s="171"/>
      <c r="Q266" s="171"/>
      <c r="R266" s="171"/>
      <c r="S266" s="171"/>
      <c r="T266" s="171"/>
      <c r="U266" s="171"/>
      <c r="V266" s="171"/>
      <c r="W266" s="22">
        <v>1</v>
      </c>
      <c r="X266" s="29">
        <v>8502.92</v>
      </c>
      <c r="Y266" s="29">
        <v>8502.92</v>
      </c>
      <c r="Z266" s="36">
        <v>3508.57</v>
      </c>
      <c r="AA266" s="36">
        <f t="shared" si="297"/>
        <v>1</v>
      </c>
      <c r="AB266" s="29"/>
      <c r="AC266" s="29" t="e">
        <f t="shared" si="298"/>
        <v>#REF!</v>
      </c>
      <c r="AD266" s="29" t="e">
        <f t="shared" si="299"/>
        <v>#REF!</v>
      </c>
      <c r="AE266" s="172" t="e">
        <f t="shared" si="300"/>
        <v>#REF!</v>
      </c>
      <c r="AF266" s="28"/>
      <c r="AG266" s="24">
        <v>1</v>
      </c>
      <c r="AH266" s="173">
        <f t="shared" si="301"/>
        <v>1</v>
      </c>
      <c r="AI266" s="173"/>
      <c r="AJ266" s="173">
        <f t="shared" si="302"/>
        <v>0</v>
      </c>
      <c r="AK266" s="134">
        <f t="shared" si="303"/>
        <v>0.2</v>
      </c>
      <c r="AL266" s="174">
        <f t="shared" ref="AL266:AU266" si="309">M266</f>
        <v>1</v>
      </c>
      <c r="AM266" s="174">
        <f t="shared" si="309"/>
        <v>0</v>
      </c>
      <c r="AN266" s="174">
        <f t="shared" si="309"/>
        <v>0</v>
      </c>
      <c r="AO266" s="174">
        <f t="shared" si="309"/>
        <v>0</v>
      </c>
      <c r="AP266" s="174">
        <f t="shared" si="309"/>
        <v>0</v>
      </c>
      <c r="AQ266" s="174">
        <f t="shared" si="309"/>
        <v>0</v>
      </c>
      <c r="AR266" s="174">
        <f t="shared" si="309"/>
        <v>0</v>
      </c>
      <c r="AS266" s="174">
        <f t="shared" si="309"/>
        <v>0</v>
      </c>
      <c r="AT266" s="174">
        <f t="shared" si="309"/>
        <v>0</v>
      </c>
      <c r="AU266" s="174">
        <f t="shared" si="309"/>
        <v>0</v>
      </c>
      <c r="AV266" s="175">
        <f t="shared" si="305"/>
        <v>1</v>
      </c>
      <c r="AW266" s="176" t="e">
        <f>#REF!/1000</f>
        <v>#REF!</v>
      </c>
      <c r="AX266" s="176" t="e">
        <f>#REF!/1000</f>
        <v>#REF!</v>
      </c>
      <c r="AY266" s="176" t="e">
        <f>#REF!/1000</f>
        <v>#REF!</v>
      </c>
      <c r="AZ266" s="176" t="e">
        <f>#REF!/1000</f>
        <v>#REF!</v>
      </c>
      <c r="BA266" s="176" t="e">
        <f>#REF!/1000</f>
        <v>#REF!</v>
      </c>
      <c r="BB266" s="176" t="e">
        <f>#REF!/1000</f>
        <v>#REF!</v>
      </c>
      <c r="BC266" s="176" t="e">
        <f>#REF!/1000</f>
        <v>#REF!</v>
      </c>
      <c r="BD266" s="176" t="e">
        <f>#REF!/1000</f>
        <v>#REF!</v>
      </c>
      <c r="BE266" s="177" t="e">
        <f>#REF!/1000</f>
        <v>#REF!</v>
      </c>
      <c r="BF266" s="177" t="e">
        <f>#REF!/1000</f>
        <v>#REF!</v>
      </c>
      <c r="BG266" s="178" t="e">
        <f t="shared" si="306"/>
        <v>#REF!</v>
      </c>
    </row>
    <row r="267" ht="16" customHeight="1" spans="1:59">
      <c r="A267" s="22">
        <v>261</v>
      </c>
      <c r="B267" s="39" t="s">
        <v>5778</v>
      </c>
      <c r="C267" s="68" t="s">
        <v>5779</v>
      </c>
      <c r="D267" s="22">
        <v>231</v>
      </c>
      <c r="E267" s="22">
        <v>1</v>
      </c>
      <c r="F267" s="144">
        <v>82529</v>
      </c>
      <c r="G267" s="144" t="s">
        <v>3704</v>
      </c>
      <c r="H267" s="144" t="s">
        <v>3704</v>
      </c>
      <c r="I267" s="144" t="s">
        <v>5321</v>
      </c>
      <c r="J267" s="144" t="s">
        <v>5314</v>
      </c>
      <c r="K267" s="144">
        <f t="shared" si="296"/>
        <v>0.2</v>
      </c>
      <c r="L267" s="157">
        <v>0.2</v>
      </c>
      <c r="M267" s="171">
        <v>1</v>
      </c>
      <c r="N267" s="171"/>
      <c r="O267" s="171"/>
      <c r="P267" s="171"/>
      <c r="Q267" s="171"/>
      <c r="R267" s="171"/>
      <c r="S267" s="171"/>
      <c r="T267" s="171"/>
      <c r="U267" s="171"/>
      <c r="V267" s="171"/>
      <c r="W267" s="22">
        <v>1</v>
      </c>
      <c r="X267" s="29">
        <v>8146.89</v>
      </c>
      <c r="Y267" s="29">
        <v>8146.89</v>
      </c>
      <c r="Z267" s="36">
        <v>3313.65</v>
      </c>
      <c r="AA267" s="36">
        <f t="shared" si="297"/>
        <v>1</v>
      </c>
      <c r="AB267" s="29"/>
      <c r="AC267" s="29" t="e">
        <f t="shared" si="298"/>
        <v>#REF!</v>
      </c>
      <c r="AD267" s="29" t="e">
        <f t="shared" si="299"/>
        <v>#REF!</v>
      </c>
      <c r="AE267" s="172" t="e">
        <f t="shared" si="300"/>
        <v>#REF!</v>
      </c>
      <c r="AF267" s="28"/>
      <c r="AG267" s="24">
        <v>1</v>
      </c>
      <c r="AH267" s="173">
        <f t="shared" si="301"/>
        <v>1</v>
      </c>
      <c r="AI267" s="173"/>
      <c r="AJ267" s="173">
        <f t="shared" si="302"/>
        <v>0</v>
      </c>
      <c r="AK267" s="134">
        <f t="shared" si="303"/>
        <v>0.2</v>
      </c>
      <c r="AL267" s="174">
        <f t="shared" ref="AL267:AU267" si="310">M267</f>
        <v>1</v>
      </c>
      <c r="AM267" s="174">
        <f t="shared" si="310"/>
        <v>0</v>
      </c>
      <c r="AN267" s="174">
        <f t="shared" si="310"/>
        <v>0</v>
      </c>
      <c r="AO267" s="174">
        <f t="shared" si="310"/>
        <v>0</v>
      </c>
      <c r="AP267" s="174">
        <f t="shared" si="310"/>
        <v>0</v>
      </c>
      <c r="AQ267" s="174">
        <f t="shared" si="310"/>
        <v>0</v>
      </c>
      <c r="AR267" s="174">
        <f t="shared" si="310"/>
        <v>0</v>
      </c>
      <c r="AS267" s="174">
        <f t="shared" si="310"/>
        <v>0</v>
      </c>
      <c r="AT267" s="174">
        <f t="shared" si="310"/>
        <v>0</v>
      </c>
      <c r="AU267" s="174">
        <f t="shared" si="310"/>
        <v>0</v>
      </c>
      <c r="AV267" s="175">
        <f t="shared" si="305"/>
        <v>1</v>
      </c>
      <c r="AW267" s="176" t="e">
        <f>#REF!/1000</f>
        <v>#REF!</v>
      </c>
      <c r="AX267" s="176" t="e">
        <f>#REF!/1000</f>
        <v>#REF!</v>
      </c>
      <c r="AY267" s="176" t="e">
        <f>#REF!/1000</f>
        <v>#REF!</v>
      </c>
      <c r="AZ267" s="176" t="e">
        <f>#REF!/1000</f>
        <v>#REF!</v>
      </c>
      <c r="BA267" s="176" t="e">
        <f>#REF!/1000</f>
        <v>#REF!</v>
      </c>
      <c r="BB267" s="176" t="e">
        <f>#REF!/1000</f>
        <v>#REF!</v>
      </c>
      <c r="BC267" s="176" t="e">
        <f>#REF!/1000</f>
        <v>#REF!</v>
      </c>
      <c r="BD267" s="176" t="e">
        <f>#REF!/1000</f>
        <v>#REF!</v>
      </c>
      <c r="BE267" s="177" t="e">
        <f>#REF!/1000</f>
        <v>#REF!</v>
      </c>
      <c r="BF267" s="177" t="e">
        <f>#REF!/1000</f>
        <v>#REF!</v>
      </c>
      <c r="BG267" s="178" t="e">
        <f t="shared" si="306"/>
        <v>#REF!</v>
      </c>
    </row>
    <row r="268" ht="16" customHeight="1" spans="1:59">
      <c r="A268" s="22">
        <v>262</v>
      </c>
      <c r="B268" s="39" t="s">
        <v>5780</v>
      </c>
      <c r="C268" s="68" t="s">
        <v>5781</v>
      </c>
      <c r="D268" s="22">
        <v>202</v>
      </c>
      <c r="E268" s="22">
        <v>1</v>
      </c>
      <c r="F268" s="144">
        <v>2403314483</v>
      </c>
      <c r="G268" s="144" t="s">
        <v>3704</v>
      </c>
      <c r="H268" s="144" t="s">
        <v>3704</v>
      </c>
      <c r="I268" s="144" t="s">
        <v>5352</v>
      </c>
      <c r="J268" s="144" t="s">
        <v>5314</v>
      </c>
      <c r="K268" s="144">
        <f t="shared" si="296"/>
        <v>0.1</v>
      </c>
      <c r="L268" s="157">
        <v>0.1</v>
      </c>
      <c r="M268" s="171">
        <v>0.9</v>
      </c>
      <c r="N268" s="171"/>
      <c r="O268" s="171"/>
      <c r="P268" s="171">
        <v>0.1</v>
      </c>
      <c r="Q268" s="171"/>
      <c r="R268" s="171"/>
      <c r="S268" s="171"/>
      <c r="T268" s="171"/>
      <c r="U268" s="171"/>
      <c r="V268" s="171"/>
      <c r="W268" s="22">
        <v>1</v>
      </c>
      <c r="X268" s="29">
        <v>41.02</v>
      </c>
      <c r="Y268" s="29">
        <v>41.02</v>
      </c>
      <c r="Z268" s="36">
        <v>11.78</v>
      </c>
      <c r="AA268" s="36">
        <f t="shared" si="297"/>
        <v>1</v>
      </c>
      <c r="AB268" s="29"/>
      <c r="AC268" s="29" t="e">
        <f t="shared" si="298"/>
        <v>#REF!</v>
      </c>
      <c r="AD268" s="29" t="e">
        <f t="shared" si="299"/>
        <v>#REF!</v>
      </c>
      <c r="AE268" s="172" t="e">
        <f t="shared" si="300"/>
        <v>#REF!</v>
      </c>
      <c r="AF268" s="28"/>
      <c r="AG268" s="24">
        <v>0.1</v>
      </c>
      <c r="AH268" s="173">
        <f t="shared" si="301"/>
        <v>1</v>
      </c>
      <c r="AI268" s="173">
        <v>0.1</v>
      </c>
      <c r="AJ268" s="173">
        <f t="shared" si="302"/>
        <v>-0.9</v>
      </c>
      <c r="AK268" s="134">
        <f t="shared" si="303"/>
        <v>0.1</v>
      </c>
      <c r="AL268" s="174">
        <f t="shared" ref="AL268:AU268" si="311">M268</f>
        <v>0.9</v>
      </c>
      <c r="AM268" s="174">
        <f t="shared" si="311"/>
        <v>0</v>
      </c>
      <c r="AN268" s="174">
        <f t="shared" si="311"/>
        <v>0</v>
      </c>
      <c r="AO268" s="174">
        <f t="shared" si="311"/>
        <v>0.1</v>
      </c>
      <c r="AP268" s="174">
        <f t="shared" si="311"/>
        <v>0</v>
      </c>
      <c r="AQ268" s="174">
        <f t="shared" si="311"/>
        <v>0</v>
      </c>
      <c r="AR268" s="174">
        <f t="shared" si="311"/>
        <v>0</v>
      </c>
      <c r="AS268" s="174">
        <f t="shared" si="311"/>
        <v>0</v>
      </c>
      <c r="AT268" s="174">
        <f t="shared" si="311"/>
        <v>0</v>
      </c>
      <c r="AU268" s="174">
        <f t="shared" si="311"/>
        <v>0</v>
      </c>
      <c r="AV268" s="175">
        <f t="shared" si="305"/>
        <v>1</v>
      </c>
      <c r="AW268" s="176" t="e">
        <f>#REF!/1000</f>
        <v>#REF!</v>
      </c>
      <c r="AX268" s="176" t="e">
        <f>#REF!/1000</f>
        <v>#REF!</v>
      </c>
      <c r="AY268" s="176" t="e">
        <f>#REF!/1000</f>
        <v>#REF!</v>
      </c>
      <c r="AZ268" s="176" t="e">
        <f>#REF!/1000</f>
        <v>#REF!</v>
      </c>
      <c r="BA268" s="176" t="e">
        <f>#REF!/1000</f>
        <v>#REF!</v>
      </c>
      <c r="BB268" s="176" t="e">
        <f>#REF!/1000</f>
        <v>#REF!</v>
      </c>
      <c r="BC268" s="176" t="e">
        <f>#REF!/1000</f>
        <v>#REF!</v>
      </c>
      <c r="BD268" s="176" t="e">
        <f>#REF!/1000</f>
        <v>#REF!</v>
      </c>
      <c r="BE268" s="177" t="e">
        <f>#REF!/1000</f>
        <v>#REF!</v>
      </c>
      <c r="BF268" s="177" t="e">
        <f>#REF!/1000</f>
        <v>#REF!</v>
      </c>
      <c r="BG268" s="178" t="e">
        <f t="shared" si="306"/>
        <v>#REF!</v>
      </c>
    </row>
    <row r="269" ht="16" customHeight="1" spans="1:59">
      <c r="A269" s="22">
        <v>263</v>
      </c>
      <c r="B269" s="39" t="s">
        <v>5782</v>
      </c>
      <c r="C269" s="68" t="s">
        <v>5783</v>
      </c>
      <c r="D269" s="22">
        <v>202</v>
      </c>
      <c r="E269" s="22">
        <v>1</v>
      </c>
      <c r="F269" s="144">
        <v>2403316049</v>
      </c>
      <c r="G269" s="144" t="s">
        <v>3704</v>
      </c>
      <c r="H269" s="144" t="s">
        <v>3704</v>
      </c>
      <c r="I269" s="144" t="s">
        <v>5352</v>
      </c>
      <c r="J269" s="144" t="s">
        <v>5314</v>
      </c>
      <c r="K269" s="144">
        <f t="shared" si="296"/>
        <v>0.1</v>
      </c>
      <c r="L269" s="157">
        <v>0.1</v>
      </c>
      <c r="M269" s="171">
        <v>0.9</v>
      </c>
      <c r="N269" s="171"/>
      <c r="O269" s="171"/>
      <c r="P269" s="171">
        <v>0.1</v>
      </c>
      <c r="Q269" s="171"/>
      <c r="R269" s="171"/>
      <c r="S269" s="171"/>
      <c r="T269" s="171"/>
      <c r="U269" s="171"/>
      <c r="V269" s="171"/>
      <c r="W269" s="22">
        <v>1</v>
      </c>
      <c r="X269" s="29">
        <v>27.6</v>
      </c>
      <c r="Y269" s="29">
        <v>27.6</v>
      </c>
      <c r="Z269" s="36">
        <v>7.85</v>
      </c>
      <c r="AA269" s="36">
        <f t="shared" si="297"/>
        <v>1</v>
      </c>
      <c r="AB269" s="29"/>
      <c r="AC269" s="29" t="e">
        <f t="shared" si="298"/>
        <v>#REF!</v>
      </c>
      <c r="AD269" s="29" t="e">
        <f t="shared" si="299"/>
        <v>#REF!</v>
      </c>
      <c r="AE269" s="172" t="e">
        <f t="shared" si="300"/>
        <v>#REF!</v>
      </c>
      <c r="AF269" s="28"/>
      <c r="AG269" s="24">
        <v>0.1</v>
      </c>
      <c r="AH269" s="173">
        <f t="shared" si="301"/>
        <v>1</v>
      </c>
      <c r="AI269" s="173">
        <v>0.1</v>
      </c>
      <c r="AJ269" s="173">
        <f t="shared" si="302"/>
        <v>-0.9</v>
      </c>
      <c r="AK269" s="134">
        <f t="shared" si="303"/>
        <v>0.1</v>
      </c>
      <c r="AL269" s="174">
        <f t="shared" ref="AL269:AU269" si="312">M269</f>
        <v>0.9</v>
      </c>
      <c r="AM269" s="174">
        <f t="shared" si="312"/>
        <v>0</v>
      </c>
      <c r="AN269" s="174">
        <f t="shared" si="312"/>
        <v>0</v>
      </c>
      <c r="AO269" s="174">
        <f t="shared" si="312"/>
        <v>0.1</v>
      </c>
      <c r="AP269" s="174">
        <f t="shared" si="312"/>
        <v>0</v>
      </c>
      <c r="AQ269" s="174">
        <f t="shared" si="312"/>
        <v>0</v>
      </c>
      <c r="AR269" s="174">
        <f t="shared" si="312"/>
        <v>0</v>
      </c>
      <c r="AS269" s="174">
        <f t="shared" si="312"/>
        <v>0</v>
      </c>
      <c r="AT269" s="174">
        <f t="shared" si="312"/>
        <v>0</v>
      </c>
      <c r="AU269" s="174">
        <f t="shared" si="312"/>
        <v>0</v>
      </c>
      <c r="AV269" s="175">
        <f t="shared" si="305"/>
        <v>1</v>
      </c>
      <c r="AW269" s="176" t="e">
        <f>#REF!/1000</f>
        <v>#REF!</v>
      </c>
      <c r="AX269" s="176" t="e">
        <f>#REF!/1000</f>
        <v>#REF!</v>
      </c>
      <c r="AY269" s="176" t="e">
        <f>#REF!/1000</f>
        <v>#REF!</v>
      </c>
      <c r="AZ269" s="176" t="e">
        <f>#REF!/1000</f>
        <v>#REF!</v>
      </c>
      <c r="BA269" s="176" t="e">
        <f>#REF!/1000</f>
        <v>#REF!</v>
      </c>
      <c r="BB269" s="176" t="e">
        <f>#REF!/1000</f>
        <v>#REF!</v>
      </c>
      <c r="BC269" s="176" t="e">
        <f>#REF!/1000</f>
        <v>#REF!</v>
      </c>
      <c r="BD269" s="176" t="e">
        <f>#REF!/1000</f>
        <v>#REF!</v>
      </c>
      <c r="BE269" s="177" t="e">
        <f>#REF!/1000</f>
        <v>#REF!</v>
      </c>
      <c r="BF269" s="177" t="e">
        <f>#REF!/1000</f>
        <v>#REF!</v>
      </c>
      <c r="BG269" s="178" t="e">
        <f t="shared" si="306"/>
        <v>#REF!</v>
      </c>
    </row>
    <row r="270" ht="16" customHeight="1" spans="1:59">
      <c r="A270" s="22">
        <v>264</v>
      </c>
      <c r="B270" s="39" t="s">
        <v>5784</v>
      </c>
      <c r="C270" s="68" t="s">
        <v>5785</v>
      </c>
      <c r="D270" s="22">
        <v>171</v>
      </c>
      <c r="E270" s="22">
        <v>1</v>
      </c>
      <c r="F270" s="144">
        <v>2403315458</v>
      </c>
      <c r="G270" s="144" t="s">
        <v>3704</v>
      </c>
      <c r="H270" s="144" t="s">
        <v>3704</v>
      </c>
      <c r="I270" s="144" t="s">
        <v>5352</v>
      </c>
      <c r="J270" s="144" t="s">
        <v>5314</v>
      </c>
      <c r="K270" s="144">
        <f t="shared" si="296"/>
        <v>2</v>
      </c>
      <c r="L270" s="157">
        <v>2</v>
      </c>
      <c r="M270" s="171">
        <v>0.5</v>
      </c>
      <c r="N270" s="171"/>
      <c r="O270" s="171"/>
      <c r="P270" s="171">
        <v>0.5</v>
      </c>
      <c r="Q270" s="171"/>
      <c r="R270" s="171"/>
      <c r="S270" s="171"/>
      <c r="T270" s="171"/>
      <c r="U270" s="171"/>
      <c r="V270" s="171"/>
      <c r="W270" s="22">
        <v>1</v>
      </c>
      <c r="X270" s="29">
        <v>48.45</v>
      </c>
      <c r="Y270" s="29">
        <v>48.45</v>
      </c>
      <c r="Z270" s="36">
        <v>14.73</v>
      </c>
      <c r="AA270" s="36">
        <f t="shared" si="297"/>
        <v>1</v>
      </c>
      <c r="AB270" s="29"/>
      <c r="AC270" s="29" t="e">
        <f t="shared" si="298"/>
        <v>#REF!</v>
      </c>
      <c r="AD270" s="29" t="e">
        <f t="shared" si="299"/>
        <v>#REF!</v>
      </c>
      <c r="AE270" s="172" t="e">
        <f t="shared" si="300"/>
        <v>#REF!</v>
      </c>
      <c r="AF270" s="28"/>
      <c r="AG270" s="24">
        <v>2</v>
      </c>
      <c r="AH270" s="173">
        <f t="shared" si="301"/>
        <v>1</v>
      </c>
      <c r="AI270" s="173"/>
      <c r="AJ270" s="173">
        <f t="shared" si="302"/>
        <v>1</v>
      </c>
      <c r="AK270" s="134">
        <f t="shared" si="303"/>
        <v>2</v>
      </c>
      <c r="AL270" s="174">
        <f t="shared" ref="AL270:AU270" si="313">M270</f>
        <v>0.5</v>
      </c>
      <c r="AM270" s="174">
        <f t="shared" si="313"/>
        <v>0</v>
      </c>
      <c r="AN270" s="174">
        <f t="shared" si="313"/>
        <v>0</v>
      </c>
      <c r="AO270" s="174">
        <f t="shared" si="313"/>
        <v>0.5</v>
      </c>
      <c r="AP270" s="174">
        <f t="shared" si="313"/>
        <v>0</v>
      </c>
      <c r="AQ270" s="174">
        <f t="shared" si="313"/>
        <v>0</v>
      </c>
      <c r="AR270" s="174">
        <f t="shared" si="313"/>
        <v>0</v>
      </c>
      <c r="AS270" s="174">
        <f t="shared" si="313"/>
        <v>0</v>
      </c>
      <c r="AT270" s="174">
        <f t="shared" si="313"/>
        <v>0</v>
      </c>
      <c r="AU270" s="174">
        <f t="shared" si="313"/>
        <v>0</v>
      </c>
      <c r="AV270" s="175">
        <f t="shared" si="305"/>
        <v>1</v>
      </c>
      <c r="AW270" s="176" t="e">
        <f>#REF!/1000</f>
        <v>#REF!</v>
      </c>
      <c r="AX270" s="176" t="e">
        <f>#REF!/1000</f>
        <v>#REF!</v>
      </c>
      <c r="AY270" s="176" t="e">
        <f>#REF!/1000</f>
        <v>#REF!</v>
      </c>
      <c r="AZ270" s="176" t="e">
        <f>#REF!/1000</f>
        <v>#REF!</v>
      </c>
      <c r="BA270" s="176" t="e">
        <f>#REF!/1000</f>
        <v>#REF!</v>
      </c>
      <c r="BB270" s="176" t="e">
        <f>#REF!/1000</f>
        <v>#REF!</v>
      </c>
      <c r="BC270" s="176" t="e">
        <f>#REF!/1000</f>
        <v>#REF!</v>
      </c>
      <c r="BD270" s="176" t="e">
        <f>#REF!/1000</f>
        <v>#REF!</v>
      </c>
      <c r="BE270" s="177" t="e">
        <f>#REF!/1000</f>
        <v>#REF!</v>
      </c>
      <c r="BF270" s="177" t="e">
        <f>#REF!/1000</f>
        <v>#REF!</v>
      </c>
      <c r="BG270" s="178" t="e">
        <f t="shared" si="306"/>
        <v>#REF!</v>
      </c>
    </row>
    <row r="271" ht="16" customHeight="1" spans="1:59">
      <c r="A271" s="22">
        <v>265</v>
      </c>
      <c r="B271" s="39" t="s">
        <v>5786</v>
      </c>
      <c r="C271" s="68" t="s">
        <v>5787</v>
      </c>
      <c r="D271" s="22">
        <v>120</v>
      </c>
      <c r="E271" s="22">
        <v>2</v>
      </c>
      <c r="F271" s="144">
        <v>82461</v>
      </c>
      <c r="G271" s="144" t="s">
        <v>5459</v>
      </c>
      <c r="H271" s="144" t="s">
        <v>5312</v>
      </c>
      <c r="I271" s="144" t="s">
        <v>5460</v>
      </c>
      <c r="J271" s="144" t="s">
        <v>5314</v>
      </c>
      <c r="K271" s="144">
        <f t="shared" si="296"/>
        <v>0.25</v>
      </c>
      <c r="L271" s="157">
        <v>0.5</v>
      </c>
      <c r="M271" s="171">
        <v>0.38</v>
      </c>
      <c r="N271" s="171">
        <v>0.02</v>
      </c>
      <c r="O271" s="171">
        <v>0.08</v>
      </c>
      <c r="P271" s="171">
        <v>0.14</v>
      </c>
      <c r="Q271" s="171"/>
      <c r="R271" s="171"/>
      <c r="S271" s="171">
        <v>0.24</v>
      </c>
      <c r="T271" s="171">
        <v>0.14</v>
      </c>
      <c r="U271" s="171"/>
      <c r="V271" s="171"/>
      <c r="W271" s="22">
        <v>2</v>
      </c>
      <c r="X271" s="29">
        <v>17785.14</v>
      </c>
      <c r="Y271" s="29">
        <v>35570.28</v>
      </c>
      <c r="Z271" s="36">
        <v>14229.18</v>
      </c>
      <c r="AA271" s="36">
        <f t="shared" si="297"/>
        <v>2</v>
      </c>
      <c r="AB271" s="29"/>
      <c r="AC271" s="29" t="e">
        <f t="shared" si="298"/>
        <v>#REF!</v>
      </c>
      <c r="AD271" s="29" t="e">
        <f t="shared" si="299"/>
        <v>#REF!</v>
      </c>
      <c r="AE271" s="172" t="e">
        <f t="shared" si="300"/>
        <v>#REF!</v>
      </c>
      <c r="AF271" s="28"/>
      <c r="AG271" s="24">
        <v>0.5</v>
      </c>
      <c r="AH271" s="173">
        <f t="shared" si="301"/>
        <v>1</v>
      </c>
      <c r="AI271" s="173"/>
      <c r="AJ271" s="173">
        <f t="shared" si="302"/>
        <v>-0.5</v>
      </c>
      <c r="AK271" s="134">
        <f t="shared" si="303"/>
        <v>0.25</v>
      </c>
      <c r="AL271" s="174">
        <f t="shared" ref="AL271:AU271" si="314">M271</f>
        <v>0.38</v>
      </c>
      <c r="AM271" s="174">
        <f t="shared" si="314"/>
        <v>0.02</v>
      </c>
      <c r="AN271" s="174">
        <f t="shared" si="314"/>
        <v>0.08</v>
      </c>
      <c r="AO271" s="174">
        <f t="shared" si="314"/>
        <v>0.14</v>
      </c>
      <c r="AP271" s="174">
        <f t="shared" si="314"/>
        <v>0</v>
      </c>
      <c r="AQ271" s="174">
        <f t="shared" si="314"/>
        <v>0</v>
      </c>
      <c r="AR271" s="174">
        <f t="shared" si="314"/>
        <v>0.24</v>
      </c>
      <c r="AS271" s="174">
        <f t="shared" si="314"/>
        <v>0.14</v>
      </c>
      <c r="AT271" s="174">
        <f t="shared" si="314"/>
        <v>0</v>
      </c>
      <c r="AU271" s="174">
        <f t="shared" si="314"/>
        <v>0</v>
      </c>
      <c r="AV271" s="175">
        <f t="shared" si="305"/>
        <v>1</v>
      </c>
      <c r="AW271" s="176" t="e">
        <f>#REF!/1000</f>
        <v>#REF!</v>
      </c>
      <c r="AX271" s="176" t="e">
        <f>#REF!/1000</f>
        <v>#REF!</v>
      </c>
      <c r="AY271" s="176" t="e">
        <f>#REF!/1000</f>
        <v>#REF!</v>
      </c>
      <c r="AZ271" s="176" t="e">
        <f>#REF!/1000</f>
        <v>#REF!</v>
      </c>
      <c r="BA271" s="176" t="e">
        <f>#REF!/1000</f>
        <v>#REF!</v>
      </c>
      <c r="BB271" s="176" t="e">
        <f>#REF!/1000</f>
        <v>#REF!</v>
      </c>
      <c r="BC271" s="176" t="e">
        <f>#REF!/1000</f>
        <v>#REF!</v>
      </c>
      <c r="BD271" s="176" t="e">
        <f>#REF!/1000</f>
        <v>#REF!</v>
      </c>
      <c r="BE271" s="177" t="e">
        <f>#REF!/1000</f>
        <v>#REF!</v>
      </c>
      <c r="BF271" s="177" t="e">
        <f>#REF!/1000</f>
        <v>#REF!</v>
      </c>
      <c r="BG271" s="178" t="e">
        <f t="shared" si="306"/>
        <v>#REF!</v>
      </c>
    </row>
    <row r="272" ht="16" customHeight="1" spans="1:59">
      <c r="A272" s="22">
        <v>266</v>
      </c>
      <c r="B272" s="39" t="s">
        <v>5788</v>
      </c>
      <c r="C272" s="68" t="s">
        <v>5789</v>
      </c>
      <c r="D272" s="22">
        <v>120</v>
      </c>
      <c r="E272" s="22">
        <v>1</v>
      </c>
      <c r="F272" s="144">
        <v>82462</v>
      </c>
      <c r="G272" s="144" t="s">
        <v>5459</v>
      </c>
      <c r="H272" s="144" t="s">
        <v>5086</v>
      </c>
      <c r="I272" s="144" t="s">
        <v>5460</v>
      </c>
      <c r="J272" s="144" t="s">
        <v>5314</v>
      </c>
      <c r="K272" s="144">
        <f t="shared" si="296"/>
        <v>15</v>
      </c>
      <c r="L272" s="157">
        <v>15</v>
      </c>
      <c r="M272" s="171"/>
      <c r="N272" s="171">
        <v>0.1</v>
      </c>
      <c r="O272" s="171">
        <v>0.45</v>
      </c>
      <c r="P272" s="171"/>
      <c r="Q272" s="171">
        <v>0.05</v>
      </c>
      <c r="R272" s="171"/>
      <c r="S272" s="171">
        <v>0.25</v>
      </c>
      <c r="T272" s="171">
        <v>0.15</v>
      </c>
      <c r="U272" s="171"/>
      <c r="V272" s="171"/>
      <c r="W272" s="22">
        <v>1</v>
      </c>
      <c r="X272" s="29">
        <v>7706.47</v>
      </c>
      <c r="Y272" s="29">
        <v>7706.47</v>
      </c>
      <c r="Z272" s="36">
        <v>2728.88</v>
      </c>
      <c r="AA272" s="36">
        <f t="shared" si="297"/>
        <v>1</v>
      </c>
      <c r="AB272" s="29"/>
      <c r="AC272" s="29" t="e">
        <f t="shared" si="298"/>
        <v>#REF!</v>
      </c>
      <c r="AD272" s="29" t="e">
        <f t="shared" si="299"/>
        <v>#REF!</v>
      </c>
      <c r="AE272" s="172" t="e">
        <f t="shared" si="300"/>
        <v>#REF!</v>
      </c>
      <c r="AF272" s="28"/>
      <c r="AG272" s="24">
        <v>15</v>
      </c>
      <c r="AH272" s="173">
        <f t="shared" si="301"/>
        <v>1</v>
      </c>
      <c r="AI272" s="173"/>
      <c r="AJ272" s="173">
        <f t="shared" si="302"/>
        <v>14</v>
      </c>
      <c r="AK272" s="134">
        <f t="shared" si="303"/>
        <v>15</v>
      </c>
      <c r="AL272" s="174">
        <f t="shared" ref="AL272:AU272" si="315">M272</f>
        <v>0</v>
      </c>
      <c r="AM272" s="174">
        <f t="shared" si="315"/>
        <v>0.1</v>
      </c>
      <c r="AN272" s="174">
        <f t="shared" si="315"/>
        <v>0.45</v>
      </c>
      <c r="AO272" s="174">
        <f t="shared" si="315"/>
        <v>0</v>
      </c>
      <c r="AP272" s="174">
        <f t="shared" si="315"/>
        <v>0.05</v>
      </c>
      <c r="AQ272" s="174">
        <f t="shared" si="315"/>
        <v>0</v>
      </c>
      <c r="AR272" s="174">
        <f t="shared" si="315"/>
        <v>0.25</v>
      </c>
      <c r="AS272" s="174">
        <f t="shared" si="315"/>
        <v>0.15</v>
      </c>
      <c r="AT272" s="174">
        <f t="shared" si="315"/>
        <v>0</v>
      </c>
      <c r="AU272" s="174">
        <f t="shared" si="315"/>
        <v>0</v>
      </c>
      <c r="AV272" s="175">
        <f t="shared" si="305"/>
        <v>1</v>
      </c>
      <c r="AW272" s="176" t="e">
        <f>#REF!/1000</f>
        <v>#REF!</v>
      </c>
      <c r="AX272" s="176" t="e">
        <f>#REF!/1000</f>
        <v>#REF!</v>
      </c>
      <c r="AY272" s="176" t="e">
        <f>#REF!/1000</f>
        <v>#REF!</v>
      </c>
      <c r="AZ272" s="176" t="e">
        <f>#REF!/1000</f>
        <v>#REF!</v>
      </c>
      <c r="BA272" s="176" t="e">
        <f>#REF!/1000</f>
        <v>#REF!</v>
      </c>
      <c r="BB272" s="176" t="e">
        <f>#REF!/1000</f>
        <v>#REF!</v>
      </c>
      <c r="BC272" s="176" t="e">
        <f>#REF!/1000</f>
        <v>#REF!</v>
      </c>
      <c r="BD272" s="176" t="e">
        <f>#REF!/1000</f>
        <v>#REF!</v>
      </c>
      <c r="BE272" s="177" t="e">
        <f>#REF!/1000</f>
        <v>#REF!</v>
      </c>
      <c r="BF272" s="177" t="e">
        <f>#REF!/1000</f>
        <v>#REF!</v>
      </c>
      <c r="BG272" s="178" t="e">
        <f t="shared" si="306"/>
        <v>#REF!</v>
      </c>
    </row>
    <row r="273" ht="16" customHeight="1" spans="1:59">
      <c r="A273" s="22">
        <v>267</v>
      </c>
      <c r="B273" s="39" t="s">
        <v>5790</v>
      </c>
      <c r="C273" s="68" t="s">
        <v>5791</v>
      </c>
      <c r="D273" s="22">
        <v>192</v>
      </c>
      <c r="E273" s="22">
        <v>18</v>
      </c>
      <c r="F273" s="144">
        <v>82369</v>
      </c>
      <c r="G273" s="144" t="s">
        <v>3688</v>
      </c>
      <c r="H273" s="144" t="s">
        <v>5312</v>
      </c>
      <c r="I273" s="144" t="s">
        <v>5317</v>
      </c>
      <c r="J273" s="144" t="s">
        <v>5314</v>
      </c>
      <c r="K273" s="144">
        <f t="shared" si="296"/>
        <v>0.5</v>
      </c>
      <c r="L273" s="157">
        <v>9</v>
      </c>
      <c r="M273" s="171"/>
      <c r="N273" s="171">
        <v>0.15</v>
      </c>
      <c r="O273" s="171">
        <v>0.5</v>
      </c>
      <c r="P273" s="171">
        <v>0.02</v>
      </c>
      <c r="Q273" s="171"/>
      <c r="R273" s="171">
        <v>0.01</v>
      </c>
      <c r="S273" s="171">
        <v>0.25</v>
      </c>
      <c r="T273" s="171">
        <v>0.07</v>
      </c>
      <c r="U273" s="171"/>
      <c r="V273" s="171"/>
      <c r="W273" s="22">
        <v>18</v>
      </c>
      <c r="X273" s="29">
        <v>427.632222222222</v>
      </c>
      <c r="Y273" s="29">
        <v>7697.38</v>
      </c>
      <c r="Z273" s="36">
        <v>2280.6</v>
      </c>
      <c r="AA273" s="36">
        <f t="shared" si="297"/>
        <v>18</v>
      </c>
      <c r="AB273" s="29"/>
      <c r="AC273" s="29" t="e">
        <f t="shared" si="298"/>
        <v>#REF!</v>
      </c>
      <c r="AD273" s="29" t="e">
        <f t="shared" si="299"/>
        <v>#REF!</v>
      </c>
      <c r="AE273" s="172" t="e">
        <f t="shared" si="300"/>
        <v>#REF!</v>
      </c>
      <c r="AF273" s="28"/>
      <c r="AG273" s="24">
        <v>2</v>
      </c>
      <c r="AH273" s="173">
        <f t="shared" si="301"/>
        <v>1</v>
      </c>
      <c r="AI273" s="173"/>
      <c r="AJ273" s="173">
        <f t="shared" si="302"/>
        <v>1</v>
      </c>
      <c r="AK273" s="134">
        <f t="shared" si="303"/>
        <v>0.5</v>
      </c>
      <c r="AL273" s="174">
        <f t="shared" ref="AL273:AU273" si="316">M273</f>
        <v>0</v>
      </c>
      <c r="AM273" s="174">
        <f t="shared" si="316"/>
        <v>0.15</v>
      </c>
      <c r="AN273" s="174">
        <f t="shared" si="316"/>
        <v>0.5</v>
      </c>
      <c r="AO273" s="174">
        <f t="shared" si="316"/>
        <v>0.02</v>
      </c>
      <c r="AP273" s="174">
        <f t="shared" si="316"/>
        <v>0</v>
      </c>
      <c r="AQ273" s="174">
        <f t="shared" si="316"/>
        <v>0.01</v>
      </c>
      <c r="AR273" s="174">
        <f t="shared" si="316"/>
        <v>0.25</v>
      </c>
      <c r="AS273" s="174">
        <f t="shared" si="316"/>
        <v>0.07</v>
      </c>
      <c r="AT273" s="174">
        <f t="shared" si="316"/>
        <v>0</v>
      </c>
      <c r="AU273" s="174">
        <f t="shared" si="316"/>
        <v>0</v>
      </c>
      <c r="AV273" s="175">
        <f t="shared" si="305"/>
        <v>1</v>
      </c>
      <c r="AW273" s="176" t="e">
        <f>#REF!/1000</f>
        <v>#REF!</v>
      </c>
      <c r="AX273" s="176" t="e">
        <f>#REF!/1000</f>
        <v>#REF!</v>
      </c>
      <c r="AY273" s="176" t="e">
        <f>#REF!/1000</f>
        <v>#REF!</v>
      </c>
      <c r="AZ273" s="176" t="e">
        <f>#REF!/1000</f>
        <v>#REF!</v>
      </c>
      <c r="BA273" s="176" t="e">
        <f>#REF!/1000</f>
        <v>#REF!</v>
      </c>
      <c r="BB273" s="176" t="e">
        <f>#REF!/1000</f>
        <v>#REF!</v>
      </c>
      <c r="BC273" s="176" t="e">
        <f>#REF!/1000</f>
        <v>#REF!</v>
      </c>
      <c r="BD273" s="176" t="e">
        <f>#REF!/1000</f>
        <v>#REF!</v>
      </c>
      <c r="BE273" s="177" t="e">
        <f>#REF!/1000</f>
        <v>#REF!</v>
      </c>
      <c r="BF273" s="177" t="e">
        <f>#REF!/1000</f>
        <v>#REF!</v>
      </c>
      <c r="BG273" s="178" t="e">
        <f t="shared" si="306"/>
        <v>#REF!</v>
      </c>
    </row>
    <row r="274" ht="16" customHeight="1" spans="1:59">
      <c r="A274" s="22">
        <v>268</v>
      </c>
      <c r="B274" s="39" t="s">
        <v>5792</v>
      </c>
      <c r="C274" s="68" t="s">
        <v>5793</v>
      </c>
      <c r="D274" s="22">
        <v>195</v>
      </c>
      <c r="E274" s="22">
        <v>2</v>
      </c>
      <c r="F274" s="144">
        <v>2605134024</v>
      </c>
      <c r="G274" s="144" t="s">
        <v>5794</v>
      </c>
      <c r="H274" s="144" t="s">
        <v>3696</v>
      </c>
      <c r="I274" s="144" t="s">
        <v>5331</v>
      </c>
      <c r="J274" s="144" t="s">
        <v>5327</v>
      </c>
      <c r="K274" s="144">
        <f t="shared" si="296"/>
        <v>1</v>
      </c>
      <c r="L274" s="157">
        <v>2</v>
      </c>
      <c r="M274" s="171">
        <v>0.04</v>
      </c>
      <c r="N274" s="171">
        <v>0.15</v>
      </c>
      <c r="O274" s="171">
        <v>0.45</v>
      </c>
      <c r="P274" s="171">
        <v>0.02</v>
      </c>
      <c r="Q274" s="171"/>
      <c r="R274" s="171">
        <v>0.01</v>
      </c>
      <c r="S274" s="171">
        <v>0.25</v>
      </c>
      <c r="T274" s="171">
        <v>0.08</v>
      </c>
      <c r="U274" s="171"/>
      <c r="V274" s="171"/>
      <c r="W274" s="22">
        <v>2</v>
      </c>
      <c r="X274" s="29">
        <v>1304.285</v>
      </c>
      <c r="Y274" s="29">
        <v>2608.57</v>
      </c>
      <c r="Z274" s="36">
        <v>1150.04</v>
      </c>
      <c r="AA274" s="36">
        <f t="shared" si="297"/>
        <v>2</v>
      </c>
      <c r="AB274" s="29"/>
      <c r="AC274" s="29" t="e">
        <f t="shared" si="298"/>
        <v>#REF!</v>
      </c>
      <c r="AD274" s="29" t="e">
        <f t="shared" si="299"/>
        <v>#REF!</v>
      </c>
      <c r="AE274" s="172" t="e">
        <f t="shared" si="300"/>
        <v>#REF!</v>
      </c>
      <c r="AF274" s="28"/>
      <c r="AG274" s="24">
        <v>2</v>
      </c>
      <c r="AH274" s="173">
        <f t="shared" si="301"/>
        <v>1</v>
      </c>
      <c r="AI274" s="173">
        <v>2</v>
      </c>
      <c r="AJ274" s="173">
        <f t="shared" si="302"/>
        <v>1</v>
      </c>
      <c r="AK274" s="134">
        <f t="shared" si="303"/>
        <v>1</v>
      </c>
      <c r="AL274" s="174">
        <f t="shared" ref="AL274:AU274" si="317">M274</f>
        <v>0.04</v>
      </c>
      <c r="AM274" s="174">
        <f t="shared" si="317"/>
        <v>0.15</v>
      </c>
      <c r="AN274" s="174">
        <f t="shared" si="317"/>
        <v>0.45</v>
      </c>
      <c r="AO274" s="174">
        <f t="shared" si="317"/>
        <v>0.02</v>
      </c>
      <c r="AP274" s="174">
        <f t="shared" si="317"/>
        <v>0</v>
      </c>
      <c r="AQ274" s="174">
        <f t="shared" si="317"/>
        <v>0.01</v>
      </c>
      <c r="AR274" s="174">
        <f t="shared" si="317"/>
        <v>0.25</v>
      </c>
      <c r="AS274" s="174">
        <f t="shared" si="317"/>
        <v>0.08</v>
      </c>
      <c r="AT274" s="174">
        <f t="shared" si="317"/>
        <v>0</v>
      </c>
      <c r="AU274" s="174">
        <f t="shared" si="317"/>
        <v>0</v>
      </c>
      <c r="AV274" s="175">
        <f t="shared" si="305"/>
        <v>1</v>
      </c>
      <c r="AW274" s="176" t="e">
        <f>#REF!/1000</f>
        <v>#REF!</v>
      </c>
      <c r="AX274" s="176" t="e">
        <f>#REF!/1000</f>
        <v>#REF!</v>
      </c>
      <c r="AY274" s="176" t="e">
        <f>#REF!/1000</f>
        <v>#REF!</v>
      </c>
      <c r="AZ274" s="176" t="e">
        <f>#REF!/1000</f>
        <v>#REF!</v>
      </c>
      <c r="BA274" s="176" t="e">
        <f>#REF!/1000</f>
        <v>#REF!</v>
      </c>
      <c r="BB274" s="176" t="e">
        <f>#REF!/1000</f>
        <v>#REF!</v>
      </c>
      <c r="BC274" s="176" t="e">
        <f>#REF!/1000</f>
        <v>#REF!</v>
      </c>
      <c r="BD274" s="176" t="e">
        <f>#REF!/1000</f>
        <v>#REF!</v>
      </c>
      <c r="BE274" s="177" t="e">
        <f>#REF!/1000</f>
        <v>#REF!</v>
      </c>
      <c r="BF274" s="177" t="e">
        <f>#REF!/1000</f>
        <v>#REF!</v>
      </c>
      <c r="BG274" s="178" t="e">
        <f t="shared" si="306"/>
        <v>#REF!</v>
      </c>
    </row>
    <row r="275" ht="16" customHeight="1" spans="1:59">
      <c r="A275" s="22">
        <v>269</v>
      </c>
      <c r="B275" s="39" t="s">
        <v>5792</v>
      </c>
      <c r="C275" s="68" t="s">
        <v>5793</v>
      </c>
      <c r="D275" s="22">
        <v>195</v>
      </c>
      <c r="E275" s="22">
        <v>5</v>
      </c>
      <c r="F275" s="144">
        <v>2605133760</v>
      </c>
      <c r="G275" s="144" t="s">
        <v>3693</v>
      </c>
      <c r="H275" s="144" t="s">
        <v>3693</v>
      </c>
      <c r="I275" s="144" t="s">
        <v>5331</v>
      </c>
      <c r="J275" s="144" t="s">
        <v>5327</v>
      </c>
      <c r="K275" s="144">
        <f t="shared" si="296"/>
        <v>1</v>
      </c>
      <c r="L275" s="157">
        <v>5</v>
      </c>
      <c r="M275" s="171">
        <v>0.0424528301886792</v>
      </c>
      <c r="N275" s="171">
        <v>0.150943396226415</v>
      </c>
      <c r="O275" s="171">
        <v>0.44811320754717</v>
      </c>
      <c r="P275" s="171">
        <v>0.0188679245283019</v>
      </c>
      <c r="Q275" s="171"/>
      <c r="R275" s="171">
        <v>0.00943396226415094</v>
      </c>
      <c r="S275" s="171">
        <v>0.25</v>
      </c>
      <c r="T275" s="171">
        <v>0.080188679245283</v>
      </c>
      <c r="U275" s="171"/>
      <c r="V275" s="171"/>
      <c r="W275" s="22">
        <v>5</v>
      </c>
      <c r="X275" s="29">
        <v>1304.286</v>
      </c>
      <c r="Y275" s="29">
        <v>6521.43</v>
      </c>
      <c r="Z275" s="36">
        <v>1150.04</v>
      </c>
      <c r="AA275" s="36">
        <f t="shared" si="297"/>
        <v>5</v>
      </c>
      <c r="AB275" s="29"/>
      <c r="AC275" s="29" t="e">
        <f t="shared" si="298"/>
        <v>#REF!</v>
      </c>
      <c r="AD275" s="29" t="e">
        <f t="shared" si="299"/>
        <v>#REF!</v>
      </c>
      <c r="AE275" s="172" t="e">
        <f t="shared" si="300"/>
        <v>#REF!</v>
      </c>
      <c r="AF275" s="28"/>
      <c r="AG275" s="24">
        <v>2.12</v>
      </c>
      <c r="AH275" s="173">
        <f t="shared" si="301"/>
        <v>1</v>
      </c>
      <c r="AI275" s="173">
        <v>2.125</v>
      </c>
      <c r="AJ275" s="173">
        <f t="shared" si="302"/>
        <v>1.12</v>
      </c>
      <c r="AK275" s="134">
        <f t="shared" si="303"/>
        <v>1</v>
      </c>
      <c r="AL275" s="174">
        <f t="shared" ref="AL275:AU275" si="318">M275</f>
        <v>0.0424528301886792</v>
      </c>
      <c r="AM275" s="174">
        <f t="shared" si="318"/>
        <v>0.150943396226415</v>
      </c>
      <c r="AN275" s="174">
        <f t="shared" si="318"/>
        <v>0.44811320754717</v>
      </c>
      <c r="AO275" s="174">
        <f t="shared" si="318"/>
        <v>0.0188679245283019</v>
      </c>
      <c r="AP275" s="174">
        <f t="shared" si="318"/>
        <v>0</v>
      </c>
      <c r="AQ275" s="174">
        <f t="shared" si="318"/>
        <v>0.00943396226415094</v>
      </c>
      <c r="AR275" s="174">
        <f t="shared" si="318"/>
        <v>0.25</v>
      </c>
      <c r="AS275" s="174">
        <f t="shared" si="318"/>
        <v>0.080188679245283</v>
      </c>
      <c r="AT275" s="174">
        <f t="shared" si="318"/>
        <v>0</v>
      </c>
      <c r="AU275" s="174">
        <f t="shared" si="318"/>
        <v>0</v>
      </c>
      <c r="AV275" s="175">
        <f t="shared" si="305"/>
        <v>1</v>
      </c>
      <c r="AW275" s="176" t="e">
        <f>#REF!/1000</f>
        <v>#REF!</v>
      </c>
      <c r="AX275" s="176" t="e">
        <f>#REF!/1000</f>
        <v>#REF!</v>
      </c>
      <c r="AY275" s="176" t="e">
        <f>#REF!/1000</f>
        <v>#REF!</v>
      </c>
      <c r="AZ275" s="176" t="e">
        <f>#REF!/1000</f>
        <v>#REF!</v>
      </c>
      <c r="BA275" s="176" t="e">
        <f>#REF!/1000</f>
        <v>#REF!</v>
      </c>
      <c r="BB275" s="176" t="e">
        <f>#REF!/1000</f>
        <v>#REF!</v>
      </c>
      <c r="BC275" s="176" t="e">
        <f>#REF!/1000</f>
        <v>#REF!</v>
      </c>
      <c r="BD275" s="176" t="e">
        <f>#REF!/1000</f>
        <v>#REF!</v>
      </c>
      <c r="BE275" s="177" t="e">
        <f>#REF!/1000</f>
        <v>#REF!</v>
      </c>
      <c r="BF275" s="177" t="e">
        <f>#REF!/1000</f>
        <v>#REF!</v>
      </c>
      <c r="BG275" s="178" t="e">
        <f t="shared" si="306"/>
        <v>#REF!</v>
      </c>
    </row>
    <row r="276" ht="16" customHeight="1" spans="1:59">
      <c r="A276" s="179">
        <v>270</v>
      </c>
      <c r="B276" s="180" t="s">
        <v>5795</v>
      </c>
      <c r="C276" s="181" t="s">
        <v>5796</v>
      </c>
      <c r="D276" s="179">
        <v>120</v>
      </c>
      <c r="E276" s="179">
        <v>1</v>
      </c>
      <c r="F276" s="182">
        <v>2403314579</v>
      </c>
      <c r="G276" s="182" t="s">
        <v>3704</v>
      </c>
      <c r="H276" s="182" t="s">
        <v>3704</v>
      </c>
      <c r="I276" s="182" t="s">
        <v>5352</v>
      </c>
      <c r="J276" s="182" t="s">
        <v>5314</v>
      </c>
      <c r="K276" s="182">
        <f t="shared" si="296"/>
        <v>30</v>
      </c>
      <c r="L276" s="183">
        <v>30</v>
      </c>
      <c r="M276" s="184"/>
      <c r="N276" s="184"/>
      <c r="O276" s="184"/>
      <c r="P276" s="184"/>
      <c r="Q276" s="184"/>
      <c r="R276" s="184"/>
      <c r="S276" s="184">
        <v>1</v>
      </c>
      <c r="T276" s="184"/>
      <c r="U276" s="184"/>
      <c r="V276" s="184"/>
      <c r="W276" s="179">
        <v>1</v>
      </c>
      <c r="X276" s="185">
        <v>5488.89</v>
      </c>
      <c r="Y276" s="185">
        <v>5488.89</v>
      </c>
      <c r="Z276" s="186">
        <v>1717.99</v>
      </c>
      <c r="AA276" s="186">
        <f t="shared" si="297"/>
        <v>1</v>
      </c>
      <c r="AB276" s="29"/>
      <c r="AC276" s="185" t="e">
        <f t="shared" si="298"/>
        <v>#REF!</v>
      </c>
      <c r="AD276" s="185" t="e">
        <f t="shared" si="299"/>
        <v>#REF!</v>
      </c>
      <c r="AE276" s="187" t="e">
        <f t="shared" si="300"/>
        <v>#REF!</v>
      </c>
      <c r="AF276" s="188" t="s">
        <v>5306</v>
      </c>
      <c r="AG276" s="189">
        <v>30</v>
      </c>
      <c r="AH276" s="190">
        <f t="shared" si="301"/>
        <v>1</v>
      </c>
      <c r="AI276" s="190">
        <v>30</v>
      </c>
      <c r="AJ276" s="190">
        <f t="shared" si="302"/>
        <v>29</v>
      </c>
      <c r="AK276" s="191">
        <f t="shared" si="303"/>
        <v>30</v>
      </c>
      <c r="AL276" s="174">
        <f t="shared" ref="AL276:AU276" si="319">M276</f>
        <v>0</v>
      </c>
      <c r="AM276" s="174">
        <f t="shared" si="319"/>
        <v>0</v>
      </c>
      <c r="AN276" s="174">
        <f t="shared" si="319"/>
        <v>0</v>
      </c>
      <c r="AO276" s="174">
        <f t="shared" si="319"/>
        <v>0</v>
      </c>
      <c r="AP276" s="174">
        <f t="shared" si="319"/>
        <v>0</v>
      </c>
      <c r="AQ276" s="174">
        <f t="shared" si="319"/>
        <v>0</v>
      </c>
      <c r="AR276" s="174">
        <f t="shared" si="319"/>
        <v>1</v>
      </c>
      <c r="AS276" s="174">
        <f t="shared" si="319"/>
        <v>0</v>
      </c>
      <c r="AT276" s="174">
        <f t="shared" si="319"/>
        <v>0</v>
      </c>
      <c r="AU276" s="174">
        <f t="shared" si="319"/>
        <v>0</v>
      </c>
      <c r="AV276" s="192">
        <f t="shared" si="305"/>
        <v>1</v>
      </c>
      <c r="AW276" s="193" t="e">
        <f>#REF!/1000</f>
        <v>#REF!</v>
      </c>
      <c r="AX276" s="193" t="e">
        <f>#REF!/1000</f>
        <v>#REF!</v>
      </c>
      <c r="AY276" s="193" t="e">
        <f>#REF!/1000</f>
        <v>#REF!</v>
      </c>
      <c r="AZ276" s="193" t="e">
        <f>#REF!/1000</f>
        <v>#REF!</v>
      </c>
      <c r="BA276" s="193" t="e">
        <f>#REF!/1000</f>
        <v>#REF!</v>
      </c>
      <c r="BB276" s="193" t="e">
        <f>#REF!/1000</f>
        <v>#REF!</v>
      </c>
      <c r="BC276" s="193" t="e">
        <f>#REF!/1000</f>
        <v>#REF!</v>
      </c>
      <c r="BD276" s="193" t="e">
        <f>#REF!/1000</f>
        <v>#REF!</v>
      </c>
      <c r="BE276" s="194" t="e">
        <f>#REF!/1000</f>
        <v>#REF!</v>
      </c>
      <c r="BF276" s="194" t="e">
        <f>#REF!/1000</f>
        <v>#REF!</v>
      </c>
      <c r="BG276" s="195" t="e">
        <f t="shared" si="306"/>
        <v>#REF!</v>
      </c>
    </row>
    <row r="277" ht="16" customHeight="1" spans="1:59">
      <c r="A277" s="22">
        <v>271</v>
      </c>
      <c r="B277" s="39" t="s">
        <v>245</v>
      </c>
      <c r="C277" s="68" t="s">
        <v>246</v>
      </c>
      <c r="D277" s="22">
        <v>156</v>
      </c>
      <c r="E277" s="22">
        <v>3</v>
      </c>
      <c r="F277" s="144">
        <v>2403315773</v>
      </c>
      <c r="G277" s="144" t="s">
        <v>3704</v>
      </c>
      <c r="H277" s="144" t="s">
        <v>3704</v>
      </c>
      <c r="I277" s="144" t="s">
        <v>5352</v>
      </c>
      <c r="J277" s="144" t="s">
        <v>5314</v>
      </c>
      <c r="K277" s="144">
        <f t="shared" si="296"/>
        <v>0.136666666666667</v>
      </c>
      <c r="L277" s="157">
        <v>0.410000000000001</v>
      </c>
      <c r="M277" s="171">
        <v>0.51219512195122</v>
      </c>
      <c r="N277" s="171">
        <v>0.0487804878048781</v>
      </c>
      <c r="O277" s="171"/>
      <c r="P277" s="171">
        <v>0.219512195121951</v>
      </c>
      <c r="Q277" s="171"/>
      <c r="R277" s="171"/>
      <c r="S277" s="171">
        <v>0.0975609756097561</v>
      </c>
      <c r="T277" s="171">
        <v>0.121951219512195</v>
      </c>
      <c r="U277" s="171"/>
      <c r="V277" s="171"/>
      <c r="W277" s="22">
        <v>3</v>
      </c>
      <c r="X277" s="29">
        <v>1435.82333333333</v>
      </c>
      <c r="Y277" s="29">
        <v>4307.47</v>
      </c>
      <c r="Z277" s="36">
        <v>1325.31</v>
      </c>
      <c r="AA277" s="36">
        <f t="shared" si="297"/>
        <v>3</v>
      </c>
      <c r="AB277" s="29"/>
      <c r="AC277" s="29" t="e">
        <f t="shared" si="298"/>
        <v>#REF!</v>
      </c>
      <c r="AD277" s="29" t="e">
        <f t="shared" si="299"/>
        <v>#REF!</v>
      </c>
      <c r="AE277" s="172" t="e">
        <f t="shared" si="300"/>
        <v>#REF!</v>
      </c>
      <c r="AF277" s="28"/>
      <c r="AG277" s="24">
        <v>0.41</v>
      </c>
      <c r="AH277" s="173">
        <f t="shared" si="301"/>
        <v>1</v>
      </c>
      <c r="AI277" s="173">
        <v>0.405</v>
      </c>
      <c r="AJ277" s="173">
        <f t="shared" si="302"/>
        <v>-0.59</v>
      </c>
      <c r="AK277" s="134">
        <f t="shared" si="303"/>
        <v>0.136666666666667</v>
      </c>
      <c r="AL277" s="174">
        <f t="shared" ref="AL277:AU277" si="320">M277</f>
        <v>0.51219512195122</v>
      </c>
      <c r="AM277" s="174">
        <f t="shared" si="320"/>
        <v>0.0487804878048781</v>
      </c>
      <c r="AN277" s="174">
        <f t="shared" si="320"/>
        <v>0</v>
      </c>
      <c r="AO277" s="174">
        <f t="shared" si="320"/>
        <v>0.219512195121951</v>
      </c>
      <c r="AP277" s="174">
        <f t="shared" si="320"/>
        <v>0</v>
      </c>
      <c r="AQ277" s="174">
        <f t="shared" si="320"/>
        <v>0</v>
      </c>
      <c r="AR277" s="174">
        <f t="shared" si="320"/>
        <v>0.0975609756097561</v>
      </c>
      <c r="AS277" s="174">
        <f t="shared" si="320"/>
        <v>0.121951219512195</v>
      </c>
      <c r="AT277" s="174">
        <f t="shared" si="320"/>
        <v>0</v>
      </c>
      <c r="AU277" s="174">
        <f t="shared" si="320"/>
        <v>0</v>
      </c>
      <c r="AV277" s="175">
        <f t="shared" si="305"/>
        <v>1</v>
      </c>
      <c r="AW277" s="176" t="e">
        <f>#REF!/1000</f>
        <v>#REF!</v>
      </c>
      <c r="AX277" s="176" t="e">
        <f>#REF!/1000</f>
        <v>#REF!</v>
      </c>
      <c r="AY277" s="176" t="e">
        <f>#REF!/1000</f>
        <v>#REF!</v>
      </c>
      <c r="AZ277" s="176" t="e">
        <f>#REF!/1000</f>
        <v>#REF!</v>
      </c>
      <c r="BA277" s="176" t="e">
        <f>#REF!/1000</f>
        <v>#REF!</v>
      </c>
      <c r="BB277" s="176" t="e">
        <f>#REF!/1000</f>
        <v>#REF!</v>
      </c>
      <c r="BC277" s="176" t="e">
        <f>#REF!/1000</f>
        <v>#REF!</v>
      </c>
      <c r="BD277" s="176" t="e">
        <f>#REF!/1000</f>
        <v>#REF!</v>
      </c>
      <c r="BE277" s="177" t="e">
        <f>#REF!/1000</f>
        <v>#REF!</v>
      </c>
      <c r="BF277" s="177" t="e">
        <f>#REF!/1000</f>
        <v>#REF!</v>
      </c>
      <c r="BG277" s="178" t="e">
        <f t="shared" si="306"/>
        <v>#REF!</v>
      </c>
    </row>
    <row r="278" ht="16" customHeight="1" spans="1:59">
      <c r="A278" s="22">
        <v>272</v>
      </c>
      <c r="B278" s="39" t="s">
        <v>5797</v>
      </c>
      <c r="C278" s="68" t="s">
        <v>5798</v>
      </c>
      <c r="D278" s="22">
        <v>120</v>
      </c>
      <c r="E278" s="22">
        <v>3</v>
      </c>
      <c r="F278" s="144">
        <v>2403314371</v>
      </c>
      <c r="G278" s="144" t="s">
        <v>3704</v>
      </c>
      <c r="H278" s="144" t="s">
        <v>3704</v>
      </c>
      <c r="I278" s="144" t="s">
        <v>5352</v>
      </c>
      <c r="J278" s="144" t="s">
        <v>5314</v>
      </c>
      <c r="K278" s="144">
        <f t="shared" si="296"/>
        <v>0.1</v>
      </c>
      <c r="L278" s="157">
        <v>0.3</v>
      </c>
      <c r="M278" s="171">
        <v>0.5</v>
      </c>
      <c r="N278" s="171">
        <v>0.0333333333333333</v>
      </c>
      <c r="O278" s="171"/>
      <c r="P278" s="171">
        <v>0.233333333333333</v>
      </c>
      <c r="Q278" s="171"/>
      <c r="R278" s="171"/>
      <c r="S278" s="171">
        <v>0.1</v>
      </c>
      <c r="T278" s="171">
        <v>0.133333333333333</v>
      </c>
      <c r="U278" s="171"/>
      <c r="V278" s="171"/>
      <c r="W278" s="22">
        <v>3</v>
      </c>
      <c r="X278" s="29">
        <v>411.11</v>
      </c>
      <c r="Y278" s="29">
        <v>1233.33</v>
      </c>
      <c r="Z278" s="36">
        <v>353.43</v>
      </c>
      <c r="AA278" s="36">
        <f t="shared" si="297"/>
        <v>3</v>
      </c>
      <c r="AB278" s="29"/>
      <c r="AC278" s="29" t="e">
        <f t="shared" si="298"/>
        <v>#REF!</v>
      </c>
      <c r="AD278" s="29" t="e">
        <f t="shared" si="299"/>
        <v>#REF!</v>
      </c>
      <c r="AE278" s="172" t="e">
        <f t="shared" si="300"/>
        <v>#REF!</v>
      </c>
      <c r="AF278" s="28"/>
      <c r="AG278" s="24">
        <v>0.3</v>
      </c>
      <c r="AH278" s="173">
        <f t="shared" si="301"/>
        <v>0.999999999999999</v>
      </c>
      <c r="AI278" s="173"/>
      <c r="AJ278" s="173">
        <f t="shared" si="302"/>
        <v>-0.699999999999999</v>
      </c>
      <c r="AK278" s="134">
        <f t="shared" si="303"/>
        <v>0.1</v>
      </c>
      <c r="AL278" s="174">
        <f t="shared" ref="AL278:AU278" si="321">M278</f>
        <v>0.5</v>
      </c>
      <c r="AM278" s="174">
        <f t="shared" si="321"/>
        <v>0.0333333333333333</v>
      </c>
      <c r="AN278" s="174">
        <f t="shared" si="321"/>
        <v>0</v>
      </c>
      <c r="AO278" s="174">
        <f t="shared" si="321"/>
        <v>0.233333333333333</v>
      </c>
      <c r="AP278" s="174">
        <f t="shared" si="321"/>
        <v>0</v>
      </c>
      <c r="AQ278" s="174">
        <f t="shared" si="321"/>
        <v>0</v>
      </c>
      <c r="AR278" s="174">
        <f t="shared" si="321"/>
        <v>0.1</v>
      </c>
      <c r="AS278" s="174">
        <f t="shared" si="321"/>
        <v>0.133333333333333</v>
      </c>
      <c r="AT278" s="174">
        <f t="shared" si="321"/>
        <v>0</v>
      </c>
      <c r="AU278" s="174">
        <f t="shared" si="321"/>
        <v>0</v>
      </c>
      <c r="AV278" s="175">
        <f t="shared" si="305"/>
        <v>0.999999999999999</v>
      </c>
      <c r="AW278" s="176" t="e">
        <f>#REF!/1000</f>
        <v>#REF!</v>
      </c>
      <c r="AX278" s="176" t="e">
        <f>#REF!/1000</f>
        <v>#REF!</v>
      </c>
      <c r="AY278" s="176" t="e">
        <f>#REF!/1000</f>
        <v>#REF!</v>
      </c>
      <c r="AZ278" s="176" t="e">
        <f>#REF!/1000</f>
        <v>#REF!</v>
      </c>
      <c r="BA278" s="176" t="e">
        <f>#REF!/1000</f>
        <v>#REF!</v>
      </c>
      <c r="BB278" s="176" t="e">
        <f>#REF!/1000</f>
        <v>#REF!</v>
      </c>
      <c r="BC278" s="176" t="e">
        <f>#REF!/1000</f>
        <v>#REF!</v>
      </c>
      <c r="BD278" s="176" t="e">
        <f>#REF!/1000</f>
        <v>#REF!</v>
      </c>
      <c r="BE278" s="177" t="e">
        <f>#REF!/1000</f>
        <v>#REF!</v>
      </c>
      <c r="BF278" s="177" t="e">
        <f>#REF!/1000</f>
        <v>#REF!</v>
      </c>
      <c r="BG278" s="178" t="e">
        <f t="shared" si="306"/>
        <v>#REF!</v>
      </c>
    </row>
    <row r="279" ht="16" customHeight="1" spans="1:59">
      <c r="A279" s="22">
        <v>273</v>
      </c>
      <c r="B279" s="39" t="s">
        <v>5799</v>
      </c>
      <c r="C279" s="68" t="s">
        <v>5800</v>
      </c>
      <c r="D279" s="22">
        <v>120</v>
      </c>
      <c r="E279" s="22">
        <v>2</v>
      </c>
      <c r="F279" s="144">
        <v>2403314454</v>
      </c>
      <c r="G279" s="144" t="s">
        <v>3704</v>
      </c>
      <c r="H279" s="144" t="s">
        <v>3704</v>
      </c>
      <c r="I279" s="144" t="s">
        <v>5352</v>
      </c>
      <c r="J279" s="144" t="s">
        <v>5314</v>
      </c>
      <c r="K279" s="144">
        <f t="shared" si="296"/>
        <v>1.5</v>
      </c>
      <c r="L279" s="157">
        <v>3</v>
      </c>
      <c r="M279" s="171">
        <v>0.04</v>
      </c>
      <c r="N279" s="171">
        <v>0.15</v>
      </c>
      <c r="O279" s="171">
        <v>0.45</v>
      </c>
      <c r="P279" s="171">
        <v>0.02</v>
      </c>
      <c r="Q279" s="171"/>
      <c r="R279" s="171">
        <v>0.01</v>
      </c>
      <c r="S279" s="171">
        <v>0.25</v>
      </c>
      <c r="T279" s="171">
        <v>0.08</v>
      </c>
      <c r="U279" s="171"/>
      <c r="V279" s="171"/>
      <c r="W279" s="22">
        <v>2</v>
      </c>
      <c r="X279" s="29">
        <v>44.44</v>
      </c>
      <c r="Y279" s="29">
        <v>88.88</v>
      </c>
      <c r="Z279" s="36">
        <v>25.52</v>
      </c>
      <c r="AA279" s="36">
        <f t="shared" si="297"/>
        <v>2</v>
      </c>
      <c r="AB279" s="29"/>
      <c r="AC279" s="29" t="e">
        <f t="shared" si="298"/>
        <v>#REF!</v>
      </c>
      <c r="AD279" s="29" t="e">
        <f t="shared" si="299"/>
        <v>#REF!</v>
      </c>
      <c r="AE279" s="172" t="e">
        <f t="shared" si="300"/>
        <v>#REF!</v>
      </c>
      <c r="AF279" s="28"/>
      <c r="AG279" s="24">
        <v>3</v>
      </c>
      <c r="AH279" s="173">
        <f t="shared" si="301"/>
        <v>1</v>
      </c>
      <c r="AI279" s="173"/>
      <c r="AJ279" s="173">
        <f t="shared" si="302"/>
        <v>2</v>
      </c>
      <c r="AK279" s="134">
        <f t="shared" si="303"/>
        <v>1.5</v>
      </c>
      <c r="AL279" s="174">
        <f t="shared" ref="AL279:AU279" si="322">M279</f>
        <v>0.04</v>
      </c>
      <c r="AM279" s="174">
        <f t="shared" si="322"/>
        <v>0.15</v>
      </c>
      <c r="AN279" s="174">
        <f t="shared" si="322"/>
        <v>0.45</v>
      </c>
      <c r="AO279" s="174">
        <f t="shared" si="322"/>
        <v>0.02</v>
      </c>
      <c r="AP279" s="174">
        <f t="shared" si="322"/>
        <v>0</v>
      </c>
      <c r="AQ279" s="174">
        <f t="shared" si="322"/>
        <v>0.01</v>
      </c>
      <c r="AR279" s="174">
        <f t="shared" si="322"/>
        <v>0.25</v>
      </c>
      <c r="AS279" s="174">
        <f t="shared" si="322"/>
        <v>0.08</v>
      </c>
      <c r="AT279" s="174">
        <f t="shared" si="322"/>
        <v>0</v>
      </c>
      <c r="AU279" s="174">
        <f t="shared" si="322"/>
        <v>0</v>
      </c>
      <c r="AV279" s="175">
        <f t="shared" si="305"/>
        <v>1</v>
      </c>
      <c r="AW279" s="176" t="e">
        <f>#REF!/1000</f>
        <v>#REF!</v>
      </c>
      <c r="AX279" s="176" t="e">
        <f>#REF!/1000</f>
        <v>#REF!</v>
      </c>
      <c r="AY279" s="176" t="e">
        <f>#REF!/1000</f>
        <v>#REF!</v>
      </c>
      <c r="AZ279" s="176" t="e">
        <f>#REF!/1000</f>
        <v>#REF!</v>
      </c>
      <c r="BA279" s="176" t="e">
        <f>#REF!/1000</f>
        <v>#REF!</v>
      </c>
      <c r="BB279" s="176" t="e">
        <f>#REF!/1000</f>
        <v>#REF!</v>
      </c>
      <c r="BC279" s="176" t="e">
        <f>#REF!/1000</f>
        <v>#REF!</v>
      </c>
      <c r="BD279" s="176" t="e">
        <f>#REF!/1000</f>
        <v>#REF!</v>
      </c>
      <c r="BE279" s="177" t="e">
        <f>#REF!/1000</f>
        <v>#REF!</v>
      </c>
      <c r="BF279" s="177" t="e">
        <f>#REF!/1000</f>
        <v>#REF!</v>
      </c>
      <c r="BG279" s="178" t="e">
        <f t="shared" si="306"/>
        <v>#REF!</v>
      </c>
    </row>
    <row r="280" ht="16" customHeight="1" spans="1:59">
      <c r="A280" s="22">
        <v>274</v>
      </c>
      <c r="B280" s="39" t="s">
        <v>5801</v>
      </c>
      <c r="C280" s="68" t="s">
        <v>5802</v>
      </c>
      <c r="D280" s="22">
        <v>120</v>
      </c>
      <c r="E280" s="22">
        <v>3</v>
      </c>
      <c r="F280" s="144">
        <v>2403314574</v>
      </c>
      <c r="G280" s="144" t="s">
        <v>3704</v>
      </c>
      <c r="H280" s="144" t="s">
        <v>3704</v>
      </c>
      <c r="I280" s="144" t="s">
        <v>5352</v>
      </c>
      <c r="J280" s="144" t="s">
        <v>5314</v>
      </c>
      <c r="K280" s="144">
        <f t="shared" si="296"/>
        <v>1.5</v>
      </c>
      <c r="L280" s="157">
        <v>4.5</v>
      </c>
      <c r="M280" s="171"/>
      <c r="N280" s="171">
        <v>0.1</v>
      </c>
      <c r="O280" s="171">
        <v>0.35</v>
      </c>
      <c r="P280" s="171"/>
      <c r="Q280" s="171"/>
      <c r="R280" s="171"/>
      <c r="S280" s="171">
        <v>0.5</v>
      </c>
      <c r="T280" s="171">
        <v>0.05</v>
      </c>
      <c r="U280" s="171"/>
      <c r="V280" s="171"/>
      <c r="W280" s="22">
        <v>3</v>
      </c>
      <c r="X280" s="29">
        <v>17.95</v>
      </c>
      <c r="Y280" s="29">
        <v>53.85</v>
      </c>
      <c r="Z280" s="36">
        <v>14.73</v>
      </c>
      <c r="AA280" s="36">
        <f t="shared" si="297"/>
        <v>3</v>
      </c>
      <c r="AB280" s="29"/>
      <c r="AC280" s="29" t="e">
        <f t="shared" si="298"/>
        <v>#REF!</v>
      </c>
      <c r="AD280" s="29" t="e">
        <f t="shared" si="299"/>
        <v>#REF!</v>
      </c>
      <c r="AE280" s="172" t="e">
        <f t="shared" si="300"/>
        <v>#REF!</v>
      </c>
      <c r="AF280" s="28"/>
      <c r="AG280" s="24">
        <v>5</v>
      </c>
      <c r="AH280" s="173">
        <f t="shared" si="301"/>
        <v>1</v>
      </c>
      <c r="AI280" s="173"/>
      <c r="AJ280" s="173">
        <f t="shared" si="302"/>
        <v>4</v>
      </c>
      <c r="AK280" s="134">
        <f t="shared" si="303"/>
        <v>1.5</v>
      </c>
      <c r="AL280" s="174">
        <f t="shared" ref="AL280:AU280" si="323">M280</f>
        <v>0</v>
      </c>
      <c r="AM280" s="174">
        <f t="shared" si="323"/>
        <v>0.1</v>
      </c>
      <c r="AN280" s="174">
        <f t="shared" si="323"/>
        <v>0.35</v>
      </c>
      <c r="AO280" s="174">
        <f t="shared" si="323"/>
        <v>0</v>
      </c>
      <c r="AP280" s="174">
        <f t="shared" si="323"/>
        <v>0</v>
      </c>
      <c r="AQ280" s="174">
        <f t="shared" si="323"/>
        <v>0</v>
      </c>
      <c r="AR280" s="174">
        <f t="shared" si="323"/>
        <v>0.5</v>
      </c>
      <c r="AS280" s="174">
        <f t="shared" si="323"/>
        <v>0.05</v>
      </c>
      <c r="AT280" s="174">
        <f t="shared" si="323"/>
        <v>0</v>
      </c>
      <c r="AU280" s="174">
        <f t="shared" si="323"/>
        <v>0</v>
      </c>
      <c r="AV280" s="175">
        <f t="shared" si="305"/>
        <v>1</v>
      </c>
      <c r="AW280" s="176" t="e">
        <f>#REF!/1000</f>
        <v>#REF!</v>
      </c>
      <c r="AX280" s="176" t="e">
        <f>#REF!/1000</f>
        <v>#REF!</v>
      </c>
      <c r="AY280" s="176" t="e">
        <f>#REF!/1000</f>
        <v>#REF!</v>
      </c>
      <c r="AZ280" s="176" t="e">
        <f>#REF!/1000</f>
        <v>#REF!</v>
      </c>
      <c r="BA280" s="176" t="e">
        <f>#REF!/1000</f>
        <v>#REF!</v>
      </c>
      <c r="BB280" s="176" t="e">
        <f>#REF!/1000</f>
        <v>#REF!</v>
      </c>
      <c r="BC280" s="176" t="e">
        <f>#REF!/1000</f>
        <v>#REF!</v>
      </c>
      <c r="BD280" s="176" t="e">
        <f>#REF!/1000</f>
        <v>#REF!</v>
      </c>
      <c r="BE280" s="177" t="e">
        <f>#REF!/1000</f>
        <v>#REF!</v>
      </c>
      <c r="BF280" s="177" t="e">
        <f>#REF!/1000</f>
        <v>#REF!</v>
      </c>
      <c r="BG280" s="178" t="e">
        <f t="shared" si="306"/>
        <v>#REF!</v>
      </c>
    </row>
    <row r="281" ht="16" customHeight="1" spans="1:59">
      <c r="A281" s="22">
        <v>275</v>
      </c>
      <c r="B281" s="39" t="s">
        <v>5803</v>
      </c>
      <c r="C281" s="68" t="s">
        <v>5804</v>
      </c>
      <c r="D281" s="22">
        <v>120</v>
      </c>
      <c r="E281" s="22">
        <v>3</v>
      </c>
      <c r="F281" s="144">
        <v>2403314247</v>
      </c>
      <c r="G281" s="144" t="s">
        <v>3704</v>
      </c>
      <c r="H281" s="144" t="s">
        <v>3704</v>
      </c>
      <c r="I281" s="144" t="s">
        <v>5352</v>
      </c>
      <c r="J281" s="144" t="s">
        <v>5314</v>
      </c>
      <c r="K281" s="144">
        <f t="shared" si="296"/>
        <v>0.1</v>
      </c>
      <c r="L281" s="157">
        <v>0.3</v>
      </c>
      <c r="M281" s="171"/>
      <c r="N281" s="171">
        <v>0.1</v>
      </c>
      <c r="O281" s="171">
        <v>0.1</v>
      </c>
      <c r="P281" s="171"/>
      <c r="Q281" s="171"/>
      <c r="R281" s="171">
        <v>0.8</v>
      </c>
      <c r="S281" s="171"/>
      <c r="T281" s="171"/>
      <c r="U281" s="171"/>
      <c r="V281" s="171"/>
      <c r="W281" s="22">
        <v>3</v>
      </c>
      <c r="X281" s="29">
        <v>3.42</v>
      </c>
      <c r="Y281" s="29">
        <v>10.26</v>
      </c>
      <c r="Z281" s="36">
        <v>5.88</v>
      </c>
      <c r="AA281" s="36">
        <f t="shared" si="297"/>
        <v>3</v>
      </c>
      <c r="AB281" s="29"/>
      <c r="AC281" s="29" t="e">
        <f t="shared" si="298"/>
        <v>#REF!</v>
      </c>
      <c r="AD281" s="29" t="e">
        <f t="shared" si="299"/>
        <v>#REF!</v>
      </c>
      <c r="AE281" s="172" t="e">
        <f t="shared" si="300"/>
        <v>#REF!</v>
      </c>
      <c r="AF281" s="28"/>
      <c r="AG281" s="24">
        <v>0.1</v>
      </c>
      <c r="AH281" s="173">
        <f t="shared" si="301"/>
        <v>1</v>
      </c>
      <c r="AI281" s="173"/>
      <c r="AJ281" s="173">
        <f t="shared" si="302"/>
        <v>-0.9</v>
      </c>
      <c r="AK281" s="134">
        <f t="shared" si="303"/>
        <v>0.1</v>
      </c>
      <c r="AL281" s="174">
        <f t="shared" ref="AL281:AU281" si="324">M281</f>
        <v>0</v>
      </c>
      <c r="AM281" s="174">
        <f t="shared" si="324"/>
        <v>0.1</v>
      </c>
      <c r="AN281" s="174">
        <f t="shared" si="324"/>
        <v>0.1</v>
      </c>
      <c r="AO281" s="174">
        <f t="shared" si="324"/>
        <v>0</v>
      </c>
      <c r="AP281" s="174">
        <f t="shared" si="324"/>
        <v>0</v>
      </c>
      <c r="AQ281" s="174">
        <f t="shared" si="324"/>
        <v>0.8</v>
      </c>
      <c r="AR281" s="174">
        <f t="shared" si="324"/>
        <v>0</v>
      </c>
      <c r="AS281" s="174">
        <f t="shared" si="324"/>
        <v>0</v>
      </c>
      <c r="AT281" s="174">
        <f t="shared" si="324"/>
        <v>0</v>
      </c>
      <c r="AU281" s="174">
        <f t="shared" si="324"/>
        <v>0</v>
      </c>
      <c r="AV281" s="175">
        <f t="shared" si="305"/>
        <v>1</v>
      </c>
      <c r="AW281" s="176" t="e">
        <f>#REF!/1000</f>
        <v>#REF!</v>
      </c>
      <c r="AX281" s="176" t="e">
        <f>#REF!/1000</f>
        <v>#REF!</v>
      </c>
      <c r="AY281" s="176" t="e">
        <f>#REF!/1000</f>
        <v>#REF!</v>
      </c>
      <c r="AZ281" s="176" t="e">
        <f>#REF!/1000</f>
        <v>#REF!</v>
      </c>
      <c r="BA281" s="176" t="e">
        <f>#REF!/1000</f>
        <v>#REF!</v>
      </c>
      <c r="BB281" s="176" t="e">
        <f>#REF!/1000</f>
        <v>#REF!</v>
      </c>
      <c r="BC281" s="176" t="e">
        <f>#REF!/1000</f>
        <v>#REF!</v>
      </c>
      <c r="BD281" s="176" t="e">
        <f>#REF!/1000</f>
        <v>#REF!</v>
      </c>
      <c r="BE281" s="177" t="e">
        <f>#REF!/1000</f>
        <v>#REF!</v>
      </c>
      <c r="BF281" s="177" t="e">
        <f>#REF!/1000</f>
        <v>#REF!</v>
      </c>
      <c r="BG281" s="178" t="e">
        <f t="shared" si="306"/>
        <v>#REF!</v>
      </c>
    </row>
    <row r="282" ht="16" customHeight="1" spans="1:59">
      <c r="A282" s="22">
        <v>276</v>
      </c>
      <c r="B282" s="39" t="s">
        <v>5805</v>
      </c>
      <c r="C282" s="68" t="s">
        <v>5806</v>
      </c>
      <c r="D282" s="22">
        <v>174</v>
      </c>
      <c r="E282" s="22">
        <v>1</v>
      </c>
      <c r="F282" s="144">
        <v>2403313921</v>
      </c>
      <c r="G282" s="144" t="s">
        <v>3704</v>
      </c>
      <c r="H282" s="144" t="s">
        <v>3704</v>
      </c>
      <c r="I282" s="144" t="s">
        <v>5352</v>
      </c>
      <c r="J282" s="144" t="s">
        <v>5314</v>
      </c>
      <c r="K282" s="144">
        <f t="shared" si="296"/>
        <v>2</v>
      </c>
      <c r="L282" s="157">
        <v>2</v>
      </c>
      <c r="M282" s="171"/>
      <c r="N282" s="171">
        <v>0.18</v>
      </c>
      <c r="O282" s="171">
        <v>0.6</v>
      </c>
      <c r="P282" s="171"/>
      <c r="Q282" s="171"/>
      <c r="R282" s="171">
        <v>0.05</v>
      </c>
      <c r="S282" s="171">
        <v>0.1</v>
      </c>
      <c r="T282" s="171">
        <v>0.07</v>
      </c>
      <c r="U282" s="171"/>
      <c r="V282" s="171"/>
      <c r="W282" s="22">
        <v>1</v>
      </c>
      <c r="X282" s="29">
        <v>3762.09</v>
      </c>
      <c r="Y282" s="29">
        <v>3762.09</v>
      </c>
      <c r="Z282" s="36">
        <v>1158.42</v>
      </c>
      <c r="AA282" s="36">
        <f t="shared" si="297"/>
        <v>1</v>
      </c>
      <c r="AB282" s="29"/>
      <c r="AC282" s="29" t="e">
        <f t="shared" si="298"/>
        <v>#REF!</v>
      </c>
      <c r="AD282" s="29" t="e">
        <f t="shared" si="299"/>
        <v>#REF!</v>
      </c>
      <c r="AE282" s="172" t="e">
        <f t="shared" si="300"/>
        <v>#REF!</v>
      </c>
      <c r="AF282" s="28"/>
      <c r="AG282" s="24">
        <v>2</v>
      </c>
      <c r="AH282" s="173">
        <f t="shared" si="301"/>
        <v>1</v>
      </c>
      <c r="AI282" s="173">
        <v>2</v>
      </c>
      <c r="AJ282" s="173">
        <f t="shared" si="302"/>
        <v>1</v>
      </c>
      <c r="AK282" s="134">
        <f t="shared" si="303"/>
        <v>2</v>
      </c>
      <c r="AL282" s="174">
        <f t="shared" ref="AL282:AU282" si="325">M282</f>
        <v>0</v>
      </c>
      <c r="AM282" s="174">
        <f t="shared" si="325"/>
        <v>0.18</v>
      </c>
      <c r="AN282" s="174">
        <f t="shared" si="325"/>
        <v>0.6</v>
      </c>
      <c r="AO282" s="174">
        <f t="shared" si="325"/>
        <v>0</v>
      </c>
      <c r="AP282" s="174">
        <f t="shared" si="325"/>
        <v>0</v>
      </c>
      <c r="AQ282" s="174">
        <f t="shared" si="325"/>
        <v>0.05</v>
      </c>
      <c r="AR282" s="174">
        <f t="shared" si="325"/>
        <v>0.1</v>
      </c>
      <c r="AS282" s="174">
        <f t="shared" si="325"/>
        <v>0.07</v>
      </c>
      <c r="AT282" s="174">
        <f t="shared" si="325"/>
        <v>0</v>
      </c>
      <c r="AU282" s="174">
        <f t="shared" si="325"/>
        <v>0</v>
      </c>
      <c r="AV282" s="175">
        <f t="shared" si="305"/>
        <v>1</v>
      </c>
      <c r="AW282" s="176" t="e">
        <f>#REF!/1000</f>
        <v>#REF!</v>
      </c>
      <c r="AX282" s="176" t="e">
        <f>#REF!/1000</f>
        <v>#REF!</v>
      </c>
      <c r="AY282" s="176" t="e">
        <f>#REF!/1000</f>
        <v>#REF!</v>
      </c>
      <c r="AZ282" s="176" t="e">
        <f>#REF!/1000</f>
        <v>#REF!</v>
      </c>
      <c r="BA282" s="176" t="e">
        <f>#REF!/1000</f>
        <v>#REF!</v>
      </c>
      <c r="BB282" s="176" t="e">
        <f>#REF!/1000</f>
        <v>#REF!</v>
      </c>
      <c r="BC282" s="176" t="e">
        <f>#REF!/1000</f>
        <v>#REF!</v>
      </c>
      <c r="BD282" s="176" t="e">
        <f>#REF!/1000</f>
        <v>#REF!</v>
      </c>
      <c r="BE282" s="177" t="e">
        <f>#REF!/1000</f>
        <v>#REF!</v>
      </c>
      <c r="BF282" s="177" t="e">
        <f>#REF!/1000</f>
        <v>#REF!</v>
      </c>
      <c r="BG282" s="178" t="e">
        <f t="shared" si="306"/>
        <v>#REF!</v>
      </c>
    </row>
    <row r="283" ht="16" customHeight="1" spans="1:59">
      <c r="A283" s="22">
        <v>277</v>
      </c>
      <c r="B283" s="39" t="s">
        <v>5807</v>
      </c>
      <c r="C283" s="68" t="s">
        <v>5808</v>
      </c>
      <c r="D283" s="22">
        <v>123</v>
      </c>
      <c r="E283" s="22">
        <v>1</v>
      </c>
      <c r="F283" s="144">
        <v>128940</v>
      </c>
      <c r="G283" s="144" t="s">
        <v>3704</v>
      </c>
      <c r="H283" s="144" t="s">
        <v>3704</v>
      </c>
      <c r="I283" s="144" t="s">
        <v>5321</v>
      </c>
      <c r="J283" s="144" t="s">
        <v>5314</v>
      </c>
      <c r="K283" s="144">
        <f t="shared" si="296"/>
        <v>2</v>
      </c>
      <c r="L283" s="157">
        <v>2</v>
      </c>
      <c r="M283" s="171"/>
      <c r="N283" s="171">
        <v>0.18</v>
      </c>
      <c r="O283" s="171">
        <v>0.6</v>
      </c>
      <c r="P283" s="171"/>
      <c r="Q283" s="171"/>
      <c r="R283" s="171">
        <v>0.05</v>
      </c>
      <c r="S283" s="171">
        <v>0.1</v>
      </c>
      <c r="T283" s="171">
        <v>0.07</v>
      </c>
      <c r="U283" s="171"/>
      <c r="V283" s="171"/>
      <c r="W283" s="22">
        <v>1</v>
      </c>
      <c r="X283" s="29">
        <v>2119.66</v>
      </c>
      <c r="Y283" s="29">
        <v>2119.66</v>
      </c>
      <c r="Z283" s="36">
        <v>623.75</v>
      </c>
      <c r="AA283" s="36">
        <f t="shared" si="297"/>
        <v>1</v>
      </c>
      <c r="AB283" s="29"/>
      <c r="AC283" s="29" t="e">
        <f t="shared" si="298"/>
        <v>#REF!</v>
      </c>
      <c r="AD283" s="29" t="e">
        <f t="shared" si="299"/>
        <v>#REF!</v>
      </c>
      <c r="AE283" s="172" t="e">
        <f t="shared" si="300"/>
        <v>#REF!</v>
      </c>
      <c r="AF283" s="28"/>
      <c r="AG283" s="24">
        <v>40</v>
      </c>
      <c r="AH283" s="173">
        <f t="shared" si="301"/>
        <v>1</v>
      </c>
      <c r="AI283" s="173">
        <v>40</v>
      </c>
      <c r="AJ283" s="173">
        <f t="shared" si="302"/>
        <v>39</v>
      </c>
      <c r="AK283" s="134">
        <f t="shared" si="303"/>
        <v>2</v>
      </c>
      <c r="AL283" s="174">
        <f t="shared" ref="AL283:AU283" si="326">M283</f>
        <v>0</v>
      </c>
      <c r="AM283" s="174">
        <f t="shared" si="326"/>
        <v>0.18</v>
      </c>
      <c r="AN283" s="174">
        <f t="shared" si="326"/>
        <v>0.6</v>
      </c>
      <c r="AO283" s="174">
        <f t="shared" si="326"/>
        <v>0</v>
      </c>
      <c r="AP283" s="174">
        <f t="shared" si="326"/>
        <v>0</v>
      </c>
      <c r="AQ283" s="174">
        <f t="shared" si="326"/>
        <v>0.05</v>
      </c>
      <c r="AR283" s="174">
        <f t="shared" si="326"/>
        <v>0.1</v>
      </c>
      <c r="AS283" s="174">
        <f t="shared" si="326"/>
        <v>0.07</v>
      </c>
      <c r="AT283" s="174">
        <f t="shared" si="326"/>
        <v>0</v>
      </c>
      <c r="AU283" s="174">
        <f t="shared" si="326"/>
        <v>0</v>
      </c>
      <c r="AV283" s="175">
        <f t="shared" si="305"/>
        <v>1</v>
      </c>
      <c r="AW283" s="176" t="e">
        <f>#REF!/1000</f>
        <v>#REF!</v>
      </c>
      <c r="AX283" s="176" t="e">
        <f>#REF!/1000</f>
        <v>#REF!</v>
      </c>
      <c r="AY283" s="176" t="e">
        <f>#REF!/1000</f>
        <v>#REF!</v>
      </c>
      <c r="AZ283" s="176" t="e">
        <f>#REF!/1000</f>
        <v>#REF!</v>
      </c>
      <c r="BA283" s="176" t="e">
        <f>#REF!/1000</f>
        <v>#REF!</v>
      </c>
      <c r="BB283" s="176" t="e">
        <f>#REF!/1000</f>
        <v>#REF!</v>
      </c>
      <c r="BC283" s="176" t="e">
        <f>#REF!/1000</f>
        <v>#REF!</v>
      </c>
      <c r="BD283" s="176" t="e">
        <f>#REF!/1000</f>
        <v>#REF!</v>
      </c>
      <c r="BE283" s="177" t="e">
        <f>#REF!/1000</f>
        <v>#REF!</v>
      </c>
      <c r="BF283" s="177" t="e">
        <f>#REF!/1000</f>
        <v>#REF!</v>
      </c>
      <c r="BG283" s="178" t="e">
        <f t="shared" si="306"/>
        <v>#REF!</v>
      </c>
    </row>
    <row r="284" ht="16" customHeight="1" spans="1:59">
      <c r="A284" s="22">
        <v>278</v>
      </c>
      <c r="B284" s="39" t="s">
        <v>5809</v>
      </c>
      <c r="C284" s="68" t="s">
        <v>5810</v>
      </c>
      <c r="D284" s="22">
        <v>177</v>
      </c>
      <c r="E284" s="22">
        <v>1</v>
      </c>
      <c r="F284" s="144">
        <v>83308</v>
      </c>
      <c r="G284" s="144" t="s">
        <v>3704</v>
      </c>
      <c r="H284" s="144" t="s">
        <v>3704</v>
      </c>
      <c r="I284" s="144" t="s">
        <v>5321</v>
      </c>
      <c r="J284" s="144" t="s">
        <v>5314</v>
      </c>
      <c r="K284" s="144">
        <f t="shared" si="296"/>
        <v>2</v>
      </c>
      <c r="L284" s="157">
        <v>2</v>
      </c>
      <c r="M284" s="171"/>
      <c r="N284" s="171"/>
      <c r="O284" s="171">
        <v>0.9</v>
      </c>
      <c r="P284" s="171"/>
      <c r="Q284" s="171"/>
      <c r="R284" s="171"/>
      <c r="S284" s="171">
        <v>0.0967741935483871</v>
      </c>
      <c r="T284" s="171"/>
      <c r="U284" s="171"/>
      <c r="V284" s="171"/>
      <c r="W284" s="22">
        <v>1</v>
      </c>
      <c r="X284" s="29">
        <v>1650.19</v>
      </c>
      <c r="Y284" s="29">
        <v>1650.19</v>
      </c>
      <c r="Z284" s="36">
        <v>506.79</v>
      </c>
      <c r="AA284" s="36">
        <f t="shared" si="297"/>
        <v>1</v>
      </c>
      <c r="AB284" s="29"/>
      <c r="AC284" s="29" t="e">
        <f t="shared" si="298"/>
        <v>#REF!</v>
      </c>
      <c r="AD284" s="29" t="e">
        <f t="shared" si="299"/>
        <v>#REF!</v>
      </c>
      <c r="AE284" s="172" t="e">
        <f t="shared" si="300"/>
        <v>#REF!</v>
      </c>
      <c r="AF284" s="28"/>
      <c r="AG284" s="24">
        <v>0.62</v>
      </c>
      <c r="AH284" s="173">
        <f t="shared" si="301"/>
        <v>0.996774193548387</v>
      </c>
      <c r="AI284" s="173">
        <v>0.625</v>
      </c>
      <c r="AJ284" s="173">
        <f t="shared" si="302"/>
        <v>-0.376774193548387</v>
      </c>
      <c r="AK284" s="134">
        <f t="shared" si="303"/>
        <v>2</v>
      </c>
      <c r="AL284" s="174">
        <f t="shared" ref="AL284:AU284" si="327">M284</f>
        <v>0</v>
      </c>
      <c r="AM284" s="174">
        <f t="shared" si="327"/>
        <v>0</v>
      </c>
      <c r="AN284" s="174">
        <f t="shared" si="327"/>
        <v>0.9</v>
      </c>
      <c r="AO284" s="174">
        <f t="shared" si="327"/>
        <v>0</v>
      </c>
      <c r="AP284" s="174">
        <f t="shared" si="327"/>
        <v>0</v>
      </c>
      <c r="AQ284" s="174">
        <f t="shared" si="327"/>
        <v>0</v>
      </c>
      <c r="AR284" s="174">
        <f t="shared" si="327"/>
        <v>0.0967741935483871</v>
      </c>
      <c r="AS284" s="174">
        <f t="shared" si="327"/>
        <v>0</v>
      </c>
      <c r="AT284" s="174">
        <f t="shared" si="327"/>
        <v>0</v>
      </c>
      <c r="AU284" s="174">
        <f t="shared" si="327"/>
        <v>0</v>
      </c>
      <c r="AV284" s="175">
        <f t="shared" si="305"/>
        <v>0.996774193548387</v>
      </c>
      <c r="AW284" s="176" t="e">
        <f>#REF!/1000</f>
        <v>#REF!</v>
      </c>
      <c r="AX284" s="176" t="e">
        <f>#REF!/1000</f>
        <v>#REF!</v>
      </c>
      <c r="AY284" s="176" t="e">
        <f>#REF!/1000</f>
        <v>#REF!</v>
      </c>
      <c r="AZ284" s="176" t="e">
        <f>#REF!/1000</f>
        <v>#REF!</v>
      </c>
      <c r="BA284" s="176" t="e">
        <f>#REF!/1000</f>
        <v>#REF!</v>
      </c>
      <c r="BB284" s="176" t="e">
        <f>#REF!/1000</f>
        <v>#REF!</v>
      </c>
      <c r="BC284" s="176" t="e">
        <f>#REF!/1000</f>
        <v>#REF!</v>
      </c>
      <c r="BD284" s="176" t="e">
        <f>#REF!/1000</f>
        <v>#REF!</v>
      </c>
      <c r="BE284" s="177" t="e">
        <f>#REF!/1000</f>
        <v>#REF!</v>
      </c>
      <c r="BF284" s="177" t="e">
        <f>#REF!/1000</f>
        <v>#REF!</v>
      </c>
      <c r="BG284" s="178" t="e">
        <f t="shared" si="306"/>
        <v>#REF!</v>
      </c>
    </row>
    <row r="285" ht="16" customHeight="1" spans="1:59">
      <c r="A285" s="22">
        <v>279</v>
      </c>
      <c r="B285" s="39" t="s">
        <v>5811</v>
      </c>
      <c r="C285" s="68" t="s">
        <v>5812</v>
      </c>
      <c r="D285" s="22">
        <v>142</v>
      </c>
      <c r="E285" s="22">
        <v>1</v>
      </c>
      <c r="F285" s="144">
        <v>2403313859</v>
      </c>
      <c r="G285" s="144" t="s">
        <v>3704</v>
      </c>
      <c r="H285" s="144" t="s">
        <v>3704</v>
      </c>
      <c r="I285" s="144" t="s">
        <v>5352</v>
      </c>
      <c r="J285" s="144" t="s">
        <v>5314</v>
      </c>
      <c r="K285" s="144">
        <f t="shared" si="296"/>
        <v>2</v>
      </c>
      <c r="L285" s="157">
        <v>2</v>
      </c>
      <c r="M285" s="171"/>
      <c r="N285" s="171">
        <v>0.18</v>
      </c>
      <c r="O285" s="171">
        <v>0.6</v>
      </c>
      <c r="P285" s="171"/>
      <c r="Q285" s="171"/>
      <c r="R285" s="171">
        <v>0.05</v>
      </c>
      <c r="S285" s="171">
        <v>0.1</v>
      </c>
      <c r="T285" s="171">
        <v>0.07</v>
      </c>
      <c r="U285" s="171"/>
      <c r="V285" s="171"/>
      <c r="W285" s="22">
        <v>1</v>
      </c>
      <c r="X285" s="29">
        <v>1538.46</v>
      </c>
      <c r="Y285" s="29">
        <v>1538.46</v>
      </c>
      <c r="Z285" s="36">
        <v>471.22</v>
      </c>
      <c r="AA285" s="36">
        <f t="shared" si="297"/>
        <v>1</v>
      </c>
      <c r="AB285" s="29"/>
      <c r="AC285" s="29" t="e">
        <f t="shared" si="298"/>
        <v>#REF!</v>
      </c>
      <c r="AD285" s="29" t="e">
        <f t="shared" si="299"/>
        <v>#REF!</v>
      </c>
      <c r="AE285" s="172" t="e">
        <f t="shared" si="300"/>
        <v>#REF!</v>
      </c>
      <c r="AF285" s="28"/>
      <c r="AG285" s="24">
        <v>2</v>
      </c>
      <c r="AH285" s="173">
        <f t="shared" si="301"/>
        <v>1</v>
      </c>
      <c r="AI285" s="173">
        <v>2</v>
      </c>
      <c r="AJ285" s="173">
        <f t="shared" si="302"/>
        <v>1</v>
      </c>
      <c r="AK285" s="134">
        <f t="shared" si="303"/>
        <v>2</v>
      </c>
      <c r="AL285" s="174">
        <f t="shared" ref="AL285:AU285" si="328">M285</f>
        <v>0</v>
      </c>
      <c r="AM285" s="174">
        <f t="shared" si="328"/>
        <v>0.18</v>
      </c>
      <c r="AN285" s="174">
        <f t="shared" si="328"/>
        <v>0.6</v>
      </c>
      <c r="AO285" s="174">
        <f t="shared" si="328"/>
        <v>0</v>
      </c>
      <c r="AP285" s="174">
        <f t="shared" si="328"/>
        <v>0</v>
      </c>
      <c r="AQ285" s="174">
        <f t="shared" si="328"/>
        <v>0.05</v>
      </c>
      <c r="AR285" s="174">
        <f t="shared" si="328"/>
        <v>0.1</v>
      </c>
      <c r="AS285" s="174">
        <f t="shared" si="328"/>
        <v>0.07</v>
      </c>
      <c r="AT285" s="174">
        <f t="shared" si="328"/>
        <v>0</v>
      </c>
      <c r="AU285" s="174">
        <f t="shared" si="328"/>
        <v>0</v>
      </c>
      <c r="AV285" s="175">
        <f t="shared" si="305"/>
        <v>1</v>
      </c>
      <c r="AW285" s="176" t="e">
        <f>#REF!/1000</f>
        <v>#REF!</v>
      </c>
      <c r="AX285" s="176" t="e">
        <f>#REF!/1000</f>
        <v>#REF!</v>
      </c>
      <c r="AY285" s="176" t="e">
        <f>#REF!/1000</f>
        <v>#REF!</v>
      </c>
      <c r="AZ285" s="176" t="e">
        <f>#REF!/1000</f>
        <v>#REF!</v>
      </c>
      <c r="BA285" s="176" t="e">
        <f>#REF!/1000</f>
        <v>#REF!</v>
      </c>
      <c r="BB285" s="176" t="e">
        <f>#REF!/1000</f>
        <v>#REF!</v>
      </c>
      <c r="BC285" s="176" t="e">
        <f>#REF!/1000</f>
        <v>#REF!</v>
      </c>
      <c r="BD285" s="176" t="e">
        <f>#REF!/1000</f>
        <v>#REF!</v>
      </c>
      <c r="BE285" s="177" t="e">
        <f>#REF!/1000</f>
        <v>#REF!</v>
      </c>
      <c r="BF285" s="177" t="e">
        <f>#REF!/1000</f>
        <v>#REF!</v>
      </c>
      <c r="BG285" s="178" t="e">
        <f t="shared" si="306"/>
        <v>#REF!</v>
      </c>
    </row>
    <row r="286" ht="16" customHeight="1" spans="1:59">
      <c r="A286" s="22">
        <v>280</v>
      </c>
      <c r="B286" s="39" t="s">
        <v>5813</v>
      </c>
      <c r="C286" s="68" t="s">
        <v>5814</v>
      </c>
      <c r="D286" s="22">
        <v>123</v>
      </c>
      <c r="E286" s="22">
        <v>1</v>
      </c>
      <c r="F286" s="144">
        <v>128933</v>
      </c>
      <c r="G286" s="144" t="s">
        <v>3704</v>
      </c>
      <c r="H286" s="144" t="s">
        <v>3704</v>
      </c>
      <c r="I286" s="144" t="s">
        <v>5321</v>
      </c>
      <c r="J286" s="144" t="s">
        <v>5314</v>
      </c>
      <c r="K286" s="144">
        <f t="shared" si="296"/>
        <v>3</v>
      </c>
      <c r="L286" s="157">
        <v>3</v>
      </c>
      <c r="M286" s="171"/>
      <c r="N286" s="171">
        <v>0.18</v>
      </c>
      <c r="O286" s="171">
        <v>0.6</v>
      </c>
      <c r="P286" s="171"/>
      <c r="Q286" s="171"/>
      <c r="R286" s="171">
        <v>0.05</v>
      </c>
      <c r="S286" s="171">
        <v>0.1</v>
      </c>
      <c r="T286" s="171">
        <v>0.07</v>
      </c>
      <c r="U286" s="171"/>
      <c r="V286" s="171"/>
      <c r="W286" s="22">
        <v>1</v>
      </c>
      <c r="X286" s="29">
        <v>1428.09</v>
      </c>
      <c r="Y286" s="29">
        <v>1428.09</v>
      </c>
      <c r="Z286" s="36">
        <v>438.57</v>
      </c>
      <c r="AA286" s="36">
        <f t="shared" si="297"/>
        <v>1</v>
      </c>
      <c r="AB286" s="29"/>
      <c r="AC286" s="29" t="e">
        <f t="shared" si="298"/>
        <v>#REF!</v>
      </c>
      <c r="AD286" s="29" t="e">
        <f t="shared" si="299"/>
        <v>#REF!</v>
      </c>
      <c r="AE286" s="172" t="e">
        <f t="shared" si="300"/>
        <v>#REF!</v>
      </c>
      <c r="AF286" s="28"/>
      <c r="AG286" s="24">
        <v>3</v>
      </c>
      <c r="AH286" s="173">
        <f t="shared" si="301"/>
        <v>1</v>
      </c>
      <c r="AI286" s="173">
        <v>3</v>
      </c>
      <c r="AJ286" s="173">
        <f t="shared" si="302"/>
        <v>2</v>
      </c>
      <c r="AK286" s="134">
        <f t="shared" si="303"/>
        <v>3</v>
      </c>
      <c r="AL286" s="174">
        <f t="shared" ref="AL286:AU286" si="329">M286</f>
        <v>0</v>
      </c>
      <c r="AM286" s="174">
        <f t="shared" si="329"/>
        <v>0.18</v>
      </c>
      <c r="AN286" s="174">
        <f t="shared" si="329"/>
        <v>0.6</v>
      </c>
      <c r="AO286" s="174">
        <f t="shared" si="329"/>
        <v>0</v>
      </c>
      <c r="AP286" s="174">
        <f t="shared" si="329"/>
        <v>0</v>
      </c>
      <c r="AQ286" s="174">
        <f t="shared" si="329"/>
        <v>0.05</v>
      </c>
      <c r="AR286" s="174">
        <f t="shared" si="329"/>
        <v>0.1</v>
      </c>
      <c r="AS286" s="174">
        <f t="shared" si="329"/>
        <v>0.07</v>
      </c>
      <c r="AT286" s="174">
        <f t="shared" si="329"/>
        <v>0</v>
      </c>
      <c r="AU286" s="174">
        <f t="shared" si="329"/>
        <v>0</v>
      </c>
      <c r="AV286" s="175">
        <f t="shared" si="305"/>
        <v>1</v>
      </c>
      <c r="AW286" s="176" t="e">
        <f>#REF!/1000</f>
        <v>#REF!</v>
      </c>
      <c r="AX286" s="176" t="e">
        <f>#REF!/1000</f>
        <v>#REF!</v>
      </c>
      <c r="AY286" s="176" t="e">
        <f>#REF!/1000</f>
        <v>#REF!</v>
      </c>
      <c r="AZ286" s="176" t="e">
        <f>#REF!/1000</f>
        <v>#REF!</v>
      </c>
      <c r="BA286" s="176" t="e">
        <f>#REF!/1000</f>
        <v>#REF!</v>
      </c>
      <c r="BB286" s="176" t="e">
        <f>#REF!/1000</f>
        <v>#REF!</v>
      </c>
      <c r="BC286" s="176" t="e">
        <f>#REF!/1000</f>
        <v>#REF!</v>
      </c>
      <c r="BD286" s="176" t="e">
        <f>#REF!/1000</f>
        <v>#REF!</v>
      </c>
      <c r="BE286" s="177" t="e">
        <f>#REF!/1000</f>
        <v>#REF!</v>
      </c>
      <c r="BF286" s="177" t="e">
        <f>#REF!/1000</f>
        <v>#REF!</v>
      </c>
      <c r="BG286" s="178" t="e">
        <f t="shared" si="306"/>
        <v>#REF!</v>
      </c>
    </row>
    <row r="287" ht="16" customHeight="1" spans="1:59">
      <c r="A287" s="22">
        <v>281</v>
      </c>
      <c r="B287" s="39" t="s">
        <v>5815</v>
      </c>
      <c r="C287" s="68" t="s">
        <v>5816</v>
      </c>
      <c r="D287" s="22">
        <v>192</v>
      </c>
      <c r="E287" s="22">
        <v>1</v>
      </c>
      <c r="F287" s="144">
        <v>82497</v>
      </c>
      <c r="G287" s="144" t="s">
        <v>3688</v>
      </c>
      <c r="H287" s="144" t="s">
        <v>3699</v>
      </c>
      <c r="I287" s="144" t="s">
        <v>5317</v>
      </c>
      <c r="J287" s="144" t="s">
        <v>5314</v>
      </c>
      <c r="K287" s="144">
        <f t="shared" si="296"/>
        <v>1.2</v>
      </c>
      <c r="L287" s="157">
        <v>1.2</v>
      </c>
      <c r="M287" s="171">
        <v>0.5</v>
      </c>
      <c r="N287" s="171">
        <v>0.05</v>
      </c>
      <c r="O287" s="171"/>
      <c r="P287" s="171">
        <v>0.216666666666667</v>
      </c>
      <c r="Q287" s="171"/>
      <c r="R287" s="171"/>
      <c r="S287" s="171">
        <v>0.1</v>
      </c>
      <c r="T287" s="171">
        <v>0.133333333333333</v>
      </c>
      <c r="U287" s="171"/>
      <c r="V287" s="171"/>
      <c r="W287" s="22">
        <v>1</v>
      </c>
      <c r="X287" s="29">
        <v>595.75</v>
      </c>
      <c r="Y287" s="29">
        <v>595.75</v>
      </c>
      <c r="Z287" s="36">
        <v>175.43</v>
      </c>
      <c r="AA287" s="36">
        <f t="shared" si="297"/>
        <v>1</v>
      </c>
      <c r="AB287" s="29"/>
      <c r="AC287" s="29" t="e">
        <f t="shared" si="298"/>
        <v>#REF!</v>
      </c>
      <c r="AD287" s="29" t="e">
        <f t="shared" si="299"/>
        <v>#REF!</v>
      </c>
      <c r="AE287" s="172" t="e">
        <f t="shared" si="300"/>
        <v>#REF!</v>
      </c>
      <c r="AF287" s="28"/>
      <c r="AG287" s="24">
        <v>1.2</v>
      </c>
      <c r="AH287" s="173">
        <f t="shared" si="301"/>
        <v>1</v>
      </c>
      <c r="AI287" s="173">
        <v>1.2</v>
      </c>
      <c r="AJ287" s="173">
        <f t="shared" si="302"/>
        <v>0.2</v>
      </c>
      <c r="AK287" s="134">
        <f t="shared" si="303"/>
        <v>1.2</v>
      </c>
      <c r="AL287" s="174">
        <f t="shared" ref="AL287:AU287" si="330">M287</f>
        <v>0.5</v>
      </c>
      <c r="AM287" s="174">
        <f t="shared" si="330"/>
        <v>0.05</v>
      </c>
      <c r="AN287" s="174">
        <f t="shared" si="330"/>
        <v>0</v>
      </c>
      <c r="AO287" s="174">
        <f t="shared" si="330"/>
        <v>0.216666666666667</v>
      </c>
      <c r="AP287" s="174">
        <f t="shared" si="330"/>
        <v>0</v>
      </c>
      <c r="AQ287" s="174">
        <f t="shared" si="330"/>
        <v>0</v>
      </c>
      <c r="AR287" s="174">
        <f t="shared" si="330"/>
        <v>0.1</v>
      </c>
      <c r="AS287" s="174">
        <f t="shared" si="330"/>
        <v>0.133333333333333</v>
      </c>
      <c r="AT287" s="174">
        <f t="shared" si="330"/>
        <v>0</v>
      </c>
      <c r="AU287" s="174">
        <f t="shared" si="330"/>
        <v>0</v>
      </c>
      <c r="AV287" s="175">
        <f t="shared" si="305"/>
        <v>1</v>
      </c>
      <c r="AW287" s="176" t="e">
        <f>#REF!/1000</f>
        <v>#REF!</v>
      </c>
      <c r="AX287" s="176" t="e">
        <f>#REF!/1000</f>
        <v>#REF!</v>
      </c>
      <c r="AY287" s="176" t="e">
        <f>#REF!/1000</f>
        <v>#REF!</v>
      </c>
      <c r="AZ287" s="176" t="e">
        <f>#REF!/1000</f>
        <v>#REF!</v>
      </c>
      <c r="BA287" s="176" t="e">
        <f>#REF!/1000</f>
        <v>#REF!</v>
      </c>
      <c r="BB287" s="176" t="e">
        <f>#REF!/1000</f>
        <v>#REF!</v>
      </c>
      <c r="BC287" s="176" t="e">
        <f>#REF!/1000</f>
        <v>#REF!</v>
      </c>
      <c r="BD287" s="176" t="e">
        <f>#REF!/1000</f>
        <v>#REF!</v>
      </c>
      <c r="BE287" s="177" t="e">
        <f>#REF!/1000</f>
        <v>#REF!</v>
      </c>
      <c r="BF287" s="177" t="e">
        <f>#REF!/1000</f>
        <v>#REF!</v>
      </c>
      <c r="BG287" s="178" t="e">
        <f t="shared" si="306"/>
        <v>#REF!</v>
      </c>
    </row>
    <row r="288" ht="16" customHeight="1" spans="1:59">
      <c r="A288" s="22">
        <v>282</v>
      </c>
      <c r="B288" s="39" t="s">
        <v>271</v>
      </c>
      <c r="C288" s="68" t="s">
        <v>272</v>
      </c>
      <c r="D288" s="22">
        <v>129</v>
      </c>
      <c r="E288" s="22">
        <v>6</v>
      </c>
      <c r="F288" s="144">
        <v>2403315642</v>
      </c>
      <c r="G288" s="144" t="s">
        <v>3704</v>
      </c>
      <c r="H288" s="144" t="s">
        <v>3704</v>
      </c>
      <c r="I288" s="144" t="s">
        <v>5352</v>
      </c>
      <c r="J288" s="144" t="s">
        <v>5314</v>
      </c>
      <c r="K288" s="144">
        <f t="shared" si="296"/>
        <v>0.3</v>
      </c>
      <c r="L288" s="157">
        <v>1.8</v>
      </c>
      <c r="M288" s="171">
        <v>0.5</v>
      </c>
      <c r="N288" s="171">
        <v>0.05</v>
      </c>
      <c r="O288" s="171"/>
      <c r="P288" s="171">
        <v>0.2</v>
      </c>
      <c r="Q288" s="171"/>
      <c r="R288" s="171"/>
      <c r="S288" s="171">
        <v>0.1</v>
      </c>
      <c r="T288" s="171">
        <v>0.15</v>
      </c>
      <c r="U288" s="171"/>
      <c r="V288" s="171"/>
      <c r="W288" s="22">
        <v>6</v>
      </c>
      <c r="X288" s="29">
        <v>2376.07</v>
      </c>
      <c r="Y288" s="29">
        <v>14256.42</v>
      </c>
      <c r="Z288" s="36">
        <v>4182.06</v>
      </c>
      <c r="AA288" s="36">
        <f t="shared" si="297"/>
        <v>6</v>
      </c>
      <c r="AB288" s="29"/>
      <c r="AC288" s="29" t="e">
        <f t="shared" si="298"/>
        <v>#REF!</v>
      </c>
      <c r="AD288" s="29" t="e">
        <f t="shared" si="299"/>
        <v>#REF!</v>
      </c>
      <c r="AE288" s="172" t="e">
        <f t="shared" si="300"/>
        <v>#REF!</v>
      </c>
      <c r="AF288" s="28"/>
      <c r="AG288" s="24">
        <v>0.2</v>
      </c>
      <c r="AH288" s="173">
        <f t="shared" si="301"/>
        <v>1</v>
      </c>
      <c r="AI288" s="173"/>
      <c r="AJ288" s="173">
        <f t="shared" si="302"/>
        <v>-0.8</v>
      </c>
      <c r="AK288" s="134">
        <f t="shared" si="303"/>
        <v>0.3</v>
      </c>
      <c r="AL288" s="174">
        <f t="shared" ref="AL288:AU288" si="331">M288</f>
        <v>0.5</v>
      </c>
      <c r="AM288" s="174">
        <f t="shared" si="331"/>
        <v>0.05</v>
      </c>
      <c r="AN288" s="174">
        <f t="shared" si="331"/>
        <v>0</v>
      </c>
      <c r="AO288" s="174">
        <f t="shared" si="331"/>
        <v>0.2</v>
      </c>
      <c r="AP288" s="174">
        <f t="shared" si="331"/>
        <v>0</v>
      </c>
      <c r="AQ288" s="174">
        <f t="shared" si="331"/>
        <v>0</v>
      </c>
      <c r="AR288" s="174">
        <f t="shared" si="331"/>
        <v>0.1</v>
      </c>
      <c r="AS288" s="174">
        <f t="shared" si="331"/>
        <v>0.15</v>
      </c>
      <c r="AT288" s="174">
        <f t="shared" si="331"/>
        <v>0</v>
      </c>
      <c r="AU288" s="174">
        <f t="shared" si="331"/>
        <v>0</v>
      </c>
      <c r="AV288" s="175">
        <f t="shared" si="305"/>
        <v>1</v>
      </c>
      <c r="AW288" s="176" t="e">
        <f>#REF!/1000</f>
        <v>#REF!</v>
      </c>
      <c r="AX288" s="176" t="e">
        <f>#REF!/1000</f>
        <v>#REF!</v>
      </c>
      <c r="AY288" s="176" t="e">
        <f>#REF!/1000</f>
        <v>#REF!</v>
      </c>
      <c r="AZ288" s="176" t="e">
        <f>#REF!/1000</f>
        <v>#REF!</v>
      </c>
      <c r="BA288" s="176" t="e">
        <f>#REF!/1000</f>
        <v>#REF!</v>
      </c>
      <c r="BB288" s="176" t="e">
        <f>#REF!/1000</f>
        <v>#REF!</v>
      </c>
      <c r="BC288" s="176" t="e">
        <f>#REF!/1000</f>
        <v>#REF!</v>
      </c>
      <c r="BD288" s="176" t="e">
        <f>#REF!/1000</f>
        <v>#REF!</v>
      </c>
      <c r="BE288" s="177" t="e">
        <f>#REF!/1000</f>
        <v>#REF!</v>
      </c>
      <c r="BF288" s="177" t="e">
        <f>#REF!/1000</f>
        <v>#REF!</v>
      </c>
      <c r="BG288" s="178" t="e">
        <f t="shared" si="306"/>
        <v>#REF!</v>
      </c>
    </row>
    <row r="289" ht="16" customHeight="1" spans="1:59">
      <c r="A289" s="22">
        <v>283</v>
      </c>
      <c r="B289" s="39" t="s">
        <v>5817</v>
      </c>
      <c r="C289" s="68" t="s">
        <v>5818</v>
      </c>
      <c r="D289" s="22">
        <v>127</v>
      </c>
      <c r="E289" s="22">
        <v>1</v>
      </c>
      <c r="F289" s="144">
        <v>2406190213</v>
      </c>
      <c r="G289" s="144" t="s">
        <v>5681</v>
      </c>
      <c r="H289" s="144" t="s">
        <v>3895</v>
      </c>
      <c r="I289" s="144" t="s">
        <v>5682</v>
      </c>
      <c r="J289" s="144" t="s">
        <v>5683</v>
      </c>
      <c r="K289" s="144">
        <f t="shared" si="296"/>
        <v>6</v>
      </c>
      <c r="L289" s="157">
        <v>6</v>
      </c>
      <c r="M289" s="171"/>
      <c r="N289" s="171">
        <v>0.7</v>
      </c>
      <c r="O289" s="171">
        <v>0.24</v>
      </c>
      <c r="P289" s="171"/>
      <c r="Q289" s="171"/>
      <c r="R289" s="171"/>
      <c r="S289" s="171">
        <v>0.06</v>
      </c>
      <c r="T289" s="171"/>
      <c r="U289" s="171"/>
      <c r="V289" s="171"/>
      <c r="W289" s="22">
        <v>1</v>
      </c>
      <c r="X289" s="29">
        <v>9736.11</v>
      </c>
      <c r="Y289" s="29">
        <v>9736.11</v>
      </c>
      <c r="Z289" s="36">
        <v>4775.55</v>
      </c>
      <c r="AA289" s="36">
        <f t="shared" si="297"/>
        <v>1</v>
      </c>
      <c r="AB289" s="29"/>
      <c r="AC289" s="29" t="e">
        <f t="shared" si="298"/>
        <v>#REF!</v>
      </c>
      <c r="AD289" s="29" t="e">
        <f t="shared" si="299"/>
        <v>#REF!</v>
      </c>
      <c r="AE289" s="172" t="e">
        <f t="shared" si="300"/>
        <v>#REF!</v>
      </c>
      <c r="AF289" s="28"/>
      <c r="AG289" s="24">
        <v>0.5</v>
      </c>
      <c r="AH289" s="173">
        <f t="shared" si="301"/>
        <v>1</v>
      </c>
      <c r="AI289" s="173"/>
      <c r="AJ289" s="173">
        <f t="shared" si="302"/>
        <v>-0.5</v>
      </c>
      <c r="AK289" s="134">
        <f t="shared" si="303"/>
        <v>6</v>
      </c>
      <c r="AL289" s="174">
        <f t="shared" ref="AL289:AU289" si="332">M289</f>
        <v>0</v>
      </c>
      <c r="AM289" s="174">
        <f t="shared" si="332"/>
        <v>0.7</v>
      </c>
      <c r="AN289" s="174">
        <f t="shared" si="332"/>
        <v>0.24</v>
      </c>
      <c r="AO289" s="174">
        <f t="shared" si="332"/>
        <v>0</v>
      </c>
      <c r="AP289" s="174">
        <f t="shared" si="332"/>
        <v>0</v>
      </c>
      <c r="AQ289" s="174">
        <f t="shared" si="332"/>
        <v>0</v>
      </c>
      <c r="AR289" s="174">
        <f t="shared" si="332"/>
        <v>0.06</v>
      </c>
      <c r="AS289" s="174">
        <f t="shared" si="332"/>
        <v>0</v>
      </c>
      <c r="AT289" s="174">
        <f t="shared" si="332"/>
        <v>0</v>
      </c>
      <c r="AU289" s="174">
        <f t="shared" si="332"/>
        <v>0</v>
      </c>
      <c r="AV289" s="175">
        <f t="shared" si="305"/>
        <v>1</v>
      </c>
      <c r="AW289" s="176" t="e">
        <f>#REF!/1000</f>
        <v>#REF!</v>
      </c>
      <c r="AX289" s="176" t="e">
        <f>#REF!/1000</f>
        <v>#REF!</v>
      </c>
      <c r="AY289" s="176" t="e">
        <f>#REF!/1000</f>
        <v>#REF!</v>
      </c>
      <c r="AZ289" s="176" t="e">
        <f>#REF!/1000</f>
        <v>#REF!</v>
      </c>
      <c r="BA289" s="176" t="e">
        <f>#REF!/1000</f>
        <v>#REF!</v>
      </c>
      <c r="BB289" s="176" t="e">
        <f>#REF!/1000</f>
        <v>#REF!</v>
      </c>
      <c r="BC289" s="176" t="e">
        <f>#REF!/1000</f>
        <v>#REF!</v>
      </c>
      <c r="BD289" s="176" t="e">
        <f>#REF!/1000</f>
        <v>#REF!</v>
      </c>
      <c r="BE289" s="177" t="e">
        <f>#REF!/1000</f>
        <v>#REF!</v>
      </c>
      <c r="BF289" s="177" t="e">
        <f>#REF!/1000</f>
        <v>#REF!</v>
      </c>
      <c r="BG289" s="178" t="e">
        <f t="shared" si="306"/>
        <v>#REF!</v>
      </c>
    </row>
    <row r="290" ht="16" customHeight="1" spans="1:59">
      <c r="A290" s="22">
        <v>284</v>
      </c>
      <c r="B290" s="39" t="s">
        <v>5819</v>
      </c>
      <c r="C290" s="68" t="s">
        <v>5820</v>
      </c>
      <c r="D290" s="22">
        <v>127</v>
      </c>
      <c r="E290" s="22">
        <v>1</v>
      </c>
      <c r="F290" s="144">
        <v>2406190209</v>
      </c>
      <c r="G290" s="144" t="s">
        <v>5681</v>
      </c>
      <c r="H290" s="144" t="s">
        <v>3895</v>
      </c>
      <c r="I290" s="144" t="s">
        <v>5682</v>
      </c>
      <c r="J290" s="144" t="s">
        <v>5683</v>
      </c>
      <c r="K290" s="144">
        <f t="shared" si="296"/>
        <v>6</v>
      </c>
      <c r="L290" s="157">
        <v>6</v>
      </c>
      <c r="M290" s="171"/>
      <c r="N290" s="171">
        <v>0.7</v>
      </c>
      <c r="O290" s="171">
        <v>0.24</v>
      </c>
      <c r="P290" s="171"/>
      <c r="Q290" s="171"/>
      <c r="R290" s="171"/>
      <c r="S290" s="171">
        <v>0.06</v>
      </c>
      <c r="T290" s="171"/>
      <c r="U290" s="171"/>
      <c r="V290" s="171"/>
      <c r="W290" s="22">
        <v>1</v>
      </c>
      <c r="X290" s="29">
        <v>9736.11</v>
      </c>
      <c r="Y290" s="29">
        <v>9736.11</v>
      </c>
      <c r="Z290" s="36">
        <v>4775.55</v>
      </c>
      <c r="AA290" s="36">
        <f t="shared" si="297"/>
        <v>1</v>
      </c>
      <c r="AB290" s="29"/>
      <c r="AC290" s="29" t="e">
        <f t="shared" si="298"/>
        <v>#REF!</v>
      </c>
      <c r="AD290" s="29" t="e">
        <f t="shared" si="299"/>
        <v>#REF!</v>
      </c>
      <c r="AE290" s="172" t="e">
        <f t="shared" si="300"/>
        <v>#REF!</v>
      </c>
      <c r="AF290" s="28"/>
      <c r="AG290" s="24">
        <v>0.5</v>
      </c>
      <c r="AH290" s="173">
        <f t="shared" si="301"/>
        <v>1</v>
      </c>
      <c r="AI290" s="173"/>
      <c r="AJ290" s="173">
        <f t="shared" si="302"/>
        <v>-0.5</v>
      </c>
      <c r="AK290" s="134">
        <f t="shared" si="303"/>
        <v>6</v>
      </c>
      <c r="AL290" s="174">
        <f t="shared" ref="AL290:AU290" si="333">M290</f>
        <v>0</v>
      </c>
      <c r="AM290" s="174">
        <f t="shared" si="333"/>
        <v>0.7</v>
      </c>
      <c r="AN290" s="174">
        <f t="shared" si="333"/>
        <v>0.24</v>
      </c>
      <c r="AO290" s="174">
        <f t="shared" si="333"/>
        <v>0</v>
      </c>
      <c r="AP290" s="174">
        <f t="shared" si="333"/>
        <v>0</v>
      </c>
      <c r="AQ290" s="174">
        <f t="shared" si="333"/>
        <v>0</v>
      </c>
      <c r="AR290" s="174">
        <f t="shared" si="333"/>
        <v>0.06</v>
      </c>
      <c r="AS290" s="174">
        <f t="shared" si="333"/>
        <v>0</v>
      </c>
      <c r="AT290" s="174">
        <f t="shared" si="333"/>
        <v>0</v>
      </c>
      <c r="AU290" s="174">
        <f t="shared" si="333"/>
        <v>0</v>
      </c>
      <c r="AV290" s="175">
        <f t="shared" si="305"/>
        <v>1</v>
      </c>
      <c r="AW290" s="176" t="e">
        <f>#REF!/1000</f>
        <v>#REF!</v>
      </c>
      <c r="AX290" s="176" t="e">
        <f>#REF!/1000</f>
        <v>#REF!</v>
      </c>
      <c r="AY290" s="176" t="e">
        <f>#REF!/1000</f>
        <v>#REF!</v>
      </c>
      <c r="AZ290" s="176" t="e">
        <f>#REF!/1000</f>
        <v>#REF!</v>
      </c>
      <c r="BA290" s="176" t="e">
        <f>#REF!/1000</f>
        <v>#REF!</v>
      </c>
      <c r="BB290" s="176" t="e">
        <f>#REF!/1000</f>
        <v>#REF!</v>
      </c>
      <c r="BC290" s="176" t="e">
        <f>#REF!/1000</f>
        <v>#REF!</v>
      </c>
      <c r="BD290" s="176" t="e">
        <f>#REF!/1000</f>
        <v>#REF!</v>
      </c>
      <c r="BE290" s="177" t="e">
        <f>#REF!/1000</f>
        <v>#REF!</v>
      </c>
      <c r="BF290" s="177" t="e">
        <f>#REF!/1000</f>
        <v>#REF!</v>
      </c>
      <c r="BG290" s="178" t="e">
        <f t="shared" si="306"/>
        <v>#REF!</v>
      </c>
    </row>
    <row r="291" ht="16" customHeight="1" spans="1:59">
      <c r="A291" s="22">
        <v>285</v>
      </c>
      <c r="B291" s="39" t="s">
        <v>5821</v>
      </c>
      <c r="C291" s="68" t="s">
        <v>5822</v>
      </c>
      <c r="D291" s="22">
        <v>140</v>
      </c>
      <c r="E291" s="22">
        <v>1</v>
      </c>
      <c r="F291" s="144">
        <v>82783</v>
      </c>
      <c r="G291" s="144" t="s">
        <v>3688</v>
      </c>
      <c r="H291" s="144" t="s">
        <v>3699</v>
      </c>
      <c r="I291" s="144" t="s">
        <v>5317</v>
      </c>
      <c r="J291" s="144" t="s">
        <v>5314</v>
      </c>
      <c r="K291" s="144">
        <f t="shared" si="296"/>
        <v>6</v>
      </c>
      <c r="L291" s="157">
        <v>6</v>
      </c>
      <c r="M291" s="171"/>
      <c r="N291" s="171">
        <v>0.15</v>
      </c>
      <c r="O291" s="171">
        <v>0.5</v>
      </c>
      <c r="P291" s="171">
        <v>0.02</v>
      </c>
      <c r="Q291" s="171"/>
      <c r="R291" s="171">
        <v>0.01</v>
      </c>
      <c r="S291" s="171">
        <v>0.25</v>
      </c>
      <c r="T291" s="171">
        <v>0.07</v>
      </c>
      <c r="U291" s="171"/>
      <c r="V291" s="171"/>
      <c r="W291" s="22">
        <v>1</v>
      </c>
      <c r="X291" s="29">
        <v>4165.81</v>
      </c>
      <c r="Y291" s="29">
        <v>4165.81</v>
      </c>
      <c r="Z291" s="36">
        <v>1315.71</v>
      </c>
      <c r="AA291" s="36">
        <f t="shared" si="297"/>
        <v>1</v>
      </c>
      <c r="AB291" s="29"/>
      <c r="AC291" s="29" t="e">
        <f t="shared" si="298"/>
        <v>#REF!</v>
      </c>
      <c r="AD291" s="29" t="e">
        <f t="shared" si="299"/>
        <v>#REF!</v>
      </c>
      <c r="AE291" s="172" t="e">
        <f t="shared" si="300"/>
        <v>#REF!</v>
      </c>
      <c r="AF291" s="28"/>
      <c r="AG291" s="24">
        <v>6</v>
      </c>
      <c r="AH291" s="173">
        <f t="shared" si="301"/>
        <v>1</v>
      </c>
      <c r="AI291" s="173">
        <v>6</v>
      </c>
      <c r="AJ291" s="173">
        <f t="shared" si="302"/>
        <v>5</v>
      </c>
      <c r="AK291" s="134">
        <f t="shared" si="303"/>
        <v>6</v>
      </c>
      <c r="AL291" s="174">
        <f t="shared" ref="AL291:AU291" si="334">M291</f>
        <v>0</v>
      </c>
      <c r="AM291" s="174">
        <f t="shared" si="334"/>
        <v>0.15</v>
      </c>
      <c r="AN291" s="174">
        <f t="shared" si="334"/>
        <v>0.5</v>
      </c>
      <c r="AO291" s="174">
        <f t="shared" si="334"/>
        <v>0.02</v>
      </c>
      <c r="AP291" s="174">
        <f t="shared" si="334"/>
        <v>0</v>
      </c>
      <c r="AQ291" s="174">
        <f t="shared" si="334"/>
        <v>0.01</v>
      </c>
      <c r="AR291" s="174">
        <f t="shared" si="334"/>
        <v>0.25</v>
      </c>
      <c r="AS291" s="174">
        <f t="shared" si="334"/>
        <v>0.07</v>
      </c>
      <c r="AT291" s="174">
        <f t="shared" si="334"/>
        <v>0</v>
      </c>
      <c r="AU291" s="174">
        <f t="shared" si="334"/>
        <v>0</v>
      </c>
      <c r="AV291" s="175">
        <f t="shared" si="305"/>
        <v>1</v>
      </c>
      <c r="AW291" s="176" t="e">
        <f>#REF!/1000</f>
        <v>#REF!</v>
      </c>
      <c r="AX291" s="176" t="e">
        <f>#REF!/1000</f>
        <v>#REF!</v>
      </c>
      <c r="AY291" s="176" t="e">
        <f>#REF!/1000</f>
        <v>#REF!</v>
      </c>
      <c r="AZ291" s="176" t="e">
        <f>#REF!/1000</f>
        <v>#REF!</v>
      </c>
      <c r="BA291" s="176" t="e">
        <f>#REF!/1000</f>
        <v>#REF!</v>
      </c>
      <c r="BB291" s="176" t="e">
        <f>#REF!/1000</f>
        <v>#REF!</v>
      </c>
      <c r="BC291" s="176" t="e">
        <f>#REF!/1000</f>
        <v>#REF!</v>
      </c>
      <c r="BD291" s="176" t="e">
        <f>#REF!/1000</f>
        <v>#REF!</v>
      </c>
      <c r="BE291" s="177" t="e">
        <f>#REF!/1000</f>
        <v>#REF!</v>
      </c>
      <c r="BF291" s="177" t="e">
        <f>#REF!/1000</f>
        <v>#REF!</v>
      </c>
      <c r="BG291" s="178" t="e">
        <f t="shared" si="306"/>
        <v>#REF!</v>
      </c>
    </row>
    <row r="292" ht="16" customHeight="1" spans="1:59">
      <c r="A292" s="22">
        <v>286</v>
      </c>
      <c r="B292" s="39" t="s">
        <v>5823</v>
      </c>
      <c r="C292" s="68" t="s">
        <v>5824</v>
      </c>
      <c r="D292" s="22">
        <v>166</v>
      </c>
      <c r="E292" s="22">
        <v>1</v>
      </c>
      <c r="F292" s="144">
        <v>2605131652</v>
      </c>
      <c r="G292" s="144" t="s">
        <v>3693</v>
      </c>
      <c r="H292" s="144" t="s">
        <v>3693</v>
      </c>
      <c r="I292" s="144" t="s">
        <v>5326</v>
      </c>
      <c r="J292" s="144" t="s">
        <v>5327</v>
      </c>
      <c r="K292" s="144">
        <f t="shared" si="296"/>
        <v>0.14</v>
      </c>
      <c r="L292" s="157">
        <v>0.14</v>
      </c>
      <c r="M292" s="171">
        <v>0.642857142857143</v>
      </c>
      <c r="N292" s="171"/>
      <c r="O292" s="171"/>
      <c r="P292" s="171">
        <v>0.142857142857143</v>
      </c>
      <c r="Q292" s="171"/>
      <c r="R292" s="171"/>
      <c r="S292" s="171">
        <v>0.0714285714285714</v>
      </c>
      <c r="T292" s="171">
        <v>0.142857142857143</v>
      </c>
      <c r="U292" s="171"/>
      <c r="V292" s="171"/>
      <c r="W292" s="22">
        <v>1</v>
      </c>
      <c r="X292" s="29">
        <v>9330</v>
      </c>
      <c r="Y292" s="29">
        <v>9330</v>
      </c>
      <c r="Z292" s="36">
        <v>4678.09</v>
      </c>
      <c r="AA292" s="36">
        <f t="shared" si="297"/>
        <v>1</v>
      </c>
      <c r="AB292" s="29"/>
      <c r="AC292" s="29" t="e">
        <f t="shared" si="298"/>
        <v>#REF!</v>
      </c>
      <c r="AD292" s="29" t="e">
        <f t="shared" si="299"/>
        <v>#REF!</v>
      </c>
      <c r="AE292" s="172" t="e">
        <f t="shared" si="300"/>
        <v>#REF!</v>
      </c>
      <c r="AF292" s="28"/>
      <c r="AG292" s="24">
        <v>0.14</v>
      </c>
      <c r="AH292" s="173">
        <f t="shared" si="301"/>
        <v>1</v>
      </c>
      <c r="AI292" s="173">
        <v>0.135</v>
      </c>
      <c r="AJ292" s="173">
        <f t="shared" si="302"/>
        <v>-0.86</v>
      </c>
      <c r="AK292" s="134">
        <f t="shared" si="303"/>
        <v>0.14</v>
      </c>
      <c r="AL292" s="174">
        <f t="shared" ref="AL292:AU292" si="335">M292</f>
        <v>0.642857142857143</v>
      </c>
      <c r="AM292" s="174">
        <f t="shared" si="335"/>
        <v>0</v>
      </c>
      <c r="AN292" s="174">
        <f t="shared" si="335"/>
        <v>0</v>
      </c>
      <c r="AO292" s="174">
        <f t="shared" si="335"/>
        <v>0.142857142857143</v>
      </c>
      <c r="AP292" s="174">
        <f t="shared" si="335"/>
        <v>0</v>
      </c>
      <c r="AQ292" s="174">
        <f t="shared" si="335"/>
        <v>0</v>
      </c>
      <c r="AR292" s="174">
        <f t="shared" si="335"/>
        <v>0.0714285714285714</v>
      </c>
      <c r="AS292" s="174">
        <f t="shared" si="335"/>
        <v>0.142857142857143</v>
      </c>
      <c r="AT292" s="174">
        <f t="shared" si="335"/>
        <v>0</v>
      </c>
      <c r="AU292" s="174">
        <f t="shared" si="335"/>
        <v>0</v>
      </c>
      <c r="AV292" s="175">
        <f t="shared" si="305"/>
        <v>1</v>
      </c>
      <c r="AW292" s="176" t="e">
        <f>#REF!/1000</f>
        <v>#REF!</v>
      </c>
      <c r="AX292" s="176" t="e">
        <f>#REF!/1000</f>
        <v>#REF!</v>
      </c>
      <c r="AY292" s="176" t="e">
        <f>#REF!/1000</f>
        <v>#REF!</v>
      </c>
      <c r="AZ292" s="176" t="e">
        <f>#REF!/1000</f>
        <v>#REF!</v>
      </c>
      <c r="BA292" s="176" t="e">
        <f>#REF!/1000</f>
        <v>#REF!</v>
      </c>
      <c r="BB292" s="176" t="e">
        <f>#REF!/1000</f>
        <v>#REF!</v>
      </c>
      <c r="BC292" s="176" t="e">
        <f>#REF!/1000</f>
        <v>#REF!</v>
      </c>
      <c r="BD292" s="176" t="e">
        <f>#REF!/1000</f>
        <v>#REF!</v>
      </c>
      <c r="BE292" s="177" t="e">
        <f>#REF!/1000</f>
        <v>#REF!</v>
      </c>
      <c r="BF292" s="177" t="e">
        <f>#REF!/1000</f>
        <v>#REF!</v>
      </c>
      <c r="BG292" s="178" t="e">
        <f t="shared" si="306"/>
        <v>#REF!</v>
      </c>
    </row>
    <row r="293" ht="16" customHeight="1" spans="1:59">
      <c r="A293" s="22">
        <v>287</v>
      </c>
      <c r="B293" s="39" t="s">
        <v>5825</v>
      </c>
      <c r="C293" s="68" t="s">
        <v>5826</v>
      </c>
      <c r="D293" s="22">
        <v>166</v>
      </c>
      <c r="E293" s="22">
        <v>1</v>
      </c>
      <c r="F293" s="144">
        <v>2605131077</v>
      </c>
      <c r="G293" s="144" t="s">
        <v>3693</v>
      </c>
      <c r="H293" s="144" t="s">
        <v>3693</v>
      </c>
      <c r="I293" s="144" t="s">
        <v>5326</v>
      </c>
      <c r="J293" s="144" t="s">
        <v>5327</v>
      </c>
      <c r="K293" s="144">
        <f t="shared" si="296"/>
        <v>0.15</v>
      </c>
      <c r="L293" s="157">
        <v>0.15</v>
      </c>
      <c r="M293" s="171">
        <v>0.6</v>
      </c>
      <c r="N293" s="171"/>
      <c r="O293" s="171"/>
      <c r="P293" s="171">
        <v>0.2</v>
      </c>
      <c r="Q293" s="171"/>
      <c r="R293" s="171"/>
      <c r="S293" s="171">
        <v>0.0666666666666667</v>
      </c>
      <c r="T293" s="171">
        <v>0.133333333333333</v>
      </c>
      <c r="U293" s="171"/>
      <c r="V293" s="171"/>
      <c r="W293" s="22">
        <v>1</v>
      </c>
      <c r="X293" s="29">
        <v>5720</v>
      </c>
      <c r="Y293" s="29">
        <v>5720</v>
      </c>
      <c r="Z293" s="36">
        <v>2650.92</v>
      </c>
      <c r="AA293" s="36">
        <f t="shared" si="297"/>
        <v>1</v>
      </c>
      <c r="AB293" s="29"/>
      <c r="AC293" s="29" t="e">
        <f t="shared" si="298"/>
        <v>#REF!</v>
      </c>
      <c r="AD293" s="29" t="e">
        <f t="shared" si="299"/>
        <v>#REF!</v>
      </c>
      <c r="AE293" s="172" t="e">
        <f t="shared" si="300"/>
        <v>#REF!</v>
      </c>
      <c r="AF293" s="28"/>
      <c r="AG293" s="24">
        <v>0.15</v>
      </c>
      <c r="AH293" s="173">
        <f t="shared" si="301"/>
        <v>1</v>
      </c>
      <c r="AI293" s="173">
        <v>0.15</v>
      </c>
      <c r="AJ293" s="173">
        <f t="shared" si="302"/>
        <v>-0.85</v>
      </c>
      <c r="AK293" s="134">
        <f t="shared" si="303"/>
        <v>0.15</v>
      </c>
      <c r="AL293" s="174">
        <f t="shared" ref="AL293:AU293" si="336">M293</f>
        <v>0.6</v>
      </c>
      <c r="AM293" s="174">
        <f t="shared" si="336"/>
        <v>0</v>
      </c>
      <c r="AN293" s="174">
        <f t="shared" si="336"/>
        <v>0</v>
      </c>
      <c r="AO293" s="174">
        <f t="shared" si="336"/>
        <v>0.2</v>
      </c>
      <c r="AP293" s="174">
        <f t="shared" si="336"/>
        <v>0</v>
      </c>
      <c r="AQ293" s="174">
        <f t="shared" si="336"/>
        <v>0</v>
      </c>
      <c r="AR293" s="174">
        <f t="shared" si="336"/>
        <v>0.0666666666666667</v>
      </c>
      <c r="AS293" s="174">
        <f t="shared" si="336"/>
        <v>0.133333333333333</v>
      </c>
      <c r="AT293" s="174">
        <f t="shared" si="336"/>
        <v>0</v>
      </c>
      <c r="AU293" s="174">
        <f t="shared" si="336"/>
        <v>0</v>
      </c>
      <c r="AV293" s="175">
        <f t="shared" si="305"/>
        <v>1</v>
      </c>
      <c r="AW293" s="176" t="e">
        <f>#REF!/1000</f>
        <v>#REF!</v>
      </c>
      <c r="AX293" s="176" t="e">
        <f>#REF!/1000</f>
        <v>#REF!</v>
      </c>
      <c r="AY293" s="176" t="e">
        <f>#REF!/1000</f>
        <v>#REF!</v>
      </c>
      <c r="AZ293" s="176" t="e">
        <f>#REF!/1000</f>
        <v>#REF!</v>
      </c>
      <c r="BA293" s="176" t="e">
        <f>#REF!/1000</f>
        <v>#REF!</v>
      </c>
      <c r="BB293" s="176" t="e">
        <f>#REF!/1000</f>
        <v>#REF!</v>
      </c>
      <c r="BC293" s="176" t="e">
        <f>#REF!/1000</f>
        <v>#REF!</v>
      </c>
      <c r="BD293" s="176" t="e">
        <f>#REF!/1000</f>
        <v>#REF!</v>
      </c>
      <c r="BE293" s="177" t="e">
        <f>#REF!/1000</f>
        <v>#REF!</v>
      </c>
      <c r="BF293" s="177" t="e">
        <f>#REF!/1000</f>
        <v>#REF!</v>
      </c>
      <c r="BG293" s="178" t="e">
        <f t="shared" si="306"/>
        <v>#REF!</v>
      </c>
    </row>
    <row r="294" ht="16" customHeight="1" spans="1:59">
      <c r="A294" s="22">
        <v>288</v>
      </c>
      <c r="B294" s="39" t="s">
        <v>5827</v>
      </c>
      <c r="C294" s="68" t="s">
        <v>5828</v>
      </c>
      <c r="D294" s="22">
        <v>166</v>
      </c>
      <c r="E294" s="22">
        <v>1</v>
      </c>
      <c r="F294" s="144">
        <v>2605132044</v>
      </c>
      <c r="G294" s="144" t="s">
        <v>3693</v>
      </c>
      <c r="H294" s="144" t="s">
        <v>3693</v>
      </c>
      <c r="I294" s="144" t="s">
        <v>5326</v>
      </c>
      <c r="J294" s="144" t="s">
        <v>5327</v>
      </c>
      <c r="K294" s="144">
        <f t="shared" si="296"/>
        <v>0.15</v>
      </c>
      <c r="L294" s="157">
        <v>0.15</v>
      </c>
      <c r="M294" s="171">
        <v>0.6</v>
      </c>
      <c r="N294" s="171"/>
      <c r="O294" s="171"/>
      <c r="P294" s="171">
        <v>0.2</v>
      </c>
      <c r="Q294" s="171"/>
      <c r="R294" s="171"/>
      <c r="S294" s="171">
        <v>0.0666666666666667</v>
      </c>
      <c r="T294" s="171">
        <v>0.133333333333333</v>
      </c>
      <c r="U294" s="171"/>
      <c r="V294" s="171"/>
      <c r="W294" s="22">
        <v>1</v>
      </c>
      <c r="X294" s="29">
        <v>2820</v>
      </c>
      <c r="Y294" s="29">
        <v>2820</v>
      </c>
      <c r="Z294" s="36">
        <v>1315.71</v>
      </c>
      <c r="AA294" s="36">
        <f t="shared" si="297"/>
        <v>1</v>
      </c>
      <c r="AB294" s="29"/>
      <c r="AC294" s="29" t="e">
        <f t="shared" si="298"/>
        <v>#REF!</v>
      </c>
      <c r="AD294" s="29" t="e">
        <f t="shared" si="299"/>
        <v>#REF!</v>
      </c>
      <c r="AE294" s="172" t="e">
        <f t="shared" si="300"/>
        <v>#REF!</v>
      </c>
      <c r="AF294" s="28"/>
      <c r="AG294" s="24">
        <v>0.15</v>
      </c>
      <c r="AH294" s="173">
        <f t="shared" si="301"/>
        <v>1</v>
      </c>
      <c r="AI294" s="173">
        <v>0.15</v>
      </c>
      <c r="AJ294" s="173">
        <f t="shared" si="302"/>
        <v>-0.85</v>
      </c>
      <c r="AK294" s="134">
        <f t="shared" si="303"/>
        <v>0.15</v>
      </c>
      <c r="AL294" s="174">
        <f t="shared" ref="AL294:AU294" si="337">M294</f>
        <v>0.6</v>
      </c>
      <c r="AM294" s="174">
        <f t="shared" si="337"/>
        <v>0</v>
      </c>
      <c r="AN294" s="174">
        <f t="shared" si="337"/>
        <v>0</v>
      </c>
      <c r="AO294" s="174">
        <f t="shared" si="337"/>
        <v>0.2</v>
      </c>
      <c r="AP294" s="174">
        <f t="shared" si="337"/>
        <v>0</v>
      </c>
      <c r="AQ294" s="174">
        <f t="shared" si="337"/>
        <v>0</v>
      </c>
      <c r="AR294" s="174">
        <f t="shared" si="337"/>
        <v>0.0666666666666667</v>
      </c>
      <c r="AS294" s="174">
        <f t="shared" si="337"/>
        <v>0.133333333333333</v>
      </c>
      <c r="AT294" s="174">
        <f t="shared" si="337"/>
        <v>0</v>
      </c>
      <c r="AU294" s="174">
        <f t="shared" si="337"/>
        <v>0</v>
      </c>
      <c r="AV294" s="175">
        <f t="shared" si="305"/>
        <v>1</v>
      </c>
      <c r="AW294" s="176" t="e">
        <f>#REF!/1000</f>
        <v>#REF!</v>
      </c>
      <c r="AX294" s="176" t="e">
        <f>#REF!/1000</f>
        <v>#REF!</v>
      </c>
      <c r="AY294" s="176" t="e">
        <f>#REF!/1000</f>
        <v>#REF!</v>
      </c>
      <c r="AZ294" s="176" t="e">
        <f>#REF!/1000</f>
        <v>#REF!</v>
      </c>
      <c r="BA294" s="176" t="e">
        <f>#REF!/1000</f>
        <v>#REF!</v>
      </c>
      <c r="BB294" s="176" t="e">
        <f>#REF!/1000</f>
        <v>#REF!</v>
      </c>
      <c r="BC294" s="176" t="e">
        <f>#REF!/1000</f>
        <v>#REF!</v>
      </c>
      <c r="BD294" s="176" t="e">
        <f>#REF!/1000</f>
        <v>#REF!</v>
      </c>
      <c r="BE294" s="177" t="e">
        <f>#REF!/1000</f>
        <v>#REF!</v>
      </c>
      <c r="BF294" s="177" t="e">
        <f>#REF!/1000</f>
        <v>#REF!</v>
      </c>
      <c r="BG294" s="178" t="e">
        <f t="shared" si="306"/>
        <v>#REF!</v>
      </c>
    </row>
    <row r="295" ht="16" customHeight="1" spans="1:59">
      <c r="A295" s="22">
        <v>289</v>
      </c>
      <c r="B295" s="39" t="s">
        <v>5829</v>
      </c>
      <c r="C295" s="68" t="s">
        <v>5830</v>
      </c>
      <c r="D295" s="22">
        <v>166</v>
      </c>
      <c r="E295" s="22">
        <v>1</v>
      </c>
      <c r="F295" s="144">
        <v>2605133967</v>
      </c>
      <c r="G295" s="144" t="s">
        <v>3693</v>
      </c>
      <c r="H295" s="144" t="s">
        <v>3693</v>
      </c>
      <c r="I295" s="144" t="s">
        <v>5326</v>
      </c>
      <c r="J295" s="144" t="s">
        <v>5327</v>
      </c>
      <c r="K295" s="144">
        <f t="shared" si="296"/>
        <v>0.15</v>
      </c>
      <c r="L295" s="157">
        <v>0.15</v>
      </c>
      <c r="M295" s="171">
        <v>0.6</v>
      </c>
      <c r="N295" s="171"/>
      <c r="O295" s="171"/>
      <c r="P295" s="171">
        <v>0.2</v>
      </c>
      <c r="Q295" s="171"/>
      <c r="R295" s="171"/>
      <c r="S295" s="171">
        <v>0.0666666666666667</v>
      </c>
      <c r="T295" s="171">
        <v>0.133333333333333</v>
      </c>
      <c r="U295" s="171"/>
      <c r="V295" s="171"/>
      <c r="W295" s="22">
        <v>1</v>
      </c>
      <c r="X295" s="29">
        <v>2300</v>
      </c>
      <c r="Y295" s="29">
        <v>2300</v>
      </c>
      <c r="Z295" s="36">
        <v>1208.51</v>
      </c>
      <c r="AA295" s="36">
        <f t="shared" si="297"/>
        <v>1</v>
      </c>
      <c r="AB295" s="29"/>
      <c r="AC295" s="29" t="e">
        <f t="shared" si="298"/>
        <v>#REF!</v>
      </c>
      <c r="AD295" s="29" t="e">
        <f t="shared" si="299"/>
        <v>#REF!</v>
      </c>
      <c r="AE295" s="172" t="e">
        <f t="shared" si="300"/>
        <v>#REF!</v>
      </c>
      <c r="AF295" s="28"/>
      <c r="AG295" s="24">
        <v>0.15</v>
      </c>
      <c r="AH295" s="173">
        <f t="shared" si="301"/>
        <v>1</v>
      </c>
      <c r="AI295" s="173">
        <v>0.15</v>
      </c>
      <c r="AJ295" s="173">
        <f t="shared" si="302"/>
        <v>-0.85</v>
      </c>
      <c r="AK295" s="134">
        <f t="shared" si="303"/>
        <v>0.15</v>
      </c>
      <c r="AL295" s="174">
        <f t="shared" ref="AL295:AU295" si="338">M295</f>
        <v>0.6</v>
      </c>
      <c r="AM295" s="174">
        <f t="shared" si="338"/>
        <v>0</v>
      </c>
      <c r="AN295" s="174">
        <f t="shared" si="338"/>
        <v>0</v>
      </c>
      <c r="AO295" s="174">
        <f t="shared" si="338"/>
        <v>0.2</v>
      </c>
      <c r="AP295" s="174">
        <f t="shared" si="338"/>
        <v>0</v>
      </c>
      <c r="AQ295" s="174">
        <f t="shared" si="338"/>
        <v>0</v>
      </c>
      <c r="AR295" s="174">
        <f t="shared" si="338"/>
        <v>0.0666666666666667</v>
      </c>
      <c r="AS295" s="174">
        <f t="shared" si="338"/>
        <v>0.133333333333333</v>
      </c>
      <c r="AT295" s="174">
        <f t="shared" si="338"/>
        <v>0</v>
      </c>
      <c r="AU295" s="174">
        <f t="shared" si="338"/>
        <v>0</v>
      </c>
      <c r="AV295" s="175">
        <f t="shared" si="305"/>
        <v>1</v>
      </c>
      <c r="AW295" s="176" t="e">
        <f>#REF!/1000</f>
        <v>#REF!</v>
      </c>
      <c r="AX295" s="176" t="e">
        <f>#REF!/1000</f>
        <v>#REF!</v>
      </c>
      <c r="AY295" s="176" t="e">
        <f>#REF!/1000</f>
        <v>#REF!</v>
      </c>
      <c r="AZ295" s="176" t="e">
        <f>#REF!/1000</f>
        <v>#REF!</v>
      </c>
      <c r="BA295" s="176" t="e">
        <f>#REF!/1000</f>
        <v>#REF!</v>
      </c>
      <c r="BB295" s="176" t="e">
        <f>#REF!/1000</f>
        <v>#REF!</v>
      </c>
      <c r="BC295" s="176" t="e">
        <f>#REF!/1000</f>
        <v>#REF!</v>
      </c>
      <c r="BD295" s="176" t="e">
        <f>#REF!/1000</f>
        <v>#REF!</v>
      </c>
      <c r="BE295" s="177" t="e">
        <f>#REF!/1000</f>
        <v>#REF!</v>
      </c>
      <c r="BF295" s="177" t="e">
        <f>#REF!/1000</f>
        <v>#REF!</v>
      </c>
      <c r="BG295" s="178" t="e">
        <f t="shared" si="306"/>
        <v>#REF!</v>
      </c>
    </row>
    <row r="296" ht="16" customHeight="1" spans="1:59">
      <c r="A296" s="22">
        <v>290</v>
      </c>
      <c r="B296" s="39" t="s">
        <v>5831</v>
      </c>
      <c r="C296" s="68" t="s">
        <v>5832</v>
      </c>
      <c r="D296" s="22">
        <v>166</v>
      </c>
      <c r="E296" s="22">
        <v>1</v>
      </c>
      <c r="F296" s="144">
        <v>2605133041</v>
      </c>
      <c r="G296" s="144" t="s">
        <v>3693</v>
      </c>
      <c r="H296" s="144" t="s">
        <v>3693</v>
      </c>
      <c r="I296" s="144" t="s">
        <v>5326</v>
      </c>
      <c r="J296" s="144" t="s">
        <v>5327</v>
      </c>
      <c r="K296" s="144">
        <f t="shared" si="296"/>
        <v>1.34</v>
      </c>
      <c r="L296" s="157">
        <v>1.34</v>
      </c>
      <c r="M296" s="171">
        <v>0.604477611940298</v>
      </c>
      <c r="N296" s="171">
        <v>0.0298507462686567</v>
      </c>
      <c r="O296" s="171"/>
      <c r="P296" s="171">
        <v>0.17910447761194</v>
      </c>
      <c r="Q296" s="171"/>
      <c r="R296" s="171"/>
      <c r="S296" s="171">
        <v>0.0671641791044776</v>
      </c>
      <c r="T296" s="171">
        <v>0.119402985074627</v>
      </c>
      <c r="U296" s="171"/>
      <c r="V296" s="171"/>
      <c r="W296" s="22">
        <v>1</v>
      </c>
      <c r="X296" s="29">
        <v>890</v>
      </c>
      <c r="Y296" s="29">
        <v>890</v>
      </c>
      <c r="Z296" s="36">
        <v>360.6</v>
      </c>
      <c r="AA296" s="36">
        <f t="shared" si="297"/>
        <v>1</v>
      </c>
      <c r="AB296" s="29"/>
      <c r="AC296" s="29" t="e">
        <f t="shared" si="298"/>
        <v>#REF!</v>
      </c>
      <c r="AD296" s="29" t="e">
        <f t="shared" si="299"/>
        <v>#REF!</v>
      </c>
      <c r="AE296" s="172" t="e">
        <f t="shared" si="300"/>
        <v>#REF!</v>
      </c>
      <c r="AF296" s="28"/>
      <c r="AG296" s="24">
        <v>1.34</v>
      </c>
      <c r="AH296" s="173">
        <f t="shared" si="301"/>
        <v>0.999999999999999</v>
      </c>
      <c r="AI296" s="173">
        <v>1.345</v>
      </c>
      <c r="AJ296" s="173">
        <f t="shared" si="302"/>
        <v>0.340000000000001</v>
      </c>
      <c r="AK296" s="134">
        <f t="shared" si="303"/>
        <v>1.34</v>
      </c>
      <c r="AL296" s="174">
        <f t="shared" ref="AL296:AU296" si="339">M296</f>
        <v>0.604477611940298</v>
      </c>
      <c r="AM296" s="174">
        <f t="shared" si="339"/>
        <v>0.0298507462686567</v>
      </c>
      <c r="AN296" s="174">
        <f t="shared" si="339"/>
        <v>0</v>
      </c>
      <c r="AO296" s="174">
        <f t="shared" si="339"/>
        <v>0.17910447761194</v>
      </c>
      <c r="AP296" s="174">
        <f t="shared" si="339"/>
        <v>0</v>
      </c>
      <c r="AQ296" s="174">
        <f t="shared" si="339"/>
        <v>0</v>
      </c>
      <c r="AR296" s="174">
        <f t="shared" si="339"/>
        <v>0.0671641791044776</v>
      </c>
      <c r="AS296" s="174">
        <f t="shared" si="339"/>
        <v>0.119402985074627</v>
      </c>
      <c r="AT296" s="174">
        <f t="shared" si="339"/>
        <v>0</v>
      </c>
      <c r="AU296" s="174">
        <f t="shared" si="339"/>
        <v>0</v>
      </c>
      <c r="AV296" s="175">
        <f t="shared" si="305"/>
        <v>0.999999999999999</v>
      </c>
      <c r="AW296" s="176" t="e">
        <f>#REF!/1000</f>
        <v>#REF!</v>
      </c>
      <c r="AX296" s="176" t="e">
        <f>#REF!/1000</f>
        <v>#REF!</v>
      </c>
      <c r="AY296" s="176" t="e">
        <f>#REF!/1000</f>
        <v>#REF!</v>
      </c>
      <c r="AZ296" s="176" t="e">
        <f>#REF!/1000</f>
        <v>#REF!</v>
      </c>
      <c r="BA296" s="176" t="e">
        <f>#REF!/1000</f>
        <v>#REF!</v>
      </c>
      <c r="BB296" s="176" t="e">
        <f>#REF!/1000</f>
        <v>#REF!</v>
      </c>
      <c r="BC296" s="176" t="e">
        <f>#REF!/1000</f>
        <v>#REF!</v>
      </c>
      <c r="BD296" s="176" t="e">
        <f>#REF!/1000</f>
        <v>#REF!</v>
      </c>
      <c r="BE296" s="177" t="e">
        <f>#REF!/1000</f>
        <v>#REF!</v>
      </c>
      <c r="BF296" s="177" t="e">
        <f>#REF!/1000</f>
        <v>#REF!</v>
      </c>
      <c r="BG296" s="178" t="e">
        <f t="shared" si="306"/>
        <v>#REF!</v>
      </c>
    </row>
    <row r="297" ht="16" customHeight="1" spans="1:59">
      <c r="A297" s="22">
        <v>291</v>
      </c>
      <c r="B297" s="39" t="s">
        <v>5833</v>
      </c>
      <c r="C297" s="68" t="s">
        <v>5834</v>
      </c>
      <c r="D297" s="22">
        <v>148</v>
      </c>
      <c r="E297" s="22">
        <v>1</v>
      </c>
      <c r="F297" s="144">
        <v>82838</v>
      </c>
      <c r="G297" s="144" t="s">
        <v>3688</v>
      </c>
      <c r="H297" s="144" t="s">
        <v>3699</v>
      </c>
      <c r="I297" s="144" t="s">
        <v>5317</v>
      </c>
      <c r="J297" s="144" t="s">
        <v>5314</v>
      </c>
      <c r="K297" s="144">
        <f t="shared" si="296"/>
        <v>1</v>
      </c>
      <c r="L297" s="157">
        <v>1</v>
      </c>
      <c r="M297" s="171">
        <v>0.6</v>
      </c>
      <c r="N297" s="171">
        <v>0.03</v>
      </c>
      <c r="O297" s="171"/>
      <c r="P297" s="171">
        <v>0.18</v>
      </c>
      <c r="Q297" s="171"/>
      <c r="R297" s="171"/>
      <c r="S297" s="171">
        <v>0.07</v>
      </c>
      <c r="T297" s="171">
        <v>0.12</v>
      </c>
      <c r="U297" s="171"/>
      <c r="V297" s="171"/>
      <c r="W297" s="22">
        <v>1</v>
      </c>
      <c r="X297" s="29">
        <v>8597.43</v>
      </c>
      <c r="Y297" s="29">
        <v>8597.43</v>
      </c>
      <c r="Z297" s="36">
        <v>3508.57</v>
      </c>
      <c r="AA297" s="36">
        <f t="shared" si="297"/>
        <v>1</v>
      </c>
      <c r="AB297" s="29"/>
      <c r="AC297" s="29" t="e">
        <f t="shared" si="298"/>
        <v>#REF!</v>
      </c>
      <c r="AD297" s="29" t="e">
        <f t="shared" si="299"/>
        <v>#REF!</v>
      </c>
      <c r="AE297" s="172" t="e">
        <f t="shared" si="300"/>
        <v>#REF!</v>
      </c>
      <c r="AF297" s="28"/>
      <c r="AG297" s="24">
        <v>1</v>
      </c>
      <c r="AH297" s="173">
        <f t="shared" si="301"/>
        <v>1</v>
      </c>
      <c r="AI297" s="173"/>
      <c r="AJ297" s="173">
        <f t="shared" si="302"/>
        <v>0</v>
      </c>
      <c r="AK297" s="134">
        <f t="shared" si="303"/>
        <v>1</v>
      </c>
      <c r="AL297" s="174">
        <f t="shared" ref="AL297:AU297" si="340">M297</f>
        <v>0.6</v>
      </c>
      <c r="AM297" s="174">
        <f t="shared" si="340"/>
        <v>0.03</v>
      </c>
      <c r="AN297" s="174">
        <f t="shared" si="340"/>
        <v>0</v>
      </c>
      <c r="AO297" s="174">
        <f t="shared" si="340"/>
        <v>0.18</v>
      </c>
      <c r="AP297" s="174">
        <f t="shared" si="340"/>
        <v>0</v>
      </c>
      <c r="AQ297" s="174">
        <f t="shared" si="340"/>
        <v>0</v>
      </c>
      <c r="AR297" s="174">
        <f t="shared" si="340"/>
        <v>0.07</v>
      </c>
      <c r="AS297" s="174">
        <f t="shared" si="340"/>
        <v>0.12</v>
      </c>
      <c r="AT297" s="174">
        <f t="shared" si="340"/>
        <v>0</v>
      </c>
      <c r="AU297" s="174">
        <f t="shared" si="340"/>
        <v>0</v>
      </c>
      <c r="AV297" s="175">
        <f t="shared" si="305"/>
        <v>1</v>
      </c>
      <c r="AW297" s="176" t="e">
        <f>#REF!/1000</f>
        <v>#REF!</v>
      </c>
      <c r="AX297" s="176" t="e">
        <f>#REF!/1000</f>
        <v>#REF!</v>
      </c>
      <c r="AY297" s="176" t="e">
        <f>#REF!/1000</f>
        <v>#REF!</v>
      </c>
      <c r="AZ297" s="176" t="e">
        <f>#REF!/1000</f>
        <v>#REF!</v>
      </c>
      <c r="BA297" s="176" t="e">
        <f>#REF!/1000</f>
        <v>#REF!</v>
      </c>
      <c r="BB297" s="176" t="e">
        <f>#REF!/1000</f>
        <v>#REF!</v>
      </c>
      <c r="BC297" s="176" t="e">
        <f>#REF!/1000</f>
        <v>#REF!</v>
      </c>
      <c r="BD297" s="176" t="e">
        <f>#REF!/1000</f>
        <v>#REF!</v>
      </c>
      <c r="BE297" s="177" t="e">
        <f>#REF!/1000</f>
        <v>#REF!</v>
      </c>
      <c r="BF297" s="177" t="e">
        <f>#REF!/1000</f>
        <v>#REF!</v>
      </c>
      <c r="BG297" s="178" t="e">
        <f t="shared" si="306"/>
        <v>#REF!</v>
      </c>
    </row>
    <row r="298" ht="16" customHeight="1" spans="1:59">
      <c r="A298" s="22">
        <v>292</v>
      </c>
      <c r="B298" s="39" t="s">
        <v>5835</v>
      </c>
      <c r="C298" s="68" t="s">
        <v>5836</v>
      </c>
      <c r="D298" s="22">
        <v>141</v>
      </c>
      <c r="E298" s="22">
        <v>3</v>
      </c>
      <c r="F298" s="144">
        <v>82818</v>
      </c>
      <c r="G298" s="144" t="s">
        <v>3688</v>
      </c>
      <c r="H298" s="144" t="s">
        <v>3699</v>
      </c>
      <c r="I298" s="144" t="s">
        <v>5317</v>
      </c>
      <c r="J298" s="144" t="s">
        <v>5314</v>
      </c>
      <c r="K298" s="144">
        <f t="shared" si="296"/>
        <v>2</v>
      </c>
      <c r="L298" s="157">
        <v>6</v>
      </c>
      <c r="M298" s="171">
        <v>0.35</v>
      </c>
      <c r="N298" s="171">
        <v>0.02</v>
      </c>
      <c r="O298" s="171">
        <v>0.08</v>
      </c>
      <c r="P298" s="171">
        <v>0.15</v>
      </c>
      <c r="Q298" s="171"/>
      <c r="R298" s="171"/>
      <c r="S298" s="171">
        <v>0.25</v>
      </c>
      <c r="T298" s="171">
        <v>0.15</v>
      </c>
      <c r="U298" s="171"/>
      <c r="V298" s="171"/>
      <c r="W298" s="22">
        <v>3</v>
      </c>
      <c r="X298" s="29">
        <v>8488.74333333333</v>
      </c>
      <c r="Y298" s="29">
        <v>25466.23</v>
      </c>
      <c r="Z298" s="36">
        <v>10233.33</v>
      </c>
      <c r="AA298" s="36">
        <f t="shared" si="297"/>
        <v>3</v>
      </c>
      <c r="AB298" s="29"/>
      <c r="AC298" s="29" t="e">
        <f t="shared" si="298"/>
        <v>#REF!</v>
      </c>
      <c r="AD298" s="29" t="e">
        <f t="shared" si="299"/>
        <v>#REF!</v>
      </c>
      <c r="AE298" s="172" t="e">
        <f t="shared" si="300"/>
        <v>#REF!</v>
      </c>
      <c r="AF298" s="28"/>
      <c r="AG298" s="24">
        <v>6</v>
      </c>
      <c r="AH298" s="173">
        <f t="shared" si="301"/>
        <v>1</v>
      </c>
      <c r="AI298" s="173">
        <v>6</v>
      </c>
      <c r="AJ298" s="173">
        <f t="shared" si="302"/>
        <v>5</v>
      </c>
      <c r="AK298" s="134">
        <f t="shared" si="303"/>
        <v>2</v>
      </c>
      <c r="AL298" s="174">
        <f t="shared" ref="AL298:AU298" si="341">M298</f>
        <v>0.35</v>
      </c>
      <c r="AM298" s="174">
        <f t="shared" si="341"/>
        <v>0.02</v>
      </c>
      <c r="AN298" s="174">
        <f t="shared" si="341"/>
        <v>0.08</v>
      </c>
      <c r="AO298" s="174">
        <f t="shared" si="341"/>
        <v>0.15</v>
      </c>
      <c r="AP298" s="174">
        <f t="shared" si="341"/>
        <v>0</v>
      </c>
      <c r="AQ298" s="174">
        <f t="shared" si="341"/>
        <v>0</v>
      </c>
      <c r="AR298" s="174">
        <f t="shared" si="341"/>
        <v>0.25</v>
      </c>
      <c r="AS298" s="174">
        <f t="shared" si="341"/>
        <v>0.15</v>
      </c>
      <c r="AT298" s="174">
        <f t="shared" si="341"/>
        <v>0</v>
      </c>
      <c r="AU298" s="174">
        <f t="shared" si="341"/>
        <v>0</v>
      </c>
      <c r="AV298" s="175">
        <f t="shared" si="305"/>
        <v>1</v>
      </c>
      <c r="AW298" s="176" t="e">
        <f>#REF!/1000</f>
        <v>#REF!</v>
      </c>
      <c r="AX298" s="176" t="e">
        <f>#REF!/1000</f>
        <v>#REF!</v>
      </c>
      <c r="AY298" s="176" t="e">
        <f>#REF!/1000</f>
        <v>#REF!</v>
      </c>
      <c r="AZ298" s="176" t="e">
        <f>#REF!/1000</f>
        <v>#REF!</v>
      </c>
      <c r="BA298" s="176" t="e">
        <f>#REF!/1000</f>
        <v>#REF!</v>
      </c>
      <c r="BB298" s="176" t="e">
        <f>#REF!/1000</f>
        <v>#REF!</v>
      </c>
      <c r="BC298" s="176" t="e">
        <f>#REF!/1000</f>
        <v>#REF!</v>
      </c>
      <c r="BD298" s="176" t="e">
        <f>#REF!/1000</f>
        <v>#REF!</v>
      </c>
      <c r="BE298" s="177" t="e">
        <f>#REF!/1000</f>
        <v>#REF!</v>
      </c>
      <c r="BF298" s="177" t="e">
        <f>#REF!/1000</f>
        <v>#REF!</v>
      </c>
      <c r="BG298" s="178" t="e">
        <f t="shared" si="306"/>
        <v>#REF!</v>
      </c>
    </row>
    <row r="299" ht="16" customHeight="1" spans="1:59">
      <c r="A299" s="22">
        <v>293</v>
      </c>
      <c r="B299" s="39" t="s">
        <v>291</v>
      </c>
      <c r="C299" s="68" t="s">
        <v>292</v>
      </c>
      <c r="D299" s="22">
        <v>135</v>
      </c>
      <c r="E299" s="22">
        <v>1</v>
      </c>
      <c r="F299" s="144">
        <v>82851</v>
      </c>
      <c r="G299" s="144" t="s">
        <v>3688</v>
      </c>
      <c r="H299" s="144" t="s">
        <v>3699</v>
      </c>
      <c r="I299" s="144" t="s">
        <v>5317</v>
      </c>
      <c r="J299" s="144" t="s">
        <v>5314</v>
      </c>
      <c r="K299" s="144">
        <f t="shared" si="296"/>
        <v>2.7</v>
      </c>
      <c r="L299" s="157">
        <v>2.7</v>
      </c>
      <c r="M299" s="171">
        <v>0.602888086642599</v>
      </c>
      <c r="N299" s="171">
        <v>0.0288808664259928</v>
      </c>
      <c r="O299" s="171"/>
      <c r="P299" s="171">
        <v>0.180505415162455</v>
      </c>
      <c r="Q299" s="171"/>
      <c r="R299" s="171"/>
      <c r="S299" s="171">
        <v>0.0685920577617329</v>
      </c>
      <c r="T299" s="171">
        <v>0.11913357400722</v>
      </c>
      <c r="U299" s="171"/>
      <c r="V299" s="171"/>
      <c r="W299" s="22">
        <v>1</v>
      </c>
      <c r="X299" s="29">
        <v>7651.28</v>
      </c>
      <c r="Y299" s="29">
        <v>7651.28</v>
      </c>
      <c r="Z299" s="36">
        <v>2728.88</v>
      </c>
      <c r="AA299" s="36">
        <f t="shared" si="297"/>
        <v>1</v>
      </c>
      <c r="AB299" s="29"/>
      <c r="AC299" s="29" t="e">
        <f t="shared" si="298"/>
        <v>#REF!</v>
      </c>
      <c r="AD299" s="29" t="e">
        <f t="shared" si="299"/>
        <v>#REF!</v>
      </c>
      <c r="AE299" s="172" t="e">
        <f t="shared" si="300"/>
        <v>#REF!</v>
      </c>
      <c r="AF299" s="28"/>
      <c r="AG299" s="24">
        <v>2.77</v>
      </c>
      <c r="AH299" s="173">
        <f t="shared" si="301"/>
        <v>1</v>
      </c>
      <c r="AI299" s="173">
        <v>2.77</v>
      </c>
      <c r="AJ299" s="173">
        <f t="shared" si="302"/>
        <v>1.77</v>
      </c>
      <c r="AK299" s="134">
        <f t="shared" si="303"/>
        <v>2.7</v>
      </c>
      <c r="AL299" s="174">
        <f t="shared" ref="AL299:AU299" si="342">M299</f>
        <v>0.602888086642599</v>
      </c>
      <c r="AM299" s="174">
        <f t="shared" si="342"/>
        <v>0.0288808664259928</v>
      </c>
      <c r="AN299" s="174">
        <f t="shared" si="342"/>
        <v>0</v>
      </c>
      <c r="AO299" s="174">
        <f t="shared" si="342"/>
        <v>0.180505415162455</v>
      </c>
      <c r="AP299" s="174">
        <f t="shared" si="342"/>
        <v>0</v>
      </c>
      <c r="AQ299" s="174">
        <f t="shared" si="342"/>
        <v>0</v>
      </c>
      <c r="AR299" s="174">
        <f t="shared" si="342"/>
        <v>0.0685920577617329</v>
      </c>
      <c r="AS299" s="174">
        <f t="shared" si="342"/>
        <v>0.11913357400722</v>
      </c>
      <c r="AT299" s="174">
        <f t="shared" si="342"/>
        <v>0</v>
      </c>
      <c r="AU299" s="174">
        <f t="shared" si="342"/>
        <v>0</v>
      </c>
      <c r="AV299" s="175">
        <f t="shared" si="305"/>
        <v>1</v>
      </c>
      <c r="AW299" s="176" t="e">
        <f>#REF!/1000</f>
        <v>#REF!</v>
      </c>
      <c r="AX299" s="176" t="e">
        <f>#REF!/1000</f>
        <v>#REF!</v>
      </c>
      <c r="AY299" s="176" t="e">
        <f>#REF!/1000</f>
        <v>#REF!</v>
      </c>
      <c r="AZ299" s="176" t="e">
        <f>#REF!/1000</f>
        <v>#REF!</v>
      </c>
      <c r="BA299" s="176" t="e">
        <f>#REF!/1000</f>
        <v>#REF!</v>
      </c>
      <c r="BB299" s="176" t="e">
        <f>#REF!/1000</f>
        <v>#REF!</v>
      </c>
      <c r="BC299" s="176" t="e">
        <f>#REF!/1000</f>
        <v>#REF!</v>
      </c>
      <c r="BD299" s="176" t="e">
        <f>#REF!/1000</f>
        <v>#REF!</v>
      </c>
      <c r="BE299" s="177" t="e">
        <f>#REF!/1000</f>
        <v>#REF!</v>
      </c>
      <c r="BF299" s="177" t="e">
        <f>#REF!/1000</f>
        <v>#REF!</v>
      </c>
      <c r="BG299" s="178" t="e">
        <f t="shared" si="306"/>
        <v>#REF!</v>
      </c>
    </row>
    <row r="300" ht="16" customHeight="1" spans="1:59">
      <c r="A300" s="22">
        <v>294</v>
      </c>
      <c r="B300" s="39" t="s">
        <v>5837</v>
      </c>
      <c r="C300" s="68" t="s">
        <v>5838</v>
      </c>
      <c r="D300" s="22">
        <v>148</v>
      </c>
      <c r="E300" s="22">
        <v>2</v>
      </c>
      <c r="F300" s="144">
        <v>82819</v>
      </c>
      <c r="G300" s="144" t="s">
        <v>3688</v>
      </c>
      <c r="H300" s="144" t="s">
        <v>3699</v>
      </c>
      <c r="I300" s="144" t="s">
        <v>5317</v>
      </c>
      <c r="J300" s="144" t="s">
        <v>5314</v>
      </c>
      <c r="K300" s="144">
        <f t="shared" si="296"/>
        <v>2.7</v>
      </c>
      <c r="L300" s="157">
        <v>5.4</v>
      </c>
      <c r="M300" s="171">
        <v>0.6</v>
      </c>
      <c r="N300" s="171">
        <v>0.03</v>
      </c>
      <c r="O300" s="171"/>
      <c r="P300" s="171">
        <v>0.18</v>
      </c>
      <c r="Q300" s="171"/>
      <c r="R300" s="171"/>
      <c r="S300" s="171">
        <v>0.07</v>
      </c>
      <c r="T300" s="171">
        <v>0.12</v>
      </c>
      <c r="U300" s="171"/>
      <c r="V300" s="171"/>
      <c r="W300" s="22">
        <v>2</v>
      </c>
      <c r="X300" s="29">
        <v>7617.645</v>
      </c>
      <c r="Y300" s="29">
        <v>15235.29</v>
      </c>
      <c r="Z300" s="36">
        <v>5457.76</v>
      </c>
      <c r="AA300" s="36">
        <f t="shared" si="297"/>
        <v>2</v>
      </c>
      <c r="AB300" s="29"/>
      <c r="AC300" s="29" t="e">
        <f t="shared" si="298"/>
        <v>#REF!</v>
      </c>
      <c r="AD300" s="29" t="e">
        <f t="shared" si="299"/>
        <v>#REF!</v>
      </c>
      <c r="AE300" s="172" t="e">
        <f t="shared" si="300"/>
        <v>#REF!</v>
      </c>
      <c r="AF300" s="28"/>
      <c r="AG300" s="24">
        <v>2</v>
      </c>
      <c r="AH300" s="173">
        <f t="shared" si="301"/>
        <v>1</v>
      </c>
      <c r="AI300" s="173"/>
      <c r="AJ300" s="173">
        <f t="shared" si="302"/>
        <v>1</v>
      </c>
      <c r="AK300" s="134">
        <f t="shared" si="303"/>
        <v>2.7</v>
      </c>
      <c r="AL300" s="174">
        <f t="shared" ref="AL300:AU300" si="343">M300</f>
        <v>0.6</v>
      </c>
      <c r="AM300" s="174">
        <f t="shared" si="343"/>
        <v>0.03</v>
      </c>
      <c r="AN300" s="174">
        <f t="shared" si="343"/>
        <v>0</v>
      </c>
      <c r="AO300" s="174">
        <f t="shared" si="343"/>
        <v>0.18</v>
      </c>
      <c r="AP300" s="174">
        <f t="shared" si="343"/>
        <v>0</v>
      </c>
      <c r="AQ300" s="174">
        <f t="shared" si="343"/>
        <v>0</v>
      </c>
      <c r="AR300" s="174">
        <f t="shared" si="343"/>
        <v>0.07</v>
      </c>
      <c r="AS300" s="174">
        <f t="shared" si="343"/>
        <v>0.12</v>
      </c>
      <c r="AT300" s="174">
        <f t="shared" si="343"/>
        <v>0</v>
      </c>
      <c r="AU300" s="174">
        <f t="shared" si="343"/>
        <v>0</v>
      </c>
      <c r="AV300" s="175">
        <f t="shared" si="305"/>
        <v>1</v>
      </c>
      <c r="AW300" s="176" t="e">
        <f>#REF!/1000</f>
        <v>#REF!</v>
      </c>
      <c r="AX300" s="176" t="e">
        <f>#REF!/1000</f>
        <v>#REF!</v>
      </c>
      <c r="AY300" s="176" t="e">
        <f>#REF!/1000</f>
        <v>#REF!</v>
      </c>
      <c r="AZ300" s="176" t="e">
        <f>#REF!/1000</f>
        <v>#REF!</v>
      </c>
      <c r="BA300" s="176" t="e">
        <f>#REF!/1000</f>
        <v>#REF!</v>
      </c>
      <c r="BB300" s="176" t="e">
        <f>#REF!/1000</f>
        <v>#REF!</v>
      </c>
      <c r="BC300" s="176" t="e">
        <f>#REF!/1000</f>
        <v>#REF!</v>
      </c>
      <c r="BD300" s="176" t="e">
        <f>#REF!/1000</f>
        <v>#REF!</v>
      </c>
      <c r="BE300" s="177" t="e">
        <f>#REF!/1000</f>
        <v>#REF!</v>
      </c>
      <c r="BF300" s="177" t="e">
        <f>#REF!/1000</f>
        <v>#REF!</v>
      </c>
      <c r="BG300" s="178" t="e">
        <f t="shared" si="306"/>
        <v>#REF!</v>
      </c>
    </row>
    <row r="301" ht="16" customHeight="1" spans="1:59">
      <c r="A301" s="22">
        <v>295</v>
      </c>
      <c r="B301" s="39" t="s">
        <v>5839</v>
      </c>
      <c r="C301" s="68" t="s">
        <v>5840</v>
      </c>
      <c r="D301" s="22">
        <v>190</v>
      </c>
      <c r="E301" s="22">
        <v>1</v>
      </c>
      <c r="F301" s="144">
        <v>82862</v>
      </c>
      <c r="G301" s="144" t="s">
        <v>3688</v>
      </c>
      <c r="H301" s="144" t="s">
        <v>3699</v>
      </c>
      <c r="I301" s="144" t="s">
        <v>5317</v>
      </c>
      <c r="J301" s="144" t="s">
        <v>5314</v>
      </c>
      <c r="K301" s="144">
        <f t="shared" si="296"/>
        <v>2</v>
      </c>
      <c r="L301" s="157">
        <v>2</v>
      </c>
      <c r="M301" s="171">
        <v>0.6</v>
      </c>
      <c r="N301" s="171">
        <v>0.03</v>
      </c>
      <c r="O301" s="171"/>
      <c r="P301" s="171">
        <v>0.18</v>
      </c>
      <c r="Q301" s="171"/>
      <c r="R301" s="171"/>
      <c r="S301" s="171">
        <v>0.07</v>
      </c>
      <c r="T301" s="171">
        <v>0.12</v>
      </c>
      <c r="U301" s="171"/>
      <c r="V301" s="171"/>
      <c r="W301" s="22">
        <v>1</v>
      </c>
      <c r="X301" s="29">
        <v>6629.79</v>
      </c>
      <c r="Y301" s="29">
        <v>6629.79</v>
      </c>
      <c r="Z301" s="36">
        <v>2036.92</v>
      </c>
      <c r="AA301" s="36">
        <f t="shared" si="297"/>
        <v>1</v>
      </c>
      <c r="AB301" s="29"/>
      <c r="AC301" s="29" t="e">
        <f t="shared" si="298"/>
        <v>#REF!</v>
      </c>
      <c r="AD301" s="29" t="e">
        <f t="shared" si="299"/>
        <v>#REF!</v>
      </c>
      <c r="AE301" s="172" t="e">
        <f t="shared" si="300"/>
        <v>#REF!</v>
      </c>
      <c r="AF301" s="28"/>
      <c r="AG301" s="24">
        <v>2</v>
      </c>
      <c r="AH301" s="173">
        <f t="shared" si="301"/>
        <v>1</v>
      </c>
      <c r="AI301" s="173"/>
      <c r="AJ301" s="173">
        <f t="shared" si="302"/>
        <v>1</v>
      </c>
      <c r="AK301" s="134">
        <f t="shared" si="303"/>
        <v>2</v>
      </c>
      <c r="AL301" s="174">
        <f t="shared" ref="AL301:AU301" si="344">M301</f>
        <v>0.6</v>
      </c>
      <c r="AM301" s="174">
        <f t="shared" si="344"/>
        <v>0.03</v>
      </c>
      <c r="AN301" s="174">
        <f t="shared" si="344"/>
        <v>0</v>
      </c>
      <c r="AO301" s="174">
        <f t="shared" si="344"/>
        <v>0.18</v>
      </c>
      <c r="AP301" s="174">
        <f t="shared" si="344"/>
        <v>0</v>
      </c>
      <c r="AQ301" s="174">
        <f t="shared" si="344"/>
        <v>0</v>
      </c>
      <c r="AR301" s="174">
        <f t="shared" si="344"/>
        <v>0.07</v>
      </c>
      <c r="AS301" s="174">
        <f t="shared" si="344"/>
        <v>0.12</v>
      </c>
      <c r="AT301" s="174">
        <f t="shared" si="344"/>
        <v>0</v>
      </c>
      <c r="AU301" s="174">
        <f t="shared" si="344"/>
        <v>0</v>
      </c>
      <c r="AV301" s="175">
        <f t="shared" si="305"/>
        <v>1</v>
      </c>
      <c r="AW301" s="176" t="e">
        <f>#REF!/1000</f>
        <v>#REF!</v>
      </c>
      <c r="AX301" s="176" t="e">
        <f>#REF!/1000</f>
        <v>#REF!</v>
      </c>
      <c r="AY301" s="176" t="e">
        <f>#REF!/1000</f>
        <v>#REF!</v>
      </c>
      <c r="AZ301" s="176" t="e">
        <f>#REF!/1000</f>
        <v>#REF!</v>
      </c>
      <c r="BA301" s="176" t="e">
        <f>#REF!/1000</f>
        <v>#REF!</v>
      </c>
      <c r="BB301" s="176" t="e">
        <f>#REF!/1000</f>
        <v>#REF!</v>
      </c>
      <c r="BC301" s="176" t="e">
        <f>#REF!/1000</f>
        <v>#REF!</v>
      </c>
      <c r="BD301" s="176" t="e">
        <f>#REF!/1000</f>
        <v>#REF!</v>
      </c>
      <c r="BE301" s="177" t="e">
        <f>#REF!/1000</f>
        <v>#REF!</v>
      </c>
      <c r="BF301" s="177" t="e">
        <f>#REF!/1000</f>
        <v>#REF!</v>
      </c>
      <c r="BG301" s="178" t="e">
        <f t="shared" si="306"/>
        <v>#REF!</v>
      </c>
    </row>
    <row r="302" ht="16" customHeight="1" spans="1:59">
      <c r="A302" s="22">
        <v>296</v>
      </c>
      <c r="B302" s="39" t="s">
        <v>5841</v>
      </c>
      <c r="C302" s="68" t="s">
        <v>5842</v>
      </c>
      <c r="D302" s="22">
        <v>148</v>
      </c>
      <c r="E302" s="22">
        <v>1</v>
      </c>
      <c r="F302" s="144">
        <v>82871</v>
      </c>
      <c r="G302" s="144" t="s">
        <v>3688</v>
      </c>
      <c r="H302" s="144" t="s">
        <v>3699</v>
      </c>
      <c r="I302" s="144" t="s">
        <v>5317</v>
      </c>
      <c r="J302" s="144" t="s">
        <v>5314</v>
      </c>
      <c r="K302" s="144">
        <f t="shared" si="296"/>
        <v>0.5</v>
      </c>
      <c r="L302" s="157">
        <v>0.5</v>
      </c>
      <c r="M302" s="171">
        <v>0.6</v>
      </c>
      <c r="N302" s="171">
        <v>0.02</v>
      </c>
      <c r="O302" s="171"/>
      <c r="P302" s="171">
        <v>0.18</v>
      </c>
      <c r="Q302" s="171"/>
      <c r="R302" s="171"/>
      <c r="S302" s="171">
        <v>0.08</v>
      </c>
      <c r="T302" s="171">
        <v>0.12</v>
      </c>
      <c r="U302" s="171"/>
      <c r="V302" s="171"/>
      <c r="W302" s="22">
        <v>1</v>
      </c>
      <c r="X302" s="29">
        <v>4350.27</v>
      </c>
      <c r="Y302" s="29">
        <v>4350.27</v>
      </c>
      <c r="Z302" s="36">
        <v>1374.19</v>
      </c>
      <c r="AA302" s="36">
        <f t="shared" si="297"/>
        <v>1</v>
      </c>
      <c r="AB302" s="29"/>
      <c r="AC302" s="29" t="e">
        <f t="shared" si="298"/>
        <v>#REF!</v>
      </c>
      <c r="AD302" s="29" t="e">
        <f t="shared" si="299"/>
        <v>#REF!</v>
      </c>
      <c r="AE302" s="172" t="e">
        <f t="shared" si="300"/>
        <v>#REF!</v>
      </c>
      <c r="AF302" s="28"/>
      <c r="AG302" s="24">
        <v>0.5</v>
      </c>
      <c r="AH302" s="173">
        <f t="shared" si="301"/>
        <v>1</v>
      </c>
      <c r="AI302" s="173"/>
      <c r="AJ302" s="173">
        <f t="shared" si="302"/>
        <v>-0.5</v>
      </c>
      <c r="AK302" s="134">
        <f t="shared" si="303"/>
        <v>0.5</v>
      </c>
      <c r="AL302" s="174">
        <f t="shared" ref="AL302:AU302" si="345">M302</f>
        <v>0.6</v>
      </c>
      <c r="AM302" s="174">
        <f t="shared" si="345"/>
        <v>0.02</v>
      </c>
      <c r="AN302" s="174">
        <f t="shared" si="345"/>
        <v>0</v>
      </c>
      <c r="AO302" s="174">
        <f t="shared" si="345"/>
        <v>0.18</v>
      </c>
      <c r="AP302" s="174">
        <f t="shared" si="345"/>
        <v>0</v>
      </c>
      <c r="AQ302" s="174">
        <f t="shared" si="345"/>
        <v>0</v>
      </c>
      <c r="AR302" s="174">
        <f t="shared" si="345"/>
        <v>0.08</v>
      </c>
      <c r="AS302" s="174">
        <f t="shared" si="345"/>
        <v>0.12</v>
      </c>
      <c r="AT302" s="174">
        <f t="shared" si="345"/>
        <v>0</v>
      </c>
      <c r="AU302" s="174">
        <f t="shared" si="345"/>
        <v>0</v>
      </c>
      <c r="AV302" s="175">
        <f t="shared" si="305"/>
        <v>1</v>
      </c>
      <c r="AW302" s="176" t="e">
        <f>#REF!/1000</f>
        <v>#REF!</v>
      </c>
      <c r="AX302" s="176" t="e">
        <f>#REF!/1000</f>
        <v>#REF!</v>
      </c>
      <c r="AY302" s="176" t="e">
        <f>#REF!/1000</f>
        <v>#REF!</v>
      </c>
      <c r="AZ302" s="176" t="e">
        <f>#REF!/1000</f>
        <v>#REF!</v>
      </c>
      <c r="BA302" s="176" t="e">
        <f>#REF!/1000</f>
        <v>#REF!</v>
      </c>
      <c r="BB302" s="176" t="e">
        <f>#REF!/1000</f>
        <v>#REF!</v>
      </c>
      <c r="BC302" s="176" t="e">
        <f>#REF!/1000</f>
        <v>#REF!</v>
      </c>
      <c r="BD302" s="176" t="e">
        <f>#REF!/1000</f>
        <v>#REF!</v>
      </c>
      <c r="BE302" s="177" t="e">
        <f>#REF!/1000</f>
        <v>#REF!</v>
      </c>
      <c r="BF302" s="177" t="e">
        <f>#REF!/1000</f>
        <v>#REF!</v>
      </c>
      <c r="BG302" s="178" t="e">
        <f t="shared" si="306"/>
        <v>#REF!</v>
      </c>
    </row>
    <row r="303" ht="16" customHeight="1" spans="1:59">
      <c r="A303" s="22">
        <v>297</v>
      </c>
      <c r="B303" s="39" t="s">
        <v>5843</v>
      </c>
      <c r="C303" s="68" t="s">
        <v>5844</v>
      </c>
      <c r="D303" s="22">
        <v>190</v>
      </c>
      <c r="E303" s="22">
        <v>2</v>
      </c>
      <c r="F303" s="144">
        <v>82875</v>
      </c>
      <c r="G303" s="144" t="s">
        <v>3688</v>
      </c>
      <c r="H303" s="144" t="s">
        <v>3699</v>
      </c>
      <c r="I303" s="144" t="s">
        <v>5317</v>
      </c>
      <c r="J303" s="144" t="s">
        <v>5314</v>
      </c>
      <c r="K303" s="144">
        <f t="shared" si="296"/>
        <v>0.25</v>
      </c>
      <c r="L303" s="157">
        <v>0.5</v>
      </c>
      <c r="M303" s="171">
        <v>0.6</v>
      </c>
      <c r="N303" s="171">
        <v>0.02</v>
      </c>
      <c r="O303" s="171"/>
      <c r="P303" s="171">
        <v>0.18</v>
      </c>
      <c r="Q303" s="171"/>
      <c r="R303" s="171"/>
      <c r="S303" s="171">
        <v>0.08</v>
      </c>
      <c r="T303" s="171">
        <v>0.12</v>
      </c>
      <c r="U303" s="171"/>
      <c r="V303" s="171"/>
      <c r="W303" s="22">
        <v>2</v>
      </c>
      <c r="X303" s="29">
        <v>4290.685</v>
      </c>
      <c r="Y303" s="29">
        <v>8581.37</v>
      </c>
      <c r="Z303" s="36">
        <v>2709.4</v>
      </c>
      <c r="AA303" s="36">
        <f t="shared" si="297"/>
        <v>2</v>
      </c>
      <c r="AB303" s="29"/>
      <c r="AC303" s="29" t="e">
        <f t="shared" si="298"/>
        <v>#REF!</v>
      </c>
      <c r="AD303" s="29" t="e">
        <f t="shared" si="299"/>
        <v>#REF!</v>
      </c>
      <c r="AE303" s="172" t="e">
        <f t="shared" si="300"/>
        <v>#REF!</v>
      </c>
      <c r="AF303" s="28"/>
      <c r="AG303" s="24">
        <v>0.5</v>
      </c>
      <c r="AH303" s="173">
        <f t="shared" si="301"/>
        <v>1</v>
      </c>
      <c r="AI303" s="173"/>
      <c r="AJ303" s="173">
        <f t="shared" si="302"/>
        <v>-0.5</v>
      </c>
      <c r="AK303" s="134">
        <f t="shared" si="303"/>
        <v>0.25</v>
      </c>
      <c r="AL303" s="174">
        <f t="shared" ref="AL303:AU303" si="346">M303</f>
        <v>0.6</v>
      </c>
      <c r="AM303" s="174">
        <f t="shared" si="346"/>
        <v>0.02</v>
      </c>
      <c r="AN303" s="174">
        <f t="shared" si="346"/>
        <v>0</v>
      </c>
      <c r="AO303" s="174">
        <f t="shared" si="346"/>
        <v>0.18</v>
      </c>
      <c r="AP303" s="174">
        <f t="shared" si="346"/>
        <v>0</v>
      </c>
      <c r="AQ303" s="174">
        <f t="shared" si="346"/>
        <v>0</v>
      </c>
      <c r="AR303" s="174">
        <f t="shared" si="346"/>
        <v>0.08</v>
      </c>
      <c r="AS303" s="174">
        <f t="shared" si="346"/>
        <v>0.12</v>
      </c>
      <c r="AT303" s="174">
        <f t="shared" si="346"/>
        <v>0</v>
      </c>
      <c r="AU303" s="174">
        <f t="shared" si="346"/>
        <v>0</v>
      </c>
      <c r="AV303" s="175">
        <f t="shared" si="305"/>
        <v>1</v>
      </c>
      <c r="AW303" s="176" t="e">
        <f>#REF!/1000</f>
        <v>#REF!</v>
      </c>
      <c r="AX303" s="176" t="e">
        <f>#REF!/1000</f>
        <v>#REF!</v>
      </c>
      <c r="AY303" s="176" t="e">
        <f>#REF!/1000</f>
        <v>#REF!</v>
      </c>
      <c r="AZ303" s="176" t="e">
        <f>#REF!/1000</f>
        <v>#REF!</v>
      </c>
      <c r="BA303" s="176" t="e">
        <f>#REF!/1000</f>
        <v>#REF!</v>
      </c>
      <c r="BB303" s="176" t="e">
        <f>#REF!/1000</f>
        <v>#REF!</v>
      </c>
      <c r="BC303" s="176" t="e">
        <f>#REF!/1000</f>
        <v>#REF!</v>
      </c>
      <c r="BD303" s="176" t="e">
        <f>#REF!/1000</f>
        <v>#REF!</v>
      </c>
      <c r="BE303" s="177" t="e">
        <f>#REF!/1000</f>
        <v>#REF!</v>
      </c>
      <c r="BF303" s="177" t="e">
        <f>#REF!/1000</f>
        <v>#REF!</v>
      </c>
      <c r="BG303" s="178" t="e">
        <f t="shared" si="306"/>
        <v>#REF!</v>
      </c>
    </row>
    <row r="304" ht="16" customHeight="1" spans="1:59">
      <c r="A304" s="22">
        <v>298</v>
      </c>
      <c r="B304" s="39" t="s">
        <v>5845</v>
      </c>
      <c r="C304" s="68" t="s">
        <v>5846</v>
      </c>
      <c r="D304" s="22">
        <v>171</v>
      </c>
      <c r="E304" s="22">
        <v>1</v>
      </c>
      <c r="F304" s="144">
        <v>82849</v>
      </c>
      <c r="G304" s="144" t="s">
        <v>3688</v>
      </c>
      <c r="H304" s="144" t="s">
        <v>3699</v>
      </c>
      <c r="I304" s="144" t="s">
        <v>5317</v>
      </c>
      <c r="J304" s="144" t="s">
        <v>5314</v>
      </c>
      <c r="K304" s="144">
        <f t="shared" si="296"/>
        <v>1</v>
      </c>
      <c r="L304" s="157">
        <v>1</v>
      </c>
      <c r="M304" s="171"/>
      <c r="N304" s="171">
        <v>0.2</v>
      </c>
      <c r="O304" s="171">
        <v>0.2</v>
      </c>
      <c r="P304" s="171">
        <v>0.1</v>
      </c>
      <c r="Q304" s="171"/>
      <c r="R304" s="171">
        <v>0.35</v>
      </c>
      <c r="S304" s="171">
        <v>0.05</v>
      </c>
      <c r="T304" s="171">
        <v>0.1</v>
      </c>
      <c r="U304" s="171"/>
      <c r="V304" s="171"/>
      <c r="W304" s="22">
        <v>1</v>
      </c>
      <c r="X304" s="29">
        <v>4157.98</v>
      </c>
      <c r="Y304" s="29">
        <v>4157.98</v>
      </c>
      <c r="Z304" s="36">
        <v>1315.71</v>
      </c>
      <c r="AA304" s="36">
        <f t="shared" si="297"/>
        <v>1</v>
      </c>
      <c r="AB304" s="29"/>
      <c r="AC304" s="29" t="e">
        <f t="shared" si="298"/>
        <v>#REF!</v>
      </c>
      <c r="AD304" s="29" t="e">
        <f t="shared" si="299"/>
        <v>#REF!</v>
      </c>
      <c r="AE304" s="172" t="e">
        <f t="shared" si="300"/>
        <v>#REF!</v>
      </c>
      <c r="AF304" s="28"/>
      <c r="AG304" s="24">
        <v>1</v>
      </c>
      <c r="AH304" s="173">
        <f t="shared" si="301"/>
        <v>1</v>
      </c>
      <c r="AI304" s="173">
        <v>1</v>
      </c>
      <c r="AJ304" s="173">
        <f t="shared" si="302"/>
        <v>0</v>
      </c>
      <c r="AK304" s="134">
        <f t="shared" si="303"/>
        <v>1</v>
      </c>
      <c r="AL304" s="174">
        <f t="shared" ref="AL304:AU304" si="347">M304</f>
        <v>0</v>
      </c>
      <c r="AM304" s="174">
        <f t="shared" si="347"/>
        <v>0.2</v>
      </c>
      <c r="AN304" s="174">
        <f t="shared" si="347"/>
        <v>0.2</v>
      </c>
      <c r="AO304" s="174">
        <f t="shared" si="347"/>
        <v>0.1</v>
      </c>
      <c r="AP304" s="174">
        <f t="shared" si="347"/>
        <v>0</v>
      </c>
      <c r="AQ304" s="174">
        <f t="shared" si="347"/>
        <v>0.35</v>
      </c>
      <c r="AR304" s="174">
        <f t="shared" si="347"/>
        <v>0.05</v>
      </c>
      <c r="AS304" s="174">
        <f t="shared" si="347"/>
        <v>0.1</v>
      </c>
      <c r="AT304" s="174">
        <f t="shared" si="347"/>
        <v>0</v>
      </c>
      <c r="AU304" s="174">
        <f t="shared" si="347"/>
        <v>0</v>
      </c>
      <c r="AV304" s="175">
        <f t="shared" si="305"/>
        <v>1</v>
      </c>
      <c r="AW304" s="176" t="e">
        <f>#REF!/1000</f>
        <v>#REF!</v>
      </c>
      <c r="AX304" s="176" t="e">
        <f>#REF!/1000</f>
        <v>#REF!</v>
      </c>
      <c r="AY304" s="176" t="e">
        <f>#REF!/1000</f>
        <v>#REF!</v>
      </c>
      <c r="AZ304" s="176" t="e">
        <f>#REF!/1000</f>
        <v>#REF!</v>
      </c>
      <c r="BA304" s="176" t="e">
        <f>#REF!/1000</f>
        <v>#REF!</v>
      </c>
      <c r="BB304" s="176" t="e">
        <f>#REF!/1000</f>
        <v>#REF!</v>
      </c>
      <c r="BC304" s="176" t="e">
        <f>#REF!/1000</f>
        <v>#REF!</v>
      </c>
      <c r="BD304" s="176" t="e">
        <f>#REF!/1000</f>
        <v>#REF!</v>
      </c>
      <c r="BE304" s="177" t="e">
        <f>#REF!/1000</f>
        <v>#REF!</v>
      </c>
      <c r="BF304" s="177" t="e">
        <f>#REF!/1000</f>
        <v>#REF!</v>
      </c>
      <c r="BG304" s="178" t="e">
        <f t="shared" si="306"/>
        <v>#REF!</v>
      </c>
    </row>
    <row r="305" ht="16" customHeight="1" spans="1:59">
      <c r="A305" s="22">
        <v>299</v>
      </c>
      <c r="B305" s="39" t="s">
        <v>5847</v>
      </c>
      <c r="C305" s="68" t="s">
        <v>5848</v>
      </c>
      <c r="D305" s="22">
        <v>131</v>
      </c>
      <c r="E305" s="22">
        <v>1</v>
      </c>
      <c r="F305" s="144">
        <v>82868</v>
      </c>
      <c r="G305" s="144" t="s">
        <v>3688</v>
      </c>
      <c r="H305" s="144" t="s">
        <v>3699</v>
      </c>
      <c r="I305" s="144" t="s">
        <v>5317</v>
      </c>
      <c r="J305" s="144" t="s">
        <v>5314</v>
      </c>
      <c r="K305" s="144">
        <f t="shared" si="296"/>
        <v>2.7</v>
      </c>
      <c r="L305" s="157">
        <v>2.7</v>
      </c>
      <c r="M305" s="171">
        <v>0.6</v>
      </c>
      <c r="N305" s="171">
        <v>0.03</v>
      </c>
      <c r="O305" s="171"/>
      <c r="P305" s="171">
        <v>0.18</v>
      </c>
      <c r="Q305" s="171"/>
      <c r="R305" s="171"/>
      <c r="S305" s="171">
        <v>0.07</v>
      </c>
      <c r="T305" s="171">
        <v>0.12</v>
      </c>
      <c r="U305" s="171"/>
      <c r="V305" s="171"/>
      <c r="W305" s="22">
        <v>1</v>
      </c>
      <c r="X305" s="29">
        <v>3942.27</v>
      </c>
      <c r="Y305" s="29">
        <v>3942.27</v>
      </c>
      <c r="Z305" s="36">
        <v>1198.76</v>
      </c>
      <c r="AA305" s="36">
        <f t="shared" si="297"/>
        <v>1</v>
      </c>
      <c r="AB305" s="29"/>
      <c r="AC305" s="29" t="e">
        <f t="shared" si="298"/>
        <v>#REF!</v>
      </c>
      <c r="AD305" s="29" t="e">
        <f t="shared" si="299"/>
        <v>#REF!</v>
      </c>
      <c r="AE305" s="172" t="e">
        <f t="shared" si="300"/>
        <v>#REF!</v>
      </c>
      <c r="AF305" s="28"/>
      <c r="AG305" s="24">
        <v>2</v>
      </c>
      <c r="AH305" s="173">
        <f t="shared" si="301"/>
        <v>1</v>
      </c>
      <c r="AI305" s="173"/>
      <c r="AJ305" s="173">
        <f t="shared" si="302"/>
        <v>1</v>
      </c>
      <c r="AK305" s="134">
        <f t="shared" si="303"/>
        <v>2.7</v>
      </c>
      <c r="AL305" s="174">
        <f t="shared" ref="AL305:AU305" si="348">M305</f>
        <v>0.6</v>
      </c>
      <c r="AM305" s="174">
        <f t="shared" si="348"/>
        <v>0.03</v>
      </c>
      <c r="AN305" s="174">
        <f t="shared" si="348"/>
        <v>0</v>
      </c>
      <c r="AO305" s="174">
        <f t="shared" si="348"/>
        <v>0.18</v>
      </c>
      <c r="AP305" s="174">
        <f t="shared" si="348"/>
        <v>0</v>
      </c>
      <c r="AQ305" s="174">
        <f t="shared" si="348"/>
        <v>0</v>
      </c>
      <c r="AR305" s="174">
        <f t="shared" si="348"/>
        <v>0.07</v>
      </c>
      <c r="AS305" s="174">
        <f t="shared" si="348"/>
        <v>0.12</v>
      </c>
      <c r="AT305" s="174">
        <f t="shared" si="348"/>
        <v>0</v>
      </c>
      <c r="AU305" s="174">
        <f t="shared" si="348"/>
        <v>0</v>
      </c>
      <c r="AV305" s="175">
        <f t="shared" si="305"/>
        <v>1</v>
      </c>
      <c r="AW305" s="176" t="e">
        <f>#REF!/1000</f>
        <v>#REF!</v>
      </c>
      <c r="AX305" s="176" t="e">
        <f>#REF!/1000</f>
        <v>#REF!</v>
      </c>
      <c r="AY305" s="176" t="e">
        <f>#REF!/1000</f>
        <v>#REF!</v>
      </c>
      <c r="AZ305" s="176" t="e">
        <f>#REF!/1000</f>
        <v>#REF!</v>
      </c>
      <c r="BA305" s="176" t="e">
        <f>#REF!/1000</f>
        <v>#REF!</v>
      </c>
      <c r="BB305" s="176" t="e">
        <f>#REF!/1000</f>
        <v>#REF!</v>
      </c>
      <c r="BC305" s="176" t="e">
        <f>#REF!/1000</f>
        <v>#REF!</v>
      </c>
      <c r="BD305" s="176" t="e">
        <f>#REF!/1000</f>
        <v>#REF!</v>
      </c>
      <c r="BE305" s="177" t="e">
        <f>#REF!/1000</f>
        <v>#REF!</v>
      </c>
      <c r="BF305" s="177" t="e">
        <f>#REF!/1000</f>
        <v>#REF!</v>
      </c>
      <c r="BG305" s="178" t="e">
        <f t="shared" si="306"/>
        <v>#REF!</v>
      </c>
    </row>
    <row r="306" ht="16" customHeight="1" spans="1:59">
      <c r="A306" s="22">
        <v>300</v>
      </c>
      <c r="B306" s="39" t="s">
        <v>5849</v>
      </c>
      <c r="C306" s="68" t="s">
        <v>5850</v>
      </c>
      <c r="D306" s="22">
        <v>131</v>
      </c>
      <c r="E306" s="22">
        <v>1</v>
      </c>
      <c r="F306" s="144">
        <v>82804</v>
      </c>
      <c r="G306" s="144" t="s">
        <v>3688</v>
      </c>
      <c r="H306" s="144" t="s">
        <v>3699</v>
      </c>
      <c r="I306" s="144" t="s">
        <v>5317</v>
      </c>
      <c r="J306" s="144" t="s">
        <v>5314</v>
      </c>
      <c r="K306" s="144">
        <f t="shared" si="296"/>
        <v>0.5</v>
      </c>
      <c r="L306" s="157">
        <v>0.5</v>
      </c>
      <c r="M306" s="171">
        <v>0.1</v>
      </c>
      <c r="N306" s="171">
        <v>0.05</v>
      </c>
      <c r="O306" s="171">
        <v>0.5</v>
      </c>
      <c r="P306" s="171"/>
      <c r="Q306" s="171"/>
      <c r="R306" s="171">
        <v>0.07</v>
      </c>
      <c r="S306" s="171">
        <v>0.18</v>
      </c>
      <c r="T306" s="171">
        <v>0.1</v>
      </c>
      <c r="U306" s="171"/>
      <c r="V306" s="171"/>
      <c r="W306" s="22">
        <v>1</v>
      </c>
      <c r="X306" s="29">
        <v>3714.43</v>
      </c>
      <c r="Y306" s="29">
        <v>3714.43</v>
      </c>
      <c r="Z306" s="36">
        <v>1081.81</v>
      </c>
      <c r="AA306" s="36">
        <f t="shared" si="297"/>
        <v>1</v>
      </c>
      <c r="AB306" s="29"/>
      <c r="AC306" s="29" t="e">
        <f t="shared" si="298"/>
        <v>#REF!</v>
      </c>
      <c r="AD306" s="29" t="e">
        <f t="shared" si="299"/>
        <v>#REF!</v>
      </c>
      <c r="AE306" s="172" t="e">
        <f t="shared" si="300"/>
        <v>#REF!</v>
      </c>
      <c r="AF306" s="28"/>
      <c r="AG306" s="24">
        <v>25</v>
      </c>
      <c r="AH306" s="173">
        <f t="shared" si="301"/>
        <v>1</v>
      </c>
      <c r="AI306" s="173"/>
      <c r="AJ306" s="173">
        <f t="shared" si="302"/>
        <v>24</v>
      </c>
      <c r="AK306" s="134">
        <f t="shared" si="303"/>
        <v>0.5</v>
      </c>
      <c r="AL306" s="174">
        <f t="shared" ref="AL306:AU306" si="349">M306</f>
        <v>0.1</v>
      </c>
      <c r="AM306" s="174">
        <f t="shared" si="349"/>
        <v>0.05</v>
      </c>
      <c r="AN306" s="174">
        <f t="shared" si="349"/>
        <v>0.5</v>
      </c>
      <c r="AO306" s="174">
        <f t="shared" si="349"/>
        <v>0</v>
      </c>
      <c r="AP306" s="174">
        <f t="shared" si="349"/>
        <v>0</v>
      </c>
      <c r="AQ306" s="174">
        <f t="shared" si="349"/>
        <v>0.07</v>
      </c>
      <c r="AR306" s="174">
        <f t="shared" si="349"/>
        <v>0.18</v>
      </c>
      <c r="AS306" s="174">
        <f t="shared" si="349"/>
        <v>0.1</v>
      </c>
      <c r="AT306" s="174">
        <f t="shared" si="349"/>
        <v>0</v>
      </c>
      <c r="AU306" s="174">
        <f t="shared" si="349"/>
        <v>0</v>
      </c>
      <c r="AV306" s="175">
        <f t="shared" si="305"/>
        <v>1</v>
      </c>
      <c r="AW306" s="176" t="e">
        <f>#REF!/1000</f>
        <v>#REF!</v>
      </c>
      <c r="AX306" s="176" t="e">
        <f>#REF!/1000</f>
        <v>#REF!</v>
      </c>
      <c r="AY306" s="176" t="e">
        <f>#REF!/1000</f>
        <v>#REF!</v>
      </c>
      <c r="AZ306" s="176" t="e">
        <f>#REF!/1000</f>
        <v>#REF!</v>
      </c>
      <c r="BA306" s="176" t="e">
        <f>#REF!/1000</f>
        <v>#REF!</v>
      </c>
      <c r="BB306" s="176" t="e">
        <f>#REF!/1000</f>
        <v>#REF!</v>
      </c>
      <c r="BC306" s="176" t="e">
        <f>#REF!/1000</f>
        <v>#REF!</v>
      </c>
      <c r="BD306" s="176" t="e">
        <f>#REF!/1000</f>
        <v>#REF!</v>
      </c>
      <c r="BE306" s="177" t="e">
        <f>#REF!/1000</f>
        <v>#REF!</v>
      </c>
      <c r="BF306" s="177" t="e">
        <f>#REF!/1000</f>
        <v>#REF!</v>
      </c>
      <c r="BG306" s="178" t="e">
        <f t="shared" si="306"/>
        <v>#REF!</v>
      </c>
    </row>
    <row r="307" ht="16" customHeight="1" spans="1:59">
      <c r="A307" s="22">
        <v>301</v>
      </c>
      <c r="B307" s="39" t="s">
        <v>5851</v>
      </c>
      <c r="C307" s="68" t="s">
        <v>5852</v>
      </c>
      <c r="D307" s="22">
        <v>131</v>
      </c>
      <c r="E307" s="22">
        <v>1</v>
      </c>
      <c r="F307" s="144">
        <v>82806</v>
      </c>
      <c r="G307" s="144" t="s">
        <v>3688</v>
      </c>
      <c r="H307" s="144" t="s">
        <v>3699</v>
      </c>
      <c r="I307" s="144" t="s">
        <v>5317</v>
      </c>
      <c r="J307" s="144" t="s">
        <v>5314</v>
      </c>
      <c r="K307" s="144">
        <f t="shared" si="296"/>
        <v>0.5</v>
      </c>
      <c r="L307" s="157">
        <v>0.5</v>
      </c>
      <c r="M307" s="171">
        <v>0.1</v>
      </c>
      <c r="N307" s="171">
        <v>0.06</v>
      </c>
      <c r="O307" s="171">
        <v>0.48</v>
      </c>
      <c r="P307" s="171"/>
      <c r="Q307" s="171"/>
      <c r="R307" s="171">
        <v>0.08</v>
      </c>
      <c r="S307" s="171">
        <v>0.18</v>
      </c>
      <c r="T307" s="171">
        <v>0.1</v>
      </c>
      <c r="U307" s="171"/>
      <c r="V307" s="171"/>
      <c r="W307" s="22">
        <v>1</v>
      </c>
      <c r="X307" s="29">
        <v>3714.43</v>
      </c>
      <c r="Y307" s="29">
        <v>3714.43</v>
      </c>
      <c r="Z307" s="36">
        <v>1081.81</v>
      </c>
      <c r="AA307" s="36">
        <f t="shared" si="297"/>
        <v>1</v>
      </c>
      <c r="AB307" s="29"/>
      <c r="AC307" s="29" t="e">
        <f t="shared" si="298"/>
        <v>#REF!</v>
      </c>
      <c r="AD307" s="29" t="e">
        <f t="shared" si="299"/>
        <v>#REF!</v>
      </c>
      <c r="AE307" s="172" t="e">
        <f t="shared" si="300"/>
        <v>#REF!</v>
      </c>
      <c r="AF307" s="28"/>
      <c r="AG307" s="24">
        <v>0.5</v>
      </c>
      <c r="AH307" s="173">
        <f t="shared" si="301"/>
        <v>1</v>
      </c>
      <c r="AI307" s="173">
        <v>0.5</v>
      </c>
      <c r="AJ307" s="173">
        <f t="shared" si="302"/>
        <v>-0.5</v>
      </c>
      <c r="AK307" s="134">
        <f t="shared" si="303"/>
        <v>0.5</v>
      </c>
      <c r="AL307" s="174">
        <f t="shared" ref="AL307:AU307" si="350">M307</f>
        <v>0.1</v>
      </c>
      <c r="AM307" s="174">
        <f t="shared" si="350"/>
        <v>0.06</v>
      </c>
      <c r="AN307" s="174">
        <f t="shared" si="350"/>
        <v>0.48</v>
      </c>
      <c r="AO307" s="174">
        <f t="shared" si="350"/>
        <v>0</v>
      </c>
      <c r="AP307" s="174">
        <f t="shared" si="350"/>
        <v>0</v>
      </c>
      <c r="AQ307" s="174">
        <f t="shared" si="350"/>
        <v>0.08</v>
      </c>
      <c r="AR307" s="174">
        <f t="shared" si="350"/>
        <v>0.18</v>
      </c>
      <c r="AS307" s="174">
        <f t="shared" si="350"/>
        <v>0.1</v>
      </c>
      <c r="AT307" s="174">
        <f t="shared" si="350"/>
        <v>0</v>
      </c>
      <c r="AU307" s="174">
        <f t="shared" si="350"/>
        <v>0</v>
      </c>
      <c r="AV307" s="175">
        <f t="shared" si="305"/>
        <v>1</v>
      </c>
      <c r="AW307" s="176" t="e">
        <f>#REF!/1000</f>
        <v>#REF!</v>
      </c>
      <c r="AX307" s="176" t="e">
        <f>#REF!/1000</f>
        <v>#REF!</v>
      </c>
      <c r="AY307" s="176" t="e">
        <f>#REF!/1000</f>
        <v>#REF!</v>
      </c>
      <c r="AZ307" s="176" t="e">
        <f>#REF!/1000</f>
        <v>#REF!</v>
      </c>
      <c r="BA307" s="176" t="e">
        <f>#REF!/1000</f>
        <v>#REF!</v>
      </c>
      <c r="BB307" s="176" t="e">
        <f>#REF!/1000</f>
        <v>#REF!</v>
      </c>
      <c r="BC307" s="176" t="e">
        <f>#REF!/1000</f>
        <v>#REF!</v>
      </c>
      <c r="BD307" s="176" t="e">
        <f>#REF!/1000</f>
        <v>#REF!</v>
      </c>
      <c r="BE307" s="177" t="e">
        <f>#REF!/1000</f>
        <v>#REF!</v>
      </c>
      <c r="BF307" s="177" t="e">
        <f>#REF!/1000</f>
        <v>#REF!</v>
      </c>
      <c r="BG307" s="178" t="e">
        <f t="shared" si="306"/>
        <v>#REF!</v>
      </c>
    </row>
    <row r="308" ht="16" customHeight="1" spans="1:59">
      <c r="A308" s="22">
        <v>302</v>
      </c>
      <c r="B308" s="39" t="s">
        <v>5853</v>
      </c>
      <c r="C308" s="68" t="s">
        <v>5854</v>
      </c>
      <c r="D308" s="22">
        <v>131</v>
      </c>
      <c r="E308" s="22">
        <v>1</v>
      </c>
      <c r="F308" s="144">
        <v>82872</v>
      </c>
      <c r="G308" s="144" t="s">
        <v>3688</v>
      </c>
      <c r="H308" s="144" t="s">
        <v>3699</v>
      </c>
      <c r="I308" s="144" t="s">
        <v>5317</v>
      </c>
      <c r="J308" s="144" t="s">
        <v>5314</v>
      </c>
      <c r="K308" s="144">
        <f t="shared" si="296"/>
        <v>0.5</v>
      </c>
      <c r="L308" s="157">
        <v>0.5</v>
      </c>
      <c r="M308" s="171">
        <v>0.6</v>
      </c>
      <c r="N308" s="171">
        <v>0.02</v>
      </c>
      <c r="O308" s="171"/>
      <c r="P308" s="171">
        <v>0.18</v>
      </c>
      <c r="Q308" s="171"/>
      <c r="R308" s="171"/>
      <c r="S308" s="171">
        <v>0.08</v>
      </c>
      <c r="T308" s="171">
        <v>0.12</v>
      </c>
      <c r="U308" s="171"/>
      <c r="V308" s="171"/>
      <c r="W308" s="22">
        <v>1</v>
      </c>
      <c r="X308" s="29">
        <v>3614.18</v>
      </c>
      <c r="Y308" s="29">
        <v>3614.18</v>
      </c>
      <c r="Z308" s="36">
        <v>1052.57</v>
      </c>
      <c r="AA308" s="36">
        <f t="shared" si="297"/>
        <v>1</v>
      </c>
      <c r="AB308" s="29"/>
      <c r="AC308" s="29" t="e">
        <f t="shared" si="298"/>
        <v>#REF!</v>
      </c>
      <c r="AD308" s="29" t="e">
        <f t="shared" si="299"/>
        <v>#REF!</v>
      </c>
      <c r="AE308" s="172" t="e">
        <f t="shared" si="300"/>
        <v>#REF!</v>
      </c>
      <c r="AF308" s="28"/>
      <c r="AG308" s="24">
        <v>0.5</v>
      </c>
      <c r="AH308" s="173">
        <f t="shared" si="301"/>
        <v>1</v>
      </c>
      <c r="AI308" s="173"/>
      <c r="AJ308" s="173">
        <f t="shared" si="302"/>
        <v>-0.5</v>
      </c>
      <c r="AK308" s="134">
        <f t="shared" si="303"/>
        <v>0.5</v>
      </c>
      <c r="AL308" s="174">
        <f t="shared" ref="AL308:AU308" si="351">M308</f>
        <v>0.6</v>
      </c>
      <c r="AM308" s="174">
        <f t="shared" si="351"/>
        <v>0.02</v>
      </c>
      <c r="AN308" s="174">
        <f t="shared" si="351"/>
        <v>0</v>
      </c>
      <c r="AO308" s="174">
        <f t="shared" si="351"/>
        <v>0.18</v>
      </c>
      <c r="AP308" s="174">
        <f t="shared" si="351"/>
        <v>0</v>
      </c>
      <c r="AQ308" s="174">
        <f t="shared" si="351"/>
        <v>0</v>
      </c>
      <c r="AR308" s="174">
        <f t="shared" si="351"/>
        <v>0.08</v>
      </c>
      <c r="AS308" s="174">
        <f t="shared" si="351"/>
        <v>0.12</v>
      </c>
      <c r="AT308" s="174">
        <f t="shared" si="351"/>
        <v>0</v>
      </c>
      <c r="AU308" s="174">
        <f t="shared" si="351"/>
        <v>0</v>
      </c>
      <c r="AV308" s="175">
        <f t="shared" si="305"/>
        <v>1</v>
      </c>
      <c r="AW308" s="176" t="e">
        <f>#REF!/1000</f>
        <v>#REF!</v>
      </c>
      <c r="AX308" s="176" t="e">
        <f>#REF!/1000</f>
        <v>#REF!</v>
      </c>
      <c r="AY308" s="176" t="e">
        <f>#REF!/1000</f>
        <v>#REF!</v>
      </c>
      <c r="AZ308" s="176" t="e">
        <f>#REF!/1000</f>
        <v>#REF!</v>
      </c>
      <c r="BA308" s="176" t="e">
        <f>#REF!/1000</f>
        <v>#REF!</v>
      </c>
      <c r="BB308" s="176" t="e">
        <f>#REF!/1000</f>
        <v>#REF!</v>
      </c>
      <c r="BC308" s="176" t="e">
        <f>#REF!/1000</f>
        <v>#REF!</v>
      </c>
      <c r="BD308" s="176" t="e">
        <f>#REF!/1000</f>
        <v>#REF!</v>
      </c>
      <c r="BE308" s="177" t="e">
        <f>#REF!/1000</f>
        <v>#REF!</v>
      </c>
      <c r="BF308" s="177" t="e">
        <f>#REF!/1000</f>
        <v>#REF!</v>
      </c>
      <c r="BG308" s="178" t="e">
        <f t="shared" si="306"/>
        <v>#REF!</v>
      </c>
    </row>
    <row r="309" ht="16" customHeight="1" spans="1:59">
      <c r="A309" s="22">
        <v>303</v>
      </c>
      <c r="B309" s="39" t="s">
        <v>5855</v>
      </c>
      <c r="C309" s="68" t="s">
        <v>5856</v>
      </c>
      <c r="D309" s="22">
        <v>131</v>
      </c>
      <c r="E309" s="22">
        <v>1</v>
      </c>
      <c r="F309" s="144">
        <v>82805</v>
      </c>
      <c r="G309" s="144" t="s">
        <v>3688</v>
      </c>
      <c r="H309" s="144" t="s">
        <v>3699</v>
      </c>
      <c r="I309" s="144" t="s">
        <v>5317</v>
      </c>
      <c r="J309" s="144" t="s">
        <v>5314</v>
      </c>
      <c r="K309" s="144">
        <f t="shared" si="296"/>
        <v>0.5</v>
      </c>
      <c r="L309" s="157">
        <v>0.5</v>
      </c>
      <c r="M309" s="171">
        <v>0.1</v>
      </c>
      <c r="N309" s="171">
        <v>0.06</v>
      </c>
      <c r="O309" s="171">
        <v>0.48</v>
      </c>
      <c r="P309" s="171"/>
      <c r="Q309" s="171"/>
      <c r="R309" s="171">
        <v>0.08</v>
      </c>
      <c r="S309" s="171">
        <v>0.18</v>
      </c>
      <c r="T309" s="171">
        <v>0.1</v>
      </c>
      <c r="U309" s="171"/>
      <c r="V309" s="171"/>
      <c r="W309" s="22">
        <v>1</v>
      </c>
      <c r="X309" s="29">
        <v>2785.57</v>
      </c>
      <c r="Y309" s="29">
        <v>2785.57</v>
      </c>
      <c r="Z309" s="36">
        <v>818.67</v>
      </c>
      <c r="AA309" s="36">
        <f t="shared" si="297"/>
        <v>1</v>
      </c>
      <c r="AB309" s="29"/>
      <c r="AC309" s="29" t="e">
        <f t="shared" si="298"/>
        <v>#REF!</v>
      </c>
      <c r="AD309" s="29" t="e">
        <f t="shared" si="299"/>
        <v>#REF!</v>
      </c>
      <c r="AE309" s="172" t="e">
        <f t="shared" si="300"/>
        <v>#REF!</v>
      </c>
      <c r="AF309" s="28"/>
      <c r="AG309" s="24">
        <v>0.5</v>
      </c>
      <c r="AH309" s="173">
        <f t="shared" si="301"/>
        <v>1</v>
      </c>
      <c r="AI309" s="173">
        <v>0.5</v>
      </c>
      <c r="AJ309" s="173">
        <f t="shared" si="302"/>
        <v>-0.5</v>
      </c>
      <c r="AK309" s="134">
        <f t="shared" si="303"/>
        <v>0.5</v>
      </c>
      <c r="AL309" s="174">
        <f t="shared" ref="AL309:AU309" si="352">M309</f>
        <v>0.1</v>
      </c>
      <c r="AM309" s="174">
        <f t="shared" si="352"/>
        <v>0.06</v>
      </c>
      <c r="AN309" s="174">
        <f t="shared" si="352"/>
        <v>0.48</v>
      </c>
      <c r="AO309" s="174">
        <f t="shared" si="352"/>
        <v>0</v>
      </c>
      <c r="AP309" s="174">
        <f t="shared" si="352"/>
        <v>0</v>
      </c>
      <c r="AQ309" s="174">
        <f t="shared" si="352"/>
        <v>0.08</v>
      </c>
      <c r="AR309" s="174">
        <f t="shared" si="352"/>
        <v>0.18</v>
      </c>
      <c r="AS309" s="174">
        <f t="shared" si="352"/>
        <v>0.1</v>
      </c>
      <c r="AT309" s="174">
        <f t="shared" si="352"/>
        <v>0</v>
      </c>
      <c r="AU309" s="174">
        <f t="shared" si="352"/>
        <v>0</v>
      </c>
      <c r="AV309" s="175">
        <f t="shared" si="305"/>
        <v>1</v>
      </c>
      <c r="AW309" s="176" t="e">
        <f>#REF!/1000</f>
        <v>#REF!</v>
      </c>
      <c r="AX309" s="176" t="e">
        <f>#REF!/1000</f>
        <v>#REF!</v>
      </c>
      <c r="AY309" s="176" t="e">
        <f>#REF!/1000</f>
        <v>#REF!</v>
      </c>
      <c r="AZ309" s="176" t="e">
        <f>#REF!/1000</f>
        <v>#REF!</v>
      </c>
      <c r="BA309" s="176" t="e">
        <f>#REF!/1000</f>
        <v>#REF!</v>
      </c>
      <c r="BB309" s="176" t="e">
        <f>#REF!/1000</f>
        <v>#REF!</v>
      </c>
      <c r="BC309" s="176" t="e">
        <f>#REF!/1000</f>
        <v>#REF!</v>
      </c>
      <c r="BD309" s="176" t="e">
        <f>#REF!/1000</f>
        <v>#REF!</v>
      </c>
      <c r="BE309" s="177" t="e">
        <f>#REF!/1000</f>
        <v>#REF!</v>
      </c>
      <c r="BF309" s="177" t="e">
        <f>#REF!/1000</f>
        <v>#REF!</v>
      </c>
      <c r="BG309" s="178" t="e">
        <f t="shared" si="306"/>
        <v>#REF!</v>
      </c>
    </row>
    <row r="310" ht="16" customHeight="1" spans="1:59">
      <c r="A310" s="22">
        <v>304</v>
      </c>
      <c r="B310" s="39" t="s">
        <v>5857</v>
      </c>
      <c r="C310" s="68" t="s">
        <v>5858</v>
      </c>
      <c r="D310" s="22">
        <v>190</v>
      </c>
      <c r="E310" s="22">
        <v>2</v>
      </c>
      <c r="F310" s="144">
        <v>82837</v>
      </c>
      <c r="G310" s="144" t="s">
        <v>3688</v>
      </c>
      <c r="H310" s="144" t="s">
        <v>3699</v>
      </c>
      <c r="I310" s="144" t="s">
        <v>5317</v>
      </c>
      <c r="J310" s="144" t="s">
        <v>5314</v>
      </c>
      <c r="K310" s="144">
        <f t="shared" si="296"/>
        <v>0.25</v>
      </c>
      <c r="L310" s="157">
        <v>0.5</v>
      </c>
      <c r="M310" s="171">
        <v>0.6</v>
      </c>
      <c r="N310" s="171">
        <v>0.02</v>
      </c>
      <c r="O310" s="171"/>
      <c r="P310" s="171">
        <v>0.18</v>
      </c>
      <c r="Q310" s="171"/>
      <c r="R310" s="171"/>
      <c r="S310" s="171">
        <v>0.08</v>
      </c>
      <c r="T310" s="171">
        <v>0.12</v>
      </c>
      <c r="U310" s="171"/>
      <c r="V310" s="171"/>
      <c r="W310" s="22">
        <v>2</v>
      </c>
      <c r="X310" s="29">
        <v>2521.345</v>
      </c>
      <c r="Y310" s="29">
        <v>5042.69</v>
      </c>
      <c r="Z310" s="36">
        <v>1481.4</v>
      </c>
      <c r="AA310" s="36">
        <f t="shared" si="297"/>
        <v>2</v>
      </c>
      <c r="AB310" s="29"/>
      <c r="AC310" s="29" t="e">
        <f t="shared" si="298"/>
        <v>#REF!</v>
      </c>
      <c r="AD310" s="29" t="e">
        <f t="shared" si="299"/>
        <v>#REF!</v>
      </c>
      <c r="AE310" s="172" t="e">
        <f t="shared" si="300"/>
        <v>#REF!</v>
      </c>
      <c r="AF310" s="28"/>
      <c r="AG310" s="24">
        <v>0.5</v>
      </c>
      <c r="AH310" s="173">
        <f t="shared" si="301"/>
        <v>1</v>
      </c>
      <c r="AI310" s="173"/>
      <c r="AJ310" s="173">
        <f t="shared" si="302"/>
        <v>-0.5</v>
      </c>
      <c r="AK310" s="134">
        <f t="shared" si="303"/>
        <v>0.25</v>
      </c>
      <c r="AL310" s="174">
        <f t="shared" ref="AL310:AU310" si="353">M310</f>
        <v>0.6</v>
      </c>
      <c r="AM310" s="174">
        <f t="shared" si="353"/>
        <v>0.02</v>
      </c>
      <c r="AN310" s="174">
        <f t="shared" si="353"/>
        <v>0</v>
      </c>
      <c r="AO310" s="174">
        <f t="shared" si="353"/>
        <v>0.18</v>
      </c>
      <c r="AP310" s="174">
        <f t="shared" si="353"/>
        <v>0</v>
      </c>
      <c r="AQ310" s="174">
        <f t="shared" si="353"/>
        <v>0</v>
      </c>
      <c r="AR310" s="174">
        <f t="shared" si="353"/>
        <v>0.08</v>
      </c>
      <c r="AS310" s="174">
        <f t="shared" si="353"/>
        <v>0.12</v>
      </c>
      <c r="AT310" s="174">
        <f t="shared" si="353"/>
        <v>0</v>
      </c>
      <c r="AU310" s="174">
        <f t="shared" si="353"/>
        <v>0</v>
      </c>
      <c r="AV310" s="175">
        <f t="shared" si="305"/>
        <v>1</v>
      </c>
      <c r="AW310" s="176" t="e">
        <f>#REF!/1000</f>
        <v>#REF!</v>
      </c>
      <c r="AX310" s="176" t="e">
        <f>#REF!/1000</f>
        <v>#REF!</v>
      </c>
      <c r="AY310" s="176" t="e">
        <f>#REF!/1000</f>
        <v>#REF!</v>
      </c>
      <c r="AZ310" s="176" t="e">
        <f>#REF!/1000</f>
        <v>#REF!</v>
      </c>
      <c r="BA310" s="176" t="e">
        <f>#REF!/1000</f>
        <v>#REF!</v>
      </c>
      <c r="BB310" s="176" t="e">
        <f>#REF!/1000</f>
        <v>#REF!</v>
      </c>
      <c r="BC310" s="176" t="e">
        <f>#REF!/1000</f>
        <v>#REF!</v>
      </c>
      <c r="BD310" s="176" t="e">
        <f>#REF!/1000</f>
        <v>#REF!</v>
      </c>
      <c r="BE310" s="177" t="e">
        <f>#REF!/1000</f>
        <v>#REF!</v>
      </c>
      <c r="BF310" s="177" t="e">
        <f>#REF!/1000</f>
        <v>#REF!</v>
      </c>
      <c r="BG310" s="178" t="e">
        <f t="shared" si="306"/>
        <v>#REF!</v>
      </c>
    </row>
    <row r="311" ht="16" customHeight="1" spans="1:59">
      <c r="A311" s="22">
        <v>305</v>
      </c>
      <c r="B311" s="39" t="s">
        <v>5859</v>
      </c>
      <c r="C311" s="68" t="s">
        <v>5860</v>
      </c>
      <c r="D311" s="22">
        <v>131</v>
      </c>
      <c r="E311" s="22">
        <v>1</v>
      </c>
      <c r="F311" s="144">
        <v>82809</v>
      </c>
      <c r="G311" s="144" t="s">
        <v>3688</v>
      </c>
      <c r="H311" s="144" t="s">
        <v>3699</v>
      </c>
      <c r="I311" s="144" t="s">
        <v>5317</v>
      </c>
      <c r="J311" s="144" t="s">
        <v>5314</v>
      </c>
      <c r="K311" s="144">
        <f t="shared" si="296"/>
        <v>25</v>
      </c>
      <c r="L311" s="157">
        <v>25</v>
      </c>
      <c r="M311" s="171">
        <v>0.1</v>
      </c>
      <c r="N311" s="171">
        <v>0.05</v>
      </c>
      <c r="O311" s="171">
        <v>0.5</v>
      </c>
      <c r="P311" s="171"/>
      <c r="Q311" s="171"/>
      <c r="R311" s="171">
        <v>0.07</v>
      </c>
      <c r="S311" s="171">
        <v>0.18</v>
      </c>
      <c r="T311" s="171">
        <v>0.1</v>
      </c>
      <c r="U311" s="171"/>
      <c r="V311" s="171"/>
      <c r="W311" s="22">
        <v>1</v>
      </c>
      <c r="X311" s="29">
        <v>1638.92</v>
      </c>
      <c r="Y311" s="29">
        <v>1638.92</v>
      </c>
      <c r="Z311" s="36">
        <v>497.05</v>
      </c>
      <c r="AA311" s="36">
        <f t="shared" si="297"/>
        <v>1</v>
      </c>
      <c r="AB311" s="29"/>
      <c r="AC311" s="29" t="e">
        <f t="shared" si="298"/>
        <v>#REF!</v>
      </c>
      <c r="AD311" s="29" t="e">
        <f t="shared" si="299"/>
        <v>#REF!</v>
      </c>
      <c r="AE311" s="172" t="e">
        <f t="shared" si="300"/>
        <v>#REF!</v>
      </c>
      <c r="AF311" s="28"/>
      <c r="AG311" s="24">
        <v>25</v>
      </c>
      <c r="AH311" s="173">
        <f t="shared" si="301"/>
        <v>1</v>
      </c>
      <c r="AI311" s="173"/>
      <c r="AJ311" s="173">
        <f t="shared" si="302"/>
        <v>24</v>
      </c>
      <c r="AK311" s="134">
        <f t="shared" si="303"/>
        <v>25</v>
      </c>
      <c r="AL311" s="174">
        <f t="shared" ref="AL311:AU311" si="354">M311</f>
        <v>0.1</v>
      </c>
      <c r="AM311" s="174">
        <f t="shared" si="354"/>
        <v>0.05</v>
      </c>
      <c r="AN311" s="174">
        <f t="shared" si="354"/>
        <v>0.5</v>
      </c>
      <c r="AO311" s="174">
        <f t="shared" si="354"/>
        <v>0</v>
      </c>
      <c r="AP311" s="174">
        <f t="shared" si="354"/>
        <v>0</v>
      </c>
      <c r="AQ311" s="174">
        <f t="shared" si="354"/>
        <v>0.07</v>
      </c>
      <c r="AR311" s="174">
        <f t="shared" si="354"/>
        <v>0.18</v>
      </c>
      <c r="AS311" s="174">
        <f t="shared" si="354"/>
        <v>0.1</v>
      </c>
      <c r="AT311" s="174">
        <f t="shared" si="354"/>
        <v>0</v>
      </c>
      <c r="AU311" s="174">
        <f t="shared" si="354"/>
        <v>0</v>
      </c>
      <c r="AV311" s="175">
        <f t="shared" si="305"/>
        <v>1</v>
      </c>
      <c r="AW311" s="176" t="e">
        <f>#REF!/1000</f>
        <v>#REF!</v>
      </c>
      <c r="AX311" s="176" t="e">
        <f>#REF!/1000</f>
        <v>#REF!</v>
      </c>
      <c r="AY311" s="176" t="e">
        <f>#REF!/1000</f>
        <v>#REF!</v>
      </c>
      <c r="AZ311" s="176" t="e">
        <f>#REF!/1000</f>
        <v>#REF!</v>
      </c>
      <c r="BA311" s="176" t="e">
        <f>#REF!/1000</f>
        <v>#REF!</v>
      </c>
      <c r="BB311" s="176" t="e">
        <f>#REF!/1000</f>
        <v>#REF!</v>
      </c>
      <c r="BC311" s="176" t="e">
        <f>#REF!/1000</f>
        <v>#REF!</v>
      </c>
      <c r="BD311" s="176" t="e">
        <f>#REF!/1000</f>
        <v>#REF!</v>
      </c>
      <c r="BE311" s="177" t="e">
        <f>#REF!/1000</f>
        <v>#REF!</v>
      </c>
      <c r="BF311" s="177" t="e">
        <f>#REF!/1000</f>
        <v>#REF!</v>
      </c>
      <c r="BG311" s="178" t="e">
        <f t="shared" si="306"/>
        <v>#REF!</v>
      </c>
    </row>
    <row r="312" ht="16" customHeight="1" spans="1:59">
      <c r="A312" s="22">
        <v>306</v>
      </c>
      <c r="B312" s="39" t="s">
        <v>5861</v>
      </c>
      <c r="C312" s="68" t="s">
        <v>5862</v>
      </c>
      <c r="D312" s="22">
        <v>148</v>
      </c>
      <c r="E312" s="22">
        <v>1</v>
      </c>
      <c r="F312" s="144">
        <v>82855</v>
      </c>
      <c r="G312" s="144" t="s">
        <v>3688</v>
      </c>
      <c r="H312" s="144" t="s">
        <v>3699</v>
      </c>
      <c r="I312" s="144" t="s">
        <v>5317</v>
      </c>
      <c r="J312" s="144" t="s">
        <v>5314</v>
      </c>
      <c r="K312" s="144">
        <f t="shared" si="296"/>
        <v>0.3</v>
      </c>
      <c r="L312" s="157">
        <v>0.3</v>
      </c>
      <c r="M312" s="171">
        <v>0.5</v>
      </c>
      <c r="N312" s="171">
        <v>0.0333333333333333</v>
      </c>
      <c r="O312" s="171"/>
      <c r="P312" s="171">
        <v>0.233333333333333</v>
      </c>
      <c r="Q312" s="171"/>
      <c r="R312" s="171"/>
      <c r="S312" s="171">
        <v>0.1</v>
      </c>
      <c r="T312" s="171">
        <v>0.133333333333333</v>
      </c>
      <c r="U312" s="171"/>
      <c r="V312" s="171"/>
      <c r="W312" s="22">
        <v>1</v>
      </c>
      <c r="X312" s="29">
        <v>1517.39</v>
      </c>
      <c r="Y312" s="29">
        <v>1517.39</v>
      </c>
      <c r="Z312" s="36">
        <v>467.81</v>
      </c>
      <c r="AA312" s="36">
        <f t="shared" si="297"/>
        <v>1</v>
      </c>
      <c r="AB312" s="29"/>
      <c r="AC312" s="29" t="e">
        <f t="shared" si="298"/>
        <v>#REF!</v>
      </c>
      <c r="AD312" s="29" t="e">
        <f t="shared" si="299"/>
        <v>#REF!</v>
      </c>
      <c r="AE312" s="172" t="e">
        <f t="shared" si="300"/>
        <v>#REF!</v>
      </c>
      <c r="AF312" s="28"/>
      <c r="AG312" s="24">
        <v>0.3</v>
      </c>
      <c r="AH312" s="173">
        <f t="shared" si="301"/>
        <v>0.999999999999999</v>
      </c>
      <c r="AI312" s="173"/>
      <c r="AJ312" s="173">
        <f t="shared" si="302"/>
        <v>-0.699999999999999</v>
      </c>
      <c r="AK312" s="134">
        <f t="shared" si="303"/>
        <v>0.3</v>
      </c>
      <c r="AL312" s="174">
        <f t="shared" ref="AL312:AU312" si="355">M312</f>
        <v>0.5</v>
      </c>
      <c r="AM312" s="174">
        <f t="shared" si="355"/>
        <v>0.0333333333333333</v>
      </c>
      <c r="AN312" s="174">
        <f t="shared" si="355"/>
        <v>0</v>
      </c>
      <c r="AO312" s="174">
        <f t="shared" si="355"/>
        <v>0.233333333333333</v>
      </c>
      <c r="AP312" s="174">
        <f t="shared" si="355"/>
        <v>0</v>
      </c>
      <c r="AQ312" s="174">
        <f t="shared" si="355"/>
        <v>0</v>
      </c>
      <c r="AR312" s="174">
        <f t="shared" si="355"/>
        <v>0.1</v>
      </c>
      <c r="AS312" s="174">
        <f t="shared" si="355"/>
        <v>0.133333333333333</v>
      </c>
      <c r="AT312" s="174">
        <f t="shared" si="355"/>
        <v>0</v>
      </c>
      <c r="AU312" s="174">
        <f t="shared" si="355"/>
        <v>0</v>
      </c>
      <c r="AV312" s="175">
        <f t="shared" si="305"/>
        <v>0.999999999999999</v>
      </c>
      <c r="AW312" s="176" t="e">
        <f>#REF!/1000</f>
        <v>#REF!</v>
      </c>
      <c r="AX312" s="176" t="e">
        <f>#REF!/1000</f>
        <v>#REF!</v>
      </c>
      <c r="AY312" s="176" t="e">
        <f>#REF!/1000</f>
        <v>#REF!</v>
      </c>
      <c r="AZ312" s="176" t="e">
        <f>#REF!/1000</f>
        <v>#REF!</v>
      </c>
      <c r="BA312" s="176" t="e">
        <f>#REF!/1000</f>
        <v>#REF!</v>
      </c>
      <c r="BB312" s="176" t="e">
        <f>#REF!/1000</f>
        <v>#REF!</v>
      </c>
      <c r="BC312" s="176" t="e">
        <f>#REF!/1000</f>
        <v>#REF!</v>
      </c>
      <c r="BD312" s="176" t="e">
        <f>#REF!/1000</f>
        <v>#REF!</v>
      </c>
      <c r="BE312" s="177" t="e">
        <f>#REF!/1000</f>
        <v>#REF!</v>
      </c>
      <c r="BF312" s="177" t="e">
        <f>#REF!/1000</f>
        <v>#REF!</v>
      </c>
      <c r="BG312" s="178" t="e">
        <f t="shared" si="306"/>
        <v>#REF!</v>
      </c>
    </row>
    <row r="313" ht="16" customHeight="1" spans="1:59">
      <c r="A313" s="22">
        <v>307</v>
      </c>
      <c r="B313" s="39" t="s">
        <v>5863</v>
      </c>
      <c r="C313" s="68" t="s">
        <v>5864</v>
      </c>
      <c r="D313" s="22">
        <v>148</v>
      </c>
      <c r="E313" s="22">
        <v>1</v>
      </c>
      <c r="F313" s="144">
        <v>82873</v>
      </c>
      <c r="G313" s="144" t="s">
        <v>3688</v>
      </c>
      <c r="H313" s="144" t="s">
        <v>3699</v>
      </c>
      <c r="I313" s="144" t="s">
        <v>5317</v>
      </c>
      <c r="J313" s="144" t="s">
        <v>5314</v>
      </c>
      <c r="K313" s="144">
        <f t="shared" si="296"/>
        <v>12.5</v>
      </c>
      <c r="L313" s="157">
        <v>12.5</v>
      </c>
      <c r="M313" s="171">
        <v>0.1</v>
      </c>
      <c r="N313" s="171">
        <v>0.05</v>
      </c>
      <c r="O313" s="171">
        <v>0.5</v>
      </c>
      <c r="P313" s="171"/>
      <c r="Q313" s="171"/>
      <c r="R313" s="171">
        <v>0.07</v>
      </c>
      <c r="S313" s="171">
        <v>0.18</v>
      </c>
      <c r="T313" s="171">
        <v>0.1</v>
      </c>
      <c r="U313" s="171"/>
      <c r="V313" s="171"/>
      <c r="W313" s="22">
        <v>1</v>
      </c>
      <c r="X313" s="29">
        <v>1299.64</v>
      </c>
      <c r="Y313" s="29">
        <v>1299.64</v>
      </c>
      <c r="Z313" s="36">
        <v>399.59</v>
      </c>
      <c r="AA313" s="36">
        <f t="shared" si="297"/>
        <v>1</v>
      </c>
      <c r="AB313" s="29"/>
      <c r="AC313" s="29" t="e">
        <f t="shared" si="298"/>
        <v>#REF!</v>
      </c>
      <c r="AD313" s="29" t="e">
        <f t="shared" si="299"/>
        <v>#REF!</v>
      </c>
      <c r="AE313" s="172" t="e">
        <f t="shared" si="300"/>
        <v>#REF!</v>
      </c>
      <c r="AF313" s="28"/>
      <c r="AG313" s="24">
        <v>25</v>
      </c>
      <c r="AH313" s="173">
        <f t="shared" si="301"/>
        <v>1</v>
      </c>
      <c r="AI313" s="173"/>
      <c r="AJ313" s="173">
        <f t="shared" si="302"/>
        <v>24</v>
      </c>
      <c r="AK313" s="134">
        <f t="shared" si="303"/>
        <v>12.5</v>
      </c>
      <c r="AL313" s="174">
        <f t="shared" ref="AL313:AU313" si="356">M313</f>
        <v>0.1</v>
      </c>
      <c r="AM313" s="174">
        <f t="shared" si="356"/>
        <v>0.05</v>
      </c>
      <c r="AN313" s="174">
        <f t="shared" si="356"/>
        <v>0.5</v>
      </c>
      <c r="AO313" s="174">
        <f t="shared" si="356"/>
        <v>0</v>
      </c>
      <c r="AP313" s="174">
        <f t="shared" si="356"/>
        <v>0</v>
      </c>
      <c r="AQ313" s="174">
        <f t="shared" si="356"/>
        <v>0.07</v>
      </c>
      <c r="AR313" s="174">
        <f t="shared" si="356"/>
        <v>0.18</v>
      </c>
      <c r="AS313" s="174">
        <f t="shared" si="356"/>
        <v>0.1</v>
      </c>
      <c r="AT313" s="174">
        <f t="shared" si="356"/>
        <v>0</v>
      </c>
      <c r="AU313" s="174">
        <f t="shared" si="356"/>
        <v>0</v>
      </c>
      <c r="AV313" s="175">
        <f t="shared" si="305"/>
        <v>1</v>
      </c>
      <c r="AW313" s="176" t="e">
        <f>#REF!/1000</f>
        <v>#REF!</v>
      </c>
      <c r="AX313" s="176" t="e">
        <f>#REF!/1000</f>
        <v>#REF!</v>
      </c>
      <c r="AY313" s="176" t="e">
        <f>#REF!/1000</f>
        <v>#REF!</v>
      </c>
      <c r="AZ313" s="176" t="e">
        <f>#REF!/1000</f>
        <v>#REF!</v>
      </c>
      <c r="BA313" s="176" t="e">
        <f>#REF!/1000</f>
        <v>#REF!</v>
      </c>
      <c r="BB313" s="176" t="e">
        <f>#REF!/1000</f>
        <v>#REF!</v>
      </c>
      <c r="BC313" s="176" t="e">
        <f>#REF!/1000</f>
        <v>#REF!</v>
      </c>
      <c r="BD313" s="176" t="e">
        <f>#REF!/1000</f>
        <v>#REF!</v>
      </c>
      <c r="BE313" s="177" t="e">
        <f>#REF!/1000</f>
        <v>#REF!</v>
      </c>
      <c r="BF313" s="177" t="e">
        <f>#REF!/1000</f>
        <v>#REF!</v>
      </c>
      <c r="BG313" s="178" t="e">
        <f t="shared" si="306"/>
        <v>#REF!</v>
      </c>
    </row>
    <row r="314" ht="16" customHeight="1" spans="1:59">
      <c r="A314" s="22">
        <v>308</v>
      </c>
      <c r="B314" s="39" t="s">
        <v>5865</v>
      </c>
      <c r="C314" s="68" t="s">
        <v>5866</v>
      </c>
      <c r="D314" s="22">
        <v>131</v>
      </c>
      <c r="E314" s="22">
        <v>1</v>
      </c>
      <c r="F314" s="144">
        <v>82807</v>
      </c>
      <c r="G314" s="144" t="s">
        <v>3688</v>
      </c>
      <c r="H314" s="144" t="s">
        <v>3699</v>
      </c>
      <c r="I314" s="144" t="s">
        <v>5317</v>
      </c>
      <c r="J314" s="144" t="s">
        <v>5314</v>
      </c>
      <c r="K314" s="144">
        <f t="shared" si="296"/>
        <v>0.5</v>
      </c>
      <c r="L314" s="157">
        <v>0.5</v>
      </c>
      <c r="M314" s="171">
        <v>0.5</v>
      </c>
      <c r="N314" s="171">
        <v>0.05</v>
      </c>
      <c r="O314" s="171"/>
      <c r="P314" s="171">
        <v>0.2</v>
      </c>
      <c r="Q314" s="171"/>
      <c r="R314" s="171"/>
      <c r="S314" s="171">
        <v>0.1</v>
      </c>
      <c r="T314" s="171">
        <v>0.15</v>
      </c>
      <c r="U314" s="171"/>
      <c r="V314" s="171"/>
      <c r="W314" s="22">
        <v>1</v>
      </c>
      <c r="X314" s="29">
        <v>1241.13</v>
      </c>
      <c r="Y314" s="29">
        <v>1241.13</v>
      </c>
      <c r="Z314" s="36">
        <v>380.09</v>
      </c>
      <c r="AA314" s="36">
        <f t="shared" si="297"/>
        <v>1</v>
      </c>
      <c r="AB314" s="29"/>
      <c r="AC314" s="29" t="e">
        <f t="shared" si="298"/>
        <v>#REF!</v>
      </c>
      <c r="AD314" s="29" t="e">
        <f t="shared" si="299"/>
        <v>#REF!</v>
      </c>
      <c r="AE314" s="172" t="e">
        <f t="shared" si="300"/>
        <v>#REF!</v>
      </c>
      <c r="AF314" s="28"/>
      <c r="AG314" s="24">
        <v>0.2</v>
      </c>
      <c r="AH314" s="173">
        <f t="shared" si="301"/>
        <v>1</v>
      </c>
      <c r="AI314" s="173"/>
      <c r="AJ314" s="173">
        <f t="shared" si="302"/>
        <v>-0.8</v>
      </c>
      <c r="AK314" s="134">
        <f t="shared" si="303"/>
        <v>0.5</v>
      </c>
      <c r="AL314" s="174">
        <f t="shared" ref="AL314:AU314" si="357">M314</f>
        <v>0.5</v>
      </c>
      <c r="AM314" s="174">
        <f t="shared" si="357"/>
        <v>0.05</v>
      </c>
      <c r="AN314" s="174">
        <f t="shared" si="357"/>
        <v>0</v>
      </c>
      <c r="AO314" s="174">
        <f t="shared" si="357"/>
        <v>0.2</v>
      </c>
      <c r="AP314" s="174">
        <f t="shared" si="357"/>
        <v>0</v>
      </c>
      <c r="AQ314" s="174">
        <f t="shared" si="357"/>
        <v>0</v>
      </c>
      <c r="AR314" s="174">
        <f t="shared" si="357"/>
        <v>0.1</v>
      </c>
      <c r="AS314" s="174">
        <f t="shared" si="357"/>
        <v>0.15</v>
      </c>
      <c r="AT314" s="174">
        <f t="shared" si="357"/>
        <v>0</v>
      </c>
      <c r="AU314" s="174">
        <f t="shared" si="357"/>
        <v>0</v>
      </c>
      <c r="AV314" s="175">
        <f t="shared" si="305"/>
        <v>1</v>
      </c>
      <c r="AW314" s="176" t="e">
        <f>#REF!/1000</f>
        <v>#REF!</v>
      </c>
      <c r="AX314" s="176" t="e">
        <f>#REF!/1000</f>
        <v>#REF!</v>
      </c>
      <c r="AY314" s="176" t="e">
        <f>#REF!/1000</f>
        <v>#REF!</v>
      </c>
      <c r="AZ314" s="176" t="e">
        <f>#REF!/1000</f>
        <v>#REF!</v>
      </c>
      <c r="BA314" s="176" t="e">
        <f>#REF!/1000</f>
        <v>#REF!</v>
      </c>
      <c r="BB314" s="176" t="e">
        <f>#REF!/1000</f>
        <v>#REF!</v>
      </c>
      <c r="BC314" s="176" t="e">
        <f>#REF!/1000</f>
        <v>#REF!</v>
      </c>
      <c r="BD314" s="176" t="e">
        <f>#REF!/1000</f>
        <v>#REF!</v>
      </c>
      <c r="BE314" s="177" t="e">
        <f>#REF!/1000</f>
        <v>#REF!</v>
      </c>
      <c r="BF314" s="177" t="e">
        <f>#REF!/1000</f>
        <v>#REF!</v>
      </c>
      <c r="BG314" s="178" t="e">
        <f t="shared" si="306"/>
        <v>#REF!</v>
      </c>
    </row>
    <row r="315" ht="16" customHeight="1" spans="1:59">
      <c r="A315" s="22">
        <v>309</v>
      </c>
      <c r="B315" s="39" t="s">
        <v>5867</v>
      </c>
      <c r="C315" s="68" t="s">
        <v>5868</v>
      </c>
      <c r="D315" s="22">
        <v>188</v>
      </c>
      <c r="E315" s="22">
        <v>2</v>
      </c>
      <c r="F315" s="144">
        <v>82846</v>
      </c>
      <c r="G315" s="144" t="s">
        <v>3688</v>
      </c>
      <c r="H315" s="144" t="s">
        <v>3699</v>
      </c>
      <c r="I315" s="144" t="s">
        <v>5317</v>
      </c>
      <c r="J315" s="144" t="s">
        <v>5314</v>
      </c>
      <c r="K315" s="144">
        <f t="shared" si="296"/>
        <v>5</v>
      </c>
      <c r="L315" s="157">
        <v>10</v>
      </c>
      <c r="M315" s="171">
        <v>0.1</v>
      </c>
      <c r="N315" s="171">
        <v>0.05</v>
      </c>
      <c r="O315" s="171">
        <v>0.5</v>
      </c>
      <c r="P315" s="171"/>
      <c r="Q315" s="171"/>
      <c r="R315" s="171">
        <v>0.07</v>
      </c>
      <c r="S315" s="171">
        <v>0.18</v>
      </c>
      <c r="T315" s="171">
        <v>0.1</v>
      </c>
      <c r="U315" s="171"/>
      <c r="V315" s="171"/>
      <c r="W315" s="22">
        <v>2</v>
      </c>
      <c r="X315" s="29">
        <v>917.89</v>
      </c>
      <c r="Y315" s="29">
        <v>1835.78</v>
      </c>
      <c r="Z315" s="36">
        <v>545.78</v>
      </c>
      <c r="AA315" s="36">
        <f t="shared" si="297"/>
        <v>2</v>
      </c>
      <c r="AB315" s="29"/>
      <c r="AC315" s="29" t="e">
        <f t="shared" si="298"/>
        <v>#REF!</v>
      </c>
      <c r="AD315" s="29" t="e">
        <f t="shared" si="299"/>
        <v>#REF!</v>
      </c>
      <c r="AE315" s="172" t="e">
        <f t="shared" si="300"/>
        <v>#REF!</v>
      </c>
      <c r="AF315" s="28"/>
      <c r="AG315" s="24">
        <v>25</v>
      </c>
      <c r="AH315" s="173">
        <f t="shared" si="301"/>
        <v>1</v>
      </c>
      <c r="AI315" s="173"/>
      <c r="AJ315" s="173">
        <f t="shared" si="302"/>
        <v>24</v>
      </c>
      <c r="AK315" s="134">
        <f t="shared" si="303"/>
        <v>5</v>
      </c>
      <c r="AL315" s="174">
        <f t="shared" ref="AL315:AU315" si="358">M315</f>
        <v>0.1</v>
      </c>
      <c r="AM315" s="174">
        <f t="shared" si="358"/>
        <v>0.05</v>
      </c>
      <c r="AN315" s="174">
        <f t="shared" si="358"/>
        <v>0.5</v>
      </c>
      <c r="AO315" s="174">
        <f t="shared" si="358"/>
        <v>0</v>
      </c>
      <c r="AP315" s="174">
        <f t="shared" si="358"/>
        <v>0</v>
      </c>
      <c r="AQ315" s="174">
        <f t="shared" si="358"/>
        <v>0.07</v>
      </c>
      <c r="AR315" s="174">
        <f t="shared" si="358"/>
        <v>0.18</v>
      </c>
      <c r="AS315" s="174">
        <f t="shared" si="358"/>
        <v>0.1</v>
      </c>
      <c r="AT315" s="174">
        <f t="shared" si="358"/>
        <v>0</v>
      </c>
      <c r="AU315" s="174">
        <f t="shared" si="358"/>
        <v>0</v>
      </c>
      <c r="AV315" s="175">
        <f t="shared" si="305"/>
        <v>1</v>
      </c>
      <c r="AW315" s="176" t="e">
        <f>#REF!/1000</f>
        <v>#REF!</v>
      </c>
      <c r="AX315" s="176" t="e">
        <f>#REF!/1000</f>
        <v>#REF!</v>
      </c>
      <c r="AY315" s="176" t="e">
        <f>#REF!/1000</f>
        <v>#REF!</v>
      </c>
      <c r="AZ315" s="176" t="e">
        <f>#REF!/1000</f>
        <v>#REF!</v>
      </c>
      <c r="BA315" s="176" t="e">
        <f>#REF!/1000</f>
        <v>#REF!</v>
      </c>
      <c r="BB315" s="176" t="e">
        <f>#REF!/1000</f>
        <v>#REF!</v>
      </c>
      <c r="BC315" s="176" t="e">
        <f>#REF!/1000</f>
        <v>#REF!</v>
      </c>
      <c r="BD315" s="176" t="e">
        <f>#REF!/1000</f>
        <v>#REF!</v>
      </c>
      <c r="BE315" s="177" t="e">
        <f>#REF!/1000</f>
        <v>#REF!</v>
      </c>
      <c r="BF315" s="177" t="e">
        <f>#REF!/1000</f>
        <v>#REF!</v>
      </c>
      <c r="BG315" s="178" t="e">
        <f t="shared" si="306"/>
        <v>#REF!</v>
      </c>
    </row>
    <row r="316" ht="16" customHeight="1" spans="1:59">
      <c r="A316" s="22">
        <v>310</v>
      </c>
      <c r="B316" s="39" t="s">
        <v>297</v>
      </c>
      <c r="C316" s="68" t="s">
        <v>298</v>
      </c>
      <c r="D316" s="22">
        <v>148</v>
      </c>
      <c r="E316" s="22">
        <v>2</v>
      </c>
      <c r="F316" s="144">
        <v>82816</v>
      </c>
      <c r="G316" s="144" t="s">
        <v>3688</v>
      </c>
      <c r="H316" s="144" t="s">
        <v>3699</v>
      </c>
      <c r="I316" s="144" t="s">
        <v>5317</v>
      </c>
      <c r="J316" s="144" t="s">
        <v>5314</v>
      </c>
      <c r="K316" s="144">
        <f t="shared" si="296"/>
        <v>12.5</v>
      </c>
      <c r="L316" s="157">
        <v>25</v>
      </c>
      <c r="M316" s="171">
        <v>0.1</v>
      </c>
      <c r="N316" s="171">
        <v>0.05</v>
      </c>
      <c r="O316" s="171">
        <v>0.5</v>
      </c>
      <c r="P316" s="171"/>
      <c r="Q316" s="171"/>
      <c r="R316" s="171">
        <v>0.07</v>
      </c>
      <c r="S316" s="171">
        <v>0.18</v>
      </c>
      <c r="T316" s="171">
        <v>0.1</v>
      </c>
      <c r="U316" s="171"/>
      <c r="V316" s="171"/>
      <c r="W316" s="22">
        <v>2</v>
      </c>
      <c r="X316" s="29">
        <v>801.22</v>
      </c>
      <c r="Y316" s="29">
        <v>1602.44</v>
      </c>
      <c r="Z316" s="36">
        <v>389.84</v>
      </c>
      <c r="AA316" s="36">
        <f t="shared" si="297"/>
        <v>2</v>
      </c>
      <c r="AB316" s="29"/>
      <c r="AC316" s="29" t="e">
        <f t="shared" si="298"/>
        <v>#REF!</v>
      </c>
      <c r="AD316" s="29" t="e">
        <f t="shared" si="299"/>
        <v>#REF!</v>
      </c>
      <c r="AE316" s="172" t="e">
        <f t="shared" si="300"/>
        <v>#REF!</v>
      </c>
      <c r="AF316" s="28"/>
      <c r="AG316" s="24">
        <v>25</v>
      </c>
      <c r="AH316" s="173">
        <f t="shared" si="301"/>
        <v>1</v>
      </c>
      <c r="AI316" s="173"/>
      <c r="AJ316" s="173">
        <f t="shared" si="302"/>
        <v>24</v>
      </c>
      <c r="AK316" s="134">
        <f t="shared" si="303"/>
        <v>12.5</v>
      </c>
      <c r="AL316" s="174">
        <f t="shared" ref="AL316:AU316" si="359">M316</f>
        <v>0.1</v>
      </c>
      <c r="AM316" s="174">
        <f t="shared" si="359"/>
        <v>0.05</v>
      </c>
      <c r="AN316" s="174">
        <f t="shared" si="359"/>
        <v>0.5</v>
      </c>
      <c r="AO316" s="174">
        <f t="shared" si="359"/>
        <v>0</v>
      </c>
      <c r="AP316" s="174">
        <f t="shared" si="359"/>
        <v>0</v>
      </c>
      <c r="AQ316" s="174">
        <f t="shared" si="359"/>
        <v>0.07</v>
      </c>
      <c r="AR316" s="174">
        <f t="shared" si="359"/>
        <v>0.18</v>
      </c>
      <c r="AS316" s="174">
        <f t="shared" si="359"/>
        <v>0.1</v>
      </c>
      <c r="AT316" s="174">
        <f t="shared" si="359"/>
        <v>0</v>
      </c>
      <c r="AU316" s="174">
        <f t="shared" si="359"/>
        <v>0</v>
      </c>
      <c r="AV316" s="175">
        <f t="shared" si="305"/>
        <v>1</v>
      </c>
      <c r="AW316" s="176" t="e">
        <f>#REF!/1000</f>
        <v>#REF!</v>
      </c>
      <c r="AX316" s="176" t="e">
        <f>#REF!/1000</f>
        <v>#REF!</v>
      </c>
      <c r="AY316" s="176" t="e">
        <f>#REF!/1000</f>
        <v>#REF!</v>
      </c>
      <c r="AZ316" s="176" t="e">
        <f>#REF!/1000</f>
        <v>#REF!</v>
      </c>
      <c r="BA316" s="176" t="e">
        <f>#REF!/1000</f>
        <v>#REF!</v>
      </c>
      <c r="BB316" s="176" t="e">
        <f>#REF!/1000</f>
        <v>#REF!</v>
      </c>
      <c r="BC316" s="176" t="e">
        <f>#REF!/1000</f>
        <v>#REF!</v>
      </c>
      <c r="BD316" s="176" t="e">
        <f>#REF!/1000</f>
        <v>#REF!</v>
      </c>
      <c r="BE316" s="177" t="e">
        <f>#REF!/1000</f>
        <v>#REF!</v>
      </c>
      <c r="BF316" s="177" t="e">
        <f>#REF!/1000</f>
        <v>#REF!</v>
      </c>
      <c r="BG316" s="178" t="e">
        <f t="shared" si="306"/>
        <v>#REF!</v>
      </c>
    </row>
    <row r="317" ht="16" customHeight="1" spans="1:59">
      <c r="A317" s="22">
        <v>311</v>
      </c>
      <c r="B317" s="39" t="s">
        <v>5869</v>
      </c>
      <c r="C317" s="68" t="s">
        <v>5870</v>
      </c>
      <c r="D317" s="22">
        <v>131</v>
      </c>
      <c r="E317" s="22">
        <v>1</v>
      </c>
      <c r="F317" s="144">
        <v>82810</v>
      </c>
      <c r="G317" s="144" t="s">
        <v>3688</v>
      </c>
      <c r="H317" s="144" t="s">
        <v>3699</v>
      </c>
      <c r="I317" s="144" t="s">
        <v>5317</v>
      </c>
      <c r="J317" s="144" t="s">
        <v>5314</v>
      </c>
      <c r="K317" s="144">
        <f t="shared" si="296"/>
        <v>0.2</v>
      </c>
      <c r="L317" s="157">
        <v>0.2</v>
      </c>
      <c r="M317" s="171">
        <v>0.5</v>
      </c>
      <c r="N317" s="171">
        <v>0.05</v>
      </c>
      <c r="O317" s="171"/>
      <c r="P317" s="171">
        <v>0.2</v>
      </c>
      <c r="Q317" s="171"/>
      <c r="R317" s="171"/>
      <c r="S317" s="171">
        <v>0.1</v>
      </c>
      <c r="T317" s="171">
        <v>0.15</v>
      </c>
      <c r="U317" s="171"/>
      <c r="V317" s="171"/>
      <c r="W317" s="22">
        <v>1</v>
      </c>
      <c r="X317" s="29">
        <v>709.07</v>
      </c>
      <c r="Y317" s="29">
        <v>709.07</v>
      </c>
      <c r="Z317" s="36">
        <v>204.67</v>
      </c>
      <c r="AA317" s="36">
        <f t="shared" si="297"/>
        <v>1</v>
      </c>
      <c r="AB317" s="29"/>
      <c r="AC317" s="29" t="e">
        <f t="shared" si="298"/>
        <v>#REF!</v>
      </c>
      <c r="AD317" s="29" t="e">
        <f t="shared" si="299"/>
        <v>#REF!</v>
      </c>
      <c r="AE317" s="172" t="e">
        <f t="shared" si="300"/>
        <v>#REF!</v>
      </c>
      <c r="AF317" s="28"/>
      <c r="AG317" s="24">
        <v>0.2</v>
      </c>
      <c r="AH317" s="173">
        <f t="shared" si="301"/>
        <v>1</v>
      </c>
      <c r="AI317" s="173"/>
      <c r="AJ317" s="173">
        <f t="shared" si="302"/>
        <v>-0.8</v>
      </c>
      <c r="AK317" s="134">
        <f t="shared" si="303"/>
        <v>0.2</v>
      </c>
      <c r="AL317" s="174">
        <f t="shared" ref="AL317:AU317" si="360">M317</f>
        <v>0.5</v>
      </c>
      <c r="AM317" s="174">
        <f t="shared" si="360"/>
        <v>0.05</v>
      </c>
      <c r="AN317" s="174">
        <f t="shared" si="360"/>
        <v>0</v>
      </c>
      <c r="AO317" s="174">
        <f t="shared" si="360"/>
        <v>0.2</v>
      </c>
      <c r="AP317" s="174">
        <f t="shared" si="360"/>
        <v>0</v>
      </c>
      <c r="AQ317" s="174">
        <f t="shared" si="360"/>
        <v>0</v>
      </c>
      <c r="AR317" s="174">
        <f t="shared" si="360"/>
        <v>0.1</v>
      </c>
      <c r="AS317" s="174">
        <f t="shared" si="360"/>
        <v>0.15</v>
      </c>
      <c r="AT317" s="174">
        <f t="shared" si="360"/>
        <v>0</v>
      </c>
      <c r="AU317" s="174">
        <f t="shared" si="360"/>
        <v>0</v>
      </c>
      <c r="AV317" s="175">
        <f t="shared" si="305"/>
        <v>1</v>
      </c>
      <c r="AW317" s="176" t="e">
        <f>#REF!/1000</f>
        <v>#REF!</v>
      </c>
      <c r="AX317" s="176" t="e">
        <f>#REF!/1000</f>
        <v>#REF!</v>
      </c>
      <c r="AY317" s="176" t="e">
        <f>#REF!/1000</f>
        <v>#REF!</v>
      </c>
      <c r="AZ317" s="176" t="e">
        <f>#REF!/1000</f>
        <v>#REF!</v>
      </c>
      <c r="BA317" s="176" t="e">
        <f>#REF!/1000</f>
        <v>#REF!</v>
      </c>
      <c r="BB317" s="176" t="e">
        <f>#REF!/1000</f>
        <v>#REF!</v>
      </c>
      <c r="BC317" s="176" t="e">
        <f>#REF!/1000</f>
        <v>#REF!</v>
      </c>
      <c r="BD317" s="176" t="e">
        <f>#REF!/1000</f>
        <v>#REF!</v>
      </c>
      <c r="BE317" s="177" t="e">
        <f>#REF!/1000</f>
        <v>#REF!</v>
      </c>
      <c r="BF317" s="177" t="e">
        <f>#REF!/1000</f>
        <v>#REF!</v>
      </c>
      <c r="BG317" s="178" t="e">
        <f t="shared" si="306"/>
        <v>#REF!</v>
      </c>
    </row>
    <row r="318" ht="16" customHeight="1" spans="1:59">
      <c r="A318" s="22">
        <v>312</v>
      </c>
      <c r="B318" s="39" t="s">
        <v>5871</v>
      </c>
      <c r="C318" s="68" t="s">
        <v>5872</v>
      </c>
      <c r="D318" s="22">
        <v>171</v>
      </c>
      <c r="E318" s="22">
        <v>7</v>
      </c>
      <c r="F318" s="144">
        <v>82889</v>
      </c>
      <c r="G318" s="144" t="s">
        <v>3688</v>
      </c>
      <c r="H318" s="144" t="s">
        <v>3699</v>
      </c>
      <c r="I318" s="144" t="s">
        <v>5317</v>
      </c>
      <c r="J318" s="144" t="s">
        <v>5314</v>
      </c>
      <c r="K318" s="144">
        <f t="shared" si="296"/>
        <v>1.5</v>
      </c>
      <c r="L318" s="157">
        <v>10.5</v>
      </c>
      <c r="M318" s="171">
        <v>0.1</v>
      </c>
      <c r="N318" s="171">
        <v>0.05</v>
      </c>
      <c r="O318" s="171">
        <v>0.5</v>
      </c>
      <c r="P318" s="171"/>
      <c r="Q318" s="171"/>
      <c r="R318" s="171">
        <v>0.07</v>
      </c>
      <c r="S318" s="171">
        <v>0.18</v>
      </c>
      <c r="T318" s="171">
        <v>0.1</v>
      </c>
      <c r="U318" s="171"/>
      <c r="V318" s="171"/>
      <c r="W318" s="22">
        <v>7</v>
      </c>
      <c r="X318" s="29">
        <v>96.05</v>
      </c>
      <c r="Y318" s="29">
        <v>672.35</v>
      </c>
      <c r="Z318" s="36">
        <v>197.82</v>
      </c>
      <c r="AA318" s="36">
        <f t="shared" si="297"/>
        <v>7</v>
      </c>
      <c r="AB318" s="29"/>
      <c r="AC318" s="29" t="e">
        <f t="shared" si="298"/>
        <v>#REF!</v>
      </c>
      <c r="AD318" s="29" t="e">
        <f t="shared" si="299"/>
        <v>#REF!</v>
      </c>
      <c r="AE318" s="172" t="e">
        <f t="shared" si="300"/>
        <v>#REF!</v>
      </c>
      <c r="AF318" s="28"/>
      <c r="AG318" s="24">
        <v>25</v>
      </c>
      <c r="AH318" s="173">
        <f t="shared" si="301"/>
        <v>1</v>
      </c>
      <c r="AI318" s="173"/>
      <c r="AJ318" s="173">
        <f t="shared" si="302"/>
        <v>24</v>
      </c>
      <c r="AK318" s="134">
        <f t="shared" si="303"/>
        <v>1.5</v>
      </c>
      <c r="AL318" s="174">
        <f t="shared" ref="AL318:AU318" si="361">M318</f>
        <v>0.1</v>
      </c>
      <c r="AM318" s="174">
        <f t="shared" si="361"/>
        <v>0.05</v>
      </c>
      <c r="AN318" s="174">
        <f t="shared" si="361"/>
        <v>0.5</v>
      </c>
      <c r="AO318" s="174">
        <f t="shared" si="361"/>
        <v>0</v>
      </c>
      <c r="AP318" s="174">
        <f t="shared" si="361"/>
        <v>0</v>
      </c>
      <c r="AQ318" s="174">
        <f t="shared" si="361"/>
        <v>0.07</v>
      </c>
      <c r="AR318" s="174">
        <f t="shared" si="361"/>
        <v>0.18</v>
      </c>
      <c r="AS318" s="174">
        <f t="shared" si="361"/>
        <v>0.1</v>
      </c>
      <c r="AT318" s="174">
        <f t="shared" si="361"/>
        <v>0</v>
      </c>
      <c r="AU318" s="174">
        <f t="shared" si="361"/>
        <v>0</v>
      </c>
      <c r="AV318" s="175">
        <f t="shared" si="305"/>
        <v>1</v>
      </c>
      <c r="AW318" s="176" t="e">
        <f>#REF!/1000</f>
        <v>#REF!</v>
      </c>
      <c r="AX318" s="176" t="e">
        <f>#REF!/1000</f>
        <v>#REF!</v>
      </c>
      <c r="AY318" s="176" t="e">
        <f>#REF!/1000</f>
        <v>#REF!</v>
      </c>
      <c r="AZ318" s="176" t="e">
        <f>#REF!/1000</f>
        <v>#REF!</v>
      </c>
      <c r="BA318" s="176" t="e">
        <f>#REF!/1000</f>
        <v>#REF!</v>
      </c>
      <c r="BB318" s="176" t="e">
        <f>#REF!/1000</f>
        <v>#REF!</v>
      </c>
      <c r="BC318" s="176" t="e">
        <f>#REF!/1000</f>
        <v>#REF!</v>
      </c>
      <c r="BD318" s="176" t="e">
        <f>#REF!/1000</f>
        <v>#REF!</v>
      </c>
      <c r="BE318" s="177" t="e">
        <f>#REF!/1000</f>
        <v>#REF!</v>
      </c>
      <c r="BF318" s="177" t="e">
        <f>#REF!/1000</f>
        <v>#REF!</v>
      </c>
      <c r="BG318" s="178" t="e">
        <f t="shared" si="306"/>
        <v>#REF!</v>
      </c>
    </row>
    <row r="319" ht="16" customHeight="1" spans="1:59">
      <c r="A319" s="22">
        <v>313</v>
      </c>
      <c r="B319" s="39" t="s">
        <v>287</v>
      </c>
      <c r="C319" s="68" t="s">
        <v>288</v>
      </c>
      <c r="D319" s="22">
        <v>146</v>
      </c>
      <c r="E319" s="22">
        <v>10</v>
      </c>
      <c r="F319" s="144">
        <v>82814</v>
      </c>
      <c r="G319" s="144" t="s">
        <v>3688</v>
      </c>
      <c r="H319" s="144" t="s">
        <v>3699</v>
      </c>
      <c r="I319" s="144" t="s">
        <v>5317</v>
      </c>
      <c r="J319" s="144" t="s">
        <v>5314</v>
      </c>
      <c r="K319" s="144">
        <f t="shared" si="296"/>
        <v>0.25</v>
      </c>
      <c r="L319" s="157">
        <v>2.5</v>
      </c>
      <c r="M319" s="171">
        <v>0.5</v>
      </c>
      <c r="N319" s="171">
        <v>0.05</v>
      </c>
      <c r="O319" s="171"/>
      <c r="P319" s="171">
        <v>0.22</v>
      </c>
      <c r="Q319" s="171"/>
      <c r="R319" s="171"/>
      <c r="S319" s="171">
        <v>0.1</v>
      </c>
      <c r="T319" s="171">
        <v>0.13</v>
      </c>
      <c r="U319" s="171"/>
      <c r="V319" s="171"/>
      <c r="W319" s="22">
        <v>10</v>
      </c>
      <c r="X319" s="29">
        <v>92.218</v>
      </c>
      <c r="Y319" s="29">
        <v>922.18</v>
      </c>
      <c r="Z319" s="36">
        <v>633.5</v>
      </c>
      <c r="AA319" s="36">
        <f t="shared" si="297"/>
        <v>10</v>
      </c>
      <c r="AB319" s="29"/>
      <c r="AC319" s="29" t="e">
        <f t="shared" si="298"/>
        <v>#REF!</v>
      </c>
      <c r="AD319" s="29" t="e">
        <f t="shared" si="299"/>
        <v>#REF!</v>
      </c>
      <c r="AE319" s="172" t="e">
        <f t="shared" si="300"/>
        <v>#REF!</v>
      </c>
      <c r="AF319" s="28"/>
      <c r="AG319" s="24">
        <v>1</v>
      </c>
      <c r="AH319" s="173">
        <f t="shared" si="301"/>
        <v>1</v>
      </c>
      <c r="AI319" s="173"/>
      <c r="AJ319" s="173">
        <f t="shared" si="302"/>
        <v>0</v>
      </c>
      <c r="AK319" s="134">
        <f t="shared" si="303"/>
        <v>0.25</v>
      </c>
      <c r="AL319" s="174">
        <f t="shared" ref="AL319:AU319" si="362">M319</f>
        <v>0.5</v>
      </c>
      <c r="AM319" s="174">
        <f t="shared" si="362"/>
        <v>0.05</v>
      </c>
      <c r="AN319" s="174">
        <f t="shared" si="362"/>
        <v>0</v>
      </c>
      <c r="AO319" s="174">
        <f t="shared" si="362"/>
        <v>0.22</v>
      </c>
      <c r="AP319" s="174">
        <f t="shared" si="362"/>
        <v>0</v>
      </c>
      <c r="AQ319" s="174">
        <f t="shared" si="362"/>
        <v>0</v>
      </c>
      <c r="AR319" s="174">
        <f t="shared" si="362"/>
        <v>0.1</v>
      </c>
      <c r="AS319" s="174">
        <f t="shared" si="362"/>
        <v>0.13</v>
      </c>
      <c r="AT319" s="174">
        <f t="shared" si="362"/>
        <v>0</v>
      </c>
      <c r="AU319" s="174">
        <f t="shared" si="362"/>
        <v>0</v>
      </c>
      <c r="AV319" s="175">
        <f t="shared" si="305"/>
        <v>1</v>
      </c>
      <c r="AW319" s="176" t="e">
        <f>#REF!/1000</f>
        <v>#REF!</v>
      </c>
      <c r="AX319" s="176" t="e">
        <f>#REF!/1000</f>
        <v>#REF!</v>
      </c>
      <c r="AY319" s="176" t="e">
        <f>#REF!/1000</f>
        <v>#REF!</v>
      </c>
      <c r="AZ319" s="176" t="e">
        <f>#REF!/1000</f>
        <v>#REF!</v>
      </c>
      <c r="BA319" s="176" t="e">
        <f>#REF!/1000</f>
        <v>#REF!</v>
      </c>
      <c r="BB319" s="176" t="e">
        <f>#REF!/1000</f>
        <v>#REF!</v>
      </c>
      <c r="BC319" s="176" t="e">
        <f>#REF!/1000</f>
        <v>#REF!</v>
      </c>
      <c r="BD319" s="176" t="e">
        <f>#REF!/1000</f>
        <v>#REF!</v>
      </c>
      <c r="BE319" s="177" t="e">
        <f>#REF!/1000</f>
        <v>#REF!</v>
      </c>
      <c r="BF319" s="177" t="e">
        <f>#REF!/1000</f>
        <v>#REF!</v>
      </c>
      <c r="BG319" s="178" t="e">
        <f t="shared" si="306"/>
        <v>#REF!</v>
      </c>
    </row>
    <row r="320" ht="16" customHeight="1" spans="1:59">
      <c r="A320" s="22">
        <v>314</v>
      </c>
      <c r="B320" s="39" t="s">
        <v>5873</v>
      </c>
      <c r="C320" s="68" t="s">
        <v>5874</v>
      </c>
      <c r="D320" s="22">
        <v>167</v>
      </c>
      <c r="E320" s="22">
        <v>5</v>
      </c>
      <c r="F320" s="144">
        <v>82876</v>
      </c>
      <c r="G320" s="144" t="s">
        <v>3688</v>
      </c>
      <c r="H320" s="144" t="s">
        <v>3699</v>
      </c>
      <c r="I320" s="144" t="s">
        <v>5317</v>
      </c>
      <c r="J320" s="144" t="s">
        <v>5314</v>
      </c>
      <c r="K320" s="144">
        <f t="shared" si="296"/>
        <v>11.5</v>
      </c>
      <c r="L320" s="157">
        <v>57.5</v>
      </c>
      <c r="M320" s="171">
        <v>0.226086956521739</v>
      </c>
      <c r="N320" s="171">
        <v>0.121739130434783</v>
      </c>
      <c r="O320" s="171">
        <v>0.417391304347826</v>
      </c>
      <c r="P320" s="171">
        <v>0.0956521739130435</v>
      </c>
      <c r="Q320" s="171">
        <v>0.0869565217391304</v>
      </c>
      <c r="R320" s="171">
        <v>0.0173913043478261</v>
      </c>
      <c r="S320" s="171">
        <v>0.0347826086956522</v>
      </c>
      <c r="T320" s="171"/>
      <c r="U320" s="171"/>
      <c r="V320" s="171"/>
      <c r="W320" s="22">
        <v>5</v>
      </c>
      <c r="X320" s="29">
        <v>14.918</v>
      </c>
      <c r="Y320" s="29">
        <v>74.59</v>
      </c>
      <c r="Z320" s="36">
        <v>19.5</v>
      </c>
      <c r="AA320" s="36">
        <f t="shared" si="297"/>
        <v>5</v>
      </c>
      <c r="AB320" s="29"/>
      <c r="AC320" s="29" t="e">
        <f t="shared" si="298"/>
        <v>#REF!</v>
      </c>
      <c r="AD320" s="29" t="e">
        <f t="shared" si="299"/>
        <v>#REF!</v>
      </c>
      <c r="AE320" s="172" t="e">
        <f t="shared" si="300"/>
        <v>#REF!</v>
      </c>
      <c r="AF320" s="28"/>
      <c r="AG320" s="24">
        <v>1</v>
      </c>
      <c r="AH320" s="173">
        <f t="shared" si="301"/>
        <v>1</v>
      </c>
      <c r="AI320" s="173" t="s">
        <v>5318</v>
      </c>
      <c r="AJ320" s="173">
        <f t="shared" si="302"/>
        <v>0</v>
      </c>
      <c r="AK320" s="134">
        <f t="shared" si="303"/>
        <v>11.5</v>
      </c>
      <c r="AL320" s="174">
        <f t="shared" ref="AL320:AU320" si="363">M320</f>
        <v>0.226086956521739</v>
      </c>
      <c r="AM320" s="174">
        <f t="shared" si="363"/>
        <v>0.121739130434783</v>
      </c>
      <c r="AN320" s="174">
        <f t="shared" si="363"/>
        <v>0.417391304347826</v>
      </c>
      <c r="AO320" s="174">
        <f t="shared" si="363"/>
        <v>0.0956521739130435</v>
      </c>
      <c r="AP320" s="174">
        <f t="shared" si="363"/>
        <v>0.0869565217391304</v>
      </c>
      <c r="AQ320" s="174">
        <f t="shared" si="363"/>
        <v>0.0173913043478261</v>
      </c>
      <c r="AR320" s="174">
        <f t="shared" si="363"/>
        <v>0.0347826086956522</v>
      </c>
      <c r="AS320" s="174">
        <f t="shared" si="363"/>
        <v>0</v>
      </c>
      <c r="AT320" s="174">
        <f t="shared" si="363"/>
        <v>0</v>
      </c>
      <c r="AU320" s="174">
        <f t="shared" si="363"/>
        <v>0</v>
      </c>
      <c r="AV320" s="175">
        <f t="shared" si="305"/>
        <v>1</v>
      </c>
      <c r="AW320" s="176" t="e">
        <f>#REF!/1000</f>
        <v>#REF!</v>
      </c>
      <c r="AX320" s="176" t="e">
        <f>#REF!/1000</f>
        <v>#REF!</v>
      </c>
      <c r="AY320" s="176" t="e">
        <f>#REF!/1000</f>
        <v>#REF!</v>
      </c>
      <c r="AZ320" s="176" t="e">
        <f>#REF!/1000</f>
        <v>#REF!</v>
      </c>
      <c r="BA320" s="176" t="e">
        <f>#REF!/1000</f>
        <v>#REF!</v>
      </c>
      <c r="BB320" s="176" t="e">
        <f>#REF!/1000</f>
        <v>#REF!</v>
      </c>
      <c r="BC320" s="176" t="e">
        <f>#REF!/1000</f>
        <v>#REF!</v>
      </c>
      <c r="BD320" s="176" t="e">
        <f>#REF!/1000</f>
        <v>#REF!</v>
      </c>
      <c r="BE320" s="177" t="e">
        <f>#REF!/1000</f>
        <v>#REF!</v>
      </c>
      <c r="BF320" s="177" t="e">
        <f>#REF!/1000</f>
        <v>#REF!</v>
      </c>
      <c r="BG320" s="178" t="e">
        <f t="shared" si="306"/>
        <v>#REF!</v>
      </c>
    </row>
    <row r="321" ht="16" customHeight="1" spans="1:59">
      <c r="A321" s="22">
        <v>315</v>
      </c>
      <c r="B321" s="39" t="s">
        <v>5875</v>
      </c>
      <c r="C321" s="68" t="s">
        <v>5876</v>
      </c>
      <c r="D321" s="22">
        <v>163</v>
      </c>
      <c r="E321" s="22">
        <v>1</v>
      </c>
      <c r="F321" s="144">
        <v>82823</v>
      </c>
      <c r="G321" s="144" t="s">
        <v>3704</v>
      </c>
      <c r="H321" s="144" t="s">
        <v>3704</v>
      </c>
      <c r="I321" s="144" t="s">
        <v>5321</v>
      </c>
      <c r="J321" s="144" t="s">
        <v>5314</v>
      </c>
      <c r="K321" s="144">
        <f t="shared" si="296"/>
        <v>2.7</v>
      </c>
      <c r="L321" s="157">
        <v>2.7</v>
      </c>
      <c r="M321" s="171">
        <v>0.6</v>
      </c>
      <c r="N321" s="171">
        <v>0.03</v>
      </c>
      <c r="O321" s="171"/>
      <c r="P321" s="171">
        <v>0.18</v>
      </c>
      <c r="Q321" s="171"/>
      <c r="R321" s="171"/>
      <c r="S321" s="171">
        <v>0.07</v>
      </c>
      <c r="T321" s="171">
        <v>0.12</v>
      </c>
      <c r="U321" s="171"/>
      <c r="V321" s="171"/>
      <c r="W321" s="22">
        <v>1</v>
      </c>
      <c r="X321" s="29">
        <v>8450.64</v>
      </c>
      <c r="Y321" s="29">
        <v>8450.64</v>
      </c>
      <c r="Z321" s="36">
        <v>3411.11</v>
      </c>
      <c r="AA321" s="36">
        <f t="shared" si="297"/>
        <v>1</v>
      </c>
      <c r="AB321" s="29"/>
      <c r="AC321" s="29" t="e">
        <f t="shared" si="298"/>
        <v>#REF!</v>
      </c>
      <c r="AD321" s="29" t="e">
        <f t="shared" si="299"/>
        <v>#REF!</v>
      </c>
      <c r="AE321" s="172" t="e">
        <f t="shared" si="300"/>
        <v>#REF!</v>
      </c>
      <c r="AF321" s="28"/>
      <c r="AG321" s="24">
        <v>2</v>
      </c>
      <c r="AH321" s="173">
        <f t="shared" si="301"/>
        <v>1</v>
      </c>
      <c r="AI321" s="173"/>
      <c r="AJ321" s="173">
        <f t="shared" si="302"/>
        <v>1</v>
      </c>
      <c r="AK321" s="134">
        <f t="shared" si="303"/>
        <v>2.7</v>
      </c>
      <c r="AL321" s="174">
        <f t="shared" ref="AL321:AU321" si="364">M321</f>
        <v>0.6</v>
      </c>
      <c r="AM321" s="174">
        <f t="shared" si="364"/>
        <v>0.03</v>
      </c>
      <c r="AN321" s="174">
        <f t="shared" si="364"/>
        <v>0</v>
      </c>
      <c r="AO321" s="174">
        <f t="shared" si="364"/>
        <v>0.18</v>
      </c>
      <c r="AP321" s="174">
        <f t="shared" si="364"/>
        <v>0</v>
      </c>
      <c r="AQ321" s="174">
        <f t="shared" si="364"/>
        <v>0</v>
      </c>
      <c r="AR321" s="174">
        <f t="shared" si="364"/>
        <v>0.07</v>
      </c>
      <c r="AS321" s="174">
        <f t="shared" si="364"/>
        <v>0.12</v>
      </c>
      <c r="AT321" s="174">
        <f t="shared" si="364"/>
        <v>0</v>
      </c>
      <c r="AU321" s="174">
        <f t="shared" si="364"/>
        <v>0</v>
      </c>
      <c r="AV321" s="175">
        <f t="shared" si="305"/>
        <v>1</v>
      </c>
      <c r="AW321" s="176" t="e">
        <f>#REF!/1000</f>
        <v>#REF!</v>
      </c>
      <c r="AX321" s="176" t="e">
        <f>#REF!/1000</f>
        <v>#REF!</v>
      </c>
      <c r="AY321" s="176" t="e">
        <f>#REF!/1000</f>
        <v>#REF!</v>
      </c>
      <c r="AZ321" s="176" t="e">
        <f>#REF!/1000</f>
        <v>#REF!</v>
      </c>
      <c r="BA321" s="176" t="e">
        <f>#REF!/1000</f>
        <v>#REF!</v>
      </c>
      <c r="BB321" s="176" t="e">
        <f>#REF!/1000</f>
        <v>#REF!</v>
      </c>
      <c r="BC321" s="176" t="e">
        <f>#REF!/1000</f>
        <v>#REF!</v>
      </c>
      <c r="BD321" s="176" t="e">
        <f>#REF!/1000</f>
        <v>#REF!</v>
      </c>
      <c r="BE321" s="177" t="e">
        <f>#REF!/1000</f>
        <v>#REF!</v>
      </c>
      <c r="BF321" s="177" t="e">
        <f>#REF!/1000</f>
        <v>#REF!</v>
      </c>
      <c r="BG321" s="178" t="e">
        <f t="shared" si="306"/>
        <v>#REF!</v>
      </c>
    </row>
    <row r="322" ht="16" customHeight="1" spans="1:59">
      <c r="A322" s="22">
        <v>316</v>
      </c>
      <c r="B322" s="39" t="s">
        <v>291</v>
      </c>
      <c r="C322" s="68" t="s">
        <v>292</v>
      </c>
      <c r="D322" s="22">
        <v>127</v>
      </c>
      <c r="E322" s="22">
        <v>2</v>
      </c>
      <c r="F322" s="144">
        <v>2403315636</v>
      </c>
      <c r="G322" s="144" t="s">
        <v>3704</v>
      </c>
      <c r="H322" s="144" t="s">
        <v>3704</v>
      </c>
      <c r="I322" s="144" t="s">
        <v>5352</v>
      </c>
      <c r="J322" s="144" t="s">
        <v>5314</v>
      </c>
      <c r="K322" s="144">
        <f t="shared" si="296"/>
        <v>2.7</v>
      </c>
      <c r="L322" s="157">
        <v>5.4</v>
      </c>
      <c r="M322" s="171">
        <v>0.599620493358634</v>
      </c>
      <c r="N322" s="171">
        <v>0.0303605313092979</v>
      </c>
      <c r="O322" s="171"/>
      <c r="P322" s="171">
        <v>0.180265654648956</v>
      </c>
      <c r="Q322" s="171"/>
      <c r="R322" s="171"/>
      <c r="S322" s="171">
        <v>0.0702087286527514</v>
      </c>
      <c r="T322" s="171">
        <v>0.119544592030361</v>
      </c>
      <c r="U322" s="171"/>
      <c r="V322" s="171"/>
      <c r="W322" s="22">
        <v>2</v>
      </c>
      <c r="X322" s="29">
        <v>7651.28</v>
      </c>
      <c r="Y322" s="29">
        <v>15302.56</v>
      </c>
      <c r="Z322" s="36">
        <v>5497.58</v>
      </c>
      <c r="AA322" s="36">
        <f t="shared" si="297"/>
        <v>2</v>
      </c>
      <c r="AB322" s="29"/>
      <c r="AC322" s="29" t="e">
        <f t="shared" si="298"/>
        <v>#REF!</v>
      </c>
      <c r="AD322" s="29" t="e">
        <f t="shared" si="299"/>
        <v>#REF!</v>
      </c>
      <c r="AE322" s="172" t="e">
        <f t="shared" si="300"/>
        <v>#REF!</v>
      </c>
      <c r="AF322" s="28"/>
      <c r="AG322" s="24">
        <v>5.27</v>
      </c>
      <c r="AH322" s="173">
        <f t="shared" si="301"/>
        <v>1</v>
      </c>
      <c r="AI322" s="173">
        <v>5.27</v>
      </c>
      <c r="AJ322" s="173">
        <f t="shared" si="302"/>
        <v>4.27</v>
      </c>
      <c r="AK322" s="134">
        <f t="shared" si="303"/>
        <v>2.7</v>
      </c>
      <c r="AL322" s="174">
        <f t="shared" ref="AL322:AU322" si="365">M322</f>
        <v>0.599620493358634</v>
      </c>
      <c r="AM322" s="174">
        <f t="shared" si="365"/>
        <v>0.0303605313092979</v>
      </c>
      <c r="AN322" s="174">
        <f t="shared" si="365"/>
        <v>0</v>
      </c>
      <c r="AO322" s="174">
        <f t="shared" si="365"/>
        <v>0.180265654648956</v>
      </c>
      <c r="AP322" s="174">
        <f t="shared" si="365"/>
        <v>0</v>
      </c>
      <c r="AQ322" s="174">
        <f t="shared" si="365"/>
        <v>0</v>
      </c>
      <c r="AR322" s="174">
        <f t="shared" si="365"/>
        <v>0.0702087286527514</v>
      </c>
      <c r="AS322" s="174">
        <f t="shared" si="365"/>
        <v>0.119544592030361</v>
      </c>
      <c r="AT322" s="174">
        <f t="shared" si="365"/>
        <v>0</v>
      </c>
      <c r="AU322" s="174">
        <f t="shared" si="365"/>
        <v>0</v>
      </c>
      <c r="AV322" s="175">
        <f t="shared" si="305"/>
        <v>1</v>
      </c>
      <c r="AW322" s="176" t="e">
        <f>#REF!/1000</f>
        <v>#REF!</v>
      </c>
      <c r="AX322" s="176" t="e">
        <f>#REF!/1000</f>
        <v>#REF!</v>
      </c>
      <c r="AY322" s="176" t="e">
        <f>#REF!/1000</f>
        <v>#REF!</v>
      </c>
      <c r="AZ322" s="176" t="e">
        <f>#REF!/1000</f>
        <v>#REF!</v>
      </c>
      <c r="BA322" s="176" t="e">
        <f>#REF!/1000</f>
        <v>#REF!</v>
      </c>
      <c r="BB322" s="176" t="e">
        <f>#REF!/1000</f>
        <v>#REF!</v>
      </c>
      <c r="BC322" s="176" t="e">
        <f>#REF!/1000</f>
        <v>#REF!</v>
      </c>
      <c r="BD322" s="176" t="e">
        <f>#REF!/1000</f>
        <v>#REF!</v>
      </c>
      <c r="BE322" s="177" t="e">
        <f>#REF!/1000</f>
        <v>#REF!</v>
      </c>
      <c r="BF322" s="177" t="e">
        <f>#REF!/1000</f>
        <v>#REF!</v>
      </c>
      <c r="BG322" s="178" t="e">
        <f t="shared" si="306"/>
        <v>#REF!</v>
      </c>
    </row>
    <row r="323" ht="16" customHeight="1" spans="1:59">
      <c r="A323" s="22">
        <v>317</v>
      </c>
      <c r="B323" s="39" t="s">
        <v>5877</v>
      </c>
      <c r="C323" s="68" t="s">
        <v>5878</v>
      </c>
      <c r="D323" s="22">
        <v>163</v>
      </c>
      <c r="E323" s="22">
        <v>1</v>
      </c>
      <c r="F323" s="144">
        <v>82865</v>
      </c>
      <c r="G323" s="144" t="s">
        <v>3704</v>
      </c>
      <c r="H323" s="144" t="s">
        <v>3704</v>
      </c>
      <c r="I323" s="144" t="s">
        <v>5321</v>
      </c>
      <c r="J323" s="144" t="s">
        <v>5314</v>
      </c>
      <c r="K323" s="144">
        <f t="shared" si="296"/>
        <v>10</v>
      </c>
      <c r="L323" s="157">
        <v>10</v>
      </c>
      <c r="M323" s="171">
        <v>0.1</v>
      </c>
      <c r="N323" s="171">
        <v>0.05</v>
      </c>
      <c r="O323" s="171">
        <v>0.5</v>
      </c>
      <c r="P323" s="171"/>
      <c r="Q323" s="171"/>
      <c r="R323" s="171">
        <v>0.07</v>
      </c>
      <c r="S323" s="171">
        <v>0.18</v>
      </c>
      <c r="T323" s="171">
        <v>0.1</v>
      </c>
      <c r="U323" s="171"/>
      <c r="V323" s="171"/>
      <c r="W323" s="22">
        <v>1</v>
      </c>
      <c r="X323" s="29">
        <v>7077.9</v>
      </c>
      <c r="Y323" s="29">
        <v>7077.9</v>
      </c>
      <c r="Z323" s="36">
        <v>2533.96</v>
      </c>
      <c r="AA323" s="36">
        <f t="shared" si="297"/>
        <v>1</v>
      </c>
      <c r="AB323" s="29"/>
      <c r="AC323" s="29" t="e">
        <f t="shared" si="298"/>
        <v>#REF!</v>
      </c>
      <c r="AD323" s="29" t="e">
        <f t="shared" si="299"/>
        <v>#REF!</v>
      </c>
      <c r="AE323" s="172" t="e">
        <f t="shared" si="300"/>
        <v>#REF!</v>
      </c>
      <c r="AF323" s="28"/>
      <c r="AG323" s="24">
        <v>25</v>
      </c>
      <c r="AH323" s="173">
        <f t="shared" si="301"/>
        <v>1</v>
      </c>
      <c r="AI323" s="173"/>
      <c r="AJ323" s="173">
        <f t="shared" si="302"/>
        <v>24</v>
      </c>
      <c r="AK323" s="134">
        <f t="shared" si="303"/>
        <v>10</v>
      </c>
      <c r="AL323" s="174">
        <f t="shared" ref="AL323:AU323" si="366">M323</f>
        <v>0.1</v>
      </c>
      <c r="AM323" s="174">
        <f t="shared" si="366"/>
        <v>0.05</v>
      </c>
      <c r="AN323" s="174">
        <f t="shared" si="366"/>
        <v>0.5</v>
      </c>
      <c r="AO323" s="174">
        <f t="shared" si="366"/>
        <v>0</v>
      </c>
      <c r="AP323" s="174">
        <f t="shared" si="366"/>
        <v>0</v>
      </c>
      <c r="AQ323" s="174">
        <f t="shared" si="366"/>
        <v>0.07</v>
      </c>
      <c r="AR323" s="174">
        <f t="shared" si="366"/>
        <v>0.18</v>
      </c>
      <c r="AS323" s="174">
        <f t="shared" si="366"/>
        <v>0.1</v>
      </c>
      <c r="AT323" s="174">
        <f t="shared" si="366"/>
        <v>0</v>
      </c>
      <c r="AU323" s="174">
        <f t="shared" si="366"/>
        <v>0</v>
      </c>
      <c r="AV323" s="175">
        <f t="shared" si="305"/>
        <v>1</v>
      </c>
      <c r="AW323" s="176" t="e">
        <f>#REF!/1000</f>
        <v>#REF!</v>
      </c>
      <c r="AX323" s="176" t="e">
        <f>#REF!/1000</f>
        <v>#REF!</v>
      </c>
      <c r="AY323" s="176" t="e">
        <f>#REF!/1000</f>
        <v>#REF!</v>
      </c>
      <c r="AZ323" s="176" t="e">
        <f>#REF!/1000</f>
        <v>#REF!</v>
      </c>
      <c r="BA323" s="176" t="e">
        <f>#REF!/1000</f>
        <v>#REF!</v>
      </c>
      <c r="BB323" s="176" t="e">
        <f>#REF!/1000</f>
        <v>#REF!</v>
      </c>
      <c r="BC323" s="176" t="e">
        <f>#REF!/1000</f>
        <v>#REF!</v>
      </c>
      <c r="BD323" s="176" t="e">
        <f>#REF!/1000</f>
        <v>#REF!</v>
      </c>
      <c r="BE323" s="177" t="e">
        <f>#REF!/1000</f>
        <v>#REF!</v>
      </c>
      <c r="BF323" s="177" t="e">
        <f>#REF!/1000</f>
        <v>#REF!</v>
      </c>
      <c r="BG323" s="178" t="e">
        <f t="shared" si="306"/>
        <v>#REF!</v>
      </c>
    </row>
    <row r="324" ht="16" customHeight="1" spans="1:59">
      <c r="A324" s="22">
        <v>318</v>
      </c>
      <c r="B324" s="39" t="s">
        <v>301</v>
      </c>
      <c r="C324" s="68" t="s">
        <v>302</v>
      </c>
      <c r="D324" s="22">
        <v>163</v>
      </c>
      <c r="E324" s="22">
        <v>1</v>
      </c>
      <c r="F324" s="144">
        <v>82834</v>
      </c>
      <c r="G324" s="144" t="s">
        <v>3704</v>
      </c>
      <c r="H324" s="144" t="s">
        <v>3704</v>
      </c>
      <c r="I324" s="144" t="s">
        <v>5321</v>
      </c>
      <c r="J324" s="144" t="s">
        <v>5314</v>
      </c>
      <c r="K324" s="144">
        <f t="shared" si="296"/>
        <v>12.5</v>
      </c>
      <c r="L324" s="157">
        <v>12.5</v>
      </c>
      <c r="M324" s="171">
        <v>0.493333333333333</v>
      </c>
      <c r="N324" s="171">
        <v>0.0533333333333333</v>
      </c>
      <c r="O324" s="171"/>
      <c r="P324" s="171">
        <v>0.22</v>
      </c>
      <c r="Q324" s="171"/>
      <c r="R324" s="171"/>
      <c r="S324" s="171">
        <v>0.1</v>
      </c>
      <c r="T324" s="171">
        <v>0.133333333333333</v>
      </c>
      <c r="U324" s="171"/>
      <c r="V324" s="171"/>
      <c r="W324" s="22">
        <v>1</v>
      </c>
      <c r="X324" s="29">
        <v>4205.25</v>
      </c>
      <c r="Y324" s="29">
        <v>4205.25</v>
      </c>
      <c r="Z324" s="36">
        <v>1325.46</v>
      </c>
      <c r="AA324" s="36">
        <f t="shared" si="297"/>
        <v>1</v>
      </c>
      <c r="AB324" s="29"/>
      <c r="AC324" s="29" t="e">
        <f t="shared" si="298"/>
        <v>#REF!</v>
      </c>
      <c r="AD324" s="29" t="e">
        <f t="shared" si="299"/>
        <v>#REF!</v>
      </c>
      <c r="AE324" s="172" t="e">
        <f t="shared" si="300"/>
        <v>#REF!</v>
      </c>
      <c r="AF324" s="28"/>
      <c r="AG324" s="24">
        <v>1.5</v>
      </c>
      <c r="AH324" s="173">
        <f t="shared" si="301"/>
        <v>0.999999999999999</v>
      </c>
      <c r="AI324" s="173"/>
      <c r="AJ324" s="173">
        <f t="shared" si="302"/>
        <v>0.500000000000001</v>
      </c>
      <c r="AK324" s="134">
        <f t="shared" si="303"/>
        <v>12.5</v>
      </c>
      <c r="AL324" s="174">
        <f t="shared" ref="AL324:AU324" si="367">M324</f>
        <v>0.493333333333333</v>
      </c>
      <c r="AM324" s="174">
        <f t="shared" si="367"/>
        <v>0.0533333333333333</v>
      </c>
      <c r="AN324" s="174">
        <f t="shared" si="367"/>
        <v>0</v>
      </c>
      <c r="AO324" s="174">
        <f t="shared" si="367"/>
        <v>0.22</v>
      </c>
      <c r="AP324" s="174">
        <f t="shared" si="367"/>
        <v>0</v>
      </c>
      <c r="AQ324" s="174">
        <f t="shared" si="367"/>
        <v>0</v>
      </c>
      <c r="AR324" s="174">
        <f t="shared" si="367"/>
        <v>0.1</v>
      </c>
      <c r="AS324" s="174">
        <f t="shared" si="367"/>
        <v>0.133333333333333</v>
      </c>
      <c r="AT324" s="174">
        <f t="shared" si="367"/>
        <v>0</v>
      </c>
      <c r="AU324" s="174">
        <f t="shared" si="367"/>
        <v>0</v>
      </c>
      <c r="AV324" s="175">
        <f t="shared" si="305"/>
        <v>0.999999999999999</v>
      </c>
      <c r="AW324" s="176" t="e">
        <f>#REF!/1000</f>
        <v>#REF!</v>
      </c>
      <c r="AX324" s="176" t="e">
        <f>#REF!/1000</f>
        <v>#REF!</v>
      </c>
      <c r="AY324" s="176" t="e">
        <f>#REF!/1000</f>
        <v>#REF!</v>
      </c>
      <c r="AZ324" s="176" t="e">
        <f>#REF!/1000</f>
        <v>#REF!</v>
      </c>
      <c r="BA324" s="176" t="e">
        <f>#REF!/1000</f>
        <v>#REF!</v>
      </c>
      <c r="BB324" s="176" t="e">
        <f>#REF!/1000</f>
        <v>#REF!</v>
      </c>
      <c r="BC324" s="176" t="e">
        <f>#REF!/1000</f>
        <v>#REF!</v>
      </c>
      <c r="BD324" s="176" t="e">
        <f>#REF!/1000</f>
        <v>#REF!</v>
      </c>
      <c r="BE324" s="177" t="e">
        <f>#REF!/1000</f>
        <v>#REF!</v>
      </c>
      <c r="BF324" s="177" t="e">
        <f>#REF!/1000</f>
        <v>#REF!</v>
      </c>
      <c r="BG324" s="178" t="e">
        <f t="shared" si="306"/>
        <v>#REF!</v>
      </c>
    </row>
    <row r="325" ht="16" customHeight="1" spans="1:59">
      <c r="A325" s="22">
        <v>319</v>
      </c>
      <c r="B325" s="39" t="s">
        <v>5879</v>
      </c>
      <c r="C325" s="68" t="s">
        <v>5880</v>
      </c>
      <c r="D325" s="22">
        <v>163</v>
      </c>
      <c r="E325" s="22">
        <v>5</v>
      </c>
      <c r="F325" s="144">
        <v>82839</v>
      </c>
      <c r="G325" s="144" t="s">
        <v>3704</v>
      </c>
      <c r="H325" s="144" t="s">
        <v>3704</v>
      </c>
      <c r="I325" s="144" t="s">
        <v>5321</v>
      </c>
      <c r="J325" s="144" t="s">
        <v>5314</v>
      </c>
      <c r="K325" s="144">
        <f t="shared" si="296"/>
        <v>5</v>
      </c>
      <c r="L325" s="157">
        <v>25</v>
      </c>
      <c r="M325" s="171">
        <v>0.1</v>
      </c>
      <c r="N325" s="171">
        <v>0.05</v>
      </c>
      <c r="O325" s="171">
        <v>0.5</v>
      </c>
      <c r="P325" s="171"/>
      <c r="Q325" s="171"/>
      <c r="R325" s="171">
        <v>0.07</v>
      </c>
      <c r="S325" s="171">
        <v>0.18</v>
      </c>
      <c r="T325" s="171">
        <v>0.1</v>
      </c>
      <c r="U325" s="171"/>
      <c r="V325" s="171"/>
      <c r="W325" s="22">
        <v>5</v>
      </c>
      <c r="X325" s="29">
        <v>2983.48</v>
      </c>
      <c r="Y325" s="29">
        <v>14917.4</v>
      </c>
      <c r="Z325" s="36">
        <v>4385.7</v>
      </c>
      <c r="AA325" s="36">
        <f t="shared" si="297"/>
        <v>5</v>
      </c>
      <c r="AB325" s="29"/>
      <c r="AC325" s="29" t="e">
        <f t="shared" si="298"/>
        <v>#REF!</v>
      </c>
      <c r="AD325" s="29" t="e">
        <f t="shared" si="299"/>
        <v>#REF!</v>
      </c>
      <c r="AE325" s="172" t="e">
        <f t="shared" si="300"/>
        <v>#REF!</v>
      </c>
      <c r="AF325" s="28"/>
      <c r="AG325" s="24">
        <v>25</v>
      </c>
      <c r="AH325" s="173">
        <f t="shared" si="301"/>
        <v>1</v>
      </c>
      <c r="AI325" s="173"/>
      <c r="AJ325" s="173">
        <f t="shared" si="302"/>
        <v>24</v>
      </c>
      <c r="AK325" s="134">
        <f t="shared" si="303"/>
        <v>5</v>
      </c>
      <c r="AL325" s="174">
        <f t="shared" ref="AL325:AU325" si="368">M325</f>
        <v>0.1</v>
      </c>
      <c r="AM325" s="174">
        <f t="shared" si="368"/>
        <v>0.05</v>
      </c>
      <c r="AN325" s="174">
        <f t="shared" si="368"/>
        <v>0.5</v>
      </c>
      <c r="AO325" s="174">
        <f t="shared" si="368"/>
        <v>0</v>
      </c>
      <c r="AP325" s="174">
        <f t="shared" si="368"/>
        <v>0</v>
      </c>
      <c r="AQ325" s="174">
        <f t="shared" si="368"/>
        <v>0.07</v>
      </c>
      <c r="AR325" s="174">
        <f t="shared" si="368"/>
        <v>0.18</v>
      </c>
      <c r="AS325" s="174">
        <f t="shared" si="368"/>
        <v>0.1</v>
      </c>
      <c r="AT325" s="174">
        <f t="shared" si="368"/>
        <v>0</v>
      </c>
      <c r="AU325" s="174">
        <f t="shared" si="368"/>
        <v>0</v>
      </c>
      <c r="AV325" s="175">
        <f t="shared" si="305"/>
        <v>1</v>
      </c>
      <c r="AW325" s="176" t="e">
        <f>#REF!/1000</f>
        <v>#REF!</v>
      </c>
      <c r="AX325" s="176" t="e">
        <f>#REF!/1000</f>
        <v>#REF!</v>
      </c>
      <c r="AY325" s="176" t="e">
        <f>#REF!/1000</f>
        <v>#REF!</v>
      </c>
      <c r="AZ325" s="176" t="e">
        <f>#REF!/1000</f>
        <v>#REF!</v>
      </c>
      <c r="BA325" s="176" t="e">
        <f>#REF!/1000</f>
        <v>#REF!</v>
      </c>
      <c r="BB325" s="176" t="e">
        <f>#REF!/1000</f>
        <v>#REF!</v>
      </c>
      <c r="BC325" s="176" t="e">
        <f>#REF!/1000</f>
        <v>#REF!</v>
      </c>
      <c r="BD325" s="176" t="e">
        <f>#REF!/1000</f>
        <v>#REF!</v>
      </c>
      <c r="BE325" s="177" t="e">
        <f>#REF!/1000</f>
        <v>#REF!</v>
      </c>
      <c r="BF325" s="177" t="e">
        <f>#REF!/1000</f>
        <v>#REF!</v>
      </c>
      <c r="BG325" s="178" t="e">
        <f t="shared" si="306"/>
        <v>#REF!</v>
      </c>
    </row>
    <row r="326" ht="16" customHeight="1" spans="1:59">
      <c r="A326" s="22">
        <v>320</v>
      </c>
      <c r="B326" s="39" t="s">
        <v>295</v>
      </c>
      <c r="C326" s="68" t="s">
        <v>296</v>
      </c>
      <c r="D326" s="22">
        <v>163</v>
      </c>
      <c r="E326" s="22">
        <v>2</v>
      </c>
      <c r="F326" s="144">
        <v>82833</v>
      </c>
      <c r="G326" s="144" t="s">
        <v>3704</v>
      </c>
      <c r="H326" s="144" t="s">
        <v>3704</v>
      </c>
      <c r="I326" s="144" t="s">
        <v>5321</v>
      </c>
      <c r="J326" s="144" t="s">
        <v>5314</v>
      </c>
      <c r="K326" s="144">
        <f t="shared" si="296"/>
        <v>12.5</v>
      </c>
      <c r="L326" s="157">
        <v>25</v>
      </c>
      <c r="M326" s="171">
        <v>0.1</v>
      </c>
      <c r="N326" s="171">
        <v>0.05</v>
      </c>
      <c r="O326" s="171">
        <v>0.5</v>
      </c>
      <c r="P326" s="171"/>
      <c r="Q326" s="171"/>
      <c r="R326" s="171">
        <v>0.07</v>
      </c>
      <c r="S326" s="171">
        <v>0.18</v>
      </c>
      <c r="T326" s="171">
        <v>0.1</v>
      </c>
      <c r="U326" s="171"/>
      <c r="V326" s="171"/>
      <c r="W326" s="22">
        <v>2</v>
      </c>
      <c r="X326" s="29">
        <v>1570.465</v>
      </c>
      <c r="Y326" s="29">
        <v>3140.93</v>
      </c>
      <c r="Z326" s="36">
        <v>838.16</v>
      </c>
      <c r="AA326" s="36">
        <f t="shared" si="297"/>
        <v>2</v>
      </c>
      <c r="AB326" s="29"/>
      <c r="AC326" s="29" t="e">
        <f t="shared" si="298"/>
        <v>#REF!</v>
      </c>
      <c r="AD326" s="29" t="e">
        <f t="shared" si="299"/>
        <v>#REF!</v>
      </c>
      <c r="AE326" s="172" t="e">
        <f t="shared" si="300"/>
        <v>#REF!</v>
      </c>
      <c r="AF326" s="28"/>
      <c r="AG326" s="24">
        <v>25</v>
      </c>
      <c r="AH326" s="173">
        <f t="shared" si="301"/>
        <v>1</v>
      </c>
      <c r="AI326" s="173"/>
      <c r="AJ326" s="173">
        <f t="shared" si="302"/>
        <v>24</v>
      </c>
      <c r="AK326" s="134">
        <f t="shared" si="303"/>
        <v>12.5</v>
      </c>
      <c r="AL326" s="174">
        <f t="shared" ref="AL326:AU326" si="369">M326</f>
        <v>0.1</v>
      </c>
      <c r="AM326" s="174">
        <f t="shared" si="369"/>
        <v>0.05</v>
      </c>
      <c r="AN326" s="174">
        <f t="shared" si="369"/>
        <v>0.5</v>
      </c>
      <c r="AO326" s="174">
        <f t="shared" si="369"/>
        <v>0</v>
      </c>
      <c r="AP326" s="174">
        <f t="shared" si="369"/>
        <v>0</v>
      </c>
      <c r="AQ326" s="174">
        <f t="shared" si="369"/>
        <v>0.07</v>
      </c>
      <c r="AR326" s="174">
        <f t="shared" si="369"/>
        <v>0.18</v>
      </c>
      <c r="AS326" s="174">
        <f t="shared" si="369"/>
        <v>0.1</v>
      </c>
      <c r="AT326" s="174">
        <f t="shared" si="369"/>
        <v>0</v>
      </c>
      <c r="AU326" s="174">
        <f t="shared" si="369"/>
        <v>0</v>
      </c>
      <c r="AV326" s="175">
        <f t="shared" si="305"/>
        <v>1</v>
      </c>
      <c r="AW326" s="176" t="e">
        <f>#REF!/1000</f>
        <v>#REF!</v>
      </c>
      <c r="AX326" s="176" t="e">
        <f>#REF!/1000</f>
        <v>#REF!</v>
      </c>
      <c r="AY326" s="176" t="e">
        <f>#REF!/1000</f>
        <v>#REF!</v>
      </c>
      <c r="AZ326" s="176" t="e">
        <f>#REF!/1000</f>
        <v>#REF!</v>
      </c>
      <c r="BA326" s="176" t="e">
        <f>#REF!/1000</f>
        <v>#REF!</v>
      </c>
      <c r="BB326" s="176" t="e">
        <f>#REF!/1000</f>
        <v>#REF!</v>
      </c>
      <c r="BC326" s="176" t="e">
        <f>#REF!/1000</f>
        <v>#REF!</v>
      </c>
      <c r="BD326" s="176" t="e">
        <f>#REF!/1000</f>
        <v>#REF!</v>
      </c>
      <c r="BE326" s="177" t="e">
        <f>#REF!/1000</f>
        <v>#REF!</v>
      </c>
      <c r="BF326" s="177" t="e">
        <f>#REF!/1000</f>
        <v>#REF!</v>
      </c>
      <c r="BG326" s="178" t="e">
        <f t="shared" si="306"/>
        <v>#REF!</v>
      </c>
    </row>
    <row r="327" ht="16" customHeight="1" spans="1:59">
      <c r="A327" s="22">
        <v>321</v>
      </c>
      <c r="B327" s="39" t="s">
        <v>321</v>
      </c>
      <c r="C327" s="68" t="s">
        <v>322</v>
      </c>
      <c r="D327" s="22">
        <v>127</v>
      </c>
      <c r="E327" s="22">
        <v>15</v>
      </c>
      <c r="F327" s="144">
        <v>2403314619</v>
      </c>
      <c r="G327" s="144" t="s">
        <v>3704</v>
      </c>
      <c r="H327" s="144" t="s">
        <v>3704</v>
      </c>
      <c r="I327" s="144" t="s">
        <v>5352</v>
      </c>
      <c r="J327" s="144" t="s">
        <v>5314</v>
      </c>
      <c r="K327" s="144">
        <f t="shared" ref="K327:K390" si="370">L327/E327</f>
        <v>1.5</v>
      </c>
      <c r="L327" s="157">
        <v>22.5</v>
      </c>
      <c r="M327" s="171">
        <v>0.1</v>
      </c>
      <c r="N327" s="171">
        <v>0.05</v>
      </c>
      <c r="O327" s="171">
        <v>0.5</v>
      </c>
      <c r="P327" s="171"/>
      <c r="Q327" s="171"/>
      <c r="R327" s="171">
        <v>0.07</v>
      </c>
      <c r="S327" s="171">
        <v>0.18</v>
      </c>
      <c r="T327" s="171">
        <v>0.1</v>
      </c>
      <c r="U327" s="171"/>
      <c r="V327" s="171"/>
      <c r="W327" s="22">
        <v>15</v>
      </c>
      <c r="X327" s="29">
        <v>1303.284</v>
      </c>
      <c r="Y327" s="29">
        <v>19549.26</v>
      </c>
      <c r="Z327" s="36">
        <v>6037.5</v>
      </c>
      <c r="AA327" s="36">
        <f t="shared" ref="AA327:AA390" si="371">W327</f>
        <v>15</v>
      </c>
      <c r="AB327" s="29"/>
      <c r="AC327" s="29" t="e">
        <f t="shared" ref="AC327:AC390" si="372">BG327</f>
        <v>#REF!</v>
      </c>
      <c r="AD327" s="29" t="e">
        <f t="shared" ref="AD327:AD390" si="373">AC327-Z327</f>
        <v>#REF!</v>
      </c>
      <c r="AE327" s="172" t="e">
        <f t="shared" ref="AE327:AE390" si="374">AD327/Z327</f>
        <v>#REF!</v>
      </c>
      <c r="AF327" s="28"/>
      <c r="AG327" s="24">
        <v>25</v>
      </c>
      <c r="AH327" s="173">
        <f t="shared" ref="AH327:AH390" si="375">SUM(M327:T327)</f>
        <v>1</v>
      </c>
      <c r="AI327" s="173"/>
      <c r="AJ327" s="173">
        <f t="shared" ref="AJ327:AJ390" si="376">AG327-AH327</f>
        <v>24</v>
      </c>
      <c r="AK327" s="134">
        <f t="shared" ref="AK327:AK390" si="377">L327/E327</f>
        <v>1.5</v>
      </c>
      <c r="AL327" s="174">
        <f t="shared" ref="AL327:AU327" si="378">M327</f>
        <v>0.1</v>
      </c>
      <c r="AM327" s="174">
        <f t="shared" si="378"/>
        <v>0.05</v>
      </c>
      <c r="AN327" s="174">
        <f t="shared" si="378"/>
        <v>0.5</v>
      </c>
      <c r="AO327" s="174">
        <f t="shared" si="378"/>
        <v>0</v>
      </c>
      <c r="AP327" s="174">
        <f t="shared" si="378"/>
        <v>0</v>
      </c>
      <c r="AQ327" s="174">
        <f t="shared" si="378"/>
        <v>0.07</v>
      </c>
      <c r="AR327" s="174">
        <f t="shared" si="378"/>
        <v>0.18</v>
      </c>
      <c r="AS327" s="174">
        <f t="shared" si="378"/>
        <v>0.1</v>
      </c>
      <c r="AT327" s="174">
        <f t="shared" si="378"/>
        <v>0</v>
      </c>
      <c r="AU327" s="174">
        <f t="shared" si="378"/>
        <v>0</v>
      </c>
      <c r="AV327" s="175">
        <f t="shared" ref="AV327:AV390" si="379">SUM(AL327:AU327)</f>
        <v>1</v>
      </c>
      <c r="AW327" s="176" t="e">
        <f>#REF!/1000</f>
        <v>#REF!</v>
      </c>
      <c r="AX327" s="176" t="e">
        <f>#REF!/1000</f>
        <v>#REF!</v>
      </c>
      <c r="AY327" s="176" t="e">
        <f>#REF!/1000</f>
        <v>#REF!</v>
      </c>
      <c r="AZ327" s="176" t="e">
        <f>#REF!/1000</f>
        <v>#REF!</v>
      </c>
      <c r="BA327" s="176" t="e">
        <f>#REF!/1000</f>
        <v>#REF!</v>
      </c>
      <c r="BB327" s="176" t="e">
        <f>#REF!/1000</f>
        <v>#REF!</v>
      </c>
      <c r="BC327" s="176" t="e">
        <f>#REF!/1000</f>
        <v>#REF!</v>
      </c>
      <c r="BD327" s="176" t="e">
        <f>#REF!/1000</f>
        <v>#REF!</v>
      </c>
      <c r="BE327" s="177" t="e">
        <f>#REF!/1000</f>
        <v>#REF!</v>
      </c>
      <c r="BF327" s="177" t="e">
        <f>#REF!/1000</f>
        <v>#REF!</v>
      </c>
      <c r="BG327" s="178" t="e">
        <f t="shared" ref="BG327:BG390" si="380">ROUND((AL327*AW327+AM327*AX327+AN327*AY327+AO327*AZ327+AP327*BA327+AQ327*BB327+AR327*BC327+AS327*BD327+AT327*BE327+AU327*BF327)*L327,2)</f>
        <v>#REF!</v>
      </c>
    </row>
    <row r="328" ht="16" customHeight="1" spans="1:59">
      <c r="A328" s="22">
        <v>322</v>
      </c>
      <c r="B328" s="39" t="s">
        <v>323</v>
      </c>
      <c r="C328" s="68" t="s">
        <v>324</v>
      </c>
      <c r="D328" s="22">
        <v>163</v>
      </c>
      <c r="E328" s="22">
        <v>9</v>
      </c>
      <c r="F328" s="144">
        <v>82886</v>
      </c>
      <c r="G328" s="144" t="s">
        <v>3704</v>
      </c>
      <c r="H328" s="144" t="s">
        <v>3704</v>
      </c>
      <c r="I328" s="144" t="s">
        <v>5321</v>
      </c>
      <c r="J328" s="144" t="s">
        <v>5314</v>
      </c>
      <c r="K328" s="144">
        <f t="shared" si="370"/>
        <v>1.5</v>
      </c>
      <c r="L328" s="157">
        <v>13.5</v>
      </c>
      <c r="M328" s="171">
        <v>0.1</v>
      </c>
      <c r="N328" s="171">
        <v>0.05</v>
      </c>
      <c r="O328" s="171">
        <v>0.5</v>
      </c>
      <c r="P328" s="171"/>
      <c r="Q328" s="171"/>
      <c r="R328" s="171">
        <v>0.07</v>
      </c>
      <c r="S328" s="171">
        <v>0.18</v>
      </c>
      <c r="T328" s="171">
        <v>0.1</v>
      </c>
      <c r="U328" s="171"/>
      <c r="V328" s="171"/>
      <c r="W328" s="22">
        <v>9</v>
      </c>
      <c r="X328" s="29">
        <v>1134.64888888889</v>
      </c>
      <c r="Y328" s="29">
        <v>10211.84</v>
      </c>
      <c r="Z328" s="36">
        <v>2631.42</v>
      </c>
      <c r="AA328" s="36">
        <f t="shared" si="371"/>
        <v>9</v>
      </c>
      <c r="AB328" s="29"/>
      <c r="AC328" s="29" t="e">
        <f t="shared" si="372"/>
        <v>#REF!</v>
      </c>
      <c r="AD328" s="29" t="e">
        <f t="shared" si="373"/>
        <v>#REF!</v>
      </c>
      <c r="AE328" s="172" t="e">
        <f t="shared" si="374"/>
        <v>#REF!</v>
      </c>
      <c r="AF328" s="28"/>
      <c r="AG328" s="24">
        <v>25</v>
      </c>
      <c r="AH328" s="173">
        <f t="shared" si="375"/>
        <v>1</v>
      </c>
      <c r="AI328" s="173"/>
      <c r="AJ328" s="173">
        <f t="shared" si="376"/>
        <v>24</v>
      </c>
      <c r="AK328" s="134">
        <f t="shared" si="377"/>
        <v>1.5</v>
      </c>
      <c r="AL328" s="174">
        <f t="shared" ref="AL328:AU328" si="381">M328</f>
        <v>0.1</v>
      </c>
      <c r="AM328" s="174">
        <f t="shared" si="381"/>
        <v>0.05</v>
      </c>
      <c r="AN328" s="174">
        <f t="shared" si="381"/>
        <v>0.5</v>
      </c>
      <c r="AO328" s="174">
        <f t="shared" si="381"/>
        <v>0</v>
      </c>
      <c r="AP328" s="174">
        <f t="shared" si="381"/>
        <v>0</v>
      </c>
      <c r="AQ328" s="174">
        <f t="shared" si="381"/>
        <v>0.07</v>
      </c>
      <c r="AR328" s="174">
        <f t="shared" si="381"/>
        <v>0.18</v>
      </c>
      <c r="AS328" s="174">
        <f t="shared" si="381"/>
        <v>0.1</v>
      </c>
      <c r="AT328" s="174">
        <f t="shared" si="381"/>
        <v>0</v>
      </c>
      <c r="AU328" s="174">
        <f t="shared" si="381"/>
        <v>0</v>
      </c>
      <c r="AV328" s="175">
        <f t="shared" si="379"/>
        <v>1</v>
      </c>
      <c r="AW328" s="176" t="e">
        <f>#REF!/1000</f>
        <v>#REF!</v>
      </c>
      <c r="AX328" s="176" t="e">
        <f>#REF!/1000</f>
        <v>#REF!</v>
      </c>
      <c r="AY328" s="176" t="e">
        <f>#REF!/1000</f>
        <v>#REF!</v>
      </c>
      <c r="AZ328" s="176" t="e">
        <f>#REF!/1000</f>
        <v>#REF!</v>
      </c>
      <c r="BA328" s="176" t="e">
        <f>#REF!/1000</f>
        <v>#REF!</v>
      </c>
      <c r="BB328" s="176" t="e">
        <f>#REF!/1000</f>
        <v>#REF!</v>
      </c>
      <c r="BC328" s="176" t="e">
        <f>#REF!/1000</f>
        <v>#REF!</v>
      </c>
      <c r="BD328" s="176" t="e">
        <f>#REF!/1000</f>
        <v>#REF!</v>
      </c>
      <c r="BE328" s="177" t="e">
        <f>#REF!/1000</f>
        <v>#REF!</v>
      </c>
      <c r="BF328" s="177" t="e">
        <f>#REF!/1000</f>
        <v>#REF!</v>
      </c>
      <c r="BG328" s="178" t="e">
        <f t="shared" si="380"/>
        <v>#REF!</v>
      </c>
    </row>
    <row r="329" ht="16" customHeight="1" spans="1:59">
      <c r="A329" s="22">
        <v>323</v>
      </c>
      <c r="B329" s="39" t="s">
        <v>5867</v>
      </c>
      <c r="C329" s="68" t="s">
        <v>5868</v>
      </c>
      <c r="D329" s="22">
        <v>163</v>
      </c>
      <c r="E329" s="22">
        <v>16</v>
      </c>
      <c r="F329" s="144">
        <v>82843</v>
      </c>
      <c r="G329" s="144" t="s">
        <v>3704</v>
      </c>
      <c r="H329" s="144" t="s">
        <v>3704</v>
      </c>
      <c r="I329" s="144" t="s">
        <v>5321</v>
      </c>
      <c r="J329" s="144" t="s">
        <v>5314</v>
      </c>
      <c r="K329" s="144">
        <f t="shared" si="370"/>
        <v>5</v>
      </c>
      <c r="L329" s="157">
        <v>80</v>
      </c>
      <c r="M329" s="171">
        <v>0.1</v>
      </c>
      <c r="N329" s="171">
        <v>0.05</v>
      </c>
      <c r="O329" s="171">
        <v>0.5</v>
      </c>
      <c r="P329" s="171"/>
      <c r="Q329" s="171"/>
      <c r="R329" s="171">
        <v>0.07</v>
      </c>
      <c r="S329" s="171">
        <v>0.18</v>
      </c>
      <c r="T329" s="171">
        <v>0.1</v>
      </c>
      <c r="U329" s="171"/>
      <c r="V329" s="171"/>
      <c r="W329" s="22">
        <v>16</v>
      </c>
      <c r="X329" s="29">
        <v>917.888125</v>
      </c>
      <c r="Y329" s="29">
        <v>14686.21</v>
      </c>
      <c r="Z329" s="36">
        <v>4366.24</v>
      </c>
      <c r="AA329" s="36">
        <f t="shared" si="371"/>
        <v>16</v>
      </c>
      <c r="AB329" s="29"/>
      <c r="AC329" s="29" t="e">
        <f t="shared" si="372"/>
        <v>#REF!</v>
      </c>
      <c r="AD329" s="29" t="e">
        <f t="shared" si="373"/>
        <v>#REF!</v>
      </c>
      <c r="AE329" s="172" t="e">
        <f t="shared" si="374"/>
        <v>#REF!</v>
      </c>
      <c r="AF329" s="28"/>
      <c r="AG329" s="24">
        <v>25</v>
      </c>
      <c r="AH329" s="173">
        <f t="shared" si="375"/>
        <v>1</v>
      </c>
      <c r="AI329" s="173"/>
      <c r="AJ329" s="173">
        <f t="shared" si="376"/>
        <v>24</v>
      </c>
      <c r="AK329" s="134">
        <f t="shared" si="377"/>
        <v>5</v>
      </c>
      <c r="AL329" s="174">
        <f t="shared" ref="AL329:AU329" si="382">M329</f>
        <v>0.1</v>
      </c>
      <c r="AM329" s="174">
        <f t="shared" si="382"/>
        <v>0.05</v>
      </c>
      <c r="AN329" s="174">
        <f t="shared" si="382"/>
        <v>0.5</v>
      </c>
      <c r="AO329" s="174">
        <f t="shared" si="382"/>
        <v>0</v>
      </c>
      <c r="AP329" s="174">
        <f t="shared" si="382"/>
        <v>0</v>
      </c>
      <c r="AQ329" s="174">
        <f t="shared" si="382"/>
        <v>0.07</v>
      </c>
      <c r="AR329" s="174">
        <f t="shared" si="382"/>
        <v>0.18</v>
      </c>
      <c r="AS329" s="174">
        <f t="shared" si="382"/>
        <v>0.1</v>
      </c>
      <c r="AT329" s="174">
        <f t="shared" si="382"/>
        <v>0</v>
      </c>
      <c r="AU329" s="174">
        <f t="shared" si="382"/>
        <v>0</v>
      </c>
      <c r="AV329" s="175">
        <f t="shared" si="379"/>
        <v>1</v>
      </c>
      <c r="AW329" s="176" t="e">
        <f>#REF!/1000</f>
        <v>#REF!</v>
      </c>
      <c r="AX329" s="176" t="e">
        <f>#REF!/1000</f>
        <v>#REF!</v>
      </c>
      <c r="AY329" s="176" t="e">
        <f>#REF!/1000</f>
        <v>#REF!</v>
      </c>
      <c r="AZ329" s="176" t="e">
        <f>#REF!/1000</f>
        <v>#REF!</v>
      </c>
      <c r="BA329" s="176" t="e">
        <f>#REF!/1000</f>
        <v>#REF!</v>
      </c>
      <c r="BB329" s="176" t="e">
        <f>#REF!/1000</f>
        <v>#REF!</v>
      </c>
      <c r="BC329" s="176" t="e">
        <f>#REF!/1000</f>
        <v>#REF!</v>
      </c>
      <c r="BD329" s="176" t="e">
        <f>#REF!/1000</f>
        <v>#REF!</v>
      </c>
      <c r="BE329" s="177" t="e">
        <f>#REF!/1000</f>
        <v>#REF!</v>
      </c>
      <c r="BF329" s="177" t="e">
        <f>#REF!/1000</f>
        <v>#REF!</v>
      </c>
      <c r="BG329" s="178" t="e">
        <f t="shared" si="380"/>
        <v>#REF!</v>
      </c>
    </row>
    <row r="330" ht="16" customHeight="1" spans="1:59">
      <c r="A330" s="22">
        <v>324</v>
      </c>
      <c r="B330" s="39" t="s">
        <v>5867</v>
      </c>
      <c r="C330" s="68" t="s">
        <v>5868</v>
      </c>
      <c r="D330" s="22">
        <v>167</v>
      </c>
      <c r="E330" s="22">
        <v>5</v>
      </c>
      <c r="F330" s="144">
        <v>128931</v>
      </c>
      <c r="G330" s="144" t="s">
        <v>3704</v>
      </c>
      <c r="H330" s="144" t="s">
        <v>3704</v>
      </c>
      <c r="I330" s="144" t="s">
        <v>5321</v>
      </c>
      <c r="J330" s="144" t="s">
        <v>5314</v>
      </c>
      <c r="K330" s="144">
        <f t="shared" si="370"/>
        <v>5</v>
      </c>
      <c r="L330" s="157">
        <v>25</v>
      </c>
      <c r="M330" s="171">
        <v>0.1</v>
      </c>
      <c r="N330" s="171">
        <v>0.05</v>
      </c>
      <c r="O330" s="171">
        <v>0.5</v>
      </c>
      <c r="P330" s="171"/>
      <c r="Q330" s="171"/>
      <c r="R330" s="171">
        <v>0.07</v>
      </c>
      <c r="S330" s="171">
        <v>0.18</v>
      </c>
      <c r="T330" s="171">
        <v>0.1</v>
      </c>
      <c r="U330" s="171"/>
      <c r="V330" s="171"/>
      <c r="W330" s="22">
        <v>5</v>
      </c>
      <c r="X330" s="29">
        <v>917.888</v>
      </c>
      <c r="Y330" s="29">
        <v>4589.44</v>
      </c>
      <c r="Z330" s="36">
        <v>1364.45</v>
      </c>
      <c r="AA330" s="36">
        <f t="shared" si="371"/>
        <v>5</v>
      </c>
      <c r="AB330" s="29"/>
      <c r="AC330" s="29" t="e">
        <f t="shared" si="372"/>
        <v>#REF!</v>
      </c>
      <c r="AD330" s="29" t="e">
        <f t="shared" si="373"/>
        <v>#REF!</v>
      </c>
      <c r="AE330" s="172" t="e">
        <f t="shared" si="374"/>
        <v>#REF!</v>
      </c>
      <c r="AF330" s="28"/>
      <c r="AG330" s="24">
        <v>25</v>
      </c>
      <c r="AH330" s="173">
        <f t="shared" si="375"/>
        <v>1</v>
      </c>
      <c r="AI330" s="173"/>
      <c r="AJ330" s="173">
        <f t="shared" si="376"/>
        <v>24</v>
      </c>
      <c r="AK330" s="134">
        <f t="shared" si="377"/>
        <v>5</v>
      </c>
      <c r="AL330" s="174">
        <f t="shared" ref="AL330:AU330" si="383">M330</f>
        <v>0.1</v>
      </c>
      <c r="AM330" s="174">
        <f t="shared" si="383"/>
        <v>0.05</v>
      </c>
      <c r="AN330" s="174">
        <f t="shared" si="383"/>
        <v>0.5</v>
      </c>
      <c r="AO330" s="174">
        <f t="shared" si="383"/>
        <v>0</v>
      </c>
      <c r="AP330" s="174">
        <f t="shared" si="383"/>
        <v>0</v>
      </c>
      <c r="AQ330" s="174">
        <f t="shared" si="383"/>
        <v>0.07</v>
      </c>
      <c r="AR330" s="174">
        <f t="shared" si="383"/>
        <v>0.18</v>
      </c>
      <c r="AS330" s="174">
        <f t="shared" si="383"/>
        <v>0.1</v>
      </c>
      <c r="AT330" s="174">
        <f t="shared" si="383"/>
        <v>0</v>
      </c>
      <c r="AU330" s="174">
        <f t="shared" si="383"/>
        <v>0</v>
      </c>
      <c r="AV330" s="175">
        <f t="shared" si="379"/>
        <v>1</v>
      </c>
      <c r="AW330" s="176" t="e">
        <f>#REF!/1000</f>
        <v>#REF!</v>
      </c>
      <c r="AX330" s="176" t="e">
        <f>#REF!/1000</f>
        <v>#REF!</v>
      </c>
      <c r="AY330" s="176" t="e">
        <f>#REF!/1000</f>
        <v>#REF!</v>
      </c>
      <c r="AZ330" s="176" t="e">
        <f>#REF!/1000</f>
        <v>#REF!</v>
      </c>
      <c r="BA330" s="176" t="e">
        <f>#REF!/1000</f>
        <v>#REF!</v>
      </c>
      <c r="BB330" s="176" t="e">
        <f>#REF!/1000</f>
        <v>#REF!</v>
      </c>
      <c r="BC330" s="176" t="e">
        <f>#REF!/1000</f>
        <v>#REF!</v>
      </c>
      <c r="BD330" s="176" t="e">
        <f>#REF!/1000</f>
        <v>#REF!</v>
      </c>
      <c r="BE330" s="177" t="e">
        <f>#REF!/1000</f>
        <v>#REF!</v>
      </c>
      <c r="BF330" s="177" t="e">
        <f>#REF!/1000</f>
        <v>#REF!</v>
      </c>
      <c r="BG330" s="178" t="e">
        <f t="shared" si="380"/>
        <v>#REF!</v>
      </c>
    </row>
    <row r="331" ht="16" customHeight="1" spans="1:59">
      <c r="A331" s="22">
        <v>325</v>
      </c>
      <c r="B331" s="39" t="s">
        <v>5881</v>
      </c>
      <c r="C331" s="68" t="s">
        <v>5882</v>
      </c>
      <c r="D331" s="22">
        <v>163</v>
      </c>
      <c r="E331" s="22">
        <v>10</v>
      </c>
      <c r="F331" s="144">
        <v>82830</v>
      </c>
      <c r="G331" s="144" t="s">
        <v>3704</v>
      </c>
      <c r="H331" s="144" t="s">
        <v>3704</v>
      </c>
      <c r="I331" s="144" t="s">
        <v>5321</v>
      </c>
      <c r="J331" s="144" t="s">
        <v>5314</v>
      </c>
      <c r="K331" s="144">
        <f t="shared" si="370"/>
        <v>0.25</v>
      </c>
      <c r="L331" s="157">
        <v>2.5</v>
      </c>
      <c r="M331" s="171">
        <v>0.5</v>
      </c>
      <c r="N331" s="171">
        <v>0.05</v>
      </c>
      <c r="O331" s="171"/>
      <c r="P331" s="171">
        <v>0.22</v>
      </c>
      <c r="Q331" s="171"/>
      <c r="R331" s="171"/>
      <c r="S331" s="171">
        <v>0.1</v>
      </c>
      <c r="T331" s="171">
        <v>0.13</v>
      </c>
      <c r="U331" s="171"/>
      <c r="V331" s="171"/>
      <c r="W331" s="22">
        <v>10</v>
      </c>
      <c r="X331" s="29">
        <v>375.918</v>
      </c>
      <c r="Y331" s="29">
        <v>3759.18</v>
      </c>
      <c r="Z331" s="36">
        <v>1072.1</v>
      </c>
      <c r="AA331" s="36">
        <f t="shared" si="371"/>
        <v>10</v>
      </c>
      <c r="AB331" s="29"/>
      <c r="AC331" s="29" t="e">
        <f t="shared" si="372"/>
        <v>#REF!</v>
      </c>
      <c r="AD331" s="29" t="e">
        <f t="shared" si="373"/>
        <v>#REF!</v>
      </c>
      <c r="AE331" s="172" t="e">
        <f t="shared" si="374"/>
        <v>#REF!</v>
      </c>
      <c r="AF331" s="28"/>
      <c r="AG331" s="24">
        <v>1</v>
      </c>
      <c r="AH331" s="173">
        <f t="shared" si="375"/>
        <v>1</v>
      </c>
      <c r="AI331" s="173"/>
      <c r="AJ331" s="173">
        <f t="shared" si="376"/>
        <v>0</v>
      </c>
      <c r="AK331" s="134">
        <f t="shared" si="377"/>
        <v>0.25</v>
      </c>
      <c r="AL331" s="174">
        <f t="shared" ref="AL331:AU331" si="384">M331</f>
        <v>0.5</v>
      </c>
      <c r="AM331" s="174">
        <f t="shared" si="384"/>
        <v>0.05</v>
      </c>
      <c r="AN331" s="174">
        <f t="shared" si="384"/>
        <v>0</v>
      </c>
      <c r="AO331" s="174">
        <f t="shared" si="384"/>
        <v>0.22</v>
      </c>
      <c r="AP331" s="174">
        <f t="shared" si="384"/>
        <v>0</v>
      </c>
      <c r="AQ331" s="174">
        <f t="shared" si="384"/>
        <v>0</v>
      </c>
      <c r="AR331" s="174">
        <f t="shared" si="384"/>
        <v>0.1</v>
      </c>
      <c r="AS331" s="174">
        <f t="shared" si="384"/>
        <v>0.13</v>
      </c>
      <c r="AT331" s="174">
        <f t="shared" si="384"/>
        <v>0</v>
      </c>
      <c r="AU331" s="174">
        <f t="shared" si="384"/>
        <v>0</v>
      </c>
      <c r="AV331" s="175">
        <f t="shared" si="379"/>
        <v>1</v>
      </c>
      <c r="AW331" s="176" t="e">
        <f>#REF!/1000</f>
        <v>#REF!</v>
      </c>
      <c r="AX331" s="176" t="e">
        <f>#REF!/1000</f>
        <v>#REF!</v>
      </c>
      <c r="AY331" s="176" t="e">
        <f>#REF!/1000</f>
        <v>#REF!</v>
      </c>
      <c r="AZ331" s="176" t="e">
        <f>#REF!/1000</f>
        <v>#REF!</v>
      </c>
      <c r="BA331" s="176" t="e">
        <f>#REF!/1000</f>
        <v>#REF!</v>
      </c>
      <c r="BB331" s="176" t="e">
        <f>#REF!/1000</f>
        <v>#REF!</v>
      </c>
      <c r="BC331" s="176" t="e">
        <f>#REF!/1000</f>
        <v>#REF!</v>
      </c>
      <c r="BD331" s="176" t="e">
        <f>#REF!/1000</f>
        <v>#REF!</v>
      </c>
      <c r="BE331" s="177" t="e">
        <f>#REF!/1000</f>
        <v>#REF!</v>
      </c>
      <c r="BF331" s="177" t="e">
        <f>#REF!/1000</f>
        <v>#REF!</v>
      </c>
      <c r="BG331" s="178" t="e">
        <f t="shared" si="380"/>
        <v>#REF!</v>
      </c>
    </row>
    <row r="332" ht="16" customHeight="1" spans="1:59">
      <c r="A332" s="22">
        <v>326</v>
      </c>
      <c r="B332" s="39" t="s">
        <v>5881</v>
      </c>
      <c r="C332" s="68" t="s">
        <v>5882</v>
      </c>
      <c r="D332" s="22">
        <v>167</v>
      </c>
      <c r="E332" s="22">
        <v>5</v>
      </c>
      <c r="F332" s="144">
        <v>128929</v>
      </c>
      <c r="G332" s="144" t="s">
        <v>3704</v>
      </c>
      <c r="H332" s="144" t="s">
        <v>3704</v>
      </c>
      <c r="I332" s="144" t="s">
        <v>5321</v>
      </c>
      <c r="J332" s="144" t="s">
        <v>5314</v>
      </c>
      <c r="K332" s="144">
        <f t="shared" si="370"/>
        <v>0.25</v>
      </c>
      <c r="L332" s="157">
        <v>1.25</v>
      </c>
      <c r="M332" s="171">
        <v>0.5</v>
      </c>
      <c r="N332" s="171">
        <v>0.05</v>
      </c>
      <c r="O332" s="171"/>
      <c r="P332" s="171">
        <v>0.22</v>
      </c>
      <c r="Q332" s="171"/>
      <c r="R332" s="171"/>
      <c r="S332" s="171">
        <v>0.1</v>
      </c>
      <c r="T332" s="171">
        <v>0.13</v>
      </c>
      <c r="U332" s="171"/>
      <c r="V332" s="171"/>
      <c r="W332" s="22">
        <v>5</v>
      </c>
      <c r="X332" s="29">
        <v>375.918</v>
      </c>
      <c r="Y332" s="29">
        <v>1879.59</v>
      </c>
      <c r="Z332" s="36">
        <v>536.05</v>
      </c>
      <c r="AA332" s="36">
        <f t="shared" si="371"/>
        <v>5</v>
      </c>
      <c r="AB332" s="29"/>
      <c r="AC332" s="29" t="e">
        <f t="shared" si="372"/>
        <v>#REF!</v>
      </c>
      <c r="AD332" s="29" t="e">
        <f t="shared" si="373"/>
        <v>#REF!</v>
      </c>
      <c r="AE332" s="172" t="e">
        <f t="shared" si="374"/>
        <v>#REF!</v>
      </c>
      <c r="AF332" s="28"/>
      <c r="AG332" s="24">
        <v>1</v>
      </c>
      <c r="AH332" s="173">
        <f t="shared" si="375"/>
        <v>1</v>
      </c>
      <c r="AI332" s="173"/>
      <c r="AJ332" s="173">
        <f t="shared" si="376"/>
        <v>0</v>
      </c>
      <c r="AK332" s="134">
        <f t="shared" si="377"/>
        <v>0.25</v>
      </c>
      <c r="AL332" s="174">
        <f t="shared" ref="AL332:AU332" si="385">M332</f>
        <v>0.5</v>
      </c>
      <c r="AM332" s="174">
        <f t="shared" si="385"/>
        <v>0.05</v>
      </c>
      <c r="AN332" s="174">
        <f t="shared" si="385"/>
        <v>0</v>
      </c>
      <c r="AO332" s="174">
        <f t="shared" si="385"/>
        <v>0.22</v>
      </c>
      <c r="AP332" s="174">
        <f t="shared" si="385"/>
        <v>0</v>
      </c>
      <c r="AQ332" s="174">
        <f t="shared" si="385"/>
        <v>0</v>
      </c>
      <c r="AR332" s="174">
        <f t="shared" si="385"/>
        <v>0.1</v>
      </c>
      <c r="AS332" s="174">
        <f t="shared" si="385"/>
        <v>0.13</v>
      </c>
      <c r="AT332" s="174">
        <f t="shared" si="385"/>
        <v>0</v>
      </c>
      <c r="AU332" s="174">
        <f t="shared" si="385"/>
        <v>0</v>
      </c>
      <c r="AV332" s="175">
        <f t="shared" si="379"/>
        <v>1</v>
      </c>
      <c r="AW332" s="176" t="e">
        <f>#REF!/1000</f>
        <v>#REF!</v>
      </c>
      <c r="AX332" s="176" t="e">
        <f>#REF!/1000</f>
        <v>#REF!</v>
      </c>
      <c r="AY332" s="176" t="e">
        <f>#REF!/1000</f>
        <v>#REF!</v>
      </c>
      <c r="AZ332" s="176" t="e">
        <f>#REF!/1000</f>
        <v>#REF!</v>
      </c>
      <c r="BA332" s="176" t="e">
        <f>#REF!/1000</f>
        <v>#REF!</v>
      </c>
      <c r="BB332" s="176" t="e">
        <f>#REF!/1000</f>
        <v>#REF!</v>
      </c>
      <c r="BC332" s="176" t="e">
        <f>#REF!/1000</f>
        <v>#REF!</v>
      </c>
      <c r="BD332" s="176" t="e">
        <f>#REF!/1000</f>
        <v>#REF!</v>
      </c>
      <c r="BE332" s="177" t="e">
        <f>#REF!/1000</f>
        <v>#REF!</v>
      </c>
      <c r="BF332" s="177" t="e">
        <f>#REF!/1000</f>
        <v>#REF!</v>
      </c>
      <c r="BG332" s="178" t="e">
        <f t="shared" si="380"/>
        <v>#REF!</v>
      </c>
    </row>
    <row r="333" ht="16" customHeight="1" spans="1:59">
      <c r="A333" s="22">
        <v>327</v>
      </c>
      <c r="B333" s="39" t="s">
        <v>5883</v>
      </c>
      <c r="C333" s="68" t="s">
        <v>5884</v>
      </c>
      <c r="D333" s="22">
        <v>163</v>
      </c>
      <c r="E333" s="22">
        <v>4</v>
      </c>
      <c r="F333" s="144">
        <v>82824</v>
      </c>
      <c r="G333" s="144" t="s">
        <v>3704</v>
      </c>
      <c r="H333" s="144" t="s">
        <v>3704</v>
      </c>
      <c r="I333" s="144" t="s">
        <v>5321</v>
      </c>
      <c r="J333" s="144" t="s">
        <v>5314</v>
      </c>
      <c r="K333" s="144">
        <f t="shared" si="370"/>
        <v>0.25</v>
      </c>
      <c r="L333" s="157">
        <v>1</v>
      </c>
      <c r="M333" s="171">
        <v>0.5</v>
      </c>
      <c r="N333" s="171">
        <v>0.05</v>
      </c>
      <c r="O333" s="171"/>
      <c r="P333" s="171">
        <v>0.22</v>
      </c>
      <c r="Q333" s="171"/>
      <c r="R333" s="171"/>
      <c r="S333" s="171">
        <v>0.1</v>
      </c>
      <c r="T333" s="171">
        <v>0.13</v>
      </c>
      <c r="U333" s="171"/>
      <c r="V333" s="171"/>
      <c r="W333" s="22">
        <v>4</v>
      </c>
      <c r="X333" s="29">
        <v>193.5075</v>
      </c>
      <c r="Y333" s="29">
        <v>774.03</v>
      </c>
      <c r="Z333" s="36">
        <v>233.92</v>
      </c>
      <c r="AA333" s="36">
        <f t="shared" si="371"/>
        <v>4</v>
      </c>
      <c r="AB333" s="29"/>
      <c r="AC333" s="29" t="e">
        <f t="shared" si="372"/>
        <v>#REF!</v>
      </c>
      <c r="AD333" s="29" t="e">
        <f t="shared" si="373"/>
        <v>#REF!</v>
      </c>
      <c r="AE333" s="172" t="e">
        <f t="shared" si="374"/>
        <v>#REF!</v>
      </c>
      <c r="AF333" s="28"/>
      <c r="AG333" s="24">
        <v>1</v>
      </c>
      <c r="AH333" s="173">
        <f t="shared" si="375"/>
        <v>1</v>
      </c>
      <c r="AI333" s="173"/>
      <c r="AJ333" s="173">
        <f t="shared" si="376"/>
        <v>0</v>
      </c>
      <c r="AK333" s="134">
        <f t="shared" si="377"/>
        <v>0.25</v>
      </c>
      <c r="AL333" s="174">
        <f t="shared" ref="AL333:AU333" si="386">M333</f>
        <v>0.5</v>
      </c>
      <c r="AM333" s="174">
        <f t="shared" si="386"/>
        <v>0.05</v>
      </c>
      <c r="AN333" s="174">
        <f t="shared" si="386"/>
        <v>0</v>
      </c>
      <c r="AO333" s="174">
        <f t="shared" si="386"/>
        <v>0.22</v>
      </c>
      <c r="AP333" s="174">
        <f t="shared" si="386"/>
        <v>0</v>
      </c>
      <c r="AQ333" s="174">
        <f t="shared" si="386"/>
        <v>0</v>
      </c>
      <c r="AR333" s="174">
        <f t="shared" si="386"/>
        <v>0.1</v>
      </c>
      <c r="AS333" s="174">
        <f t="shared" si="386"/>
        <v>0.13</v>
      </c>
      <c r="AT333" s="174">
        <f t="shared" si="386"/>
        <v>0</v>
      </c>
      <c r="AU333" s="174">
        <f t="shared" si="386"/>
        <v>0</v>
      </c>
      <c r="AV333" s="175">
        <f t="shared" si="379"/>
        <v>1</v>
      </c>
      <c r="AW333" s="176" t="e">
        <f>#REF!/1000</f>
        <v>#REF!</v>
      </c>
      <c r="AX333" s="176" t="e">
        <f>#REF!/1000</f>
        <v>#REF!</v>
      </c>
      <c r="AY333" s="176" t="e">
        <f>#REF!/1000</f>
        <v>#REF!</v>
      </c>
      <c r="AZ333" s="176" t="e">
        <f>#REF!/1000</f>
        <v>#REF!</v>
      </c>
      <c r="BA333" s="176" t="e">
        <f>#REF!/1000</f>
        <v>#REF!</v>
      </c>
      <c r="BB333" s="176" t="e">
        <f>#REF!/1000</f>
        <v>#REF!</v>
      </c>
      <c r="BC333" s="176" t="e">
        <f>#REF!/1000</f>
        <v>#REF!</v>
      </c>
      <c r="BD333" s="176" t="e">
        <f>#REF!/1000</f>
        <v>#REF!</v>
      </c>
      <c r="BE333" s="177" t="e">
        <f>#REF!/1000</f>
        <v>#REF!</v>
      </c>
      <c r="BF333" s="177" t="e">
        <f>#REF!/1000</f>
        <v>#REF!</v>
      </c>
      <c r="BG333" s="178" t="e">
        <f t="shared" si="380"/>
        <v>#REF!</v>
      </c>
    </row>
    <row r="334" ht="16" customHeight="1" spans="1:59">
      <c r="A334" s="22">
        <v>328</v>
      </c>
      <c r="B334" s="39" t="s">
        <v>5883</v>
      </c>
      <c r="C334" s="68" t="s">
        <v>5884</v>
      </c>
      <c r="D334" s="22">
        <v>167</v>
      </c>
      <c r="E334" s="22">
        <v>4</v>
      </c>
      <c r="F334" s="144">
        <v>128927</v>
      </c>
      <c r="G334" s="144" t="s">
        <v>3704</v>
      </c>
      <c r="H334" s="144" t="s">
        <v>3704</v>
      </c>
      <c r="I334" s="144" t="s">
        <v>5321</v>
      </c>
      <c r="J334" s="144" t="s">
        <v>5314</v>
      </c>
      <c r="K334" s="144">
        <f t="shared" si="370"/>
        <v>0.25</v>
      </c>
      <c r="L334" s="157">
        <v>1</v>
      </c>
      <c r="M334" s="171">
        <v>0.5</v>
      </c>
      <c r="N334" s="171">
        <v>0.05</v>
      </c>
      <c r="O334" s="171"/>
      <c r="P334" s="171">
        <v>0.22</v>
      </c>
      <c r="Q334" s="171"/>
      <c r="R334" s="171"/>
      <c r="S334" s="171">
        <v>0.1</v>
      </c>
      <c r="T334" s="171">
        <v>0.13</v>
      </c>
      <c r="U334" s="171"/>
      <c r="V334" s="171"/>
      <c r="W334" s="22">
        <v>4</v>
      </c>
      <c r="X334" s="29">
        <v>193.5075</v>
      </c>
      <c r="Y334" s="29">
        <v>774.03</v>
      </c>
      <c r="Z334" s="36">
        <v>233.92</v>
      </c>
      <c r="AA334" s="36">
        <f t="shared" si="371"/>
        <v>4</v>
      </c>
      <c r="AB334" s="29"/>
      <c r="AC334" s="29" t="e">
        <f t="shared" si="372"/>
        <v>#REF!</v>
      </c>
      <c r="AD334" s="29" t="e">
        <f t="shared" si="373"/>
        <v>#REF!</v>
      </c>
      <c r="AE334" s="172" t="e">
        <f t="shared" si="374"/>
        <v>#REF!</v>
      </c>
      <c r="AF334" s="28"/>
      <c r="AG334" s="24">
        <v>1</v>
      </c>
      <c r="AH334" s="173">
        <f t="shared" si="375"/>
        <v>1</v>
      </c>
      <c r="AI334" s="173"/>
      <c r="AJ334" s="173">
        <f t="shared" si="376"/>
        <v>0</v>
      </c>
      <c r="AK334" s="134">
        <f t="shared" si="377"/>
        <v>0.25</v>
      </c>
      <c r="AL334" s="174">
        <f t="shared" ref="AL334:AU334" si="387">M334</f>
        <v>0.5</v>
      </c>
      <c r="AM334" s="174">
        <f t="shared" si="387"/>
        <v>0.05</v>
      </c>
      <c r="AN334" s="174">
        <f t="shared" si="387"/>
        <v>0</v>
      </c>
      <c r="AO334" s="174">
        <f t="shared" si="387"/>
        <v>0.22</v>
      </c>
      <c r="AP334" s="174">
        <f t="shared" si="387"/>
        <v>0</v>
      </c>
      <c r="AQ334" s="174">
        <f t="shared" si="387"/>
        <v>0</v>
      </c>
      <c r="AR334" s="174">
        <f t="shared" si="387"/>
        <v>0.1</v>
      </c>
      <c r="AS334" s="174">
        <f t="shared" si="387"/>
        <v>0.13</v>
      </c>
      <c r="AT334" s="174">
        <f t="shared" si="387"/>
        <v>0</v>
      </c>
      <c r="AU334" s="174">
        <f t="shared" si="387"/>
        <v>0</v>
      </c>
      <c r="AV334" s="175">
        <f t="shared" si="379"/>
        <v>1</v>
      </c>
      <c r="AW334" s="176" t="e">
        <f>#REF!/1000</f>
        <v>#REF!</v>
      </c>
      <c r="AX334" s="176" t="e">
        <f>#REF!/1000</f>
        <v>#REF!</v>
      </c>
      <c r="AY334" s="176" t="e">
        <f>#REF!/1000</f>
        <v>#REF!</v>
      </c>
      <c r="AZ334" s="176" t="e">
        <f>#REF!/1000</f>
        <v>#REF!</v>
      </c>
      <c r="BA334" s="176" t="e">
        <f>#REF!/1000</f>
        <v>#REF!</v>
      </c>
      <c r="BB334" s="176" t="e">
        <f>#REF!/1000</f>
        <v>#REF!</v>
      </c>
      <c r="BC334" s="176" t="e">
        <f>#REF!/1000</f>
        <v>#REF!</v>
      </c>
      <c r="BD334" s="176" t="e">
        <f>#REF!/1000</f>
        <v>#REF!</v>
      </c>
      <c r="BE334" s="177" t="e">
        <f>#REF!/1000</f>
        <v>#REF!</v>
      </c>
      <c r="BF334" s="177" t="e">
        <f>#REF!/1000</f>
        <v>#REF!</v>
      </c>
      <c r="BG334" s="178" t="e">
        <f t="shared" si="380"/>
        <v>#REF!</v>
      </c>
    </row>
    <row r="335" ht="16" customHeight="1" spans="1:59">
      <c r="A335" s="22">
        <v>329</v>
      </c>
      <c r="B335" s="39" t="s">
        <v>315</v>
      </c>
      <c r="C335" s="68" t="s">
        <v>316</v>
      </c>
      <c r="D335" s="22">
        <v>123</v>
      </c>
      <c r="E335" s="22">
        <v>20</v>
      </c>
      <c r="F335" s="144">
        <v>82877</v>
      </c>
      <c r="G335" s="144" t="s">
        <v>3704</v>
      </c>
      <c r="H335" s="144" t="s">
        <v>3704</v>
      </c>
      <c r="I335" s="144" t="s">
        <v>5321</v>
      </c>
      <c r="J335" s="144" t="s">
        <v>5314</v>
      </c>
      <c r="K335" s="144">
        <f t="shared" si="370"/>
        <v>1.25</v>
      </c>
      <c r="L335" s="157">
        <v>25</v>
      </c>
      <c r="M335" s="171">
        <v>0.1</v>
      </c>
      <c r="N335" s="171">
        <v>0.05</v>
      </c>
      <c r="O335" s="171">
        <v>0.5</v>
      </c>
      <c r="P335" s="171"/>
      <c r="Q335" s="171"/>
      <c r="R335" s="171">
        <v>0.07</v>
      </c>
      <c r="S335" s="171">
        <v>0.18</v>
      </c>
      <c r="T335" s="171">
        <v>0.1</v>
      </c>
      <c r="U335" s="171"/>
      <c r="V335" s="171"/>
      <c r="W335" s="22">
        <v>20</v>
      </c>
      <c r="X335" s="29">
        <v>177.004</v>
      </c>
      <c r="Y335" s="29">
        <v>3540.08</v>
      </c>
      <c r="Z335" s="36">
        <v>974.6</v>
      </c>
      <c r="AA335" s="36">
        <f t="shared" si="371"/>
        <v>20</v>
      </c>
      <c r="AB335" s="29"/>
      <c r="AC335" s="29" t="e">
        <f t="shared" si="372"/>
        <v>#REF!</v>
      </c>
      <c r="AD335" s="29" t="e">
        <f t="shared" si="373"/>
        <v>#REF!</v>
      </c>
      <c r="AE335" s="172" t="e">
        <f t="shared" si="374"/>
        <v>#REF!</v>
      </c>
      <c r="AF335" s="28"/>
      <c r="AG335" s="24">
        <v>25</v>
      </c>
      <c r="AH335" s="173">
        <f t="shared" si="375"/>
        <v>1</v>
      </c>
      <c r="AI335" s="173"/>
      <c r="AJ335" s="173">
        <f t="shared" si="376"/>
        <v>24</v>
      </c>
      <c r="AK335" s="134">
        <f t="shared" si="377"/>
        <v>1.25</v>
      </c>
      <c r="AL335" s="174">
        <f t="shared" ref="AL335:AU335" si="388">M335</f>
        <v>0.1</v>
      </c>
      <c r="AM335" s="174">
        <f t="shared" si="388"/>
        <v>0.05</v>
      </c>
      <c r="AN335" s="174">
        <f t="shared" si="388"/>
        <v>0.5</v>
      </c>
      <c r="AO335" s="174">
        <f t="shared" si="388"/>
        <v>0</v>
      </c>
      <c r="AP335" s="174">
        <f t="shared" si="388"/>
        <v>0</v>
      </c>
      <c r="AQ335" s="174">
        <f t="shared" si="388"/>
        <v>0.07</v>
      </c>
      <c r="AR335" s="174">
        <f t="shared" si="388"/>
        <v>0.18</v>
      </c>
      <c r="AS335" s="174">
        <f t="shared" si="388"/>
        <v>0.1</v>
      </c>
      <c r="AT335" s="174">
        <f t="shared" si="388"/>
        <v>0</v>
      </c>
      <c r="AU335" s="174">
        <f t="shared" si="388"/>
        <v>0</v>
      </c>
      <c r="AV335" s="175">
        <f t="shared" si="379"/>
        <v>1</v>
      </c>
      <c r="AW335" s="176" t="e">
        <f>#REF!/1000</f>
        <v>#REF!</v>
      </c>
      <c r="AX335" s="176" t="e">
        <f>#REF!/1000</f>
        <v>#REF!</v>
      </c>
      <c r="AY335" s="176" t="e">
        <f>#REF!/1000</f>
        <v>#REF!</v>
      </c>
      <c r="AZ335" s="176" t="e">
        <f>#REF!/1000</f>
        <v>#REF!</v>
      </c>
      <c r="BA335" s="176" t="e">
        <f>#REF!/1000</f>
        <v>#REF!</v>
      </c>
      <c r="BB335" s="176" t="e">
        <f>#REF!/1000</f>
        <v>#REF!</v>
      </c>
      <c r="BC335" s="176" t="e">
        <f>#REF!/1000</f>
        <v>#REF!</v>
      </c>
      <c r="BD335" s="176" t="e">
        <f>#REF!/1000</f>
        <v>#REF!</v>
      </c>
      <c r="BE335" s="177" t="e">
        <f>#REF!/1000</f>
        <v>#REF!</v>
      </c>
      <c r="BF335" s="177" t="e">
        <f>#REF!/1000</f>
        <v>#REF!</v>
      </c>
      <c r="BG335" s="178" t="e">
        <f t="shared" si="380"/>
        <v>#REF!</v>
      </c>
    </row>
    <row r="336" ht="16" customHeight="1" spans="1:59">
      <c r="A336" s="22">
        <v>330</v>
      </c>
      <c r="B336" s="39" t="s">
        <v>5885</v>
      </c>
      <c r="C336" s="68" t="s">
        <v>5886</v>
      </c>
      <c r="D336" s="22">
        <v>163</v>
      </c>
      <c r="E336" s="22">
        <v>4</v>
      </c>
      <c r="F336" s="144">
        <v>82827</v>
      </c>
      <c r="G336" s="144" t="s">
        <v>3704</v>
      </c>
      <c r="H336" s="144" t="s">
        <v>3704</v>
      </c>
      <c r="I336" s="144" t="s">
        <v>5321</v>
      </c>
      <c r="J336" s="144" t="s">
        <v>5314</v>
      </c>
      <c r="K336" s="144">
        <f t="shared" si="370"/>
        <v>0.25</v>
      </c>
      <c r="L336" s="157">
        <v>1</v>
      </c>
      <c r="M336" s="171">
        <v>0.5</v>
      </c>
      <c r="N336" s="171">
        <v>0.05</v>
      </c>
      <c r="O336" s="171"/>
      <c r="P336" s="171">
        <v>0.22</v>
      </c>
      <c r="Q336" s="171"/>
      <c r="R336" s="171"/>
      <c r="S336" s="171">
        <v>0.1</v>
      </c>
      <c r="T336" s="171">
        <v>0.13</v>
      </c>
      <c r="U336" s="171"/>
      <c r="V336" s="171"/>
      <c r="W336" s="22">
        <v>4</v>
      </c>
      <c r="X336" s="29">
        <v>92.4875</v>
      </c>
      <c r="Y336" s="29">
        <v>369.95</v>
      </c>
      <c r="Z336" s="36">
        <v>109.16</v>
      </c>
      <c r="AA336" s="36">
        <f t="shared" si="371"/>
        <v>4</v>
      </c>
      <c r="AB336" s="29"/>
      <c r="AC336" s="29" t="e">
        <f t="shared" si="372"/>
        <v>#REF!</v>
      </c>
      <c r="AD336" s="29" t="e">
        <f t="shared" si="373"/>
        <v>#REF!</v>
      </c>
      <c r="AE336" s="172" t="e">
        <f t="shared" si="374"/>
        <v>#REF!</v>
      </c>
      <c r="AF336" s="28"/>
      <c r="AG336" s="24">
        <v>1</v>
      </c>
      <c r="AH336" s="173">
        <f t="shared" si="375"/>
        <v>1</v>
      </c>
      <c r="AI336" s="173"/>
      <c r="AJ336" s="173">
        <f t="shared" si="376"/>
        <v>0</v>
      </c>
      <c r="AK336" s="134">
        <f t="shared" si="377"/>
        <v>0.25</v>
      </c>
      <c r="AL336" s="174">
        <f t="shared" ref="AL336:AU336" si="389">M336</f>
        <v>0.5</v>
      </c>
      <c r="AM336" s="174">
        <f t="shared" si="389"/>
        <v>0.05</v>
      </c>
      <c r="AN336" s="174">
        <f t="shared" si="389"/>
        <v>0</v>
      </c>
      <c r="AO336" s="174">
        <f t="shared" si="389"/>
        <v>0.22</v>
      </c>
      <c r="AP336" s="174">
        <f t="shared" si="389"/>
        <v>0</v>
      </c>
      <c r="AQ336" s="174">
        <f t="shared" si="389"/>
        <v>0</v>
      </c>
      <c r="AR336" s="174">
        <f t="shared" si="389"/>
        <v>0.1</v>
      </c>
      <c r="AS336" s="174">
        <f t="shared" si="389"/>
        <v>0.13</v>
      </c>
      <c r="AT336" s="174">
        <f t="shared" si="389"/>
        <v>0</v>
      </c>
      <c r="AU336" s="174">
        <f t="shared" si="389"/>
        <v>0</v>
      </c>
      <c r="AV336" s="175">
        <f t="shared" si="379"/>
        <v>1</v>
      </c>
      <c r="AW336" s="176" t="e">
        <f>#REF!/1000</f>
        <v>#REF!</v>
      </c>
      <c r="AX336" s="176" t="e">
        <f>#REF!/1000</f>
        <v>#REF!</v>
      </c>
      <c r="AY336" s="176" t="e">
        <f>#REF!/1000</f>
        <v>#REF!</v>
      </c>
      <c r="AZ336" s="176" t="e">
        <f>#REF!/1000</f>
        <v>#REF!</v>
      </c>
      <c r="BA336" s="176" t="e">
        <f>#REF!/1000</f>
        <v>#REF!</v>
      </c>
      <c r="BB336" s="176" t="e">
        <f>#REF!/1000</f>
        <v>#REF!</v>
      </c>
      <c r="BC336" s="176" t="e">
        <f>#REF!/1000</f>
        <v>#REF!</v>
      </c>
      <c r="BD336" s="176" t="e">
        <f>#REF!/1000</f>
        <v>#REF!</v>
      </c>
      <c r="BE336" s="177" t="e">
        <f>#REF!/1000</f>
        <v>#REF!</v>
      </c>
      <c r="BF336" s="177" t="e">
        <f>#REF!/1000</f>
        <v>#REF!</v>
      </c>
      <c r="BG336" s="178" t="e">
        <f t="shared" si="380"/>
        <v>#REF!</v>
      </c>
    </row>
    <row r="337" ht="16" customHeight="1" spans="1:59">
      <c r="A337" s="22">
        <v>331</v>
      </c>
      <c r="B337" s="39" t="s">
        <v>5885</v>
      </c>
      <c r="C337" s="68" t="s">
        <v>5886</v>
      </c>
      <c r="D337" s="22">
        <v>167</v>
      </c>
      <c r="E337" s="22">
        <v>4</v>
      </c>
      <c r="F337" s="144">
        <v>128928</v>
      </c>
      <c r="G337" s="144" t="s">
        <v>3704</v>
      </c>
      <c r="H337" s="144" t="s">
        <v>3704</v>
      </c>
      <c r="I337" s="144" t="s">
        <v>5321</v>
      </c>
      <c r="J337" s="144" t="s">
        <v>5314</v>
      </c>
      <c r="K337" s="144">
        <f t="shared" si="370"/>
        <v>0.25</v>
      </c>
      <c r="L337" s="157">
        <v>1</v>
      </c>
      <c r="M337" s="171">
        <v>0.5</v>
      </c>
      <c r="N337" s="171">
        <v>0.05</v>
      </c>
      <c r="O337" s="171"/>
      <c r="P337" s="171">
        <v>0.22</v>
      </c>
      <c r="Q337" s="171"/>
      <c r="R337" s="171"/>
      <c r="S337" s="171">
        <v>0.1</v>
      </c>
      <c r="T337" s="171">
        <v>0.13</v>
      </c>
      <c r="U337" s="171"/>
      <c r="V337" s="171"/>
      <c r="W337" s="22">
        <v>4</v>
      </c>
      <c r="X337" s="29">
        <v>92.4875</v>
      </c>
      <c r="Y337" s="29">
        <v>369.95</v>
      </c>
      <c r="Z337" s="36">
        <v>109.16</v>
      </c>
      <c r="AA337" s="36">
        <f t="shared" si="371"/>
        <v>4</v>
      </c>
      <c r="AB337" s="29"/>
      <c r="AC337" s="29" t="e">
        <f t="shared" si="372"/>
        <v>#REF!</v>
      </c>
      <c r="AD337" s="29" t="e">
        <f t="shared" si="373"/>
        <v>#REF!</v>
      </c>
      <c r="AE337" s="172" t="e">
        <f t="shared" si="374"/>
        <v>#REF!</v>
      </c>
      <c r="AF337" s="28"/>
      <c r="AG337" s="24">
        <v>1</v>
      </c>
      <c r="AH337" s="173">
        <f t="shared" si="375"/>
        <v>1</v>
      </c>
      <c r="AI337" s="173"/>
      <c r="AJ337" s="173">
        <f t="shared" si="376"/>
        <v>0</v>
      </c>
      <c r="AK337" s="134">
        <f t="shared" si="377"/>
        <v>0.25</v>
      </c>
      <c r="AL337" s="174">
        <f t="shared" ref="AL337:AU337" si="390">M337</f>
        <v>0.5</v>
      </c>
      <c r="AM337" s="174">
        <f t="shared" si="390"/>
        <v>0.05</v>
      </c>
      <c r="AN337" s="174">
        <f t="shared" si="390"/>
        <v>0</v>
      </c>
      <c r="AO337" s="174">
        <f t="shared" si="390"/>
        <v>0.22</v>
      </c>
      <c r="AP337" s="174">
        <f t="shared" si="390"/>
        <v>0</v>
      </c>
      <c r="AQ337" s="174">
        <f t="shared" si="390"/>
        <v>0</v>
      </c>
      <c r="AR337" s="174">
        <f t="shared" si="390"/>
        <v>0.1</v>
      </c>
      <c r="AS337" s="174">
        <f t="shared" si="390"/>
        <v>0.13</v>
      </c>
      <c r="AT337" s="174">
        <f t="shared" si="390"/>
        <v>0</v>
      </c>
      <c r="AU337" s="174">
        <f t="shared" si="390"/>
        <v>0</v>
      </c>
      <c r="AV337" s="175">
        <f t="shared" si="379"/>
        <v>1</v>
      </c>
      <c r="AW337" s="176" t="e">
        <f>#REF!/1000</f>
        <v>#REF!</v>
      </c>
      <c r="AX337" s="176" t="e">
        <f>#REF!/1000</f>
        <v>#REF!</v>
      </c>
      <c r="AY337" s="176" t="e">
        <f>#REF!/1000</f>
        <v>#REF!</v>
      </c>
      <c r="AZ337" s="176" t="e">
        <f>#REF!/1000</f>
        <v>#REF!</v>
      </c>
      <c r="BA337" s="176" t="e">
        <f>#REF!/1000</f>
        <v>#REF!</v>
      </c>
      <c r="BB337" s="176" t="e">
        <f>#REF!/1000</f>
        <v>#REF!</v>
      </c>
      <c r="BC337" s="176" t="e">
        <f>#REF!/1000</f>
        <v>#REF!</v>
      </c>
      <c r="BD337" s="176" t="e">
        <f>#REF!/1000</f>
        <v>#REF!</v>
      </c>
      <c r="BE337" s="177" t="e">
        <f>#REF!/1000</f>
        <v>#REF!</v>
      </c>
      <c r="BF337" s="177" t="e">
        <f>#REF!/1000</f>
        <v>#REF!</v>
      </c>
      <c r="BG337" s="178" t="e">
        <f t="shared" si="380"/>
        <v>#REF!</v>
      </c>
    </row>
    <row r="338" ht="16" customHeight="1" spans="1:59">
      <c r="A338" s="22">
        <v>332</v>
      </c>
      <c r="B338" s="39" t="s">
        <v>287</v>
      </c>
      <c r="C338" s="68" t="s">
        <v>288</v>
      </c>
      <c r="D338" s="22">
        <v>163</v>
      </c>
      <c r="E338" s="22">
        <v>61</v>
      </c>
      <c r="F338" s="144">
        <v>82811</v>
      </c>
      <c r="G338" s="144" t="s">
        <v>3704</v>
      </c>
      <c r="H338" s="144" t="s">
        <v>3704</v>
      </c>
      <c r="I338" s="144" t="s">
        <v>5321</v>
      </c>
      <c r="J338" s="144" t="s">
        <v>5314</v>
      </c>
      <c r="K338" s="144">
        <f t="shared" si="370"/>
        <v>0.25</v>
      </c>
      <c r="L338" s="157">
        <v>15.25</v>
      </c>
      <c r="M338" s="171">
        <v>0.5</v>
      </c>
      <c r="N338" s="171">
        <v>0.05</v>
      </c>
      <c r="O338" s="171"/>
      <c r="P338" s="171">
        <v>0.22</v>
      </c>
      <c r="Q338" s="171"/>
      <c r="R338" s="171"/>
      <c r="S338" s="171">
        <v>0.1</v>
      </c>
      <c r="T338" s="171">
        <v>0.13</v>
      </c>
      <c r="U338" s="171"/>
      <c r="V338" s="171"/>
      <c r="W338" s="22">
        <v>61</v>
      </c>
      <c r="X338" s="29">
        <v>92.217868852459</v>
      </c>
      <c r="Y338" s="29">
        <v>5625.29</v>
      </c>
      <c r="Z338" s="36">
        <v>3864.35</v>
      </c>
      <c r="AA338" s="36">
        <f t="shared" si="371"/>
        <v>61</v>
      </c>
      <c r="AB338" s="29"/>
      <c r="AC338" s="29" t="e">
        <f t="shared" si="372"/>
        <v>#REF!</v>
      </c>
      <c r="AD338" s="29" t="e">
        <f t="shared" si="373"/>
        <v>#REF!</v>
      </c>
      <c r="AE338" s="172" t="e">
        <f t="shared" si="374"/>
        <v>#REF!</v>
      </c>
      <c r="AF338" s="28"/>
      <c r="AG338" s="24">
        <v>1</v>
      </c>
      <c r="AH338" s="173">
        <f t="shared" si="375"/>
        <v>1</v>
      </c>
      <c r="AI338" s="173"/>
      <c r="AJ338" s="173">
        <f t="shared" si="376"/>
        <v>0</v>
      </c>
      <c r="AK338" s="134">
        <f t="shared" si="377"/>
        <v>0.25</v>
      </c>
      <c r="AL338" s="174">
        <f t="shared" ref="AL338:AU338" si="391">M338</f>
        <v>0.5</v>
      </c>
      <c r="AM338" s="174">
        <f t="shared" si="391"/>
        <v>0.05</v>
      </c>
      <c r="AN338" s="174">
        <f t="shared" si="391"/>
        <v>0</v>
      </c>
      <c r="AO338" s="174">
        <f t="shared" si="391"/>
        <v>0.22</v>
      </c>
      <c r="AP338" s="174">
        <f t="shared" si="391"/>
        <v>0</v>
      </c>
      <c r="AQ338" s="174">
        <f t="shared" si="391"/>
        <v>0</v>
      </c>
      <c r="AR338" s="174">
        <f t="shared" si="391"/>
        <v>0.1</v>
      </c>
      <c r="AS338" s="174">
        <f t="shared" si="391"/>
        <v>0.13</v>
      </c>
      <c r="AT338" s="174">
        <f t="shared" si="391"/>
        <v>0</v>
      </c>
      <c r="AU338" s="174">
        <f t="shared" si="391"/>
        <v>0</v>
      </c>
      <c r="AV338" s="175">
        <f t="shared" si="379"/>
        <v>1</v>
      </c>
      <c r="AW338" s="176" t="e">
        <f>#REF!/1000</f>
        <v>#REF!</v>
      </c>
      <c r="AX338" s="176" t="e">
        <f>#REF!/1000</f>
        <v>#REF!</v>
      </c>
      <c r="AY338" s="176" t="e">
        <f>#REF!/1000</f>
        <v>#REF!</v>
      </c>
      <c r="AZ338" s="176" t="e">
        <f>#REF!/1000</f>
        <v>#REF!</v>
      </c>
      <c r="BA338" s="176" t="e">
        <f>#REF!/1000</f>
        <v>#REF!</v>
      </c>
      <c r="BB338" s="176" t="e">
        <f>#REF!/1000</f>
        <v>#REF!</v>
      </c>
      <c r="BC338" s="176" t="e">
        <f>#REF!/1000</f>
        <v>#REF!</v>
      </c>
      <c r="BD338" s="176" t="e">
        <f>#REF!/1000</f>
        <v>#REF!</v>
      </c>
      <c r="BE338" s="177" t="e">
        <f>#REF!/1000</f>
        <v>#REF!</v>
      </c>
      <c r="BF338" s="177" t="e">
        <f>#REF!/1000</f>
        <v>#REF!</v>
      </c>
      <c r="BG338" s="178" t="e">
        <f t="shared" si="380"/>
        <v>#REF!</v>
      </c>
    </row>
    <row r="339" ht="16" customHeight="1" spans="1:59">
      <c r="A339" s="22">
        <v>333</v>
      </c>
      <c r="B339" s="39" t="s">
        <v>287</v>
      </c>
      <c r="C339" s="68" t="s">
        <v>288</v>
      </c>
      <c r="D339" s="22">
        <v>167</v>
      </c>
      <c r="E339" s="22">
        <v>4</v>
      </c>
      <c r="F339" s="144">
        <v>128913</v>
      </c>
      <c r="G339" s="144" t="s">
        <v>3704</v>
      </c>
      <c r="H339" s="144" t="s">
        <v>3704</v>
      </c>
      <c r="I339" s="144" t="s">
        <v>5321</v>
      </c>
      <c r="J339" s="144" t="s">
        <v>5314</v>
      </c>
      <c r="K339" s="144">
        <f t="shared" si="370"/>
        <v>0.25</v>
      </c>
      <c r="L339" s="157">
        <v>1</v>
      </c>
      <c r="M339" s="171">
        <v>0.5</v>
      </c>
      <c r="N339" s="171">
        <v>0.05</v>
      </c>
      <c r="O339" s="171"/>
      <c r="P339" s="171">
        <v>0.22</v>
      </c>
      <c r="Q339" s="171"/>
      <c r="R339" s="171"/>
      <c r="S339" s="171">
        <v>0.1</v>
      </c>
      <c r="T339" s="171">
        <v>0.13</v>
      </c>
      <c r="U339" s="171"/>
      <c r="V339" s="171"/>
      <c r="W339" s="22">
        <v>4</v>
      </c>
      <c r="X339" s="29">
        <v>92.2175</v>
      </c>
      <c r="Y339" s="29">
        <v>368.87</v>
      </c>
      <c r="Z339" s="36">
        <v>253.4</v>
      </c>
      <c r="AA339" s="36">
        <f t="shared" si="371"/>
        <v>4</v>
      </c>
      <c r="AB339" s="29"/>
      <c r="AC339" s="29" t="e">
        <f t="shared" si="372"/>
        <v>#REF!</v>
      </c>
      <c r="AD339" s="29" t="e">
        <f t="shared" si="373"/>
        <v>#REF!</v>
      </c>
      <c r="AE339" s="172" t="e">
        <f t="shared" si="374"/>
        <v>#REF!</v>
      </c>
      <c r="AF339" s="28"/>
      <c r="AG339" s="24">
        <v>1</v>
      </c>
      <c r="AH339" s="173">
        <f t="shared" si="375"/>
        <v>1</v>
      </c>
      <c r="AI339" s="173"/>
      <c r="AJ339" s="173">
        <f t="shared" si="376"/>
        <v>0</v>
      </c>
      <c r="AK339" s="134">
        <f t="shared" si="377"/>
        <v>0.25</v>
      </c>
      <c r="AL339" s="174">
        <f t="shared" ref="AL339:AU339" si="392">M339</f>
        <v>0.5</v>
      </c>
      <c r="AM339" s="174">
        <f t="shared" si="392"/>
        <v>0.05</v>
      </c>
      <c r="AN339" s="174">
        <f t="shared" si="392"/>
        <v>0</v>
      </c>
      <c r="AO339" s="174">
        <f t="shared" si="392"/>
        <v>0.22</v>
      </c>
      <c r="AP339" s="174">
        <f t="shared" si="392"/>
        <v>0</v>
      </c>
      <c r="AQ339" s="174">
        <f t="shared" si="392"/>
        <v>0</v>
      </c>
      <c r="AR339" s="174">
        <f t="shared" si="392"/>
        <v>0.1</v>
      </c>
      <c r="AS339" s="174">
        <f t="shared" si="392"/>
        <v>0.13</v>
      </c>
      <c r="AT339" s="174">
        <f t="shared" si="392"/>
        <v>0</v>
      </c>
      <c r="AU339" s="174">
        <f t="shared" si="392"/>
        <v>0</v>
      </c>
      <c r="AV339" s="175">
        <f t="shared" si="379"/>
        <v>1</v>
      </c>
      <c r="AW339" s="176" t="e">
        <f>#REF!/1000</f>
        <v>#REF!</v>
      </c>
      <c r="AX339" s="176" t="e">
        <f>#REF!/1000</f>
        <v>#REF!</v>
      </c>
      <c r="AY339" s="176" t="e">
        <f>#REF!/1000</f>
        <v>#REF!</v>
      </c>
      <c r="AZ339" s="176" t="e">
        <f>#REF!/1000</f>
        <v>#REF!</v>
      </c>
      <c r="BA339" s="176" t="e">
        <f>#REF!/1000</f>
        <v>#REF!</v>
      </c>
      <c r="BB339" s="176" t="e">
        <f>#REF!/1000</f>
        <v>#REF!</v>
      </c>
      <c r="BC339" s="176" t="e">
        <f>#REF!/1000</f>
        <v>#REF!</v>
      </c>
      <c r="BD339" s="176" t="e">
        <f>#REF!/1000</f>
        <v>#REF!</v>
      </c>
      <c r="BE339" s="177" t="e">
        <f>#REF!/1000</f>
        <v>#REF!</v>
      </c>
      <c r="BF339" s="177" t="e">
        <f>#REF!/1000</f>
        <v>#REF!</v>
      </c>
      <c r="BG339" s="178" t="e">
        <f t="shared" si="380"/>
        <v>#REF!</v>
      </c>
    </row>
    <row r="340" ht="16" customHeight="1" spans="1:59">
      <c r="A340" s="22">
        <v>334</v>
      </c>
      <c r="B340" s="39" t="s">
        <v>5887</v>
      </c>
      <c r="C340" s="68" t="s">
        <v>5888</v>
      </c>
      <c r="D340" s="22">
        <v>195</v>
      </c>
      <c r="E340" s="22">
        <v>3</v>
      </c>
      <c r="F340" s="144">
        <v>2605131496</v>
      </c>
      <c r="G340" s="144" t="s">
        <v>5794</v>
      </c>
      <c r="H340" s="144" t="s">
        <v>3696</v>
      </c>
      <c r="I340" s="144" t="s">
        <v>5326</v>
      </c>
      <c r="J340" s="144" t="s">
        <v>5327</v>
      </c>
      <c r="K340" s="144">
        <f t="shared" si="370"/>
        <v>10</v>
      </c>
      <c r="L340" s="157">
        <v>30</v>
      </c>
      <c r="M340" s="171">
        <v>0.35</v>
      </c>
      <c r="N340" s="171">
        <v>0.02</v>
      </c>
      <c r="O340" s="171">
        <v>0.08</v>
      </c>
      <c r="P340" s="171">
        <v>0.15</v>
      </c>
      <c r="Q340" s="171"/>
      <c r="R340" s="171"/>
      <c r="S340" s="171">
        <v>0.25</v>
      </c>
      <c r="T340" s="171">
        <v>0.15</v>
      </c>
      <c r="U340" s="171"/>
      <c r="V340" s="171"/>
      <c r="W340" s="22">
        <v>3</v>
      </c>
      <c r="X340" s="29">
        <v>3716.66666666667</v>
      </c>
      <c r="Y340" s="29">
        <v>11150</v>
      </c>
      <c r="Z340" s="36">
        <v>4736.55</v>
      </c>
      <c r="AA340" s="36">
        <f t="shared" si="371"/>
        <v>3</v>
      </c>
      <c r="AB340" s="29"/>
      <c r="AC340" s="29" t="e">
        <f t="shared" si="372"/>
        <v>#REF!</v>
      </c>
      <c r="AD340" s="29" t="e">
        <f t="shared" si="373"/>
        <v>#REF!</v>
      </c>
      <c r="AE340" s="172" t="e">
        <f t="shared" si="374"/>
        <v>#REF!</v>
      </c>
      <c r="AF340" s="28"/>
      <c r="AG340" s="24">
        <v>30</v>
      </c>
      <c r="AH340" s="173">
        <f t="shared" si="375"/>
        <v>1</v>
      </c>
      <c r="AI340" s="173">
        <v>30</v>
      </c>
      <c r="AJ340" s="173">
        <f t="shared" si="376"/>
        <v>29</v>
      </c>
      <c r="AK340" s="134">
        <f t="shared" si="377"/>
        <v>10</v>
      </c>
      <c r="AL340" s="174">
        <f t="shared" ref="AL340:AU340" si="393">M340</f>
        <v>0.35</v>
      </c>
      <c r="AM340" s="174">
        <f t="shared" si="393"/>
        <v>0.02</v>
      </c>
      <c r="AN340" s="174">
        <f t="shared" si="393"/>
        <v>0.08</v>
      </c>
      <c r="AO340" s="174">
        <f t="shared" si="393"/>
        <v>0.15</v>
      </c>
      <c r="AP340" s="174">
        <f t="shared" si="393"/>
        <v>0</v>
      </c>
      <c r="AQ340" s="174">
        <f t="shared" si="393"/>
        <v>0</v>
      </c>
      <c r="AR340" s="174">
        <f t="shared" si="393"/>
        <v>0.25</v>
      </c>
      <c r="AS340" s="174">
        <f t="shared" si="393"/>
        <v>0.15</v>
      </c>
      <c r="AT340" s="174">
        <f t="shared" si="393"/>
        <v>0</v>
      </c>
      <c r="AU340" s="174">
        <f t="shared" si="393"/>
        <v>0</v>
      </c>
      <c r="AV340" s="175">
        <f t="shared" si="379"/>
        <v>1</v>
      </c>
      <c r="AW340" s="176" t="e">
        <f>#REF!/1000</f>
        <v>#REF!</v>
      </c>
      <c r="AX340" s="176" t="e">
        <f>#REF!/1000</f>
        <v>#REF!</v>
      </c>
      <c r="AY340" s="176" t="e">
        <f>#REF!/1000</f>
        <v>#REF!</v>
      </c>
      <c r="AZ340" s="176" t="e">
        <f>#REF!/1000</f>
        <v>#REF!</v>
      </c>
      <c r="BA340" s="176" t="e">
        <f>#REF!/1000</f>
        <v>#REF!</v>
      </c>
      <c r="BB340" s="176" t="e">
        <f>#REF!/1000</f>
        <v>#REF!</v>
      </c>
      <c r="BC340" s="176" t="e">
        <f>#REF!/1000</f>
        <v>#REF!</v>
      </c>
      <c r="BD340" s="176" t="e">
        <f>#REF!/1000</f>
        <v>#REF!</v>
      </c>
      <c r="BE340" s="177" t="e">
        <f>#REF!/1000</f>
        <v>#REF!</v>
      </c>
      <c r="BF340" s="177" t="e">
        <f>#REF!/1000</f>
        <v>#REF!</v>
      </c>
      <c r="BG340" s="178" t="e">
        <f t="shared" si="380"/>
        <v>#REF!</v>
      </c>
    </row>
    <row r="341" ht="16" customHeight="1" spans="1:59">
      <c r="A341" s="22">
        <v>335</v>
      </c>
      <c r="B341" s="39" t="s">
        <v>5887</v>
      </c>
      <c r="C341" s="68" t="s">
        <v>5888</v>
      </c>
      <c r="D341" s="22">
        <v>195</v>
      </c>
      <c r="E341" s="22">
        <v>3</v>
      </c>
      <c r="F341" s="144">
        <v>2605130189</v>
      </c>
      <c r="G341" s="144" t="s">
        <v>3693</v>
      </c>
      <c r="H341" s="144" t="s">
        <v>3693</v>
      </c>
      <c r="I341" s="144" t="s">
        <v>5326</v>
      </c>
      <c r="J341" s="144" t="s">
        <v>5327</v>
      </c>
      <c r="K341" s="144">
        <f t="shared" si="370"/>
        <v>10</v>
      </c>
      <c r="L341" s="157">
        <v>30</v>
      </c>
      <c r="M341" s="171">
        <v>0.350175438596491</v>
      </c>
      <c r="N341" s="171">
        <v>0.0198830409356725</v>
      </c>
      <c r="O341" s="171">
        <v>0.08</v>
      </c>
      <c r="P341" s="171">
        <v>0.149941520467836</v>
      </c>
      <c r="Q341" s="171"/>
      <c r="R341" s="171"/>
      <c r="S341" s="171">
        <v>0.250058479532164</v>
      </c>
      <c r="T341" s="171">
        <v>0.149941520467836</v>
      </c>
      <c r="U341" s="171"/>
      <c r="V341" s="171"/>
      <c r="W341" s="22">
        <v>3</v>
      </c>
      <c r="X341" s="29">
        <v>3716.66666666667</v>
      </c>
      <c r="Y341" s="29">
        <v>11150</v>
      </c>
      <c r="Z341" s="36">
        <v>4736.55</v>
      </c>
      <c r="AA341" s="36">
        <f t="shared" si="371"/>
        <v>3</v>
      </c>
      <c r="AB341" s="29"/>
      <c r="AC341" s="29" t="e">
        <f t="shared" si="372"/>
        <v>#REF!</v>
      </c>
      <c r="AD341" s="29" t="e">
        <f t="shared" si="373"/>
        <v>#REF!</v>
      </c>
      <c r="AE341" s="172" t="e">
        <f t="shared" si="374"/>
        <v>#REF!</v>
      </c>
      <c r="AF341" s="28"/>
      <c r="AG341" s="24">
        <v>42.75</v>
      </c>
      <c r="AH341" s="173">
        <f t="shared" si="375"/>
        <v>0.999999999999999</v>
      </c>
      <c r="AI341" s="173">
        <v>42.75</v>
      </c>
      <c r="AJ341" s="173">
        <f t="shared" si="376"/>
        <v>41.75</v>
      </c>
      <c r="AK341" s="134">
        <f t="shared" si="377"/>
        <v>10</v>
      </c>
      <c r="AL341" s="174">
        <f t="shared" ref="AL341:AU341" si="394">M341</f>
        <v>0.350175438596491</v>
      </c>
      <c r="AM341" s="174">
        <f t="shared" si="394"/>
        <v>0.0198830409356725</v>
      </c>
      <c r="AN341" s="174">
        <f t="shared" si="394"/>
        <v>0.08</v>
      </c>
      <c r="AO341" s="174">
        <f t="shared" si="394"/>
        <v>0.149941520467836</v>
      </c>
      <c r="AP341" s="174">
        <f t="shared" si="394"/>
        <v>0</v>
      </c>
      <c r="AQ341" s="174">
        <f t="shared" si="394"/>
        <v>0</v>
      </c>
      <c r="AR341" s="174">
        <f t="shared" si="394"/>
        <v>0.250058479532164</v>
      </c>
      <c r="AS341" s="174">
        <f t="shared" si="394"/>
        <v>0.149941520467836</v>
      </c>
      <c r="AT341" s="174">
        <f t="shared" si="394"/>
        <v>0</v>
      </c>
      <c r="AU341" s="174">
        <f t="shared" si="394"/>
        <v>0</v>
      </c>
      <c r="AV341" s="175">
        <f t="shared" si="379"/>
        <v>0.999999999999999</v>
      </c>
      <c r="AW341" s="176" t="e">
        <f>#REF!/1000</f>
        <v>#REF!</v>
      </c>
      <c r="AX341" s="176" t="e">
        <f>#REF!/1000</f>
        <v>#REF!</v>
      </c>
      <c r="AY341" s="176" t="e">
        <f>#REF!/1000</f>
        <v>#REF!</v>
      </c>
      <c r="AZ341" s="176" t="e">
        <f>#REF!/1000</f>
        <v>#REF!</v>
      </c>
      <c r="BA341" s="176" t="e">
        <f>#REF!/1000</f>
        <v>#REF!</v>
      </c>
      <c r="BB341" s="176" t="e">
        <f>#REF!/1000</f>
        <v>#REF!</v>
      </c>
      <c r="BC341" s="176" t="e">
        <f>#REF!/1000</f>
        <v>#REF!</v>
      </c>
      <c r="BD341" s="176" t="e">
        <f>#REF!/1000</f>
        <v>#REF!</v>
      </c>
      <c r="BE341" s="177" t="e">
        <f>#REF!/1000</f>
        <v>#REF!</v>
      </c>
      <c r="BF341" s="177" t="e">
        <f>#REF!/1000</f>
        <v>#REF!</v>
      </c>
      <c r="BG341" s="178" t="e">
        <f t="shared" si="380"/>
        <v>#REF!</v>
      </c>
    </row>
    <row r="342" ht="16" customHeight="1" spans="1:59">
      <c r="A342" s="22">
        <v>336</v>
      </c>
      <c r="B342" s="39" t="s">
        <v>5889</v>
      </c>
      <c r="C342" s="68" t="s">
        <v>5890</v>
      </c>
      <c r="D342" s="22">
        <v>169</v>
      </c>
      <c r="E342" s="22">
        <v>2</v>
      </c>
      <c r="F342" s="144">
        <v>2605133309</v>
      </c>
      <c r="G342" s="144" t="s">
        <v>3693</v>
      </c>
      <c r="H342" s="144" t="s">
        <v>3693</v>
      </c>
      <c r="I342" s="144" t="s">
        <v>5326</v>
      </c>
      <c r="J342" s="144" t="s">
        <v>5327</v>
      </c>
      <c r="K342" s="144">
        <f t="shared" si="370"/>
        <v>3</v>
      </c>
      <c r="L342" s="157">
        <v>6</v>
      </c>
      <c r="M342" s="171">
        <v>0.5</v>
      </c>
      <c r="N342" s="171">
        <v>0.05</v>
      </c>
      <c r="O342" s="171"/>
      <c r="P342" s="171">
        <v>0.22</v>
      </c>
      <c r="Q342" s="171"/>
      <c r="R342" s="171"/>
      <c r="S342" s="171">
        <v>0.1</v>
      </c>
      <c r="T342" s="171">
        <v>0.13</v>
      </c>
      <c r="U342" s="171"/>
      <c r="V342" s="171"/>
      <c r="W342" s="22">
        <v>2</v>
      </c>
      <c r="X342" s="29">
        <v>4800</v>
      </c>
      <c r="Y342" s="29">
        <v>9600</v>
      </c>
      <c r="Z342" s="36">
        <v>4756.06</v>
      </c>
      <c r="AA342" s="36">
        <f t="shared" si="371"/>
        <v>2</v>
      </c>
      <c r="AB342" s="29"/>
      <c r="AC342" s="29" t="e">
        <f t="shared" si="372"/>
        <v>#REF!</v>
      </c>
      <c r="AD342" s="29" t="e">
        <f t="shared" si="373"/>
        <v>#REF!</v>
      </c>
      <c r="AE342" s="172" t="e">
        <f t="shared" si="374"/>
        <v>#REF!</v>
      </c>
      <c r="AF342" s="28"/>
      <c r="AG342" s="24">
        <v>6</v>
      </c>
      <c r="AH342" s="173">
        <f t="shared" si="375"/>
        <v>1</v>
      </c>
      <c r="AI342" s="173">
        <v>6</v>
      </c>
      <c r="AJ342" s="173">
        <f t="shared" si="376"/>
        <v>5</v>
      </c>
      <c r="AK342" s="134">
        <f t="shared" si="377"/>
        <v>3</v>
      </c>
      <c r="AL342" s="174">
        <f t="shared" ref="AL342:AU342" si="395">M342</f>
        <v>0.5</v>
      </c>
      <c r="AM342" s="174">
        <f t="shared" si="395"/>
        <v>0.05</v>
      </c>
      <c r="AN342" s="174">
        <f t="shared" si="395"/>
        <v>0</v>
      </c>
      <c r="AO342" s="174">
        <f t="shared" si="395"/>
        <v>0.22</v>
      </c>
      <c r="AP342" s="174">
        <f t="shared" si="395"/>
        <v>0</v>
      </c>
      <c r="AQ342" s="174">
        <f t="shared" si="395"/>
        <v>0</v>
      </c>
      <c r="AR342" s="174">
        <f t="shared" si="395"/>
        <v>0.1</v>
      </c>
      <c r="AS342" s="174">
        <f t="shared" si="395"/>
        <v>0.13</v>
      </c>
      <c r="AT342" s="174">
        <f t="shared" si="395"/>
        <v>0</v>
      </c>
      <c r="AU342" s="174">
        <f t="shared" si="395"/>
        <v>0</v>
      </c>
      <c r="AV342" s="175">
        <f t="shared" si="379"/>
        <v>1</v>
      </c>
      <c r="AW342" s="176" t="e">
        <f>#REF!/1000</f>
        <v>#REF!</v>
      </c>
      <c r="AX342" s="176" t="e">
        <f>#REF!/1000</f>
        <v>#REF!</v>
      </c>
      <c r="AY342" s="176" t="e">
        <f>#REF!/1000</f>
        <v>#REF!</v>
      </c>
      <c r="AZ342" s="176" t="e">
        <f>#REF!/1000</f>
        <v>#REF!</v>
      </c>
      <c r="BA342" s="176" t="e">
        <f>#REF!/1000</f>
        <v>#REF!</v>
      </c>
      <c r="BB342" s="176" t="e">
        <f>#REF!/1000</f>
        <v>#REF!</v>
      </c>
      <c r="BC342" s="176" t="e">
        <f>#REF!/1000</f>
        <v>#REF!</v>
      </c>
      <c r="BD342" s="176" t="e">
        <f>#REF!/1000</f>
        <v>#REF!</v>
      </c>
      <c r="BE342" s="177" t="e">
        <f>#REF!/1000</f>
        <v>#REF!</v>
      </c>
      <c r="BF342" s="177" t="e">
        <f>#REF!/1000</f>
        <v>#REF!</v>
      </c>
      <c r="BG342" s="178" t="e">
        <f t="shared" si="380"/>
        <v>#REF!</v>
      </c>
    </row>
    <row r="343" ht="16" customHeight="1" spans="1:59">
      <c r="A343" s="179">
        <v>337</v>
      </c>
      <c r="B343" s="180" t="s">
        <v>5891</v>
      </c>
      <c r="C343" s="181" t="s">
        <v>5892</v>
      </c>
      <c r="D343" s="179">
        <v>191</v>
      </c>
      <c r="E343" s="179">
        <v>5</v>
      </c>
      <c r="F343" s="182">
        <v>2605133255</v>
      </c>
      <c r="G343" s="182" t="s">
        <v>3693</v>
      </c>
      <c r="H343" s="182" t="s">
        <v>3693</v>
      </c>
      <c r="I343" s="182" t="s">
        <v>5326</v>
      </c>
      <c r="J343" s="182" t="s">
        <v>5327</v>
      </c>
      <c r="K343" s="182">
        <f t="shared" si="370"/>
        <v>0.296</v>
      </c>
      <c r="L343" s="183">
        <v>1.48</v>
      </c>
      <c r="M343" s="184"/>
      <c r="N343" s="184"/>
      <c r="O343" s="184"/>
      <c r="P343" s="184"/>
      <c r="Q343" s="184">
        <v>1</v>
      </c>
      <c r="R343" s="184"/>
      <c r="S343" s="184"/>
      <c r="T343" s="184"/>
      <c r="U343" s="184"/>
      <c r="V343" s="184"/>
      <c r="W343" s="179">
        <v>5</v>
      </c>
      <c r="X343" s="185">
        <v>76</v>
      </c>
      <c r="Y343" s="185">
        <v>380</v>
      </c>
      <c r="Z343" s="186">
        <v>97.45</v>
      </c>
      <c r="AA343" s="186">
        <f t="shared" si="371"/>
        <v>5</v>
      </c>
      <c r="AB343" s="29"/>
      <c r="AC343" s="185" t="e">
        <f t="shared" si="372"/>
        <v>#REF!</v>
      </c>
      <c r="AD343" s="185" t="e">
        <f t="shared" si="373"/>
        <v>#REF!</v>
      </c>
      <c r="AE343" s="187" t="e">
        <f t="shared" si="374"/>
        <v>#REF!</v>
      </c>
      <c r="AF343" s="188" t="s">
        <v>205</v>
      </c>
      <c r="AG343" s="189">
        <v>1.48</v>
      </c>
      <c r="AH343" s="190">
        <f t="shared" si="375"/>
        <v>1</v>
      </c>
      <c r="AI343" s="190">
        <v>1.475</v>
      </c>
      <c r="AJ343" s="190">
        <f t="shared" si="376"/>
        <v>0.48</v>
      </c>
      <c r="AK343" s="191">
        <f t="shared" si="377"/>
        <v>0.296</v>
      </c>
      <c r="AL343" s="196">
        <f t="shared" ref="AL343:AU343" si="396">M343</f>
        <v>0</v>
      </c>
      <c r="AM343" s="196">
        <f t="shared" si="396"/>
        <v>0</v>
      </c>
      <c r="AN343" s="196">
        <f t="shared" si="396"/>
        <v>0</v>
      </c>
      <c r="AO343" s="196">
        <f t="shared" si="396"/>
        <v>0</v>
      </c>
      <c r="AP343" s="196">
        <f t="shared" si="396"/>
        <v>1</v>
      </c>
      <c r="AQ343" s="196">
        <f t="shared" si="396"/>
        <v>0</v>
      </c>
      <c r="AR343" s="196">
        <f t="shared" si="396"/>
        <v>0</v>
      </c>
      <c r="AS343" s="196">
        <f t="shared" si="396"/>
        <v>0</v>
      </c>
      <c r="AT343" s="196">
        <f t="shared" si="396"/>
        <v>0</v>
      </c>
      <c r="AU343" s="196">
        <f t="shared" si="396"/>
        <v>0</v>
      </c>
      <c r="AV343" s="192">
        <f t="shared" si="379"/>
        <v>1</v>
      </c>
      <c r="AW343" s="193" t="e">
        <f>#REF!/1000</f>
        <v>#REF!</v>
      </c>
      <c r="AX343" s="193" t="e">
        <f>#REF!/1000</f>
        <v>#REF!</v>
      </c>
      <c r="AY343" s="193" t="e">
        <f>#REF!/1000</f>
        <v>#REF!</v>
      </c>
      <c r="AZ343" s="193" t="e">
        <f>#REF!/1000</f>
        <v>#REF!</v>
      </c>
      <c r="BA343" s="193" t="e">
        <f>#REF!/1000</f>
        <v>#REF!</v>
      </c>
      <c r="BB343" s="193" t="e">
        <f>#REF!/1000</f>
        <v>#REF!</v>
      </c>
      <c r="BC343" s="193" t="e">
        <f>#REF!/1000</f>
        <v>#REF!</v>
      </c>
      <c r="BD343" s="193" t="e">
        <f>#REF!/1000</f>
        <v>#REF!</v>
      </c>
      <c r="BE343" s="194" t="e">
        <f>#REF!/1000</f>
        <v>#REF!</v>
      </c>
      <c r="BF343" s="194" t="e">
        <f>#REF!/1000</f>
        <v>#REF!</v>
      </c>
      <c r="BG343" s="195" t="e">
        <f t="shared" si="380"/>
        <v>#REF!</v>
      </c>
    </row>
    <row r="344" ht="16" customHeight="1" spans="1:59">
      <c r="A344" s="22">
        <v>338</v>
      </c>
      <c r="B344" s="39" t="s">
        <v>5893</v>
      </c>
      <c r="C344" s="68" t="s">
        <v>5894</v>
      </c>
      <c r="D344" s="22">
        <v>120</v>
      </c>
      <c r="E344" s="22">
        <v>1</v>
      </c>
      <c r="F344" s="144">
        <v>82592</v>
      </c>
      <c r="G344" s="144" t="s">
        <v>5459</v>
      </c>
      <c r="H344" s="144" t="s">
        <v>5086</v>
      </c>
      <c r="I344" s="144" t="s">
        <v>5460</v>
      </c>
      <c r="J344" s="144" t="s">
        <v>5314</v>
      </c>
      <c r="K344" s="144">
        <f t="shared" si="370"/>
        <v>2</v>
      </c>
      <c r="L344" s="157">
        <v>2</v>
      </c>
      <c r="M344" s="171">
        <v>0.5</v>
      </c>
      <c r="N344" s="171">
        <v>0.05</v>
      </c>
      <c r="O344" s="171"/>
      <c r="P344" s="171">
        <v>0.22</v>
      </c>
      <c r="Q344" s="171"/>
      <c r="R344" s="171"/>
      <c r="S344" s="171">
        <v>0.1</v>
      </c>
      <c r="T344" s="171">
        <v>0.13</v>
      </c>
      <c r="U344" s="171"/>
      <c r="V344" s="171"/>
      <c r="W344" s="22">
        <v>1</v>
      </c>
      <c r="X344" s="29">
        <v>4307.69</v>
      </c>
      <c r="Y344" s="29">
        <v>4307.69</v>
      </c>
      <c r="Z344" s="36">
        <v>1354.7</v>
      </c>
      <c r="AA344" s="36">
        <f t="shared" si="371"/>
        <v>1</v>
      </c>
      <c r="AB344" s="29"/>
      <c r="AC344" s="29" t="e">
        <f t="shared" si="372"/>
        <v>#REF!</v>
      </c>
      <c r="AD344" s="29" t="e">
        <f t="shared" si="373"/>
        <v>#REF!</v>
      </c>
      <c r="AE344" s="172" t="e">
        <f t="shared" si="374"/>
        <v>#REF!</v>
      </c>
      <c r="AF344" s="28"/>
      <c r="AG344" s="24">
        <v>2</v>
      </c>
      <c r="AH344" s="173">
        <f t="shared" si="375"/>
        <v>1</v>
      </c>
      <c r="AI344" s="173"/>
      <c r="AJ344" s="173">
        <f t="shared" si="376"/>
        <v>1</v>
      </c>
      <c r="AK344" s="134">
        <f t="shared" si="377"/>
        <v>2</v>
      </c>
      <c r="AL344" s="174">
        <f t="shared" ref="AL344:AU344" si="397">M344</f>
        <v>0.5</v>
      </c>
      <c r="AM344" s="174">
        <f t="shared" si="397"/>
        <v>0.05</v>
      </c>
      <c r="AN344" s="174">
        <f t="shared" si="397"/>
        <v>0</v>
      </c>
      <c r="AO344" s="174">
        <f t="shared" si="397"/>
        <v>0.22</v>
      </c>
      <c r="AP344" s="174">
        <f t="shared" si="397"/>
        <v>0</v>
      </c>
      <c r="AQ344" s="174">
        <f t="shared" si="397"/>
        <v>0</v>
      </c>
      <c r="AR344" s="174">
        <f t="shared" si="397"/>
        <v>0.1</v>
      </c>
      <c r="AS344" s="174">
        <f t="shared" si="397"/>
        <v>0.13</v>
      </c>
      <c r="AT344" s="174">
        <f t="shared" si="397"/>
        <v>0</v>
      </c>
      <c r="AU344" s="174">
        <f t="shared" si="397"/>
        <v>0</v>
      </c>
      <c r="AV344" s="175">
        <f t="shared" si="379"/>
        <v>1</v>
      </c>
      <c r="AW344" s="176" t="e">
        <f>#REF!/1000</f>
        <v>#REF!</v>
      </c>
      <c r="AX344" s="176" t="e">
        <f>#REF!/1000</f>
        <v>#REF!</v>
      </c>
      <c r="AY344" s="176" t="e">
        <f>#REF!/1000</f>
        <v>#REF!</v>
      </c>
      <c r="AZ344" s="176" t="e">
        <f>#REF!/1000</f>
        <v>#REF!</v>
      </c>
      <c r="BA344" s="176" t="e">
        <f>#REF!/1000</f>
        <v>#REF!</v>
      </c>
      <c r="BB344" s="176" t="e">
        <f>#REF!/1000</f>
        <v>#REF!</v>
      </c>
      <c r="BC344" s="176" t="e">
        <f>#REF!/1000</f>
        <v>#REF!</v>
      </c>
      <c r="BD344" s="176" t="e">
        <f>#REF!/1000</f>
        <v>#REF!</v>
      </c>
      <c r="BE344" s="177" t="e">
        <f>#REF!/1000</f>
        <v>#REF!</v>
      </c>
      <c r="BF344" s="177" t="e">
        <f>#REF!/1000</f>
        <v>#REF!</v>
      </c>
      <c r="BG344" s="178" t="e">
        <f t="shared" si="380"/>
        <v>#REF!</v>
      </c>
    </row>
    <row r="345" ht="16" customHeight="1" spans="1:59">
      <c r="A345" s="179">
        <v>339</v>
      </c>
      <c r="B345" s="180" t="s">
        <v>5895</v>
      </c>
      <c r="C345" s="181" t="s">
        <v>5896</v>
      </c>
      <c r="D345" s="179">
        <v>166</v>
      </c>
      <c r="E345" s="179">
        <v>6</v>
      </c>
      <c r="F345" s="182">
        <v>2605133049</v>
      </c>
      <c r="G345" s="182" t="s">
        <v>3693</v>
      </c>
      <c r="H345" s="182" t="s">
        <v>3693</v>
      </c>
      <c r="I345" s="182" t="s">
        <v>5326</v>
      </c>
      <c r="J345" s="182" t="s">
        <v>5327</v>
      </c>
      <c r="K345" s="182">
        <f t="shared" si="370"/>
        <v>0.8</v>
      </c>
      <c r="L345" s="183">
        <v>4.8</v>
      </c>
      <c r="M345" s="184"/>
      <c r="N345" s="184"/>
      <c r="O345" s="184"/>
      <c r="P345" s="184"/>
      <c r="Q345" s="184"/>
      <c r="R345" s="184"/>
      <c r="S345" s="184"/>
      <c r="T345" s="184">
        <v>1</v>
      </c>
      <c r="U345" s="184"/>
      <c r="V345" s="184"/>
      <c r="W345" s="179">
        <v>6</v>
      </c>
      <c r="X345" s="185">
        <v>1134</v>
      </c>
      <c r="Y345" s="185">
        <v>6804</v>
      </c>
      <c r="Z345" s="186">
        <v>3157.68</v>
      </c>
      <c r="AA345" s="186">
        <f t="shared" si="371"/>
        <v>6</v>
      </c>
      <c r="AB345" s="29"/>
      <c r="AC345" s="185" t="e">
        <f t="shared" si="372"/>
        <v>#REF!</v>
      </c>
      <c r="AD345" s="185" t="e">
        <f t="shared" si="373"/>
        <v>#REF!</v>
      </c>
      <c r="AE345" s="187" t="e">
        <f t="shared" si="374"/>
        <v>#REF!</v>
      </c>
      <c r="AF345" s="188" t="s">
        <v>92</v>
      </c>
      <c r="AG345" s="189">
        <v>4.8</v>
      </c>
      <c r="AH345" s="190">
        <f t="shared" si="375"/>
        <v>1</v>
      </c>
      <c r="AI345" s="190">
        <v>4.8</v>
      </c>
      <c r="AJ345" s="190">
        <f t="shared" si="376"/>
        <v>3.8</v>
      </c>
      <c r="AK345" s="191">
        <f t="shared" si="377"/>
        <v>0.8</v>
      </c>
      <c r="AL345" s="196">
        <f t="shared" ref="AL345:AU345" si="398">M345</f>
        <v>0</v>
      </c>
      <c r="AM345" s="196">
        <f t="shared" si="398"/>
        <v>0</v>
      </c>
      <c r="AN345" s="196">
        <f t="shared" si="398"/>
        <v>0</v>
      </c>
      <c r="AO345" s="196">
        <f t="shared" si="398"/>
        <v>0</v>
      </c>
      <c r="AP345" s="196">
        <f t="shared" si="398"/>
        <v>0</v>
      </c>
      <c r="AQ345" s="196">
        <f t="shared" si="398"/>
        <v>0</v>
      </c>
      <c r="AR345" s="196">
        <f t="shared" si="398"/>
        <v>0</v>
      </c>
      <c r="AS345" s="196">
        <f t="shared" si="398"/>
        <v>1</v>
      </c>
      <c r="AT345" s="196">
        <f t="shared" si="398"/>
        <v>0</v>
      </c>
      <c r="AU345" s="196">
        <f t="shared" si="398"/>
        <v>0</v>
      </c>
      <c r="AV345" s="192">
        <f t="shared" si="379"/>
        <v>1</v>
      </c>
      <c r="AW345" s="193" t="e">
        <f>#REF!/1000</f>
        <v>#REF!</v>
      </c>
      <c r="AX345" s="193" t="e">
        <f>#REF!/1000</f>
        <v>#REF!</v>
      </c>
      <c r="AY345" s="193" t="e">
        <f>#REF!/1000</f>
        <v>#REF!</v>
      </c>
      <c r="AZ345" s="193" t="e">
        <f>#REF!/1000</f>
        <v>#REF!</v>
      </c>
      <c r="BA345" s="193" t="e">
        <f>#REF!/1000</f>
        <v>#REF!</v>
      </c>
      <c r="BB345" s="193" t="e">
        <f>#REF!/1000</f>
        <v>#REF!</v>
      </c>
      <c r="BC345" s="193" t="e">
        <f>#REF!/1000</f>
        <v>#REF!</v>
      </c>
      <c r="BD345" s="193" t="e">
        <f>#REF!/1000</f>
        <v>#REF!</v>
      </c>
      <c r="BE345" s="194" t="e">
        <f>#REF!/1000</f>
        <v>#REF!</v>
      </c>
      <c r="BF345" s="194" t="e">
        <f>#REF!/1000</f>
        <v>#REF!</v>
      </c>
      <c r="BG345" s="195" t="e">
        <f t="shared" si="380"/>
        <v>#REF!</v>
      </c>
    </row>
    <row r="346" ht="16" customHeight="1" spans="1:59">
      <c r="A346" s="22">
        <v>340</v>
      </c>
      <c r="B346" s="39" t="s">
        <v>5897</v>
      </c>
      <c r="C346" s="68" t="s">
        <v>5898</v>
      </c>
      <c r="D346" s="22">
        <v>145</v>
      </c>
      <c r="E346" s="22">
        <v>1</v>
      </c>
      <c r="F346" s="144">
        <v>2403314561</v>
      </c>
      <c r="G346" s="144" t="s">
        <v>3704</v>
      </c>
      <c r="H346" s="144" t="s">
        <v>3704</v>
      </c>
      <c r="I346" s="144" t="s">
        <v>5352</v>
      </c>
      <c r="J346" s="144" t="s">
        <v>5314</v>
      </c>
      <c r="K346" s="144">
        <f t="shared" si="370"/>
        <v>0.83</v>
      </c>
      <c r="L346" s="157">
        <v>0.83</v>
      </c>
      <c r="M346" s="171">
        <v>0.602409638554217</v>
      </c>
      <c r="N346" s="171">
        <v>0.0240963855421687</v>
      </c>
      <c r="O346" s="171"/>
      <c r="P346" s="171">
        <v>0.180722891566265</v>
      </c>
      <c r="Q346" s="171"/>
      <c r="R346" s="171"/>
      <c r="S346" s="171">
        <v>0.072289156626506</v>
      </c>
      <c r="T346" s="171">
        <v>0.120481927710843</v>
      </c>
      <c r="U346" s="171"/>
      <c r="V346" s="171"/>
      <c r="W346" s="22">
        <v>1</v>
      </c>
      <c r="X346" s="29">
        <v>9564.1</v>
      </c>
      <c r="Y346" s="29">
        <v>9564.1</v>
      </c>
      <c r="Z346" s="36">
        <v>3828.67</v>
      </c>
      <c r="AA346" s="36">
        <f t="shared" si="371"/>
        <v>1</v>
      </c>
      <c r="AB346" s="29"/>
      <c r="AC346" s="29" t="e">
        <f t="shared" si="372"/>
        <v>#REF!</v>
      </c>
      <c r="AD346" s="29" t="e">
        <f t="shared" si="373"/>
        <v>#REF!</v>
      </c>
      <c r="AE346" s="172" t="e">
        <f t="shared" si="374"/>
        <v>#REF!</v>
      </c>
      <c r="AF346" s="28"/>
      <c r="AG346" s="24">
        <v>0.83</v>
      </c>
      <c r="AH346" s="173">
        <f t="shared" si="375"/>
        <v>1</v>
      </c>
      <c r="AI346" s="173">
        <v>0.825</v>
      </c>
      <c r="AJ346" s="173">
        <f t="shared" si="376"/>
        <v>-0.17</v>
      </c>
      <c r="AK346" s="134">
        <f t="shared" si="377"/>
        <v>0.83</v>
      </c>
      <c r="AL346" s="174">
        <f t="shared" ref="AL346:AU346" si="399">M346</f>
        <v>0.602409638554217</v>
      </c>
      <c r="AM346" s="174">
        <f t="shared" si="399"/>
        <v>0.0240963855421687</v>
      </c>
      <c r="AN346" s="174">
        <f t="shared" si="399"/>
        <v>0</v>
      </c>
      <c r="AO346" s="174">
        <f t="shared" si="399"/>
        <v>0.180722891566265</v>
      </c>
      <c r="AP346" s="174">
        <f t="shared" si="399"/>
        <v>0</v>
      </c>
      <c r="AQ346" s="174">
        <f t="shared" si="399"/>
        <v>0</v>
      </c>
      <c r="AR346" s="174">
        <f t="shared" si="399"/>
        <v>0.072289156626506</v>
      </c>
      <c r="AS346" s="174">
        <f t="shared" si="399"/>
        <v>0.120481927710843</v>
      </c>
      <c r="AT346" s="174">
        <f t="shared" si="399"/>
        <v>0</v>
      </c>
      <c r="AU346" s="174">
        <f t="shared" si="399"/>
        <v>0</v>
      </c>
      <c r="AV346" s="175">
        <f t="shared" si="379"/>
        <v>1</v>
      </c>
      <c r="AW346" s="176" t="e">
        <f>#REF!/1000</f>
        <v>#REF!</v>
      </c>
      <c r="AX346" s="176" t="e">
        <f>#REF!/1000</f>
        <v>#REF!</v>
      </c>
      <c r="AY346" s="176" t="e">
        <f>#REF!/1000</f>
        <v>#REF!</v>
      </c>
      <c r="AZ346" s="176" t="e">
        <f>#REF!/1000</f>
        <v>#REF!</v>
      </c>
      <c r="BA346" s="176" t="e">
        <f>#REF!/1000</f>
        <v>#REF!</v>
      </c>
      <c r="BB346" s="176" t="e">
        <f>#REF!/1000</f>
        <v>#REF!</v>
      </c>
      <c r="BC346" s="176" t="e">
        <f>#REF!/1000</f>
        <v>#REF!</v>
      </c>
      <c r="BD346" s="176" t="e">
        <f>#REF!/1000</f>
        <v>#REF!</v>
      </c>
      <c r="BE346" s="177" t="e">
        <f>#REF!/1000</f>
        <v>#REF!</v>
      </c>
      <c r="BF346" s="177" t="e">
        <f>#REF!/1000</f>
        <v>#REF!</v>
      </c>
      <c r="BG346" s="178" t="e">
        <f t="shared" si="380"/>
        <v>#REF!</v>
      </c>
    </row>
    <row r="347" ht="16" customHeight="1" spans="1:59">
      <c r="A347" s="22">
        <v>341</v>
      </c>
      <c r="B347" s="39" t="s">
        <v>5899</v>
      </c>
      <c r="C347" s="68" t="s">
        <v>5900</v>
      </c>
      <c r="D347" s="22">
        <v>175</v>
      </c>
      <c r="E347" s="22">
        <v>1</v>
      </c>
      <c r="F347" s="144">
        <v>82309</v>
      </c>
      <c r="G347" s="144" t="s">
        <v>3704</v>
      </c>
      <c r="H347" s="144" t="s">
        <v>3704</v>
      </c>
      <c r="I347" s="144" t="s">
        <v>5321</v>
      </c>
      <c r="J347" s="144" t="s">
        <v>5314</v>
      </c>
      <c r="K347" s="144">
        <f t="shared" si="370"/>
        <v>0.3</v>
      </c>
      <c r="L347" s="157">
        <v>0.3</v>
      </c>
      <c r="M347" s="171">
        <v>0.1</v>
      </c>
      <c r="N347" s="171">
        <v>0.03</v>
      </c>
      <c r="O347" s="171">
        <v>0.4</v>
      </c>
      <c r="P347" s="171">
        <v>0.07</v>
      </c>
      <c r="Q347" s="171"/>
      <c r="R347" s="171"/>
      <c r="S347" s="171">
        <v>0.25</v>
      </c>
      <c r="T347" s="171">
        <v>0.15</v>
      </c>
      <c r="U347" s="171"/>
      <c r="V347" s="171"/>
      <c r="W347" s="22">
        <v>1</v>
      </c>
      <c r="X347" s="29">
        <v>1519.19</v>
      </c>
      <c r="Y347" s="29">
        <v>1519.19</v>
      </c>
      <c r="Z347" s="36">
        <v>467.81</v>
      </c>
      <c r="AA347" s="36">
        <f t="shared" si="371"/>
        <v>1</v>
      </c>
      <c r="AB347" s="29"/>
      <c r="AC347" s="29" t="e">
        <f t="shared" si="372"/>
        <v>#REF!</v>
      </c>
      <c r="AD347" s="29" t="e">
        <f t="shared" si="373"/>
        <v>#REF!</v>
      </c>
      <c r="AE347" s="172" t="e">
        <f t="shared" si="374"/>
        <v>#REF!</v>
      </c>
      <c r="AF347" s="28"/>
      <c r="AG347" s="24">
        <v>5</v>
      </c>
      <c r="AH347" s="173">
        <f t="shared" si="375"/>
        <v>1</v>
      </c>
      <c r="AI347" s="173"/>
      <c r="AJ347" s="173">
        <f t="shared" si="376"/>
        <v>4</v>
      </c>
      <c r="AK347" s="134">
        <f t="shared" si="377"/>
        <v>0.3</v>
      </c>
      <c r="AL347" s="174">
        <f t="shared" ref="AL347:AU347" si="400">M347</f>
        <v>0.1</v>
      </c>
      <c r="AM347" s="174">
        <f t="shared" si="400"/>
        <v>0.03</v>
      </c>
      <c r="AN347" s="174">
        <f t="shared" si="400"/>
        <v>0.4</v>
      </c>
      <c r="AO347" s="174">
        <f t="shared" si="400"/>
        <v>0.07</v>
      </c>
      <c r="AP347" s="174">
        <f t="shared" si="400"/>
        <v>0</v>
      </c>
      <c r="AQ347" s="174">
        <f t="shared" si="400"/>
        <v>0</v>
      </c>
      <c r="AR347" s="174">
        <f t="shared" si="400"/>
        <v>0.25</v>
      </c>
      <c r="AS347" s="174">
        <f t="shared" si="400"/>
        <v>0.15</v>
      </c>
      <c r="AT347" s="174">
        <f t="shared" si="400"/>
        <v>0</v>
      </c>
      <c r="AU347" s="174">
        <f t="shared" si="400"/>
        <v>0</v>
      </c>
      <c r="AV347" s="175">
        <f t="shared" si="379"/>
        <v>1</v>
      </c>
      <c r="AW347" s="176" t="e">
        <f>#REF!/1000</f>
        <v>#REF!</v>
      </c>
      <c r="AX347" s="176" t="e">
        <f>#REF!/1000</f>
        <v>#REF!</v>
      </c>
      <c r="AY347" s="176" t="e">
        <f>#REF!/1000</f>
        <v>#REF!</v>
      </c>
      <c r="AZ347" s="176" t="e">
        <f>#REF!/1000</f>
        <v>#REF!</v>
      </c>
      <c r="BA347" s="176" t="e">
        <f>#REF!/1000</f>
        <v>#REF!</v>
      </c>
      <c r="BB347" s="176" t="e">
        <f>#REF!/1000</f>
        <v>#REF!</v>
      </c>
      <c r="BC347" s="176" t="e">
        <f>#REF!/1000</f>
        <v>#REF!</v>
      </c>
      <c r="BD347" s="176" t="e">
        <f>#REF!/1000</f>
        <v>#REF!</v>
      </c>
      <c r="BE347" s="177" t="e">
        <f>#REF!/1000</f>
        <v>#REF!</v>
      </c>
      <c r="BF347" s="177" t="e">
        <f>#REF!/1000</f>
        <v>#REF!</v>
      </c>
      <c r="BG347" s="178" t="e">
        <f t="shared" si="380"/>
        <v>#REF!</v>
      </c>
    </row>
    <row r="348" ht="16" customHeight="1" spans="1:59">
      <c r="A348" s="22">
        <v>342</v>
      </c>
      <c r="B348" s="39" t="s">
        <v>5901</v>
      </c>
      <c r="C348" s="68" t="s">
        <v>5902</v>
      </c>
      <c r="D348" s="22">
        <v>175</v>
      </c>
      <c r="E348" s="22">
        <v>1</v>
      </c>
      <c r="F348" s="144">
        <v>82307</v>
      </c>
      <c r="G348" s="144" t="s">
        <v>3704</v>
      </c>
      <c r="H348" s="144" t="s">
        <v>3704</v>
      </c>
      <c r="I348" s="144" t="s">
        <v>5321</v>
      </c>
      <c r="J348" s="144" t="s">
        <v>5314</v>
      </c>
      <c r="K348" s="144">
        <f t="shared" si="370"/>
        <v>5</v>
      </c>
      <c r="L348" s="157">
        <v>5</v>
      </c>
      <c r="M348" s="171">
        <v>0.1</v>
      </c>
      <c r="N348" s="171">
        <v>0.03</v>
      </c>
      <c r="O348" s="171">
        <v>0.4</v>
      </c>
      <c r="P348" s="171">
        <v>0.07</v>
      </c>
      <c r="Q348" s="171"/>
      <c r="R348" s="171"/>
      <c r="S348" s="171">
        <v>0.25</v>
      </c>
      <c r="T348" s="171">
        <v>0.15</v>
      </c>
      <c r="U348" s="171"/>
      <c r="V348" s="171"/>
      <c r="W348" s="22">
        <v>1</v>
      </c>
      <c r="X348" s="29">
        <v>1472.85</v>
      </c>
      <c r="Y348" s="29">
        <v>1472.85</v>
      </c>
      <c r="Z348" s="36">
        <v>448.32</v>
      </c>
      <c r="AA348" s="36">
        <f t="shared" si="371"/>
        <v>1</v>
      </c>
      <c r="AB348" s="29"/>
      <c r="AC348" s="29" t="e">
        <f t="shared" si="372"/>
        <v>#REF!</v>
      </c>
      <c r="AD348" s="29" t="e">
        <f t="shared" si="373"/>
        <v>#REF!</v>
      </c>
      <c r="AE348" s="172" t="e">
        <f t="shared" si="374"/>
        <v>#REF!</v>
      </c>
      <c r="AF348" s="28"/>
      <c r="AG348" s="24">
        <v>5</v>
      </c>
      <c r="AH348" s="173">
        <f t="shared" si="375"/>
        <v>1</v>
      </c>
      <c r="AI348" s="173"/>
      <c r="AJ348" s="173">
        <f t="shared" si="376"/>
        <v>4</v>
      </c>
      <c r="AK348" s="134">
        <f t="shared" si="377"/>
        <v>5</v>
      </c>
      <c r="AL348" s="174">
        <f t="shared" ref="AL348:AU348" si="401">M348</f>
        <v>0.1</v>
      </c>
      <c r="AM348" s="174">
        <f t="shared" si="401"/>
        <v>0.03</v>
      </c>
      <c r="AN348" s="174">
        <f t="shared" si="401"/>
        <v>0.4</v>
      </c>
      <c r="AO348" s="174">
        <f t="shared" si="401"/>
        <v>0.07</v>
      </c>
      <c r="AP348" s="174">
        <f t="shared" si="401"/>
        <v>0</v>
      </c>
      <c r="AQ348" s="174">
        <f t="shared" si="401"/>
        <v>0</v>
      </c>
      <c r="AR348" s="174">
        <f t="shared" si="401"/>
        <v>0.25</v>
      </c>
      <c r="AS348" s="174">
        <f t="shared" si="401"/>
        <v>0.15</v>
      </c>
      <c r="AT348" s="174">
        <f t="shared" si="401"/>
        <v>0</v>
      </c>
      <c r="AU348" s="174">
        <f t="shared" si="401"/>
        <v>0</v>
      </c>
      <c r="AV348" s="175">
        <f t="shared" si="379"/>
        <v>1</v>
      </c>
      <c r="AW348" s="176" t="e">
        <f>#REF!/1000</f>
        <v>#REF!</v>
      </c>
      <c r="AX348" s="176" t="e">
        <f>#REF!/1000</f>
        <v>#REF!</v>
      </c>
      <c r="AY348" s="176" t="e">
        <f>#REF!/1000</f>
        <v>#REF!</v>
      </c>
      <c r="AZ348" s="176" t="e">
        <f>#REF!/1000</f>
        <v>#REF!</v>
      </c>
      <c r="BA348" s="176" t="e">
        <f>#REF!/1000</f>
        <v>#REF!</v>
      </c>
      <c r="BB348" s="176" t="e">
        <f>#REF!/1000</f>
        <v>#REF!</v>
      </c>
      <c r="BC348" s="176" t="e">
        <f>#REF!/1000</f>
        <v>#REF!</v>
      </c>
      <c r="BD348" s="176" t="e">
        <f>#REF!/1000</f>
        <v>#REF!</v>
      </c>
      <c r="BE348" s="177" t="e">
        <f>#REF!/1000</f>
        <v>#REF!</v>
      </c>
      <c r="BF348" s="177" t="e">
        <f>#REF!/1000</f>
        <v>#REF!</v>
      </c>
      <c r="BG348" s="178" t="e">
        <f t="shared" si="380"/>
        <v>#REF!</v>
      </c>
    </row>
    <row r="349" ht="16" customHeight="1" spans="1:59">
      <c r="A349" s="22">
        <v>343</v>
      </c>
      <c r="B349" s="39" t="s">
        <v>5903</v>
      </c>
      <c r="C349" s="68" t="s">
        <v>5904</v>
      </c>
      <c r="D349" s="22">
        <v>176</v>
      </c>
      <c r="E349" s="22">
        <v>1</v>
      </c>
      <c r="F349" s="144">
        <v>82302</v>
      </c>
      <c r="G349" s="144" t="s">
        <v>3704</v>
      </c>
      <c r="H349" s="144" t="s">
        <v>3704</v>
      </c>
      <c r="I349" s="144" t="s">
        <v>5321</v>
      </c>
      <c r="J349" s="144" t="s">
        <v>5314</v>
      </c>
      <c r="K349" s="144">
        <f t="shared" si="370"/>
        <v>5</v>
      </c>
      <c r="L349" s="157">
        <v>5</v>
      </c>
      <c r="M349" s="171">
        <v>0.1</v>
      </c>
      <c r="N349" s="171">
        <v>0.03</v>
      </c>
      <c r="O349" s="171">
        <v>0.4</v>
      </c>
      <c r="P349" s="171">
        <v>0.07</v>
      </c>
      <c r="Q349" s="171"/>
      <c r="R349" s="171"/>
      <c r="S349" s="171">
        <v>0.25</v>
      </c>
      <c r="T349" s="171">
        <v>0.15</v>
      </c>
      <c r="U349" s="171"/>
      <c r="V349" s="171"/>
      <c r="W349" s="22">
        <v>1</v>
      </c>
      <c r="X349" s="29">
        <v>1044.22</v>
      </c>
      <c r="Y349" s="29">
        <v>1044.22</v>
      </c>
      <c r="Z349" s="36">
        <v>321.62</v>
      </c>
      <c r="AA349" s="36">
        <f t="shared" si="371"/>
        <v>1</v>
      </c>
      <c r="AB349" s="29"/>
      <c r="AC349" s="29" t="e">
        <f t="shared" si="372"/>
        <v>#REF!</v>
      </c>
      <c r="AD349" s="29" t="e">
        <f t="shared" si="373"/>
        <v>#REF!</v>
      </c>
      <c r="AE349" s="172" t="e">
        <f t="shared" si="374"/>
        <v>#REF!</v>
      </c>
      <c r="AF349" s="28"/>
      <c r="AG349" s="24">
        <v>5</v>
      </c>
      <c r="AH349" s="173">
        <f t="shared" si="375"/>
        <v>1</v>
      </c>
      <c r="AI349" s="173"/>
      <c r="AJ349" s="173">
        <f t="shared" si="376"/>
        <v>4</v>
      </c>
      <c r="AK349" s="134">
        <f t="shared" si="377"/>
        <v>5</v>
      </c>
      <c r="AL349" s="174">
        <f t="shared" ref="AL349:AU349" si="402">M349</f>
        <v>0.1</v>
      </c>
      <c r="AM349" s="174">
        <f t="shared" si="402"/>
        <v>0.03</v>
      </c>
      <c r="AN349" s="174">
        <f t="shared" si="402"/>
        <v>0.4</v>
      </c>
      <c r="AO349" s="174">
        <f t="shared" si="402"/>
        <v>0.07</v>
      </c>
      <c r="AP349" s="174">
        <f t="shared" si="402"/>
        <v>0</v>
      </c>
      <c r="AQ349" s="174">
        <f t="shared" si="402"/>
        <v>0</v>
      </c>
      <c r="AR349" s="174">
        <f t="shared" si="402"/>
        <v>0.25</v>
      </c>
      <c r="AS349" s="174">
        <f t="shared" si="402"/>
        <v>0.15</v>
      </c>
      <c r="AT349" s="174">
        <f t="shared" si="402"/>
        <v>0</v>
      </c>
      <c r="AU349" s="174">
        <f t="shared" si="402"/>
        <v>0</v>
      </c>
      <c r="AV349" s="175">
        <f t="shared" si="379"/>
        <v>1</v>
      </c>
      <c r="AW349" s="176" t="e">
        <f>#REF!/1000</f>
        <v>#REF!</v>
      </c>
      <c r="AX349" s="176" t="e">
        <f>#REF!/1000</f>
        <v>#REF!</v>
      </c>
      <c r="AY349" s="176" t="e">
        <f>#REF!/1000</f>
        <v>#REF!</v>
      </c>
      <c r="AZ349" s="176" t="e">
        <f>#REF!/1000</f>
        <v>#REF!</v>
      </c>
      <c r="BA349" s="176" t="e">
        <f>#REF!/1000</f>
        <v>#REF!</v>
      </c>
      <c r="BB349" s="176" t="e">
        <f>#REF!/1000</f>
        <v>#REF!</v>
      </c>
      <c r="BC349" s="176" t="e">
        <f>#REF!/1000</f>
        <v>#REF!</v>
      </c>
      <c r="BD349" s="176" t="e">
        <f>#REF!/1000</f>
        <v>#REF!</v>
      </c>
      <c r="BE349" s="177" t="e">
        <f>#REF!/1000</f>
        <v>#REF!</v>
      </c>
      <c r="BF349" s="177" t="e">
        <f>#REF!/1000</f>
        <v>#REF!</v>
      </c>
      <c r="BG349" s="178" t="e">
        <f t="shared" si="380"/>
        <v>#REF!</v>
      </c>
    </row>
    <row r="350" ht="16" customHeight="1" spans="1:59">
      <c r="A350" s="22">
        <v>344</v>
      </c>
      <c r="B350" s="39" t="s">
        <v>5905</v>
      </c>
      <c r="C350" s="68" t="s">
        <v>5906</v>
      </c>
      <c r="D350" s="22">
        <v>175</v>
      </c>
      <c r="E350" s="22">
        <v>3</v>
      </c>
      <c r="F350" s="144">
        <v>82298</v>
      </c>
      <c r="G350" s="144" t="s">
        <v>3704</v>
      </c>
      <c r="H350" s="144" t="s">
        <v>3704</v>
      </c>
      <c r="I350" s="144" t="s">
        <v>5321</v>
      </c>
      <c r="J350" s="144" t="s">
        <v>5314</v>
      </c>
      <c r="K350" s="144">
        <f t="shared" si="370"/>
        <v>5</v>
      </c>
      <c r="L350" s="157">
        <v>15</v>
      </c>
      <c r="M350" s="171">
        <v>0.1</v>
      </c>
      <c r="N350" s="171">
        <v>0.03</v>
      </c>
      <c r="O350" s="171">
        <v>0.4</v>
      </c>
      <c r="P350" s="171">
        <v>0.07</v>
      </c>
      <c r="Q350" s="171"/>
      <c r="R350" s="171"/>
      <c r="S350" s="171">
        <v>0.25</v>
      </c>
      <c r="T350" s="171">
        <v>0.15</v>
      </c>
      <c r="U350" s="171"/>
      <c r="V350" s="171"/>
      <c r="W350" s="22">
        <v>3</v>
      </c>
      <c r="X350" s="29">
        <v>1044.21666666667</v>
      </c>
      <c r="Y350" s="29">
        <v>3132.65</v>
      </c>
      <c r="Z350" s="36">
        <v>964.86</v>
      </c>
      <c r="AA350" s="36">
        <f t="shared" si="371"/>
        <v>3</v>
      </c>
      <c r="AB350" s="29"/>
      <c r="AC350" s="29" t="e">
        <f t="shared" si="372"/>
        <v>#REF!</v>
      </c>
      <c r="AD350" s="29" t="e">
        <f t="shared" si="373"/>
        <v>#REF!</v>
      </c>
      <c r="AE350" s="172" t="e">
        <f t="shared" si="374"/>
        <v>#REF!</v>
      </c>
      <c r="AF350" s="28"/>
      <c r="AG350" s="24">
        <v>5</v>
      </c>
      <c r="AH350" s="173">
        <f t="shared" si="375"/>
        <v>1</v>
      </c>
      <c r="AI350" s="173"/>
      <c r="AJ350" s="173">
        <f t="shared" si="376"/>
        <v>4</v>
      </c>
      <c r="AK350" s="134">
        <f t="shared" si="377"/>
        <v>5</v>
      </c>
      <c r="AL350" s="174">
        <f t="shared" ref="AL350:AU350" si="403">M350</f>
        <v>0.1</v>
      </c>
      <c r="AM350" s="174">
        <f t="shared" si="403"/>
        <v>0.03</v>
      </c>
      <c r="AN350" s="174">
        <f t="shared" si="403"/>
        <v>0.4</v>
      </c>
      <c r="AO350" s="174">
        <f t="shared" si="403"/>
        <v>0.07</v>
      </c>
      <c r="AP350" s="174">
        <f t="shared" si="403"/>
        <v>0</v>
      </c>
      <c r="AQ350" s="174">
        <f t="shared" si="403"/>
        <v>0</v>
      </c>
      <c r="AR350" s="174">
        <f t="shared" si="403"/>
        <v>0.25</v>
      </c>
      <c r="AS350" s="174">
        <f t="shared" si="403"/>
        <v>0.15</v>
      </c>
      <c r="AT350" s="174">
        <f t="shared" si="403"/>
        <v>0</v>
      </c>
      <c r="AU350" s="174">
        <f t="shared" si="403"/>
        <v>0</v>
      </c>
      <c r="AV350" s="175">
        <f t="shared" si="379"/>
        <v>1</v>
      </c>
      <c r="AW350" s="176" t="e">
        <f>#REF!/1000</f>
        <v>#REF!</v>
      </c>
      <c r="AX350" s="176" t="e">
        <f>#REF!/1000</f>
        <v>#REF!</v>
      </c>
      <c r="AY350" s="176" t="e">
        <f>#REF!/1000</f>
        <v>#REF!</v>
      </c>
      <c r="AZ350" s="176" t="e">
        <f>#REF!/1000</f>
        <v>#REF!</v>
      </c>
      <c r="BA350" s="176" t="e">
        <f>#REF!/1000</f>
        <v>#REF!</v>
      </c>
      <c r="BB350" s="176" t="e">
        <f>#REF!/1000</f>
        <v>#REF!</v>
      </c>
      <c r="BC350" s="176" t="e">
        <f>#REF!/1000</f>
        <v>#REF!</v>
      </c>
      <c r="BD350" s="176" t="e">
        <f>#REF!/1000</f>
        <v>#REF!</v>
      </c>
      <c r="BE350" s="177" t="e">
        <f>#REF!/1000</f>
        <v>#REF!</v>
      </c>
      <c r="BF350" s="177" t="e">
        <f>#REF!/1000</f>
        <v>#REF!</v>
      </c>
      <c r="BG350" s="178" t="e">
        <f t="shared" si="380"/>
        <v>#REF!</v>
      </c>
    </row>
    <row r="351" ht="16" customHeight="1" spans="1:59">
      <c r="A351" s="22">
        <v>345</v>
      </c>
      <c r="B351" s="39" t="s">
        <v>5907</v>
      </c>
      <c r="C351" s="68" t="s">
        <v>5908</v>
      </c>
      <c r="D351" s="22">
        <v>175</v>
      </c>
      <c r="E351" s="22">
        <v>3</v>
      </c>
      <c r="F351" s="144">
        <v>82301</v>
      </c>
      <c r="G351" s="144" t="s">
        <v>3704</v>
      </c>
      <c r="H351" s="144" t="s">
        <v>3704</v>
      </c>
      <c r="I351" s="144" t="s">
        <v>5321</v>
      </c>
      <c r="J351" s="144" t="s">
        <v>5314</v>
      </c>
      <c r="K351" s="144">
        <f t="shared" si="370"/>
        <v>1</v>
      </c>
      <c r="L351" s="157">
        <v>3</v>
      </c>
      <c r="M351" s="171">
        <v>0.1</v>
      </c>
      <c r="N351" s="171">
        <v>0.03</v>
      </c>
      <c r="O351" s="171">
        <v>0.4</v>
      </c>
      <c r="P351" s="171">
        <v>0.07</v>
      </c>
      <c r="Q351" s="171"/>
      <c r="R351" s="171"/>
      <c r="S351" s="171">
        <v>0.25</v>
      </c>
      <c r="T351" s="171">
        <v>0.15</v>
      </c>
      <c r="U351" s="171"/>
      <c r="V351" s="171"/>
      <c r="W351" s="22">
        <v>3</v>
      </c>
      <c r="X351" s="29">
        <v>656.366666666667</v>
      </c>
      <c r="Y351" s="29">
        <v>1969.1</v>
      </c>
      <c r="Z351" s="36">
        <v>584.76</v>
      </c>
      <c r="AA351" s="36">
        <f t="shared" si="371"/>
        <v>3</v>
      </c>
      <c r="AB351" s="29"/>
      <c r="AC351" s="29" t="e">
        <f t="shared" si="372"/>
        <v>#REF!</v>
      </c>
      <c r="AD351" s="29" t="e">
        <f t="shared" si="373"/>
        <v>#REF!</v>
      </c>
      <c r="AE351" s="172" t="e">
        <f t="shared" si="374"/>
        <v>#REF!</v>
      </c>
      <c r="AF351" s="28"/>
      <c r="AG351" s="24">
        <v>5</v>
      </c>
      <c r="AH351" s="173">
        <f t="shared" si="375"/>
        <v>1</v>
      </c>
      <c r="AI351" s="173"/>
      <c r="AJ351" s="173">
        <f t="shared" si="376"/>
        <v>4</v>
      </c>
      <c r="AK351" s="134">
        <f t="shared" si="377"/>
        <v>1</v>
      </c>
      <c r="AL351" s="174">
        <f t="shared" ref="AL351:AU351" si="404">M351</f>
        <v>0.1</v>
      </c>
      <c r="AM351" s="174">
        <f t="shared" si="404"/>
        <v>0.03</v>
      </c>
      <c r="AN351" s="174">
        <f t="shared" si="404"/>
        <v>0.4</v>
      </c>
      <c r="AO351" s="174">
        <f t="shared" si="404"/>
        <v>0.07</v>
      </c>
      <c r="AP351" s="174">
        <f t="shared" si="404"/>
        <v>0</v>
      </c>
      <c r="AQ351" s="174">
        <f t="shared" si="404"/>
        <v>0</v>
      </c>
      <c r="AR351" s="174">
        <f t="shared" si="404"/>
        <v>0.25</v>
      </c>
      <c r="AS351" s="174">
        <f t="shared" si="404"/>
        <v>0.15</v>
      </c>
      <c r="AT351" s="174">
        <f t="shared" si="404"/>
        <v>0</v>
      </c>
      <c r="AU351" s="174">
        <f t="shared" si="404"/>
        <v>0</v>
      </c>
      <c r="AV351" s="175">
        <f t="shared" si="379"/>
        <v>1</v>
      </c>
      <c r="AW351" s="176" t="e">
        <f>#REF!/1000</f>
        <v>#REF!</v>
      </c>
      <c r="AX351" s="176" t="e">
        <f>#REF!/1000</f>
        <v>#REF!</v>
      </c>
      <c r="AY351" s="176" t="e">
        <f>#REF!/1000</f>
        <v>#REF!</v>
      </c>
      <c r="AZ351" s="176" t="e">
        <f>#REF!/1000</f>
        <v>#REF!</v>
      </c>
      <c r="BA351" s="176" t="e">
        <f>#REF!/1000</f>
        <v>#REF!</v>
      </c>
      <c r="BB351" s="176" t="e">
        <f>#REF!/1000</f>
        <v>#REF!</v>
      </c>
      <c r="BC351" s="176" t="e">
        <f>#REF!/1000</f>
        <v>#REF!</v>
      </c>
      <c r="BD351" s="176" t="e">
        <f>#REF!/1000</f>
        <v>#REF!</v>
      </c>
      <c r="BE351" s="177" t="e">
        <f>#REF!/1000</f>
        <v>#REF!</v>
      </c>
      <c r="BF351" s="177" t="e">
        <f>#REF!/1000</f>
        <v>#REF!</v>
      </c>
      <c r="BG351" s="178" t="e">
        <f t="shared" si="380"/>
        <v>#REF!</v>
      </c>
    </row>
    <row r="352" ht="16" customHeight="1" spans="1:59">
      <c r="A352" s="22">
        <v>346</v>
      </c>
      <c r="B352" s="39" t="s">
        <v>5909</v>
      </c>
      <c r="C352" s="68" t="s">
        <v>5910</v>
      </c>
      <c r="D352" s="22">
        <v>175</v>
      </c>
      <c r="E352" s="22">
        <v>1</v>
      </c>
      <c r="F352" s="144">
        <v>82303</v>
      </c>
      <c r="G352" s="144" t="s">
        <v>3704</v>
      </c>
      <c r="H352" s="144" t="s">
        <v>3704</v>
      </c>
      <c r="I352" s="144" t="s">
        <v>5321</v>
      </c>
      <c r="J352" s="144" t="s">
        <v>5314</v>
      </c>
      <c r="K352" s="144">
        <f t="shared" si="370"/>
        <v>1</v>
      </c>
      <c r="L352" s="157">
        <v>1</v>
      </c>
      <c r="M352" s="171">
        <v>0.5</v>
      </c>
      <c r="N352" s="171">
        <v>0.05</v>
      </c>
      <c r="O352" s="171"/>
      <c r="P352" s="171">
        <v>0.22</v>
      </c>
      <c r="Q352" s="171"/>
      <c r="R352" s="171"/>
      <c r="S352" s="171">
        <v>0.1</v>
      </c>
      <c r="T352" s="171">
        <v>0.13</v>
      </c>
      <c r="U352" s="171"/>
      <c r="V352" s="171"/>
      <c r="W352" s="22">
        <v>1</v>
      </c>
      <c r="X352" s="29">
        <v>427.63</v>
      </c>
      <c r="Y352" s="29">
        <v>427.63</v>
      </c>
      <c r="Z352" s="36">
        <v>126.7</v>
      </c>
      <c r="AA352" s="36">
        <f t="shared" si="371"/>
        <v>1</v>
      </c>
      <c r="AB352" s="29"/>
      <c r="AC352" s="29" t="e">
        <f t="shared" si="372"/>
        <v>#REF!</v>
      </c>
      <c r="AD352" s="29" t="e">
        <f t="shared" si="373"/>
        <v>#REF!</v>
      </c>
      <c r="AE352" s="172" t="e">
        <f t="shared" si="374"/>
        <v>#REF!</v>
      </c>
      <c r="AF352" s="28"/>
      <c r="AG352" s="24">
        <v>1</v>
      </c>
      <c r="AH352" s="173">
        <f t="shared" si="375"/>
        <v>1</v>
      </c>
      <c r="AI352" s="173"/>
      <c r="AJ352" s="173">
        <f t="shared" si="376"/>
        <v>0</v>
      </c>
      <c r="AK352" s="134">
        <f t="shared" si="377"/>
        <v>1</v>
      </c>
      <c r="AL352" s="174">
        <f t="shared" ref="AL352:AU352" si="405">M352</f>
        <v>0.5</v>
      </c>
      <c r="AM352" s="174">
        <f t="shared" si="405"/>
        <v>0.05</v>
      </c>
      <c r="AN352" s="174">
        <f t="shared" si="405"/>
        <v>0</v>
      </c>
      <c r="AO352" s="174">
        <f t="shared" si="405"/>
        <v>0.22</v>
      </c>
      <c r="AP352" s="174">
        <f t="shared" si="405"/>
        <v>0</v>
      </c>
      <c r="AQ352" s="174">
        <f t="shared" si="405"/>
        <v>0</v>
      </c>
      <c r="AR352" s="174">
        <f t="shared" si="405"/>
        <v>0.1</v>
      </c>
      <c r="AS352" s="174">
        <f t="shared" si="405"/>
        <v>0.13</v>
      </c>
      <c r="AT352" s="174">
        <f t="shared" si="405"/>
        <v>0</v>
      </c>
      <c r="AU352" s="174">
        <f t="shared" si="405"/>
        <v>0</v>
      </c>
      <c r="AV352" s="175">
        <f t="shared" si="379"/>
        <v>1</v>
      </c>
      <c r="AW352" s="176" t="e">
        <f>#REF!/1000</f>
        <v>#REF!</v>
      </c>
      <c r="AX352" s="176" t="e">
        <f>#REF!/1000</f>
        <v>#REF!</v>
      </c>
      <c r="AY352" s="176" t="e">
        <f>#REF!/1000</f>
        <v>#REF!</v>
      </c>
      <c r="AZ352" s="176" t="e">
        <f>#REF!/1000</f>
        <v>#REF!</v>
      </c>
      <c r="BA352" s="176" t="e">
        <f>#REF!/1000</f>
        <v>#REF!</v>
      </c>
      <c r="BB352" s="176" t="e">
        <f>#REF!/1000</f>
        <v>#REF!</v>
      </c>
      <c r="BC352" s="176" t="e">
        <f>#REF!/1000</f>
        <v>#REF!</v>
      </c>
      <c r="BD352" s="176" t="e">
        <f>#REF!/1000</f>
        <v>#REF!</v>
      </c>
      <c r="BE352" s="177" t="e">
        <f>#REF!/1000</f>
        <v>#REF!</v>
      </c>
      <c r="BF352" s="177" t="e">
        <f>#REF!/1000</f>
        <v>#REF!</v>
      </c>
      <c r="BG352" s="178" t="e">
        <f t="shared" si="380"/>
        <v>#REF!</v>
      </c>
    </row>
    <row r="353" ht="16" customHeight="1" spans="1:59">
      <c r="A353" s="22">
        <v>347</v>
      </c>
      <c r="B353" s="39" t="s">
        <v>5911</v>
      </c>
      <c r="C353" s="68" t="s">
        <v>5912</v>
      </c>
      <c r="D353" s="22">
        <v>263</v>
      </c>
      <c r="E353" s="22">
        <v>3</v>
      </c>
      <c r="F353" s="144">
        <v>82319</v>
      </c>
      <c r="G353" s="144" t="s">
        <v>3704</v>
      </c>
      <c r="H353" s="144" t="s">
        <v>3704</v>
      </c>
      <c r="I353" s="144" t="s">
        <v>5321</v>
      </c>
      <c r="J353" s="144" t="s">
        <v>5314</v>
      </c>
      <c r="K353" s="144">
        <f t="shared" si="370"/>
        <v>2</v>
      </c>
      <c r="L353" s="157">
        <v>6</v>
      </c>
      <c r="M353" s="171">
        <v>0.1</v>
      </c>
      <c r="N353" s="171">
        <v>0.03</v>
      </c>
      <c r="O353" s="171">
        <v>0.4</v>
      </c>
      <c r="P353" s="171">
        <v>0.07</v>
      </c>
      <c r="Q353" s="171"/>
      <c r="R353" s="171"/>
      <c r="S353" s="171">
        <v>0.25</v>
      </c>
      <c r="T353" s="171">
        <v>0.15</v>
      </c>
      <c r="U353" s="171"/>
      <c r="V353" s="171"/>
      <c r="W353" s="22">
        <v>3</v>
      </c>
      <c r="X353" s="29">
        <v>368.87</v>
      </c>
      <c r="Y353" s="29">
        <v>1106.61</v>
      </c>
      <c r="Z353" s="36">
        <v>321.63</v>
      </c>
      <c r="AA353" s="36">
        <f t="shared" si="371"/>
        <v>3</v>
      </c>
      <c r="AB353" s="29"/>
      <c r="AC353" s="29" t="e">
        <f t="shared" si="372"/>
        <v>#REF!</v>
      </c>
      <c r="AD353" s="29" t="e">
        <f t="shared" si="373"/>
        <v>#REF!</v>
      </c>
      <c r="AE353" s="172" t="e">
        <f t="shared" si="374"/>
        <v>#REF!</v>
      </c>
      <c r="AF353" s="28"/>
      <c r="AG353" s="24">
        <v>5</v>
      </c>
      <c r="AH353" s="173">
        <f t="shared" si="375"/>
        <v>1</v>
      </c>
      <c r="AI353" s="173"/>
      <c r="AJ353" s="173">
        <f t="shared" si="376"/>
        <v>4</v>
      </c>
      <c r="AK353" s="134">
        <f t="shared" si="377"/>
        <v>2</v>
      </c>
      <c r="AL353" s="174">
        <f t="shared" ref="AL353:AU353" si="406">M353</f>
        <v>0.1</v>
      </c>
      <c r="AM353" s="174">
        <f t="shared" si="406"/>
        <v>0.03</v>
      </c>
      <c r="AN353" s="174">
        <f t="shared" si="406"/>
        <v>0.4</v>
      </c>
      <c r="AO353" s="174">
        <f t="shared" si="406"/>
        <v>0.07</v>
      </c>
      <c r="AP353" s="174">
        <f t="shared" si="406"/>
        <v>0</v>
      </c>
      <c r="AQ353" s="174">
        <f t="shared" si="406"/>
        <v>0</v>
      </c>
      <c r="AR353" s="174">
        <f t="shared" si="406"/>
        <v>0.25</v>
      </c>
      <c r="AS353" s="174">
        <f t="shared" si="406"/>
        <v>0.15</v>
      </c>
      <c r="AT353" s="174">
        <f t="shared" si="406"/>
        <v>0</v>
      </c>
      <c r="AU353" s="174">
        <f t="shared" si="406"/>
        <v>0</v>
      </c>
      <c r="AV353" s="175">
        <f t="shared" si="379"/>
        <v>1</v>
      </c>
      <c r="AW353" s="176" t="e">
        <f>#REF!/1000</f>
        <v>#REF!</v>
      </c>
      <c r="AX353" s="176" t="e">
        <f>#REF!/1000</f>
        <v>#REF!</v>
      </c>
      <c r="AY353" s="176" t="e">
        <f>#REF!/1000</f>
        <v>#REF!</v>
      </c>
      <c r="AZ353" s="176" t="e">
        <f>#REF!/1000</f>
        <v>#REF!</v>
      </c>
      <c r="BA353" s="176" t="e">
        <f>#REF!/1000</f>
        <v>#REF!</v>
      </c>
      <c r="BB353" s="176" t="e">
        <f>#REF!/1000</f>
        <v>#REF!</v>
      </c>
      <c r="BC353" s="176" t="e">
        <f>#REF!/1000</f>
        <v>#REF!</v>
      </c>
      <c r="BD353" s="176" t="e">
        <f>#REF!/1000</f>
        <v>#REF!</v>
      </c>
      <c r="BE353" s="177" t="e">
        <f>#REF!/1000</f>
        <v>#REF!</v>
      </c>
      <c r="BF353" s="177" t="e">
        <f>#REF!/1000</f>
        <v>#REF!</v>
      </c>
      <c r="BG353" s="178" t="e">
        <f t="shared" si="380"/>
        <v>#REF!</v>
      </c>
    </row>
    <row r="354" ht="16" customHeight="1" spans="1:59">
      <c r="A354" s="22">
        <v>348</v>
      </c>
      <c r="B354" s="39" t="s">
        <v>5913</v>
      </c>
      <c r="C354" s="68" t="s">
        <v>5914</v>
      </c>
      <c r="D354" s="22">
        <v>263</v>
      </c>
      <c r="E354" s="22">
        <v>2</v>
      </c>
      <c r="F354" s="144">
        <v>82318</v>
      </c>
      <c r="G354" s="144" t="s">
        <v>3704</v>
      </c>
      <c r="H354" s="144" t="s">
        <v>3704</v>
      </c>
      <c r="I354" s="144" t="s">
        <v>5321</v>
      </c>
      <c r="J354" s="144" t="s">
        <v>5314</v>
      </c>
      <c r="K354" s="144">
        <f t="shared" si="370"/>
        <v>2.5</v>
      </c>
      <c r="L354" s="157">
        <v>5</v>
      </c>
      <c r="M354" s="171">
        <v>0.1</v>
      </c>
      <c r="N354" s="171">
        <v>0.03</v>
      </c>
      <c r="O354" s="171">
        <v>0.4</v>
      </c>
      <c r="P354" s="171">
        <v>0.07</v>
      </c>
      <c r="Q354" s="171"/>
      <c r="R354" s="171"/>
      <c r="S354" s="171">
        <v>0.25</v>
      </c>
      <c r="T354" s="171">
        <v>0.15</v>
      </c>
      <c r="U354" s="171"/>
      <c r="V354" s="171"/>
      <c r="W354" s="22">
        <v>2</v>
      </c>
      <c r="X354" s="29">
        <v>368.2</v>
      </c>
      <c r="Y354" s="29">
        <v>736.4</v>
      </c>
      <c r="Z354" s="36">
        <v>214.42</v>
      </c>
      <c r="AA354" s="36">
        <f t="shared" si="371"/>
        <v>2</v>
      </c>
      <c r="AB354" s="29"/>
      <c r="AC354" s="29" t="e">
        <f t="shared" si="372"/>
        <v>#REF!</v>
      </c>
      <c r="AD354" s="29" t="e">
        <f t="shared" si="373"/>
        <v>#REF!</v>
      </c>
      <c r="AE354" s="172" t="e">
        <f t="shared" si="374"/>
        <v>#REF!</v>
      </c>
      <c r="AF354" s="28"/>
      <c r="AG354" s="24">
        <v>5</v>
      </c>
      <c r="AH354" s="173">
        <f t="shared" si="375"/>
        <v>1</v>
      </c>
      <c r="AI354" s="173"/>
      <c r="AJ354" s="173">
        <f t="shared" si="376"/>
        <v>4</v>
      </c>
      <c r="AK354" s="134">
        <f t="shared" si="377"/>
        <v>2.5</v>
      </c>
      <c r="AL354" s="174">
        <f t="shared" ref="AL354:AU354" si="407">M354</f>
        <v>0.1</v>
      </c>
      <c r="AM354" s="174">
        <f t="shared" si="407"/>
        <v>0.03</v>
      </c>
      <c r="AN354" s="174">
        <f t="shared" si="407"/>
        <v>0.4</v>
      </c>
      <c r="AO354" s="174">
        <f t="shared" si="407"/>
        <v>0.07</v>
      </c>
      <c r="AP354" s="174">
        <f t="shared" si="407"/>
        <v>0</v>
      </c>
      <c r="AQ354" s="174">
        <f t="shared" si="407"/>
        <v>0</v>
      </c>
      <c r="AR354" s="174">
        <f t="shared" si="407"/>
        <v>0.25</v>
      </c>
      <c r="AS354" s="174">
        <f t="shared" si="407"/>
        <v>0.15</v>
      </c>
      <c r="AT354" s="174">
        <f t="shared" si="407"/>
        <v>0</v>
      </c>
      <c r="AU354" s="174">
        <f t="shared" si="407"/>
        <v>0</v>
      </c>
      <c r="AV354" s="175">
        <f t="shared" si="379"/>
        <v>1</v>
      </c>
      <c r="AW354" s="176" t="e">
        <f>#REF!/1000</f>
        <v>#REF!</v>
      </c>
      <c r="AX354" s="176" t="e">
        <f>#REF!/1000</f>
        <v>#REF!</v>
      </c>
      <c r="AY354" s="176" t="e">
        <f>#REF!/1000</f>
        <v>#REF!</v>
      </c>
      <c r="AZ354" s="176" t="e">
        <f>#REF!/1000</f>
        <v>#REF!</v>
      </c>
      <c r="BA354" s="176" t="e">
        <f>#REF!/1000</f>
        <v>#REF!</v>
      </c>
      <c r="BB354" s="176" t="e">
        <f>#REF!/1000</f>
        <v>#REF!</v>
      </c>
      <c r="BC354" s="176" t="e">
        <f>#REF!/1000</f>
        <v>#REF!</v>
      </c>
      <c r="BD354" s="176" t="e">
        <f>#REF!/1000</f>
        <v>#REF!</v>
      </c>
      <c r="BE354" s="177" t="e">
        <f>#REF!/1000</f>
        <v>#REF!</v>
      </c>
      <c r="BF354" s="177" t="e">
        <f>#REF!/1000</f>
        <v>#REF!</v>
      </c>
      <c r="BG354" s="178" t="e">
        <f t="shared" si="380"/>
        <v>#REF!</v>
      </c>
    </row>
    <row r="355" ht="16" customHeight="1" spans="1:59">
      <c r="A355" s="22">
        <v>349</v>
      </c>
      <c r="B355" s="39" t="s">
        <v>5915</v>
      </c>
      <c r="C355" s="68" t="s">
        <v>5916</v>
      </c>
      <c r="D355" s="22">
        <v>175</v>
      </c>
      <c r="E355" s="22">
        <v>1</v>
      </c>
      <c r="F355" s="144">
        <v>82311</v>
      </c>
      <c r="G355" s="144" t="s">
        <v>3704</v>
      </c>
      <c r="H355" s="144" t="s">
        <v>3704</v>
      </c>
      <c r="I355" s="144" t="s">
        <v>5321</v>
      </c>
      <c r="J355" s="144" t="s">
        <v>5314</v>
      </c>
      <c r="K355" s="144">
        <f t="shared" si="370"/>
        <v>1</v>
      </c>
      <c r="L355" s="157">
        <v>1</v>
      </c>
      <c r="M355" s="171">
        <v>0.5</v>
      </c>
      <c r="N355" s="171">
        <v>0.05</v>
      </c>
      <c r="O355" s="171"/>
      <c r="P355" s="171">
        <v>0.22</v>
      </c>
      <c r="Q355" s="171"/>
      <c r="R355" s="171"/>
      <c r="S355" s="171">
        <v>0.1</v>
      </c>
      <c r="T355" s="171">
        <v>0.13</v>
      </c>
      <c r="U355" s="171"/>
      <c r="V355" s="171"/>
      <c r="W355" s="22">
        <v>1</v>
      </c>
      <c r="X355" s="29">
        <v>348.07</v>
      </c>
      <c r="Y355" s="29">
        <v>348.07</v>
      </c>
      <c r="Z355" s="36">
        <v>97.46</v>
      </c>
      <c r="AA355" s="36">
        <f t="shared" si="371"/>
        <v>1</v>
      </c>
      <c r="AB355" s="29"/>
      <c r="AC355" s="29" t="e">
        <f t="shared" si="372"/>
        <v>#REF!</v>
      </c>
      <c r="AD355" s="29" t="e">
        <f t="shared" si="373"/>
        <v>#REF!</v>
      </c>
      <c r="AE355" s="172" t="e">
        <f t="shared" si="374"/>
        <v>#REF!</v>
      </c>
      <c r="AF355" s="28"/>
      <c r="AG355" s="24">
        <v>1</v>
      </c>
      <c r="AH355" s="173">
        <f t="shared" si="375"/>
        <v>1</v>
      </c>
      <c r="AI355" s="173"/>
      <c r="AJ355" s="173">
        <f t="shared" si="376"/>
        <v>0</v>
      </c>
      <c r="AK355" s="134">
        <f t="shared" si="377"/>
        <v>1</v>
      </c>
      <c r="AL355" s="174">
        <f t="shared" ref="AL355:AU355" si="408">M355</f>
        <v>0.5</v>
      </c>
      <c r="AM355" s="174">
        <f t="shared" si="408"/>
        <v>0.05</v>
      </c>
      <c r="AN355" s="174">
        <f t="shared" si="408"/>
        <v>0</v>
      </c>
      <c r="AO355" s="174">
        <f t="shared" si="408"/>
        <v>0.22</v>
      </c>
      <c r="AP355" s="174">
        <f t="shared" si="408"/>
        <v>0</v>
      </c>
      <c r="AQ355" s="174">
        <f t="shared" si="408"/>
        <v>0</v>
      </c>
      <c r="AR355" s="174">
        <f t="shared" si="408"/>
        <v>0.1</v>
      </c>
      <c r="AS355" s="174">
        <f t="shared" si="408"/>
        <v>0.13</v>
      </c>
      <c r="AT355" s="174">
        <f t="shared" si="408"/>
        <v>0</v>
      </c>
      <c r="AU355" s="174">
        <f t="shared" si="408"/>
        <v>0</v>
      </c>
      <c r="AV355" s="175">
        <f t="shared" si="379"/>
        <v>1</v>
      </c>
      <c r="AW355" s="176" t="e">
        <f>#REF!/1000</f>
        <v>#REF!</v>
      </c>
      <c r="AX355" s="176" t="e">
        <f>#REF!/1000</f>
        <v>#REF!</v>
      </c>
      <c r="AY355" s="176" t="e">
        <f>#REF!/1000</f>
        <v>#REF!</v>
      </c>
      <c r="AZ355" s="176" t="e">
        <f>#REF!/1000</f>
        <v>#REF!</v>
      </c>
      <c r="BA355" s="176" t="e">
        <f>#REF!/1000</f>
        <v>#REF!</v>
      </c>
      <c r="BB355" s="176" t="e">
        <f>#REF!/1000</f>
        <v>#REF!</v>
      </c>
      <c r="BC355" s="176" t="e">
        <f>#REF!/1000</f>
        <v>#REF!</v>
      </c>
      <c r="BD355" s="176" t="e">
        <f>#REF!/1000</f>
        <v>#REF!</v>
      </c>
      <c r="BE355" s="177" t="e">
        <f>#REF!/1000</f>
        <v>#REF!</v>
      </c>
      <c r="BF355" s="177" t="e">
        <f>#REF!/1000</f>
        <v>#REF!</v>
      </c>
      <c r="BG355" s="178" t="e">
        <f t="shared" si="380"/>
        <v>#REF!</v>
      </c>
    </row>
    <row r="356" ht="16" customHeight="1" spans="1:59">
      <c r="A356" s="22">
        <v>350</v>
      </c>
      <c r="B356" s="39" t="s">
        <v>5917</v>
      </c>
      <c r="C356" s="68" t="s">
        <v>5918</v>
      </c>
      <c r="D356" s="22">
        <v>175</v>
      </c>
      <c r="E356" s="22">
        <v>1</v>
      </c>
      <c r="F356" s="144">
        <v>82306</v>
      </c>
      <c r="G356" s="144" t="s">
        <v>3704</v>
      </c>
      <c r="H356" s="144" t="s">
        <v>3704</v>
      </c>
      <c r="I356" s="144" t="s">
        <v>5321</v>
      </c>
      <c r="J356" s="144" t="s">
        <v>5314</v>
      </c>
      <c r="K356" s="144">
        <f t="shared" si="370"/>
        <v>5</v>
      </c>
      <c r="L356" s="157">
        <v>5</v>
      </c>
      <c r="M356" s="171">
        <v>0.1</v>
      </c>
      <c r="N356" s="171">
        <v>0.03</v>
      </c>
      <c r="O356" s="171">
        <v>0.4</v>
      </c>
      <c r="P356" s="171">
        <v>0.07</v>
      </c>
      <c r="Q356" s="171"/>
      <c r="R356" s="171"/>
      <c r="S356" s="171">
        <v>0.25</v>
      </c>
      <c r="T356" s="171">
        <v>0.15</v>
      </c>
      <c r="U356" s="171"/>
      <c r="V356" s="171"/>
      <c r="W356" s="22">
        <v>1</v>
      </c>
      <c r="X356" s="29">
        <v>179.01</v>
      </c>
      <c r="Y356" s="29">
        <v>179.01</v>
      </c>
      <c r="Z356" s="36">
        <v>48.73</v>
      </c>
      <c r="AA356" s="36">
        <f t="shared" si="371"/>
        <v>1</v>
      </c>
      <c r="AB356" s="29"/>
      <c r="AC356" s="29" t="e">
        <f t="shared" si="372"/>
        <v>#REF!</v>
      </c>
      <c r="AD356" s="29" t="e">
        <f t="shared" si="373"/>
        <v>#REF!</v>
      </c>
      <c r="AE356" s="172" t="e">
        <f t="shared" si="374"/>
        <v>#REF!</v>
      </c>
      <c r="AF356" s="28"/>
      <c r="AG356" s="24">
        <v>5</v>
      </c>
      <c r="AH356" s="173">
        <f t="shared" si="375"/>
        <v>1</v>
      </c>
      <c r="AI356" s="173"/>
      <c r="AJ356" s="173">
        <f t="shared" si="376"/>
        <v>4</v>
      </c>
      <c r="AK356" s="134">
        <f t="shared" si="377"/>
        <v>5</v>
      </c>
      <c r="AL356" s="174">
        <f t="shared" ref="AL356:AU356" si="409">M356</f>
        <v>0.1</v>
      </c>
      <c r="AM356" s="174">
        <f t="shared" si="409"/>
        <v>0.03</v>
      </c>
      <c r="AN356" s="174">
        <f t="shared" si="409"/>
        <v>0.4</v>
      </c>
      <c r="AO356" s="174">
        <f t="shared" si="409"/>
        <v>0.07</v>
      </c>
      <c r="AP356" s="174">
        <f t="shared" si="409"/>
        <v>0</v>
      </c>
      <c r="AQ356" s="174">
        <f t="shared" si="409"/>
        <v>0</v>
      </c>
      <c r="AR356" s="174">
        <f t="shared" si="409"/>
        <v>0.25</v>
      </c>
      <c r="AS356" s="174">
        <f t="shared" si="409"/>
        <v>0.15</v>
      </c>
      <c r="AT356" s="174">
        <f t="shared" si="409"/>
        <v>0</v>
      </c>
      <c r="AU356" s="174">
        <f t="shared" si="409"/>
        <v>0</v>
      </c>
      <c r="AV356" s="175">
        <f t="shared" si="379"/>
        <v>1</v>
      </c>
      <c r="AW356" s="176" t="e">
        <f>#REF!/1000</f>
        <v>#REF!</v>
      </c>
      <c r="AX356" s="176" t="e">
        <f>#REF!/1000</f>
        <v>#REF!</v>
      </c>
      <c r="AY356" s="176" t="e">
        <f>#REF!/1000</f>
        <v>#REF!</v>
      </c>
      <c r="AZ356" s="176" t="e">
        <f>#REF!/1000</f>
        <v>#REF!</v>
      </c>
      <c r="BA356" s="176" t="e">
        <f>#REF!/1000</f>
        <v>#REF!</v>
      </c>
      <c r="BB356" s="176" t="e">
        <f>#REF!/1000</f>
        <v>#REF!</v>
      </c>
      <c r="BC356" s="176" t="e">
        <f>#REF!/1000</f>
        <v>#REF!</v>
      </c>
      <c r="BD356" s="176" t="e">
        <f>#REF!/1000</f>
        <v>#REF!</v>
      </c>
      <c r="BE356" s="177" t="e">
        <f>#REF!/1000</f>
        <v>#REF!</v>
      </c>
      <c r="BF356" s="177" t="e">
        <f>#REF!/1000</f>
        <v>#REF!</v>
      </c>
      <c r="BG356" s="178" t="e">
        <f t="shared" si="380"/>
        <v>#REF!</v>
      </c>
    </row>
    <row r="357" ht="16" customHeight="1" spans="1:59">
      <c r="A357" s="22">
        <v>351</v>
      </c>
      <c r="B357" s="39" t="s">
        <v>5919</v>
      </c>
      <c r="C357" s="68" t="s">
        <v>5920</v>
      </c>
      <c r="D357" s="22">
        <v>263</v>
      </c>
      <c r="E357" s="22">
        <v>2</v>
      </c>
      <c r="F357" s="144">
        <v>82316</v>
      </c>
      <c r="G357" s="144" t="s">
        <v>3704</v>
      </c>
      <c r="H357" s="144" t="s">
        <v>3704</v>
      </c>
      <c r="I357" s="144" t="s">
        <v>5321</v>
      </c>
      <c r="J357" s="144" t="s">
        <v>5314</v>
      </c>
      <c r="K357" s="144">
        <f t="shared" si="370"/>
        <v>2.5</v>
      </c>
      <c r="L357" s="157">
        <v>5</v>
      </c>
      <c r="M357" s="171">
        <v>0.1</v>
      </c>
      <c r="N357" s="171">
        <v>0.03</v>
      </c>
      <c r="O357" s="171">
        <v>0.4</v>
      </c>
      <c r="P357" s="171">
        <v>0.07</v>
      </c>
      <c r="Q357" s="171"/>
      <c r="R357" s="171"/>
      <c r="S357" s="171">
        <v>0.25</v>
      </c>
      <c r="T357" s="171">
        <v>0.15</v>
      </c>
      <c r="U357" s="171"/>
      <c r="V357" s="171"/>
      <c r="W357" s="22">
        <v>2</v>
      </c>
      <c r="X357" s="29">
        <v>151.17</v>
      </c>
      <c r="Y357" s="29">
        <v>302.34</v>
      </c>
      <c r="Z357" s="36">
        <v>97.46</v>
      </c>
      <c r="AA357" s="36">
        <f t="shared" si="371"/>
        <v>2</v>
      </c>
      <c r="AB357" s="29"/>
      <c r="AC357" s="29" t="e">
        <f t="shared" si="372"/>
        <v>#REF!</v>
      </c>
      <c r="AD357" s="29" t="e">
        <f t="shared" si="373"/>
        <v>#REF!</v>
      </c>
      <c r="AE357" s="172" t="e">
        <f t="shared" si="374"/>
        <v>#REF!</v>
      </c>
      <c r="AF357" s="28"/>
      <c r="AG357" s="24">
        <v>5</v>
      </c>
      <c r="AH357" s="173">
        <f t="shared" si="375"/>
        <v>1</v>
      </c>
      <c r="AI357" s="173"/>
      <c r="AJ357" s="173">
        <f t="shared" si="376"/>
        <v>4</v>
      </c>
      <c r="AK357" s="134">
        <f t="shared" si="377"/>
        <v>2.5</v>
      </c>
      <c r="AL357" s="174">
        <f t="shared" ref="AL357:AU357" si="410">M357</f>
        <v>0.1</v>
      </c>
      <c r="AM357" s="174">
        <f t="shared" si="410"/>
        <v>0.03</v>
      </c>
      <c r="AN357" s="174">
        <f t="shared" si="410"/>
        <v>0.4</v>
      </c>
      <c r="AO357" s="174">
        <f t="shared" si="410"/>
        <v>0.07</v>
      </c>
      <c r="AP357" s="174">
        <f t="shared" si="410"/>
        <v>0</v>
      </c>
      <c r="AQ357" s="174">
        <f t="shared" si="410"/>
        <v>0</v>
      </c>
      <c r="AR357" s="174">
        <f t="shared" si="410"/>
        <v>0.25</v>
      </c>
      <c r="AS357" s="174">
        <f t="shared" si="410"/>
        <v>0.15</v>
      </c>
      <c r="AT357" s="174">
        <f t="shared" si="410"/>
        <v>0</v>
      </c>
      <c r="AU357" s="174">
        <f t="shared" si="410"/>
        <v>0</v>
      </c>
      <c r="AV357" s="175">
        <f t="shared" si="379"/>
        <v>1</v>
      </c>
      <c r="AW357" s="176" t="e">
        <f>#REF!/1000</f>
        <v>#REF!</v>
      </c>
      <c r="AX357" s="176" t="e">
        <f>#REF!/1000</f>
        <v>#REF!</v>
      </c>
      <c r="AY357" s="176" t="e">
        <f>#REF!/1000</f>
        <v>#REF!</v>
      </c>
      <c r="AZ357" s="176" t="e">
        <f>#REF!/1000</f>
        <v>#REF!</v>
      </c>
      <c r="BA357" s="176" t="e">
        <f>#REF!/1000</f>
        <v>#REF!</v>
      </c>
      <c r="BB357" s="176" t="e">
        <f>#REF!/1000</f>
        <v>#REF!</v>
      </c>
      <c r="BC357" s="176" t="e">
        <f>#REF!/1000</f>
        <v>#REF!</v>
      </c>
      <c r="BD357" s="176" t="e">
        <f>#REF!/1000</f>
        <v>#REF!</v>
      </c>
      <c r="BE357" s="177" t="e">
        <f>#REF!/1000</f>
        <v>#REF!</v>
      </c>
      <c r="BF357" s="177" t="e">
        <f>#REF!/1000</f>
        <v>#REF!</v>
      </c>
      <c r="BG357" s="178" t="e">
        <f t="shared" si="380"/>
        <v>#REF!</v>
      </c>
    </row>
    <row r="358" ht="16" customHeight="1" spans="1:59">
      <c r="A358" s="22">
        <v>352</v>
      </c>
      <c r="B358" s="39" t="s">
        <v>5921</v>
      </c>
      <c r="C358" s="68" t="s">
        <v>5922</v>
      </c>
      <c r="D358" s="22">
        <v>263</v>
      </c>
      <c r="E358" s="22">
        <v>2</v>
      </c>
      <c r="F358" s="144">
        <v>82317</v>
      </c>
      <c r="G358" s="144" t="s">
        <v>3704</v>
      </c>
      <c r="H358" s="144" t="s">
        <v>3704</v>
      </c>
      <c r="I358" s="144" t="s">
        <v>5321</v>
      </c>
      <c r="J358" s="144" t="s">
        <v>5314</v>
      </c>
      <c r="K358" s="144">
        <f t="shared" si="370"/>
        <v>2.5</v>
      </c>
      <c r="L358" s="157">
        <v>5</v>
      </c>
      <c r="M358" s="171">
        <v>0.1</v>
      </c>
      <c r="N358" s="171">
        <v>0.03</v>
      </c>
      <c r="O358" s="171">
        <v>0.4</v>
      </c>
      <c r="P358" s="171">
        <v>0.07</v>
      </c>
      <c r="Q358" s="171"/>
      <c r="R358" s="171"/>
      <c r="S358" s="171">
        <v>0.25</v>
      </c>
      <c r="T358" s="171">
        <v>0.15</v>
      </c>
      <c r="U358" s="171"/>
      <c r="V358" s="171"/>
      <c r="W358" s="22">
        <v>2</v>
      </c>
      <c r="X358" s="29">
        <v>151.17</v>
      </c>
      <c r="Y358" s="29">
        <v>302.34</v>
      </c>
      <c r="Z358" s="36">
        <v>97.46</v>
      </c>
      <c r="AA358" s="36">
        <f t="shared" si="371"/>
        <v>2</v>
      </c>
      <c r="AB358" s="29"/>
      <c r="AC358" s="29" t="e">
        <f t="shared" si="372"/>
        <v>#REF!</v>
      </c>
      <c r="AD358" s="29" t="e">
        <f t="shared" si="373"/>
        <v>#REF!</v>
      </c>
      <c r="AE358" s="172" t="e">
        <f t="shared" si="374"/>
        <v>#REF!</v>
      </c>
      <c r="AF358" s="28"/>
      <c r="AG358" s="24">
        <v>5</v>
      </c>
      <c r="AH358" s="173">
        <f t="shared" si="375"/>
        <v>1</v>
      </c>
      <c r="AI358" s="173"/>
      <c r="AJ358" s="173">
        <f t="shared" si="376"/>
        <v>4</v>
      </c>
      <c r="AK358" s="134">
        <f t="shared" si="377"/>
        <v>2.5</v>
      </c>
      <c r="AL358" s="174">
        <f t="shared" ref="AL358:AU358" si="411">M358</f>
        <v>0.1</v>
      </c>
      <c r="AM358" s="174">
        <f t="shared" si="411"/>
        <v>0.03</v>
      </c>
      <c r="AN358" s="174">
        <f t="shared" si="411"/>
        <v>0.4</v>
      </c>
      <c r="AO358" s="174">
        <f t="shared" si="411"/>
        <v>0.07</v>
      </c>
      <c r="AP358" s="174">
        <f t="shared" si="411"/>
        <v>0</v>
      </c>
      <c r="AQ358" s="174">
        <f t="shared" si="411"/>
        <v>0</v>
      </c>
      <c r="AR358" s="174">
        <f t="shared" si="411"/>
        <v>0.25</v>
      </c>
      <c r="AS358" s="174">
        <f t="shared" si="411"/>
        <v>0.15</v>
      </c>
      <c r="AT358" s="174">
        <f t="shared" si="411"/>
        <v>0</v>
      </c>
      <c r="AU358" s="174">
        <f t="shared" si="411"/>
        <v>0</v>
      </c>
      <c r="AV358" s="175">
        <f t="shared" si="379"/>
        <v>1</v>
      </c>
      <c r="AW358" s="176" t="e">
        <f>#REF!/1000</f>
        <v>#REF!</v>
      </c>
      <c r="AX358" s="176" t="e">
        <f>#REF!/1000</f>
        <v>#REF!</v>
      </c>
      <c r="AY358" s="176" t="e">
        <f>#REF!/1000</f>
        <v>#REF!</v>
      </c>
      <c r="AZ358" s="176" t="e">
        <f>#REF!/1000</f>
        <v>#REF!</v>
      </c>
      <c r="BA358" s="176" t="e">
        <f>#REF!/1000</f>
        <v>#REF!</v>
      </c>
      <c r="BB358" s="176" t="e">
        <f>#REF!/1000</f>
        <v>#REF!</v>
      </c>
      <c r="BC358" s="176" t="e">
        <f>#REF!/1000</f>
        <v>#REF!</v>
      </c>
      <c r="BD358" s="176" t="e">
        <f>#REF!/1000</f>
        <v>#REF!</v>
      </c>
      <c r="BE358" s="177" t="e">
        <f>#REF!/1000</f>
        <v>#REF!</v>
      </c>
      <c r="BF358" s="177" t="e">
        <f>#REF!/1000</f>
        <v>#REF!</v>
      </c>
      <c r="BG358" s="178" t="e">
        <f t="shared" si="380"/>
        <v>#REF!</v>
      </c>
    </row>
    <row r="359" ht="16" customHeight="1" spans="1:59">
      <c r="A359" s="22">
        <v>353</v>
      </c>
      <c r="B359" s="39" t="s">
        <v>352</v>
      </c>
      <c r="C359" s="68" t="s">
        <v>353</v>
      </c>
      <c r="D359" s="22">
        <v>145</v>
      </c>
      <c r="E359" s="22">
        <v>3</v>
      </c>
      <c r="F359" s="144">
        <v>2403314766</v>
      </c>
      <c r="G359" s="144" t="s">
        <v>3704</v>
      </c>
      <c r="H359" s="144" t="s">
        <v>3704</v>
      </c>
      <c r="I359" s="144" t="s">
        <v>5352</v>
      </c>
      <c r="J359" s="144" t="s">
        <v>5314</v>
      </c>
      <c r="K359" s="144">
        <f t="shared" si="370"/>
        <v>2</v>
      </c>
      <c r="L359" s="157">
        <v>6</v>
      </c>
      <c r="M359" s="171">
        <v>0.1</v>
      </c>
      <c r="N359" s="171">
        <v>0.03</v>
      </c>
      <c r="O359" s="171">
        <v>0.4</v>
      </c>
      <c r="P359" s="171">
        <v>0.07</v>
      </c>
      <c r="Q359" s="171"/>
      <c r="R359" s="171"/>
      <c r="S359" s="171">
        <v>0.25</v>
      </c>
      <c r="T359" s="171">
        <v>0.15</v>
      </c>
      <c r="U359" s="171"/>
      <c r="V359" s="171"/>
      <c r="W359" s="22">
        <v>3</v>
      </c>
      <c r="X359" s="29">
        <v>43.1433333333333</v>
      </c>
      <c r="Y359" s="29">
        <v>129.43</v>
      </c>
      <c r="Z359" s="36">
        <v>38.28</v>
      </c>
      <c r="AA359" s="36">
        <f t="shared" si="371"/>
        <v>3</v>
      </c>
      <c r="AB359" s="29"/>
      <c r="AC359" s="29" t="e">
        <f t="shared" si="372"/>
        <v>#REF!</v>
      </c>
      <c r="AD359" s="29" t="e">
        <f t="shared" si="373"/>
        <v>#REF!</v>
      </c>
      <c r="AE359" s="172" t="e">
        <f t="shared" si="374"/>
        <v>#REF!</v>
      </c>
      <c r="AF359" s="28"/>
      <c r="AG359" s="24">
        <v>5</v>
      </c>
      <c r="AH359" s="173">
        <f t="shared" si="375"/>
        <v>1</v>
      </c>
      <c r="AI359" s="173"/>
      <c r="AJ359" s="173">
        <f t="shared" si="376"/>
        <v>4</v>
      </c>
      <c r="AK359" s="134">
        <f t="shared" si="377"/>
        <v>2</v>
      </c>
      <c r="AL359" s="174">
        <f t="shared" ref="AL359:AU359" si="412">M359</f>
        <v>0.1</v>
      </c>
      <c r="AM359" s="174">
        <f t="shared" si="412"/>
        <v>0.03</v>
      </c>
      <c r="AN359" s="174">
        <f t="shared" si="412"/>
        <v>0.4</v>
      </c>
      <c r="AO359" s="174">
        <f t="shared" si="412"/>
        <v>0.07</v>
      </c>
      <c r="AP359" s="174">
        <f t="shared" si="412"/>
        <v>0</v>
      </c>
      <c r="AQ359" s="174">
        <f t="shared" si="412"/>
        <v>0</v>
      </c>
      <c r="AR359" s="174">
        <f t="shared" si="412"/>
        <v>0.25</v>
      </c>
      <c r="AS359" s="174">
        <f t="shared" si="412"/>
        <v>0.15</v>
      </c>
      <c r="AT359" s="174">
        <f t="shared" si="412"/>
        <v>0</v>
      </c>
      <c r="AU359" s="174">
        <f t="shared" si="412"/>
        <v>0</v>
      </c>
      <c r="AV359" s="175">
        <f t="shared" si="379"/>
        <v>1</v>
      </c>
      <c r="AW359" s="176" t="e">
        <f>#REF!/1000</f>
        <v>#REF!</v>
      </c>
      <c r="AX359" s="176" t="e">
        <f>#REF!/1000</f>
        <v>#REF!</v>
      </c>
      <c r="AY359" s="176" t="e">
        <f>#REF!/1000</f>
        <v>#REF!</v>
      </c>
      <c r="AZ359" s="176" t="e">
        <f>#REF!/1000</f>
        <v>#REF!</v>
      </c>
      <c r="BA359" s="176" t="e">
        <f>#REF!/1000</f>
        <v>#REF!</v>
      </c>
      <c r="BB359" s="176" t="e">
        <f>#REF!/1000</f>
        <v>#REF!</v>
      </c>
      <c r="BC359" s="176" t="e">
        <f>#REF!/1000</f>
        <v>#REF!</v>
      </c>
      <c r="BD359" s="176" t="e">
        <f>#REF!/1000</f>
        <v>#REF!</v>
      </c>
      <c r="BE359" s="177" t="e">
        <f>#REF!/1000</f>
        <v>#REF!</v>
      </c>
      <c r="BF359" s="177" t="e">
        <f>#REF!/1000</f>
        <v>#REF!</v>
      </c>
      <c r="BG359" s="178" t="e">
        <f t="shared" si="380"/>
        <v>#REF!</v>
      </c>
    </row>
    <row r="360" ht="16" customHeight="1" spans="1:59">
      <c r="A360" s="22">
        <v>354</v>
      </c>
      <c r="B360" s="39" t="s">
        <v>5923</v>
      </c>
      <c r="C360" s="68" t="s">
        <v>5924</v>
      </c>
      <c r="D360" s="22">
        <v>263</v>
      </c>
      <c r="E360" s="22">
        <v>2</v>
      </c>
      <c r="F360" s="144">
        <v>82315</v>
      </c>
      <c r="G360" s="144" t="s">
        <v>3704</v>
      </c>
      <c r="H360" s="144" t="s">
        <v>3704</v>
      </c>
      <c r="I360" s="144" t="s">
        <v>5321</v>
      </c>
      <c r="J360" s="144" t="s">
        <v>5314</v>
      </c>
      <c r="K360" s="144">
        <f t="shared" si="370"/>
        <v>2.5</v>
      </c>
      <c r="L360" s="157">
        <v>5</v>
      </c>
      <c r="M360" s="171">
        <v>0.1</v>
      </c>
      <c r="N360" s="171">
        <v>0.03</v>
      </c>
      <c r="O360" s="171">
        <v>0.4</v>
      </c>
      <c r="P360" s="171">
        <v>0.07</v>
      </c>
      <c r="Q360" s="171"/>
      <c r="R360" s="171"/>
      <c r="S360" s="171">
        <v>0.25</v>
      </c>
      <c r="T360" s="171">
        <v>0.15</v>
      </c>
      <c r="U360" s="171"/>
      <c r="V360" s="171"/>
      <c r="W360" s="22">
        <v>2</v>
      </c>
      <c r="X360" s="29">
        <v>39.78</v>
      </c>
      <c r="Y360" s="29">
        <v>79.56</v>
      </c>
      <c r="Z360" s="36">
        <v>23.4</v>
      </c>
      <c r="AA360" s="36">
        <f t="shared" si="371"/>
        <v>2</v>
      </c>
      <c r="AB360" s="29"/>
      <c r="AC360" s="29" t="e">
        <f t="shared" si="372"/>
        <v>#REF!</v>
      </c>
      <c r="AD360" s="29" t="e">
        <f t="shared" si="373"/>
        <v>#REF!</v>
      </c>
      <c r="AE360" s="172" t="e">
        <f t="shared" si="374"/>
        <v>#REF!</v>
      </c>
      <c r="AF360" s="28"/>
      <c r="AG360" s="24">
        <v>5</v>
      </c>
      <c r="AH360" s="173">
        <f t="shared" si="375"/>
        <v>1</v>
      </c>
      <c r="AI360" s="173"/>
      <c r="AJ360" s="173">
        <f t="shared" si="376"/>
        <v>4</v>
      </c>
      <c r="AK360" s="134">
        <f t="shared" si="377"/>
        <v>2.5</v>
      </c>
      <c r="AL360" s="174">
        <f t="shared" ref="AL360:AU360" si="413">M360</f>
        <v>0.1</v>
      </c>
      <c r="AM360" s="174">
        <f t="shared" si="413"/>
        <v>0.03</v>
      </c>
      <c r="AN360" s="174">
        <f t="shared" si="413"/>
        <v>0.4</v>
      </c>
      <c r="AO360" s="174">
        <f t="shared" si="413"/>
        <v>0.07</v>
      </c>
      <c r="AP360" s="174">
        <f t="shared" si="413"/>
        <v>0</v>
      </c>
      <c r="AQ360" s="174">
        <f t="shared" si="413"/>
        <v>0</v>
      </c>
      <c r="AR360" s="174">
        <f t="shared" si="413"/>
        <v>0.25</v>
      </c>
      <c r="AS360" s="174">
        <f t="shared" si="413"/>
        <v>0.15</v>
      </c>
      <c r="AT360" s="174">
        <f t="shared" si="413"/>
        <v>0</v>
      </c>
      <c r="AU360" s="174">
        <f t="shared" si="413"/>
        <v>0</v>
      </c>
      <c r="AV360" s="175">
        <f t="shared" si="379"/>
        <v>1</v>
      </c>
      <c r="AW360" s="176" t="e">
        <f>#REF!/1000</f>
        <v>#REF!</v>
      </c>
      <c r="AX360" s="176" t="e">
        <f>#REF!/1000</f>
        <v>#REF!</v>
      </c>
      <c r="AY360" s="176" t="e">
        <f>#REF!/1000</f>
        <v>#REF!</v>
      </c>
      <c r="AZ360" s="176" t="e">
        <f>#REF!/1000</f>
        <v>#REF!</v>
      </c>
      <c r="BA360" s="176" t="e">
        <f>#REF!/1000</f>
        <v>#REF!</v>
      </c>
      <c r="BB360" s="176" t="e">
        <f>#REF!/1000</f>
        <v>#REF!</v>
      </c>
      <c r="BC360" s="176" t="e">
        <f>#REF!/1000</f>
        <v>#REF!</v>
      </c>
      <c r="BD360" s="176" t="e">
        <f>#REF!/1000</f>
        <v>#REF!</v>
      </c>
      <c r="BE360" s="177" t="e">
        <f>#REF!/1000</f>
        <v>#REF!</v>
      </c>
      <c r="BF360" s="177" t="e">
        <f>#REF!/1000</f>
        <v>#REF!</v>
      </c>
      <c r="BG360" s="178" t="e">
        <f t="shared" si="380"/>
        <v>#REF!</v>
      </c>
    </row>
    <row r="361" ht="16" customHeight="1" spans="1:59">
      <c r="A361" s="22">
        <v>355</v>
      </c>
      <c r="B361" s="39" t="s">
        <v>5925</v>
      </c>
      <c r="C361" s="68" t="s">
        <v>5926</v>
      </c>
      <c r="D361" s="22">
        <v>263</v>
      </c>
      <c r="E361" s="22">
        <v>1</v>
      </c>
      <c r="F361" s="144">
        <v>82320</v>
      </c>
      <c r="G361" s="144" t="s">
        <v>3704</v>
      </c>
      <c r="H361" s="144" t="s">
        <v>3704</v>
      </c>
      <c r="I361" s="144" t="s">
        <v>5321</v>
      </c>
      <c r="J361" s="144" t="s">
        <v>5314</v>
      </c>
      <c r="K361" s="144">
        <f t="shared" si="370"/>
        <v>2</v>
      </c>
      <c r="L361" s="157">
        <v>2</v>
      </c>
      <c r="M361" s="171">
        <v>0.1</v>
      </c>
      <c r="N361" s="171">
        <v>0.03</v>
      </c>
      <c r="O361" s="171">
        <v>0.4</v>
      </c>
      <c r="P361" s="171">
        <v>0.07</v>
      </c>
      <c r="Q361" s="171"/>
      <c r="R361" s="171"/>
      <c r="S361" s="171">
        <v>0.25</v>
      </c>
      <c r="T361" s="171">
        <v>0.15</v>
      </c>
      <c r="U361" s="171"/>
      <c r="V361" s="171"/>
      <c r="W361" s="22">
        <v>1</v>
      </c>
      <c r="X361" s="29">
        <v>19.89</v>
      </c>
      <c r="Y361" s="29">
        <v>19.89</v>
      </c>
      <c r="Z361" s="36">
        <v>5.85</v>
      </c>
      <c r="AA361" s="36">
        <f t="shared" si="371"/>
        <v>1</v>
      </c>
      <c r="AB361" s="29"/>
      <c r="AC361" s="29" t="e">
        <f t="shared" si="372"/>
        <v>#REF!</v>
      </c>
      <c r="AD361" s="29" t="e">
        <f t="shared" si="373"/>
        <v>#REF!</v>
      </c>
      <c r="AE361" s="172" t="e">
        <f t="shared" si="374"/>
        <v>#REF!</v>
      </c>
      <c r="AF361" s="28"/>
      <c r="AG361" s="24">
        <v>5</v>
      </c>
      <c r="AH361" s="173">
        <f t="shared" si="375"/>
        <v>1</v>
      </c>
      <c r="AI361" s="173"/>
      <c r="AJ361" s="173">
        <f t="shared" si="376"/>
        <v>4</v>
      </c>
      <c r="AK361" s="134">
        <f t="shared" si="377"/>
        <v>2</v>
      </c>
      <c r="AL361" s="174">
        <f t="shared" ref="AL361:AU361" si="414">M361</f>
        <v>0.1</v>
      </c>
      <c r="AM361" s="174">
        <f t="shared" si="414"/>
        <v>0.03</v>
      </c>
      <c r="AN361" s="174">
        <f t="shared" si="414"/>
        <v>0.4</v>
      </c>
      <c r="AO361" s="174">
        <f t="shared" si="414"/>
        <v>0.07</v>
      </c>
      <c r="AP361" s="174">
        <f t="shared" si="414"/>
        <v>0</v>
      </c>
      <c r="AQ361" s="174">
        <f t="shared" si="414"/>
        <v>0</v>
      </c>
      <c r="AR361" s="174">
        <f t="shared" si="414"/>
        <v>0.25</v>
      </c>
      <c r="AS361" s="174">
        <f t="shared" si="414"/>
        <v>0.15</v>
      </c>
      <c r="AT361" s="174">
        <f t="shared" si="414"/>
        <v>0</v>
      </c>
      <c r="AU361" s="174">
        <f t="shared" si="414"/>
        <v>0</v>
      </c>
      <c r="AV361" s="175">
        <f t="shared" si="379"/>
        <v>1</v>
      </c>
      <c r="AW361" s="176" t="e">
        <f>#REF!/1000</f>
        <v>#REF!</v>
      </c>
      <c r="AX361" s="176" t="e">
        <f>#REF!/1000</f>
        <v>#REF!</v>
      </c>
      <c r="AY361" s="176" t="e">
        <f>#REF!/1000</f>
        <v>#REF!</v>
      </c>
      <c r="AZ361" s="176" t="e">
        <f>#REF!/1000</f>
        <v>#REF!</v>
      </c>
      <c r="BA361" s="176" t="e">
        <f>#REF!/1000</f>
        <v>#REF!</v>
      </c>
      <c r="BB361" s="176" t="e">
        <f>#REF!/1000</f>
        <v>#REF!</v>
      </c>
      <c r="BC361" s="176" t="e">
        <f>#REF!/1000</f>
        <v>#REF!</v>
      </c>
      <c r="BD361" s="176" t="e">
        <f>#REF!/1000</f>
        <v>#REF!</v>
      </c>
      <c r="BE361" s="177" t="e">
        <f>#REF!/1000</f>
        <v>#REF!</v>
      </c>
      <c r="BF361" s="177" t="e">
        <f>#REF!/1000</f>
        <v>#REF!</v>
      </c>
      <c r="BG361" s="178" t="e">
        <f t="shared" si="380"/>
        <v>#REF!</v>
      </c>
    </row>
    <row r="362" ht="16" customHeight="1" spans="1:59">
      <c r="A362" s="22">
        <v>356</v>
      </c>
      <c r="B362" s="39" t="s">
        <v>420</v>
      </c>
      <c r="C362" s="68" t="s">
        <v>421</v>
      </c>
      <c r="D362" s="22">
        <v>123</v>
      </c>
      <c r="E362" s="22">
        <v>1</v>
      </c>
      <c r="F362" s="144">
        <v>2403314842</v>
      </c>
      <c r="G362" s="144" t="s">
        <v>3704</v>
      </c>
      <c r="H362" s="144" t="s">
        <v>3704</v>
      </c>
      <c r="I362" s="144" t="s">
        <v>5352</v>
      </c>
      <c r="J362" s="144" t="s">
        <v>5314</v>
      </c>
      <c r="K362" s="144">
        <f t="shared" si="370"/>
        <v>2</v>
      </c>
      <c r="L362" s="157">
        <v>2</v>
      </c>
      <c r="M362" s="171">
        <v>0.6</v>
      </c>
      <c r="N362" s="171">
        <v>0.03</v>
      </c>
      <c r="O362" s="171"/>
      <c r="P362" s="171">
        <v>0.18</v>
      </c>
      <c r="Q362" s="171"/>
      <c r="R362" s="171"/>
      <c r="S362" s="171">
        <v>0.07</v>
      </c>
      <c r="T362" s="171">
        <v>0.12</v>
      </c>
      <c r="U362" s="171"/>
      <c r="V362" s="171"/>
      <c r="W362" s="22">
        <v>1</v>
      </c>
      <c r="X362" s="29">
        <v>435.04</v>
      </c>
      <c r="Y362" s="29">
        <v>435.04</v>
      </c>
      <c r="Z362" s="36">
        <v>127.62</v>
      </c>
      <c r="AA362" s="36">
        <f t="shared" si="371"/>
        <v>1</v>
      </c>
      <c r="AB362" s="29"/>
      <c r="AC362" s="29" t="e">
        <f t="shared" si="372"/>
        <v>#REF!</v>
      </c>
      <c r="AD362" s="29" t="e">
        <f t="shared" si="373"/>
        <v>#REF!</v>
      </c>
      <c r="AE362" s="172" t="e">
        <f t="shared" si="374"/>
        <v>#REF!</v>
      </c>
      <c r="AF362" s="28"/>
      <c r="AG362" s="24">
        <v>2</v>
      </c>
      <c r="AH362" s="173">
        <f t="shared" si="375"/>
        <v>1</v>
      </c>
      <c r="AI362" s="173"/>
      <c r="AJ362" s="173">
        <f t="shared" si="376"/>
        <v>1</v>
      </c>
      <c r="AK362" s="134">
        <f t="shared" si="377"/>
        <v>2</v>
      </c>
      <c r="AL362" s="174">
        <f t="shared" ref="AL362:AU362" si="415">M362</f>
        <v>0.6</v>
      </c>
      <c r="AM362" s="174">
        <f t="shared" si="415"/>
        <v>0.03</v>
      </c>
      <c r="AN362" s="174">
        <f t="shared" si="415"/>
        <v>0</v>
      </c>
      <c r="AO362" s="174">
        <f t="shared" si="415"/>
        <v>0.18</v>
      </c>
      <c r="AP362" s="174">
        <f t="shared" si="415"/>
        <v>0</v>
      </c>
      <c r="AQ362" s="174">
        <f t="shared" si="415"/>
        <v>0</v>
      </c>
      <c r="AR362" s="174">
        <f t="shared" si="415"/>
        <v>0.07</v>
      </c>
      <c r="AS362" s="174">
        <f t="shared" si="415"/>
        <v>0.12</v>
      </c>
      <c r="AT362" s="174">
        <f t="shared" si="415"/>
        <v>0</v>
      </c>
      <c r="AU362" s="174">
        <f t="shared" si="415"/>
        <v>0</v>
      </c>
      <c r="AV362" s="175">
        <f t="shared" si="379"/>
        <v>1</v>
      </c>
      <c r="AW362" s="176" t="e">
        <f>#REF!/1000</f>
        <v>#REF!</v>
      </c>
      <c r="AX362" s="176" t="e">
        <f>#REF!/1000</f>
        <v>#REF!</v>
      </c>
      <c r="AY362" s="176" t="e">
        <f>#REF!/1000</f>
        <v>#REF!</v>
      </c>
      <c r="AZ362" s="176" t="e">
        <f>#REF!/1000</f>
        <v>#REF!</v>
      </c>
      <c r="BA362" s="176" t="e">
        <f>#REF!/1000</f>
        <v>#REF!</v>
      </c>
      <c r="BB362" s="176" t="e">
        <f>#REF!/1000</f>
        <v>#REF!</v>
      </c>
      <c r="BC362" s="176" t="e">
        <f>#REF!/1000</f>
        <v>#REF!</v>
      </c>
      <c r="BD362" s="176" t="e">
        <f>#REF!/1000</f>
        <v>#REF!</v>
      </c>
      <c r="BE362" s="177" t="e">
        <f>#REF!/1000</f>
        <v>#REF!</v>
      </c>
      <c r="BF362" s="177" t="e">
        <f>#REF!/1000</f>
        <v>#REF!</v>
      </c>
      <c r="BG362" s="178" t="e">
        <f t="shared" si="380"/>
        <v>#REF!</v>
      </c>
    </row>
    <row r="363" ht="16" customHeight="1" spans="1:59">
      <c r="A363" s="22">
        <v>357</v>
      </c>
      <c r="B363" s="39" t="s">
        <v>5927</v>
      </c>
      <c r="C363" s="68" t="s">
        <v>5928</v>
      </c>
      <c r="D363" s="22">
        <v>169</v>
      </c>
      <c r="E363" s="22">
        <v>1</v>
      </c>
      <c r="F363" s="144">
        <v>2605134160</v>
      </c>
      <c r="G363" s="144" t="s">
        <v>3693</v>
      </c>
      <c r="H363" s="144" t="s">
        <v>3693</v>
      </c>
      <c r="I363" s="144" t="s">
        <v>5326</v>
      </c>
      <c r="J363" s="144" t="s">
        <v>5327</v>
      </c>
      <c r="K363" s="144">
        <f t="shared" si="370"/>
        <v>2</v>
      </c>
      <c r="L363" s="157">
        <v>2</v>
      </c>
      <c r="M363" s="171">
        <v>0.5</v>
      </c>
      <c r="N363" s="171">
        <v>0.05</v>
      </c>
      <c r="O363" s="171"/>
      <c r="P363" s="171">
        <v>0.2</v>
      </c>
      <c r="Q363" s="171"/>
      <c r="R363" s="171"/>
      <c r="S363" s="171">
        <v>0.1</v>
      </c>
      <c r="T363" s="171">
        <v>0.15</v>
      </c>
      <c r="U363" s="171"/>
      <c r="V363" s="171"/>
      <c r="W363" s="22">
        <v>1</v>
      </c>
      <c r="X363" s="29">
        <v>483</v>
      </c>
      <c r="Y363" s="29">
        <v>483</v>
      </c>
      <c r="Z363" s="36">
        <v>233.9</v>
      </c>
      <c r="AA363" s="36">
        <f t="shared" si="371"/>
        <v>1</v>
      </c>
      <c r="AB363" s="29"/>
      <c r="AC363" s="29" t="e">
        <f t="shared" si="372"/>
        <v>#REF!</v>
      </c>
      <c r="AD363" s="29" t="e">
        <f t="shared" si="373"/>
        <v>#REF!</v>
      </c>
      <c r="AE363" s="172" t="e">
        <f t="shared" si="374"/>
        <v>#REF!</v>
      </c>
      <c r="AF363" s="28"/>
      <c r="AG363" s="24">
        <v>0.2</v>
      </c>
      <c r="AH363" s="173">
        <f t="shared" si="375"/>
        <v>1</v>
      </c>
      <c r="AI363" s="173"/>
      <c r="AJ363" s="173">
        <f t="shared" si="376"/>
        <v>-0.8</v>
      </c>
      <c r="AK363" s="134">
        <f t="shared" si="377"/>
        <v>2</v>
      </c>
      <c r="AL363" s="174">
        <f t="shared" ref="AL363:AU363" si="416">M363</f>
        <v>0.5</v>
      </c>
      <c r="AM363" s="174">
        <f t="shared" si="416"/>
        <v>0.05</v>
      </c>
      <c r="AN363" s="174">
        <f t="shared" si="416"/>
        <v>0</v>
      </c>
      <c r="AO363" s="174">
        <f t="shared" si="416"/>
        <v>0.2</v>
      </c>
      <c r="AP363" s="174">
        <f t="shared" si="416"/>
        <v>0</v>
      </c>
      <c r="AQ363" s="174">
        <f t="shared" si="416"/>
        <v>0</v>
      </c>
      <c r="AR363" s="174">
        <f t="shared" si="416"/>
        <v>0.1</v>
      </c>
      <c r="AS363" s="174">
        <f t="shared" si="416"/>
        <v>0.15</v>
      </c>
      <c r="AT363" s="174">
        <f t="shared" si="416"/>
        <v>0</v>
      </c>
      <c r="AU363" s="174">
        <f t="shared" si="416"/>
        <v>0</v>
      </c>
      <c r="AV363" s="175">
        <f t="shared" si="379"/>
        <v>1</v>
      </c>
      <c r="AW363" s="176" t="e">
        <f>#REF!/1000</f>
        <v>#REF!</v>
      </c>
      <c r="AX363" s="176" t="e">
        <f>#REF!/1000</f>
        <v>#REF!</v>
      </c>
      <c r="AY363" s="176" t="e">
        <f>#REF!/1000</f>
        <v>#REF!</v>
      </c>
      <c r="AZ363" s="176" t="e">
        <f>#REF!/1000</f>
        <v>#REF!</v>
      </c>
      <c r="BA363" s="176" t="e">
        <f>#REF!/1000</f>
        <v>#REF!</v>
      </c>
      <c r="BB363" s="176" t="e">
        <f>#REF!/1000</f>
        <v>#REF!</v>
      </c>
      <c r="BC363" s="176" t="e">
        <f>#REF!/1000</f>
        <v>#REF!</v>
      </c>
      <c r="BD363" s="176" t="e">
        <f>#REF!/1000</f>
        <v>#REF!</v>
      </c>
      <c r="BE363" s="177" t="e">
        <f>#REF!/1000</f>
        <v>#REF!</v>
      </c>
      <c r="BF363" s="177" t="e">
        <f>#REF!/1000</f>
        <v>#REF!</v>
      </c>
      <c r="BG363" s="178" t="e">
        <f t="shared" si="380"/>
        <v>#REF!</v>
      </c>
    </row>
    <row r="364" ht="16" customHeight="1" spans="1:59">
      <c r="A364" s="22">
        <v>358</v>
      </c>
      <c r="B364" s="39" t="s">
        <v>5929</v>
      </c>
      <c r="C364" s="68" t="s">
        <v>5930</v>
      </c>
      <c r="D364" s="22">
        <v>202</v>
      </c>
      <c r="E364" s="22">
        <v>1</v>
      </c>
      <c r="F364" s="144">
        <v>2403316065</v>
      </c>
      <c r="G364" s="144" t="s">
        <v>3704</v>
      </c>
      <c r="H364" s="144" t="s">
        <v>3704</v>
      </c>
      <c r="I364" s="144" t="s">
        <v>5352</v>
      </c>
      <c r="J364" s="144" t="s">
        <v>5314</v>
      </c>
      <c r="K364" s="144">
        <f t="shared" si="370"/>
        <v>0.3</v>
      </c>
      <c r="L364" s="157">
        <v>0.3</v>
      </c>
      <c r="M364" s="171">
        <v>0.5</v>
      </c>
      <c r="N364" s="171">
        <v>0.0333333333333333</v>
      </c>
      <c r="O364" s="171"/>
      <c r="P364" s="171">
        <v>0.233333333333333</v>
      </c>
      <c r="Q364" s="171"/>
      <c r="R364" s="171"/>
      <c r="S364" s="171">
        <v>0.1</v>
      </c>
      <c r="T364" s="171">
        <v>0.133333333333333</v>
      </c>
      <c r="U364" s="171"/>
      <c r="V364" s="171"/>
      <c r="W364" s="22">
        <v>1</v>
      </c>
      <c r="X364" s="29">
        <v>197.25</v>
      </c>
      <c r="Y364" s="29">
        <v>197.25</v>
      </c>
      <c r="Z364" s="36">
        <v>58.9</v>
      </c>
      <c r="AA364" s="36">
        <f t="shared" si="371"/>
        <v>1</v>
      </c>
      <c r="AB364" s="29"/>
      <c r="AC364" s="29" t="e">
        <f t="shared" si="372"/>
        <v>#REF!</v>
      </c>
      <c r="AD364" s="29" t="e">
        <f t="shared" si="373"/>
        <v>#REF!</v>
      </c>
      <c r="AE364" s="172" t="e">
        <f t="shared" si="374"/>
        <v>#REF!</v>
      </c>
      <c r="AF364" s="28"/>
      <c r="AG364" s="24">
        <v>0.3</v>
      </c>
      <c r="AH364" s="173">
        <f t="shared" si="375"/>
        <v>0.999999999999999</v>
      </c>
      <c r="AI364" s="173"/>
      <c r="AJ364" s="173">
        <f t="shared" si="376"/>
        <v>-0.699999999999999</v>
      </c>
      <c r="AK364" s="134">
        <f t="shared" si="377"/>
        <v>0.3</v>
      </c>
      <c r="AL364" s="174">
        <f t="shared" ref="AL364:AU364" si="417">M364</f>
        <v>0.5</v>
      </c>
      <c r="AM364" s="174">
        <f t="shared" si="417"/>
        <v>0.0333333333333333</v>
      </c>
      <c r="AN364" s="174">
        <f t="shared" si="417"/>
        <v>0</v>
      </c>
      <c r="AO364" s="174">
        <f t="shared" si="417"/>
        <v>0.233333333333333</v>
      </c>
      <c r="AP364" s="174">
        <f t="shared" si="417"/>
        <v>0</v>
      </c>
      <c r="AQ364" s="174">
        <f t="shared" si="417"/>
        <v>0</v>
      </c>
      <c r="AR364" s="174">
        <f t="shared" si="417"/>
        <v>0.1</v>
      </c>
      <c r="AS364" s="174">
        <f t="shared" si="417"/>
        <v>0.133333333333333</v>
      </c>
      <c r="AT364" s="174">
        <f t="shared" si="417"/>
        <v>0</v>
      </c>
      <c r="AU364" s="174">
        <f t="shared" si="417"/>
        <v>0</v>
      </c>
      <c r="AV364" s="175">
        <f t="shared" si="379"/>
        <v>0.999999999999999</v>
      </c>
      <c r="AW364" s="176" t="e">
        <f>#REF!/1000</f>
        <v>#REF!</v>
      </c>
      <c r="AX364" s="176" t="e">
        <f>#REF!/1000</f>
        <v>#REF!</v>
      </c>
      <c r="AY364" s="176" t="e">
        <f>#REF!/1000</f>
        <v>#REF!</v>
      </c>
      <c r="AZ364" s="176" t="e">
        <f>#REF!/1000</f>
        <v>#REF!</v>
      </c>
      <c r="BA364" s="176" t="e">
        <f>#REF!/1000</f>
        <v>#REF!</v>
      </c>
      <c r="BB364" s="176" t="e">
        <f>#REF!/1000</f>
        <v>#REF!</v>
      </c>
      <c r="BC364" s="176" t="e">
        <f>#REF!/1000</f>
        <v>#REF!</v>
      </c>
      <c r="BD364" s="176" t="e">
        <f>#REF!/1000</f>
        <v>#REF!</v>
      </c>
      <c r="BE364" s="177" t="e">
        <f>#REF!/1000</f>
        <v>#REF!</v>
      </c>
      <c r="BF364" s="177" t="e">
        <f>#REF!/1000</f>
        <v>#REF!</v>
      </c>
      <c r="BG364" s="178" t="e">
        <f t="shared" si="380"/>
        <v>#REF!</v>
      </c>
    </row>
    <row r="365" ht="16" customHeight="1" spans="1:59">
      <c r="A365" s="22">
        <v>359</v>
      </c>
      <c r="B365" s="39" t="s">
        <v>5931</v>
      </c>
      <c r="C365" s="68" t="s">
        <v>5932</v>
      </c>
      <c r="D365" s="22">
        <v>202</v>
      </c>
      <c r="E365" s="22">
        <v>1</v>
      </c>
      <c r="F365" s="144">
        <v>2403316174</v>
      </c>
      <c r="G365" s="144" t="s">
        <v>3704</v>
      </c>
      <c r="H365" s="144" t="s">
        <v>3704</v>
      </c>
      <c r="I365" s="144" t="s">
        <v>5352</v>
      </c>
      <c r="J365" s="144" t="s">
        <v>5314</v>
      </c>
      <c r="K365" s="144">
        <f t="shared" si="370"/>
        <v>2.44</v>
      </c>
      <c r="L365" s="157">
        <v>2.44</v>
      </c>
      <c r="M365" s="171">
        <v>0.5</v>
      </c>
      <c r="N365" s="171">
        <v>0.0491803278688525</v>
      </c>
      <c r="O365" s="171"/>
      <c r="P365" s="171">
        <v>0.221311475409836</v>
      </c>
      <c r="Q365" s="171"/>
      <c r="R365" s="171"/>
      <c r="S365" s="171">
        <v>0.0983606557377049</v>
      </c>
      <c r="T365" s="171">
        <v>0.131147540983607</v>
      </c>
      <c r="U365" s="171"/>
      <c r="V365" s="171"/>
      <c r="W365" s="22">
        <v>1</v>
      </c>
      <c r="X365" s="29">
        <v>1153.32</v>
      </c>
      <c r="Y365" s="29">
        <v>1153.32</v>
      </c>
      <c r="Z365" s="36">
        <v>363.23</v>
      </c>
      <c r="AA365" s="36">
        <f t="shared" si="371"/>
        <v>1</v>
      </c>
      <c r="AB365" s="29"/>
      <c r="AC365" s="29" t="e">
        <f t="shared" si="372"/>
        <v>#REF!</v>
      </c>
      <c r="AD365" s="29" t="e">
        <f t="shared" si="373"/>
        <v>#REF!</v>
      </c>
      <c r="AE365" s="172" t="e">
        <f t="shared" si="374"/>
        <v>#REF!</v>
      </c>
      <c r="AF365" s="28"/>
      <c r="AG365" s="24">
        <v>2.44</v>
      </c>
      <c r="AH365" s="173">
        <f t="shared" si="375"/>
        <v>1</v>
      </c>
      <c r="AI365" s="173">
        <v>2.445</v>
      </c>
      <c r="AJ365" s="173">
        <f t="shared" si="376"/>
        <v>1.44</v>
      </c>
      <c r="AK365" s="134">
        <f t="shared" si="377"/>
        <v>2.44</v>
      </c>
      <c r="AL365" s="174">
        <f t="shared" ref="AL365:AU365" si="418">M365</f>
        <v>0.5</v>
      </c>
      <c r="AM365" s="174">
        <f t="shared" si="418"/>
        <v>0.0491803278688525</v>
      </c>
      <c r="AN365" s="174">
        <f t="shared" si="418"/>
        <v>0</v>
      </c>
      <c r="AO365" s="174">
        <f t="shared" si="418"/>
        <v>0.221311475409836</v>
      </c>
      <c r="AP365" s="174">
        <f t="shared" si="418"/>
        <v>0</v>
      </c>
      <c r="AQ365" s="174">
        <f t="shared" si="418"/>
        <v>0</v>
      </c>
      <c r="AR365" s="174">
        <f t="shared" si="418"/>
        <v>0.0983606557377049</v>
      </c>
      <c r="AS365" s="174">
        <f t="shared" si="418"/>
        <v>0.131147540983607</v>
      </c>
      <c r="AT365" s="174">
        <f t="shared" si="418"/>
        <v>0</v>
      </c>
      <c r="AU365" s="174">
        <f t="shared" si="418"/>
        <v>0</v>
      </c>
      <c r="AV365" s="175">
        <f t="shared" si="379"/>
        <v>1</v>
      </c>
      <c r="AW365" s="176" t="e">
        <f>#REF!/1000</f>
        <v>#REF!</v>
      </c>
      <c r="AX365" s="176" t="e">
        <f>#REF!/1000</f>
        <v>#REF!</v>
      </c>
      <c r="AY365" s="176" t="e">
        <f>#REF!/1000</f>
        <v>#REF!</v>
      </c>
      <c r="AZ365" s="176" t="e">
        <f>#REF!/1000</f>
        <v>#REF!</v>
      </c>
      <c r="BA365" s="176" t="e">
        <f>#REF!/1000</f>
        <v>#REF!</v>
      </c>
      <c r="BB365" s="176" t="e">
        <f>#REF!/1000</f>
        <v>#REF!</v>
      </c>
      <c r="BC365" s="176" t="e">
        <f>#REF!/1000</f>
        <v>#REF!</v>
      </c>
      <c r="BD365" s="176" t="e">
        <f>#REF!/1000</f>
        <v>#REF!</v>
      </c>
      <c r="BE365" s="177" t="e">
        <f>#REF!/1000</f>
        <v>#REF!</v>
      </c>
      <c r="BF365" s="177" t="e">
        <f>#REF!/1000</f>
        <v>#REF!</v>
      </c>
      <c r="BG365" s="178" t="e">
        <f t="shared" si="380"/>
        <v>#REF!</v>
      </c>
    </row>
    <row r="366" ht="16" customHeight="1" spans="1:59">
      <c r="A366" s="22">
        <v>360</v>
      </c>
      <c r="B366" s="39" t="s">
        <v>5933</v>
      </c>
      <c r="C366" s="68" t="s">
        <v>5934</v>
      </c>
      <c r="D366" s="22">
        <v>179</v>
      </c>
      <c r="E366" s="22">
        <v>1</v>
      </c>
      <c r="F366" s="144">
        <v>2403315643</v>
      </c>
      <c r="G366" s="144" t="s">
        <v>3704</v>
      </c>
      <c r="H366" s="144" t="s">
        <v>3704</v>
      </c>
      <c r="I366" s="144" t="s">
        <v>5352</v>
      </c>
      <c r="J366" s="144" t="s">
        <v>5314</v>
      </c>
      <c r="K366" s="144">
        <f t="shared" si="370"/>
        <v>0.3</v>
      </c>
      <c r="L366" s="157">
        <v>0.3</v>
      </c>
      <c r="M366" s="171">
        <v>0.5</v>
      </c>
      <c r="N366" s="171">
        <v>0.05</v>
      </c>
      <c r="O366" s="171"/>
      <c r="P366" s="171">
        <v>0.225</v>
      </c>
      <c r="Q366" s="171"/>
      <c r="R366" s="171"/>
      <c r="S366" s="171">
        <v>0.1</v>
      </c>
      <c r="T366" s="171">
        <v>0.125</v>
      </c>
      <c r="U366" s="171"/>
      <c r="V366" s="171"/>
      <c r="W366" s="22">
        <v>1</v>
      </c>
      <c r="X366" s="29">
        <v>656.37</v>
      </c>
      <c r="Y366" s="29">
        <v>656.37</v>
      </c>
      <c r="Z366" s="36">
        <v>196.34</v>
      </c>
      <c r="AA366" s="36">
        <f t="shared" si="371"/>
        <v>1</v>
      </c>
      <c r="AB366" s="29"/>
      <c r="AC366" s="29" t="e">
        <f t="shared" si="372"/>
        <v>#REF!</v>
      </c>
      <c r="AD366" s="29" t="e">
        <f t="shared" si="373"/>
        <v>#REF!</v>
      </c>
      <c r="AE366" s="172" t="e">
        <f t="shared" si="374"/>
        <v>#REF!</v>
      </c>
      <c r="AF366" s="28"/>
      <c r="AG366" s="24">
        <v>0.4</v>
      </c>
      <c r="AH366" s="173">
        <f t="shared" si="375"/>
        <v>1</v>
      </c>
      <c r="AI366" s="173">
        <v>0.4</v>
      </c>
      <c r="AJ366" s="173">
        <f t="shared" si="376"/>
        <v>-0.6</v>
      </c>
      <c r="AK366" s="134">
        <f t="shared" si="377"/>
        <v>0.3</v>
      </c>
      <c r="AL366" s="174">
        <f t="shared" ref="AL366:AU366" si="419">M366</f>
        <v>0.5</v>
      </c>
      <c r="AM366" s="174">
        <f t="shared" si="419"/>
        <v>0.05</v>
      </c>
      <c r="AN366" s="174">
        <f t="shared" si="419"/>
        <v>0</v>
      </c>
      <c r="AO366" s="174">
        <f t="shared" si="419"/>
        <v>0.225</v>
      </c>
      <c r="AP366" s="174">
        <f t="shared" si="419"/>
        <v>0</v>
      </c>
      <c r="AQ366" s="174">
        <f t="shared" si="419"/>
        <v>0</v>
      </c>
      <c r="AR366" s="174">
        <f t="shared" si="419"/>
        <v>0.1</v>
      </c>
      <c r="AS366" s="174">
        <f t="shared" si="419"/>
        <v>0.125</v>
      </c>
      <c r="AT366" s="174">
        <f t="shared" si="419"/>
        <v>0</v>
      </c>
      <c r="AU366" s="174">
        <f t="shared" si="419"/>
        <v>0</v>
      </c>
      <c r="AV366" s="175">
        <f t="shared" si="379"/>
        <v>1</v>
      </c>
      <c r="AW366" s="176" t="e">
        <f>#REF!/1000</f>
        <v>#REF!</v>
      </c>
      <c r="AX366" s="176" t="e">
        <f>#REF!/1000</f>
        <v>#REF!</v>
      </c>
      <c r="AY366" s="176" t="e">
        <f>#REF!/1000</f>
        <v>#REF!</v>
      </c>
      <c r="AZ366" s="176" t="e">
        <f>#REF!/1000</f>
        <v>#REF!</v>
      </c>
      <c r="BA366" s="176" t="e">
        <f>#REF!/1000</f>
        <v>#REF!</v>
      </c>
      <c r="BB366" s="176" t="e">
        <f>#REF!/1000</f>
        <v>#REF!</v>
      </c>
      <c r="BC366" s="176" t="e">
        <f>#REF!/1000</f>
        <v>#REF!</v>
      </c>
      <c r="BD366" s="176" t="e">
        <f>#REF!/1000</f>
        <v>#REF!</v>
      </c>
      <c r="BE366" s="177" t="e">
        <f>#REF!/1000</f>
        <v>#REF!</v>
      </c>
      <c r="BF366" s="177" t="e">
        <f>#REF!/1000</f>
        <v>#REF!</v>
      </c>
      <c r="BG366" s="178" t="e">
        <f t="shared" si="380"/>
        <v>#REF!</v>
      </c>
    </row>
    <row r="367" ht="16" customHeight="1" spans="1:59">
      <c r="A367" s="22">
        <v>361</v>
      </c>
      <c r="B367" s="39" t="s">
        <v>430</v>
      </c>
      <c r="C367" s="68" t="s">
        <v>431</v>
      </c>
      <c r="D367" s="22">
        <v>202</v>
      </c>
      <c r="E367" s="22">
        <v>2</v>
      </c>
      <c r="F367" s="144">
        <v>2403314097</v>
      </c>
      <c r="G367" s="144" t="s">
        <v>3704</v>
      </c>
      <c r="H367" s="144" t="s">
        <v>3704</v>
      </c>
      <c r="I367" s="144" t="s">
        <v>5352</v>
      </c>
      <c r="J367" s="144" t="s">
        <v>5314</v>
      </c>
      <c r="K367" s="144">
        <f t="shared" si="370"/>
        <v>0.3</v>
      </c>
      <c r="L367" s="157">
        <v>0.6</v>
      </c>
      <c r="M367" s="171">
        <v>0.485294117647059</v>
      </c>
      <c r="N367" s="171">
        <v>0.0441176470588235</v>
      </c>
      <c r="O367" s="171"/>
      <c r="P367" s="171">
        <v>0.220588235294118</v>
      </c>
      <c r="Q367" s="171"/>
      <c r="R367" s="171"/>
      <c r="S367" s="171">
        <v>0.117647058823529</v>
      </c>
      <c r="T367" s="171">
        <v>0.132352941176471</v>
      </c>
      <c r="U367" s="171"/>
      <c r="V367" s="171"/>
      <c r="W367" s="22">
        <v>2</v>
      </c>
      <c r="X367" s="29">
        <v>214.415</v>
      </c>
      <c r="Y367" s="29">
        <v>428.83</v>
      </c>
      <c r="Z367" s="36">
        <v>117.8</v>
      </c>
      <c r="AA367" s="36">
        <f t="shared" si="371"/>
        <v>2</v>
      </c>
      <c r="AB367" s="29"/>
      <c r="AC367" s="29" t="e">
        <f t="shared" si="372"/>
        <v>#REF!</v>
      </c>
      <c r="AD367" s="29" t="e">
        <f t="shared" si="373"/>
        <v>#REF!</v>
      </c>
      <c r="AE367" s="172" t="e">
        <f t="shared" si="374"/>
        <v>#REF!</v>
      </c>
      <c r="AF367" s="28"/>
      <c r="AG367" s="24">
        <v>0.68</v>
      </c>
      <c r="AH367" s="173">
        <f t="shared" si="375"/>
        <v>1</v>
      </c>
      <c r="AI367" s="173">
        <v>0.675</v>
      </c>
      <c r="AJ367" s="173">
        <f t="shared" si="376"/>
        <v>-0.32</v>
      </c>
      <c r="AK367" s="134">
        <f t="shared" si="377"/>
        <v>0.3</v>
      </c>
      <c r="AL367" s="174">
        <f t="shared" ref="AL367:AU367" si="420">M367</f>
        <v>0.485294117647059</v>
      </c>
      <c r="AM367" s="174">
        <f t="shared" si="420"/>
        <v>0.0441176470588235</v>
      </c>
      <c r="AN367" s="174">
        <f t="shared" si="420"/>
        <v>0</v>
      </c>
      <c r="AO367" s="174">
        <f t="shared" si="420"/>
        <v>0.220588235294118</v>
      </c>
      <c r="AP367" s="174">
        <f t="shared" si="420"/>
        <v>0</v>
      </c>
      <c r="AQ367" s="174">
        <f t="shared" si="420"/>
        <v>0</v>
      </c>
      <c r="AR367" s="174">
        <f t="shared" si="420"/>
        <v>0.117647058823529</v>
      </c>
      <c r="AS367" s="174">
        <f t="shared" si="420"/>
        <v>0.132352941176471</v>
      </c>
      <c r="AT367" s="174">
        <f t="shared" si="420"/>
        <v>0</v>
      </c>
      <c r="AU367" s="174">
        <f t="shared" si="420"/>
        <v>0</v>
      </c>
      <c r="AV367" s="175">
        <f t="shared" si="379"/>
        <v>1</v>
      </c>
      <c r="AW367" s="176" t="e">
        <f>#REF!/1000</f>
        <v>#REF!</v>
      </c>
      <c r="AX367" s="176" t="e">
        <f>#REF!/1000</f>
        <v>#REF!</v>
      </c>
      <c r="AY367" s="176" t="e">
        <f>#REF!/1000</f>
        <v>#REF!</v>
      </c>
      <c r="AZ367" s="176" t="e">
        <f>#REF!/1000</f>
        <v>#REF!</v>
      </c>
      <c r="BA367" s="176" t="e">
        <f>#REF!/1000</f>
        <v>#REF!</v>
      </c>
      <c r="BB367" s="176" t="e">
        <f>#REF!/1000</f>
        <v>#REF!</v>
      </c>
      <c r="BC367" s="176" t="e">
        <f>#REF!/1000</f>
        <v>#REF!</v>
      </c>
      <c r="BD367" s="176" t="e">
        <f>#REF!/1000</f>
        <v>#REF!</v>
      </c>
      <c r="BE367" s="177" t="e">
        <f>#REF!/1000</f>
        <v>#REF!</v>
      </c>
      <c r="BF367" s="177" t="e">
        <f>#REF!/1000</f>
        <v>#REF!</v>
      </c>
      <c r="BG367" s="178" t="e">
        <f t="shared" si="380"/>
        <v>#REF!</v>
      </c>
    </row>
    <row r="368" ht="16" customHeight="1" spans="1:59">
      <c r="A368" s="22">
        <v>362</v>
      </c>
      <c r="B368" s="39" t="s">
        <v>432</v>
      </c>
      <c r="C368" s="68" t="s">
        <v>433</v>
      </c>
      <c r="D368" s="22">
        <v>202</v>
      </c>
      <c r="E368" s="22">
        <v>1</v>
      </c>
      <c r="F368" s="144">
        <v>2403314264</v>
      </c>
      <c r="G368" s="144" t="s">
        <v>3704</v>
      </c>
      <c r="H368" s="144" t="s">
        <v>3704</v>
      </c>
      <c r="I368" s="144" t="s">
        <v>5352</v>
      </c>
      <c r="J368" s="144" t="s">
        <v>5314</v>
      </c>
      <c r="K368" s="144">
        <f t="shared" si="370"/>
        <v>0.3</v>
      </c>
      <c r="L368" s="157">
        <v>0.3</v>
      </c>
      <c r="M368" s="171">
        <v>0.48</v>
      </c>
      <c r="N368" s="171">
        <v>0.06</v>
      </c>
      <c r="O368" s="171"/>
      <c r="P368" s="171">
        <v>0.22</v>
      </c>
      <c r="Q368" s="171"/>
      <c r="R368" s="171"/>
      <c r="S368" s="171">
        <v>0.1</v>
      </c>
      <c r="T368" s="171">
        <v>0.14</v>
      </c>
      <c r="U368" s="171"/>
      <c r="V368" s="171"/>
      <c r="W368" s="22">
        <v>1</v>
      </c>
      <c r="X368" s="29">
        <v>181.27</v>
      </c>
      <c r="Y368" s="29">
        <v>181.27</v>
      </c>
      <c r="Z368" s="36">
        <v>49.09</v>
      </c>
      <c r="AA368" s="36">
        <f t="shared" si="371"/>
        <v>1</v>
      </c>
      <c r="AB368" s="29"/>
      <c r="AC368" s="29" t="e">
        <f t="shared" si="372"/>
        <v>#REF!</v>
      </c>
      <c r="AD368" s="29" t="e">
        <f t="shared" si="373"/>
        <v>#REF!</v>
      </c>
      <c r="AE368" s="172" t="e">
        <f t="shared" si="374"/>
        <v>#REF!</v>
      </c>
      <c r="AF368" s="28"/>
      <c r="AG368" s="24">
        <v>0.5</v>
      </c>
      <c r="AH368" s="173">
        <f t="shared" si="375"/>
        <v>1</v>
      </c>
      <c r="AI368" s="173">
        <v>0.5</v>
      </c>
      <c r="AJ368" s="173">
        <f t="shared" si="376"/>
        <v>-0.5</v>
      </c>
      <c r="AK368" s="134">
        <f t="shared" si="377"/>
        <v>0.3</v>
      </c>
      <c r="AL368" s="174">
        <f t="shared" ref="AL368:AU368" si="421">M368</f>
        <v>0.48</v>
      </c>
      <c r="AM368" s="174">
        <f t="shared" si="421"/>
        <v>0.06</v>
      </c>
      <c r="AN368" s="174">
        <f t="shared" si="421"/>
        <v>0</v>
      </c>
      <c r="AO368" s="174">
        <f t="shared" si="421"/>
        <v>0.22</v>
      </c>
      <c r="AP368" s="174">
        <f t="shared" si="421"/>
        <v>0</v>
      </c>
      <c r="AQ368" s="174">
        <f t="shared" si="421"/>
        <v>0</v>
      </c>
      <c r="AR368" s="174">
        <f t="shared" si="421"/>
        <v>0.1</v>
      </c>
      <c r="AS368" s="174">
        <f t="shared" si="421"/>
        <v>0.14</v>
      </c>
      <c r="AT368" s="174">
        <f t="shared" si="421"/>
        <v>0</v>
      </c>
      <c r="AU368" s="174">
        <f t="shared" si="421"/>
        <v>0</v>
      </c>
      <c r="AV368" s="175">
        <f t="shared" si="379"/>
        <v>1</v>
      </c>
      <c r="AW368" s="176" t="e">
        <f>#REF!/1000</f>
        <v>#REF!</v>
      </c>
      <c r="AX368" s="176" t="e">
        <f>#REF!/1000</f>
        <v>#REF!</v>
      </c>
      <c r="AY368" s="176" t="e">
        <f>#REF!/1000</f>
        <v>#REF!</v>
      </c>
      <c r="AZ368" s="176" t="e">
        <f>#REF!/1000</f>
        <v>#REF!</v>
      </c>
      <c r="BA368" s="176" t="e">
        <f>#REF!/1000</f>
        <v>#REF!</v>
      </c>
      <c r="BB368" s="176" t="e">
        <f>#REF!/1000</f>
        <v>#REF!</v>
      </c>
      <c r="BC368" s="176" t="e">
        <f>#REF!/1000</f>
        <v>#REF!</v>
      </c>
      <c r="BD368" s="176" t="e">
        <f>#REF!/1000</f>
        <v>#REF!</v>
      </c>
      <c r="BE368" s="177" t="e">
        <f>#REF!/1000</f>
        <v>#REF!</v>
      </c>
      <c r="BF368" s="177" t="e">
        <f>#REF!/1000</f>
        <v>#REF!</v>
      </c>
      <c r="BG368" s="178" t="e">
        <f t="shared" si="380"/>
        <v>#REF!</v>
      </c>
    </row>
    <row r="369" ht="16" customHeight="1" spans="1:59">
      <c r="A369" s="22">
        <v>363</v>
      </c>
      <c r="B369" s="39" t="s">
        <v>5935</v>
      </c>
      <c r="C369" s="68" t="s">
        <v>5936</v>
      </c>
      <c r="D369" s="22">
        <v>179</v>
      </c>
      <c r="E369" s="22">
        <v>1</v>
      </c>
      <c r="F369" s="144">
        <v>2403314245</v>
      </c>
      <c r="G369" s="144" t="s">
        <v>3704</v>
      </c>
      <c r="H369" s="144" t="s">
        <v>3704</v>
      </c>
      <c r="I369" s="144" t="s">
        <v>5352</v>
      </c>
      <c r="J369" s="144" t="s">
        <v>5314</v>
      </c>
      <c r="K369" s="144">
        <f t="shared" si="370"/>
        <v>0.3</v>
      </c>
      <c r="L369" s="157">
        <v>0.3</v>
      </c>
      <c r="M369" s="171">
        <v>0.5</v>
      </c>
      <c r="N369" s="171">
        <v>0.0333333333333333</v>
      </c>
      <c r="O369" s="171"/>
      <c r="P369" s="171">
        <v>0.233333333333333</v>
      </c>
      <c r="Q369" s="171"/>
      <c r="R369" s="171"/>
      <c r="S369" s="171">
        <v>0.1</v>
      </c>
      <c r="T369" s="171">
        <v>0.133333333333333</v>
      </c>
      <c r="U369" s="171"/>
      <c r="V369" s="171"/>
      <c r="W369" s="22">
        <v>1</v>
      </c>
      <c r="X369" s="29">
        <v>135.25</v>
      </c>
      <c r="Y369" s="29">
        <v>135.25</v>
      </c>
      <c r="Z369" s="36">
        <v>39.27</v>
      </c>
      <c r="AA369" s="36">
        <f t="shared" si="371"/>
        <v>1</v>
      </c>
      <c r="AB369" s="29"/>
      <c r="AC369" s="29" t="e">
        <f t="shared" si="372"/>
        <v>#REF!</v>
      </c>
      <c r="AD369" s="29" t="e">
        <f t="shared" si="373"/>
        <v>#REF!</v>
      </c>
      <c r="AE369" s="172" t="e">
        <f t="shared" si="374"/>
        <v>#REF!</v>
      </c>
      <c r="AF369" s="28"/>
      <c r="AG369" s="24">
        <v>0.3</v>
      </c>
      <c r="AH369" s="173">
        <f t="shared" si="375"/>
        <v>0.999999999999999</v>
      </c>
      <c r="AI369" s="173">
        <v>0.3</v>
      </c>
      <c r="AJ369" s="173">
        <f t="shared" si="376"/>
        <v>-0.699999999999999</v>
      </c>
      <c r="AK369" s="134">
        <f t="shared" si="377"/>
        <v>0.3</v>
      </c>
      <c r="AL369" s="174">
        <f t="shared" ref="AL369:AU369" si="422">M369</f>
        <v>0.5</v>
      </c>
      <c r="AM369" s="174">
        <f t="shared" si="422"/>
        <v>0.0333333333333333</v>
      </c>
      <c r="AN369" s="174">
        <f t="shared" si="422"/>
        <v>0</v>
      </c>
      <c r="AO369" s="174">
        <f t="shared" si="422"/>
        <v>0.233333333333333</v>
      </c>
      <c r="AP369" s="174">
        <f t="shared" si="422"/>
        <v>0</v>
      </c>
      <c r="AQ369" s="174">
        <f t="shared" si="422"/>
        <v>0</v>
      </c>
      <c r="AR369" s="174">
        <f t="shared" si="422"/>
        <v>0.1</v>
      </c>
      <c r="AS369" s="174">
        <f t="shared" si="422"/>
        <v>0.133333333333333</v>
      </c>
      <c r="AT369" s="174">
        <f t="shared" si="422"/>
        <v>0</v>
      </c>
      <c r="AU369" s="174">
        <f t="shared" si="422"/>
        <v>0</v>
      </c>
      <c r="AV369" s="175">
        <f t="shared" si="379"/>
        <v>0.999999999999999</v>
      </c>
      <c r="AW369" s="176" t="e">
        <f>#REF!/1000</f>
        <v>#REF!</v>
      </c>
      <c r="AX369" s="176" t="e">
        <f>#REF!/1000</f>
        <v>#REF!</v>
      </c>
      <c r="AY369" s="176" t="e">
        <f>#REF!/1000</f>
        <v>#REF!</v>
      </c>
      <c r="AZ369" s="176" t="e">
        <f>#REF!/1000</f>
        <v>#REF!</v>
      </c>
      <c r="BA369" s="176" t="e">
        <f>#REF!/1000</f>
        <v>#REF!</v>
      </c>
      <c r="BB369" s="176" t="e">
        <f>#REF!/1000</f>
        <v>#REF!</v>
      </c>
      <c r="BC369" s="176" t="e">
        <f>#REF!/1000</f>
        <v>#REF!</v>
      </c>
      <c r="BD369" s="176" t="e">
        <f>#REF!/1000</f>
        <v>#REF!</v>
      </c>
      <c r="BE369" s="177" t="e">
        <f>#REF!/1000</f>
        <v>#REF!</v>
      </c>
      <c r="BF369" s="177" t="e">
        <f>#REF!/1000</f>
        <v>#REF!</v>
      </c>
      <c r="BG369" s="178" t="e">
        <f t="shared" si="380"/>
        <v>#REF!</v>
      </c>
    </row>
    <row r="370" ht="16" customHeight="1" spans="1:59">
      <c r="A370" s="22">
        <v>364</v>
      </c>
      <c r="B370" s="39" t="s">
        <v>5937</v>
      </c>
      <c r="C370" s="68" t="s">
        <v>5938</v>
      </c>
      <c r="D370" s="22">
        <v>179</v>
      </c>
      <c r="E370" s="22">
        <v>1</v>
      </c>
      <c r="F370" s="144">
        <v>2403314155</v>
      </c>
      <c r="G370" s="144" t="s">
        <v>3704</v>
      </c>
      <c r="H370" s="144" t="s">
        <v>3704</v>
      </c>
      <c r="I370" s="144" t="s">
        <v>5352</v>
      </c>
      <c r="J370" s="144" t="s">
        <v>5314</v>
      </c>
      <c r="K370" s="144">
        <f t="shared" si="370"/>
        <v>0.3</v>
      </c>
      <c r="L370" s="157">
        <v>0.3</v>
      </c>
      <c r="M370" s="171">
        <v>0.48</v>
      </c>
      <c r="N370" s="171">
        <v>0.04</v>
      </c>
      <c r="O370" s="171"/>
      <c r="P370" s="171">
        <v>0.24</v>
      </c>
      <c r="Q370" s="171"/>
      <c r="R370" s="171"/>
      <c r="S370" s="171">
        <v>0.12</v>
      </c>
      <c r="T370" s="171">
        <v>0.12</v>
      </c>
      <c r="U370" s="171"/>
      <c r="V370" s="171"/>
      <c r="W370" s="22">
        <v>1</v>
      </c>
      <c r="X370" s="29">
        <v>87.52</v>
      </c>
      <c r="Y370" s="29">
        <v>87.52</v>
      </c>
      <c r="Z370" s="36">
        <v>25.52</v>
      </c>
      <c r="AA370" s="36">
        <f t="shared" si="371"/>
        <v>1</v>
      </c>
      <c r="AB370" s="29"/>
      <c r="AC370" s="29" t="e">
        <f t="shared" si="372"/>
        <v>#REF!</v>
      </c>
      <c r="AD370" s="29" t="e">
        <f t="shared" si="373"/>
        <v>#REF!</v>
      </c>
      <c r="AE370" s="172" t="e">
        <f t="shared" si="374"/>
        <v>#REF!</v>
      </c>
      <c r="AF370" s="28"/>
      <c r="AG370" s="24">
        <v>0.25</v>
      </c>
      <c r="AH370" s="173">
        <f t="shared" si="375"/>
        <v>1</v>
      </c>
      <c r="AI370" s="173">
        <v>0.25</v>
      </c>
      <c r="AJ370" s="173">
        <f t="shared" si="376"/>
        <v>-0.75</v>
      </c>
      <c r="AK370" s="134">
        <f t="shared" si="377"/>
        <v>0.3</v>
      </c>
      <c r="AL370" s="174">
        <f t="shared" ref="AL370:AU370" si="423">M370</f>
        <v>0.48</v>
      </c>
      <c r="AM370" s="174">
        <f t="shared" si="423"/>
        <v>0.04</v>
      </c>
      <c r="AN370" s="174">
        <f t="shared" si="423"/>
        <v>0</v>
      </c>
      <c r="AO370" s="174">
        <f t="shared" si="423"/>
        <v>0.24</v>
      </c>
      <c r="AP370" s="174">
        <f t="shared" si="423"/>
        <v>0</v>
      </c>
      <c r="AQ370" s="174">
        <f t="shared" si="423"/>
        <v>0</v>
      </c>
      <c r="AR370" s="174">
        <f t="shared" si="423"/>
        <v>0.12</v>
      </c>
      <c r="AS370" s="174">
        <f t="shared" si="423"/>
        <v>0.12</v>
      </c>
      <c r="AT370" s="174">
        <f t="shared" si="423"/>
        <v>0</v>
      </c>
      <c r="AU370" s="174">
        <f t="shared" si="423"/>
        <v>0</v>
      </c>
      <c r="AV370" s="175">
        <f t="shared" si="379"/>
        <v>1</v>
      </c>
      <c r="AW370" s="176" t="e">
        <f>#REF!/1000</f>
        <v>#REF!</v>
      </c>
      <c r="AX370" s="176" t="e">
        <f>#REF!/1000</f>
        <v>#REF!</v>
      </c>
      <c r="AY370" s="176" t="e">
        <f>#REF!/1000</f>
        <v>#REF!</v>
      </c>
      <c r="AZ370" s="176" t="e">
        <f>#REF!/1000</f>
        <v>#REF!</v>
      </c>
      <c r="BA370" s="176" t="e">
        <f>#REF!/1000</f>
        <v>#REF!</v>
      </c>
      <c r="BB370" s="176" t="e">
        <f>#REF!/1000</f>
        <v>#REF!</v>
      </c>
      <c r="BC370" s="176" t="e">
        <f>#REF!/1000</f>
        <v>#REF!</v>
      </c>
      <c r="BD370" s="176" t="e">
        <f>#REF!/1000</f>
        <v>#REF!</v>
      </c>
      <c r="BE370" s="177" t="e">
        <f>#REF!/1000</f>
        <v>#REF!</v>
      </c>
      <c r="BF370" s="177" t="e">
        <f>#REF!/1000</f>
        <v>#REF!</v>
      </c>
      <c r="BG370" s="178" t="e">
        <f t="shared" si="380"/>
        <v>#REF!</v>
      </c>
    </row>
    <row r="371" ht="16" customHeight="1" spans="1:59">
      <c r="A371" s="22">
        <v>365</v>
      </c>
      <c r="B371" s="39" t="s">
        <v>5939</v>
      </c>
      <c r="C371" s="68" t="s">
        <v>5940</v>
      </c>
      <c r="D371" s="22">
        <v>179</v>
      </c>
      <c r="E371" s="22">
        <v>1</v>
      </c>
      <c r="F371" s="144">
        <v>2403314087</v>
      </c>
      <c r="G371" s="144" t="s">
        <v>3704</v>
      </c>
      <c r="H371" s="144" t="s">
        <v>3704</v>
      </c>
      <c r="I371" s="144" t="s">
        <v>5352</v>
      </c>
      <c r="J371" s="144" t="s">
        <v>5314</v>
      </c>
      <c r="K371" s="144">
        <f t="shared" si="370"/>
        <v>0.3</v>
      </c>
      <c r="L371" s="157">
        <v>0.3</v>
      </c>
      <c r="M371" s="171">
        <v>0.5</v>
      </c>
      <c r="N371" s="171">
        <v>0.0333333333333333</v>
      </c>
      <c r="O371" s="171"/>
      <c r="P371" s="171">
        <v>0.233333333333333</v>
      </c>
      <c r="Q371" s="171"/>
      <c r="R371" s="171"/>
      <c r="S371" s="171">
        <v>0.1</v>
      </c>
      <c r="T371" s="171">
        <v>0.133333333333333</v>
      </c>
      <c r="U371" s="171"/>
      <c r="V371" s="171"/>
      <c r="W371" s="22">
        <v>1</v>
      </c>
      <c r="X371" s="29">
        <v>87.52</v>
      </c>
      <c r="Y371" s="29">
        <v>87.52</v>
      </c>
      <c r="Z371" s="36">
        <v>25.52</v>
      </c>
      <c r="AA371" s="36">
        <f t="shared" si="371"/>
        <v>1</v>
      </c>
      <c r="AB371" s="29"/>
      <c r="AC371" s="29" t="e">
        <f t="shared" si="372"/>
        <v>#REF!</v>
      </c>
      <c r="AD371" s="29" t="e">
        <f t="shared" si="373"/>
        <v>#REF!</v>
      </c>
      <c r="AE371" s="172" t="e">
        <f t="shared" si="374"/>
        <v>#REF!</v>
      </c>
      <c r="AF371" s="28"/>
      <c r="AG371" s="24">
        <v>0.3</v>
      </c>
      <c r="AH371" s="173">
        <f t="shared" si="375"/>
        <v>0.999999999999999</v>
      </c>
      <c r="AI371" s="173">
        <v>0.3</v>
      </c>
      <c r="AJ371" s="173">
        <f t="shared" si="376"/>
        <v>-0.699999999999999</v>
      </c>
      <c r="AK371" s="134">
        <f t="shared" si="377"/>
        <v>0.3</v>
      </c>
      <c r="AL371" s="174">
        <f t="shared" ref="AL371:AU371" si="424">M371</f>
        <v>0.5</v>
      </c>
      <c r="AM371" s="174">
        <f t="shared" si="424"/>
        <v>0.0333333333333333</v>
      </c>
      <c r="AN371" s="174">
        <f t="shared" si="424"/>
        <v>0</v>
      </c>
      <c r="AO371" s="174">
        <f t="shared" si="424"/>
        <v>0.233333333333333</v>
      </c>
      <c r="AP371" s="174">
        <f t="shared" si="424"/>
        <v>0</v>
      </c>
      <c r="AQ371" s="174">
        <f t="shared" si="424"/>
        <v>0</v>
      </c>
      <c r="AR371" s="174">
        <f t="shared" si="424"/>
        <v>0.1</v>
      </c>
      <c r="AS371" s="174">
        <f t="shared" si="424"/>
        <v>0.133333333333333</v>
      </c>
      <c r="AT371" s="174">
        <f t="shared" si="424"/>
        <v>0</v>
      </c>
      <c r="AU371" s="174">
        <f t="shared" si="424"/>
        <v>0</v>
      </c>
      <c r="AV371" s="175">
        <f t="shared" si="379"/>
        <v>0.999999999999999</v>
      </c>
      <c r="AW371" s="176" t="e">
        <f>#REF!/1000</f>
        <v>#REF!</v>
      </c>
      <c r="AX371" s="176" t="e">
        <f>#REF!/1000</f>
        <v>#REF!</v>
      </c>
      <c r="AY371" s="176" t="e">
        <f>#REF!/1000</f>
        <v>#REF!</v>
      </c>
      <c r="AZ371" s="176" t="e">
        <f>#REF!/1000</f>
        <v>#REF!</v>
      </c>
      <c r="BA371" s="176" t="e">
        <f>#REF!/1000</f>
        <v>#REF!</v>
      </c>
      <c r="BB371" s="176" t="e">
        <f>#REF!/1000</f>
        <v>#REF!</v>
      </c>
      <c r="BC371" s="176" t="e">
        <f>#REF!/1000</f>
        <v>#REF!</v>
      </c>
      <c r="BD371" s="176" t="e">
        <f>#REF!/1000</f>
        <v>#REF!</v>
      </c>
      <c r="BE371" s="177" t="e">
        <f>#REF!/1000</f>
        <v>#REF!</v>
      </c>
      <c r="BF371" s="177" t="e">
        <f>#REF!/1000</f>
        <v>#REF!</v>
      </c>
      <c r="BG371" s="178" t="e">
        <f t="shared" si="380"/>
        <v>#REF!</v>
      </c>
    </row>
    <row r="372" ht="16" customHeight="1" spans="1:59">
      <c r="A372" s="22">
        <v>366</v>
      </c>
      <c r="B372" s="39" t="s">
        <v>440</v>
      </c>
      <c r="C372" s="68" t="s">
        <v>441</v>
      </c>
      <c r="D372" s="22">
        <v>202</v>
      </c>
      <c r="E372" s="22">
        <v>3</v>
      </c>
      <c r="F372" s="144">
        <v>2403315146</v>
      </c>
      <c r="G372" s="144" t="s">
        <v>3704</v>
      </c>
      <c r="H372" s="144" t="s">
        <v>3704</v>
      </c>
      <c r="I372" s="144" t="s">
        <v>5352</v>
      </c>
      <c r="J372" s="144" t="s">
        <v>5314</v>
      </c>
      <c r="K372" s="144">
        <f t="shared" si="370"/>
        <v>0.3</v>
      </c>
      <c r="L372" s="157">
        <v>0.9</v>
      </c>
      <c r="M372" s="171">
        <v>0.5</v>
      </c>
      <c r="N372" s="171">
        <v>0.05</v>
      </c>
      <c r="O372" s="171"/>
      <c r="P372" s="171">
        <v>0.2</v>
      </c>
      <c r="Q372" s="171"/>
      <c r="R372" s="171"/>
      <c r="S372" s="171">
        <v>0.1</v>
      </c>
      <c r="T372" s="171">
        <v>0.15</v>
      </c>
      <c r="U372" s="171"/>
      <c r="V372" s="171"/>
      <c r="W372" s="22">
        <v>3</v>
      </c>
      <c r="X372" s="29">
        <v>72.4866666666667</v>
      </c>
      <c r="Y372" s="29">
        <v>217.46</v>
      </c>
      <c r="Z372" s="36">
        <v>64.8</v>
      </c>
      <c r="AA372" s="36">
        <f t="shared" si="371"/>
        <v>3</v>
      </c>
      <c r="AB372" s="29"/>
      <c r="AC372" s="29" t="e">
        <f t="shared" si="372"/>
        <v>#REF!</v>
      </c>
      <c r="AD372" s="29" t="e">
        <f t="shared" si="373"/>
        <v>#REF!</v>
      </c>
      <c r="AE372" s="172" t="e">
        <f t="shared" si="374"/>
        <v>#REF!</v>
      </c>
      <c r="AF372" s="28"/>
      <c r="AG372" s="24">
        <v>0.2</v>
      </c>
      <c r="AH372" s="173">
        <f t="shared" si="375"/>
        <v>1</v>
      </c>
      <c r="AI372" s="173">
        <v>0.2</v>
      </c>
      <c r="AJ372" s="173">
        <f t="shared" si="376"/>
        <v>-0.8</v>
      </c>
      <c r="AK372" s="134">
        <f t="shared" si="377"/>
        <v>0.3</v>
      </c>
      <c r="AL372" s="174">
        <f t="shared" ref="AL372:AU372" si="425">M372</f>
        <v>0.5</v>
      </c>
      <c r="AM372" s="174">
        <f t="shared" si="425"/>
        <v>0.05</v>
      </c>
      <c r="AN372" s="174">
        <f t="shared" si="425"/>
        <v>0</v>
      </c>
      <c r="AO372" s="174">
        <f t="shared" si="425"/>
        <v>0.2</v>
      </c>
      <c r="AP372" s="174">
        <f t="shared" si="425"/>
        <v>0</v>
      </c>
      <c r="AQ372" s="174">
        <f t="shared" si="425"/>
        <v>0</v>
      </c>
      <c r="AR372" s="174">
        <f t="shared" si="425"/>
        <v>0.1</v>
      </c>
      <c r="AS372" s="174">
        <f t="shared" si="425"/>
        <v>0.15</v>
      </c>
      <c r="AT372" s="174">
        <f t="shared" si="425"/>
        <v>0</v>
      </c>
      <c r="AU372" s="174">
        <f t="shared" si="425"/>
        <v>0</v>
      </c>
      <c r="AV372" s="175">
        <f t="shared" si="379"/>
        <v>1</v>
      </c>
      <c r="AW372" s="176" t="e">
        <f>#REF!/1000</f>
        <v>#REF!</v>
      </c>
      <c r="AX372" s="176" t="e">
        <f>#REF!/1000</f>
        <v>#REF!</v>
      </c>
      <c r="AY372" s="176" t="e">
        <f>#REF!/1000</f>
        <v>#REF!</v>
      </c>
      <c r="AZ372" s="176" t="e">
        <f>#REF!/1000</f>
        <v>#REF!</v>
      </c>
      <c r="BA372" s="176" t="e">
        <f>#REF!/1000</f>
        <v>#REF!</v>
      </c>
      <c r="BB372" s="176" t="e">
        <f>#REF!/1000</f>
        <v>#REF!</v>
      </c>
      <c r="BC372" s="176" t="e">
        <f>#REF!/1000</f>
        <v>#REF!</v>
      </c>
      <c r="BD372" s="176" t="e">
        <f>#REF!/1000</f>
        <v>#REF!</v>
      </c>
      <c r="BE372" s="177" t="e">
        <f>#REF!/1000</f>
        <v>#REF!</v>
      </c>
      <c r="BF372" s="177" t="e">
        <f>#REF!/1000</f>
        <v>#REF!</v>
      </c>
      <c r="BG372" s="178" t="e">
        <f t="shared" si="380"/>
        <v>#REF!</v>
      </c>
    </row>
    <row r="373" ht="16" customHeight="1" spans="1:59">
      <c r="A373" s="22">
        <v>367</v>
      </c>
      <c r="B373" s="39" t="s">
        <v>5941</v>
      </c>
      <c r="C373" s="68" t="s">
        <v>5942</v>
      </c>
      <c r="D373" s="22">
        <v>138</v>
      </c>
      <c r="E373" s="22">
        <v>1</v>
      </c>
      <c r="F373" s="144">
        <v>83632</v>
      </c>
      <c r="G373" s="144" t="s">
        <v>3704</v>
      </c>
      <c r="H373" s="144" t="s">
        <v>3704</v>
      </c>
      <c r="I373" s="144" t="s">
        <v>5321</v>
      </c>
      <c r="J373" s="144" t="s">
        <v>5314</v>
      </c>
      <c r="K373" s="144">
        <f t="shared" si="370"/>
        <v>25</v>
      </c>
      <c r="L373" s="157">
        <v>25</v>
      </c>
      <c r="M373" s="171"/>
      <c r="N373" s="171">
        <v>0.15</v>
      </c>
      <c r="O373" s="171">
        <v>0.5</v>
      </c>
      <c r="P373" s="171">
        <v>0.02</v>
      </c>
      <c r="Q373" s="171"/>
      <c r="R373" s="171">
        <v>0.01</v>
      </c>
      <c r="S373" s="171">
        <v>0.25</v>
      </c>
      <c r="T373" s="171">
        <v>0.07</v>
      </c>
      <c r="U373" s="171"/>
      <c r="V373" s="171"/>
      <c r="W373" s="22">
        <v>1</v>
      </c>
      <c r="X373" s="29">
        <v>7065.72</v>
      </c>
      <c r="Y373" s="29">
        <v>7065.72</v>
      </c>
      <c r="Z373" s="36">
        <v>2533.96</v>
      </c>
      <c r="AA373" s="36">
        <f t="shared" si="371"/>
        <v>1</v>
      </c>
      <c r="AB373" s="29"/>
      <c r="AC373" s="29" t="e">
        <f t="shared" si="372"/>
        <v>#REF!</v>
      </c>
      <c r="AD373" s="29" t="e">
        <f t="shared" si="373"/>
        <v>#REF!</v>
      </c>
      <c r="AE373" s="172" t="e">
        <f t="shared" si="374"/>
        <v>#REF!</v>
      </c>
      <c r="AF373" s="28"/>
      <c r="AG373" s="24">
        <v>35</v>
      </c>
      <c r="AH373" s="173">
        <f t="shared" si="375"/>
        <v>1</v>
      </c>
      <c r="AI373" s="173">
        <v>35</v>
      </c>
      <c r="AJ373" s="173">
        <f t="shared" si="376"/>
        <v>34</v>
      </c>
      <c r="AK373" s="134">
        <f t="shared" si="377"/>
        <v>25</v>
      </c>
      <c r="AL373" s="174">
        <f t="shared" ref="AL373:AU373" si="426">M373</f>
        <v>0</v>
      </c>
      <c r="AM373" s="174">
        <f t="shared" si="426"/>
        <v>0.15</v>
      </c>
      <c r="AN373" s="174">
        <f t="shared" si="426"/>
        <v>0.5</v>
      </c>
      <c r="AO373" s="174">
        <f t="shared" si="426"/>
        <v>0.02</v>
      </c>
      <c r="AP373" s="174">
        <f t="shared" si="426"/>
        <v>0</v>
      </c>
      <c r="AQ373" s="174">
        <f t="shared" si="426"/>
        <v>0.01</v>
      </c>
      <c r="AR373" s="174">
        <f t="shared" si="426"/>
        <v>0.25</v>
      </c>
      <c r="AS373" s="174">
        <f t="shared" si="426"/>
        <v>0.07</v>
      </c>
      <c r="AT373" s="174">
        <f t="shared" si="426"/>
        <v>0</v>
      </c>
      <c r="AU373" s="174">
        <f t="shared" si="426"/>
        <v>0</v>
      </c>
      <c r="AV373" s="175">
        <f t="shared" si="379"/>
        <v>1</v>
      </c>
      <c r="AW373" s="176" t="e">
        <f>#REF!/1000</f>
        <v>#REF!</v>
      </c>
      <c r="AX373" s="176" t="e">
        <f>#REF!/1000</f>
        <v>#REF!</v>
      </c>
      <c r="AY373" s="176" t="e">
        <f>#REF!/1000</f>
        <v>#REF!</v>
      </c>
      <c r="AZ373" s="176" t="e">
        <f>#REF!/1000</f>
        <v>#REF!</v>
      </c>
      <c r="BA373" s="176" t="e">
        <f>#REF!/1000</f>
        <v>#REF!</v>
      </c>
      <c r="BB373" s="176" t="e">
        <f>#REF!/1000</f>
        <v>#REF!</v>
      </c>
      <c r="BC373" s="176" t="e">
        <f>#REF!/1000</f>
        <v>#REF!</v>
      </c>
      <c r="BD373" s="176" t="e">
        <f>#REF!/1000</f>
        <v>#REF!</v>
      </c>
      <c r="BE373" s="177" t="e">
        <f>#REF!/1000</f>
        <v>#REF!</v>
      </c>
      <c r="BF373" s="177" t="e">
        <f>#REF!/1000</f>
        <v>#REF!</v>
      </c>
      <c r="BG373" s="178" t="e">
        <f t="shared" si="380"/>
        <v>#REF!</v>
      </c>
    </row>
    <row r="374" ht="16" customHeight="1" spans="1:59">
      <c r="A374" s="22">
        <v>368</v>
      </c>
      <c r="B374" s="39" t="s">
        <v>5943</v>
      </c>
      <c r="C374" s="68" t="s">
        <v>5944</v>
      </c>
      <c r="D374" s="22">
        <v>138</v>
      </c>
      <c r="E374" s="22">
        <v>1</v>
      </c>
      <c r="F374" s="144" t="s">
        <v>5945</v>
      </c>
      <c r="G374" s="144" t="s">
        <v>3704</v>
      </c>
      <c r="H374" s="144" t="s">
        <v>3704</v>
      </c>
      <c r="I374" s="144" t="s">
        <v>5321</v>
      </c>
      <c r="J374" s="144" t="s">
        <v>5314</v>
      </c>
      <c r="K374" s="144">
        <f t="shared" si="370"/>
        <v>25</v>
      </c>
      <c r="L374" s="157">
        <v>25</v>
      </c>
      <c r="M374" s="171"/>
      <c r="N374" s="171">
        <v>0.15</v>
      </c>
      <c r="O374" s="171">
        <v>0.5</v>
      </c>
      <c r="P374" s="171">
        <v>0.02</v>
      </c>
      <c r="Q374" s="171"/>
      <c r="R374" s="171">
        <v>0.01</v>
      </c>
      <c r="S374" s="171">
        <v>0.25</v>
      </c>
      <c r="T374" s="171">
        <v>0.07</v>
      </c>
      <c r="U374" s="171"/>
      <c r="V374" s="171"/>
      <c r="W374" s="22">
        <v>1</v>
      </c>
      <c r="X374" s="29">
        <v>4674.97</v>
      </c>
      <c r="Y374" s="29">
        <v>4674.97</v>
      </c>
      <c r="Z374" s="36">
        <v>4674.97</v>
      </c>
      <c r="AA374" s="36">
        <f t="shared" si="371"/>
        <v>1</v>
      </c>
      <c r="AB374" s="29"/>
      <c r="AC374" s="29" t="e">
        <f t="shared" si="372"/>
        <v>#REF!</v>
      </c>
      <c r="AD374" s="29" t="e">
        <f t="shared" si="373"/>
        <v>#REF!</v>
      </c>
      <c r="AE374" s="172" t="e">
        <f t="shared" si="374"/>
        <v>#REF!</v>
      </c>
      <c r="AF374" s="28"/>
      <c r="AG374" s="24">
        <v>25</v>
      </c>
      <c r="AH374" s="173">
        <f t="shared" si="375"/>
        <v>1</v>
      </c>
      <c r="AI374" s="173">
        <v>25</v>
      </c>
      <c r="AJ374" s="173">
        <f t="shared" si="376"/>
        <v>24</v>
      </c>
      <c r="AK374" s="134">
        <f t="shared" si="377"/>
        <v>25</v>
      </c>
      <c r="AL374" s="174">
        <f t="shared" ref="AL374:AU374" si="427">M374</f>
        <v>0</v>
      </c>
      <c r="AM374" s="174">
        <f t="shared" si="427"/>
        <v>0.15</v>
      </c>
      <c r="AN374" s="174">
        <f t="shared" si="427"/>
        <v>0.5</v>
      </c>
      <c r="AO374" s="174">
        <f t="shared" si="427"/>
        <v>0.02</v>
      </c>
      <c r="AP374" s="174">
        <f t="shared" si="427"/>
        <v>0</v>
      </c>
      <c r="AQ374" s="174">
        <f t="shared" si="427"/>
        <v>0.01</v>
      </c>
      <c r="AR374" s="174">
        <f t="shared" si="427"/>
        <v>0.25</v>
      </c>
      <c r="AS374" s="174">
        <f t="shared" si="427"/>
        <v>0.07</v>
      </c>
      <c r="AT374" s="174">
        <f t="shared" si="427"/>
        <v>0</v>
      </c>
      <c r="AU374" s="174">
        <f t="shared" si="427"/>
        <v>0</v>
      </c>
      <c r="AV374" s="175">
        <f t="shared" si="379"/>
        <v>1</v>
      </c>
      <c r="AW374" s="176" t="e">
        <f>#REF!/1000</f>
        <v>#REF!</v>
      </c>
      <c r="AX374" s="176" t="e">
        <f>#REF!/1000</f>
        <v>#REF!</v>
      </c>
      <c r="AY374" s="176" t="e">
        <f>#REF!/1000</f>
        <v>#REF!</v>
      </c>
      <c r="AZ374" s="176" t="e">
        <f>#REF!/1000</f>
        <v>#REF!</v>
      </c>
      <c r="BA374" s="176" t="e">
        <f>#REF!/1000</f>
        <v>#REF!</v>
      </c>
      <c r="BB374" s="176" t="e">
        <f>#REF!/1000</f>
        <v>#REF!</v>
      </c>
      <c r="BC374" s="176" t="e">
        <f>#REF!/1000</f>
        <v>#REF!</v>
      </c>
      <c r="BD374" s="176" t="e">
        <f>#REF!/1000</f>
        <v>#REF!</v>
      </c>
      <c r="BE374" s="177" t="e">
        <f>#REF!/1000</f>
        <v>#REF!</v>
      </c>
      <c r="BF374" s="177" t="e">
        <f>#REF!/1000</f>
        <v>#REF!</v>
      </c>
      <c r="BG374" s="178" t="e">
        <f t="shared" si="380"/>
        <v>#REF!</v>
      </c>
    </row>
    <row r="375" ht="16" customHeight="1" spans="1:59">
      <c r="A375" s="22">
        <v>369</v>
      </c>
      <c r="B375" s="39" t="s">
        <v>5946</v>
      </c>
      <c r="C375" s="68" t="s">
        <v>5947</v>
      </c>
      <c r="D375" s="22">
        <v>167</v>
      </c>
      <c r="E375" s="22">
        <v>1</v>
      </c>
      <c r="F375" s="144">
        <v>83634</v>
      </c>
      <c r="G375" s="144" t="s">
        <v>3704</v>
      </c>
      <c r="H375" s="144" t="s">
        <v>3704</v>
      </c>
      <c r="I375" s="144" t="s">
        <v>5321</v>
      </c>
      <c r="J375" s="144" t="s">
        <v>5314</v>
      </c>
      <c r="K375" s="144">
        <f t="shared" si="370"/>
        <v>25</v>
      </c>
      <c r="L375" s="157">
        <v>25</v>
      </c>
      <c r="M375" s="171"/>
      <c r="N375" s="171"/>
      <c r="O375" s="171">
        <v>0.15</v>
      </c>
      <c r="P375" s="171">
        <v>0.1</v>
      </c>
      <c r="Q375" s="171"/>
      <c r="R375" s="171"/>
      <c r="S375" s="171">
        <v>0.5</v>
      </c>
      <c r="T375" s="171">
        <v>0.25</v>
      </c>
      <c r="U375" s="171"/>
      <c r="V375" s="171"/>
      <c r="W375" s="22">
        <v>1</v>
      </c>
      <c r="X375" s="29">
        <v>501.4</v>
      </c>
      <c r="Y375" s="29">
        <v>501.4</v>
      </c>
      <c r="Z375" s="36">
        <v>146.19</v>
      </c>
      <c r="AA375" s="36">
        <f t="shared" si="371"/>
        <v>1</v>
      </c>
      <c r="AB375" s="29"/>
      <c r="AC375" s="29" t="e">
        <f t="shared" si="372"/>
        <v>#REF!</v>
      </c>
      <c r="AD375" s="29" t="e">
        <f t="shared" si="373"/>
        <v>#REF!</v>
      </c>
      <c r="AE375" s="172" t="e">
        <f t="shared" si="374"/>
        <v>#REF!</v>
      </c>
      <c r="AF375" s="28"/>
      <c r="AG375" s="24">
        <v>25</v>
      </c>
      <c r="AH375" s="173">
        <f t="shared" si="375"/>
        <v>1</v>
      </c>
      <c r="AI375" s="173"/>
      <c r="AJ375" s="173">
        <f t="shared" si="376"/>
        <v>24</v>
      </c>
      <c r="AK375" s="134">
        <f t="shared" si="377"/>
        <v>25</v>
      </c>
      <c r="AL375" s="174">
        <f t="shared" ref="AL375:AU375" si="428">M375</f>
        <v>0</v>
      </c>
      <c r="AM375" s="174">
        <f t="shared" si="428"/>
        <v>0</v>
      </c>
      <c r="AN375" s="174">
        <f t="shared" si="428"/>
        <v>0.15</v>
      </c>
      <c r="AO375" s="174">
        <f t="shared" si="428"/>
        <v>0.1</v>
      </c>
      <c r="AP375" s="174">
        <f t="shared" si="428"/>
        <v>0</v>
      </c>
      <c r="AQ375" s="174">
        <f t="shared" si="428"/>
        <v>0</v>
      </c>
      <c r="AR375" s="174">
        <f t="shared" si="428"/>
        <v>0.5</v>
      </c>
      <c r="AS375" s="174">
        <f t="shared" si="428"/>
        <v>0.25</v>
      </c>
      <c r="AT375" s="174">
        <f t="shared" si="428"/>
        <v>0</v>
      </c>
      <c r="AU375" s="174">
        <f t="shared" si="428"/>
        <v>0</v>
      </c>
      <c r="AV375" s="175">
        <f t="shared" si="379"/>
        <v>1</v>
      </c>
      <c r="AW375" s="176" t="e">
        <f>#REF!/1000</f>
        <v>#REF!</v>
      </c>
      <c r="AX375" s="176" t="e">
        <f>#REF!/1000</f>
        <v>#REF!</v>
      </c>
      <c r="AY375" s="176" t="e">
        <f>#REF!/1000</f>
        <v>#REF!</v>
      </c>
      <c r="AZ375" s="176" t="e">
        <f>#REF!/1000</f>
        <v>#REF!</v>
      </c>
      <c r="BA375" s="176" t="e">
        <f>#REF!/1000</f>
        <v>#REF!</v>
      </c>
      <c r="BB375" s="176" t="e">
        <f>#REF!/1000</f>
        <v>#REF!</v>
      </c>
      <c r="BC375" s="176" t="e">
        <f>#REF!/1000</f>
        <v>#REF!</v>
      </c>
      <c r="BD375" s="176" t="e">
        <f>#REF!/1000</f>
        <v>#REF!</v>
      </c>
      <c r="BE375" s="177" t="e">
        <f>#REF!/1000</f>
        <v>#REF!</v>
      </c>
      <c r="BF375" s="177" t="e">
        <f>#REF!/1000</f>
        <v>#REF!</v>
      </c>
      <c r="BG375" s="178" t="e">
        <f t="shared" si="380"/>
        <v>#REF!</v>
      </c>
    </row>
    <row r="376" ht="16" customHeight="1" spans="1:59">
      <c r="A376" s="22">
        <v>370</v>
      </c>
      <c r="B376" s="39" t="s">
        <v>5948</v>
      </c>
      <c r="C376" s="68" t="s">
        <v>5949</v>
      </c>
      <c r="D376" s="22">
        <v>130</v>
      </c>
      <c r="E376" s="22">
        <v>1</v>
      </c>
      <c r="F376" s="144">
        <v>83636</v>
      </c>
      <c r="G376" s="144" t="s">
        <v>3704</v>
      </c>
      <c r="H376" s="144" t="s">
        <v>3704</v>
      </c>
      <c r="I376" s="144" t="s">
        <v>5321</v>
      </c>
      <c r="J376" s="144" t="s">
        <v>5314</v>
      </c>
      <c r="K376" s="144">
        <f t="shared" si="370"/>
        <v>2</v>
      </c>
      <c r="L376" s="157">
        <v>2</v>
      </c>
      <c r="M376" s="171"/>
      <c r="N376" s="171">
        <v>0.15</v>
      </c>
      <c r="O376" s="171">
        <v>0.5</v>
      </c>
      <c r="P376" s="171">
        <v>0.02</v>
      </c>
      <c r="Q376" s="171"/>
      <c r="R376" s="171">
        <v>0.01</v>
      </c>
      <c r="S376" s="171">
        <v>0.25</v>
      </c>
      <c r="T376" s="171">
        <v>0.07</v>
      </c>
      <c r="U376" s="171"/>
      <c r="V376" s="171"/>
      <c r="W376" s="22">
        <v>1</v>
      </c>
      <c r="X376" s="29">
        <v>1274.99</v>
      </c>
      <c r="Y376" s="29">
        <v>1274.99</v>
      </c>
      <c r="Z376" s="36">
        <v>389.84</v>
      </c>
      <c r="AA376" s="36">
        <f t="shared" si="371"/>
        <v>1</v>
      </c>
      <c r="AB376" s="29"/>
      <c r="AC376" s="29" t="e">
        <f t="shared" si="372"/>
        <v>#REF!</v>
      </c>
      <c r="AD376" s="29" t="e">
        <f t="shared" si="373"/>
        <v>#REF!</v>
      </c>
      <c r="AE376" s="172" t="e">
        <f t="shared" si="374"/>
        <v>#REF!</v>
      </c>
      <c r="AF376" s="28"/>
      <c r="AG376" s="24">
        <v>2</v>
      </c>
      <c r="AH376" s="173">
        <f t="shared" si="375"/>
        <v>1</v>
      </c>
      <c r="AI376" s="173"/>
      <c r="AJ376" s="173">
        <f t="shared" si="376"/>
        <v>1</v>
      </c>
      <c r="AK376" s="134">
        <f t="shared" si="377"/>
        <v>2</v>
      </c>
      <c r="AL376" s="174">
        <f t="shared" ref="AL376:AU376" si="429">M376</f>
        <v>0</v>
      </c>
      <c r="AM376" s="174">
        <f t="shared" si="429"/>
        <v>0.15</v>
      </c>
      <c r="AN376" s="174">
        <f t="shared" si="429"/>
        <v>0.5</v>
      </c>
      <c r="AO376" s="174">
        <f t="shared" si="429"/>
        <v>0.02</v>
      </c>
      <c r="AP376" s="174">
        <f t="shared" si="429"/>
        <v>0</v>
      </c>
      <c r="AQ376" s="174">
        <f t="shared" si="429"/>
        <v>0.01</v>
      </c>
      <c r="AR376" s="174">
        <f t="shared" si="429"/>
        <v>0.25</v>
      </c>
      <c r="AS376" s="174">
        <f t="shared" si="429"/>
        <v>0.07</v>
      </c>
      <c r="AT376" s="174">
        <f t="shared" si="429"/>
        <v>0</v>
      </c>
      <c r="AU376" s="174">
        <f t="shared" si="429"/>
        <v>0</v>
      </c>
      <c r="AV376" s="175">
        <f t="shared" si="379"/>
        <v>1</v>
      </c>
      <c r="AW376" s="176" t="e">
        <f>#REF!/1000</f>
        <v>#REF!</v>
      </c>
      <c r="AX376" s="176" t="e">
        <f>#REF!/1000</f>
        <v>#REF!</v>
      </c>
      <c r="AY376" s="176" t="e">
        <f>#REF!/1000</f>
        <v>#REF!</v>
      </c>
      <c r="AZ376" s="176" t="e">
        <f>#REF!/1000</f>
        <v>#REF!</v>
      </c>
      <c r="BA376" s="176" t="e">
        <f>#REF!/1000</f>
        <v>#REF!</v>
      </c>
      <c r="BB376" s="176" t="e">
        <f>#REF!/1000</f>
        <v>#REF!</v>
      </c>
      <c r="BC376" s="176" t="e">
        <f>#REF!/1000</f>
        <v>#REF!</v>
      </c>
      <c r="BD376" s="176" t="e">
        <f>#REF!/1000</f>
        <v>#REF!</v>
      </c>
      <c r="BE376" s="177" t="e">
        <f>#REF!/1000</f>
        <v>#REF!</v>
      </c>
      <c r="BF376" s="177" t="e">
        <f>#REF!/1000</f>
        <v>#REF!</v>
      </c>
      <c r="BG376" s="178" t="e">
        <f t="shared" si="380"/>
        <v>#REF!</v>
      </c>
    </row>
    <row r="377" ht="16" customHeight="1" spans="1:59">
      <c r="A377" s="22">
        <v>371</v>
      </c>
      <c r="B377" s="39" t="s">
        <v>5950</v>
      </c>
      <c r="C377" s="68" t="s">
        <v>5951</v>
      </c>
      <c r="D377" s="22">
        <v>138</v>
      </c>
      <c r="E377" s="22">
        <v>1</v>
      </c>
      <c r="F377" s="144">
        <v>83637</v>
      </c>
      <c r="G377" s="144" t="s">
        <v>3704</v>
      </c>
      <c r="H377" s="144" t="s">
        <v>3704</v>
      </c>
      <c r="I377" s="144" t="s">
        <v>5321</v>
      </c>
      <c r="J377" s="144" t="s">
        <v>5314</v>
      </c>
      <c r="K377" s="144">
        <f t="shared" si="370"/>
        <v>5</v>
      </c>
      <c r="L377" s="157">
        <v>5</v>
      </c>
      <c r="M377" s="171"/>
      <c r="N377" s="171">
        <v>0.85</v>
      </c>
      <c r="O377" s="171">
        <v>0.05</v>
      </c>
      <c r="P377" s="171"/>
      <c r="Q377" s="171"/>
      <c r="R377" s="171">
        <v>0.1</v>
      </c>
      <c r="S377" s="171"/>
      <c r="T377" s="171"/>
      <c r="U377" s="171"/>
      <c r="V377" s="171"/>
      <c r="W377" s="22">
        <v>1</v>
      </c>
      <c r="X377" s="29">
        <v>57.1</v>
      </c>
      <c r="Y377" s="29">
        <v>57.1</v>
      </c>
      <c r="Z377" s="36">
        <v>16.57</v>
      </c>
      <c r="AA377" s="36">
        <f t="shared" si="371"/>
        <v>1</v>
      </c>
      <c r="AB377" s="29"/>
      <c r="AC377" s="29" t="e">
        <f t="shared" si="372"/>
        <v>#REF!</v>
      </c>
      <c r="AD377" s="29" t="e">
        <f t="shared" si="373"/>
        <v>#REF!</v>
      </c>
      <c r="AE377" s="172" t="e">
        <f t="shared" si="374"/>
        <v>#REF!</v>
      </c>
      <c r="AF377" s="28"/>
      <c r="AG377" s="24">
        <v>5</v>
      </c>
      <c r="AH377" s="173">
        <f t="shared" si="375"/>
        <v>1</v>
      </c>
      <c r="AI377" s="173"/>
      <c r="AJ377" s="173">
        <f t="shared" si="376"/>
        <v>4</v>
      </c>
      <c r="AK377" s="134">
        <f t="shared" si="377"/>
        <v>5</v>
      </c>
      <c r="AL377" s="174">
        <f t="shared" ref="AL377:AU377" si="430">M377</f>
        <v>0</v>
      </c>
      <c r="AM377" s="174">
        <f t="shared" si="430"/>
        <v>0.85</v>
      </c>
      <c r="AN377" s="174">
        <f t="shared" si="430"/>
        <v>0.05</v>
      </c>
      <c r="AO377" s="174">
        <f t="shared" si="430"/>
        <v>0</v>
      </c>
      <c r="AP377" s="174">
        <f t="shared" si="430"/>
        <v>0</v>
      </c>
      <c r="AQ377" s="174">
        <f t="shared" si="430"/>
        <v>0.1</v>
      </c>
      <c r="AR377" s="174">
        <f t="shared" si="430"/>
        <v>0</v>
      </c>
      <c r="AS377" s="174">
        <f t="shared" si="430"/>
        <v>0</v>
      </c>
      <c r="AT377" s="174">
        <f t="shared" si="430"/>
        <v>0</v>
      </c>
      <c r="AU377" s="174">
        <f t="shared" si="430"/>
        <v>0</v>
      </c>
      <c r="AV377" s="175">
        <f t="shared" si="379"/>
        <v>1</v>
      </c>
      <c r="AW377" s="176" t="e">
        <f>#REF!/1000</f>
        <v>#REF!</v>
      </c>
      <c r="AX377" s="176" t="e">
        <f>#REF!/1000</f>
        <v>#REF!</v>
      </c>
      <c r="AY377" s="176" t="e">
        <f>#REF!/1000</f>
        <v>#REF!</v>
      </c>
      <c r="AZ377" s="176" t="e">
        <f>#REF!/1000</f>
        <v>#REF!</v>
      </c>
      <c r="BA377" s="176" t="e">
        <f>#REF!/1000</f>
        <v>#REF!</v>
      </c>
      <c r="BB377" s="176" t="e">
        <f>#REF!/1000</f>
        <v>#REF!</v>
      </c>
      <c r="BC377" s="176" t="e">
        <f>#REF!/1000</f>
        <v>#REF!</v>
      </c>
      <c r="BD377" s="176" t="e">
        <f>#REF!/1000</f>
        <v>#REF!</v>
      </c>
      <c r="BE377" s="177" t="e">
        <f>#REF!/1000</f>
        <v>#REF!</v>
      </c>
      <c r="BF377" s="177" t="e">
        <f>#REF!/1000</f>
        <v>#REF!</v>
      </c>
      <c r="BG377" s="178" t="e">
        <f t="shared" si="380"/>
        <v>#REF!</v>
      </c>
    </row>
    <row r="378" ht="16" customHeight="1" spans="1:59">
      <c r="A378" s="22">
        <v>372</v>
      </c>
      <c r="B378" s="39" t="s">
        <v>5952</v>
      </c>
      <c r="C378" s="68" t="s">
        <v>5953</v>
      </c>
      <c r="D378" s="22">
        <v>174</v>
      </c>
      <c r="E378" s="22">
        <v>4</v>
      </c>
      <c r="F378" s="144">
        <v>83340</v>
      </c>
      <c r="G378" s="144" t="s">
        <v>3688</v>
      </c>
      <c r="H378" s="144" t="s">
        <v>3699</v>
      </c>
      <c r="I378" s="144" t="s">
        <v>5317</v>
      </c>
      <c r="J378" s="144" t="s">
        <v>5314</v>
      </c>
      <c r="K378" s="144">
        <f t="shared" si="370"/>
        <v>5</v>
      </c>
      <c r="L378" s="157">
        <v>20</v>
      </c>
      <c r="M378" s="171"/>
      <c r="N378" s="171">
        <v>0.14</v>
      </c>
      <c r="O378" s="171">
        <v>0.68</v>
      </c>
      <c r="P378" s="171"/>
      <c r="Q378" s="171"/>
      <c r="R378" s="171">
        <v>0.04</v>
      </c>
      <c r="S378" s="171">
        <v>0.08</v>
      </c>
      <c r="T378" s="171">
        <v>0.06</v>
      </c>
      <c r="U378" s="171"/>
      <c r="V378" s="171"/>
      <c r="W378" s="22">
        <v>4</v>
      </c>
      <c r="X378" s="29">
        <v>1529.9875</v>
      </c>
      <c r="Y378" s="29">
        <v>6119.95</v>
      </c>
      <c r="Z378" s="36">
        <v>1871.24</v>
      </c>
      <c r="AA378" s="36">
        <f t="shared" si="371"/>
        <v>4</v>
      </c>
      <c r="AB378" s="29"/>
      <c r="AC378" s="29" t="e">
        <f t="shared" si="372"/>
        <v>#REF!</v>
      </c>
      <c r="AD378" s="29" t="e">
        <f t="shared" si="373"/>
        <v>#REF!</v>
      </c>
      <c r="AE378" s="172" t="e">
        <f t="shared" si="374"/>
        <v>#REF!</v>
      </c>
      <c r="AF378" s="28"/>
      <c r="AG378" s="24">
        <v>20</v>
      </c>
      <c r="AH378" s="173">
        <f t="shared" si="375"/>
        <v>1</v>
      </c>
      <c r="AI378" s="173">
        <v>20</v>
      </c>
      <c r="AJ378" s="173">
        <f t="shared" si="376"/>
        <v>19</v>
      </c>
      <c r="AK378" s="134">
        <f t="shared" si="377"/>
        <v>5</v>
      </c>
      <c r="AL378" s="174">
        <f t="shared" ref="AL378:AU378" si="431">M378</f>
        <v>0</v>
      </c>
      <c r="AM378" s="174">
        <f t="shared" si="431"/>
        <v>0.14</v>
      </c>
      <c r="AN378" s="174">
        <f t="shared" si="431"/>
        <v>0.68</v>
      </c>
      <c r="AO378" s="174">
        <f t="shared" si="431"/>
        <v>0</v>
      </c>
      <c r="AP378" s="174">
        <f t="shared" si="431"/>
        <v>0</v>
      </c>
      <c r="AQ378" s="174">
        <f t="shared" si="431"/>
        <v>0.04</v>
      </c>
      <c r="AR378" s="174">
        <f t="shared" si="431"/>
        <v>0.08</v>
      </c>
      <c r="AS378" s="174">
        <f t="shared" si="431"/>
        <v>0.06</v>
      </c>
      <c r="AT378" s="174">
        <f t="shared" si="431"/>
        <v>0</v>
      </c>
      <c r="AU378" s="174">
        <f t="shared" si="431"/>
        <v>0</v>
      </c>
      <c r="AV378" s="175">
        <f t="shared" si="379"/>
        <v>1</v>
      </c>
      <c r="AW378" s="176" t="e">
        <f>#REF!/1000</f>
        <v>#REF!</v>
      </c>
      <c r="AX378" s="176" t="e">
        <f>#REF!/1000</f>
        <v>#REF!</v>
      </c>
      <c r="AY378" s="176" t="e">
        <f>#REF!/1000</f>
        <v>#REF!</v>
      </c>
      <c r="AZ378" s="176" t="e">
        <f>#REF!/1000</f>
        <v>#REF!</v>
      </c>
      <c r="BA378" s="176" t="e">
        <f>#REF!/1000</f>
        <v>#REF!</v>
      </c>
      <c r="BB378" s="176" t="e">
        <f>#REF!/1000</f>
        <v>#REF!</v>
      </c>
      <c r="BC378" s="176" t="e">
        <f>#REF!/1000</f>
        <v>#REF!</v>
      </c>
      <c r="BD378" s="176" t="e">
        <f>#REF!/1000</f>
        <v>#REF!</v>
      </c>
      <c r="BE378" s="177" t="e">
        <f>#REF!/1000</f>
        <v>#REF!</v>
      </c>
      <c r="BF378" s="177" t="e">
        <f>#REF!/1000</f>
        <v>#REF!</v>
      </c>
      <c r="BG378" s="178" t="e">
        <f t="shared" si="380"/>
        <v>#REF!</v>
      </c>
    </row>
    <row r="379" ht="16" customHeight="1" spans="1:59">
      <c r="A379" s="22">
        <v>373</v>
      </c>
      <c r="B379" s="39" t="s">
        <v>5954</v>
      </c>
      <c r="C379" s="68" t="s">
        <v>5955</v>
      </c>
      <c r="D379" s="22">
        <v>204</v>
      </c>
      <c r="E379" s="22">
        <v>2</v>
      </c>
      <c r="F379" s="144">
        <v>83508</v>
      </c>
      <c r="G379" s="144" t="s">
        <v>3688</v>
      </c>
      <c r="H379" s="144" t="s">
        <v>3699</v>
      </c>
      <c r="I379" s="144" t="s">
        <v>5317</v>
      </c>
      <c r="J379" s="144" t="s">
        <v>5314</v>
      </c>
      <c r="K379" s="144">
        <f t="shared" si="370"/>
        <v>3</v>
      </c>
      <c r="L379" s="157">
        <v>6</v>
      </c>
      <c r="M379" s="171"/>
      <c r="N379" s="171">
        <v>0.14</v>
      </c>
      <c r="O379" s="171">
        <v>0.68</v>
      </c>
      <c r="P379" s="171"/>
      <c r="Q379" s="171"/>
      <c r="R379" s="171">
        <v>0.04</v>
      </c>
      <c r="S379" s="171">
        <v>0.08</v>
      </c>
      <c r="T379" s="171">
        <v>0.06</v>
      </c>
      <c r="U379" s="171"/>
      <c r="V379" s="171"/>
      <c r="W379" s="22">
        <v>2</v>
      </c>
      <c r="X379" s="29">
        <v>1272.95</v>
      </c>
      <c r="Y379" s="29">
        <v>2545.9</v>
      </c>
      <c r="Z379" s="36">
        <v>779.68</v>
      </c>
      <c r="AA379" s="36">
        <f t="shared" si="371"/>
        <v>2</v>
      </c>
      <c r="AB379" s="29"/>
      <c r="AC379" s="29" t="e">
        <f t="shared" si="372"/>
        <v>#REF!</v>
      </c>
      <c r="AD379" s="29" t="e">
        <f t="shared" si="373"/>
        <v>#REF!</v>
      </c>
      <c r="AE379" s="172" t="e">
        <f t="shared" si="374"/>
        <v>#REF!</v>
      </c>
      <c r="AF379" s="28"/>
      <c r="AG379" s="24">
        <v>6</v>
      </c>
      <c r="AH379" s="173">
        <f t="shared" si="375"/>
        <v>1</v>
      </c>
      <c r="AI379" s="173">
        <v>6</v>
      </c>
      <c r="AJ379" s="173">
        <f t="shared" si="376"/>
        <v>5</v>
      </c>
      <c r="AK379" s="134">
        <f t="shared" si="377"/>
        <v>3</v>
      </c>
      <c r="AL379" s="174">
        <f t="shared" ref="AL379:AU379" si="432">M379</f>
        <v>0</v>
      </c>
      <c r="AM379" s="174">
        <f t="shared" si="432"/>
        <v>0.14</v>
      </c>
      <c r="AN379" s="174">
        <f t="shared" si="432"/>
        <v>0.68</v>
      </c>
      <c r="AO379" s="174">
        <f t="shared" si="432"/>
        <v>0</v>
      </c>
      <c r="AP379" s="174">
        <f t="shared" si="432"/>
        <v>0</v>
      </c>
      <c r="AQ379" s="174">
        <f t="shared" si="432"/>
        <v>0.04</v>
      </c>
      <c r="AR379" s="174">
        <f t="shared" si="432"/>
        <v>0.08</v>
      </c>
      <c r="AS379" s="174">
        <f t="shared" si="432"/>
        <v>0.06</v>
      </c>
      <c r="AT379" s="174">
        <f t="shared" si="432"/>
        <v>0</v>
      </c>
      <c r="AU379" s="174">
        <f t="shared" si="432"/>
        <v>0</v>
      </c>
      <c r="AV379" s="175">
        <f t="shared" si="379"/>
        <v>1</v>
      </c>
      <c r="AW379" s="176" t="e">
        <f>#REF!/1000</f>
        <v>#REF!</v>
      </c>
      <c r="AX379" s="176" t="e">
        <f>#REF!/1000</f>
        <v>#REF!</v>
      </c>
      <c r="AY379" s="176" t="e">
        <f>#REF!/1000</f>
        <v>#REF!</v>
      </c>
      <c r="AZ379" s="176" t="e">
        <f>#REF!/1000</f>
        <v>#REF!</v>
      </c>
      <c r="BA379" s="176" t="e">
        <f>#REF!/1000</f>
        <v>#REF!</v>
      </c>
      <c r="BB379" s="176" t="e">
        <f>#REF!/1000</f>
        <v>#REF!</v>
      </c>
      <c r="BC379" s="176" t="e">
        <f>#REF!/1000</f>
        <v>#REF!</v>
      </c>
      <c r="BD379" s="176" t="e">
        <f>#REF!/1000</f>
        <v>#REF!</v>
      </c>
      <c r="BE379" s="177" t="e">
        <f>#REF!/1000</f>
        <v>#REF!</v>
      </c>
      <c r="BF379" s="177" t="e">
        <f>#REF!/1000</f>
        <v>#REF!</v>
      </c>
      <c r="BG379" s="178" t="e">
        <f t="shared" si="380"/>
        <v>#REF!</v>
      </c>
    </row>
    <row r="380" ht="16" customHeight="1" spans="1:59">
      <c r="A380" s="22">
        <v>374</v>
      </c>
      <c r="B380" s="39" t="s">
        <v>5956</v>
      </c>
      <c r="C380" s="68" t="s">
        <v>5957</v>
      </c>
      <c r="D380" s="22">
        <v>192</v>
      </c>
      <c r="E380" s="22">
        <v>2</v>
      </c>
      <c r="F380" s="144">
        <v>83180</v>
      </c>
      <c r="G380" s="144" t="s">
        <v>3688</v>
      </c>
      <c r="H380" s="144" t="s">
        <v>3699</v>
      </c>
      <c r="I380" s="144" t="s">
        <v>5317</v>
      </c>
      <c r="J380" s="144" t="s">
        <v>5314</v>
      </c>
      <c r="K380" s="144">
        <f t="shared" si="370"/>
        <v>1</v>
      </c>
      <c r="L380" s="157">
        <v>2</v>
      </c>
      <c r="M380" s="171"/>
      <c r="N380" s="171">
        <v>1</v>
      </c>
      <c r="O380" s="171"/>
      <c r="P380" s="171"/>
      <c r="Q380" s="171"/>
      <c r="R380" s="171"/>
      <c r="S380" s="171"/>
      <c r="T380" s="171"/>
      <c r="U380" s="171"/>
      <c r="V380" s="171"/>
      <c r="W380" s="22">
        <v>2</v>
      </c>
      <c r="X380" s="29">
        <v>954.715</v>
      </c>
      <c r="Y380" s="29">
        <v>1909.43</v>
      </c>
      <c r="Z380" s="36">
        <v>565.26</v>
      </c>
      <c r="AA380" s="36">
        <f t="shared" si="371"/>
        <v>2</v>
      </c>
      <c r="AB380" s="29"/>
      <c r="AC380" s="29" t="e">
        <f t="shared" si="372"/>
        <v>#REF!</v>
      </c>
      <c r="AD380" s="29" t="e">
        <f t="shared" si="373"/>
        <v>#REF!</v>
      </c>
      <c r="AE380" s="172" t="e">
        <f t="shared" si="374"/>
        <v>#REF!</v>
      </c>
      <c r="AF380" s="28"/>
      <c r="AG380" s="24">
        <v>15</v>
      </c>
      <c r="AH380" s="173">
        <f t="shared" si="375"/>
        <v>1</v>
      </c>
      <c r="AI380" s="173"/>
      <c r="AJ380" s="173">
        <f t="shared" si="376"/>
        <v>14</v>
      </c>
      <c r="AK380" s="134">
        <f t="shared" si="377"/>
        <v>1</v>
      </c>
      <c r="AL380" s="174">
        <f t="shared" ref="AL380:AU380" si="433">M380</f>
        <v>0</v>
      </c>
      <c r="AM380" s="174">
        <f t="shared" si="433"/>
        <v>1</v>
      </c>
      <c r="AN380" s="174">
        <f t="shared" si="433"/>
        <v>0</v>
      </c>
      <c r="AO380" s="174">
        <f t="shared" si="433"/>
        <v>0</v>
      </c>
      <c r="AP380" s="174">
        <f t="shared" si="433"/>
        <v>0</v>
      </c>
      <c r="AQ380" s="174">
        <f t="shared" si="433"/>
        <v>0</v>
      </c>
      <c r="AR380" s="174">
        <f t="shared" si="433"/>
        <v>0</v>
      </c>
      <c r="AS380" s="174">
        <f t="shared" si="433"/>
        <v>0</v>
      </c>
      <c r="AT380" s="174">
        <f t="shared" si="433"/>
        <v>0</v>
      </c>
      <c r="AU380" s="174">
        <f t="shared" si="433"/>
        <v>0</v>
      </c>
      <c r="AV380" s="175">
        <f t="shared" si="379"/>
        <v>1</v>
      </c>
      <c r="AW380" s="176" t="e">
        <f>#REF!/1000</f>
        <v>#REF!</v>
      </c>
      <c r="AX380" s="176" t="e">
        <f>#REF!/1000</f>
        <v>#REF!</v>
      </c>
      <c r="AY380" s="176" t="e">
        <f>#REF!/1000</f>
        <v>#REF!</v>
      </c>
      <c r="AZ380" s="176" t="e">
        <f>#REF!/1000</f>
        <v>#REF!</v>
      </c>
      <c r="BA380" s="176" t="e">
        <f>#REF!/1000</f>
        <v>#REF!</v>
      </c>
      <c r="BB380" s="176" t="e">
        <f>#REF!/1000</f>
        <v>#REF!</v>
      </c>
      <c r="BC380" s="176" t="e">
        <f>#REF!/1000</f>
        <v>#REF!</v>
      </c>
      <c r="BD380" s="176" t="e">
        <f>#REF!/1000</f>
        <v>#REF!</v>
      </c>
      <c r="BE380" s="177" t="e">
        <f>#REF!/1000</f>
        <v>#REF!</v>
      </c>
      <c r="BF380" s="177" t="e">
        <f>#REF!/1000</f>
        <v>#REF!</v>
      </c>
      <c r="BG380" s="178" t="e">
        <f t="shared" si="380"/>
        <v>#REF!</v>
      </c>
    </row>
    <row r="381" ht="16" customHeight="1" spans="1:59">
      <c r="A381" s="22">
        <v>375</v>
      </c>
      <c r="B381" s="39" t="s">
        <v>5958</v>
      </c>
      <c r="C381" s="68" t="s">
        <v>5959</v>
      </c>
      <c r="D381" s="22">
        <v>155</v>
      </c>
      <c r="E381" s="22">
        <v>18</v>
      </c>
      <c r="F381" s="144">
        <v>83179</v>
      </c>
      <c r="G381" s="144" t="s">
        <v>3688</v>
      </c>
      <c r="H381" s="144" t="s">
        <v>3699</v>
      </c>
      <c r="I381" s="144" t="s">
        <v>5317</v>
      </c>
      <c r="J381" s="144" t="s">
        <v>5314</v>
      </c>
      <c r="K381" s="144">
        <f t="shared" si="370"/>
        <v>0.58</v>
      </c>
      <c r="L381" s="157">
        <v>10.44</v>
      </c>
      <c r="M381" s="171"/>
      <c r="N381" s="171">
        <v>1</v>
      </c>
      <c r="O381" s="171"/>
      <c r="P381" s="171"/>
      <c r="Q381" s="171"/>
      <c r="R381" s="171"/>
      <c r="S381" s="171"/>
      <c r="T381" s="171"/>
      <c r="U381" s="171"/>
      <c r="V381" s="171"/>
      <c r="W381" s="22">
        <v>18</v>
      </c>
      <c r="X381" s="29">
        <v>815.484444444444</v>
      </c>
      <c r="Y381" s="29">
        <v>14678.72</v>
      </c>
      <c r="Z381" s="36">
        <v>4210.2</v>
      </c>
      <c r="AA381" s="36">
        <f t="shared" si="371"/>
        <v>18</v>
      </c>
      <c r="AB381" s="29"/>
      <c r="AC381" s="29" t="e">
        <f t="shared" si="372"/>
        <v>#REF!</v>
      </c>
      <c r="AD381" s="29" t="e">
        <f t="shared" si="373"/>
        <v>#REF!</v>
      </c>
      <c r="AE381" s="172" t="e">
        <f t="shared" si="374"/>
        <v>#REF!</v>
      </c>
      <c r="AF381" s="28"/>
      <c r="AG381" s="24">
        <v>10.44</v>
      </c>
      <c r="AH381" s="173">
        <f t="shared" si="375"/>
        <v>1</v>
      </c>
      <c r="AI381" s="173">
        <v>10.44</v>
      </c>
      <c r="AJ381" s="173">
        <f t="shared" si="376"/>
        <v>9.44</v>
      </c>
      <c r="AK381" s="134">
        <f t="shared" si="377"/>
        <v>0.58</v>
      </c>
      <c r="AL381" s="174">
        <f t="shared" ref="AL381:AU381" si="434">M381</f>
        <v>0</v>
      </c>
      <c r="AM381" s="174">
        <f t="shared" si="434"/>
        <v>1</v>
      </c>
      <c r="AN381" s="174">
        <f t="shared" si="434"/>
        <v>0</v>
      </c>
      <c r="AO381" s="174">
        <f t="shared" si="434"/>
        <v>0</v>
      </c>
      <c r="AP381" s="174">
        <f t="shared" si="434"/>
        <v>0</v>
      </c>
      <c r="AQ381" s="174">
        <f t="shared" si="434"/>
        <v>0</v>
      </c>
      <c r="AR381" s="174">
        <f t="shared" si="434"/>
        <v>0</v>
      </c>
      <c r="AS381" s="174">
        <f t="shared" si="434"/>
        <v>0</v>
      </c>
      <c r="AT381" s="174">
        <f t="shared" si="434"/>
        <v>0</v>
      </c>
      <c r="AU381" s="174">
        <f t="shared" si="434"/>
        <v>0</v>
      </c>
      <c r="AV381" s="175">
        <f t="shared" si="379"/>
        <v>1</v>
      </c>
      <c r="AW381" s="176" t="e">
        <f>#REF!/1000</f>
        <v>#REF!</v>
      </c>
      <c r="AX381" s="176" t="e">
        <f>#REF!/1000</f>
        <v>#REF!</v>
      </c>
      <c r="AY381" s="176" t="e">
        <f>#REF!/1000</f>
        <v>#REF!</v>
      </c>
      <c r="AZ381" s="176" t="e">
        <f>#REF!/1000</f>
        <v>#REF!</v>
      </c>
      <c r="BA381" s="176" t="e">
        <f>#REF!/1000</f>
        <v>#REF!</v>
      </c>
      <c r="BB381" s="176" t="e">
        <f>#REF!/1000</f>
        <v>#REF!</v>
      </c>
      <c r="BC381" s="176" t="e">
        <f>#REF!/1000</f>
        <v>#REF!</v>
      </c>
      <c r="BD381" s="176" t="e">
        <f>#REF!/1000</f>
        <v>#REF!</v>
      </c>
      <c r="BE381" s="177" t="e">
        <f>#REF!/1000</f>
        <v>#REF!</v>
      </c>
      <c r="BF381" s="177" t="e">
        <f>#REF!/1000</f>
        <v>#REF!</v>
      </c>
      <c r="BG381" s="178" t="e">
        <f t="shared" si="380"/>
        <v>#REF!</v>
      </c>
    </row>
    <row r="382" ht="16" customHeight="1" spans="1:59">
      <c r="A382" s="22">
        <v>376</v>
      </c>
      <c r="B382" s="39" t="s">
        <v>5960</v>
      </c>
      <c r="C382" s="68" t="s">
        <v>5961</v>
      </c>
      <c r="D382" s="22">
        <v>174</v>
      </c>
      <c r="E382" s="22">
        <v>1</v>
      </c>
      <c r="F382" s="144">
        <v>83421</v>
      </c>
      <c r="G382" s="144" t="s">
        <v>3688</v>
      </c>
      <c r="H382" s="144" t="s">
        <v>3699</v>
      </c>
      <c r="I382" s="144" t="s">
        <v>5317</v>
      </c>
      <c r="J382" s="144" t="s">
        <v>5314</v>
      </c>
      <c r="K382" s="144">
        <f t="shared" si="370"/>
        <v>4</v>
      </c>
      <c r="L382" s="157">
        <v>4</v>
      </c>
      <c r="M382" s="171"/>
      <c r="N382" s="171">
        <v>0.179551122194514</v>
      </c>
      <c r="O382" s="171">
        <v>0.600997506234414</v>
      </c>
      <c r="P382" s="171"/>
      <c r="Q382" s="171"/>
      <c r="R382" s="171">
        <v>0.0498753117206983</v>
      </c>
      <c r="S382" s="171">
        <v>0.0997506234413965</v>
      </c>
      <c r="T382" s="171">
        <v>0.0698254364089776</v>
      </c>
      <c r="U382" s="171"/>
      <c r="V382" s="171"/>
      <c r="W382" s="22">
        <v>1</v>
      </c>
      <c r="X382" s="29">
        <v>679.99</v>
      </c>
      <c r="Y382" s="29">
        <v>679.99</v>
      </c>
      <c r="Z382" s="36">
        <v>194.92</v>
      </c>
      <c r="AA382" s="36">
        <f t="shared" si="371"/>
        <v>1</v>
      </c>
      <c r="AB382" s="29"/>
      <c r="AC382" s="29" t="e">
        <f t="shared" si="372"/>
        <v>#REF!</v>
      </c>
      <c r="AD382" s="29" t="e">
        <f t="shared" si="373"/>
        <v>#REF!</v>
      </c>
      <c r="AE382" s="172" t="e">
        <f t="shared" si="374"/>
        <v>#REF!</v>
      </c>
      <c r="AF382" s="28"/>
      <c r="AG382" s="24">
        <v>4.01</v>
      </c>
      <c r="AH382" s="173">
        <f t="shared" si="375"/>
        <v>1</v>
      </c>
      <c r="AI382" s="173">
        <v>4.01</v>
      </c>
      <c r="AJ382" s="173">
        <f t="shared" si="376"/>
        <v>3.01</v>
      </c>
      <c r="AK382" s="134">
        <f t="shared" si="377"/>
        <v>4</v>
      </c>
      <c r="AL382" s="174">
        <f t="shared" ref="AL382:AU382" si="435">M382</f>
        <v>0</v>
      </c>
      <c r="AM382" s="174">
        <f t="shared" si="435"/>
        <v>0.179551122194514</v>
      </c>
      <c r="AN382" s="174">
        <f t="shared" si="435"/>
        <v>0.600997506234414</v>
      </c>
      <c r="AO382" s="174">
        <f t="shared" si="435"/>
        <v>0</v>
      </c>
      <c r="AP382" s="174">
        <f t="shared" si="435"/>
        <v>0</v>
      </c>
      <c r="AQ382" s="174">
        <f t="shared" si="435"/>
        <v>0.0498753117206983</v>
      </c>
      <c r="AR382" s="174">
        <f t="shared" si="435"/>
        <v>0.0997506234413965</v>
      </c>
      <c r="AS382" s="174">
        <f t="shared" si="435"/>
        <v>0.0698254364089776</v>
      </c>
      <c r="AT382" s="174">
        <f t="shared" si="435"/>
        <v>0</v>
      </c>
      <c r="AU382" s="174">
        <f t="shared" si="435"/>
        <v>0</v>
      </c>
      <c r="AV382" s="175">
        <f t="shared" si="379"/>
        <v>1</v>
      </c>
      <c r="AW382" s="176" t="e">
        <f>#REF!/1000</f>
        <v>#REF!</v>
      </c>
      <c r="AX382" s="176" t="e">
        <f>#REF!/1000</f>
        <v>#REF!</v>
      </c>
      <c r="AY382" s="176" t="e">
        <f>#REF!/1000</f>
        <v>#REF!</v>
      </c>
      <c r="AZ382" s="176" t="e">
        <f>#REF!/1000</f>
        <v>#REF!</v>
      </c>
      <c r="BA382" s="176" t="e">
        <f>#REF!/1000</f>
        <v>#REF!</v>
      </c>
      <c r="BB382" s="176" t="e">
        <f>#REF!/1000</f>
        <v>#REF!</v>
      </c>
      <c r="BC382" s="176" t="e">
        <f>#REF!/1000</f>
        <v>#REF!</v>
      </c>
      <c r="BD382" s="176" t="e">
        <f>#REF!/1000</f>
        <v>#REF!</v>
      </c>
      <c r="BE382" s="177" t="e">
        <f>#REF!/1000</f>
        <v>#REF!</v>
      </c>
      <c r="BF382" s="177" t="e">
        <f>#REF!/1000</f>
        <v>#REF!</v>
      </c>
      <c r="BG382" s="178" t="e">
        <f t="shared" si="380"/>
        <v>#REF!</v>
      </c>
    </row>
    <row r="383" ht="16" customHeight="1" spans="1:59">
      <c r="A383" s="22">
        <v>377</v>
      </c>
      <c r="B383" s="39" t="s">
        <v>5962</v>
      </c>
      <c r="C383" s="68" t="s">
        <v>5963</v>
      </c>
      <c r="D383" s="22">
        <v>146</v>
      </c>
      <c r="E383" s="22">
        <v>2</v>
      </c>
      <c r="F383" s="144">
        <v>83429</v>
      </c>
      <c r="G383" s="144" t="s">
        <v>3688</v>
      </c>
      <c r="H383" s="144" t="s">
        <v>3699</v>
      </c>
      <c r="I383" s="144" t="s">
        <v>5317</v>
      </c>
      <c r="J383" s="144" t="s">
        <v>5314</v>
      </c>
      <c r="K383" s="144">
        <f t="shared" si="370"/>
        <v>1</v>
      </c>
      <c r="L383" s="157">
        <v>2</v>
      </c>
      <c r="M383" s="171"/>
      <c r="N383" s="171">
        <v>0.18</v>
      </c>
      <c r="O383" s="171">
        <v>0.6</v>
      </c>
      <c r="P383" s="171"/>
      <c r="Q383" s="171"/>
      <c r="R383" s="171">
        <v>0.05</v>
      </c>
      <c r="S383" s="171">
        <v>0.1</v>
      </c>
      <c r="T383" s="171">
        <v>0.07</v>
      </c>
      <c r="U383" s="171"/>
      <c r="V383" s="171"/>
      <c r="W383" s="22">
        <v>2</v>
      </c>
      <c r="X383" s="29">
        <v>585.655</v>
      </c>
      <c r="Y383" s="29">
        <v>1171.31</v>
      </c>
      <c r="Z383" s="36">
        <v>350.86</v>
      </c>
      <c r="AA383" s="36">
        <f t="shared" si="371"/>
        <v>2</v>
      </c>
      <c r="AB383" s="29"/>
      <c r="AC383" s="29" t="e">
        <f t="shared" si="372"/>
        <v>#REF!</v>
      </c>
      <c r="AD383" s="29" t="e">
        <f t="shared" si="373"/>
        <v>#REF!</v>
      </c>
      <c r="AE383" s="172" t="e">
        <f t="shared" si="374"/>
        <v>#REF!</v>
      </c>
      <c r="AF383" s="28"/>
      <c r="AG383" s="24">
        <v>15</v>
      </c>
      <c r="AH383" s="173">
        <f t="shared" si="375"/>
        <v>1</v>
      </c>
      <c r="AI383" s="173"/>
      <c r="AJ383" s="173">
        <f t="shared" si="376"/>
        <v>14</v>
      </c>
      <c r="AK383" s="134">
        <f t="shared" si="377"/>
        <v>1</v>
      </c>
      <c r="AL383" s="174">
        <f t="shared" ref="AL383:AU383" si="436">M383</f>
        <v>0</v>
      </c>
      <c r="AM383" s="174">
        <f t="shared" si="436"/>
        <v>0.18</v>
      </c>
      <c r="AN383" s="174">
        <f t="shared" si="436"/>
        <v>0.6</v>
      </c>
      <c r="AO383" s="174">
        <f t="shared" si="436"/>
        <v>0</v>
      </c>
      <c r="AP383" s="174">
        <f t="shared" si="436"/>
        <v>0</v>
      </c>
      <c r="AQ383" s="174">
        <f t="shared" si="436"/>
        <v>0.05</v>
      </c>
      <c r="AR383" s="174">
        <f t="shared" si="436"/>
        <v>0.1</v>
      </c>
      <c r="AS383" s="174">
        <f t="shared" si="436"/>
        <v>0.07</v>
      </c>
      <c r="AT383" s="174">
        <f t="shared" si="436"/>
        <v>0</v>
      </c>
      <c r="AU383" s="174">
        <f t="shared" si="436"/>
        <v>0</v>
      </c>
      <c r="AV383" s="175">
        <f t="shared" si="379"/>
        <v>1</v>
      </c>
      <c r="AW383" s="176" t="e">
        <f>#REF!/1000</f>
        <v>#REF!</v>
      </c>
      <c r="AX383" s="176" t="e">
        <f>#REF!/1000</f>
        <v>#REF!</v>
      </c>
      <c r="AY383" s="176" t="e">
        <f>#REF!/1000</f>
        <v>#REF!</v>
      </c>
      <c r="AZ383" s="176" t="e">
        <f>#REF!/1000</f>
        <v>#REF!</v>
      </c>
      <c r="BA383" s="176" t="e">
        <f>#REF!/1000</f>
        <v>#REF!</v>
      </c>
      <c r="BB383" s="176" t="e">
        <f>#REF!/1000</f>
        <v>#REF!</v>
      </c>
      <c r="BC383" s="176" t="e">
        <f>#REF!/1000</f>
        <v>#REF!</v>
      </c>
      <c r="BD383" s="176" t="e">
        <f>#REF!/1000</f>
        <v>#REF!</v>
      </c>
      <c r="BE383" s="177" t="e">
        <f>#REF!/1000</f>
        <v>#REF!</v>
      </c>
      <c r="BF383" s="177" t="e">
        <f>#REF!/1000</f>
        <v>#REF!</v>
      </c>
      <c r="BG383" s="178" t="e">
        <f t="shared" si="380"/>
        <v>#REF!</v>
      </c>
    </row>
    <row r="384" ht="16" customHeight="1" spans="1:59">
      <c r="A384" s="22">
        <v>378</v>
      </c>
      <c r="B384" s="39" t="s">
        <v>5964</v>
      </c>
      <c r="C384" s="68" t="s">
        <v>5965</v>
      </c>
      <c r="D384" s="22">
        <v>185</v>
      </c>
      <c r="E384" s="22">
        <v>2</v>
      </c>
      <c r="F384" s="144">
        <v>83181</v>
      </c>
      <c r="G384" s="144" t="s">
        <v>3688</v>
      </c>
      <c r="H384" s="144" t="s">
        <v>3699</v>
      </c>
      <c r="I384" s="144" t="s">
        <v>5317</v>
      </c>
      <c r="J384" s="144" t="s">
        <v>5314</v>
      </c>
      <c r="K384" s="144">
        <f t="shared" si="370"/>
        <v>0.95</v>
      </c>
      <c r="L384" s="157">
        <v>1.9</v>
      </c>
      <c r="M384" s="171"/>
      <c r="N384" s="171">
        <v>1</v>
      </c>
      <c r="O384" s="171"/>
      <c r="P384" s="171"/>
      <c r="Q384" s="171"/>
      <c r="R384" s="171"/>
      <c r="S384" s="171"/>
      <c r="T384" s="171"/>
      <c r="U384" s="171"/>
      <c r="V384" s="171"/>
      <c r="W384" s="22">
        <v>2</v>
      </c>
      <c r="X384" s="29">
        <v>513.4</v>
      </c>
      <c r="Y384" s="29">
        <v>1026.8</v>
      </c>
      <c r="Z384" s="36">
        <v>292.38</v>
      </c>
      <c r="AA384" s="36">
        <f t="shared" si="371"/>
        <v>2</v>
      </c>
      <c r="AB384" s="29"/>
      <c r="AC384" s="29" t="e">
        <f t="shared" si="372"/>
        <v>#REF!</v>
      </c>
      <c r="AD384" s="29" t="e">
        <f t="shared" si="373"/>
        <v>#REF!</v>
      </c>
      <c r="AE384" s="172" t="e">
        <f t="shared" si="374"/>
        <v>#REF!</v>
      </c>
      <c r="AF384" s="28"/>
      <c r="AG384" s="24">
        <v>1.9</v>
      </c>
      <c r="AH384" s="173">
        <f t="shared" si="375"/>
        <v>1</v>
      </c>
      <c r="AI384" s="173">
        <v>1.895</v>
      </c>
      <c r="AJ384" s="173">
        <f t="shared" si="376"/>
        <v>0.9</v>
      </c>
      <c r="AK384" s="134">
        <f t="shared" si="377"/>
        <v>0.95</v>
      </c>
      <c r="AL384" s="174">
        <f t="shared" ref="AL384:AU384" si="437">M384</f>
        <v>0</v>
      </c>
      <c r="AM384" s="174">
        <f t="shared" si="437"/>
        <v>1</v>
      </c>
      <c r="AN384" s="174">
        <f t="shared" si="437"/>
        <v>0</v>
      </c>
      <c r="AO384" s="174">
        <f t="shared" si="437"/>
        <v>0</v>
      </c>
      <c r="AP384" s="174">
        <f t="shared" si="437"/>
        <v>0</v>
      </c>
      <c r="AQ384" s="174">
        <f t="shared" si="437"/>
        <v>0</v>
      </c>
      <c r="AR384" s="174">
        <f t="shared" si="437"/>
        <v>0</v>
      </c>
      <c r="AS384" s="174">
        <f t="shared" si="437"/>
        <v>0</v>
      </c>
      <c r="AT384" s="174">
        <f t="shared" si="437"/>
        <v>0</v>
      </c>
      <c r="AU384" s="174">
        <f t="shared" si="437"/>
        <v>0</v>
      </c>
      <c r="AV384" s="175">
        <f t="shared" si="379"/>
        <v>1</v>
      </c>
      <c r="AW384" s="176" t="e">
        <f>#REF!/1000</f>
        <v>#REF!</v>
      </c>
      <c r="AX384" s="176" t="e">
        <f>#REF!/1000</f>
        <v>#REF!</v>
      </c>
      <c r="AY384" s="176" t="e">
        <f>#REF!/1000</f>
        <v>#REF!</v>
      </c>
      <c r="AZ384" s="176" t="e">
        <f>#REF!/1000</f>
        <v>#REF!</v>
      </c>
      <c r="BA384" s="176" t="e">
        <f>#REF!/1000</f>
        <v>#REF!</v>
      </c>
      <c r="BB384" s="176" t="e">
        <f>#REF!/1000</f>
        <v>#REF!</v>
      </c>
      <c r="BC384" s="176" t="e">
        <f>#REF!/1000</f>
        <v>#REF!</v>
      </c>
      <c r="BD384" s="176" t="e">
        <f>#REF!/1000</f>
        <v>#REF!</v>
      </c>
      <c r="BE384" s="177" t="e">
        <f>#REF!/1000</f>
        <v>#REF!</v>
      </c>
      <c r="BF384" s="177" t="e">
        <f>#REF!/1000</f>
        <v>#REF!</v>
      </c>
      <c r="BG384" s="178" t="e">
        <f t="shared" si="380"/>
        <v>#REF!</v>
      </c>
    </row>
    <row r="385" ht="16" customHeight="1" spans="1:59">
      <c r="A385" s="22">
        <v>379</v>
      </c>
      <c r="B385" s="39" t="s">
        <v>5966</v>
      </c>
      <c r="C385" s="68" t="s">
        <v>5967</v>
      </c>
      <c r="D385" s="22">
        <v>142</v>
      </c>
      <c r="E385" s="22">
        <v>2</v>
      </c>
      <c r="F385" s="144">
        <v>83153</v>
      </c>
      <c r="G385" s="144" t="s">
        <v>3704</v>
      </c>
      <c r="H385" s="144" t="s">
        <v>3704</v>
      </c>
      <c r="I385" s="144" t="s">
        <v>5321</v>
      </c>
      <c r="J385" s="144" t="s">
        <v>5314</v>
      </c>
      <c r="K385" s="144">
        <f t="shared" si="370"/>
        <v>7.5</v>
      </c>
      <c r="L385" s="157">
        <v>15</v>
      </c>
      <c r="M385" s="171"/>
      <c r="N385" s="171">
        <v>0.18</v>
      </c>
      <c r="O385" s="171">
        <v>0.6</v>
      </c>
      <c r="P385" s="171"/>
      <c r="Q385" s="171"/>
      <c r="R385" s="171">
        <v>0.05</v>
      </c>
      <c r="S385" s="171">
        <v>0.1</v>
      </c>
      <c r="T385" s="171">
        <v>0.07</v>
      </c>
      <c r="U385" s="171"/>
      <c r="V385" s="171"/>
      <c r="W385" s="22">
        <v>2</v>
      </c>
      <c r="X385" s="29">
        <v>8290.6</v>
      </c>
      <c r="Y385" s="29">
        <v>16581.2</v>
      </c>
      <c r="Z385" s="36">
        <v>6822.22</v>
      </c>
      <c r="AA385" s="36">
        <f t="shared" si="371"/>
        <v>2</v>
      </c>
      <c r="AB385" s="29"/>
      <c r="AC385" s="29" t="e">
        <f t="shared" si="372"/>
        <v>#REF!</v>
      </c>
      <c r="AD385" s="29" t="e">
        <f t="shared" si="373"/>
        <v>#REF!</v>
      </c>
      <c r="AE385" s="172" t="e">
        <f t="shared" si="374"/>
        <v>#REF!</v>
      </c>
      <c r="AF385" s="28"/>
      <c r="AG385" s="24">
        <v>15</v>
      </c>
      <c r="AH385" s="173">
        <f t="shared" si="375"/>
        <v>1</v>
      </c>
      <c r="AI385" s="173"/>
      <c r="AJ385" s="173">
        <f t="shared" si="376"/>
        <v>14</v>
      </c>
      <c r="AK385" s="134">
        <f t="shared" si="377"/>
        <v>7.5</v>
      </c>
      <c r="AL385" s="174">
        <f t="shared" ref="AL385:AU385" si="438">M385</f>
        <v>0</v>
      </c>
      <c r="AM385" s="174">
        <f t="shared" si="438"/>
        <v>0.18</v>
      </c>
      <c r="AN385" s="174">
        <f t="shared" si="438"/>
        <v>0.6</v>
      </c>
      <c r="AO385" s="174">
        <f t="shared" si="438"/>
        <v>0</v>
      </c>
      <c r="AP385" s="174">
        <f t="shared" si="438"/>
        <v>0</v>
      </c>
      <c r="AQ385" s="174">
        <f t="shared" si="438"/>
        <v>0.05</v>
      </c>
      <c r="AR385" s="174">
        <f t="shared" si="438"/>
        <v>0.1</v>
      </c>
      <c r="AS385" s="174">
        <f t="shared" si="438"/>
        <v>0.07</v>
      </c>
      <c r="AT385" s="174">
        <f t="shared" si="438"/>
        <v>0</v>
      </c>
      <c r="AU385" s="174">
        <f t="shared" si="438"/>
        <v>0</v>
      </c>
      <c r="AV385" s="175">
        <f t="shared" si="379"/>
        <v>1</v>
      </c>
      <c r="AW385" s="176" t="e">
        <f>#REF!/1000</f>
        <v>#REF!</v>
      </c>
      <c r="AX385" s="176" t="e">
        <f>#REF!/1000</f>
        <v>#REF!</v>
      </c>
      <c r="AY385" s="176" t="e">
        <f>#REF!/1000</f>
        <v>#REF!</v>
      </c>
      <c r="AZ385" s="176" t="e">
        <f>#REF!/1000</f>
        <v>#REF!</v>
      </c>
      <c r="BA385" s="176" t="e">
        <f>#REF!/1000</f>
        <v>#REF!</v>
      </c>
      <c r="BB385" s="176" t="e">
        <f>#REF!/1000</f>
        <v>#REF!</v>
      </c>
      <c r="BC385" s="176" t="e">
        <f>#REF!/1000</f>
        <v>#REF!</v>
      </c>
      <c r="BD385" s="176" t="e">
        <f>#REF!/1000</f>
        <v>#REF!</v>
      </c>
      <c r="BE385" s="177" t="e">
        <f>#REF!/1000</f>
        <v>#REF!</v>
      </c>
      <c r="BF385" s="177" t="e">
        <f>#REF!/1000</f>
        <v>#REF!</v>
      </c>
      <c r="BG385" s="178" t="e">
        <f t="shared" si="380"/>
        <v>#REF!</v>
      </c>
    </row>
    <row r="386" ht="16" customHeight="1" spans="1:59">
      <c r="A386" s="22">
        <v>380</v>
      </c>
      <c r="B386" s="39" t="s">
        <v>5968</v>
      </c>
      <c r="C386" s="68" t="s">
        <v>5969</v>
      </c>
      <c r="D386" s="22">
        <v>123</v>
      </c>
      <c r="E386" s="22">
        <v>1</v>
      </c>
      <c r="F386" s="144">
        <v>2403315414</v>
      </c>
      <c r="G386" s="144" t="s">
        <v>3704</v>
      </c>
      <c r="H386" s="144" t="s">
        <v>3704</v>
      </c>
      <c r="I386" s="144" t="s">
        <v>5352</v>
      </c>
      <c r="J386" s="144" t="s">
        <v>5314</v>
      </c>
      <c r="K386" s="144">
        <f t="shared" si="370"/>
        <v>0.58</v>
      </c>
      <c r="L386" s="157">
        <v>0.58</v>
      </c>
      <c r="M386" s="171"/>
      <c r="N386" s="171">
        <v>0.172413793103448</v>
      </c>
      <c r="O386" s="171">
        <v>0.603448275862069</v>
      </c>
      <c r="P386" s="171"/>
      <c r="Q386" s="171"/>
      <c r="R386" s="171">
        <v>0.0517241379310345</v>
      </c>
      <c r="S386" s="171">
        <v>0.103448275862069</v>
      </c>
      <c r="T386" s="171">
        <v>0.0689655172413793</v>
      </c>
      <c r="U386" s="171"/>
      <c r="V386" s="171"/>
      <c r="W386" s="22">
        <v>1</v>
      </c>
      <c r="X386" s="29">
        <v>6545.93</v>
      </c>
      <c r="Y386" s="29">
        <v>6545.93</v>
      </c>
      <c r="Z386" s="36">
        <v>2022.33</v>
      </c>
      <c r="AA386" s="36">
        <f t="shared" si="371"/>
        <v>1</v>
      </c>
      <c r="AB386" s="29"/>
      <c r="AC386" s="29" t="e">
        <f t="shared" si="372"/>
        <v>#REF!</v>
      </c>
      <c r="AD386" s="29" t="e">
        <f t="shared" si="373"/>
        <v>#REF!</v>
      </c>
      <c r="AE386" s="172" t="e">
        <f t="shared" si="374"/>
        <v>#REF!</v>
      </c>
      <c r="AF386" s="28"/>
      <c r="AG386" s="24">
        <v>0.58</v>
      </c>
      <c r="AH386" s="173">
        <f t="shared" si="375"/>
        <v>1</v>
      </c>
      <c r="AI386" s="173">
        <v>0.58</v>
      </c>
      <c r="AJ386" s="173">
        <f t="shared" si="376"/>
        <v>-0.42</v>
      </c>
      <c r="AK386" s="134">
        <f t="shared" si="377"/>
        <v>0.58</v>
      </c>
      <c r="AL386" s="174">
        <f t="shared" ref="AL386:AU386" si="439">M386</f>
        <v>0</v>
      </c>
      <c r="AM386" s="174">
        <f t="shared" si="439"/>
        <v>0.172413793103448</v>
      </c>
      <c r="AN386" s="174">
        <f t="shared" si="439"/>
        <v>0.603448275862069</v>
      </c>
      <c r="AO386" s="174">
        <f t="shared" si="439"/>
        <v>0</v>
      </c>
      <c r="AP386" s="174">
        <f t="shared" si="439"/>
        <v>0</v>
      </c>
      <c r="AQ386" s="174">
        <f t="shared" si="439"/>
        <v>0.0517241379310345</v>
      </c>
      <c r="AR386" s="174">
        <f t="shared" si="439"/>
        <v>0.103448275862069</v>
      </c>
      <c r="AS386" s="174">
        <f t="shared" si="439"/>
        <v>0.0689655172413793</v>
      </c>
      <c r="AT386" s="174">
        <f t="shared" si="439"/>
        <v>0</v>
      </c>
      <c r="AU386" s="174">
        <f t="shared" si="439"/>
        <v>0</v>
      </c>
      <c r="AV386" s="175">
        <f t="shared" si="379"/>
        <v>1</v>
      </c>
      <c r="AW386" s="176" t="e">
        <f>#REF!/1000</f>
        <v>#REF!</v>
      </c>
      <c r="AX386" s="176" t="e">
        <f>#REF!/1000</f>
        <v>#REF!</v>
      </c>
      <c r="AY386" s="176" t="e">
        <f>#REF!/1000</f>
        <v>#REF!</v>
      </c>
      <c r="AZ386" s="176" t="e">
        <f>#REF!/1000</f>
        <v>#REF!</v>
      </c>
      <c r="BA386" s="176" t="e">
        <f>#REF!/1000</f>
        <v>#REF!</v>
      </c>
      <c r="BB386" s="176" t="e">
        <f>#REF!/1000</f>
        <v>#REF!</v>
      </c>
      <c r="BC386" s="176" t="e">
        <f>#REF!/1000</f>
        <v>#REF!</v>
      </c>
      <c r="BD386" s="176" t="e">
        <f>#REF!/1000</f>
        <v>#REF!</v>
      </c>
      <c r="BE386" s="177" t="e">
        <f>#REF!/1000</f>
        <v>#REF!</v>
      </c>
      <c r="BF386" s="177" t="e">
        <f>#REF!/1000</f>
        <v>#REF!</v>
      </c>
      <c r="BG386" s="178" t="e">
        <f t="shared" si="380"/>
        <v>#REF!</v>
      </c>
    </row>
    <row r="387" ht="16" customHeight="1" spans="1:59">
      <c r="A387" s="22">
        <v>381</v>
      </c>
      <c r="B387" s="39" t="s">
        <v>5970</v>
      </c>
      <c r="C387" s="68" t="s">
        <v>5971</v>
      </c>
      <c r="D387" s="22">
        <v>231</v>
      </c>
      <c r="E387" s="22">
        <v>3</v>
      </c>
      <c r="F387" s="144">
        <v>83463</v>
      </c>
      <c r="G387" s="144" t="s">
        <v>3704</v>
      </c>
      <c r="H387" s="144" t="s">
        <v>3704</v>
      </c>
      <c r="I387" s="144" t="s">
        <v>5321</v>
      </c>
      <c r="J387" s="144" t="s">
        <v>5314</v>
      </c>
      <c r="K387" s="144">
        <f t="shared" si="370"/>
        <v>10</v>
      </c>
      <c r="L387" s="157">
        <v>30</v>
      </c>
      <c r="M387" s="171"/>
      <c r="N387" s="171">
        <v>0.14</v>
      </c>
      <c r="O387" s="171">
        <v>0.68</v>
      </c>
      <c r="P387" s="171"/>
      <c r="Q387" s="171"/>
      <c r="R387" s="171">
        <v>0.04</v>
      </c>
      <c r="S387" s="171">
        <v>0.08</v>
      </c>
      <c r="T387" s="171">
        <v>0.06</v>
      </c>
      <c r="U387" s="171"/>
      <c r="V387" s="171"/>
      <c r="W387" s="22">
        <v>3</v>
      </c>
      <c r="X387" s="29">
        <v>6441.49</v>
      </c>
      <c r="Y387" s="29">
        <v>19324.47</v>
      </c>
      <c r="Z387" s="36">
        <v>5935.32</v>
      </c>
      <c r="AA387" s="36">
        <f t="shared" si="371"/>
        <v>3</v>
      </c>
      <c r="AB387" s="29"/>
      <c r="AC387" s="29" t="e">
        <f t="shared" si="372"/>
        <v>#REF!</v>
      </c>
      <c r="AD387" s="29" t="e">
        <f t="shared" si="373"/>
        <v>#REF!</v>
      </c>
      <c r="AE387" s="172" t="e">
        <f t="shared" si="374"/>
        <v>#REF!</v>
      </c>
      <c r="AF387" s="28"/>
      <c r="AG387" s="24">
        <v>30</v>
      </c>
      <c r="AH387" s="173">
        <f t="shared" si="375"/>
        <v>1</v>
      </c>
      <c r="AI387" s="173"/>
      <c r="AJ387" s="173">
        <f t="shared" si="376"/>
        <v>29</v>
      </c>
      <c r="AK387" s="134">
        <f t="shared" si="377"/>
        <v>10</v>
      </c>
      <c r="AL387" s="174">
        <f t="shared" ref="AL387:AU387" si="440">M387</f>
        <v>0</v>
      </c>
      <c r="AM387" s="174">
        <f t="shared" si="440"/>
        <v>0.14</v>
      </c>
      <c r="AN387" s="174">
        <f t="shared" si="440"/>
        <v>0.68</v>
      </c>
      <c r="AO387" s="174">
        <f t="shared" si="440"/>
        <v>0</v>
      </c>
      <c r="AP387" s="174">
        <f t="shared" si="440"/>
        <v>0</v>
      </c>
      <c r="AQ387" s="174">
        <f t="shared" si="440"/>
        <v>0.04</v>
      </c>
      <c r="AR387" s="174">
        <f t="shared" si="440"/>
        <v>0.08</v>
      </c>
      <c r="AS387" s="174">
        <f t="shared" si="440"/>
        <v>0.06</v>
      </c>
      <c r="AT387" s="174">
        <f t="shared" si="440"/>
        <v>0</v>
      </c>
      <c r="AU387" s="174">
        <f t="shared" si="440"/>
        <v>0</v>
      </c>
      <c r="AV387" s="175">
        <f t="shared" si="379"/>
        <v>1</v>
      </c>
      <c r="AW387" s="176" t="e">
        <f>#REF!/1000</f>
        <v>#REF!</v>
      </c>
      <c r="AX387" s="176" t="e">
        <f>#REF!/1000</f>
        <v>#REF!</v>
      </c>
      <c r="AY387" s="176" t="e">
        <f>#REF!/1000</f>
        <v>#REF!</v>
      </c>
      <c r="AZ387" s="176" t="e">
        <f>#REF!/1000</f>
        <v>#REF!</v>
      </c>
      <c r="BA387" s="176" t="e">
        <f>#REF!/1000</f>
        <v>#REF!</v>
      </c>
      <c r="BB387" s="176" t="e">
        <f>#REF!/1000</f>
        <v>#REF!</v>
      </c>
      <c r="BC387" s="176" t="e">
        <f>#REF!/1000</f>
        <v>#REF!</v>
      </c>
      <c r="BD387" s="176" t="e">
        <f>#REF!/1000</f>
        <v>#REF!</v>
      </c>
      <c r="BE387" s="177" t="e">
        <f>#REF!/1000</f>
        <v>#REF!</v>
      </c>
      <c r="BF387" s="177" t="e">
        <f>#REF!/1000</f>
        <v>#REF!</v>
      </c>
      <c r="BG387" s="178" t="e">
        <f t="shared" si="380"/>
        <v>#REF!</v>
      </c>
    </row>
    <row r="388" ht="16" customHeight="1" spans="1:59">
      <c r="A388" s="22">
        <v>382</v>
      </c>
      <c r="B388" s="39" t="s">
        <v>5972</v>
      </c>
      <c r="C388" s="68" t="s">
        <v>5973</v>
      </c>
      <c r="D388" s="22">
        <v>123</v>
      </c>
      <c r="E388" s="22">
        <v>5</v>
      </c>
      <c r="F388" s="144">
        <v>2403315239</v>
      </c>
      <c r="G388" s="144" t="s">
        <v>3704</v>
      </c>
      <c r="H388" s="144" t="s">
        <v>3704</v>
      </c>
      <c r="I388" s="144" t="s">
        <v>5352</v>
      </c>
      <c r="J388" s="144" t="s">
        <v>5314</v>
      </c>
      <c r="K388" s="144">
        <f t="shared" si="370"/>
        <v>0.176</v>
      </c>
      <c r="L388" s="157">
        <v>0.88</v>
      </c>
      <c r="M388" s="171"/>
      <c r="N388" s="171">
        <v>0.181818181818182</v>
      </c>
      <c r="O388" s="171">
        <v>0.602272727272727</v>
      </c>
      <c r="P388" s="171"/>
      <c r="Q388" s="171"/>
      <c r="R388" s="171">
        <v>0.0454545454545455</v>
      </c>
      <c r="S388" s="171">
        <v>0.102272727272727</v>
      </c>
      <c r="T388" s="171">
        <v>0.0681818181818182</v>
      </c>
      <c r="U388" s="171"/>
      <c r="V388" s="171"/>
      <c r="W388" s="22">
        <v>5</v>
      </c>
      <c r="X388" s="29">
        <v>6162.39</v>
      </c>
      <c r="Y388" s="29">
        <v>30811.95</v>
      </c>
      <c r="Z388" s="36">
        <v>9571.7</v>
      </c>
      <c r="AA388" s="36">
        <f t="shared" si="371"/>
        <v>5</v>
      </c>
      <c r="AB388" s="29"/>
      <c r="AC388" s="29" t="e">
        <f t="shared" si="372"/>
        <v>#REF!</v>
      </c>
      <c r="AD388" s="29" t="e">
        <f t="shared" si="373"/>
        <v>#REF!</v>
      </c>
      <c r="AE388" s="172" t="e">
        <f t="shared" si="374"/>
        <v>#REF!</v>
      </c>
      <c r="AF388" s="28"/>
      <c r="AG388" s="24">
        <v>0.88</v>
      </c>
      <c r="AH388" s="173">
        <f t="shared" si="375"/>
        <v>1</v>
      </c>
      <c r="AI388" s="173">
        <v>0.88</v>
      </c>
      <c r="AJ388" s="173">
        <f t="shared" si="376"/>
        <v>-0.12</v>
      </c>
      <c r="AK388" s="134">
        <f t="shared" si="377"/>
        <v>0.176</v>
      </c>
      <c r="AL388" s="174">
        <f t="shared" ref="AL388:AU388" si="441">M388</f>
        <v>0</v>
      </c>
      <c r="AM388" s="174">
        <f t="shared" si="441"/>
        <v>0.181818181818182</v>
      </c>
      <c r="AN388" s="174">
        <f t="shared" si="441"/>
        <v>0.602272727272727</v>
      </c>
      <c r="AO388" s="174">
        <f t="shared" si="441"/>
        <v>0</v>
      </c>
      <c r="AP388" s="174">
        <f t="shared" si="441"/>
        <v>0</v>
      </c>
      <c r="AQ388" s="174">
        <f t="shared" si="441"/>
        <v>0.0454545454545455</v>
      </c>
      <c r="AR388" s="174">
        <f t="shared" si="441"/>
        <v>0.102272727272727</v>
      </c>
      <c r="AS388" s="174">
        <f t="shared" si="441"/>
        <v>0.0681818181818182</v>
      </c>
      <c r="AT388" s="174">
        <f t="shared" si="441"/>
        <v>0</v>
      </c>
      <c r="AU388" s="174">
        <f t="shared" si="441"/>
        <v>0</v>
      </c>
      <c r="AV388" s="175">
        <f t="shared" si="379"/>
        <v>1</v>
      </c>
      <c r="AW388" s="176" t="e">
        <f>#REF!/1000</f>
        <v>#REF!</v>
      </c>
      <c r="AX388" s="176" t="e">
        <f>#REF!/1000</f>
        <v>#REF!</v>
      </c>
      <c r="AY388" s="176" t="e">
        <f>#REF!/1000</f>
        <v>#REF!</v>
      </c>
      <c r="AZ388" s="176" t="e">
        <f>#REF!/1000</f>
        <v>#REF!</v>
      </c>
      <c r="BA388" s="176" t="e">
        <f>#REF!/1000</f>
        <v>#REF!</v>
      </c>
      <c r="BB388" s="176" t="e">
        <f>#REF!/1000</f>
        <v>#REF!</v>
      </c>
      <c r="BC388" s="176" t="e">
        <f>#REF!/1000</f>
        <v>#REF!</v>
      </c>
      <c r="BD388" s="176" t="e">
        <f>#REF!/1000</f>
        <v>#REF!</v>
      </c>
      <c r="BE388" s="177" t="e">
        <f>#REF!/1000</f>
        <v>#REF!</v>
      </c>
      <c r="BF388" s="177" t="e">
        <f>#REF!/1000</f>
        <v>#REF!</v>
      </c>
      <c r="BG388" s="178" t="e">
        <f t="shared" si="380"/>
        <v>#REF!</v>
      </c>
    </row>
    <row r="389" ht="16" customHeight="1" spans="1:59">
      <c r="A389" s="22">
        <v>383</v>
      </c>
      <c r="B389" s="39" t="s">
        <v>5974</v>
      </c>
      <c r="C389" s="68" t="s">
        <v>5975</v>
      </c>
      <c r="D389" s="22">
        <v>123</v>
      </c>
      <c r="E389" s="22">
        <v>2</v>
      </c>
      <c r="F389" s="144">
        <v>2403314759</v>
      </c>
      <c r="G389" s="144" t="s">
        <v>3704</v>
      </c>
      <c r="H389" s="144" t="s">
        <v>3704</v>
      </c>
      <c r="I389" s="144" t="s">
        <v>5352</v>
      </c>
      <c r="J389" s="144" t="s">
        <v>5314</v>
      </c>
      <c r="K389" s="144">
        <f t="shared" si="370"/>
        <v>0.135</v>
      </c>
      <c r="L389" s="157">
        <v>0.27</v>
      </c>
      <c r="M389" s="171"/>
      <c r="N389" s="171">
        <v>0.185185185185185</v>
      </c>
      <c r="O389" s="171">
        <v>0.555555555555555</v>
      </c>
      <c r="P389" s="171"/>
      <c r="Q389" s="171"/>
      <c r="R389" s="171">
        <v>0.037037037037037</v>
      </c>
      <c r="S389" s="171">
        <v>0.111111111111111</v>
      </c>
      <c r="T389" s="171">
        <v>0.111111111111111</v>
      </c>
      <c r="U389" s="171"/>
      <c r="V389" s="171"/>
      <c r="W389" s="22">
        <v>2</v>
      </c>
      <c r="X389" s="29">
        <v>5324.29</v>
      </c>
      <c r="Y389" s="29">
        <v>10648.58</v>
      </c>
      <c r="Z389" s="36">
        <v>3337.82</v>
      </c>
      <c r="AA389" s="36">
        <f t="shared" si="371"/>
        <v>2</v>
      </c>
      <c r="AB389" s="29"/>
      <c r="AC389" s="29" t="e">
        <f t="shared" si="372"/>
        <v>#REF!</v>
      </c>
      <c r="AD389" s="29" t="e">
        <f t="shared" si="373"/>
        <v>#REF!</v>
      </c>
      <c r="AE389" s="172" t="e">
        <f t="shared" si="374"/>
        <v>#REF!</v>
      </c>
      <c r="AF389" s="28"/>
      <c r="AG389" s="24">
        <v>0.27</v>
      </c>
      <c r="AH389" s="173">
        <f t="shared" si="375"/>
        <v>0.999999999999999</v>
      </c>
      <c r="AI389" s="173">
        <v>0.265</v>
      </c>
      <c r="AJ389" s="173">
        <f t="shared" si="376"/>
        <v>-0.729999999999999</v>
      </c>
      <c r="AK389" s="134">
        <f t="shared" si="377"/>
        <v>0.135</v>
      </c>
      <c r="AL389" s="174">
        <f t="shared" ref="AL389:AU389" si="442">M389</f>
        <v>0</v>
      </c>
      <c r="AM389" s="174">
        <f t="shared" si="442"/>
        <v>0.185185185185185</v>
      </c>
      <c r="AN389" s="174">
        <f t="shared" si="442"/>
        <v>0.555555555555555</v>
      </c>
      <c r="AO389" s="174">
        <f t="shared" si="442"/>
        <v>0</v>
      </c>
      <c r="AP389" s="174">
        <f t="shared" si="442"/>
        <v>0</v>
      </c>
      <c r="AQ389" s="174">
        <f t="shared" si="442"/>
        <v>0.037037037037037</v>
      </c>
      <c r="AR389" s="174">
        <f t="shared" si="442"/>
        <v>0.111111111111111</v>
      </c>
      <c r="AS389" s="174">
        <f t="shared" si="442"/>
        <v>0.111111111111111</v>
      </c>
      <c r="AT389" s="174">
        <f t="shared" si="442"/>
        <v>0</v>
      </c>
      <c r="AU389" s="174">
        <f t="shared" si="442"/>
        <v>0</v>
      </c>
      <c r="AV389" s="175">
        <f t="shared" si="379"/>
        <v>0.999999999999999</v>
      </c>
      <c r="AW389" s="176" t="e">
        <f>#REF!/1000</f>
        <v>#REF!</v>
      </c>
      <c r="AX389" s="176" t="e">
        <f>#REF!/1000</f>
        <v>#REF!</v>
      </c>
      <c r="AY389" s="176" t="e">
        <f>#REF!/1000</f>
        <v>#REF!</v>
      </c>
      <c r="AZ389" s="176" t="e">
        <f>#REF!/1000</f>
        <v>#REF!</v>
      </c>
      <c r="BA389" s="176" t="e">
        <f>#REF!/1000</f>
        <v>#REF!</v>
      </c>
      <c r="BB389" s="176" t="e">
        <f>#REF!/1000</f>
        <v>#REF!</v>
      </c>
      <c r="BC389" s="176" t="e">
        <f>#REF!/1000</f>
        <v>#REF!</v>
      </c>
      <c r="BD389" s="176" t="e">
        <f>#REF!/1000</f>
        <v>#REF!</v>
      </c>
      <c r="BE389" s="177" t="e">
        <f>#REF!/1000</f>
        <v>#REF!</v>
      </c>
      <c r="BF389" s="177" t="e">
        <f>#REF!/1000</f>
        <v>#REF!</v>
      </c>
      <c r="BG389" s="178" t="e">
        <f t="shared" si="380"/>
        <v>#REF!</v>
      </c>
    </row>
    <row r="390" ht="16" customHeight="1" spans="1:59">
      <c r="A390" s="22">
        <v>384</v>
      </c>
      <c r="B390" s="39" t="s">
        <v>466</v>
      </c>
      <c r="C390" s="68" t="s">
        <v>467</v>
      </c>
      <c r="D390" s="22">
        <v>231</v>
      </c>
      <c r="E390" s="22">
        <v>1</v>
      </c>
      <c r="F390" s="144">
        <v>83427</v>
      </c>
      <c r="G390" s="144" t="s">
        <v>3704</v>
      </c>
      <c r="H390" s="144" t="s">
        <v>3704</v>
      </c>
      <c r="I390" s="144" t="s">
        <v>5321</v>
      </c>
      <c r="J390" s="144" t="s">
        <v>5314</v>
      </c>
      <c r="K390" s="144">
        <f t="shared" si="370"/>
        <v>7</v>
      </c>
      <c r="L390" s="157">
        <v>7</v>
      </c>
      <c r="M390" s="171"/>
      <c r="N390" s="171">
        <v>0.13</v>
      </c>
      <c r="O390" s="171">
        <v>0.7</v>
      </c>
      <c r="P390" s="171"/>
      <c r="Q390" s="171"/>
      <c r="R390" s="171">
        <v>0.04</v>
      </c>
      <c r="S390" s="171">
        <v>0.08</v>
      </c>
      <c r="T390" s="171">
        <v>0.05</v>
      </c>
      <c r="U390" s="171"/>
      <c r="V390" s="171"/>
      <c r="W390" s="22">
        <v>1</v>
      </c>
      <c r="X390" s="29">
        <v>4943.71</v>
      </c>
      <c r="Y390" s="29">
        <v>4943.71</v>
      </c>
      <c r="Z390" s="36">
        <v>1539.87</v>
      </c>
      <c r="AA390" s="36">
        <f t="shared" si="371"/>
        <v>1</v>
      </c>
      <c r="AB390" s="29"/>
      <c r="AC390" s="29" t="e">
        <f t="shared" si="372"/>
        <v>#REF!</v>
      </c>
      <c r="AD390" s="29" t="e">
        <f t="shared" si="373"/>
        <v>#REF!</v>
      </c>
      <c r="AE390" s="172" t="e">
        <f t="shared" si="374"/>
        <v>#REF!</v>
      </c>
      <c r="AF390" s="28"/>
      <c r="AG390" s="24">
        <v>100</v>
      </c>
      <c r="AH390" s="173">
        <f t="shared" si="375"/>
        <v>1</v>
      </c>
      <c r="AI390" s="173"/>
      <c r="AJ390" s="173">
        <f t="shared" si="376"/>
        <v>99</v>
      </c>
      <c r="AK390" s="134">
        <f t="shared" si="377"/>
        <v>7</v>
      </c>
      <c r="AL390" s="174">
        <f t="shared" ref="AL390:AU390" si="443">M390</f>
        <v>0</v>
      </c>
      <c r="AM390" s="174">
        <f t="shared" si="443"/>
        <v>0.13</v>
      </c>
      <c r="AN390" s="174">
        <f t="shared" si="443"/>
        <v>0.7</v>
      </c>
      <c r="AO390" s="174">
        <f t="shared" si="443"/>
        <v>0</v>
      </c>
      <c r="AP390" s="174">
        <f t="shared" si="443"/>
        <v>0</v>
      </c>
      <c r="AQ390" s="174">
        <f t="shared" si="443"/>
        <v>0.04</v>
      </c>
      <c r="AR390" s="174">
        <f t="shared" si="443"/>
        <v>0.08</v>
      </c>
      <c r="AS390" s="174">
        <f t="shared" si="443"/>
        <v>0.05</v>
      </c>
      <c r="AT390" s="174">
        <f t="shared" si="443"/>
        <v>0</v>
      </c>
      <c r="AU390" s="174">
        <f t="shared" si="443"/>
        <v>0</v>
      </c>
      <c r="AV390" s="175">
        <f t="shared" si="379"/>
        <v>1</v>
      </c>
      <c r="AW390" s="176" t="e">
        <f>#REF!/1000</f>
        <v>#REF!</v>
      </c>
      <c r="AX390" s="176" t="e">
        <f>#REF!/1000</f>
        <v>#REF!</v>
      </c>
      <c r="AY390" s="176" t="e">
        <f>#REF!/1000</f>
        <v>#REF!</v>
      </c>
      <c r="AZ390" s="176" t="e">
        <f>#REF!/1000</f>
        <v>#REF!</v>
      </c>
      <c r="BA390" s="176" t="e">
        <f>#REF!/1000</f>
        <v>#REF!</v>
      </c>
      <c r="BB390" s="176" t="e">
        <f>#REF!/1000</f>
        <v>#REF!</v>
      </c>
      <c r="BC390" s="176" t="e">
        <f>#REF!/1000</f>
        <v>#REF!</v>
      </c>
      <c r="BD390" s="176" t="e">
        <f>#REF!/1000</f>
        <v>#REF!</v>
      </c>
      <c r="BE390" s="177" t="e">
        <f>#REF!/1000</f>
        <v>#REF!</v>
      </c>
      <c r="BF390" s="177" t="e">
        <f>#REF!/1000</f>
        <v>#REF!</v>
      </c>
      <c r="BG390" s="178" t="e">
        <f t="shared" si="380"/>
        <v>#REF!</v>
      </c>
    </row>
    <row r="391" ht="16" customHeight="1" spans="1:59">
      <c r="A391" s="22">
        <v>385</v>
      </c>
      <c r="B391" s="39" t="s">
        <v>5976</v>
      </c>
      <c r="C391" s="68" t="s">
        <v>5977</v>
      </c>
      <c r="D391" s="22">
        <v>231</v>
      </c>
      <c r="E391" s="22">
        <v>4</v>
      </c>
      <c r="F391" s="144">
        <v>83454</v>
      </c>
      <c r="G391" s="144" t="s">
        <v>3704</v>
      </c>
      <c r="H391" s="144" t="s">
        <v>3704</v>
      </c>
      <c r="I391" s="144" t="s">
        <v>5321</v>
      </c>
      <c r="J391" s="144" t="s">
        <v>5314</v>
      </c>
      <c r="K391" s="144">
        <f t="shared" ref="K391:K454" si="444">L391/E391</f>
        <v>10</v>
      </c>
      <c r="L391" s="157">
        <v>40</v>
      </c>
      <c r="M391" s="171"/>
      <c r="N391" s="171">
        <v>0.18</v>
      </c>
      <c r="O391" s="171">
        <v>0.6</v>
      </c>
      <c r="P391" s="171"/>
      <c r="Q391" s="171"/>
      <c r="R391" s="171">
        <v>0.05</v>
      </c>
      <c r="S391" s="171">
        <v>0.1</v>
      </c>
      <c r="T391" s="171">
        <v>0.07</v>
      </c>
      <c r="U391" s="171"/>
      <c r="V391" s="171"/>
      <c r="W391" s="22">
        <v>4</v>
      </c>
      <c r="X391" s="29">
        <v>4191.3625</v>
      </c>
      <c r="Y391" s="29">
        <v>16765.45</v>
      </c>
      <c r="Z391" s="36">
        <v>5301.84</v>
      </c>
      <c r="AA391" s="36">
        <f t="shared" ref="AA391:AA454" si="445">W391</f>
        <v>4</v>
      </c>
      <c r="AB391" s="29"/>
      <c r="AC391" s="29" t="e">
        <f t="shared" ref="AC391:AC454" si="446">BG391</f>
        <v>#REF!</v>
      </c>
      <c r="AD391" s="29" t="e">
        <f t="shared" ref="AD391:AD454" si="447">AC391-Z391</f>
        <v>#REF!</v>
      </c>
      <c r="AE391" s="172" t="e">
        <f t="shared" ref="AE391:AE454" si="448">AD391/Z391</f>
        <v>#REF!</v>
      </c>
      <c r="AF391" s="28"/>
      <c r="AG391" s="24">
        <v>8</v>
      </c>
      <c r="AH391" s="173">
        <f t="shared" ref="AH391:AH454" si="449">SUM(M391:T391)</f>
        <v>1</v>
      </c>
      <c r="AI391" s="173"/>
      <c r="AJ391" s="173">
        <f t="shared" ref="AJ391:AJ454" si="450">AG391-AH391</f>
        <v>7</v>
      </c>
      <c r="AK391" s="134">
        <f t="shared" ref="AK391:AK454" si="451">L391/E391</f>
        <v>10</v>
      </c>
      <c r="AL391" s="174">
        <f t="shared" ref="AL391:AU391" si="452">M391</f>
        <v>0</v>
      </c>
      <c r="AM391" s="174">
        <f t="shared" si="452"/>
        <v>0.18</v>
      </c>
      <c r="AN391" s="174">
        <f t="shared" si="452"/>
        <v>0.6</v>
      </c>
      <c r="AO391" s="174">
        <f t="shared" si="452"/>
        <v>0</v>
      </c>
      <c r="AP391" s="174">
        <f t="shared" si="452"/>
        <v>0</v>
      </c>
      <c r="AQ391" s="174">
        <f t="shared" si="452"/>
        <v>0.05</v>
      </c>
      <c r="AR391" s="174">
        <f t="shared" si="452"/>
        <v>0.1</v>
      </c>
      <c r="AS391" s="174">
        <f t="shared" si="452"/>
        <v>0.07</v>
      </c>
      <c r="AT391" s="174">
        <f t="shared" si="452"/>
        <v>0</v>
      </c>
      <c r="AU391" s="174">
        <f t="shared" si="452"/>
        <v>0</v>
      </c>
      <c r="AV391" s="175">
        <f t="shared" ref="AV391:AV454" si="453">SUM(AL391:AU391)</f>
        <v>1</v>
      </c>
      <c r="AW391" s="176" t="e">
        <f>#REF!/1000</f>
        <v>#REF!</v>
      </c>
      <c r="AX391" s="176" t="e">
        <f>#REF!/1000</f>
        <v>#REF!</v>
      </c>
      <c r="AY391" s="176" t="e">
        <f>#REF!/1000</f>
        <v>#REF!</v>
      </c>
      <c r="AZ391" s="176" t="e">
        <f>#REF!/1000</f>
        <v>#REF!</v>
      </c>
      <c r="BA391" s="176" t="e">
        <f>#REF!/1000</f>
        <v>#REF!</v>
      </c>
      <c r="BB391" s="176" t="e">
        <f>#REF!/1000</f>
        <v>#REF!</v>
      </c>
      <c r="BC391" s="176" t="e">
        <f>#REF!/1000</f>
        <v>#REF!</v>
      </c>
      <c r="BD391" s="176" t="e">
        <f>#REF!/1000</f>
        <v>#REF!</v>
      </c>
      <c r="BE391" s="177" t="e">
        <f>#REF!/1000</f>
        <v>#REF!</v>
      </c>
      <c r="BF391" s="177" t="e">
        <f>#REF!/1000</f>
        <v>#REF!</v>
      </c>
      <c r="BG391" s="178" t="e">
        <f t="shared" ref="BG391:BG454" si="454">ROUND((AL391*AW391+AM391*AX391+AN391*AY391+AO391*AZ391+AP391*BA391+AQ391*BB391+AR391*BC391+AS391*BD391+AT391*BE391+AU391*BF391)*L391,2)</f>
        <v>#REF!</v>
      </c>
    </row>
    <row r="392" ht="16" customHeight="1" spans="1:59">
      <c r="A392" s="22">
        <v>386</v>
      </c>
      <c r="B392" s="39" t="s">
        <v>5978</v>
      </c>
      <c r="C392" s="68" t="s">
        <v>5979</v>
      </c>
      <c r="D392" s="22">
        <v>225</v>
      </c>
      <c r="E392" s="22">
        <v>2</v>
      </c>
      <c r="F392" s="144">
        <v>83487</v>
      </c>
      <c r="G392" s="144" t="s">
        <v>3704</v>
      </c>
      <c r="H392" s="144" t="s">
        <v>3704</v>
      </c>
      <c r="I392" s="144" t="s">
        <v>5321</v>
      </c>
      <c r="J392" s="144" t="s">
        <v>5314</v>
      </c>
      <c r="K392" s="144">
        <f t="shared" si="444"/>
        <v>3.475</v>
      </c>
      <c r="L392" s="157">
        <v>6.95</v>
      </c>
      <c r="M392" s="171"/>
      <c r="N392" s="171">
        <v>0.179856115107914</v>
      </c>
      <c r="O392" s="171">
        <v>0.598561151079137</v>
      </c>
      <c r="P392" s="171"/>
      <c r="Q392" s="171"/>
      <c r="R392" s="171">
        <v>0.0503597122302158</v>
      </c>
      <c r="S392" s="171">
        <v>0.100719424460432</v>
      </c>
      <c r="T392" s="171">
        <v>0.0705035971223022</v>
      </c>
      <c r="U392" s="171"/>
      <c r="V392" s="171"/>
      <c r="W392" s="22">
        <v>2</v>
      </c>
      <c r="X392" s="29">
        <v>3231.065</v>
      </c>
      <c r="Y392" s="29">
        <v>6462.13</v>
      </c>
      <c r="Z392" s="36">
        <v>1890.72</v>
      </c>
      <c r="AA392" s="36">
        <f t="shared" si="445"/>
        <v>2</v>
      </c>
      <c r="AB392" s="29"/>
      <c r="AC392" s="29" t="e">
        <f t="shared" si="446"/>
        <v>#REF!</v>
      </c>
      <c r="AD392" s="29" t="e">
        <f t="shared" si="447"/>
        <v>#REF!</v>
      </c>
      <c r="AE392" s="172" t="e">
        <f t="shared" si="448"/>
        <v>#REF!</v>
      </c>
      <c r="AF392" s="28"/>
      <c r="AG392" s="24">
        <v>6.95</v>
      </c>
      <c r="AH392" s="173">
        <f t="shared" si="449"/>
        <v>1</v>
      </c>
      <c r="AI392" s="173">
        <v>6.95</v>
      </c>
      <c r="AJ392" s="173">
        <f t="shared" si="450"/>
        <v>5.95</v>
      </c>
      <c r="AK392" s="134">
        <f t="shared" si="451"/>
        <v>3.475</v>
      </c>
      <c r="AL392" s="174">
        <f t="shared" ref="AL392:AU392" si="455">M392</f>
        <v>0</v>
      </c>
      <c r="AM392" s="174">
        <f t="shared" si="455"/>
        <v>0.179856115107914</v>
      </c>
      <c r="AN392" s="174">
        <f t="shared" si="455"/>
        <v>0.598561151079137</v>
      </c>
      <c r="AO392" s="174">
        <f t="shared" si="455"/>
        <v>0</v>
      </c>
      <c r="AP392" s="174">
        <f t="shared" si="455"/>
        <v>0</v>
      </c>
      <c r="AQ392" s="174">
        <f t="shared" si="455"/>
        <v>0.0503597122302158</v>
      </c>
      <c r="AR392" s="174">
        <f t="shared" si="455"/>
        <v>0.100719424460432</v>
      </c>
      <c r="AS392" s="174">
        <f t="shared" si="455"/>
        <v>0.0705035971223022</v>
      </c>
      <c r="AT392" s="174">
        <f t="shared" si="455"/>
        <v>0</v>
      </c>
      <c r="AU392" s="174">
        <f t="shared" si="455"/>
        <v>0</v>
      </c>
      <c r="AV392" s="175">
        <f t="shared" si="453"/>
        <v>1</v>
      </c>
      <c r="AW392" s="176" t="e">
        <f>#REF!/1000</f>
        <v>#REF!</v>
      </c>
      <c r="AX392" s="176" t="e">
        <f>#REF!/1000</f>
        <v>#REF!</v>
      </c>
      <c r="AY392" s="176" t="e">
        <f>#REF!/1000</f>
        <v>#REF!</v>
      </c>
      <c r="AZ392" s="176" t="e">
        <f>#REF!/1000</f>
        <v>#REF!</v>
      </c>
      <c r="BA392" s="176" t="e">
        <f>#REF!/1000</f>
        <v>#REF!</v>
      </c>
      <c r="BB392" s="176" t="e">
        <f>#REF!/1000</f>
        <v>#REF!</v>
      </c>
      <c r="BC392" s="176" t="e">
        <f>#REF!/1000</f>
        <v>#REF!</v>
      </c>
      <c r="BD392" s="176" t="e">
        <f>#REF!/1000</f>
        <v>#REF!</v>
      </c>
      <c r="BE392" s="177" t="e">
        <f>#REF!/1000</f>
        <v>#REF!</v>
      </c>
      <c r="BF392" s="177" t="e">
        <f>#REF!/1000</f>
        <v>#REF!</v>
      </c>
      <c r="BG392" s="178" t="e">
        <f t="shared" si="454"/>
        <v>#REF!</v>
      </c>
    </row>
    <row r="393" ht="16" customHeight="1" spans="1:59">
      <c r="A393" s="179">
        <v>387</v>
      </c>
      <c r="B393" s="180" t="s">
        <v>5980</v>
      </c>
      <c r="C393" s="181" t="s">
        <v>5981</v>
      </c>
      <c r="D393" s="179">
        <v>179</v>
      </c>
      <c r="E393" s="179">
        <v>2</v>
      </c>
      <c r="F393" s="182">
        <v>83502</v>
      </c>
      <c r="G393" s="182" t="s">
        <v>3704</v>
      </c>
      <c r="H393" s="182" t="s">
        <v>3704</v>
      </c>
      <c r="I393" s="182" t="s">
        <v>5321</v>
      </c>
      <c r="J393" s="182" t="s">
        <v>5314</v>
      </c>
      <c r="K393" s="182">
        <f t="shared" si="444"/>
        <v>50</v>
      </c>
      <c r="L393" s="183">
        <v>100</v>
      </c>
      <c r="M393" s="184"/>
      <c r="N393" s="184"/>
      <c r="O393" s="184"/>
      <c r="P393" s="184"/>
      <c r="Q393" s="184"/>
      <c r="R393" s="184"/>
      <c r="S393" s="184">
        <v>1</v>
      </c>
      <c r="T393" s="184"/>
      <c r="U393" s="184"/>
      <c r="V393" s="184"/>
      <c r="W393" s="179">
        <v>2</v>
      </c>
      <c r="X393" s="185">
        <v>3175.775</v>
      </c>
      <c r="Y393" s="185">
        <v>6351.55</v>
      </c>
      <c r="Z393" s="186">
        <v>1851.74</v>
      </c>
      <c r="AA393" s="186">
        <f t="shared" si="445"/>
        <v>2</v>
      </c>
      <c r="AB393" s="29"/>
      <c r="AC393" s="185" t="e">
        <f t="shared" si="446"/>
        <v>#REF!</v>
      </c>
      <c r="AD393" s="185" t="e">
        <f t="shared" si="447"/>
        <v>#REF!</v>
      </c>
      <c r="AE393" s="187" t="e">
        <f t="shared" si="448"/>
        <v>#REF!</v>
      </c>
      <c r="AF393" s="188" t="s">
        <v>5306</v>
      </c>
      <c r="AG393" s="189">
        <v>109.56</v>
      </c>
      <c r="AH393" s="190">
        <f t="shared" si="449"/>
        <v>1</v>
      </c>
      <c r="AI393" s="190">
        <v>109.56</v>
      </c>
      <c r="AJ393" s="190">
        <f t="shared" si="450"/>
        <v>108.56</v>
      </c>
      <c r="AK393" s="191">
        <f t="shared" si="451"/>
        <v>50</v>
      </c>
      <c r="AL393" s="174">
        <f t="shared" ref="AL393:AU393" si="456">M393</f>
        <v>0</v>
      </c>
      <c r="AM393" s="174">
        <f t="shared" si="456"/>
        <v>0</v>
      </c>
      <c r="AN393" s="174">
        <f t="shared" si="456"/>
        <v>0</v>
      </c>
      <c r="AO393" s="174">
        <f t="shared" si="456"/>
        <v>0</v>
      </c>
      <c r="AP393" s="174">
        <f t="shared" si="456"/>
        <v>0</v>
      </c>
      <c r="AQ393" s="174">
        <f t="shared" si="456"/>
        <v>0</v>
      </c>
      <c r="AR393" s="174">
        <f t="shared" si="456"/>
        <v>1</v>
      </c>
      <c r="AS393" s="174">
        <f t="shared" si="456"/>
        <v>0</v>
      </c>
      <c r="AT393" s="174">
        <f t="shared" si="456"/>
        <v>0</v>
      </c>
      <c r="AU393" s="174">
        <f t="shared" si="456"/>
        <v>0</v>
      </c>
      <c r="AV393" s="192">
        <f t="shared" si="453"/>
        <v>1</v>
      </c>
      <c r="AW393" s="193" t="e">
        <f>#REF!/1000</f>
        <v>#REF!</v>
      </c>
      <c r="AX393" s="193" t="e">
        <f>#REF!/1000</f>
        <v>#REF!</v>
      </c>
      <c r="AY393" s="193" t="e">
        <f>#REF!/1000</f>
        <v>#REF!</v>
      </c>
      <c r="AZ393" s="193" t="e">
        <f>#REF!/1000</f>
        <v>#REF!</v>
      </c>
      <c r="BA393" s="193" t="e">
        <f>#REF!/1000</f>
        <v>#REF!</v>
      </c>
      <c r="BB393" s="193" t="e">
        <f>#REF!/1000</f>
        <v>#REF!</v>
      </c>
      <c r="BC393" s="193" t="e">
        <f>#REF!/1000</f>
        <v>#REF!</v>
      </c>
      <c r="BD393" s="193" t="e">
        <f>#REF!/1000</f>
        <v>#REF!</v>
      </c>
      <c r="BE393" s="194" t="e">
        <f>#REF!/1000</f>
        <v>#REF!</v>
      </c>
      <c r="BF393" s="194" t="e">
        <f>#REF!/1000</f>
        <v>#REF!</v>
      </c>
      <c r="BG393" s="195" t="e">
        <f t="shared" si="454"/>
        <v>#REF!</v>
      </c>
    </row>
    <row r="394" ht="16" customHeight="1" spans="1:59">
      <c r="A394" s="22">
        <v>388</v>
      </c>
      <c r="B394" s="39" t="s">
        <v>5982</v>
      </c>
      <c r="C394" s="68" t="s">
        <v>5983</v>
      </c>
      <c r="D394" s="22">
        <v>223</v>
      </c>
      <c r="E394" s="22">
        <v>1</v>
      </c>
      <c r="F394" s="144">
        <v>83498</v>
      </c>
      <c r="G394" s="144" t="s">
        <v>3704</v>
      </c>
      <c r="H394" s="144" t="s">
        <v>3704</v>
      </c>
      <c r="I394" s="144" t="s">
        <v>5321</v>
      </c>
      <c r="J394" s="144" t="s">
        <v>5314</v>
      </c>
      <c r="K394" s="144">
        <f t="shared" si="444"/>
        <v>0.1</v>
      </c>
      <c r="L394" s="157">
        <v>0.1</v>
      </c>
      <c r="M394" s="171"/>
      <c r="N394" s="171">
        <v>0.1</v>
      </c>
      <c r="O394" s="171">
        <v>0.1</v>
      </c>
      <c r="P394" s="171"/>
      <c r="Q394" s="171"/>
      <c r="R394" s="171">
        <v>0.8</v>
      </c>
      <c r="S394" s="171"/>
      <c r="T394" s="171"/>
      <c r="U394" s="171"/>
      <c r="V394" s="171"/>
      <c r="W394" s="22">
        <v>1</v>
      </c>
      <c r="X394" s="29">
        <v>2522.41</v>
      </c>
      <c r="Y394" s="29">
        <v>2522.41</v>
      </c>
      <c r="Z394" s="36">
        <v>740.7</v>
      </c>
      <c r="AA394" s="36">
        <f t="shared" si="445"/>
        <v>1</v>
      </c>
      <c r="AB394" s="29"/>
      <c r="AC394" s="29" t="e">
        <f t="shared" si="446"/>
        <v>#REF!</v>
      </c>
      <c r="AD394" s="29" t="e">
        <f t="shared" si="447"/>
        <v>#REF!</v>
      </c>
      <c r="AE394" s="172" t="e">
        <f t="shared" si="448"/>
        <v>#REF!</v>
      </c>
      <c r="AF394" s="28"/>
      <c r="AG394" s="24">
        <v>0.1</v>
      </c>
      <c r="AH394" s="173">
        <f t="shared" si="449"/>
        <v>1</v>
      </c>
      <c r="AI394" s="173"/>
      <c r="AJ394" s="173">
        <f t="shared" si="450"/>
        <v>-0.9</v>
      </c>
      <c r="AK394" s="134">
        <f t="shared" si="451"/>
        <v>0.1</v>
      </c>
      <c r="AL394" s="174">
        <f t="shared" ref="AL394:AU394" si="457">M394</f>
        <v>0</v>
      </c>
      <c r="AM394" s="174">
        <f t="shared" si="457"/>
        <v>0.1</v>
      </c>
      <c r="AN394" s="174">
        <f t="shared" si="457"/>
        <v>0.1</v>
      </c>
      <c r="AO394" s="174">
        <f t="shared" si="457"/>
        <v>0</v>
      </c>
      <c r="AP394" s="174">
        <f t="shared" si="457"/>
        <v>0</v>
      </c>
      <c r="AQ394" s="174">
        <f t="shared" si="457"/>
        <v>0.8</v>
      </c>
      <c r="AR394" s="174">
        <f t="shared" si="457"/>
        <v>0</v>
      </c>
      <c r="AS394" s="174">
        <f t="shared" si="457"/>
        <v>0</v>
      </c>
      <c r="AT394" s="174">
        <f t="shared" si="457"/>
        <v>0</v>
      </c>
      <c r="AU394" s="174">
        <f t="shared" si="457"/>
        <v>0</v>
      </c>
      <c r="AV394" s="175">
        <f t="shared" si="453"/>
        <v>1</v>
      </c>
      <c r="AW394" s="176" t="e">
        <f>#REF!/1000</f>
        <v>#REF!</v>
      </c>
      <c r="AX394" s="176" t="e">
        <f>#REF!/1000</f>
        <v>#REF!</v>
      </c>
      <c r="AY394" s="176" t="e">
        <f>#REF!/1000</f>
        <v>#REF!</v>
      </c>
      <c r="AZ394" s="176" t="e">
        <f>#REF!/1000</f>
        <v>#REF!</v>
      </c>
      <c r="BA394" s="176" t="e">
        <f>#REF!/1000</f>
        <v>#REF!</v>
      </c>
      <c r="BB394" s="176" t="e">
        <f>#REF!/1000</f>
        <v>#REF!</v>
      </c>
      <c r="BC394" s="176" t="e">
        <f>#REF!/1000</f>
        <v>#REF!</v>
      </c>
      <c r="BD394" s="176" t="e">
        <f>#REF!/1000</f>
        <v>#REF!</v>
      </c>
      <c r="BE394" s="177" t="e">
        <f>#REF!/1000</f>
        <v>#REF!</v>
      </c>
      <c r="BF394" s="177" t="e">
        <f>#REF!/1000</f>
        <v>#REF!</v>
      </c>
      <c r="BG394" s="178" t="e">
        <f t="shared" si="454"/>
        <v>#REF!</v>
      </c>
    </row>
    <row r="395" ht="16" customHeight="1" spans="1:59">
      <c r="A395" s="22">
        <v>389</v>
      </c>
      <c r="B395" s="39" t="s">
        <v>5984</v>
      </c>
      <c r="C395" s="68" t="s">
        <v>5985</v>
      </c>
      <c r="D395" s="22">
        <v>231</v>
      </c>
      <c r="E395" s="22">
        <v>1</v>
      </c>
      <c r="F395" s="144">
        <v>83458</v>
      </c>
      <c r="G395" s="144" t="s">
        <v>3704</v>
      </c>
      <c r="H395" s="144" t="s">
        <v>3704</v>
      </c>
      <c r="I395" s="144" t="s">
        <v>5321</v>
      </c>
      <c r="J395" s="144" t="s">
        <v>5314</v>
      </c>
      <c r="K395" s="144">
        <f t="shared" si="444"/>
        <v>0.1</v>
      </c>
      <c r="L395" s="157">
        <v>0.1</v>
      </c>
      <c r="M395" s="171"/>
      <c r="N395" s="171">
        <v>0.1</v>
      </c>
      <c r="O395" s="171">
        <v>0.1</v>
      </c>
      <c r="P395" s="171"/>
      <c r="Q395" s="171"/>
      <c r="R395" s="171">
        <v>0.8</v>
      </c>
      <c r="S395" s="171"/>
      <c r="T395" s="171"/>
      <c r="U395" s="171"/>
      <c r="V395" s="171"/>
      <c r="W395" s="22">
        <v>1</v>
      </c>
      <c r="X395" s="29">
        <v>2205.39</v>
      </c>
      <c r="Y395" s="29">
        <v>2205.39</v>
      </c>
      <c r="Z395" s="36">
        <v>643.24</v>
      </c>
      <c r="AA395" s="36">
        <f t="shared" si="445"/>
        <v>1</v>
      </c>
      <c r="AB395" s="29"/>
      <c r="AC395" s="29" t="e">
        <f t="shared" si="446"/>
        <v>#REF!</v>
      </c>
      <c r="AD395" s="29" t="e">
        <f t="shared" si="447"/>
        <v>#REF!</v>
      </c>
      <c r="AE395" s="172" t="e">
        <f t="shared" si="448"/>
        <v>#REF!</v>
      </c>
      <c r="AF395" s="28"/>
      <c r="AG395" s="24">
        <v>0.1</v>
      </c>
      <c r="AH395" s="173">
        <f t="shared" si="449"/>
        <v>1</v>
      </c>
      <c r="AI395" s="173"/>
      <c r="AJ395" s="173">
        <f t="shared" si="450"/>
        <v>-0.9</v>
      </c>
      <c r="AK395" s="134">
        <f t="shared" si="451"/>
        <v>0.1</v>
      </c>
      <c r="AL395" s="174">
        <f t="shared" ref="AL395:AU395" si="458">M395</f>
        <v>0</v>
      </c>
      <c r="AM395" s="174">
        <f t="shared" si="458"/>
        <v>0.1</v>
      </c>
      <c r="AN395" s="174">
        <f t="shared" si="458"/>
        <v>0.1</v>
      </c>
      <c r="AO395" s="174">
        <f t="shared" si="458"/>
        <v>0</v>
      </c>
      <c r="AP395" s="174">
        <f t="shared" si="458"/>
        <v>0</v>
      </c>
      <c r="AQ395" s="174">
        <f t="shared" si="458"/>
        <v>0.8</v>
      </c>
      <c r="AR395" s="174">
        <f t="shared" si="458"/>
        <v>0</v>
      </c>
      <c r="AS395" s="174">
        <f t="shared" si="458"/>
        <v>0</v>
      </c>
      <c r="AT395" s="174">
        <f t="shared" si="458"/>
        <v>0</v>
      </c>
      <c r="AU395" s="174">
        <f t="shared" si="458"/>
        <v>0</v>
      </c>
      <c r="AV395" s="175">
        <f t="shared" si="453"/>
        <v>1</v>
      </c>
      <c r="AW395" s="176" t="e">
        <f>#REF!/1000</f>
        <v>#REF!</v>
      </c>
      <c r="AX395" s="176" t="e">
        <f>#REF!/1000</f>
        <v>#REF!</v>
      </c>
      <c r="AY395" s="176" t="e">
        <f>#REF!/1000</f>
        <v>#REF!</v>
      </c>
      <c r="AZ395" s="176" t="e">
        <f>#REF!/1000</f>
        <v>#REF!</v>
      </c>
      <c r="BA395" s="176" t="e">
        <f>#REF!/1000</f>
        <v>#REF!</v>
      </c>
      <c r="BB395" s="176" t="e">
        <f>#REF!/1000</f>
        <v>#REF!</v>
      </c>
      <c r="BC395" s="176" t="e">
        <f>#REF!/1000</f>
        <v>#REF!</v>
      </c>
      <c r="BD395" s="176" t="e">
        <f>#REF!/1000</f>
        <v>#REF!</v>
      </c>
      <c r="BE395" s="177" t="e">
        <f>#REF!/1000</f>
        <v>#REF!</v>
      </c>
      <c r="BF395" s="177" t="e">
        <f>#REF!/1000</f>
        <v>#REF!</v>
      </c>
      <c r="BG395" s="178" t="e">
        <f t="shared" si="454"/>
        <v>#REF!</v>
      </c>
    </row>
    <row r="396" ht="16" customHeight="1" spans="1:59">
      <c r="A396" s="22">
        <v>390</v>
      </c>
      <c r="B396" s="39" t="s">
        <v>482</v>
      </c>
      <c r="C396" s="68" t="s">
        <v>483</v>
      </c>
      <c r="D396" s="22">
        <v>231</v>
      </c>
      <c r="E396" s="22">
        <v>5</v>
      </c>
      <c r="F396" s="144">
        <v>83464</v>
      </c>
      <c r="G396" s="144" t="s">
        <v>3704</v>
      </c>
      <c r="H396" s="144" t="s">
        <v>3704</v>
      </c>
      <c r="I396" s="144" t="s">
        <v>5321</v>
      </c>
      <c r="J396" s="144" t="s">
        <v>5314</v>
      </c>
      <c r="K396" s="144">
        <f t="shared" si="444"/>
        <v>2.494</v>
      </c>
      <c r="L396" s="157">
        <v>12.47</v>
      </c>
      <c r="M396" s="171"/>
      <c r="N396" s="171">
        <v>0.179631114675221</v>
      </c>
      <c r="O396" s="171">
        <v>0.600641539695269</v>
      </c>
      <c r="P396" s="171"/>
      <c r="Q396" s="171"/>
      <c r="R396" s="171">
        <v>0.04971932638332</v>
      </c>
      <c r="S396" s="171">
        <v>0.100240577385726</v>
      </c>
      <c r="T396" s="171">
        <v>0.0697674418604651</v>
      </c>
      <c r="U396" s="171"/>
      <c r="V396" s="171"/>
      <c r="W396" s="22">
        <v>5</v>
      </c>
      <c r="X396" s="29">
        <v>1953.628</v>
      </c>
      <c r="Y396" s="29">
        <v>9768.14</v>
      </c>
      <c r="Z396" s="36">
        <v>2972.55</v>
      </c>
      <c r="AA396" s="36">
        <f t="shared" si="445"/>
        <v>5</v>
      </c>
      <c r="AB396" s="29"/>
      <c r="AC396" s="29" t="e">
        <f t="shared" si="446"/>
        <v>#REF!</v>
      </c>
      <c r="AD396" s="29" t="e">
        <f t="shared" si="447"/>
        <v>#REF!</v>
      </c>
      <c r="AE396" s="172" t="e">
        <f t="shared" si="448"/>
        <v>#REF!</v>
      </c>
      <c r="AF396" s="28"/>
      <c r="AG396" s="24">
        <v>12.47</v>
      </c>
      <c r="AH396" s="173">
        <f t="shared" si="449"/>
        <v>1</v>
      </c>
      <c r="AI396" s="173">
        <v>12.4666666666667</v>
      </c>
      <c r="AJ396" s="173">
        <f t="shared" si="450"/>
        <v>11.47</v>
      </c>
      <c r="AK396" s="134">
        <f t="shared" si="451"/>
        <v>2.494</v>
      </c>
      <c r="AL396" s="174">
        <f t="shared" ref="AL396:AU396" si="459">M396</f>
        <v>0</v>
      </c>
      <c r="AM396" s="174">
        <f t="shared" si="459"/>
        <v>0.179631114675221</v>
      </c>
      <c r="AN396" s="174">
        <f t="shared" si="459"/>
        <v>0.600641539695269</v>
      </c>
      <c r="AO396" s="174">
        <f t="shared" si="459"/>
        <v>0</v>
      </c>
      <c r="AP396" s="174">
        <f t="shared" si="459"/>
        <v>0</v>
      </c>
      <c r="AQ396" s="174">
        <f t="shared" si="459"/>
        <v>0.04971932638332</v>
      </c>
      <c r="AR396" s="174">
        <f t="shared" si="459"/>
        <v>0.100240577385726</v>
      </c>
      <c r="AS396" s="174">
        <f t="shared" si="459"/>
        <v>0.0697674418604651</v>
      </c>
      <c r="AT396" s="174">
        <f t="shared" si="459"/>
        <v>0</v>
      </c>
      <c r="AU396" s="174">
        <f t="shared" si="459"/>
        <v>0</v>
      </c>
      <c r="AV396" s="175">
        <f t="shared" si="453"/>
        <v>1</v>
      </c>
      <c r="AW396" s="176" t="e">
        <f>#REF!/1000</f>
        <v>#REF!</v>
      </c>
      <c r="AX396" s="176" t="e">
        <f>#REF!/1000</f>
        <v>#REF!</v>
      </c>
      <c r="AY396" s="176" t="e">
        <f>#REF!/1000</f>
        <v>#REF!</v>
      </c>
      <c r="AZ396" s="176" t="e">
        <f>#REF!/1000</f>
        <v>#REF!</v>
      </c>
      <c r="BA396" s="176" t="e">
        <f>#REF!/1000</f>
        <v>#REF!</v>
      </c>
      <c r="BB396" s="176" t="e">
        <f>#REF!/1000</f>
        <v>#REF!</v>
      </c>
      <c r="BC396" s="176" t="e">
        <f>#REF!/1000</f>
        <v>#REF!</v>
      </c>
      <c r="BD396" s="176" t="e">
        <f>#REF!/1000</f>
        <v>#REF!</v>
      </c>
      <c r="BE396" s="177" t="e">
        <f>#REF!/1000</f>
        <v>#REF!</v>
      </c>
      <c r="BF396" s="177" t="e">
        <f>#REF!/1000</f>
        <v>#REF!</v>
      </c>
      <c r="BG396" s="178" t="e">
        <f t="shared" si="454"/>
        <v>#REF!</v>
      </c>
    </row>
    <row r="397" ht="16" customHeight="1" spans="1:59">
      <c r="A397" s="22">
        <v>391</v>
      </c>
      <c r="B397" s="39" t="s">
        <v>482</v>
      </c>
      <c r="C397" s="68" t="s">
        <v>483</v>
      </c>
      <c r="D397" s="22">
        <v>196</v>
      </c>
      <c r="E397" s="22">
        <v>3</v>
      </c>
      <c r="F397" s="144">
        <v>2403314835</v>
      </c>
      <c r="G397" s="144" t="s">
        <v>3704</v>
      </c>
      <c r="H397" s="144" t="s">
        <v>3704</v>
      </c>
      <c r="I397" s="144" t="s">
        <v>5352</v>
      </c>
      <c r="J397" s="144" t="s">
        <v>5314</v>
      </c>
      <c r="K397" s="144">
        <f t="shared" si="444"/>
        <v>2.494</v>
      </c>
      <c r="L397" s="157">
        <v>7.482</v>
      </c>
      <c r="M397" s="171"/>
      <c r="N397" s="171">
        <v>0.18048128342246</v>
      </c>
      <c r="O397" s="171">
        <v>0.600267379679144</v>
      </c>
      <c r="P397" s="171"/>
      <c r="Q397" s="171"/>
      <c r="R397" s="171">
        <v>0.0494652406417112</v>
      </c>
      <c r="S397" s="171">
        <v>0.100267379679144</v>
      </c>
      <c r="T397" s="171">
        <v>0.0695187165775401</v>
      </c>
      <c r="U397" s="171"/>
      <c r="V397" s="171"/>
      <c r="W397" s="22">
        <v>3</v>
      </c>
      <c r="X397" s="29">
        <v>1953.62666666667</v>
      </c>
      <c r="Y397" s="29">
        <v>5860.88</v>
      </c>
      <c r="Z397" s="36">
        <v>1796.52</v>
      </c>
      <c r="AA397" s="36">
        <f t="shared" si="445"/>
        <v>3</v>
      </c>
      <c r="AB397" s="29"/>
      <c r="AC397" s="29" t="e">
        <f t="shared" si="446"/>
        <v>#REF!</v>
      </c>
      <c r="AD397" s="29" t="e">
        <f t="shared" si="447"/>
        <v>#REF!</v>
      </c>
      <c r="AE397" s="172" t="e">
        <f t="shared" si="448"/>
        <v>#REF!</v>
      </c>
      <c r="AF397" s="28"/>
      <c r="AG397" s="24">
        <v>7.48</v>
      </c>
      <c r="AH397" s="173">
        <f t="shared" si="449"/>
        <v>0.999999999999999</v>
      </c>
      <c r="AI397" s="173">
        <v>7.48</v>
      </c>
      <c r="AJ397" s="173">
        <f t="shared" si="450"/>
        <v>6.48</v>
      </c>
      <c r="AK397" s="134">
        <f t="shared" si="451"/>
        <v>2.494</v>
      </c>
      <c r="AL397" s="174">
        <f t="shared" ref="AL397:AU397" si="460">M397</f>
        <v>0</v>
      </c>
      <c r="AM397" s="174">
        <f t="shared" si="460"/>
        <v>0.18048128342246</v>
      </c>
      <c r="AN397" s="174">
        <f t="shared" si="460"/>
        <v>0.600267379679144</v>
      </c>
      <c r="AO397" s="174">
        <f t="shared" si="460"/>
        <v>0</v>
      </c>
      <c r="AP397" s="174">
        <f t="shared" si="460"/>
        <v>0</v>
      </c>
      <c r="AQ397" s="174">
        <f t="shared" si="460"/>
        <v>0.0494652406417112</v>
      </c>
      <c r="AR397" s="174">
        <f t="shared" si="460"/>
        <v>0.100267379679144</v>
      </c>
      <c r="AS397" s="174">
        <f t="shared" si="460"/>
        <v>0.0695187165775401</v>
      </c>
      <c r="AT397" s="174">
        <f t="shared" si="460"/>
        <v>0</v>
      </c>
      <c r="AU397" s="174">
        <f t="shared" si="460"/>
        <v>0</v>
      </c>
      <c r="AV397" s="175">
        <f t="shared" si="453"/>
        <v>0.999999999999999</v>
      </c>
      <c r="AW397" s="176" t="e">
        <f>#REF!/1000</f>
        <v>#REF!</v>
      </c>
      <c r="AX397" s="176" t="e">
        <f>#REF!/1000</f>
        <v>#REF!</v>
      </c>
      <c r="AY397" s="176" t="e">
        <f>#REF!/1000</f>
        <v>#REF!</v>
      </c>
      <c r="AZ397" s="176" t="e">
        <f>#REF!/1000</f>
        <v>#REF!</v>
      </c>
      <c r="BA397" s="176" t="e">
        <f>#REF!/1000</f>
        <v>#REF!</v>
      </c>
      <c r="BB397" s="176" t="e">
        <f>#REF!/1000</f>
        <v>#REF!</v>
      </c>
      <c r="BC397" s="176" t="e">
        <f>#REF!/1000</f>
        <v>#REF!</v>
      </c>
      <c r="BD397" s="176" t="e">
        <f>#REF!/1000</f>
        <v>#REF!</v>
      </c>
      <c r="BE397" s="177" t="e">
        <f>#REF!/1000</f>
        <v>#REF!</v>
      </c>
      <c r="BF397" s="177" t="e">
        <f>#REF!/1000</f>
        <v>#REF!</v>
      </c>
      <c r="BG397" s="178" t="e">
        <f t="shared" si="454"/>
        <v>#REF!</v>
      </c>
    </row>
    <row r="398" ht="16" customHeight="1" spans="1:59">
      <c r="A398" s="22">
        <v>392</v>
      </c>
      <c r="B398" s="39" t="s">
        <v>453</v>
      </c>
      <c r="C398" s="68" t="s">
        <v>5986</v>
      </c>
      <c r="D398" s="22">
        <v>179</v>
      </c>
      <c r="E398" s="22">
        <v>1</v>
      </c>
      <c r="F398" s="144">
        <v>83527</v>
      </c>
      <c r="G398" s="144" t="s">
        <v>3704</v>
      </c>
      <c r="H398" s="144" t="s">
        <v>3704</v>
      </c>
      <c r="I398" s="144" t="s">
        <v>5321</v>
      </c>
      <c r="J398" s="144" t="s">
        <v>5314</v>
      </c>
      <c r="K398" s="144">
        <f t="shared" si="444"/>
        <v>0.1</v>
      </c>
      <c r="L398" s="157">
        <v>0.1</v>
      </c>
      <c r="M398" s="171"/>
      <c r="N398" s="171">
        <v>0.1</v>
      </c>
      <c r="O398" s="171">
        <v>0.1</v>
      </c>
      <c r="P398" s="171"/>
      <c r="Q398" s="171"/>
      <c r="R398" s="171">
        <v>0.8</v>
      </c>
      <c r="S398" s="171"/>
      <c r="T398" s="171"/>
      <c r="U398" s="171"/>
      <c r="V398" s="171"/>
      <c r="W398" s="22">
        <v>1</v>
      </c>
      <c r="X398" s="29">
        <v>1915.32</v>
      </c>
      <c r="Y398" s="29">
        <v>1915.32</v>
      </c>
      <c r="Z398" s="36">
        <v>575.02</v>
      </c>
      <c r="AA398" s="36">
        <f t="shared" si="445"/>
        <v>1</v>
      </c>
      <c r="AB398" s="29"/>
      <c r="AC398" s="29" t="e">
        <f t="shared" si="446"/>
        <v>#REF!</v>
      </c>
      <c r="AD398" s="29" t="e">
        <f t="shared" si="447"/>
        <v>#REF!</v>
      </c>
      <c r="AE398" s="172" t="e">
        <f t="shared" si="448"/>
        <v>#REF!</v>
      </c>
      <c r="AF398" s="28"/>
      <c r="AG398" s="24">
        <v>0.1</v>
      </c>
      <c r="AH398" s="173">
        <f t="shared" si="449"/>
        <v>1</v>
      </c>
      <c r="AI398" s="173"/>
      <c r="AJ398" s="173">
        <f t="shared" si="450"/>
        <v>-0.9</v>
      </c>
      <c r="AK398" s="134">
        <f t="shared" si="451"/>
        <v>0.1</v>
      </c>
      <c r="AL398" s="174">
        <f t="shared" ref="AL398:AU398" si="461">M398</f>
        <v>0</v>
      </c>
      <c r="AM398" s="174">
        <f t="shared" si="461"/>
        <v>0.1</v>
      </c>
      <c r="AN398" s="174">
        <f t="shared" si="461"/>
        <v>0.1</v>
      </c>
      <c r="AO398" s="174">
        <f t="shared" si="461"/>
        <v>0</v>
      </c>
      <c r="AP398" s="174">
        <f t="shared" si="461"/>
        <v>0</v>
      </c>
      <c r="AQ398" s="174">
        <f t="shared" si="461"/>
        <v>0.8</v>
      </c>
      <c r="AR398" s="174">
        <f t="shared" si="461"/>
        <v>0</v>
      </c>
      <c r="AS398" s="174">
        <f t="shared" si="461"/>
        <v>0</v>
      </c>
      <c r="AT398" s="174">
        <f t="shared" si="461"/>
        <v>0</v>
      </c>
      <c r="AU398" s="174">
        <f t="shared" si="461"/>
        <v>0</v>
      </c>
      <c r="AV398" s="175">
        <f t="shared" si="453"/>
        <v>1</v>
      </c>
      <c r="AW398" s="176" t="e">
        <f>#REF!/1000</f>
        <v>#REF!</v>
      </c>
      <c r="AX398" s="176" t="e">
        <f>#REF!/1000</f>
        <v>#REF!</v>
      </c>
      <c r="AY398" s="176" t="e">
        <f>#REF!/1000</f>
        <v>#REF!</v>
      </c>
      <c r="AZ398" s="176" t="e">
        <f>#REF!/1000</f>
        <v>#REF!</v>
      </c>
      <c r="BA398" s="176" t="e">
        <f>#REF!/1000</f>
        <v>#REF!</v>
      </c>
      <c r="BB398" s="176" t="e">
        <f>#REF!/1000</f>
        <v>#REF!</v>
      </c>
      <c r="BC398" s="176" t="e">
        <f>#REF!/1000</f>
        <v>#REF!</v>
      </c>
      <c r="BD398" s="176" t="e">
        <f>#REF!/1000</f>
        <v>#REF!</v>
      </c>
      <c r="BE398" s="177" t="e">
        <f>#REF!/1000</f>
        <v>#REF!</v>
      </c>
      <c r="BF398" s="177" t="e">
        <f>#REF!/1000</f>
        <v>#REF!</v>
      </c>
      <c r="BG398" s="178" t="e">
        <f t="shared" si="454"/>
        <v>#REF!</v>
      </c>
    </row>
    <row r="399" ht="16" customHeight="1" spans="1:59">
      <c r="A399" s="22">
        <v>393</v>
      </c>
      <c r="B399" s="39" t="s">
        <v>450</v>
      </c>
      <c r="C399" s="68" t="s">
        <v>5987</v>
      </c>
      <c r="D399" s="22">
        <v>179</v>
      </c>
      <c r="E399" s="22">
        <v>5</v>
      </c>
      <c r="F399" s="144">
        <v>83522</v>
      </c>
      <c r="G399" s="144" t="s">
        <v>3704</v>
      </c>
      <c r="H399" s="144" t="s">
        <v>3704</v>
      </c>
      <c r="I399" s="144" t="s">
        <v>5321</v>
      </c>
      <c r="J399" s="144" t="s">
        <v>5314</v>
      </c>
      <c r="K399" s="144">
        <f t="shared" si="444"/>
        <v>0.1</v>
      </c>
      <c r="L399" s="157">
        <v>0.5</v>
      </c>
      <c r="M399" s="171"/>
      <c r="N399" s="171">
        <v>0.1</v>
      </c>
      <c r="O399" s="171">
        <v>0.1</v>
      </c>
      <c r="P399" s="171"/>
      <c r="Q399" s="171"/>
      <c r="R399" s="171">
        <v>0.8</v>
      </c>
      <c r="S399" s="171"/>
      <c r="T399" s="171"/>
      <c r="U399" s="171"/>
      <c r="V399" s="171"/>
      <c r="W399" s="22">
        <v>5</v>
      </c>
      <c r="X399" s="29">
        <v>1789.216</v>
      </c>
      <c r="Y399" s="29">
        <v>8946.08</v>
      </c>
      <c r="Z399" s="36">
        <v>2728.9</v>
      </c>
      <c r="AA399" s="36">
        <f t="shared" si="445"/>
        <v>5</v>
      </c>
      <c r="AB399" s="29"/>
      <c r="AC399" s="29" t="e">
        <f t="shared" si="446"/>
        <v>#REF!</v>
      </c>
      <c r="AD399" s="29" t="e">
        <f t="shared" si="447"/>
        <v>#REF!</v>
      </c>
      <c r="AE399" s="172" t="e">
        <f t="shared" si="448"/>
        <v>#REF!</v>
      </c>
      <c r="AF399" s="28"/>
      <c r="AG399" s="24">
        <v>0.1</v>
      </c>
      <c r="AH399" s="173">
        <f t="shared" si="449"/>
        <v>1</v>
      </c>
      <c r="AI399" s="173"/>
      <c r="AJ399" s="173">
        <f t="shared" si="450"/>
        <v>-0.9</v>
      </c>
      <c r="AK399" s="134">
        <f t="shared" si="451"/>
        <v>0.1</v>
      </c>
      <c r="AL399" s="174">
        <f t="shared" ref="AL399:AU399" si="462">M399</f>
        <v>0</v>
      </c>
      <c r="AM399" s="174">
        <f t="shared" si="462"/>
        <v>0.1</v>
      </c>
      <c r="AN399" s="174">
        <f t="shared" si="462"/>
        <v>0.1</v>
      </c>
      <c r="AO399" s="174">
        <f t="shared" si="462"/>
        <v>0</v>
      </c>
      <c r="AP399" s="174">
        <f t="shared" si="462"/>
        <v>0</v>
      </c>
      <c r="AQ399" s="174">
        <f t="shared" si="462"/>
        <v>0.8</v>
      </c>
      <c r="AR399" s="174">
        <f t="shared" si="462"/>
        <v>0</v>
      </c>
      <c r="AS399" s="174">
        <f t="shared" si="462"/>
        <v>0</v>
      </c>
      <c r="AT399" s="174">
        <f t="shared" si="462"/>
        <v>0</v>
      </c>
      <c r="AU399" s="174">
        <f t="shared" si="462"/>
        <v>0</v>
      </c>
      <c r="AV399" s="175">
        <f t="shared" si="453"/>
        <v>1</v>
      </c>
      <c r="AW399" s="176" t="e">
        <f>#REF!/1000</f>
        <v>#REF!</v>
      </c>
      <c r="AX399" s="176" t="e">
        <f>#REF!/1000</f>
        <v>#REF!</v>
      </c>
      <c r="AY399" s="176" t="e">
        <f>#REF!/1000</f>
        <v>#REF!</v>
      </c>
      <c r="AZ399" s="176" t="e">
        <f>#REF!/1000</f>
        <v>#REF!</v>
      </c>
      <c r="BA399" s="176" t="e">
        <f>#REF!/1000</f>
        <v>#REF!</v>
      </c>
      <c r="BB399" s="176" t="e">
        <f>#REF!/1000</f>
        <v>#REF!</v>
      </c>
      <c r="BC399" s="176" t="e">
        <f>#REF!/1000</f>
        <v>#REF!</v>
      </c>
      <c r="BD399" s="176" t="e">
        <f>#REF!/1000</f>
        <v>#REF!</v>
      </c>
      <c r="BE399" s="177" t="e">
        <f>#REF!/1000</f>
        <v>#REF!</v>
      </c>
      <c r="BF399" s="177" t="e">
        <f>#REF!/1000</f>
        <v>#REF!</v>
      </c>
      <c r="BG399" s="178" t="e">
        <f t="shared" si="454"/>
        <v>#REF!</v>
      </c>
    </row>
    <row r="400" ht="16" customHeight="1" spans="1:59">
      <c r="A400" s="179">
        <v>394</v>
      </c>
      <c r="B400" s="180" t="s">
        <v>102</v>
      </c>
      <c r="C400" s="181" t="s">
        <v>5988</v>
      </c>
      <c r="D400" s="179">
        <v>179</v>
      </c>
      <c r="E400" s="179">
        <v>3</v>
      </c>
      <c r="F400" s="182">
        <v>83501</v>
      </c>
      <c r="G400" s="182" t="s">
        <v>3704</v>
      </c>
      <c r="H400" s="182" t="s">
        <v>3704</v>
      </c>
      <c r="I400" s="182" t="s">
        <v>5321</v>
      </c>
      <c r="J400" s="182" t="s">
        <v>5314</v>
      </c>
      <c r="K400" s="182">
        <f t="shared" si="444"/>
        <v>50</v>
      </c>
      <c r="L400" s="183">
        <v>150</v>
      </c>
      <c r="M400" s="184"/>
      <c r="N400" s="184"/>
      <c r="O400" s="184"/>
      <c r="P400" s="184"/>
      <c r="Q400" s="184"/>
      <c r="R400" s="184"/>
      <c r="S400" s="184">
        <v>1</v>
      </c>
      <c r="T400" s="184"/>
      <c r="U400" s="184"/>
      <c r="V400" s="184"/>
      <c r="W400" s="179">
        <v>3</v>
      </c>
      <c r="X400" s="185">
        <v>1664.23666666667</v>
      </c>
      <c r="Y400" s="185">
        <v>4992.71</v>
      </c>
      <c r="Z400" s="186">
        <v>1520.37</v>
      </c>
      <c r="AA400" s="186">
        <f t="shared" si="445"/>
        <v>3</v>
      </c>
      <c r="AB400" s="29"/>
      <c r="AC400" s="185" t="e">
        <f t="shared" si="446"/>
        <v>#REF!</v>
      </c>
      <c r="AD400" s="185" t="e">
        <f t="shared" si="447"/>
        <v>#REF!</v>
      </c>
      <c r="AE400" s="187" t="e">
        <f t="shared" si="448"/>
        <v>#REF!</v>
      </c>
      <c r="AF400" s="188" t="s">
        <v>5306</v>
      </c>
      <c r="AG400" s="189">
        <v>54.78</v>
      </c>
      <c r="AH400" s="190">
        <f t="shared" si="449"/>
        <v>1</v>
      </c>
      <c r="AI400" s="190">
        <v>54.78</v>
      </c>
      <c r="AJ400" s="190">
        <f t="shared" si="450"/>
        <v>53.78</v>
      </c>
      <c r="AK400" s="191">
        <f t="shared" si="451"/>
        <v>50</v>
      </c>
      <c r="AL400" s="174">
        <f t="shared" ref="AL400:AU400" si="463">M400</f>
        <v>0</v>
      </c>
      <c r="AM400" s="174">
        <f t="shared" si="463"/>
        <v>0</v>
      </c>
      <c r="AN400" s="174">
        <f t="shared" si="463"/>
        <v>0</v>
      </c>
      <c r="AO400" s="174">
        <f t="shared" si="463"/>
        <v>0</v>
      </c>
      <c r="AP400" s="174">
        <f t="shared" si="463"/>
        <v>0</v>
      </c>
      <c r="AQ400" s="174">
        <f t="shared" si="463"/>
        <v>0</v>
      </c>
      <c r="AR400" s="174">
        <f t="shared" si="463"/>
        <v>1</v>
      </c>
      <c r="AS400" s="174">
        <f t="shared" si="463"/>
        <v>0</v>
      </c>
      <c r="AT400" s="174">
        <f t="shared" si="463"/>
        <v>0</v>
      </c>
      <c r="AU400" s="174">
        <f t="shared" si="463"/>
        <v>0</v>
      </c>
      <c r="AV400" s="192">
        <f t="shared" si="453"/>
        <v>1</v>
      </c>
      <c r="AW400" s="193" t="e">
        <f>#REF!/1000</f>
        <v>#REF!</v>
      </c>
      <c r="AX400" s="193" t="e">
        <f>#REF!/1000</f>
        <v>#REF!</v>
      </c>
      <c r="AY400" s="193" t="e">
        <f>#REF!/1000</f>
        <v>#REF!</v>
      </c>
      <c r="AZ400" s="193" t="e">
        <f>#REF!/1000</f>
        <v>#REF!</v>
      </c>
      <c r="BA400" s="193" t="e">
        <f>#REF!/1000</f>
        <v>#REF!</v>
      </c>
      <c r="BB400" s="193" t="e">
        <f>#REF!/1000</f>
        <v>#REF!</v>
      </c>
      <c r="BC400" s="193" t="e">
        <f>#REF!/1000</f>
        <v>#REF!</v>
      </c>
      <c r="BD400" s="193" t="e">
        <f>#REF!/1000</f>
        <v>#REF!</v>
      </c>
      <c r="BE400" s="194" t="e">
        <f>#REF!/1000</f>
        <v>#REF!</v>
      </c>
      <c r="BF400" s="194" t="e">
        <f>#REF!/1000</f>
        <v>#REF!</v>
      </c>
      <c r="BG400" s="195" t="e">
        <f t="shared" si="454"/>
        <v>#REF!</v>
      </c>
    </row>
    <row r="401" ht="16" customHeight="1" spans="1:59">
      <c r="A401" s="22">
        <v>395</v>
      </c>
      <c r="B401" s="39" t="s">
        <v>452</v>
      </c>
      <c r="C401" s="68" t="s">
        <v>5989</v>
      </c>
      <c r="D401" s="22">
        <v>179</v>
      </c>
      <c r="E401" s="22">
        <v>1</v>
      </c>
      <c r="F401" s="144">
        <v>83520</v>
      </c>
      <c r="G401" s="144" t="s">
        <v>3704</v>
      </c>
      <c r="H401" s="144" t="s">
        <v>3704</v>
      </c>
      <c r="I401" s="144" t="s">
        <v>5321</v>
      </c>
      <c r="J401" s="144" t="s">
        <v>5314</v>
      </c>
      <c r="K401" s="144">
        <f t="shared" si="444"/>
        <v>0.1</v>
      </c>
      <c r="L401" s="157">
        <v>0.1</v>
      </c>
      <c r="M401" s="171"/>
      <c r="N401" s="171">
        <v>0.1</v>
      </c>
      <c r="O401" s="171">
        <v>0.1</v>
      </c>
      <c r="P401" s="171"/>
      <c r="Q401" s="171"/>
      <c r="R401" s="171">
        <v>0.8</v>
      </c>
      <c r="S401" s="171"/>
      <c r="T401" s="171"/>
      <c r="U401" s="171"/>
      <c r="V401" s="171"/>
      <c r="W401" s="22">
        <v>1</v>
      </c>
      <c r="X401" s="29">
        <v>1447.29</v>
      </c>
      <c r="Y401" s="29">
        <v>1447.29</v>
      </c>
      <c r="Z401" s="36">
        <v>438.57</v>
      </c>
      <c r="AA401" s="36">
        <f t="shared" si="445"/>
        <v>1</v>
      </c>
      <c r="AB401" s="29"/>
      <c r="AC401" s="29" t="e">
        <f t="shared" si="446"/>
        <v>#REF!</v>
      </c>
      <c r="AD401" s="29" t="e">
        <f t="shared" si="447"/>
        <v>#REF!</v>
      </c>
      <c r="AE401" s="172" t="e">
        <f t="shared" si="448"/>
        <v>#REF!</v>
      </c>
      <c r="AF401" s="28"/>
      <c r="AG401" s="24">
        <v>0.1</v>
      </c>
      <c r="AH401" s="173">
        <f t="shared" si="449"/>
        <v>1</v>
      </c>
      <c r="AI401" s="173"/>
      <c r="AJ401" s="173">
        <f t="shared" si="450"/>
        <v>-0.9</v>
      </c>
      <c r="AK401" s="134">
        <f t="shared" si="451"/>
        <v>0.1</v>
      </c>
      <c r="AL401" s="174">
        <f t="shared" ref="AL401:AU401" si="464">M401</f>
        <v>0</v>
      </c>
      <c r="AM401" s="174">
        <f t="shared" si="464"/>
        <v>0.1</v>
      </c>
      <c r="AN401" s="174">
        <f t="shared" si="464"/>
        <v>0.1</v>
      </c>
      <c r="AO401" s="174">
        <f t="shared" si="464"/>
        <v>0</v>
      </c>
      <c r="AP401" s="174">
        <f t="shared" si="464"/>
        <v>0</v>
      </c>
      <c r="AQ401" s="174">
        <f t="shared" si="464"/>
        <v>0.8</v>
      </c>
      <c r="AR401" s="174">
        <f t="shared" si="464"/>
        <v>0</v>
      </c>
      <c r="AS401" s="174">
        <f t="shared" si="464"/>
        <v>0</v>
      </c>
      <c r="AT401" s="174">
        <f t="shared" si="464"/>
        <v>0</v>
      </c>
      <c r="AU401" s="174">
        <f t="shared" si="464"/>
        <v>0</v>
      </c>
      <c r="AV401" s="175">
        <f t="shared" si="453"/>
        <v>1</v>
      </c>
      <c r="AW401" s="176" t="e">
        <f>#REF!/1000</f>
        <v>#REF!</v>
      </c>
      <c r="AX401" s="176" t="e">
        <f>#REF!/1000</f>
        <v>#REF!</v>
      </c>
      <c r="AY401" s="176" t="e">
        <f>#REF!/1000</f>
        <v>#REF!</v>
      </c>
      <c r="AZ401" s="176" t="e">
        <f>#REF!/1000</f>
        <v>#REF!</v>
      </c>
      <c r="BA401" s="176" t="e">
        <f>#REF!/1000</f>
        <v>#REF!</v>
      </c>
      <c r="BB401" s="176" t="e">
        <f>#REF!/1000</f>
        <v>#REF!</v>
      </c>
      <c r="BC401" s="176" t="e">
        <f>#REF!/1000</f>
        <v>#REF!</v>
      </c>
      <c r="BD401" s="176" t="e">
        <f>#REF!/1000</f>
        <v>#REF!</v>
      </c>
      <c r="BE401" s="177" t="e">
        <f>#REF!/1000</f>
        <v>#REF!</v>
      </c>
      <c r="BF401" s="177" t="e">
        <f>#REF!/1000</f>
        <v>#REF!</v>
      </c>
      <c r="BG401" s="178" t="e">
        <f t="shared" si="454"/>
        <v>#REF!</v>
      </c>
    </row>
    <row r="402" ht="16" customHeight="1" spans="1:59">
      <c r="A402" s="22">
        <v>396</v>
      </c>
      <c r="B402" s="39" t="s">
        <v>5990</v>
      </c>
      <c r="C402" s="68" t="s">
        <v>5991</v>
      </c>
      <c r="D402" s="22">
        <v>179</v>
      </c>
      <c r="E402" s="22">
        <v>4</v>
      </c>
      <c r="F402" s="144">
        <v>83533</v>
      </c>
      <c r="G402" s="144" t="s">
        <v>3704</v>
      </c>
      <c r="H402" s="144" t="s">
        <v>3704</v>
      </c>
      <c r="I402" s="144" t="s">
        <v>5321</v>
      </c>
      <c r="J402" s="144" t="s">
        <v>5314</v>
      </c>
      <c r="K402" s="144">
        <f t="shared" si="444"/>
        <v>0.1</v>
      </c>
      <c r="L402" s="157">
        <v>0.4</v>
      </c>
      <c r="M402" s="171"/>
      <c r="N402" s="171">
        <v>0.18</v>
      </c>
      <c r="O402" s="171">
        <v>0.6</v>
      </c>
      <c r="P402" s="171"/>
      <c r="Q402" s="171"/>
      <c r="R402" s="171">
        <v>0.05</v>
      </c>
      <c r="S402" s="171">
        <v>0.1</v>
      </c>
      <c r="T402" s="171">
        <v>0.07</v>
      </c>
      <c r="U402" s="171"/>
      <c r="V402" s="171"/>
      <c r="W402" s="22">
        <v>4</v>
      </c>
      <c r="X402" s="29">
        <v>945.38</v>
      </c>
      <c r="Y402" s="29">
        <v>3781.52</v>
      </c>
      <c r="Z402" s="36">
        <v>1091.56</v>
      </c>
      <c r="AA402" s="36">
        <f t="shared" si="445"/>
        <v>4</v>
      </c>
      <c r="AB402" s="29"/>
      <c r="AC402" s="29" t="e">
        <f t="shared" si="446"/>
        <v>#REF!</v>
      </c>
      <c r="AD402" s="29" t="e">
        <f t="shared" si="447"/>
        <v>#REF!</v>
      </c>
      <c r="AE402" s="172" t="e">
        <f t="shared" si="448"/>
        <v>#REF!</v>
      </c>
      <c r="AF402" s="28"/>
      <c r="AG402" s="24">
        <v>15</v>
      </c>
      <c r="AH402" s="173">
        <f t="shared" si="449"/>
        <v>1</v>
      </c>
      <c r="AI402" s="173"/>
      <c r="AJ402" s="173">
        <f t="shared" si="450"/>
        <v>14</v>
      </c>
      <c r="AK402" s="134">
        <f t="shared" si="451"/>
        <v>0.1</v>
      </c>
      <c r="AL402" s="174">
        <f t="shared" ref="AL402:AU402" si="465">M402</f>
        <v>0</v>
      </c>
      <c r="AM402" s="174">
        <f t="shared" si="465"/>
        <v>0.18</v>
      </c>
      <c r="AN402" s="174">
        <f t="shared" si="465"/>
        <v>0.6</v>
      </c>
      <c r="AO402" s="174">
        <f t="shared" si="465"/>
        <v>0</v>
      </c>
      <c r="AP402" s="174">
        <f t="shared" si="465"/>
        <v>0</v>
      </c>
      <c r="AQ402" s="174">
        <f t="shared" si="465"/>
        <v>0.05</v>
      </c>
      <c r="AR402" s="174">
        <f t="shared" si="465"/>
        <v>0.1</v>
      </c>
      <c r="AS402" s="174">
        <f t="shared" si="465"/>
        <v>0.07</v>
      </c>
      <c r="AT402" s="174">
        <f t="shared" si="465"/>
        <v>0</v>
      </c>
      <c r="AU402" s="174">
        <f t="shared" si="465"/>
        <v>0</v>
      </c>
      <c r="AV402" s="175">
        <f t="shared" si="453"/>
        <v>1</v>
      </c>
      <c r="AW402" s="176" t="e">
        <f>#REF!/1000</f>
        <v>#REF!</v>
      </c>
      <c r="AX402" s="176" t="e">
        <f>#REF!/1000</f>
        <v>#REF!</v>
      </c>
      <c r="AY402" s="176" t="e">
        <f>#REF!/1000</f>
        <v>#REF!</v>
      </c>
      <c r="AZ402" s="176" t="e">
        <f>#REF!/1000</f>
        <v>#REF!</v>
      </c>
      <c r="BA402" s="176" t="e">
        <f>#REF!/1000</f>
        <v>#REF!</v>
      </c>
      <c r="BB402" s="176" t="e">
        <f>#REF!/1000</f>
        <v>#REF!</v>
      </c>
      <c r="BC402" s="176" t="e">
        <f>#REF!/1000</f>
        <v>#REF!</v>
      </c>
      <c r="BD402" s="176" t="e">
        <f>#REF!/1000</f>
        <v>#REF!</v>
      </c>
      <c r="BE402" s="177" t="e">
        <f>#REF!/1000</f>
        <v>#REF!</v>
      </c>
      <c r="BF402" s="177" t="e">
        <f>#REF!/1000</f>
        <v>#REF!</v>
      </c>
      <c r="BG402" s="178" t="e">
        <f t="shared" si="454"/>
        <v>#REF!</v>
      </c>
    </row>
    <row r="403" ht="16" customHeight="1" spans="1:59">
      <c r="A403" s="22">
        <v>397</v>
      </c>
      <c r="B403" s="39" t="s">
        <v>5992</v>
      </c>
      <c r="C403" s="68" t="s">
        <v>5993</v>
      </c>
      <c r="D403" s="22">
        <v>249</v>
      </c>
      <c r="E403" s="22">
        <v>5</v>
      </c>
      <c r="F403" s="144">
        <v>83177</v>
      </c>
      <c r="G403" s="144" t="s">
        <v>3704</v>
      </c>
      <c r="H403" s="144" t="s">
        <v>3704</v>
      </c>
      <c r="I403" s="144" t="s">
        <v>5321</v>
      </c>
      <c r="J403" s="144" t="s">
        <v>5314</v>
      </c>
      <c r="K403" s="144">
        <f t="shared" si="444"/>
        <v>3</v>
      </c>
      <c r="L403" s="157">
        <v>15</v>
      </c>
      <c r="M403" s="171"/>
      <c r="N403" s="171">
        <v>0.18</v>
      </c>
      <c r="O403" s="171">
        <v>0.6</v>
      </c>
      <c r="P403" s="171"/>
      <c r="Q403" s="171"/>
      <c r="R403" s="171">
        <v>0.05</v>
      </c>
      <c r="S403" s="171">
        <v>0.1</v>
      </c>
      <c r="T403" s="171">
        <v>0.07</v>
      </c>
      <c r="U403" s="171"/>
      <c r="V403" s="171"/>
      <c r="W403" s="22">
        <v>5</v>
      </c>
      <c r="X403" s="29">
        <v>909.262</v>
      </c>
      <c r="Y403" s="29">
        <v>4546.31</v>
      </c>
      <c r="Z403" s="36">
        <v>1315.7</v>
      </c>
      <c r="AA403" s="36">
        <f t="shared" si="445"/>
        <v>5</v>
      </c>
      <c r="AB403" s="29"/>
      <c r="AC403" s="29" t="e">
        <f t="shared" si="446"/>
        <v>#REF!</v>
      </c>
      <c r="AD403" s="29" t="e">
        <f t="shared" si="447"/>
        <v>#REF!</v>
      </c>
      <c r="AE403" s="172" t="e">
        <f t="shared" si="448"/>
        <v>#REF!</v>
      </c>
      <c r="AF403" s="28"/>
      <c r="AG403" s="24">
        <v>15</v>
      </c>
      <c r="AH403" s="173">
        <f t="shared" si="449"/>
        <v>1</v>
      </c>
      <c r="AI403" s="173"/>
      <c r="AJ403" s="173">
        <f t="shared" si="450"/>
        <v>14</v>
      </c>
      <c r="AK403" s="134">
        <f t="shared" si="451"/>
        <v>3</v>
      </c>
      <c r="AL403" s="174">
        <f t="shared" ref="AL403:AU403" si="466">M403</f>
        <v>0</v>
      </c>
      <c r="AM403" s="174">
        <f t="shared" si="466"/>
        <v>0.18</v>
      </c>
      <c r="AN403" s="174">
        <f t="shared" si="466"/>
        <v>0.6</v>
      </c>
      <c r="AO403" s="174">
        <f t="shared" si="466"/>
        <v>0</v>
      </c>
      <c r="AP403" s="174">
        <f t="shared" si="466"/>
        <v>0</v>
      </c>
      <c r="AQ403" s="174">
        <f t="shared" si="466"/>
        <v>0.05</v>
      </c>
      <c r="AR403" s="174">
        <f t="shared" si="466"/>
        <v>0.1</v>
      </c>
      <c r="AS403" s="174">
        <f t="shared" si="466"/>
        <v>0.07</v>
      </c>
      <c r="AT403" s="174">
        <f t="shared" si="466"/>
        <v>0</v>
      </c>
      <c r="AU403" s="174">
        <f t="shared" si="466"/>
        <v>0</v>
      </c>
      <c r="AV403" s="175">
        <f t="shared" si="453"/>
        <v>1</v>
      </c>
      <c r="AW403" s="176" t="e">
        <f>#REF!/1000</f>
        <v>#REF!</v>
      </c>
      <c r="AX403" s="176" t="e">
        <f>#REF!/1000</f>
        <v>#REF!</v>
      </c>
      <c r="AY403" s="176" t="e">
        <f>#REF!/1000</f>
        <v>#REF!</v>
      </c>
      <c r="AZ403" s="176" t="e">
        <f>#REF!/1000</f>
        <v>#REF!</v>
      </c>
      <c r="BA403" s="176" t="e">
        <f>#REF!/1000</f>
        <v>#REF!</v>
      </c>
      <c r="BB403" s="176" t="e">
        <f>#REF!/1000</f>
        <v>#REF!</v>
      </c>
      <c r="BC403" s="176" t="e">
        <f>#REF!/1000</f>
        <v>#REF!</v>
      </c>
      <c r="BD403" s="176" t="e">
        <f>#REF!/1000</f>
        <v>#REF!</v>
      </c>
      <c r="BE403" s="177" t="e">
        <f>#REF!/1000</f>
        <v>#REF!</v>
      </c>
      <c r="BF403" s="177" t="e">
        <f>#REF!/1000</f>
        <v>#REF!</v>
      </c>
      <c r="BG403" s="178" t="e">
        <f t="shared" si="454"/>
        <v>#REF!</v>
      </c>
    </row>
    <row r="404" ht="16" customHeight="1" spans="1:59">
      <c r="A404" s="22">
        <v>398</v>
      </c>
      <c r="B404" s="39" t="s">
        <v>448</v>
      </c>
      <c r="C404" s="68" t="s">
        <v>470</v>
      </c>
      <c r="D404" s="22">
        <v>179</v>
      </c>
      <c r="E404" s="22">
        <v>4</v>
      </c>
      <c r="F404" s="144">
        <v>83524</v>
      </c>
      <c r="G404" s="144" t="s">
        <v>3704</v>
      </c>
      <c r="H404" s="144" t="s">
        <v>3704</v>
      </c>
      <c r="I404" s="144" t="s">
        <v>5321</v>
      </c>
      <c r="J404" s="144" t="s">
        <v>5314</v>
      </c>
      <c r="K404" s="144">
        <f t="shared" si="444"/>
        <v>0.1</v>
      </c>
      <c r="L404" s="157">
        <v>0.4</v>
      </c>
      <c r="M404" s="171"/>
      <c r="N404" s="171">
        <v>0.18</v>
      </c>
      <c r="O404" s="171">
        <v>0.6</v>
      </c>
      <c r="P404" s="171"/>
      <c r="Q404" s="171"/>
      <c r="R404" s="171">
        <v>0.05</v>
      </c>
      <c r="S404" s="171">
        <v>0.1</v>
      </c>
      <c r="T404" s="171">
        <v>0.07</v>
      </c>
      <c r="U404" s="171"/>
      <c r="V404" s="171"/>
      <c r="W404" s="22">
        <v>4</v>
      </c>
      <c r="X404" s="29">
        <v>805.075</v>
      </c>
      <c r="Y404" s="29">
        <v>3220.3</v>
      </c>
      <c r="Z404" s="36">
        <v>1091.56</v>
      </c>
      <c r="AA404" s="36">
        <f t="shared" si="445"/>
        <v>4</v>
      </c>
      <c r="AB404" s="29"/>
      <c r="AC404" s="29" t="e">
        <f t="shared" si="446"/>
        <v>#REF!</v>
      </c>
      <c r="AD404" s="29" t="e">
        <f t="shared" si="447"/>
        <v>#REF!</v>
      </c>
      <c r="AE404" s="172" t="e">
        <f t="shared" si="448"/>
        <v>#REF!</v>
      </c>
      <c r="AF404" s="28"/>
      <c r="AG404" s="24">
        <v>15</v>
      </c>
      <c r="AH404" s="173">
        <f t="shared" si="449"/>
        <v>1</v>
      </c>
      <c r="AI404" s="173"/>
      <c r="AJ404" s="173">
        <f t="shared" si="450"/>
        <v>14</v>
      </c>
      <c r="AK404" s="134">
        <f t="shared" si="451"/>
        <v>0.1</v>
      </c>
      <c r="AL404" s="174">
        <f t="shared" ref="AL404:AU404" si="467">M404</f>
        <v>0</v>
      </c>
      <c r="AM404" s="174">
        <f t="shared" si="467"/>
        <v>0.18</v>
      </c>
      <c r="AN404" s="174">
        <f t="shared" si="467"/>
        <v>0.6</v>
      </c>
      <c r="AO404" s="174">
        <f t="shared" si="467"/>
        <v>0</v>
      </c>
      <c r="AP404" s="174">
        <f t="shared" si="467"/>
        <v>0</v>
      </c>
      <c r="AQ404" s="174">
        <f t="shared" si="467"/>
        <v>0.05</v>
      </c>
      <c r="AR404" s="174">
        <f t="shared" si="467"/>
        <v>0.1</v>
      </c>
      <c r="AS404" s="174">
        <f t="shared" si="467"/>
        <v>0.07</v>
      </c>
      <c r="AT404" s="174">
        <f t="shared" si="467"/>
        <v>0</v>
      </c>
      <c r="AU404" s="174">
        <f t="shared" si="467"/>
        <v>0</v>
      </c>
      <c r="AV404" s="175">
        <f t="shared" si="453"/>
        <v>1</v>
      </c>
      <c r="AW404" s="176" t="e">
        <f>#REF!/1000</f>
        <v>#REF!</v>
      </c>
      <c r="AX404" s="176" t="e">
        <f>#REF!/1000</f>
        <v>#REF!</v>
      </c>
      <c r="AY404" s="176" t="e">
        <f>#REF!/1000</f>
        <v>#REF!</v>
      </c>
      <c r="AZ404" s="176" t="e">
        <f>#REF!/1000</f>
        <v>#REF!</v>
      </c>
      <c r="BA404" s="176" t="e">
        <f>#REF!/1000</f>
        <v>#REF!</v>
      </c>
      <c r="BB404" s="176" t="e">
        <f>#REF!/1000</f>
        <v>#REF!</v>
      </c>
      <c r="BC404" s="176" t="e">
        <f>#REF!/1000</f>
        <v>#REF!</v>
      </c>
      <c r="BD404" s="176" t="e">
        <f>#REF!/1000</f>
        <v>#REF!</v>
      </c>
      <c r="BE404" s="177" t="e">
        <f>#REF!/1000</f>
        <v>#REF!</v>
      </c>
      <c r="BF404" s="177" t="e">
        <f>#REF!/1000</f>
        <v>#REF!</v>
      </c>
      <c r="BG404" s="178" t="e">
        <f t="shared" si="454"/>
        <v>#REF!</v>
      </c>
    </row>
    <row r="405" ht="16" customHeight="1" spans="1:59">
      <c r="A405" s="22">
        <v>399</v>
      </c>
      <c r="B405" s="39" t="s">
        <v>5994</v>
      </c>
      <c r="C405" s="68" t="s">
        <v>5995</v>
      </c>
      <c r="D405" s="22">
        <v>231</v>
      </c>
      <c r="E405" s="22">
        <v>2</v>
      </c>
      <c r="F405" s="144">
        <v>83446</v>
      </c>
      <c r="G405" s="144" t="s">
        <v>3704</v>
      </c>
      <c r="H405" s="144" t="s">
        <v>3704</v>
      </c>
      <c r="I405" s="144" t="s">
        <v>5321</v>
      </c>
      <c r="J405" s="144" t="s">
        <v>5314</v>
      </c>
      <c r="K405" s="144">
        <f t="shared" si="444"/>
        <v>0.05</v>
      </c>
      <c r="L405" s="157">
        <v>0.1</v>
      </c>
      <c r="M405" s="171"/>
      <c r="N405" s="171">
        <v>0.1</v>
      </c>
      <c r="O405" s="171">
        <v>0.1</v>
      </c>
      <c r="P405" s="171"/>
      <c r="Q405" s="171"/>
      <c r="R405" s="171">
        <v>0.8</v>
      </c>
      <c r="S405" s="171"/>
      <c r="T405" s="171"/>
      <c r="U405" s="171"/>
      <c r="V405" s="171"/>
      <c r="W405" s="22">
        <v>2</v>
      </c>
      <c r="X405" s="29">
        <v>155.355</v>
      </c>
      <c r="Y405" s="29">
        <v>310.71</v>
      </c>
      <c r="Z405" s="36">
        <v>97.46</v>
      </c>
      <c r="AA405" s="36">
        <f t="shared" si="445"/>
        <v>2</v>
      </c>
      <c r="AB405" s="29"/>
      <c r="AC405" s="29" t="e">
        <f t="shared" si="446"/>
        <v>#REF!</v>
      </c>
      <c r="AD405" s="29" t="e">
        <f t="shared" si="447"/>
        <v>#REF!</v>
      </c>
      <c r="AE405" s="172" t="e">
        <f t="shared" si="448"/>
        <v>#REF!</v>
      </c>
      <c r="AF405" s="28"/>
      <c r="AG405" s="24">
        <v>0.1</v>
      </c>
      <c r="AH405" s="173">
        <f t="shared" si="449"/>
        <v>1</v>
      </c>
      <c r="AI405" s="173">
        <v>0.1</v>
      </c>
      <c r="AJ405" s="173">
        <f t="shared" si="450"/>
        <v>-0.9</v>
      </c>
      <c r="AK405" s="134">
        <f t="shared" si="451"/>
        <v>0.05</v>
      </c>
      <c r="AL405" s="174">
        <f t="shared" ref="AL405:AU405" si="468">M405</f>
        <v>0</v>
      </c>
      <c r="AM405" s="174">
        <f t="shared" si="468"/>
        <v>0.1</v>
      </c>
      <c r="AN405" s="174">
        <f t="shared" si="468"/>
        <v>0.1</v>
      </c>
      <c r="AO405" s="174">
        <f t="shared" si="468"/>
        <v>0</v>
      </c>
      <c r="AP405" s="174">
        <f t="shared" si="468"/>
        <v>0</v>
      </c>
      <c r="AQ405" s="174">
        <f t="shared" si="468"/>
        <v>0.8</v>
      </c>
      <c r="AR405" s="174">
        <f t="shared" si="468"/>
        <v>0</v>
      </c>
      <c r="AS405" s="174">
        <f t="shared" si="468"/>
        <v>0</v>
      </c>
      <c r="AT405" s="174">
        <f t="shared" si="468"/>
        <v>0</v>
      </c>
      <c r="AU405" s="174">
        <f t="shared" si="468"/>
        <v>0</v>
      </c>
      <c r="AV405" s="175">
        <f t="shared" si="453"/>
        <v>1</v>
      </c>
      <c r="AW405" s="176" t="e">
        <f>#REF!/1000</f>
        <v>#REF!</v>
      </c>
      <c r="AX405" s="176" t="e">
        <f>#REF!/1000</f>
        <v>#REF!</v>
      </c>
      <c r="AY405" s="176" t="e">
        <f>#REF!/1000</f>
        <v>#REF!</v>
      </c>
      <c r="AZ405" s="176" t="e">
        <f>#REF!/1000</f>
        <v>#REF!</v>
      </c>
      <c r="BA405" s="176" t="e">
        <f>#REF!/1000</f>
        <v>#REF!</v>
      </c>
      <c r="BB405" s="176" t="e">
        <f>#REF!/1000</f>
        <v>#REF!</v>
      </c>
      <c r="BC405" s="176" t="e">
        <f>#REF!/1000</f>
        <v>#REF!</v>
      </c>
      <c r="BD405" s="176" t="e">
        <f>#REF!/1000</f>
        <v>#REF!</v>
      </c>
      <c r="BE405" s="177" t="e">
        <f>#REF!/1000</f>
        <v>#REF!</v>
      </c>
      <c r="BF405" s="177" t="e">
        <f>#REF!/1000</f>
        <v>#REF!</v>
      </c>
      <c r="BG405" s="178" t="e">
        <f t="shared" si="454"/>
        <v>#REF!</v>
      </c>
    </row>
    <row r="406" ht="16" customHeight="1" spans="1:59">
      <c r="A406" s="22">
        <v>400</v>
      </c>
      <c r="B406" s="39" t="s">
        <v>5996</v>
      </c>
      <c r="C406" s="68" t="s">
        <v>5997</v>
      </c>
      <c r="D406" s="22">
        <v>231</v>
      </c>
      <c r="E406" s="22">
        <v>2</v>
      </c>
      <c r="F406" s="144">
        <v>83445</v>
      </c>
      <c r="G406" s="144" t="s">
        <v>3704</v>
      </c>
      <c r="H406" s="144" t="s">
        <v>3704</v>
      </c>
      <c r="I406" s="144" t="s">
        <v>5321</v>
      </c>
      <c r="J406" s="144" t="s">
        <v>5314</v>
      </c>
      <c r="K406" s="144">
        <f t="shared" si="444"/>
        <v>0.05</v>
      </c>
      <c r="L406" s="157">
        <v>0.1</v>
      </c>
      <c r="M406" s="171"/>
      <c r="N406" s="171">
        <v>0.1</v>
      </c>
      <c r="O406" s="171">
        <v>0.1</v>
      </c>
      <c r="P406" s="171"/>
      <c r="Q406" s="171"/>
      <c r="R406" s="171">
        <v>0.8</v>
      </c>
      <c r="S406" s="171"/>
      <c r="T406" s="171"/>
      <c r="U406" s="171"/>
      <c r="V406" s="171"/>
      <c r="W406" s="22">
        <v>2</v>
      </c>
      <c r="X406" s="29">
        <v>149.175</v>
      </c>
      <c r="Y406" s="29">
        <v>298.35</v>
      </c>
      <c r="Z406" s="36">
        <v>77.96</v>
      </c>
      <c r="AA406" s="36">
        <f t="shared" si="445"/>
        <v>2</v>
      </c>
      <c r="AB406" s="29"/>
      <c r="AC406" s="29" t="e">
        <f t="shared" si="446"/>
        <v>#REF!</v>
      </c>
      <c r="AD406" s="29" t="e">
        <f t="shared" si="447"/>
        <v>#REF!</v>
      </c>
      <c r="AE406" s="172" t="e">
        <f t="shared" si="448"/>
        <v>#REF!</v>
      </c>
      <c r="AF406" s="28"/>
      <c r="AG406" s="24">
        <v>0.1</v>
      </c>
      <c r="AH406" s="173">
        <f t="shared" si="449"/>
        <v>1</v>
      </c>
      <c r="AI406" s="173"/>
      <c r="AJ406" s="173">
        <f t="shared" si="450"/>
        <v>-0.9</v>
      </c>
      <c r="AK406" s="134">
        <f t="shared" si="451"/>
        <v>0.05</v>
      </c>
      <c r="AL406" s="174">
        <f t="shared" ref="AL406:AU406" si="469">M406</f>
        <v>0</v>
      </c>
      <c r="AM406" s="174">
        <f t="shared" si="469"/>
        <v>0.1</v>
      </c>
      <c r="AN406" s="174">
        <f t="shared" si="469"/>
        <v>0.1</v>
      </c>
      <c r="AO406" s="174">
        <f t="shared" si="469"/>
        <v>0</v>
      </c>
      <c r="AP406" s="174">
        <f t="shared" si="469"/>
        <v>0</v>
      </c>
      <c r="AQ406" s="174">
        <f t="shared" si="469"/>
        <v>0.8</v>
      </c>
      <c r="AR406" s="174">
        <f t="shared" si="469"/>
        <v>0</v>
      </c>
      <c r="AS406" s="174">
        <f t="shared" si="469"/>
        <v>0</v>
      </c>
      <c r="AT406" s="174">
        <f t="shared" si="469"/>
        <v>0</v>
      </c>
      <c r="AU406" s="174">
        <f t="shared" si="469"/>
        <v>0</v>
      </c>
      <c r="AV406" s="175">
        <f t="shared" si="453"/>
        <v>1</v>
      </c>
      <c r="AW406" s="176" t="e">
        <f>#REF!/1000</f>
        <v>#REF!</v>
      </c>
      <c r="AX406" s="176" t="e">
        <f>#REF!/1000</f>
        <v>#REF!</v>
      </c>
      <c r="AY406" s="176" t="e">
        <f>#REF!/1000</f>
        <v>#REF!</v>
      </c>
      <c r="AZ406" s="176" t="e">
        <f>#REF!/1000</f>
        <v>#REF!</v>
      </c>
      <c r="BA406" s="176" t="e">
        <f>#REF!/1000</f>
        <v>#REF!</v>
      </c>
      <c r="BB406" s="176" t="e">
        <f>#REF!/1000</f>
        <v>#REF!</v>
      </c>
      <c r="BC406" s="176" t="e">
        <f>#REF!/1000</f>
        <v>#REF!</v>
      </c>
      <c r="BD406" s="176" t="e">
        <f>#REF!/1000</f>
        <v>#REF!</v>
      </c>
      <c r="BE406" s="177" t="e">
        <f>#REF!/1000</f>
        <v>#REF!</v>
      </c>
      <c r="BF406" s="177" t="e">
        <f>#REF!/1000</f>
        <v>#REF!</v>
      </c>
      <c r="BG406" s="178" t="e">
        <f t="shared" si="454"/>
        <v>#REF!</v>
      </c>
    </row>
    <row r="407" ht="16" customHeight="1" spans="1:59">
      <c r="A407" s="22">
        <v>401</v>
      </c>
      <c r="B407" s="39" t="s">
        <v>5998</v>
      </c>
      <c r="C407" s="68" t="s">
        <v>5999</v>
      </c>
      <c r="D407" s="22">
        <v>225</v>
      </c>
      <c r="E407" s="22">
        <v>2</v>
      </c>
      <c r="F407" s="144">
        <v>83486</v>
      </c>
      <c r="G407" s="144" t="s">
        <v>3704</v>
      </c>
      <c r="H407" s="144" t="s">
        <v>3704</v>
      </c>
      <c r="I407" s="144" t="s">
        <v>5321</v>
      </c>
      <c r="J407" s="144" t="s">
        <v>5314</v>
      </c>
      <c r="K407" s="144">
        <f t="shared" si="444"/>
        <v>0.1</v>
      </c>
      <c r="L407" s="157">
        <v>0.2</v>
      </c>
      <c r="M407" s="171"/>
      <c r="N407" s="171">
        <v>0.1</v>
      </c>
      <c r="O407" s="171">
        <v>0.1</v>
      </c>
      <c r="P407" s="171"/>
      <c r="Q407" s="171"/>
      <c r="R407" s="171">
        <v>0.8</v>
      </c>
      <c r="S407" s="171"/>
      <c r="T407" s="171"/>
      <c r="U407" s="171"/>
      <c r="V407" s="171"/>
      <c r="W407" s="22">
        <v>2</v>
      </c>
      <c r="X407" s="29">
        <v>145.025</v>
      </c>
      <c r="Y407" s="29">
        <v>290.05</v>
      </c>
      <c r="Z407" s="36">
        <v>77.96</v>
      </c>
      <c r="AA407" s="36">
        <f t="shared" si="445"/>
        <v>2</v>
      </c>
      <c r="AB407" s="29"/>
      <c r="AC407" s="29" t="e">
        <f t="shared" si="446"/>
        <v>#REF!</v>
      </c>
      <c r="AD407" s="29" t="e">
        <f t="shared" si="447"/>
        <v>#REF!</v>
      </c>
      <c r="AE407" s="172" t="e">
        <f t="shared" si="448"/>
        <v>#REF!</v>
      </c>
      <c r="AF407" s="28"/>
      <c r="AG407" s="24">
        <v>0.1</v>
      </c>
      <c r="AH407" s="173">
        <f t="shared" si="449"/>
        <v>1</v>
      </c>
      <c r="AI407" s="173"/>
      <c r="AJ407" s="173">
        <f t="shared" si="450"/>
        <v>-0.9</v>
      </c>
      <c r="AK407" s="134">
        <f t="shared" si="451"/>
        <v>0.1</v>
      </c>
      <c r="AL407" s="174">
        <f t="shared" ref="AL407:AU407" si="470">M407</f>
        <v>0</v>
      </c>
      <c r="AM407" s="174">
        <f t="shared" si="470"/>
        <v>0.1</v>
      </c>
      <c r="AN407" s="174">
        <f t="shared" si="470"/>
        <v>0.1</v>
      </c>
      <c r="AO407" s="174">
        <f t="shared" si="470"/>
        <v>0</v>
      </c>
      <c r="AP407" s="174">
        <f t="shared" si="470"/>
        <v>0</v>
      </c>
      <c r="AQ407" s="174">
        <f t="shared" si="470"/>
        <v>0.8</v>
      </c>
      <c r="AR407" s="174">
        <f t="shared" si="470"/>
        <v>0</v>
      </c>
      <c r="AS407" s="174">
        <f t="shared" si="470"/>
        <v>0</v>
      </c>
      <c r="AT407" s="174">
        <f t="shared" si="470"/>
        <v>0</v>
      </c>
      <c r="AU407" s="174">
        <f t="shared" si="470"/>
        <v>0</v>
      </c>
      <c r="AV407" s="175">
        <f t="shared" si="453"/>
        <v>1</v>
      </c>
      <c r="AW407" s="176" t="e">
        <f>#REF!/1000</f>
        <v>#REF!</v>
      </c>
      <c r="AX407" s="176" t="e">
        <f>#REF!/1000</f>
        <v>#REF!</v>
      </c>
      <c r="AY407" s="176" t="e">
        <f>#REF!/1000</f>
        <v>#REF!</v>
      </c>
      <c r="AZ407" s="176" t="e">
        <f>#REF!/1000</f>
        <v>#REF!</v>
      </c>
      <c r="BA407" s="176" t="e">
        <f>#REF!/1000</f>
        <v>#REF!</v>
      </c>
      <c r="BB407" s="176" t="e">
        <f>#REF!/1000</f>
        <v>#REF!</v>
      </c>
      <c r="BC407" s="176" t="e">
        <f>#REF!/1000</f>
        <v>#REF!</v>
      </c>
      <c r="BD407" s="176" t="e">
        <f>#REF!/1000</f>
        <v>#REF!</v>
      </c>
      <c r="BE407" s="177" t="e">
        <f>#REF!/1000</f>
        <v>#REF!</v>
      </c>
      <c r="BF407" s="177" t="e">
        <f>#REF!/1000</f>
        <v>#REF!</v>
      </c>
      <c r="BG407" s="178" t="e">
        <f t="shared" si="454"/>
        <v>#REF!</v>
      </c>
    </row>
    <row r="408" ht="16" customHeight="1" spans="1:59">
      <c r="A408" s="22">
        <v>402</v>
      </c>
      <c r="B408" s="39" t="s">
        <v>6000</v>
      </c>
      <c r="C408" s="68" t="s">
        <v>6001</v>
      </c>
      <c r="D408" s="22">
        <v>231</v>
      </c>
      <c r="E408" s="22">
        <v>2</v>
      </c>
      <c r="F408" s="144">
        <v>83484</v>
      </c>
      <c r="G408" s="144" t="s">
        <v>3704</v>
      </c>
      <c r="H408" s="144" t="s">
        <v>3704</v>
      </c>
      <c r="I408" s="144" t="s">
        <v>5321</v>
      </c>
      <c r="J408" s="144" t="s">
        <v>5314</v>
      </c>
      <c r="K408" s="144">
        <f t="shared" si="444"/>
        <v>0.1</v>
      </c>
      <c r="L408" s="157">
        <v>0.2</v>
      </c>
      <c r="M408" s="171"/>
      <c r="N408" s="171">
        <v>0.1</v>
      </c>
      <c r="O408" s="171">
        <v>0.1</v>
      </c>
      <c r="P408" s="171"/>
      <c r="Q408" s="171"/>
      <c r="R408" s="171">
        <v>0.8</v>
      </c>
      <c r="S408" s="171"/>
      <c r="T408" s="171"/>
      <c r="U408" s="171"/>
      <c r="V408" s="171"/>
      <c r="W408" s="22">
        <v>2</v>
      </c>
      <c r="X408" s="29">
        <v>124.155</v>
      </c>
      <c r="Y408" s="29">
        <v>248.31</v>
      </c>
      <c r="Z408" s="36">
        <v>77.96</v>
      </c>
      <c r="AA408" s="36">
        <f t="shared" si="445"/>
        <v>2</v>
      </c>
      <c r="AB408" s="29"/>
      <c r="AC408" s="29" t="e">
        <f t="shared" si="446"/>
        <v>#REF!</v>
      </c>
      <c r="AD408" s="29" t="e">
        <f t="shared" si="447"/>
        <v>#REF!</v>
      </c>
      <c r="AE408" s="172" t="e">
        <f t="shared" si="448"/>
        <v>#REF!</v>
      </c>
      <c r="AF408" s="28"/>
      <c r="AG408" s="24">
        <v>0.1</v>
      </c>
      <c r="AH408" s="173">
        <f t="shared" si="449"/>
        <v>1</v>
      </c>
      <c r="AI408" s="173"/>
      <c r="AJ408" s="173">
        <f t="shared" si="450"/>
        <v>-0.9</v>
      </c>
      <c r="AK408" s="134">
        <f t="shared" si="451"/>
        <v>0.1</v>
      </c>
      <c r="AL408" s="174">
        <f t="shared" ref="AL408:AU408" si="471">M408</f>
        <v>0</v>
      </c>
      <c r="AM408" s="174">
        <f t="shared" si="471"/>
        <v>0.1</v>
      </c>
      <c r="AN408" s="174">
        <f t="shared" si="471"/>
        <v>0.1</v>
      </c>
      <c r="AO408" s="174">
        <f t="shared" si="471"/>
        <v>0</v>
      </c>
      <c r="AP408" s="174">
        <f t="shared" si="471"/>
        <v>0</v>
      </c>
      <c r="AQ408" s="174">
        <f t="shared" si="471"/>
        <v>0.8</v>
      </c>
      <c r="AR408" s="174">
        <f t="shared" si="471"/>
        <v>0</v>
      </c>
      <c r="AS408" s="174">
        <f t="shared" si="471"/>
        <v>0</v>
      </c>
      <c r="AT408" s="174">
        <f t="shared" si="471"/>
        <v>0</v>
      </c>
      <c r="AU408" s="174">
        <f t="shared" si="471"/>
        <v>0</v>
      </c>
      <c r="AV408" s="175">
        <f t="shared" si="453"/>
        <v>1</v>
      </c>
      <c r="AW408" s="176" t="e">
        <f>#REF!/1000</f>
        <v>#REF!</v>
      </c>
      <c r="AX408" s="176" t="e">
        <f>#REF!/1000</f>
        <v>#REF!</v>
      </c>
      <c r="AY408" s="176" t="e">
        <f>#REF!/1000</f>
        <v>#REF!</v>
      </c>
      <c r="AZ408" s="176" t="e">
        <f>#REF!/1000</f>
        <v>#REF!</v>
      </c>
      <c r="BA408" s="176" t="e">
        <f>#REF!/1000</f>
        <v>#REF!</v>
      </c>
      <c r="BB408" s="176" t="e">
        <f>#REF!/1000</f>
        <v>#REF!</v>
      </c>
      <c r="BC408" s="176" t="e">
        <f>#REF!/1000</f>
        <v>#REF!</v>
      </c>
      <c r="BD408" s="176" t="e">
        <f>#REF!/1000</f>
        <v>#REF!</v>
      </c>
      <c r="BE408" s="177" t="e">
        <f>#REF!/1000</f>
        <v>#REF!</v>
      </c>
      <c r="BF408" s="177" t="e">
        <f>#REF!/1000</f>
        <v>#REF!</v>
      </c>
      <c r="BG408" s="178" t="e">
        <f t="shared" si="454"/>
        <v>#REF!</v>
      </c>
    </row>
    <row r="409" ht="16" customHeight="1" spans="1:59">
      <c r="A409" s="22">
        <v>403</v>
      </c>
      <c r="B409" s="39" t="s">
        <v>6002</v>
      </c>
      <c r="C409" s="68" t="s">
        <v>6003</v>
      </c>
      <c r="D409" s="22">
        <v>231</v>
      </c>
      <c r="E409" s="22">
        <v>4</v>
      </c>
      <c r="F409" s="144">
        <v>83448</v>
      </c>
      <c r="G409" s="144" t="s">
        <v>3704</v>
      </c>
      <c r="H409" s="144" t="s">
        <v>3704</v>
      </c>
      <c r="I409" s="144" t="s">
        <v>5321</v>
      </c>
      <c r="J409" s="144" t="s">
        <v>5314</v>
      </c>
      <c r="K409" s="144">
        <f t="shared" si="444"/>
        <v>0.05</v>
      </c>
      <c r="L409" s="157">
        <v>0.2</v>
      </c>
      <c r="M409" s="171"/>
      <c r="N409" s="171">
        <v>0.1</v>
      </c>
      <c r="O409" s="171">
        <v>0.1</v>
      </c>
      <c r="P409" s="171"/>
      <c r="Q409" s="171"/>
      <c r="R409" s="171">
        <v>0.8</v>
      </c>
      <c r="S409" s="171"/>
      <c r="T409" s="171"/>
      <c r="U409" s="171"/>
      <c r="V409" s="171"/>
      <c r="W409" s="22">
        <v>4</v>
      </c>
      <c r="X409" s="29">
        <v>68.6525</v>
      </c>
      <c r="Y409" s="29">
        <v>274.61</v>
      </c>
      <c r="Z409" s="36">
        <v>81.88</v>
      </c>
      <c r="AA409" s="36">
        <f t="shared" si="445"/>
        <v>4</v>
      </c>
      <c r="AB409" s="29"/>
      <c r="AC409" s="29" t="e">
        <f t="shared" si="446"/>
        <v>#REF!</v>
      </c>
      <c r="AD409" s="29" t="e">
        <f t="shared" si="447"/>
        <v>#REF!</v>
      </c>
      <c r="AE409" s="172" t="e">
        <f t="shared" si="448"/>
        <v>#REF!</v>
      </c>
      <c r="AF409" s="28"/>
      <c r="AG409" s="24">
        <v>0.1</v>
      </c>
      <c r="AH409" s="173">
        <f t="shared" si="449"/>
        <v>1</v>
      </c>
      <c r="AI409" s="173"/>
      <c r="AJ409" s="173">
        <f t="shared" si="450"/>
        <v>-0.9</v>
      </c>
      <c r="AK409" s="134">
        <f t="shared" si="451"/>
        <v>0.05</v>
      </c>
      <c r="AL409" s="174">
        <f t="shared" ref="AL409:AU409" si="472">M409</f>
        <v>0</v>
      </c>
      <c r="AM409" s="174">
        <f t="shared" si="472"/>
        <v>0.1</v>
      </c>
      <c r="AN409" s="174">
        <f t="shared" si="472"/>
        <v>0.1</v>
      </c>
      <c r="AO409" s="174">
        <f t="shared" si="472"/>
        <v>0</v>
      </c>
      <c r="AP409" s="174">
        <f t="shared" si="472"/>
        <v>0</v>
      </c>
      <c r="AQ409" s="174">
        <f t="shared" si="472"/>
        <v>0.8</v>
      </c>
      <c r="AR409" s="174">
        <f t="shared" si="472"/>
        <v>0</v>
      </c>
      <c r="AS409" s="174">
        <f t="shared" si="472"/>
        <v>0</v>
      </c>
      <c r="AT409" s="174">
        <f t="shared" si="472"/>
        <v>0</v>
      </c>
      <c r="AU409" s="174">
        <f t="shared" si="472"/>
        <v>0</v>
      </c>
      <c r="AV409" s="175">
        <f t="shared" si="453"/>
        <v>1</v>
      </c>
      <c r="AW409" s="176" t="e">
        <f>#REF!/1000</f>
        <v>#REF!</v>
      </c>
      <c r="AX409" s="176" t="e">
        <f>#REF!/1000</f>
        <v>#REF!</v>
      </c>
      <c r="AY409" s="176" t="e">
        <f>#REF!/1000</f>
        <v>#REF!</v>
      </c>
      <c r="AZ409" s="176" t="e">
        <f>#REF!/1000</f>
        <v>#REF!</v>
      </c>
      <c r="BA409" s="176" t="e">
        <f>#REF!/1000</f>
        <v>#REF!</v>
      </c>
      <c r="BB409" s="176" t="e">
        <f>#REF!/1000</f>
        <v>#REF!</v>
      </c>
      <c r="BC409" s="176" t="e">
        <f>#REF!/1000</f>
        <v>#REF!</v>
      </c>
      <c r="BD409" s="176" t="e">
        <f>#REF!/1000</f>
        <v>#REF!</v>
      </c>
      <c r="BE409" s="177" t="e">
        <f>#REF!/1000</f>
        <v>#REF!</v>
      </c>
      <c r="BF409" s="177" t="e">
        <f>#REF!/1000</f>
        <v>#REF!</v>
      </c>
      <c r="BG409" s="178" t="e">
        <f t="shared" si="454"/>
        <v>#REF!</v>
      </c>
    </row>
    <row r="410" ht="16" customHeight="1" spans="1:59">
      <c r="A410" s="22">
        <v>404</v>
      </c>
      <c r="B410" s="39" t="s">
        <v>475</v>
      </c>
      <c r="C410" s="68" t="s">
        <v>476</v>
      </c>
      <c r="D410" s="22">
        <v>175</v>
      </c>
      <c r="E410" s="22">
        <v>330</v>
      </c>
      <c r="F410" s="144">
        <v>2403314516</v>
      </c>
      <c r="G410" s="144" t="s">
        <v>3704</v>
      </c>
      <c r="H410" s="144" t="s">
        <v>3704</v>
      </c>
      <c r="I410" s="144" t="s">
        <v>5352</v>
      </c>
      <c r="J410" s="144" t="s">
        <v>5314</v>
      </c>
      <c r="K410" s="144">
        <f t="shared" si="444"/>
        <v>0.1</v>
      </c>
      <c r="L410" s="157">
        <v>33</v>
      </c>
      <c r="M410" s="171"/>
      <c r="N410" s="171">
        <v>0.1</v>
      </c>
      <c r="O410" s="171">
        <v>0.05</v>
      </c>
      <c r="P410" s="171"/>
      <c r="Q410" s="171"/>
      <c r="R410" s="171">
        <v>0.85</v>
      </c>
      <c r="S410" s="171"/>
      <c r="T410" s="171"/>
      <c r="U410" s="171"/>
      <c r="V410" s="171"/>
      <c r="W410" s="22">
        <v>330</v>
      </c>
      <c r="X410" s="29">
        <v>31.700696969697</v>
      </c>
      <c r="Y410" s="29">
        <v>10461.23</v>
      </c>
      <c r="Z410" s="36">
        <v>3240.6</v>
      </c>
      <c r="AA410" s="36">
        <f t="shared" si="445"/>
        <v>330</v>
      </c>
      <c r="AB410" s="29"/>
      <c r="AC410" s="29" t="e">
        <f t="shared" si="446"/>
        <v>#REF!</v>
      </c>
      <c r="AD410" s="29" t="e">
        <f t="shared" si="447"/>
        <v>#REF!</v>
      </c>
      <c r="AE410" s="172" t="e">
        <f t="shared" si="448"/>
        <v>#REF!</v>
      </c>
      <c r="AF410" s="28"/>
      <c r="AG410" s="24">
        <v>4.2</v>
      </c>
      <c r="AH410" s="173">
        <f t="shared" si="449"/>
        <v>1</v>
      </c>
      <c r="AI410" s="173">
        <v>4.2</v>
      </c>
      <c r="AJ410" s="173">
        <f t="shared" si="450"/>
        <v>3.2</v>
      </c>
      <c r="AK410" s="134">
        <f t="shared" si="451"/>
        <v>0.1</v>
      </c>
      <c r="AL410" s="174">
        <f t="shared" ref="AL410:AU410" si="473">M410</f>
        <v>0</v>
      </c>
      <c r="AM410" s="174">
        <f t="shared" si="473"/>
        <v>0.1</v>
      </c>
      <c r="AN410" s="174">
        <f t="shared" si="473"/>
        <v>0.05</v>
      </c>
      <c r="AO410" s="174">
        <f t="shared" si="473"/>
        <v>0</v>
      </c>
      <c r="AP410" s="174">
        <f t="shared" si="473"/>
        <v>0</v>
      </c>
      <c r="AQ410" s="174">
        <f t="shared" si="473"/>
        <v>0.85</v>
      </c>
      <c r="AR410" s="174">
        <f t="shared" si="473"/>
        <v>0</v>
      </c>
      <c r="AS410" s="174">
        <f t="shared" si="473"/>
        <v>0</v>
      </c>
      <c r="AT410" s="174">
        <f t="shared" si="473"/>
        <v>0</v>
      </c>
      <c r="AU410" s="174">
        <f t="shared" si="473"/>
        <v>0</v>
      </c>
      <c r="AV410" s="175">
        <f t="shared" si="453"/>
        <v>1</v>
      </c>
      <c r="AW410" s="176" t="e">
        <f>#REF!/1000</f>
        <v>#REF!</v>
      </c>
      <c r="AX410" s="176" t="e">
        <f>#REF!/1000</f>
        <v>#REF!</v>
      </c>
      <c r="AY410" s="176" t="e">
        <f>#REF!/1000</f>
        <v>#REF!</v>
      </c>
      <c r="AZ410" s="176" t="e">
        <f>#REF!/1000</f>
        <v>#REF!</v>
      </c>
      <c r="BA410" s="176" t="e">
        <f>#REF!/1000</f>
        <v>#REF!</v>
      </c>
      <c r="BB410" s="176" t="e">
        <f>#REF!/1000</f>
        <v>#REF!</v>
      </c>
      <c r="BC410" s="176" t="e">
        <f>#REF!/1000</f>
        <v>#REF!</v>
      </c>
      <c r="BD410" s="176" t="e">
        <f>#REF!/1000</f>
        <v>#REF!</v>
      </c>
      <c r="BE410" s="177" t="e">
        <f>#REF!/1000</f>
        <v>#REF!</v>
      </c>
      <c r="BF410" s="177" t="e">
        <f>#REF!/1000</f>
        <v>#REF!</v>
      </c>
      <c r="BG410" s="178" t="e">
        <f t="shared" si="454"/>
        <v>#REF!</v>
      </c>
    </row>
    <row r="411" ht="16" customHeight="1" spans="1:59">
      <c r="A411" s="22">
        <v>405</v>
      </c>
      <c r="B411" s="39" t="s">
        <v>6004</v>
      </c>
      <c r="C411" s="68" t="s">
        <v>6005</v>
      </c>
      <c r="D411" s="22">
        <v>231</v>
      </c>
      <c r="E411" s="22">
        <v>2</v>
      </c>
      <c r="F411" s="144">
        <v>83451</v>
      </c>
      <c r="G411" s="144" t="s">
        <v>3704</v>
      </c>
      <c r="H411" s="144" t="s">
        <v>3704</v>
      </c>
      <c r="I411" s="144" t="s">
        <v>5321</v>
      </c>
      <c r="J411" s="144" t="s">
        <v>5314</v>
      </c>
      <c r="K411" s="144">
        <f t="shared" si="444"/>
        <v>0.05</v>
      </c>
      <c r="L411" s="157">
        <v>0.1</v>
      </c>
      <c r="M411" s="171"/>
      <c r="N411" s="171">
        <v>0.1</v>
      </c>
      <c r="O411" s="171">
        <v>0.1</v>
      </c>
      <c r="P411" s="171"/>
      <c r="Q411" s="171"/>
      <c r="R411" s="171">
        <v>0.8</v>
      </c>
      <c r="S411" s="171"/>
      <c r="T411" s="171"/>
      <c r="U411" s="171"/>
      <c r="V411" s="171"/>
      <c r="W411" s="22">
        <v>2</v>
      </c>
      <c r="X411" s="29">
        <v>14.505</v>
      </c>
      <c r="Y411" s="29">
        <v>29.01</v>
      </c>
      <c r="Z411" s="36">
        <v>7.8</v>
      </c>
      <c r="AA411" s="36">
        <f t="shared" si="445"/>
        <v>2</v>
      </c>
      <c r="AB411" s="29"/>
      <c r="AC411" s="29" t="e">
        <f t="shared" si="446"/>
        <v>#REF!</v>
      </c>
      <c r="AD411" s="29" t="e">
        <f t="shared" si="447"/>
        <v>#REF!</v>
      </c>
      <c r="AE411" s="172" t="e">
        <f t="shared" si="448"/>
        <v>#REF!</v>
      </c>
      <c r="AF411" s="28"/>
      <c r="AG411" s="24">
        <v>0.1</v>
      </c>
      <c r="AH411" s="173">
        <f t="shared" si="449"/>
        <v>1</v>
      </c>
      <c r="AI411" s="173"/>
      <c r="AJ411" s="173">
        <f t="shared" si="450"/>
        <v>-0.9</v>
      </c>
      <c r="AK411" s="134">
        <f t="shared" si="451"/>
        <v>0.05</v>
      </c>
      <c r="AL411" s="174">
        <f t="shared" ref="AL411:AU411" si="474">M411</f>
        <v>0</v>
      </c>
      <c r="AM411" s="174">
        <f t="shared" si="474"/>
        <v>0.1</v>
      </c>
      <c r="AN411" s="174">
        <f t="shared" si="474"/>
        <v>0.1</v>
      </c>
      <c r="AO411" s="174">
        <f t="shared" si="474"/>
        <v>0</v>
      </c>
      <c r="AP411" s="174">
        <f t="shared" si="474"/>
        <v>0</v>
      </c>
      <c r="AQ411" s="174">
        <f t="shared" si="474"/>
        <v>0.8</v>
      </c>
      <c r="AR411" s="174">
        <f t="shared" si="474"/>
        <v>0</v>
      </c>
      <c r="AS411" s="174">
        <f t="shared" si="474"/>
        <v>0</v>
      </c>
      <c r="AT411" s="174">
        <f t="shared" si="474"/>
        <v>0</v>
      </c>
      <c r="AU411" s="174">
        <f t="shared" si="474"/>
        <v>0</v>
      </c>
      <c r="AV411" s="175">
        <f t="shared" si="453"/>
        <v>1</v>
      </c>
      <c r="AW411" s="176" t="e">
        <f>#REF!/1000</f>
        <v>#REF!</v>
      </c>
      <c r="AX411" s="176" t="e">
        <f>#REF!/1000</f>
        <v>#REF!</v>
      </c>
      <c r="AY411" s="176" t="e">
        <f>#REF!/1000</f>
        <v>#REF!</v>
      </c>
      <c r="AZ411" s="176" t="e">
        <f>#REF!/1000</f>
        <v>#REF!</v>
      </c>
      <c r="BA411" s="176" t="e">
        <f>#REF!/1000</f>
        <v>#REF!</v>
      </c>
      <c r="BB411" s="176" t="e">
        <f>#REF!/1000</f>
        <v>#REF!</v>
      </c>
      <c r="BC411" s="176" t="e">
        <f>#REF!/1000</f>
        <v>#REF!</v>
      </c>
      <c r="BD411" s="176" t="e">
        <f>#REF!/1000</f>
        <v>#REF!</v>
      </c>
      <c r="BE411" s="177" t="e">
        <f>#REF!/1000</f>
        <v>#REF!</v>
      </c>
      <c r="BF411" s="177" t="e">
        <f>#REF!/1000</f>
        <v>#REF!</v>
      </c>
      <c r="BG411" s="178" t="e">
        <f t="shared" si="454"/>
        <v>#REF!</v>
      </c>
    </row>
    <row r="412" ht="16" customHeight="1" spans="1:59">
      <c r="A412" s="22">
        <v>406</v>
      </c>
      <c r="B412" s="39" t="s">
        <v>6006</v>
      </c>
      <c r="C412" s="68" t="s">
        <v>6007</v>
      </c>
      <c r="D412" s="22">
        <v>141</v>
      </c>
      <c r="E412" s="22">
        <v>1</v>
      </c>
      <c r="F412" s="144">
        <v>83530</v>
      </c>
      <c r="G412" s="144" t="s">
        <v>3688</v>
      </c>
      <c r="H412" s="144" t="s">
        <v>3699</v>
      </c>
      <c r="I412" s="144" t="s">
        <v>5317</v>
      </c>
      <c r="J412" s="144" t="s">
        <v>5314</v>
      </c>
      <c r="K412" s="144">
        <f t="shared" si="444"/>
        <v>15</v>
      </c>
      <c r="L412" s="157">
        <v>15</v>
      </c>
      <c r="M412" s="171"/>
      <c r="N412" s="171">
        <v>1</v>
      </c>
      <c r="O412" s="171"/>
      <c r="P412" s="171"/>
      <c r="Q412" s="171"/>
      <c r="R412" s="171"/>
      <c r="S412" s="171"/>
      <c r="T412" s="171"/>
      <c r="U412" s="171"/>
      <c r="V412" s="171"/>
      <c r="W412" s="22">
        <v>1</v>
      </c>
      <c r="X412" s="29">
        <v>565.15</v>
      </c>
      <c r="Y412" s="29">
        <v>565.15</v>
      </c>
      <c r="Z412" s="36">
        <v>165.68</v>
      </c>
      <c r="AA412" s="36">
        <f t="shared" si="445"/>
        <v>1</v>
      </c>
      <c r="AB412" s="29"/>
      <c r="AC412" s="29" t="e">
        <f t="shared" si="446"/>
        <v>#REF!</v>
      </c>
      <c r="AD412" s="29" t="e">
        <f t="shared" si="447"/>
        <v>#REF!</v>
      </c>
      <c r="AE412" s="172" t="e">
        <f t="shared" si="448"/>
        <v>#REF!</v>
      </c>
      <c r="AF412" s="28"/>
      <c r="AG412" s="24">
        <v>15</v>
      </c>
      <c r="AH412" s="173">
        <f t="shared" si="449"/>
        <v>1</v>
      </c>
      <c r="AI412" s="173"/>
      <c r="AJ412" s="173">
        <f t="shared" si="450"/>
        <v>14</v>
      </c>
      <c r="AK412" s="134">
        <f t="shared" si="451"/>
        <v>15</v>
      </c>
      <c r="AL412" s="174">
        <f t="shared" ref="AL412:AU412" si="475">M412</f>
        <v>0</v>
      </c>
      <c r="AM412" s="174">
        <f t="shared" si="475"/>
        <v>1</v>
      </c>
      <c r="AN412" s="174">
        <f t="shared" si="475"/>
        <v>0</v>
      </c>
      <c r="AO412" s="174">
        <f t="shared" si="475"/>
        <v>0</v>
      </c>
      <c r="AP412" s="174">
        <f t="shared" si="475"/>
        <v>0</v>
      </c>
      <c r="AQ412" s="174">
        <f t="shared" si="475"/>
        <v>0</v>
      </c>
      <c r="AR412" s="174">
        <f t="shared" si="475"/>
        <v>0</v>
      </c>
      <c r="AS412" s="174">
        <f t="shared" si="475"/>
        <v>0</v>
      </c>
      <c r="AT412" s="174">
        <f t="shared" si="475"/>
        <v>0</v>
      </c>
      <c r="AU412" s="174">
        <f t="shared" si="475"/>
        <v>0</v>
      </c>
      <c r="AV412" s="175">
        <f t="shared" si="453"/>
        <v>1</v>
      </c>
      <c r="AW412" s="176" t="e">
        <f>#REF!/1000</f>
        <v>#REF!</v>
      </c>
      <c r="AX412" s="176" t="e">
        <f>#REF!/1000</f>
        <v>#REF!</v>
      </c>
      <c r="AY412" s="176" t="e">
        <f>#REF!/1000</f>
        <v>#REF!</v>
      </c>
      <c r="AZ412" s="176" t="e">
        <f>#REF!/1000</f>
        <v>#REF!</v>
      </c>
      <c r="BA412" s="176" t="e">
        <f>#REF!/1000</f>
        <v>#REF!</v>
      </c>
      <c r="BB412" s="176" t="e">
        <f>#REF!/1000</f>
        <v>#REF!</v>
      </c>
      <c r="BC412" s="176" t="e">
        <f>#REF!/1000</f>
        <v>#REF!</v>
      </c>
      <c r="BD412" s="176" t="e">
        <f>#REF!/1000</f>
        <v>#REF!</v>
      </c>
      <c r="BE412" s="177" t="e">
        <f>#REF!/1000</f>
        <v>#REF!</v>
      </c>
      <c r="BF412" s="177" t="e">
        <f>#REF!/1000</f>
        <v>#REF!</v>
      </c>
      <c r="BG412" s="178" t="e">
        <f t="shared" si="454"/>
        <v>#REF!</v>
      </c>
    </row>
    <row r="413" ht="16" customHeight="1" spans="1:59">
      <c r="A413" s="22">
        <v>407</v>
      </c>
      <c r="B413" s="39" t="s">
        <v>6008</v>
      </c>
      <c r="C413" s="68" t="s">
        <v>6009</v>
      </c>
      <c r="D413" s="22">
        <v>138</v>
      </c>
      <c r="E413" s="22">
        <v>2</v>
      </c>
      <c r="F413" s="144">
        <v>83483</v>
      </c>
      <c r="G413" s="144" t="s">
        <v>3688</v>
      </c>
      <c r="H413" s="144" t="s">
        <v>3699</v>
      </c>
      <c r="I413" s="144" t="s">
        <v>5317</v>
      </c>
      <c r="J413" s="144" t="s">
        <v>5314</v>
      </c>
      <c r="K413" s="144">
        <f t="shared" si="444"/>
        <v>0.2</v>
      </c>
      <c r="L413" s="157">
        <v>0.4</v>
      </c>
      <c r="M413" s="171"/>
      <c r="N413" s="171">
        <v>0.18</v>
      </c>
      <c r="O413" s="171">
        <v>0.6</v>
      </c>
      <c r="P413" s="171"/>
      <c r="Q413" s="171"/>
      <c r="R413" s="171">
        <v>0.05</v>
      </c>
      <c r="S413" s="171">
        <v>0.1</v>
      </c>
      <c r="T413" s="171">
        <v>0.07</v>
      </c>
      <c r="U413" s="171"/>
      <c r="V413" s="171"/>
      <c r="W413" s="22">
        <v>2</v>
      </c>
      <c r="X413" s="29">
        <v>289.74</v>
      </c>
      <c r="Y413" s="29">
        <v>579.48</v>
      </c>
      <c r="Z413" s="36">
        <v>175.42</v>
      </c>
      <c r="AA413" s="36">
        <f t="shared" si="445"/>
        <v>2</v>
      </c>
      <c r="AB413" s="29"/>
      <c r="AC413" s="29" t="e">
        <f t="shared" si="446"/>
        <v>#REF!</v>
      </c>
      <c r="AD413" s="29" t="e">
        <f t="shared" si="447"/>
        <v>#REF!</v>
      </c>
      <c r="AE413" s="172" t="e">
        <f t="shared" si="448"/>
        <v>#REF!</v>
      </c>
      <c r="AF413" s="28"/>
      <c r="AG413" s="24">
        <v>15</v>
      </c>
      <c r="AH413" s="173">
        <f t="shared" si="449"/>
        <v>1</v>
      </c>
      <c r="AI413" s="173"/>
      <c r="AJ413" s="173">
        <f t="shared" si="450"/>
        <v>14</v>
      </c>
      <c r="AK413" s="134">
        <f t="shared" si="451"/>
        <v>0.2</v>
      </c>
      <c r="AL413" s="174">
        <f t="shared" ref="AL413:AU413" si="476">M413</f>
        <v>0</v>
      </c>
      <c r="AM413" s="174">
        <f t="shared" si="476"/>
        <v>0.18</v>
      </c>
      <c r="AN413" s="174">
        <f t="shared" si="476"/>
        <v>0.6</v>
      </c>
      <c r="AO413" s="174">
        <f t="shared" si="476"/>
        <v>0</v>
      </c>
      <c r="AP413" s="174">
        <f t="shared" si="476"/>
        <v>0</v>
      </c>
      <c r="AQ413" s="174">
        <f t="shared" si="476"/>
        <v>0.05</v>
      </c>
      <c r="AR413" s="174">
        <f t="shared" si="476"/>
        <v>0.1</v>
      </c>
      <c r="AS413" s="174">
        <f t="shared" si="476"/>
        <v>0.07</v>
      </c>
      <c r="AT413" s="174">
        <f t="shared" si="476"/>
        <v>0</v>
      </c>
      <c r="AU413" s="174">
        <f t="shared" si="476"/>
        <v>0</v>
      </c>
      <c r="AV413" s="175">
        <f t="shared" si="453"/>
        <v>1</v>
      </c>
      <c r="AW413" s="176" t="e">
        <f>#REF!/1000</f>
        <v>#REF!</v>
      </c>
      <c r="AX413" s="176" t="e">
        <f>#REF!/1000</f>
        <v>#REF!</v>
      </c>
      <c r="AY413" s="176" t="e">
        <f>#REF!/1000</f>
        <v>#REF!</v>
      </c>
      <c r="AZ413" s="176" t="e">
        <f>#REF!/1000</f>
        <v>#REF!</v>
      </c>
      <c r="BA413" s="176" t="e">
        <f>#REF!/1000</f>
        <v>#REF!</v>
      </c>
      <c r="BB413" s="176" t="e">
        <f>#REF!/1000</f>
        <v>#REF!</v>
      </c>
      <c r="BC413" s="176" t="e">
        <f>#REF!/1000</f>
        <v>#REF!</v>
      </c>
      <c r="BD413" s="176" t="e">
        <f>#REF!/1000</f>
        <v>#REF!</v>
      </c>
      <c r="BE413" s="177" t="e">
        <f>#REF!/1000</f>
        <v>#REF!</v>
      </c>
      <c r="BF413" s="177" t="e">
        <f>#REF!/1000</f>
        <v>#REF!</v>
      </c>
      <c r="BG413" s="178" t="e">
        <f t="shared" si="454"/>
        <v>#REF!</v>
      </c>
    </row>
    <row r="414" ht="16" customHeight="1" spans="1:59">
      <c r="A414" s="22">
        <v>408</v>
      </c>
      <c r="B414" s="39" t="s">
        <v>6010</v>
      </c>
      <c r="C414" s="68" t="s">
        <v>6011</v>
      </c>
      <c r="D414" s="22">
        <v>139</v>
      </c>
      <c r="E414" s="22">
        <v>7</v>
      </c>
      <c r="F414" s="144">
        <v>83345</v>
      </c>
      <c r="G414" s="144" t="s">
        <v>3688</v>
      </c>
      <c r="H414" s="144" t="s">
        <v>3699</v>
      </c>
      <c r="I414" s="144" t="s">
        <v>5317</v>
      </c>
      <c r="J414" s="144" t="s">
        <v>5314</v>
      </c>
      <c r="K414" s="144">
        <f t="shared" si="444"/>
        <v>0.357142857142857</v>
      </c>
      <c r="L414" s="157">
        <v>2.5</v>
      </c>
      <c r="M414" s="171"/>
      <c r="N414" s="171">
        <v>0.18</v>
      </c>
      <c r="O414" s="171">
        <v>0.6</v>
      </c>
      <c r="P414" s="171"/>
      <c r="Q414" s="171"/>
      <c r="R414" s="171">
        <v>0.048</v>
      </c>
      <c r="S414" s="171">
        <v>0.1</v>
      </c>
      <c r="T414" s="171">
        <v>0.072</v>
      </c>
      <c r="U414" s="171"/>
      <c r="V414" s="171"/>
      <c r="W414" s="22">
        <v>7</v>
      </c>
      <c r="X414" s="29">
        <v>137.474285714286</v>
      </c>
      <c r="Y414" s="29">
        <v>962.32</v>
      </c>
      <c r="Z414" s="36">
        <v>272.86</v>
      </c>
      <c r="AA414" s="36">
        <f t="shared" si="445"/>
        <v>7</v>
      </c>
      <c r="AB414" s="29"/>
      <c r="AC414" s="29" t="e">
        <f t="shared" si="446"/>
        <v>#REF!</v>
      </c>
      <c r="AD414" s="29" t="e">
        <f t="shared" si="447"/>
        <v>#REF!</v>
      </c>
      <c r="AE414" s="172" t="e">
        <f t="shared" si="448"/>
        <v>#REF!</v>
      </c>
      <c r="AF414" s="28"/>
      <c r="AG414" s="24">
        <v>2.5</v>
      </c>
      <c r="AH414" s="173">
        <f t="shared" si="449"/>
        <v>1</v>
      </c>
      <c r="AI414" s="173">
        <v>2.5</v>
      </c>
      <c r="AJ414" s="173">
        <f t="shared" si="450"/>
        <v>1.5</v>
      </c>
      <c r="AK414" s="134">
        <f t="shared" si="451"/>
        <v>0.357142857142857</v>
      </c>
      <c r="AL414" s="174">
        <f t="shared" ref="AL414:AU414" si="477">M414</f>
        <v>0</v>
      </c>
      <c r="AM414" s="174">
        <f t="shared" si="477"/>
        <v>0.18</v>
      </c>
      <c r="AN414" s="174">
        <f t="shared" si="477"/>
        <v>0.6</v>
      </c>
      <c r="AO414" s="174">
        <f t="shared" si="477"/>
        <v>0</v>
      </c>
      <c r="AP414" s="174">
        <f t="shared" si="477"/>
        <v>0</v>
      </c>
      <c r="AQ414" s="174">
        <f t="shared" si="477"/>
        <v>0.048</v>
      </c>
      <c r="AR414" s="174">
        <f t="shared" si="477"/>
        <v>0.1</v>
      </c>
      <c r="AS414" s="174">
        <f t="shared" si="477"/>
        <v>0.072</v>
      </c>
      <c r="AT414" s="174">
        <f t="shared" si="477"/>
        <v>0</v>
      </c>
      <c r="AU414" s="174">
        <f t="shared" si="477"/>
        <v>0</v>
      </c>
      <c r="AV414" s="175">
        <f t="shared" si="453"/>
        <v>1</v>
      </c>
      <c r="AW414" s="176" t="e">
        <f>#REF!/1000</f>
        <v>#REF!</v>
      </c>
      <c r="AX414" s="176" t="e">
        <f>#REF!/1000</f>
        <v>#REF!</v>
      </c>
      <c r="AY414" s="176" t="e">
        <f>#REF!/1000</f>
        <v>#REF!</v>
      </c>
      <c r="AZ414" s="176" t="e">
        <f>#REF!/1000</f>
        <v>#REF!</v>
      </c>
      <c r="BA414" s="176" t="e">
        <f>#REF!/1000</f>
        <v>#REF!</v>
      </c>
      <c r="BB414" s="176" t="e">
        <f>#REF!/1000</f>
        <v>#REF!</v>
      </c>
      <c r="BC414" s="176" t="e">
        <f>#REF!/1000</f>
        <v>#REF!</v>
      </c>
      <c r="BD414" s="176" t="e">
        <f>#REF!/1000</f>
        <v>#REF!</v>
      </c>
      <c r="BE414" s="177" t="e">
        <f>#REF!/1000</f>
        <v>#REF!</v>
      </c>
      <c r="BF414" s="177" t="e">
        <f>#REF!/1000</f>
        <v>#REF!</v>
      </c>
      <c r="BG414" s="178" t="e">
        <f t="shared" si="454"/>
        <v>#REF!</v>
      </c>
    </row>
    <row r="415" ht="16" customHeight="1" spans="1:59">
      <c r="A415" s="22">
        <v>409</v>
      </c>
      <c r="B415" s="39" t="s">
        <v>6012</v>
      </c>
      <c r="C415" s="68" t="s">
        <v>6013</v>
      </c>
      <c r="D415" s="22">
        <v>139</v>
      </c>
      <c r="E415" s="22">
        <v>4</v>
      </c>
      <c r="F415" s="144">
        <v>83346</v>
      </c>
      <c r="G415" s="144" t="s">
        <v>3688</v>
      </c>
      <c r="H415" s="144" t="s">
        <v>3699</v>
      </c>
      <c r="I415" s="144" t="s">
        <v>5317</v>
      </c>
      <c r="J415" s="144" t="s">
        <v>5314</v>
      </c>
      <c r="K415" s="144">
        <f t="shared" si="444"/>
        <v>0.35</v>
      </c>
      <c r="L415" s="157">
        <v>1.4</v>
      </c>
      <c r="M415" s="171"/>
      <c r="N415" s="171">
        <v>0.18</v>
      </c>
      <c r="O415" s="171">
        <v>0.6</v>
      </c>
      <c r="P415" s="171"/>
      <c r="Q415" s="171"/>
      <c r="R415" s="171">
        <v>0.05</v>
      </c>
      <c r="S415" s="171">
        <v>0.1</v>
      </c>
      <c r="T415" s="171">
        <v>0.07</v>
      </c>
      <c r="U415" s="171"/>
      <c r="V415" s="171"/>
      <c r="W415" s="22">
        <v>4</v>
      </c>
      <c r="X415" s="29">
        <v>59.6475</v>
      </c>
      <c r="Y415" s="29">
        <v>238.59</v>
      </c>
      <c r="Z415" s="36">
        <v>70.16</v>
      </c>
      <c r="AA415" s="36">
        <f t="shared" si="445"/>
        <v>4</v>
      </c>
      <c r="AB415" s="29"/>
      <c r="AC415" s="29" t="e">
        <f t="shared" si="446"/>
        <v>#REF!</v>
      </c>
      <c r="AD415" s="29" t="e">
        <f t="shared" si="447"/>
        <v>#REF!</v>
      </c>
      <c r="AE415" s="172" t="e">
        <f t="shared" si="448"/>
        <v>#REF!</v>
      </c>
      <c r="AF415" s="28"/>
      <c r="AG415" s="24">
        <v>15</v>
      </c>
      <c r="AH415" s="173">
        <f t="shared" si="449"/>
        <v>1</v>
      </c>
      <c r="AI415" s="173"/>
      <c r="AJ415" s="173">
        <f t="shared" si="450"/>
        <v>14</v>
      </c>
      <c r="AK415" s="134">
        <f t="shared" si="451"/>
        <v>0.35</v>
      </c>
      <c r="AL415" s="174">
        <f t="shared" ref="AL415:AU415" si="478">M415</f>
        <v>0</v>
      </c>
      <c r="AM415" s="174">
        <f t="shared" si="478"/>
        <v>0.18</v>
      </c>
      <c r="AN415" s="174">
        <f t="shared" si="478"/>
        <v>0.6</v>
      </c>
      <c r="AO415" s="174">
        <f t="shared" si="478"/>
        <v>0</v>
      </c>
      <c r="AP415" s="174">
        <f t="shared" si="478"/>
        <v>0</v>
      </c>
      <c r="AQ415" s="174">
        <f t="shared" si="478"/>
        <v>0.05</v>
      </c>
      <c r="AR415" s="174">
        <f t="shared" si="478"/>
        <v>0.1</v>
      </c>
      <c r="AS415" s="174">
        <f t="shared" si="478"/>
        <v>0.07</v>
      </c>
      <c r="AT415" s="174">
        <f t="shared" si="478"/>
        <v>0</v>
      </c>
      <c r="AU415" s="174">
        <f t="shared" si="478"/>
        <v>0</v>
      </c>
      <c r="AV415" s="175">
        <f t="shared" si="453"/>
        <v>1</v>
      </c>
      <c r="AW415" s="176" t="e">
        <f>#REF!/1000</f>
        <v>#REF!</v>
      </c>
      <c r="AX415" s="176" t="e">
        <f>#REF!/1000</f>
        <v>#REF!</v>
      </c>
      <c r="AY415" s="176" t="e">
        <f>#REF!/1000</f>
        <v>#REF!</v>
      </c>
      <c r="AZ415" s="176" t="e">
        <f>#REF!/1000</f>
        <v>#REF!</v>
      </c>
      <c r="BA415" s="176" t="e">
        <f>#REF!/1000</f>
        <v>#REF!</v>
      </c>
      <c r="BB415" s="176" t="e">
        <f>#REF!/1000</f>
        <v>#REF!</v>
      </c>
      <c r="BC415" s="176" t="e">
        <f>#REF!/1000</f>
        <v>#REF!</v>
      </c>
      <c r="BD415" s="176" t="e">
        <f>#REF!/1000</f>
        <v>#REF!</v>
      </c>
      <c r="BE415" s="177" t="e">
        <f>#REF!/1000</f>
        <v>#REF!</v>
      </c>
      <c r="BF415" s="177" t="e">
        <f>#REF!/1000</f>
        <v>#REF!</v>
      </c>
      <c r="BG415" s="178" t="e">
        <f t="shared" si="454"/>
        <v>#REF!</v>
      </c>
    </row>
    <row r="416" ht="16" customHeight="1" spans="1:59">
      <c r="A416" s="22">
        <v>410</v>
      </c>
      <c r="B416" s="39" t="s">
        <v>6014</v>
      </c>
      <c r="C416" s="68" t="s">
        <v>6015</v>
      </c>
      <c r="D416" s="22">
        <v>207</v>
      </c>
      <c r="E416" s="22">
        <v>2</v>
      </c>
      <c r="F416" s="144">
        <v>83341</v>
      </c>
      <c r="G416" s="144" t="s">
        <v>3704</v>
      </c>
      <c r="H416" s="144" t="s">
        <v>3704</v>
      </c>
      <c r="I416" s="144" t="s">
        <v>5321</v>
      </c>
      <c r="J416" s="144" t="s">
        <v>5314</v>
      </c>
      <c r="K416" s="144">
        <f t="shared" si="444"/>
        <v>7.5</v>
      </c>
      <c r="L416" s="157">
        <v>15</v>
      </c>
      <c r="M416" s="171"/>
      <c r="N416" s="171">
        <v>0.18</v>
      </c>
      <c r="O416" s="171">
        <v>0.6</v>
      </c>
      <c r="P416" s="171"/>
      <c r="Q416" s="171"/>
      <c r="R416" s="171">
        <v>0.05</v>
      </c>
      <c r="S416" s="171">
        <v>0.1</v>
      </c>
      <c r="T416" s="171">
        <v>0.07</v>
      </c>
      <c r="U416" s="171"/>
      <c r="V416" s="171"/>
      <c r="W416" s="22">
        <v>2</v>
      </c>
      <c r="X416" s="29">
        <v>7025.79</v>
      </c>
      <c r="Y416" s="29">
        <v>14051.58</v>
      </c>
      <c r="Z416" s="36">
        <v>5067.92</v>
      </c>
      <c r="AA416" s="36">
        <f t="shared" si="445"/>
        <v>2</v>
      </c>
      <c r="AB416" s="29"/>
      <c r="AC416" s="29" t="e">
        <f t="shared" si="446"/>
        <v>#REF!</v>
      </c>
      <c r="AD416" s="29" t="e">
        <f t="shared" si="447"/>
        <v>#REF!</v>
      </c>
      <c r="AE416" s="172" t="e">
        <f t="shared" si="448"/>
        <v>#REF!</v>
      </c>
      <c r="AF416" s="28"/>
      <c r="AG416" s="24">
        <v>15</v>
      </c>
      <c r="AH416" s="173">
        <f t="shared" si="449"/>
        <v>1</v>
      </c>
      <c r="AI416" s="173"/>
      <c r="AJ416" s="173">
        <f t="shared" si="450"/>
        <v>14</v>
      </c>
      <c r="AK416" s="134">
        <f t="shared" si="451"/>
        <v>7.5</v>
      </c>
      <c r="AL416" s="174">
        <f t="shared" ref="AL416:AU416" si="479">M416</f>
        <v>0</v>
      </c>
      <c r="AM416" s="174">
        <f t="shared" si="479"/>
        <v>0.18</v>
      </c>
      <c r="AN416" s="174">
        <f t="shared" si="479"/>
        <v>0.6</v>
      </c>
      <c r="AO416" s="174">
        <f t="shared" si="479"/>
        <v>0</v>
      </c>
      <c r="AP416" s="174">
        <f t="shared" si="479"/>
        <v>0</v>
      </c>
      <c r="AQ416" s="174">
        <f t="shared" si="479"/>
        <v>0.05</v>
      </c>
      <c r="AR416" s="174">
        <f t="shared" si="479"/>
        <v>0.1</v>
      </c>
      <c r="AS416" s="174">
        <f t="shared" si="479"/>
        <v>0.07</v>
      </c>
      <c r="AT416" s="174">
        <f t="shared" si="479"/>
        <v>0</v>
      </c>
      <c r="AU416" s="174">
        <f t="shared" si="479"/>
        <v>0</v>
      </c>
      <c r="AV416" s="175">
        <f t="shared" si="453"/>
        <v>1</v>
      </c>
      <c r="AW416" s="176" t="e">
        <f>#REF!/1000</f>
        <v>#REF!</v>
      </c>
      <c r="AX416" s="176" t="e">
        <f>#REF!/1000</f>
        <v>#REF!</v>
      </c>
      <c r="AY416" s="176" t="e">
        <f>#REF!/1000</f>
        <v>#REF!</v>
      </c>
      <c r="AZ416" s="176" t="e">
        <f>#REF!/1000</f>
        <v>#REF!</v>
      </c>
      <c r="BA416" s="176" t="e">
        <f>#REF!/1000</f>
        <v>#REF!</v>
      </c>
      <c r="BB416" s="176" t="e">
        <f>#REF!/1000</f>
        <v>#REF!</v>
      </c>
      <c r="BC416" s="176" t="e">
        <f>#REF!/1000</f>
        <v>#REF!</v>
      </c>
      <c r="BD416" s="176" t="e">
        <f>#REF!/1000</f>
        <v>#REF!</v>
      </c>
      <c r="BE416" s="177" t="e">
        <f>#REF!/1000</f>
        <v>#REF!</v>
      </c>
      <c r="BF416" s="177" t="e">
        <f>#REF!/1000</f>
        <v>#REF!</v>
      </c>
      <c r="BG416" s="178" t="e">
        <f t="shared" si="454"/>
        <v>#REF!</v>
      </c>
    </row>
    <row r="417" ht="16" customHeight="1" spans="1:59">
      <c r="A417" s="22">
        <v>411</v>
      </c>
      <c r="B417" s="39" t="s">
        <v>508</v>
      </c>
      <c r="C417" s="68" t="s">
        <v>509</v>
      </c>
      <c r="D417" s="22">
        <v>142</v>
      </c>
      <c r="E417" s="22">
        <v>6</v>
      </c>
      <c r="F417" s="144">
        <v>2403314496</v>
      </c>
      <c r="G417" s="144" t="s">
        <v>3704</v>
      </c>
      <c r="H417" s="144" t="s">
        <v>3704</v>
      </c>
      <c r="I417" s="144" t="s">
        <v>5352</v>
      </c>
      <c r="J417" s="144" t="s">
        <v>5314</v>
      </c>
      <c r="K417" s="144">
        <f t="shared" si="444"/>
        <v>0.151666666666667</v>
      </c>
      <c r="L417" s="157">
        <v>0.910000000000002</v>
      </c>
      <c r="M417" s="171"/>
      <c r="N417" s="171">
        <v>0.175824175824176</v>
      </c>
      <c r="O417" s="171">
        <v>0.593406593406593</v>
      </c>
      <c r="P417" s="171"/>
      <c r="Q417" s="171"/>
      <c r="R417" s="171">
        <v>0.0549450549450549</v>
      </c>
      <c r="S417" s="171">
        <v>0.10989010989011</v>
      </c>
      <c r="T417" s="171">
        <v>0.0659340659340659</v>
      </c>
      <c r="U417" s="171"/>
      <c r="V417" s="171"/>
      <c r="W417" s="22">
        <v>6</v>
      </c>
      <c r="X417" s="29">
        <v>68.38</v>
      </c>
      <c r="Y417" s="29">
        <v>410.28</v>
      </c>
      <c r="Z417" s="36">
        <v>123.72</v>
      </c>
      <c r="AA417" s="36">
        <f t="shared" si="445"/>
        <v>6</v>
      </c>
      <c r="AB417" s="29"/>
      <c r="AC417" s="29" t="e">
        <f t="shared" si="446"/>
        <v>#REF!</v>
      </c>
      <c r="AD417" s="29" t="e">
        <f t="shared" si="447"/>
        <v>#REF!</v>
      </c>
      <c r="AE417" s="172" t="e">
        <f t="shared" si="448"/>
        <v>#REF!</v>
      </c>
      <c r="AF417" s="28"/>
      <c r="AG417" s="24">
        <v>0.91</v>
      </c>
      <c r="AH417" s="173">
        <f t="shared" si="449"/>
        <v>1</v>
      </c>
      <c r="AI417" s="173">
        <v>0.905</v>
      </c>
      <c r="AJ417" s="173">
        <f t="shared" si="450"/>
        <v>-0.0899999999999997</v>
      </c>
      <c r="AK417" s="134">
        <f t="shared" si="451"/>
        <v>0.151666666666667</v>
      </c>
      <c r="AL417" s="174">
        <f t="shared" ref="AL417:AU417" si="480">M417</f>
        <v>0</v>
      </c>
      <c r="AM417" s="174">
        <f t="shared" si="480"/>
        <v>0.175824175824176</v>
      </c>
      <c r="AN417" s="174">
        <f t="shared" si="480"/>
        <v>0.593406593406593</v>
      </c>
      <c r="AO417" s="174">
        <f t="shared" si="480"/>
        <v>0</v>
      </c>
      <c r="AP417" s="174">
        <f t="shared" si="480"/>
        <v>0</v>
      </c>
      <c r="AQ417" s="174">
        <f t="shared" si="480"/>
        <v>0.0549450549450549</v>
      </c>
      <c r="AR417" s="174">
        <f t="shared" si="480"/>
        <v>0.10989010989011</v>
      </c>
      <c r="AS417" s="174">
        <f t="shared" si="480"/>
        <v>0.0659340659340659</v>
      </c>
      <c r="AT417" s="174">
        <f t="shared" si="480"/>
        <v>0</v>
      </c>
      <c r="AU417" s="174">
        <f t="shared" si="480"/>
        <v>0</v>
      </c>
      <c r="AV417" s="175">
        <f t="shared" si="453"/>
        <v>1</v>
      </c>
      <c r="AW417" s="176" t="e">
        <f>#REF!/1000</f>
        <v>#REF!</v>
      </c>
      <c r="AX417" s="176" t="e">
        <f>#REF!/1000</f>
        <v>#REF!</v>
      </c>
      <c r="AY417" s="176" t="e">
        <f>#REF!/1000</f>
        <v>#REF!</v>
      </c>
      <c r="AZ417" s="176" t="e">
        <f>#REF!/1000</f>
        <v>#REF!</v>
      </c>
      <c r="BA417" s="176" t="e">
        <f>#REF!/1000</f>
        <v>#REF!</v>
      </c>
      <c r="BB417" s="176" t="e">
        <f>#REF!/1000</f>
        <v>#REF!</v>
      </c>
      <c r="BC417" s="176" t="e">
        <f>#REF!/1000</f>
        <v>#REF!</v>
      </c>
      <c r="BD417" s="176" t="e">
        <f>#REF!/1000</f>
        <v>#REF!</v>
      </c>
      <c r="BE417" s="177" t="e">
        <f>#REF!/1000</f>
        <v>#REF!</v>
      </c>
      <c r="BF417" s="177" t="e">
        <f>#REF!/1000</f>
        <v>#REF!</v>
      </c>
      <c r="BG417" s="178" t="e">
        <f t="shared" si="454"/>
        <v>#REF!</v>
      </c>
    </row>
    <row r="418" ht="16" customHeight="1" spans="1:59">
      <c r="A418" s="179">
        <v>412</v>
      </c>
      <c r="B418" s="180" t="s">
        <v>6016</v>
      </c>
      <c r="C418" s="181" t="s">
        <v>6017</v>
      </c>
      <c r="D418" s="179">
        <v>167</v>
      </c>
      <c r="E418" s="179">
        <v>1</v>
      </c>
      <c r="F418" s="182">
        <v>85162</v>
      </c>
      <c r="G418" s="182" t="s">
        <v>3704</v>
      </c>
      <c r="H418" s="182" t="s">
        <v>3704</v>
      </c>
      <c r="I418" s="182" t="s">
        <v>5321</v>
      </c>
      <c r="J418" s="182" t="s">
        <v>5314</v>
      </c>
      <c r="K418" s="182">
        <f t="shared" si="444"/>
        <v>0.05</v>
      </c>
      <c r="L418" s="183">
        <v>0.05</v>
      </c>
      <c r="M418" s="184"/>
      <c r="N418" s="184"/>
      <c r="O418" s="184"/>
      <c r="P418" s="184"/>
      <c r="Q418" s="184"/>
      <c r="R418" s="184"/>
      <c r="S418" s="184"/>
      <c r="T418" s="184"/>
      <c r="U418" s="184">
        <v>1</v>
      </c>
      <c r="V418" s="184"/>
      <c r="W418" s="179">
        <v>1</v>
      </c>
      <c r="X418" s="185">
        <v>126.65</v>
      </c>
      <c r="Y418" s="185">
        <v>126.65</v>
      </c>
      <c r="Z418" s="186">
        <v>38.98</v>
      </c>
      <c r="AA418" s="186">
        <f t="shared" si="445"/>
        <v>1</v>
      </c>
      <c r="AB418" s="29"/>
      <c r="AC418" s="185" t="e">
        <f t="shared" si="446"/>
        <v>#REF!</v>
      </c>
      <c r="AD418" s="185" t="e">
        <f t="shared" si="447"/>
        <v>#REF!</v>
      </c>
      <c r="AE418" s="187" t="e">
        <f t="shared" si="448"/>
        <v>#REF!</v>
      </c>
      <c r="AF418" s="188" t="s">
        <v>5307</v>
      </c>
      <c r="AG418" s="189">
        <v>0.05</v>
      </c>
      <c r="AH418" s="190">
        <f t="shared" si="449"/>
        <v>0</v>
      </c>
      <c r="AI418" s="190">
        <v>0.05</v>
      </c>
      <c r="AJ418" s="190">
        <f t="shared" si="450"/>
        <v>0.05</v>
      </c>
      <c r="AK418" s="191">
        <f t="shared" si="451"/>
        <v>0.05</v>
      </c>
      <c r="AL418" s="196">
        <f t="shared" ref="AL418:AU418" si="481">M418</f>
        <v>0</v>
      </c>
      <c r="AM418" s="196">
        <f t="shared" si="481"/>
        <v>0</v>
      </c>
      <c r="AN418" s="196">
        <f t="shared" si="481"/>
        <v>0</v>
      </c>
      <c r="AO418" s="196">
        <f t="shared" si="481"/>
        <v>0</v>
      </c>
      <c r="AP418" s="196">
        <f t="shared" si="481"/>
        <v>0</v>
      </c>
      <c r="AQ418" s="196">
        <f t="shared" si="481"/>
        <v>0</v>
      </c>
      <c r="AR418" s="196">
        <f t="shared" si="481"/>
        <v>0</v>
      </c>
      <c r="AS418" s="196">
        <f t="shared" si="481"/>
        <v>0</v>
      </c>
      <c r="AT418" s="196">
        <f t="shared" si="481"/>
        <v>1</v>
      </c>
      <c r="AU418" s="196">
        <f t="shared" si="481"/>
        <v>0</v>
      </c>
      <c r="AV418" s="192">
        <f t="shared" si="453"/>
        <v>1</v>
      </c>
      <c r="AW418" s="193" t="e">
        <f>#REF!/1000</f>
        <v>#REF!</v>
      </c>
      <c r="AX418" s="193" t="e">
        <f>#REF!/1000</f>
        <v>#REF!</v>
      </c>
      <c r="AY418" s="193" t="e">
        <f>#REF!/1000</f>
        <v>#REF!</v>
      </c>
      <c r="AZ418" s="193" t="e">
        <f>#REF!/1000</f>
        <v>#REF!</v>
      </c>
      <c r="BA418" s="193" t="e">
        <f>#REF!/1000</f>
        <v>#REF!</v>
      </c>
      <c r="BB418" s="193" t="e">
        <f>#REF!/1000</f>
        <v>#REF!</v>
      </c>
      <c r="BC418" s="193" t="e">
        <f>#REF!/1000</f>
        <v>#REF!</v>
      </c>
      <c r="BD418" s="193" t="e">
        <f>#REF!/1000</f>
        <v>#REF!</v>
      </c>
      <c r="BE418" s="194" t="e">
        <f>#REF!/1000</f>
        <v>#REF!</v>
      </c>
      <c r="BF418" s="194" t="e">
        <f>#REF!/1000</f>
        <v>#REF!</v>
      </c>
      <c r="BG418" s="195" t="e">
        <f t="shared" si="454"/>
        <v>#REF!</v>
      </c>
    </row>
    <row r="419" ht="16" customHeight="1" spans="1:59">
      <c r="A419" s="22">
        <v>413</v>
      </c>
      <c r="B419" s="39" t="s">
        <v>6018</v>
      </c>
      <c r="C419" s="68" t="s">
        <v>6019</v>
      </c>
      <c r="D419" s="22">
        <v>138</v>
      </c>
      <c r="E419" s="22">
        <v>1</v>
      </c>
      <c r="F419" s="144">
        <v>83638</v>
      </c>
      <c r="G419" s="144" t="s">
        <v>3704</v>
      </c>
      <c r="H419" s="144" t="s">
        <v>3704</v>
      </c>
      <c r="I419" s="144" t="s">
        <v>5321</v>
      </c>
      <c r="J419" s="144" t="s">
        <v>5314</v>
      </c>
      <c r="K419" s="144">
        <f t="shared" si="444"/>
        <v>3</v>
      </c>
      <c r="L419" s="157">
        <v>3</v>
      </c>
      <c r="M419" s="171"/>
      <c r="N419" s="171">
        <v>0.4</v>
      </c>
      <c r="O419" s="171">
        <v>0.05</v>
      </c>
      <c r="P419" s="171">
        <v>0.3</v>
      </c>
      <c r="Q419" s="171"/>
      <c r="R419" s="171">
        <v>0.1</v>
      </c>
      <c r="S419" s="171">
        <v>0.15</v>
      </c>
      <c r="T419" s="171"/>
      <c r="U419" s="171"/>
      <c r="V419" s="171"/>
      <c r="W419" s="22">
        <v>1</v>
      </c>
      <c r="X419" s="29">
        <v>126.6</v>
      </c>
      <c r="Y419" s="29">
        <v>126.6</v>
      </c>
      <c r="Z419" s="36">
        <v>38.98</v>
      </c>
      <c r="AA419" s="36">
        <f t="shared" si="445"/>
        <v>1</v>
      </c>
      <c r="AB419" s="29"/>
      <c r="AC419" s="29" t="e">
        <f t="shared" si="446"/>
        <v>#REF!</v>
      </c>
      <c r="AD419" s="29" t="e">
        <f t="shared" si="447"/>
        <v>#REF!</v>
      </c>
      <c r="AE419" s="172" t="e">
        <f t="shared" si="448"/>
        <v>#REF!</v>
      </c>
      <c r="AF419" s="28"/>
      <c r="AG419" s="24">
        <v>3</v>
      </c>
      <c r="AH419" s="173">
        <f t="shared" si="449"/>
        <v>1</v>
      </c>
      <c r="AI419" s="173"/>
      <c r="AJ419" s="173">
        <f t="shared" si="450"/>
        <v>2</v>
      </c>
      <c r="AK419" s="134">
        <f t="shared" si="451"/>
        <v>3</v>
      </c>
      <c r="AL419" s="174">
        <f t="shared" ref="AL419:AU419" si="482">M419</f>
        <v>0</v>
      </c>
      <c r="AM419" s="174">
        <f t="shared" si="482"/>
        <v>0.4</v>
      </c>
      <c r="AN419" s="174">
        <f t="shared" si="482"/>
        <v>0.05</v>
      </c>
      <c r="AO419" s="174">
        <f t="shared" si="482"/>
        <v>0.3</v>
      </c>
      <c r="AP419" s="174">
        <f t="shared" si="482"/>
        <v>0</v>
      </c>
      <c r="AQ419" s="174">
        <f t="shared" si="482"/>
        <v>0.1</v>
      </c>
      <c r="AR419" s="174">
        <f t="shared" si="482"/>
        <v>0.15</v>
      </c>
      <c r="AS419" s="174">
        <f t="shared" si="482"/>
        <v>0</v>
      </c>
      <c r="AT419" s="174">
        <f t="shared" si="482"/>
        <v>0</v>
      </c>
      <c r="AU419" s="174">
        <f t="shared" si="482"/>
        <v>0</v>
      </c>
      <c r="AV419" s="175">
        <f t="shared" si="453"/>
        <v>1</v>
      </c>
      <c r="AW419" s="176" t="e">
        <f>#REF!/1000</f>
        <v>#REF!</v>
      </c>
      <c r="AX419" s="176" t="e">
        <f>#REF!/1000</f>
        <v>#REF!</v>
      </c>
      <c r="AY419" s="176" t="e">
        <f>#REF!/1000</f>
        <v>#REF!</v>
      </c>
      <c r="AZ419" s="176" t="e">
        <f>#REF!/1000</f>
        <v>#REF!</v>
      </c>
      <c r="BA419" s="176" t="e">
        <f>#REF!/1000</f>
        <v>#REF!</v>
      </c>
      <c r="BB419" s="176" t="e">
        <f>#REF!/1000</f>
        <v>#REF!</v>
      </c>
      <c r="BC419" s="176" t="e">
        <f>#REF!/1000</f>
        <v>#REF!</v>
      </c>
      <c r="BD419" s="176" t="e">
        <f>#REF!/1000</f>
        <v>#REF!</v>
      </c>
      <c r="BE419" s="177" t="e">
        <f>#REF!/1000</f>
        <v>#REF!</v>
      </c>
      <c r="BF419" s="177" t="e">
        <f>#REF!/1000</f>
        <v>#REF!</v>
      </c>
      <c r="BG419" s="178" t="e">
        <f t="shared" si="454"/>
        <v>#REF!</v>
      </c>
    </row>
    <row r="420" ht="16" customHeight="1" spans="1:59">
      <c r="A420" s="22">
        <v>414</v>
      </c>
      <c r="B420" s="39" t="s">
        <v>6020</v>
      </c>
      <c r="C420" s="68" t="s">
        <v>6021</v>
      </c>
      <c r="D420" s="22">
        <v>169</v>
      </c>
      <c r="E420" s="22">
        <v>2</v>
      </c>
      <c r="F420" s="144">
        <v>2605130360</v>
      </c>
      <c r="G420" s="144" t="s">
        <v>3693</v>
      </c>
      <c r="H420" s="144" t="s">
        <v>3693</v>
      </c>
      <c r="I420" s="144" t="s">
        <v>5326</v>
      </c>
      <c r="J420" s="144" t="s">
        <v>5327</v>
      </c>
      <c r="K420" s="144">
        <f t="shared" si="444"/>
        <v>3</v>
      </c>
      <c r="L420" s="157">
        <v>6</v>
      </c>
      <c r="M420" s="171"/>
      <c r="N420" s="171">
        <v>0.1</v>
      </c>
      <c r="O420" s="171">
        <v>0.45</v>
      </c>
      <c r="P420" s="171"/>
      <c r="Q420" s="171">
        <v>0.05</v>
      </c>
      <c r="R420" s="171"/>
      <c r="S420" s="171">
        <v>0.25</v>
      </c>
      <c r="T420" s="171">
        <v>0.15</v>
      </c>
      <c r="U420" s="171"/>
      <c r="V420" s="171"/>
      <c r="W420" s="22">
        <v>2</v>
      </c>
      <c r="X420" s="29">
        <v>420</v>
      </c>
      <c r="Y420" s="29">
        <v>840</v>
      </c>
      <c r="Z420" s="36">
        <v>448.32</v>
      </c>
      <c r="AA420" s="36">
        <f t="shared" si="445"/>
        <v>2</v>
      </c>
      <c r="AB420" s="29"/>
      <c r="AC420" s="29" t="e">
        <f t="shared" si="446"/>
        <v>#REF!</v>
      </c>
      <c r="AD420" s="29" t="e">
        <f t="shared" si="447"/>
        <v>#REF!</v>
      </c>
      <c r="AE420" s="172" t="e">
        <f t="shared" si="448"/>
        <v>#REF!</v>
      </c>
      <c r="AF420" s="28"/>
      <c r="AG420" s="24">
        <v>15</v>
      </c>
      <c r="AH420" s="173">
        <f t="shared" si="449"/>
        <v>1</v>
      </c>
      <c r="AI420" s="173"/>
      <c r="AJ420" s="173">
        <f t="shared" si="450"/>
        <v>14</v>
      </c>
      <c r="AK420" s="134">
        <f t="shared" si="451"/>
        <v>3</v>
      </c>
      <c r="AL420" s="174">
        <f t="shared" ref="AL420:AU420" si="483">M420</f>
        <v>0</v>
      </c>
      <c r="AM420" s="174">
        <f t="shared" si="483"/>
        <v>0.1</v>
      </c>
      <c r="AN420" s="174">
        <f t="shared" si="483"/>
        <v>0.45</v>
      </c>
      <c r="AO420" s="174">
        <f t="shared" si="483"/>
        <v>0</v>
      </c>
      <c r="AP420" s="174">
        <f t="shared" si="483"/>
        <v>0.05</v>
      </c>
      <c r="AQ420" s="174">
        <f t="shared" si="483"/>
        <v>0</v>
      </c>
      <c r="AR420" s="174">
        <f t="shared" si="483"/>
        <v>0.25</v>
      </c>
      <c r="AS420" s="174">
        <f t="shared" si="483"/>
        <v>0.15</v>
      </c>
      <c r="AT420" s="174">
        <f t="shared" si="483"/>
        <v>0</v>
      </c>
      <c r="AU420" s="174">
        <f t="shared" si="483"/>
        <v>0</v>
      </c>
      <c r="AV420" s="175">
        <f t="shared" si="453"/>
        <v>1</v>
      </c>
      <c r="AW420" s="176" t="e">
        <f>#REF!/1000</f>
        <v>#REF!</v>
      </c>
      <c r="AX420" s="176" t="e">
        <f>#REF!/1000</f>
        <v>#REF!</v>
      </c>
      <c r="AY420" s="176" t="e">
        <f>#REF!/1000</f>
        <v>#REF!</v>
      </c>
      <c r="AZ420" s="176" t="e">
        <f>#REF!/1000</f>
        <v>#REF!</v>
      </c>
      <c r="BA420" s="176" t="e">
        <f>#REF!/1000</f>
        <v>#REF!</v>
      </c>
      <c r="BB420" s="176" t="e">
        <f>#REF!/1000</f>
        <v>#REF!</v>
      </c>
      <c r="BC420" s="176" t="e">
        <f>#REF!/1000</f>
        <v>#REF!</v>
      </c>
      <c r="BD420" s="176" t="e">
        <f>#REF!/1000</f>
        <v>#REF!</v>
      </c>
      <c r="BE420" s="177" t="e">
        <f>#REF!/1000</f>
        <v>#REF!</v>
      </c>
      <c r="BF420" s="177" t="e">
        <f>#REF!/1000</f>
        <v>#REF!</v>
      </c>
      <c r="BG420" s="178" t="e">
        <f t="shared" si="454"/>
        <v>#REF!</v>
      </c>
    </row>
    <row r="421" ht="16" customHeight="1" spans="1:59">
      <c r="A421" s="22">
        <v>415</v>
      </c>
      <c r="B421" s="39" t="s">
        <v>529</v>
      </c>
      <c r="C421" s="68" t="s">
        <v>530</v>
      </c>
      <c r="D421" s="22">
        <v>174</v>
      </c>
      <c r="E421" s="22">
        <v>1</v>
      </c>
      <c r="F421" s="144">
        <v>2403315623</v>
      </c>
      <c r="G421" s="144" t="s">
        <v>3704</v>
      </c>
      <c r="H421" s="144" t="s">
        <v>3704</v>
      </c>
      <c r="I421" s="144" t="s">
        <v>5352</v>
      </c>
      <c r="J421" s="144" t="s">
        <v>5314</v>
      </c>
      <c r="K421" s="144">
        <f t="shared" si="444"/>
        <v>3</v>
      </c>
      <c r="L421" s="157">
        <v>3</v>
      </c>
      <c r="M421" s="171">
        <v>0.35</v>
      </c>
      <c r="N421" s="171">
        <v>0.35</v>
      </c>
      <c r="O421" s="171"/>
      <c r="P421" s="171">
        <v>0.15</v>
      </c>
      <c r="Q421" s="171"/>
      <c r="R421" s="171"/>
      <c r="S421" s="171">
        <v>0.05</v>
      </c>
      <c r="T421" s="171">
        <v>0.1</v>
      </c>
      <c r="U421" s="171"/>
      <c r="V421" s="171"/>
      <c r="W421" s="22">
        <v>1</v>
      </c>
      <c r="X421" s="29">
        <v>13471.07</v>
      </c>
      <c r="Y421" s="29">
        <v>13471.07</v>
      </c>
      <c r="Z421" s="36">
        <v>5890.27</v>
      </c>
      <c r="AA421" s="36">
        <f t="shared" si="445"/>
        <v>1</v>
      </c>
      <c r="AB421" s="29"/>
      <c r="AC421" s="29" t="e">
        <f t="shared" si="446"/>
        <v>#REF!</v>
      </c>
      <c r="AD421" s="29" t="e">
        <f t="shared" si="447"/>
        <v>#REF!</v>
      </c>
      <c r="AE421" s="172" t="e">
        <f t="shared" si="448"/>
        <v>#REF!</v>
      </c>
      <c r="AF421" s="28"/>
      <c r="AG421" s="24">
        <v>3</v>
      </c>
      <c r="AH421" s="173">
        <f t="shared" si="449"/>
        <v>1</v>
      </c>
      <c r="AI421" s="173"/>
      <c r="AJ421" s="173">
        <f t="shared" si="450"/>
        <v>2</v>
      </c>
      <c r="AK421" s="134">
        <f t="shared" si="451"/>
        <v>3</v>
      </c>
      <c r="AL421" s="174">
        <f t="shared" ref="AL421:AU421" si="484">M421</f>
        <v>0.35</v>
      </c>
      <c r="AM421" s="174">
        <f t="shared" si="484"/>
        <v>0.35</v>
      </c>
      <c r="AN421" s="174">
        <f t="shared" si="484"/>
        <v>0</v>
      </c>
      <c r="AO421" s="174">
        <f t="shared" si="484"/>
        <v>0.15</v>
      </c>
      <c r="AP421" s="174">
        <f t="shared" si="484"/>
        <v>0</v>
      </c>
      <c r="AQ421" s="174">
        <f t="shared" si="484"/>
        <v>0</v>
      </c>
      <c r="AR421" s="174">
        <f t="shared" si="484"/>
        <v>0.05</v>
      </c>
      <c r="AS421" s="174">
        <f t="shared" si="484"/>
        <v>0.1</v>
      </c>
      <c r="AT421" s="174">
        <f t="shared" si="484"/>
        <v>0</v>
      </c>
      <c r="AU421" s="174">
        <f t="shared" si="484"/>
        <v>0</v>
      </c>
      <c r="AV421" s="175">
        <f t="shared" si="453"/>
        <v>1</v>
      </c>
      <c r="AW421" s="176" t="e">
        <f>#REF!/1000</f>
        <v>#REF!</v>
      </c>
      <c r="AX421" s="176" t="e">
        <f>#REF!/1000</f>
        <v>#REF!</v>
      </c>
      <c r="AY421" s="176" t="e">
        <f>#REF!/1000</f>
        <v>#REF!</v>
      </c>
      <c r="AZ421" s="176" t="e">
        <f>#REF!/1000</f>
        <v>#REF!</v>
      </c>
      <c r="BA421" s="176" t="e">
        <f>#REF!/1000</f>
        <v>#REF!</v>
      </c>
      <c r="BB421" s="176" t="e">
        <f>#REF!/1000</f>
        <v>#REF!</v>
      </c>
      <c r="BC421" s="176" t="e">
        <f>#REF!/1000</f>
        <v>#REF!</v>
      </c>
      <c r="BD421" s="176" t="e">
        <f>#REF!/1000</f>
        <v>#REF!</v>
      </c>
      <c r="BE421" s="177" t="e">
        <f>#REF!/1000</f>
        <v>#REF!</v>
      </c>
      <c r="BF421" s="177" t="e">
        <f>#REF!/1000</f>
        <v>#REF!</v>
      </c>
      <c r="BG421" s="178" t="e">
        <f t="shared" si="454"/>
        <v>#REF!</v>
      </c>
    </row>
    <row r="422" ht="16" customHeight="1" spans="1:59">
      <c r="A422" s="22">
        <v>416</v>
      </c>
      <c r="B422" s="39" t="s">
        <v>6022</v>
      </c>
      <c r="C422" s="68" t="s">
        <v>6023</v>
      </c>
      <c r="D422" s="22">
        <v>128</v>
      </c>
      <c r="E422" s="22">
        <v>1</v>
      </c>
      <c r="F422" s="144">
        <v>2403314176</v>
      </c>
      <c r="G422" s="144" t="s">
        <v>3704</v>
      </c>
      <c r="H422" s="144" t="s">
        <v>3704</v>
      </c>
      <c r="I422" s="144" t="s">
        <v>5352</v>
      </c>
      <c r="J422" s="144" t="s">
        <v>5314</v>
      </c>
      <c r="K422" s="144">
        <f t="shared" si="444"/>
        <v>3</v>
      </c>
      <c r="L422" s="157">
        <v>3</v>
      </c>
      <c r="M422" s="171">
        <v>0.35</v>
      </c>
      <c r="N422" s="171">
        <v>0.35</v>
      </c>
      <c r="O422" s="171"/>
      <c r="P422" s="171">
        <v>0.15</v>
      </c>
      <c r="Q422" s="171"/>
      <c r="R422" s="171"/>
      <c r="S422" s="171">
        <v>0.05</v>
      </c>
      <c r="T422" s="171">
        <v>0.1</v>
      </c>
      <c r="U422" s="171"/>
      <c r="V422" s="171"/>
      <c r="W422" s="22">
        <v>1</v>
      </c>
      <c r="X422" s="29">
        <v>9948.8</v>
      </c>
      <c r="Y422" s="29">
        <v>9948.8</v>
      </c>
      <c r="Z422" s="36">
        <v>3926.84</v>
      </c>
      <c r="AA422" s="36">
        <f t="shared" si="445"/>
        <v>1</v>
      </c>
      <c r="AB422" s="29"/>
      <c r="AC422" s="29" t="e">
        <f t="shared" si="446"/>
        <v>#REF!</v>
      </c>
      <c r="AD422" s="29" t="e">
        <f t="shared" si="447"/>
        <v>#REF!</v>
      </c>
      <c r="AE422" s="172" t="e">
        <f t="shared" si="448"/>
        <v>#REF!</v>
      </c>
      <c r="AF422" s="28"/>
      <c r="AG422" s="24">
        <v>3</v>
      </c>
      <c r="AH422" s="173">
        <f t="shared" si="449"/>
        <v>1</v>
      </c>
      <c r="AI422" s="173"/>
      <c r="AJ422" s="173">
        <f t="shared" si="450"/>
        <v>2</v>
      </c>
      <c r="AK422" s="134">
        <f t="shared" si="451"/>
        <v>3</v>
      </c>
      <c r="AL422" s="174">
        <f t="shared" ref="AL422:AU422" si="485">M422</f>
        <v>0.35</v>
      </c>
      <c r="AM422" s="174">
        <f t="shared" si="485"/>
        <v>0.35</v>
      </c>
      <c r="AN422" s="174">
        <f t="shared" si="485"/>
        <v>0</v>
      </c>
      <c r="AO422" s="174">
        <f t="shared" si="485"/>
        <v>0.15</v>
      </c>
      <c r="AP422" s="174">
        <f t="shared" si="485"/>
        <v>0</v>
      </c>
      <c r="AQ422" s="174">
        <f t="shared" si="485"/>
        <v>0</v>
      </c>
      <c r="AR422" s="174">
        <f t="shared" si="485"/>
        <v>0.05</v>
      </c>
      <c r="AS422" s="174">
        <f t="shared" si="485"/>
        <v>0.1</v>
      </c>
      <c r="AT422" s="174">
        <f t="shared" si="485"/>
        <v>0</v>
      </c>
      <c r="AU422" s="174">
        <f t="shared" si="485"/>
        <v>0</v>
      </c>
      <c r="AV422" s="175">
        <f t="shared" si="453"/>
        <v>1</v>
      </c>
      <c r="AW422" s="176" t="e">
        <f>#REF!/1000</f>
        <v>#REF!</v>
      </c>
      <c r="AX422" s="176" t="e">
        <f>#REF!/1000</f>
        <v>#REF!</v>
      </c>
      <c r="AY422" s="176" t="e">
        <f>#REF!/1000</f>
        <v>#REF!</v>
      </c>
      <c r="AZ422" s="176" t="e">
        <f>#REF!/1000</f>
        <v>#REF!</v>
      </c>
      <c r="BA422" s="176" t="e">
        <f>#REF!/1000</f>
        <v>#REF!</v>
      </c>
      <c r="BB422" s="176" t="e">
        <f>#REF!/1000</f>
        <v>#REF!</v>
      </c>
      <c r="BC422" s="176" t="e">
        <f>#REF!/1000</f>
        <v>#REF!</v>
      </c>
      <c r="BD422" s="176" t="e">
        <f>#REF!/1000</f>
        <v>#REF!</v>
      </c>
      <c r="BE422" s="177" t="e">
        <f>#REF!/1000</f>
        <v>#REF!</v>
      </c>
      <c r="BF422" s="177" t="e">
        <f>#REF!/1000</f>
        <v>#REF!</v>
      </c>
      <c r="BG422" s="178" t="e">
        <f t="shared" si="454"/>
        <v>#REF!</v>
      </c>
    </row>
    <row r="423" ht="16" customHeight="1" spans="1:59">
      <c r="A423" s="22">
        <v>417</v>
      </c>
      <c r="B423" s="39" t="s">
        <v>6024</v>
      </c>
      <c r="C423" s="68" t="s">
        <v>6025</v>
      </c>
      <c r="D423" s="22">
        <v>174</v>
      </c>
      <c r="E423" s="22">
        <v>1</v>
      </c>
      <c r="F423" s="144">
        <v>2403314594</v>
      </c>
      <c r="G423" s="144" t="s">
        <v>3704</v>
      </c>
      <c r="H423" s="144" t="s">
        <v>3704</v>
      </c>
      <c r="I423" s="144" t="s">
        <v>5352</v>
      </c>
      <c r="J423" s="144" t="s">
        <v>5314</v>
      </c>
      <c r="K423" s="144">
        <f t="shared" si="444"/>
        <v>3</v>
      </c>
      <c r="L423" s="157">
        <v>3</v>
      </c>
      <c r="M423" s="171">
        <v>0.35</v>
      </c>
      <c r="N423" s="171">
        <v>0.35</v>
      </c>
      <c r="O423" s="171"/>
      <c r="P423" s="171">
        <v>0.15</v>
      </c>
      <c r="Q423" s="171"/>
      <c r="R423" s="171"/>
      <c r="S423" s="171">
        <v>0.05</v>
      </c>
      <c r="T423" s="171">
        <v>0.1</v>
      </c>
      <c r="U423" s="171"/>
      <c r="V423" s="171"/>
      <c r="W423" s="22">
        <v>1</v>
      </c>
      <c r="X423" s="29">
        <v>5851.6</v>
      </c>
      <c r="Y423" s="29">
        <v>5851.6</v>
      </c>
      <c r="Z423" s="36">
        <v>1825.98</v>
      </c>
      <c r="AA423" s="36">
        <f t="shared" si="445"/>
        <v>1</v>
      </c>
      <c r="AB423" s="29"/>
      <c r="AC423" s="29" t="e">
        <f t="shared" si="446"/>
        <v>#REF!</v>
      </c>
      <c r="AD423" s="29" t="e">
        <f t="shared" si="447"/>
        <v>#REF!</v>
      </c>
      <c r="AE423" s="172" t="e">
        <f t="shared" si="448"/>
        <v>#REF!</v>
      </c>
      <c r="AF423" s="28"/>
      <c r="AG423" s="24">
        <v>3</v>
      </c>
      <c r="AH423" s="173">
        <f t="shared" si="449"/>
        <v>1</v>
      </c>
      <c r="AI423" s="173"/>
      <c r="AJ423" s="173">
        <f t="shared" si="450"/>
        <v>2</v>
      </c>
      <c r="AK423" s="134">
        <f t="shared" si="451"/>
        <v>3</v>
      </c>
      <c r="AL423" s="174">
        <f t="shared" ref="AL423:AU423" si="486">M423</f>
        <v>0.35</v>
      </c>
      <c r="AM423" s="174">
        <f t="shared" si="486"/>
        <v>0.35</v>
      </c>
      <c r="AN423" s="174">
        <f t="shared" si="486"/>
        <v>0</v>
      </c>
      <c r="AO423" s="174">
        <f t="shared" si="486"/>
        <v>0.15</v>
      </c>
      <c r="AP423" s="174">
        <f t="shared" si="486"/>
        <v>0</v>
      </c>
      <c r="AQ423" s="174">
        <f t="shared" si="486"/>
        <v>0</v>
      </c>
      <c r="AR423" s="174">
        <f t="shared" si="486"/>
        <v>0.05</v>
      </c>
      <c r="AS423" s="174">
        <f t="shared" si="486"/>
        <v>0.1</v>
      </c>
      <c r="AT423" s="174">
        <f t="shared" si="486"/>
        <v>0</v>
      </c>
      <c r="AU423" s="174">
        <f t="shared" si="486"/>
        <v>0</v>
      </c>
      <c r="AV423" s="175">
        <f t="shared" si="453"/>
        <v>1</v>
      </c>
      <c r="AW423" s="176" t="e">
        <f>#REF!/1000</f>
        <v>#REF!</v>
      </c>
      <c r="AX423" s="176" t="e">
        <f>#REF!/1000</f>
        <v>#REF!</v>
      </c>
      <c r="AY423" s="176" t="e">
        <f>#REF!/1000</f>
        <v>#REF!</v>
      </c>
      <c r="AZ423" s="176" t="e">
        <f>#REF!/1000</f>
        <v>#REF!</v>
      </c>
      <c r="BA423" s="176" t="e">
        <f>#REF!/1000</f>
        <v>#REF!</v>
      </c>
      <c r="BB423" s="176" t="e">
        <f>#REF!/1000</f>
        <v>#REF!</v>
      </c>
      <c r="BC423" s="176" t="e">
        <f>#REF!/1000</f>
        <v>#REF!</v>
      </c>
      <c r="BD423" s="176" t="e">
        <f>#REF!/1000</f>
        <v>#REF!</v>
      </c>
      <c r="BE423" s="177" t="e">
        <f>#REF!/1000</f>
        <v>#REF!</v>
      </c>
      <c r="BF423" s="177" t="e">
        <f>#REF!/1000</f>
        <v>#REF!</v>
      </c>
      <c r="BG423" s="178" t="e">
        <f t="shared" si="454"/>
        <v>#REF!</v>
      </c>
    </row>
    <row r="424" ht="16" customHeight="1" spans="1:59">
      <c r="A424" s="22">
        <v>418</v>
      </c>
      <c r="B424" s="39" t="s">
        <v>524</v>
      </c>
      <c r="C424" s="68" t="s">
        <v>525</v>
      </c>
      <c r="D424" s="22">
        <v>194</v>
      </c>
      <c r="E424" s="22">
        <v>2</v>
      </c>
      <c r="F424" s="144">
        <v>2403314825</v>
      </c>
      <c r="G424" s="144" t="s">
        <v>3704</v>
      </c>
      <c r="H424" s="144" t="s">
        <v>3704</v>
      </c>
      <c r="I424" s="144" t="s">
        <v>5352</v>
      </c>
      <c r="J424" s="144" t="s">
        <v>5314</v>
      </c>
      <c r="K424" s="144">
        <f t="shared" si="444"/>
        <v>3</v>
      </c>
      <c r="L424" s="157">
        <v>6</v>
      </c>
      <c r="M424" s="171">
        <v>0.35</v>
      </c>
      <c r="N424" s="171">
        <v>0.35</v>
      </c>
      <c r="O424" s="171"/>
      <c r="P424" s="171">
        <v>0.15</v>
      </c>
      <c r="Q424" s="171"/>
      <c r="R424" s="171"/>
      <c r="S424" s="171">
        <v>0.05</v>
      </c>
      <c r="T424" s="171">
        <v>0.1</v>
      </c>
      <c r="U424" s="171"/>
      <c r="V424" s="171"/>
      <c r="W424" s="22">
        <v>2</v>
      </c>
      <c r="X424" s="29">
        <v>4164.935</v>
      </c>
      <c r="Y424" s="29">
        <v>8329.87</v>
      </c>
      <c r="Z424" s="36">
        <v>2650.62</v>
      </c>
      <c r="AA424" s="36">
        <f t="shared" si="445"/>
        <v>2</v>
      </c>
      <c r="AB424" s="29"/>
      <c r="AC424" s="29" t="e">
        <f t="shared" si="446"/>
        <v>#REF!</v>
      </c>
      <c r="AD424" s="29" t="e">
        <f t="shared" si="447"/>
        <v>#REF!</v>
      </c>
      <c r="AE424" s="172" t="e">
        <f t="shared" si="448"/>
        <v>#REF!</v>
      </c>
      <c r="AF424" s="28"/>
      <c r="AG424" s="24">
        <v>3</v>
      </c>
      <c r="AH424" s="173">
        <f t="shared" si="449"/>
        <v>1</v>
      </c>
      <c r="AI424" s="173"/>
      <c r="AJ424" s="173">
        <f t="shared" si="450"/>
        <v>2</v>
      </c>
      <c r="AK424" s="134">
        <f t="shared" si="451"/>
        <v>3</v>
      </c>
      <c r="AL424" s="174">
        <f t="shared" ref="AL424:AU424" si="487">M424</f>
        <v>0.35</v>
      </c>
      <c r="AM424" s="174">
        <f t="shared" si="487"/>
        <v>0.35</v>
      </c>
      <c r="AN424" s="174">
        <f t="shared" si="487"/>
        <v>0</v>
      </c>
      <c r="AO424" s="174">
        <f t="shared" si="487"/>
        <v>0.15</v>
      </c>
      <c r="AP424" s="174">
        <f t="shared" si="487"/>
        <v>0</v>
      </c>
      <c r="AQ424" s="174">
        <f t="shared" si="487"/>
        <v>0</v>
      </c>
      <c r="AR424" s="174">
        <f t="shared" si="487"/>
        <v>0.05</v>
      </c>
      <c r="AS424" s="174">
        <f t="shared" si="487"/>
        <v>0.1</v>
      </c>
      <c r="AT424" s="174">
        <f t="shared" si="487"/>
        <v>0</v>
      </c>
      <c r="AU424" s="174">
        <f t="shared" si="487"/>
        <v>0</v>
      </c>
      <c r="AV424" s="175">
        <f t="shared" si="453"/>
        <v>1</v>
      </c>
      <c r="AW424" s="176" t="e">
        <f>#REF!/1000</f>
        <v>#REF!</v>
      </c>
      <c r="AX424" s="176" t="e">
        <f>#REF!/1000</f>
        <v>#REF!</v>
      </c>
      <c r="AY424" s="176" t="e">
        <f>#REF!/1000</f>
        <v>#REF!</v>
      </c>
      <c r="AZ424" s="176" t="e">
        <f>#REF!/1000</f>
        <v>#REF!</v>
      </c>
      <c r="BA424" s="176" t="e">
        <f>#REF!/1000</f>
        <v>#REF!</v>
      </c>
      <c r="BB424" s="176" t="e">
        <f>#REF!/1000</f>
        <v>#REF!</v>
      </c>
      <c r="BC424" s="176" t="e">
        <f>#REF!/1000</f>
        <v>#REF!</v>
      </c>
      <c r="BD424" s="176" t="e">
        <f>#REF!/1000</f>
        <v>#REF!</v>
      </c>
      <c r="BE424" s="177" t="e">
        <f>#REF!/1000</f>
        <v>#REF!</v>
      </c>
      <c r="BF424" s="177" t="e">
        <f>#REF!/1000</f>
        <v>#REF!</v>
      </c>
      <c r="BG424" s="178" t="e">
        <f t="shared" si="454"/>
        <v>#REF!</v>
      </c>
    </row>
    <row r="425" ht="16" customHeight="1" spans="1:59">
      <c r="A425" s="22">
        <v>419</v>
      </c>
      <c r="B425" s="39" t="s">
        <v>522</v>
      </c>
      <c r="C425" s="68" t="s">
        <v>523</v>
      </c>
      <c r="D425" s="22">
        <v>194</v>
      </c>
      <c r="E425" s="22">
        <v>1</v>
      </c>
      <c r="F425" s="144">
        <v>2403315001</v>
      </c>
      <c r="G425" s="144" t="s">
        <v>3704</v>
      </c>
      <c r="H425" s="144" t="s">
        <v>3704</v>
      </c>
      <c r="I425" s="144" t="s">
        <v>5352</v>
      </c>
      <c r="J425" s="144" t="s">
        <v>5314</v>
      </c>
      <c r="K425" s="144">
        <f t="shared" si="444"/>
        <v>3</v>
      </c>
      <c r="L425" s="157">
        <v>3</v>
      </c>
      <c r="M425" s="171">
        <v>0.35</v>
      </c>
      <c r="N425" s="171">
        <v>0.35</v>
      </c>
      <c r="O425" s="171"/>
      <c r="P425" s="171">
        <v>0.15</v>
      </c>
      <c r="Q425" s="171"/>
      <c r="R425" s="171"/>
      <c r="S425" s="171">
        <v>0.05</v>
      </c>
      <c r="T425" s="171">
        <v>0.1</v>
      </c>
      <c r="U425" s="171"/>
      <c r="V425" s="171"/>
      <c r="W425" s="22">
        <v>1</v>
      </c>
      <c r="X425" s="29">
        <v>3720.4</v>
      </c>
      <c r="Y425" s="29">
        <v>3720.4</v>
      </c>
      <c r="Z425" s="36">
        <v>1148.6</v>
      </c>
      <c r="AA425" s="36">
        <f t="shared" si="445"/>
        <v>1</v>
      </c>
      <c r="AB425" s="29"/>
      <c r="AC425" s="29" t="e">
        <f t="shared" si="446"/>
        <v>#REF!</v>
      </c>
      <c r="AD425" s="29" t="e">
        <f t="shared" si="447"/>
        <v>#REF!</v>
      </c>
      <c r="AE425" s="172" t="e">
        <f t="shared" si="448"/>
        <v>#REF!</v>
      </c>
      <c r="AF425" s="28"/>
      <c r="AG425" s="24">
        <v>3</v>
      </c>
      <c r="AH425" s="173">
        <f t="shared" si="449"/>
        <v>1</v>
      </c>
      <c r="AI425" s="173"/>
      <c r="AJ425" s="173">
        <f t="shared" si="450"/>
        <v>2</v>
      </c>
      <c r="AK425" s="134">
        <f t="shared" si="451"/>
        <v>3</v>
      </c>
      <c r="AL425" s="174">
        <f t="shared" ref="AL425:AU425" si="488">M425</f>
        <v>0.35</v>
      </c>
      <c r="AM425" s="174">
        <f t="shared" si="488"/>
        <v>0.35</v>
      </c>
      <c r="AN425" s="174">
        <f t="shared" si="488"/>
        <v>0</v>
      </c>
      <c r="AO425" s="174">
        <f t="shared" si="488"/>
        <v>0.15</v>
      </c>
      <c r="AP425" s="174">
        <f t="shared" si="488"/>
        <v>0</v>
      </c>
      <c r="AQ425" s="174">
        <f t="shared" si="488"/>
        <v>0</v>
      </c>
      <c r="AR425" s="174">
        <f t="shared" si="488"/>
        <v>0.05</v>
      </c>
      <c r="AS425" s="174">
        <f t="shared" si="488"/>
        <v>0.1</v>
      </c>
      <c r="AT425" s="174">
        <f t="shared" si="488"/>
        <v>0</v>
      </c>
      <c r="AU425" s="174">
        <f t="shared" si="488"/>
        <v>0</v>
      </c>
      <c r="AV425" s="175">
        <f t="shared" si="453"/>
        <v>1</v>
      </c>
      <c r="AW425" s="176" t="e">
        <f>#REF!/1000</f>
        <v>#REF!</v>
      </c>
      <c r="AX425" s="176" t="e">
        <f>#REF!/1000</f>
        <v>#REF!</v>
      </c>
      <c r="AY425" s="176" t="e">
        <f>#REF!/1000</f>
        <v>#REF!</v>
      </c>
      <c r="AZ425" s="176" t="e">
        <f>#REF!/1000</f>
        <v>#REF!</v>
      </c>
      <c r="BA425" s="176" t="e">
        <f>#REF!/1000</f>
        <v>#REF!</v>
      </c>
      <c r="BB425" s="176" t="e">
        <f>#REF!/1000</f>
        <v>#REF!</v>
      </c>
      <c r="BC425" s="176" t="e">
        <f>#REF!/1000</f>
        <v>#REF!</v>
      </c>
      <c r="BD425" s="176" t="e">
        <f>#REF!/1000</f>
        <v>#REF!</v>
      </c>
      <c r="BE425" s="177" t="e">
        <f>#REF!/1000</f>
        <v>#REF!</v>
      </c>
      <c r="BF425" s="177" t="e">
        <f>#REF!/1000</f>
        <v>#REF!</v>
      </c>
      <c r="BG425" s="178" t="e">
        <f t="shared" si="454"/>
        <v>#REF!</v>
      </c>
    </row>
    <row r="426" ht="16" customHeight="1" spans="1:59">
      <c r="A426" s="22">
        <v>420</v>
      </c>
      <c r="B426" s="39" t="s">
        <v>531</v>
      </c>
      <c r="C426" s="68" t="s">
        <v>532</v>
      </c>
      <c r="D426" s="22">
        <v>174</v>
      </c>
      <c r="E426" s="22">
        <v>1</v>
      </c>
      <c r="F426" s="144">
        <v>2403314706</v>
      </c>
      <c r="G426" s="144" t="s">
        <v>3704</v>
      </c>
      <c r="H426" s="144" t="s">
        <v>3704</v>
      </c>
      <c r="I426" s="144" t="s">
        <v>5352</v>
      </c>
      <c r="J426" s="144" t="s">
        <v>5314</v>
      </c>
      <c r="K426" s="144">
        <f t="shared" si="444"/>
        <v>0.2</v>
      </c>
      <c r="L426" s="157">
        <v>0.2</v>
      </c>
      <c r="M426" s="171">
        <v>0.35</v>
      </c>
      <c r="N426" s="171">
        <v>0.35</v>
      </c>
      <c r="O426" s="171"/>
      <c r="P426" s="171">
        <v>0.15</v>
      </c>
      <c r="Q426" s="171"/>
      <c r="R426" s="171"/>
      <c r="S426" s="171">
        <v>0.05</v>
      </c>
      <c r="T426" s="171">
        <v>0.1</v>
      </c>
      <c r="U426" s="171"/>
      <c r="V426" s="171"/>
      <c r="W426" s="22">
        <v>1</v>
      </c>
      <c r="X426" s="29">
        <v>3486.7</v>
      </c>
      <c r="Y426" s="29">
        <v>3486.7</v>
      </c>
      <c r="Z426" s="36">
        <v>1030.8</v>
      </c>
      <c r="AA426" s="36">
        <f t="shared" si="445"/>
        <v>1</v>
      </c>
      <c r="AB426" s="29"/>
      <c r="AC426" s="29" t="e">
        <f t="shared" si="446"/>
        <v>#REF!</v>
      </c>
      <c r="AD426" s="29" t="e">
        <f t="shared" si="447"/>
        <v>#REF!</v>
      </c>
      <c r="AE426" s="172" t="e">
        <f t="shared" si="448"/>
        <v>#REF!</v>
      </c>
      <c r="AF426" s="28"/>
      <c r="AG426" s="24">
        <v>0.2</v>
      </c>
      <c r="AH426" s="173">
        <f t="shared" si="449"/>
        <v>1</v>
      </c>
      <c r="AI426" s="173">
        <v>0.2</v>
      </c>
      <c r="AJ426" s="173">
        <f t="shared" si="450"/>
        <v>-0.8</v>
      </c>
      <c r="AK426" s="134">
        <f t="shared" si="451"/>
        <v>0.2</v>
      </c>
      <c r="AL426" s="174">
        <f t="shared" ref="AL426:AU426" si="489">M426</f>
        <v>0.35</v>
      </c>
      <c r="AM426" s="174">
        <f t="shared" si="489"/>
        <v>0.35</v>
      </c>
      <c r="AN426" s="174">
        <f t="shared" si="489"/>
        <v>0</v>
      </c>
      <c r="AO426" s="174">
        <f t="shared" si="489"/>
        <v>0.15</v>
      </c>
      <c r="AP426" s="174">
        <f t="shared" si="489"/>
        <v>0</v>
      </c>
      <c r="AQ426" s="174">
        <f t="shared" si="489"/>
        <v>0</v>
      </c>
      <c r="AR426" s="174">
        <f t="shared" si="489"/>
        <v>0.05</v>
      </c>
      <c r="AS426" s="174">
        <f t="shared" si="489"/>
        <v>0.1</v>
      </c>
      <c r="AT426" s="174">
        <f t="shared" si="489"/>
        <v>0</v>
      </c>
      <c r="AU426" s="174">
        <f t="shared" si="489"/>
        <v>0</v>
      </c>
      <c r="AV426" s="175">
        <f t="shared" si="453"/>
        <v>1</v>
      </c>
      <c r="AW426" s="176" t="e">
        <f>#REF!/1000</f>
        <v>#REF!</v>
      </c>
      <c r="AX426" s="176" t="e">
        <f>#REF!/1000</f>
        <v>#REF!</v>
      </c>
      <c r="AY426" s="176" t="e">
        <f>#REF!/1000</f>
        <v>#REF!</v>
      </c>
      <c r="AZ426" s="176" t="e">
        <f>#REF!/1000</f>
        <v>#REF!</v>
      </c>
      <c r="BA426" s="176" t="e">
        <f>#REF!/1000</f>
        <v>#REF!</v>
      </c>
      <c r="BB426" s="176" t="e">
        <f>#REF!/1000</f>
        <v>#REF!</v>
      </c>
      <c r="BC426" s="176" t="e">
        <f>#REF!/1000</f>
        <v>#REF!</v>
      </c>
      <c r="BD426" s="176" t="e">
        <f>#REF!/1000</f>
        <v>#REF!</v>
      </c>
      <c r="BE426" s="177" t="e">
        <f>#REF!/1000</f>
        <v>#REF!</v>
      </c>
      <c r="BF426" s="177" t="e">
        <f>#REF!/1000</f>
        <v>#REF!</v>
      </c>
      <c r="BG426" s="178" t="e">
        <f t="shared" si="454"/>
        <v>#REF!</v>
      </c>
    </row>
    <row r="427" ht="16" customHeight="1" spans="1:59">
      <c r="A427" s="22">
        <v>421</v>
      </c>
      <c r="B427" s="39" t="s">
        <v>6026</v>
      </c>
      <c r="C427" s="68" t="s">
        <v>6027</v>
      </c>
      <c r="D427" s="22">
        <v>174</v>
      </c>
      <c r="E427" s="22">
        <v>1</v>
      </c>
      <c r="F427" s="144">
        <v>2403314460</v>
      </c>
      <c r="G427" s="144" t="s">
        <v>3704</v>
      </c>
      <c r="H427" s="144" t="s">
        <v>3704</v>
      </c>
      <c r="I427" s="144" t="s">
        <v>5352</v>
      </c>
      <c r="J427" s="144" t="s">
        <v>5314</v>
      </c>
      <c r="K427" s="144">
        <f t="shared" si="444"/>
        <v>3</v>
      </c>
      <c r="L427" s="157">
        <v>3</v>
      </c>
      <c r="M427" s="171">
        <v>0.35</v>
      </c>
      <c r="N427" s="171">
        <v>0.35</v>
      </c>
      <c r="O427" s="171"/>
      <c r="P427" s="171">
        <v>0.15</v>
      </c>
      <c r="Q427" s="171"/>
      <c r="R427" s="171"/>
      <c r="S427" s="171">
        <v>0.05</v>
      </c>
      <c r="T427" s="171">
        <v>0.1</v>
      </c>
      <c r="U427" s="171"/>
      <c r="V427" s="171"/>
      <c r="W427" s="22">
        <v>1</v>
      </c>
      <c r="X427" s="29">
        <v>3408.13</v>
      </c>
      <c r="Y427" s="29">
        <v>3408.13</v>
      </c>
      <c r="Z427" s="36">
        <v>1001.35</v>
      </c>
      <c r="AA427" s="36">
        <f t="shared" si="445"/>
        <v>1</v>
      </c>
      <c r="AB427" s="29"/>
      <c r="AC427" s="29" t="e">
        <f t="shared" si="446"/>
        <v>#REF!</v>
      </c>
      <c r="AD427" s="29" t="e">
        <f t="shared" si="447"/>
        <v>#REF!</v>
      </c>
      <c r="AE427" s="172" t="e">
        <f t="shared" si="448"/>
        <v>#REF!</v>
      </c>
      <c r="AF427" s="28"/>
      <c r="AG427" s="24">
        <v>3</v>
      </c>
      <c r="AH427" s="173">
        <f t="shared" si="449"/>
        <v>1</v>
      </c>
      <c r="AI427" s="173"/>
      <c r="AJ427" s="173">
        <f t="shared" si="450"/>
        <v>2</v>
      </c>
      <c r="AK427" s="134">
        <f t="shared" si="451"/>
        <v>3</v>
      </c>
      <c r="AL427" s="174">
        <f t="shared" ref="AL427:AU427" si="490">M427</f>
        <v>0.35</v>
      </c>
      <c r="AM427" s="174">
        <f t="shared" si="490"/>
        <v>0.35</v>
      </c>
      <c r="AN427" s="174">
        <f t="shared" si="490"/>
        <v>0</v>
      </c>
      <c r="AO427" s="174">
        <f t="shared" si="490"/>
        <v>0.15</v>
      </c>
      <c r="AP427" s="174">
        <f t="shared" si="490"/>
        <v>0</v>
      </c>
      <c r="AQ427" s="174">
        <f t="shared" si="490"/>
        <v>0</v>
      </c>
      <c r="AR427" s="174">
        <f t="shared" si="490"/>
        <v>0.05</v>
      </c>
      <c r="AS427" s="174">
        <f t="shared" si="490"/>
        <v>0.1</v>
      </c>
      <c r="AT427" s="174">
        <f t="shared" si="490"/>
        <v>0</v>
      </c>
      <c r="AU427" s="174">
        <f t="shared" si="490"/>
        <v>0</v>
      </c>
      <c r="AV427" s="175">
        <f t="shared" si="453"/>
        <v>1</v>
      </c>
      <c r="AW427" s="176" t="e">
        <f>#REF!/1000</f>
        <v>#REF!</v>
      </c>
      <c r="AX427" s="176" t="e">
        <f>#REF!/1000</f>
        <v>#REF!</v>
      </c>
      <c r="AY427" s="176" t="e">
        <f>#REF!/1000</f>
        <v>#REF!</v>
      </c>
      <c r="AZ427" s="176" t="e">
        <f>#REF!/1000</f>
        <v>#REF!</v>
      </c>
      <c r="BA427" s="176" t="e">
        <f>#REF!/1000</f>
        <v>#REF!</v>
      </c>
      <c r="BB427" s="176" t="e">
        <f>#REF!/1000</f>
        <v>#REF!</v>
      </c>
      <c r="BC427" s="176" t="e">
        <f>#REF!/1000</f>
        <v>#REF!</v>
      </c>
      <c r="BD427" s="176" t="e">
        <f>#REF!/1000</f>
        <v>#REF!</v>
      </c>
      <c r="BE427" s="177" t="e">
        <f>#REF!/1000</f>
        <v>#REF!</v>
      </c>
      <c r="BF427" s="177" t="e">
        <f>#REF!/1000</f>
        <v>#REF!</v>
      </c>
      <c r="BG427" s="178" t="e">
        <f t="shared" si="454"/>
        <v>#REF!</v>
      </c>
    </row>
    <row r="428" ht="16" customHeight="1" spans="1:59">
      <c r="A428" s="22">
        <v>422</v>
      </c>
      <c r="B428" s="39" t="s">
        <v>527</v>
      </c>
      <c r="C428" s="68" t="s">
        <v>528</v>
      </c>
      <c r="D428" s="22">
        <v>174</v>
      </c>
      <c r="E428" s="22">
        <v>1</v>
      </c>
      <c r="F428" s="144">
        <v>2403314657</v>
      </c>
      <c r="G428" s="144" t="s">
        <v>3704</v>
      </c>
      <c r="H428" s="144" t="s">
        <v>3704</v>
      </c>
      <c r="I428" s="144" t="s">
        <v>5352</v>
      </c>
      <c r="J428" s="144" t="s">
        <v>5314</v>
      </c>
      <c r="K428" s="144">
        <f t="shared" si="444"/>
        <v>3</v>
      </c>
      <c r="L428" s="157">
        <v>3</v>
      </c>
      <c r="M428" s="171">
        <v>0.35</v>
      </c>
      <c r="N428" s="171">
        <v>0.35</v>
      </c>
      <c r="O428" s="171"/>
      <c r="P428" s="171">
        <v>0.15</v>
      </c>
      <c r="Q428" s="171"/>
      <c r="R428" s="171"/>
      <c r="S428" s="171">
        <v>0.05</v>
      </c>
      <c r="T428" s="171">
        <v>0.1</v>
      </c>
      <c r="U428" s="171"/>
      <c r="V428" s="171"/>
      <c r="W428" s="22">
        <v>1</v>
      </c>
      <c r="X428" s="29">
        <v>2484.44</v>
      </c>
      <c r="Y428" s="29">
        <v>2484.44</v>
      </c>
      <c r="Z428" s="36">
        <v>736.28</v>
      </c>
      <c r="AA428" s="36">
        <f t="shared" si="445"/>
        <v>1</v>
      </c>
      <c r="AB428" s="29"/>
      <c r="AC428" s="29" t="e">
        <f t="shared" si="446"/>
        <v>#REF!</v>
      </c>
      <c r="AD428" s="29" t="e">
        <f t="shared" si="447"/>
        <v>#REF!</v>
      </c>
      <c r="AE428" s="172" t="e">
        <f t="shared" si="448"/>
        <v>#REF!</v>
      </c>
      <c r="AF428" s="28"/>
      <c r="AG428" s="24">
        <v>3</v>
      </c>
      <c r="AH428" s="173">
        <f t="shared" si="449"/>
        <v>1</v>
      </c>
      <c r="AI428" s="173"/>
      <c r="AJ428" s="173">
        <f t="shared" si="450"/>
        <v>2</v>
      </c>
      <c r="AK428" s="134">
        <f t="shared" si="451"/>
        <v>3</v>
      </c>
      <c r="AL428" s="174">
        <f t="shared" ref="AL428:AU428" si="491">M428</f>
        <v>0.35</v>
      </c>
      <c r="AM428" s="174">
        <f t="shared" si="491"/>
        <v>0.35</v>
      </c>
      <c r="AN428" s="174">
        <f t="shared" si="491"/>
        <v>0</v>
      </c>
      <c r="AO428" s="174">
        <f t="shared" si="491"/>
        <v>0.15</v>
      </c>
      <c r="AP428" s="174">
        <f t="shared" si="491"/>
        <v>0</v>
      </c>
      <c r="AQ428" s="174">
        <f t="shared" si="491"/>
        <v>0</v>
      </c>
      <c r="AR428" s="174">
        <f t="shared" si="491"/>
        <v>0.05</v>
      </c>
      <c r="AS428" s="174">
        <f t="shared" si="491"/>
        <v>0.1</v>
      </c>
      <c r="AT428" s="174">
        <f t="shared" si="491"/>
        <v>0</v>
      </c>
      <c r="AU428" s="174">
        <f t="shared" si="491"/>
        <v>0</v>
      </c>
      <c r="AV428" s="175">
        <f t="shared" si="453"/>
        <v>1</v>
      </c>
      <c r="AW428" s="176" t="e">
        <f>#REF!/1000</f>
        <v>#REF!</v>
      </c>
      <c r="AX428" s="176" t="e">
        <f>#REF!/1000</f>
        <v>#REF!</v>
      </c>
      <c r="AY428" s="176" t="e">
        <f>#REF!/1000</f>
        <v>#REF!</v>
      </c>
      <c r="AZ428" s="176" t="e">
        <f>#REF!/1000</f>
        <v>#REF!</v>
      </c>
      <c r="BA428" s="176" t="e">
        <f>#REF!/1000</f>
        <v>#REF!</v>
      </c>
      <c r="BB428" s="176" t="e">
        <f>#REF!/1000</f>
        <v>#REF!</v>
      </c>
      <c r="BC428" s="176" t="e">
        <f>#REF!/1000</f>
        <v>#REF!</v>
      </c>
      <c r="BD428" s="176" t="e">
        <f>#REF!/1000</f>
        <v>#REF!</v>
      </c>
      <c r="BE428" s="177" t="e">
        <f>#REF!/1000</f>
        <v>#REF!</v>
      </c>
      <c r="BF428" s="177" t="e">
        <f>#REF!/1000</f>
        <v>#REF!</v>
      </c>
      <c r="BG428" s="178" t="e">
        <f t="shared" si="454"/>
        <v>#REF!</v>
      </c>
    </row>
    <row r="429" ht="16" customHeight="1" spans="1:59">
      <c r="A429" s="22">
        <v>423</v>
      </c>
      <c r="B429" s="39" t="s">
        <v>520</v>
      </c>
      <c r="C429" s="68" t="s">
        <v>521</v>
      </c>
      <c r="D429" s="22">
        <v>194</v>
      </c>
      <c r="E429" s="22">
        <v>1</v>
      </c>
      <c r="F429" s="144">
        <v>2403314626</v>
      </c>
      <c r="G429" s="144" t="s">
        <v>3704</v>
      </c>
      <c r="H429" s="144" t="s">
        <v>3704</v>
      </c>
      <c r="I429" s="144" t="s">
        <v>5352</v>
      </c>
      <c r="J429" s="144" t="s">
        <v>5314</v>
      </c>
      <c r="K429" s="144">
        <f t="shared" si="444"/>
        <v>3</v>
      </c>
      <c r="L429" s="157">
        <v>3</v>
      </c>
      <c r="M429" s="171">
        <v>0.35</v>
      </c>
      <c r="N429" s="171">
        <v>0.35</v>
      </c>
      <c r="O429" s="171"/>
      <c r="P429" s="171">
        <v>0.15</v>
      </c>
      <c r="Q429" s="171"/>
      <c r="R429" s="171"/>
      <c r="S429" s="171">
        <v>0.05</v>
      </c>
      <c r="T429" s="171">
        <v>0.1</v>
      </c>
      <c r="U429" s="171"/>
      <c r="V429" s="171"/>
      <c r="W429" s="22">
        <v>1</v>
      </c>
      <c r="X429" s="29">
        <v>1996.95</v>
      </c>
      <c r="Y429" s="29">
        <v>1996.95</v>
      </c>
      <c r="Z429" s="36">
        <v>608.66</v>
      </c>
      <c r="AA429" s="36">
        <f t="shared" si="445"/>
        <v>1</v>
      </c>
      <c r="AB429" s="29"/>
      <c r="AC429" s="29" t="e">
        <f t="shared" si="446"/>
        <v>#REF!</v>
      </c>
      <c r="AD429" s="29" t="e">
        <f t="shared" si="447"/>
        <v>#REF!</v>
      </c>
      <c r="AE429" s="172" t="e">
        <f t="shared" si="448"/>
        <v>#REF!</v>
      </c>
      <c r="AF429" s="28"/>
      <c r="AG429" s="24">
        <v>3</v>
      </c>
      <c r="AH429" s="173">
        <f t="shared" si="449"/>
        <v>1</v>
      </c>
      <c r="AI429" s="173"/>
      <c r="AJ429" s="173">
        <f t="shared" si="450"/>
        <v>2</v>
      </c>
      <c r="AK429" s="134">
        <f t="shared" si="451"/>
        <v>3</v>
      </c>
      <c r="AL429" s="174">
        <f t="shared" ref="AL429:AU429" si="492">M429</f>
        <v>0.35</v>
      </c>
      <c r="AM429" s="174">
        <f t="shared" si="492"/>
        <v>0.35</v>
      </c>
      <c r="AN429" s="174">
        <f t="shared" si="492"/>
        <v>0</v>
      </c>
      <c r="AO429" s="174">
        <f t="shared" si="492"/>
        <v>0.15</v>
      </c>
      <c r="AP429" s="174">
        <f t="shared" si="492"/>
        <v>0</v>
      </c>
      <c r="AQ429" s="174">
        <f t="shared" si="492"/>
        <v>0</v>
      </c>
      <c r="AR429" s="174">
        <f t="shared" si="492"/>
        <v>0.05</v>
      </c>
      <c r="AS429" s="174">
        <f t="shared" si="492"/>
        <v>0.1</v>
      </c>
      <c r="AT429" s="174">
        <f t="shared" si="492"/>
        <v>0</v>
      </c>
      <c r="AU429" s="174">
        <f t="shared" si="492"/>
        <v>0</v>
      </c>
      <c r="AV429" s="175">
        <f t="shared" si="453"/>
        <v>1</v>
      </c>
      <c r="AW429" s="176" t="e">
        <f>#REF!/1000</f>
        <v>#REF!</v>
      </c>
      <c r="AX429" s="176" t="e">
        <f>#REF!/1000</f>
        <v>#REF!</v>
      </c>
      <c r="AY429" s="176" t="e">
        <f>#REF!/1000</f>
        <v>#REF!</v>
      </c>
      <c r="AZ429" s="176" t="e">
        <f>#REF!/1000</f>
        <v>#REF!</v>
      </c>
      <c r="BA429" s="176" t="e">
        <f>#REF!/1000</f>
        <v>#REF!</v>
      </c>
      <c r="BB429" s="176" t="e">
        <f>#REF!/1000</f>
        <v>#REF!</v>
      </c>
      <c r="BC429" s="176" t="e">
        <f>#REF!/1000</f>
        <v>#REF!</v>
      </c>
      <c r="BD429" s="176" t="e">
        <f>#REF!/1000</f>
        <v>#REF!</v>
      </c>
      <c r="BE429" s="177" t="e">
        <f>#REF!/1000</f>
        <v>#REF!</v>
      </c>
      <c r="BF429" s="177" t="e">
        <f>#REF!/1000</f>
        <v>#REF!</v>
      </c>
      <c r="BG429" s="178" t="e">
        <f t="shared" si="454"/>
        <v>#REF!</v>
      </c>
    </row>
    <row r="430" ht="16" customHeight="1" spans="1:59">
      <c r="A430" s="22">
        <v>424</v>
      </c>
      <c r="B430" s="39" t="s">
        <v>6028</v>
      </c>
      <c r="C430" s="68" t="s">
        <v>6029</v>
      </c>
      <c r="D430" s="22">
        <v>194</v>
      </c>
      <c r="E430" s="22">
        <v>1</v>
      </c>
      <c r="F430" s="144">
        <v>2403314441</v>
      </c>
      <c r="G430" s="144" t="s">
        <v>3704</v>
      </c>
      <c r="H430" s="144" t="s">
        <v>3704</v>
      </c>
      <c r="I430" s="144" t="s">
        <v>5352</v>
      </c>
      <c r="J430" s="144" t="s">
        <v>5314</v>
      </c>
      <c r="K430" s="144">
        <f t="shared" si="444"/>
        <v>3</v>
      </c>
      <c r="L430" s="157">
        <v>3</v>
      </c>
      <c r="M430" s="171">
        <v>0.35</v>
      </c>
      <c r="N430" s="171">
        <v>0.35</v>
      </c>
      <c r="O430" s="171"/>
      <c r="P430" s="171">
        <v>0.15</v>
      </c>
      <c r="Q430" s="171"/>
      <c r="R430" s="171"/>
      <c r="S430" s="171">
        <v>0.05</v>
      </c>
      <c r="T430" s="171">
        <v>0.1</v>
      </c>
      <c r="U430" s="171"/>
      <c r="V430" s="171"/>
      <c r="W430" s="22">
        <v>1</v>
      </c>
      <c r="X430" s="29">
        <v>887.75</v>
      </c>
      <c r="Y430" s="29">
        <v>887.75</v>
      </c>
      <c r="Z430" s="36">
        <v>265.06</v>
      </c>
      <c r="AA430" s="36">
        <f t="shared" si="445"/>
        <v>1</v>
      </c>
      <c r="AB430" s="29"/>
      <c r="AC430" s="29" t="e">
        <f t="shared" si="446"/>
        <v>#REF!</v>
      </c>
      <c r="AD430" s="29" t="e">
        <f t="shared" si="447"/>
        <v>#REF!</v>
      </c>
      <c r="AE430" s="172" t="e">
        <f t="shared" si="448"/>
        <v>#REF!</v>
      </c>
      <c r="AF430" s="28"/>
      <c r="AG430" s="24">
        <v>3</v>
      </c>
      <c r="AH430" s="173">
        <f t="shared" si="449"/>
        <v>1</v>
      </c>
      <c r="AI430" s="173"/>
      <c r="AJ430" s="173">
        <f t="shared" si="450"/>
        <v>2</v>
      </c>
      <c r="AK430" s="134">
        <f t="shared" si="451"/>
        <v>3</v>
      </c>
      <c r="AL430" s="174">
        <f t="shared" ref="AL430:AU430" si="493">M430</f>
        <v>0.35</v>
      </c>
      <c r="AM430" s="174">
        <f t="shared" si="493"/>
        <v>0.35</v>
      </c>
      <c r="AN430" s="174">
        <f t="shared" si="493"/>
        <v>0</v>
      </c>
      <c r="AO430" s="174">
        <f t="shared" si="493"/>
        <v>0.15</v>
      </c>
      <c r="AP430" s="174">
        <f t="shared" si="493"/>
        <v>0</v>
      </c>
      <c r="AQ430" s="174">
        <f t="shared" si="493"/>
        <v>0</v>
      </c>
      <c r="AR430" s="174">
        <f t="shared" si="493"/>
        <v>0.05</v>
      </c>
      <c r="AS430" s="174">
        <f t="shared" si="493"/>
        <v>0.1</v>
      </c>
      <c r="AT430" s="174">
        <f t="shared" si="493"/>
        <v>0</v>
      </c>
      <c r="AU430" s="174">
        <f t="shared" si="493"/>
        <v>0</v>
      </c>
      <c r="AV430" s="175">
        <f t="shared" si="453"/>
        <v>1</v>
      </c>
      <c r="AW430" s="176" t="e">
        <f>#REF!/1000</f>
        <v>#REF!</v>
      </c>
      <c r="AX430" s="176" t="e">
        <f>#REF!/1000</f>
        <v>#REF!</v>
      </c>
      <c r="AY430" s="176" t="e">
        <f>#REF!/1000</f>
        <v>#REF!</v>
      </c>
      <c r="AZ430" s="176" t="e">
        <f>#REF!/1000</f>
        <v>#REF!</v>
      </c>
      <c r="BA430" s="176" t="e">
        <f>#REF!/1000</f>
        <v>#REF!</v>
      </c>
      <c r="BB430" s="176" t="e">
        <f>#REF!/1000</f>
        <v>#REF!</v>
      </c>
      <c r="BC430" s="176" t="e">
        <f>#REF!/1000</f>
        <v>#REF!</v>
      </c>
      <c r="BD430" s="176" t="e">
        <f>#REF!/1000</f>
        <v>#REF!</v>
      </c>
      <c r="BE430" s="177" t="e">
        <f>#REF!/1000</f>
        <v>#REF!</v>
      </c>
      <c r="BF430" s="177" t="e">
        <f>#REF!/1000</f>
        <v>#REF!</v>
      </c>
      <c r="BG430" s="178" t="e">
        <f t="shared" si="454"/>
        <v>#REF!</v>
      </c>
    </row>
    <row r="431" ht="16" customHeight="1" spans="1:59">
      <c r="A431" s="22">
        <v>425</v>
      </c>
      <c r="B431" s="39" t="s">
        <v>6028</v>
      </c>
      <c r="C431" s="68" t="s">
        <v>6029</v>
      </c>
      <c r="D431" s="22">
        <v>174</v>
      </c>
      <c r="E431" s="22">
        <v>1</v>
      </c>
      <c r="F431" s="144">
        <v>2403315209</v>
      </c>
      <c r="G431" s="144" t="s">
        <v>3704</v>
      </c>
      <c r="H431" s="144" t="s">
        <v>3704</v>
      </c>
      <c r="I431" s="144" t="s">
        <v>5352</v>
      </c>
      <c r="J431" s="144" t="s">
        <v>5314</v>
      </c>
      <c r="K431" s="144">
        <f t="shared" si="444"/>
        <v>3</v>
      </c>
      <c r="L431" s="157">
        <v>3</v>
      </c>
      <c r="M431" s="171">
        <v>0.35</v>
      </c>
      <c r="N431" s="171">
        <v>0.35</v>
      </c>
      <c r="O431" s="171"/>
      <c r="P431" s="171">
        <v>0.15</v>
      </c>
      <c r="Q431" s="171"/>
      <c r="R431" s="171"/>
      <c r="S431" s="171">
        <v>0.05</v>
      </c>
      <c r="T431" s="171">
        <v>0.1</v>
      </c>
      <c r="U431" s="171"/>
      <c r="V431" s="171"/>
      <c r="W431" s="22">
        <v>1</v>
      </c>
      <c r="X431" s="29">
        <v>887.75</v>
      </c>
      <c r="Y431" s="29">
        <v>887.75</v>
      </c>
      <c r="Z431" s="36">
        <v>265.06</v>
      </c>
      <c r="AA431" s="36">
        <f t="shared" si="445"/>
        <v>1</v>
      </c>
      <c r="AB431" s="29"/>
      <c r="AC431" s="29" t="e">
        <f t="shared" si="446"/>
        <v>#REF!</v>
      </c>
      <c r="AD431" s="29" t="e">
        <f t="shared" si="447"/>
        <v>#REF!</v>
      </c>
      <c r="AE431" s="172" t="e">
        <f t="shared" si="448"/>
        <v>#REF!</v>
      </c>
      <c r="AF431" s="28"/>
      <c r="AG431" s="24">
        <v>3</v>
      </c>
      <c r="AH431" s="173">
        <f t="shared" si="449"/>
        <v>1</v>
      </c>
      <c r="AI431" s="173"/>
      <c r="AJ431" s="173">
        <f t="shared" si="450"/>
        <v>2</v>
      </c>
      <c r="AK431" s="134">
        <f t="shared" si="451"/>
        <v>3</v>
      </c>
      <c r="AL431" s="174">
        <f t="shared" ref="AL431:AU431" si="494">M431</f>
        <v>0.35</v>
      </c>
      <c r="AM431" s="174">
        <f t="shared" si="494"/>
        <v>0.35</v>
      </c>
      <c r="AN431" s="174">
        <f t="shared" si="494"/>
        <v>0</v>
      </c>
      <c r="AO431" s="174">
        <f t="shared" si="494"/>
        <v>0.15</v>
      </c>
      <c r="AP431" s="174">
        <f t="shared" si="494"/>
        <v>0</v>
      </c>
      <c r="AQ431" s="174">
        <f t="shared" si="494"/>
        <v>0</v>
      </c>
      <c r="AR431" s="174">
        <f t="shared" si="494"/>
        <v>0.05</v>
      </c>
      <c r="AS431" s="174">
        <f t="shared" si="494"/>
        <v>0.1</v>
      </c>
      <c r="AT431" s="174">
        <f t="shared" si="494"/>
        <v>0</v>
      </c>
      <c r="AU431" s="174">
        <f t="shared" si="494"/>
        <v>0</v>
      </c>
      <c r="AV431" s="175">
        <f t="shared" si="453"/>
        <v>1</v>
      </c>
      <c r="AW431" s="176" t="e">
        <f>#REF!/1000</f>
        <v>#REF!</v>
      </c>
      <c r="AX431" s="176" t="e">
        <f>#REF!/1000</f>
        <v>#REF!</v>
      </c>
      <c r="AY431" s="176" t="e">
        <f>#REF!/1000</f>
        <v>#REF!</v>
      </c>
      <c r="AZ431" s="176" t="e">
        <f>#REF!/1000</f>
        <v>#REF!</v>
      </c>
      <c r="BA431" s="176" t="e">
        <f>#REF!/1000</f>
        <v>#REF!</v>
      </c>
      <c r="BB431" s="176" t="e">
        <f>#REF!/1000</f>
        <v>#REF!</v>
      </c>
      <c r="BC431" s="176" t="e">
        <f>#REF!/1000</f>
        <v>#REF!</v>
      </c>
      <c r="BD431" s="176" t="e">
        <f>#REF!/1000</f>
        <v>#REF!</v>
      </c>
      <c r="BE431" s="177" t="e">
        <f>#REF!/1000</f>
        <v>#REF!</v>
      </c>
      <c r="BF431" s="177" t="e">
        <f>#REF!/1000</f>
        <v>#REF!</v>
      </c>
      <c r="BG431" s="178" t="e">
        <f t="shared" si="454"/>
        <v>#REF!</v>
      </c>
    </row>
    <row r="432" ht="16" customHeight="1" spans="1:59">
      <c r="A432" s="22">
        <v>426</v>
      </c>
      <c r="B432" s="39" t="s">
        <v>2503</v>
      </c>
      <c r="C432" s="68" t="s">
        <v>6030</v>
      </c>
      <c r="D432" s="22">
        <v>174</v>
      </c>
      <c r="E432" s="22">
        <v>1</v>
      </c>
      <c r="F432" s="144">
        <v>2403314908</v>
      </c>
      <c r="G432" s="144" t="s">
        <v>3704</v>
      </c>
      <c r="H432" s="144" t="s">
        <v>3704</v>
      </c>
      <c r="I432" s="144" t="s">
        <v>5352</v>
      </c>
      <c r="J432" s="144" t="s">
        <v>5314</v>
      </c>
      <c r="K432" s="144">
        <f t="shared" si="444"/>
        <v>3</v>
      </c>
      <c r="L432" s="157">
        <v>3</v>
      </c>
      <c r="M432" s="171">
        <v>0.35</v>
      </c>
      <c r="N432" s="171">
        <v>0.35</v>
      </c>
      <c r="O432" s="171"/>
      <c r="P432" s="171">
        <v>0.15</v>
      </c>
      <c r="Q432" s="171"/>
      <c r="R432" s="171"/>
      <c r="S432" s="171">
        <v>0.05</v>
      </c>
      <c r="T432" s="171">
        <v>0.1</v>
      </c>
      <c r="U432" s="171"/>
      <c r="V432" s="171"/>
      <c r="W432" s="22">
        <v>1</v>
      </c>
      <c r="X432" s="29">
        <v>652.39</v>
      </c>
      <c r="Y432" s="29">
        <v>652.39</v>
      </c>
      <c r="Z432" s="36">
        <v>196.34</v>
      </c>
      <c r="AA432" s="36">
        <f t="shared" si="445"/>
        <v>1</v>
      </c>
      <c r="AB432" s="29"/>
      <c r="AC432" s="29" t="e">
        <f t="shared" si="446"/>
        <v>#REF!</v>
      </c>
      <c r="AD432" s="29" t="e">
        <f t="shared" si="447"/>
        <v>#REF!</v>
      </c>
      <c r="AE432" s="172" t="e">
        <f t="shared" si="448"/>
        <v>#REF!</v>
      </c>
      <c r="AF432" s="28"/>
      <c r="AG432" s="24">
        <v>3</v>
      </c>
      <c r="AH432" s="173">
        <f t="shared" si="449"/>
        <v>1</v>
      </c>
      <c r="AI432" s="173"/>
      <c r="AJ432" s="173">
        <f t="shared" si="450"/>
        <v>2</v>
      </c>
      <c r="AK432" s="134">
        <f t="shared" si="451"/>
        <v>3</v>
      </c>
      <c r="AL432" s="174">
        <f t="shared" ref="AL432:AU432" si="495">M432</f>
        <v>0.35</v>
      </c>
      <c r="AM432" s="174">
        <f t="shared" si="495"/>
        <v>0.35</v>
      </c>
      <c r="AN432" s="174">
        <f t="shared" si="495"/>
        <v>0</v>
      </c>
      <c r="AO432" s="174">
        <f t="shared" si="495"/>
        <v>0.15</v>
      </c>
      <c r="AP432" s="174">
        <f t="shared" si="495"/>
        <v>0</v>
      </c>
      <c r="AQ432" s="174">
        <f t="shared" si="495"/>
        <v>0</v>
      </c>
      <c r="AR432" s="174">
        <f t="shared" si="495"/>
        <v>0.05</v>
      </c>
      <c r="AS432" s="174">
        <f t="shared" si="495"/>
        <v>0.1</v>
      </c>
      <c r="AT432" s="174">
        <f t="shared" si="495"/>
        <v>0</v>
      </c>
      <c r="AU432" s="174">
        <f t="shared" si="495"/>
        <v>0</v>
      </c>
      <c r="AV432" s="175">
        <f t="shared" si="453"/>
        <v>1</v>
      </c>
      <c r="AW432" s="176" t="e">
        <f>#REF!/1000</f>
        <v>#REF!</v>
      </c>
      <c r="AX432" s="176" t="e">
        <f>#REF!/1000</f>
        <v>#REF!</v>
      </c>
      <c r="AY432" s="176" t="e">
        <f>#REF!/1000</f>
        <v>#REF!</v>
      </c>
      <c r="AZ432" s="176" t="e">
        <f>#REF!/1000</f>
        <v>#REF!</v>
      </c>
      <c r="BA432" s="176" t="e">
        <f>#REF!/1000</f>
        <v>#REF!</v>
      </c>
      <c r="BB432" s="176" t="e">
        <f>#REF!/1000</f>
        <v>#REF!</v>
      </c>
      <c r="BC432" s="176" t="e">
        <f>#REF!/1000</f>
        <v>#REF!</v>
      </c>
      <c r="BD432" s="176" t="e">
        <f>#REF!/1000</f>
        <v>#REF!</v>
      </c>
      <c r="BE432" s="177" t="e">
        <f>#REF!/1000</f>
        <v>#REF!</v>
      </c>
      <c r="BF432" s="177" t="e">
        <f>#REF!/1000</f>
        <v>#REF!</v>
      </c>
      <c r="BG432" s="178" t="e">
        <f t="shared" si="454"/>
        <v>#REF!</v>
      </c>
    </row>
    <row r="433" ht="16" customHeight="1" spans="1:59">
      <c r="A433" s="22">
        <v>427</v>
      </c>
      <c r="B433" s="39" t="s">
        <v>6031</v>
      </c>
      <c r="C433" s="68" t="s">
        <v>6032</v>
      </c>
      <c r="D433" s="22">
        <v>174</v>
      </c>
      <c r="E433" s="22">
        <v>1</v>
      </c>
      <c r="F433" s="144">
        <v>2403315657</v>
      </c>
      <c r="G433" s="144" t="s">
        <v>3704</v>
      </c>
      <c r="H433" s="144" t="s">
        <v>3704</v>
      </c>
      <c r="I433" s="144" t="s">
        <v>5352</v>
      </c>
      <c r="J433" s="144" t="s">
        <v>5314</v>
      </c>
      <c r="K433" s="144">
        <f t="shared" si="444"/>
        <v>3</v>
      </c>
      <c r="L433" s="157">
        <v>3</v>
      </c>
      <c r="M433" s="171">
        <v>0.35</v>
      </c>
      <c r="N433" s="171">
        <v>0.35</v>
      </c>
      <c r="O433" s="171"/>
      <c r="P433" s="171">
        <v>0.15</v>
      </c>
      <c r="Q433" s="171"/>
      <c r="R433" s="171"/>
      <c r="S433" s="171">
        <v>0.05</v>
      </c>
      <c r="T433" s="171">
        <v>0.1</v>
      </c>
      <c r="U433" s="171"/>
      <c r="V433" s="171"/>
      <c r="W433" s="22">
        <v>1</v>
      </c>
      <c r="X433" s="29">
        <v>463.43</v>
      </c>
      <c r="Y433" s="29">
        <v>463.43</v>
      </c>
      <c r="Z433" s="36">
        <v>137.44</v>
      </c>
      <c r="AA433" s="36">
        <f t="shared" si="445"/>
        <v>1</v>
      </c>
      <c r="AB433" s="29"/>
      <c r="AC433" s="29" t="e">
        <f t="shared" si="446"/>
        <v>#REF!</v>
      </c>
      <c r="AD433" s="29" t="e">
        <f t="shared" si="447"/>
        <v>#REF!</v>
      </c>
      <c r="AE433" s="172" t="e">
        <f t="shared" si="448"/>
        <v>#REF!</v>
      </c>
      <c r="AF433" s="28"/>
      <c r="AG433" s="24">
        <v>3</v>
      </c>
      <c r="AH433" s="173">
        <f t="shared" si="449"/>
        <v>1</v>
      </c>
      <c r="AI433" s="173"/>
      <c r="AJ433" s="173">
        <f t="shared" si="450"/>
        <v>2</v>
      </c>
      <c r="AK433" s="134">
        <f t="shared" si="451"/>
        <v>3</v>
      </c>
      <c r="AL433" s="174">
        <f t="shared" ref="AL433:AU433" si="496">M433</f>
        <v>0.35</v>
      </c>
      <c r="AM433" s="174">
        <f t="shared" si="496"/>
        <v>0.35</v>
      </c>
      <c r="AN433" s="174">
        <f t="shared" si="496"/>
        <v>0</v>
      </c>
      <c r="AO433" s="174">
        <f t="shared" si="496"/>
        <v>0.15</v>
      </c>
      <c r="AP433" s="174">
        <f t="shared" si="496"/>
        <v>0</v>
      </c>
      <c r="AQ433" s="174">
        <f t="shared" si="496"/>
        <v>0</v>
      </c>
      <c r="AR433" s="174">
        <f t="shared" si="496"/>
        <v>0.05</v>
      </c>
      <c r="AS433" s="174">
        <f t="shared" si="496"/>
        <v>0.1</v>
      </c>
      <c r="AT433" s="174">
        <f t="shared" si="496"/>
        <v>0</v>
      </c>
      <c r="AU433" s="174">
        <f t="shared" si="496"/>
        <v>0</v>
      </c>
      <c r="AV433" s="175">
        <f t="shared" si="453"/>
        <v>1</v>
      </c>
      <c r="AW433" s="176" t="e">
        <f>#REF!/1000</f>
        <v>#REF!</v>
      </c>
      <c r="AX433" s="176" t="e">
        <f>#REF!/1000</f>
        <v>#REF!</v>
      </c>
      <c r="AY433" s="176" t="e">
        <f>#REF!/1000</f>
        <v>#REF!</v>
      </c>
      <c r="AZ433" s="176" t="e">
        <f>#REF!/1000</f>
        <v>#REF!</v>
      </c>
      <c r="BA433" s="176" t="e">
        <f>#REF!/1000</f>
        <v>#REF!</v>
      </c>
      <c r="BB433" s="176" t="e">
        <f>#REF!/1000</f>
        <v>#REF!</v>
      </c>
      <c r="BC433" s="176" t="e">
        <f>#REF!/1000</f>
        <v>#REF!</v>
      </c>
      <c r="BD433" s="176" t="e">
        <f>#REF!/1000</f>
        <v>#REF!</v>
      </c>
      <c r="BE433" s="177" t="e">
        <f>#REF!/1000</f>
        <v>#REF!</v>
      </c>
      <c r="BF433" s="177" t="e">
        <f>#REF!/1000</f>
        <v>#REF!</v>
      </c>
      <c r="BG433" s="178" t="e">
        <f t="shared" si="454"/>
        <v>#REF!</v>
      </c>
    </row>
    <row r="434" ht="16" customHeight="1" spans="1:59">
      <c r="A434" s="22">
        <v>428</v>
      </c>
      <c r="B434" s="39" t="s">
        <v>6033</v>
      </c>
      <c r="C434" s="68" t="s">
        <v>6034</v>
      </c>
      <c r="D434" s="22">
        <v>174</v>
      </c>
      <c r="E434" s="22">
        <v>1</v>
      </c>
      <c r="F434" s="144">
        <v>2403315771</v>
      </c>
      <c r="G434" s="144" t="s">
        <v>3704</v>
      </c>
      <c r="H434" s="144" t="s">
        <v>3704</v>
      </c>
      <c r="I434" s="144" t="s">
        <v>5352</v>
      </c>
      <c r="J434" s="144" t="s">
        <v>5314</v>
      </c>
      <c r="K434" s="144">
        <f t="shared" si="444"/>
        <v>3</v>
      </c>
      <c r="L434" s="157">
        <v>3</v>
      </c>
      <c r="M434" s="171">
        <v>0.35</v>
      </c>
      <c r="N434" s="171">
        <v>0.35</v>
      </c>
      <c r="O434" s="171"/>
      <c r="P434" s="171">
        <v>0.15</v>
      </c>
      <c r="Q434" s="171"/>
      <c r="R434" s="171"/>
      <c r="S434" s="171">
        <v>0.05</v>
      </c>
      <c r="T434" s="171">
        <v>0.1</v>
      </c>
      <c r="U434" s="171"/>
      <c r="V434" s="171"/>
      <c r="W434" s="22">
        <v>1</v>
      </c>
      <c r="X434" s="29">
        <v>392.82</v>
      </c>
      <c r="Y434" s="29">
        <v>392.82</v>
      </c>
      <c r="Z434" s="36">
        <v>117.81</v>
      </c>
      <c r="AA434" s="36">
        <f t="shared" si="445"/>
        <v>1</v>
      </c>
      <c r="AB434" s="29"/>
      <c r="AC434" s="29" t="e">
        <f t="shared" si="446"/>
        <v>#REF!</v>
      </c>
      <c r="AD434" s="29" t="e">
        <f t="shared" si="447"/>
        <v>#REF!</v>
      </c>
      <c r="AE434" s="172" t="e">
        <f t="shared" si="448"/>
        <v>#REF!</v>
      </c>
      <c r="AF434" s="28"/>
      <c r="AG434" s="24">
        <v>3</v>
      </c>
      <c r="AH434" s="173">
        <f t="shared" si="449"/>
        <v>1</v>
      </c>
      <c r="AI434" s="173"/>
      <c r="AJ434" s="173">
        <f t="shared" si="450"/>
        <v>2</v>
      </c>
      <c r="AK434" s="134">
        <f t="shared" si="451"/>
        <v>3</v>
      </c>
      <c r="AL434" s="174">
        <f t="shared" ref="AL434:AU434" si="497">M434</f>
        <v>0.35</v>
      </c>
      <c r="AM434" s="174">
        <f t="shared" si="497"/>
        <v>0.35</v>
      </c>
      <c r="AN434" s="174">
        <f t="shared" si="497"/>
        <v>0</v>
      </c>
      <c r="AO434" s="174">
        <f t="shared" si="497"/>
        <v>0.15</v>
      </c>
      <c r="AP434" s="174">
        <f t="shared" si="497"/>
        <v>0</v>
      </c>
      <c r="AQ434" s="174">
        <f t="shared" si="497"/>
        <v>0</v>
      </c>
      <c r="AR434" s="174">
        <f t="shared" si="497"/>
        <v>0.05</v>
      </c>
      <c r="AS434" s="174">
        <f t="shared" si="497"/>
        <v>0.1</v>
      </c>
      <c r="AT434" s="174">
        <f t="shared" si="497"/>
        <v>0</v>
      </c>
      <c r="AU434" s="174">
        <f t="shared" si="497"/>
        <v>0</v>
      </c>
      <c r="AV434" s="175">
        <f t="shared" si="453"/>
        <v>1</v>
      </c>
      <c r="AW434" s="176" t="e">
        <f>#REF!/1000</f>
        <v>#REF!</v>
      </c>
      <c r="AX434" s="176" t="e">
        <f>#REF!/1000</f>
        <v>#REF!</v>
      </c>
      <c r="AY434" s="176" t="e">
        <f>#REF!/1000</f>
        <v>#REF!</v>
      </c>
      <c r="AZ434" s="176" t="e">
        <f>#REF!/1000</f>
        <v>#REF!</v>
      </c>
      <c r="BA434" s="176" t="e">
        <f>#REF!/1000</f>
        <v>#REF!</v>
      </c>
      <c r="BB434" s="176" t="e">
        <f>#REF!/1000</f>
        <v>#REF!</v>
      </c>
      <c r="BC434" s="176" t="e">
        <f>#REF!/1000</f>
        <v>#REF!</v>
      </c>
      <c r="BD434" s="176" t="e">
        <f>#REF!/1000</f>
        <v>#REF!</v>
      </c>
      <c r="BE434" s="177" t="e">
        <f>#REF!/1000</f>
        <v>#REF!</v>
      </c>
      <c r="BF434" s="177" t="e">
        <f>#REF!/1000</f>
        <v>#REF!</v>
      </c>
      <c r="BG434" s="178" t="e">
        <f t="shared" si="454"/>
        <v>#REF!</v>
      </c>
    </row>
    <row r="435" ht="16" customHeight="1" spans="1:59">
      <c r="A435" s="22">
        <v>429</v>
      </c>
      <c r="B435" s="39" t="s">
        <v>6035</v>
      </c>
      <c r="C435" s="68" t="s">
        <v>6036</v>
      </c>
      <c r="D435" s="22">
        <v>174</v>
      </c>
      <c r="E435" s="22">
        <v>1</v>
      </c>
      <c r="F435" s="144">
        <v>2403315870</v>
      </c>
      <c r="G435" s="144" t="s">
        <v>3704</v>
      </c>
      <c r="H435" s="144" t="s">
        <v>3704</v>
      </c>
      <c r="I435" s="144" t="s">
        <v>5352</v>
      </c>
      <c r="J435" s="144" t="s">
        <v>5314</v>
      </c>
      <c r="K435" s="144">
        <f t="shared" si="444"/>
        <v>3</v>
      </c>
      <c r="L435" s="157">
        <v>3</v>
      </c>
      <c r="M435" s="171">
        <v>0.35</v>
      </c>
      <c r="N435" s="171">
        <v>0.35</v>
      </c>
      <c r="O435" s="171"/>
      <c r="P435" s="171">
        <v>0.15</v>
      </c>
      <c r="Q435" s="171"/>
      <c r="R435" s="171"/>
      <c r="S435" s="171">
        <v>0.05</v>
      </c>
      <c r="T435" s="171">
        <v>0.1</v>
      </c>
      <c r="U435" s="171"/>
      <c r="V435" s="171"/>
      <c r="W435" s="22">
        <v>1</v>
      </c>
      <c r="X435" s="29">
        <v>252.6</v>
      </c>
      <c r="Y435" s="29">
        <v>252.6</v>
      </c>
      <c r="Z435" s="36">
        <v>78.54</v>
      </c>
      <c r="AA435" s="36">
        <f t="shared" si="445"/>
        <v>1</v>
      </c>
      <c r="AB435" s="29"/>
      <c r="AC435" s="29" t="e">
        <f t="shared" si="446"/>
        <v>#REF!</v>
      </c>
      <c r="AD435" s="29" t="e">
        <f t="shared" si="447"/>
        <v>#REF!</v>
      </c>
      <c r="AE435" s="172" t="e">
        <f t="shared" si="448"/>
        <v>#REF!</v>
      </c>
      <c r="AF435" s="28"/>
      <c r="AG435" s="24">
        <v>3</v>
      </c>
      <c r="AH435" s="173">
        <f t="shared" si="449"/>
        <v>1</v>
      </c>
      <c r="AI435" s="173"/>
      <c r="AJ435" s="173">
        <f t="shared" si="450"/>
        <v>2</v>
      </c>
      <c r="AK435" s="134">
        <f t="shared" si="451"/>
        <v>3</v>
      </c>
      <c r="AL435" s="174">
        <f t="shared" ref="AL435:AU435" si="498">M435</f>
        <v>0.35</v>
      </c>
      <c r="AM435" s="174">
        <f t="shared" si="498"/>
        <v>0.35</v>
      </c>
      <c r="AN435" s="174">
        <f t="shared" si="498"/>
        <v>0</v>
      </c>
      <c r="AO435" s="174">
        <f t="shared" si="498"/>
        <v>0.15</v>
      </c>
      <c r="AP435" s="174">
        <f t="shared" si="498"/>
        <v>0</v>
      </c>
      <c r="AQ435" s="174">
        <f t="shared" si="498"/>
        <v>0</v>
      </c>
      <c r="AR435" s="174">
        <f t="shared" si="498"/>
        <v>0.05</v>
      </c>
      <c r="AS435" s="174">
        <f t="shared" si="498"/>
        <v>0.1</v>
      </c>
      <c r="AT435" s="174">
        <f t="shared" si="498"/>
        <v>0</v>
      </c>
      <c r="AU435" s="174">
        <f t="shared" si="498"/>
        <v>0</v>
      </c>
      <c r="AV435" s="175">
        <f t="shared" si="453"/>
        <v>1</v>
      </c>
      <c r="AW435" s="176" t="e">
        <f>#REF!/1000</f>
        <v>#REF!</v>
      </c>
      <c r="AX435" s="176" t="e">
        <f>#REF!/1000</f>
        <v>#REF!</v>
      </c>
      <c r="AY435" s="176" t="e">
        <f>#REF!/1000</f>
        <v>#REF!</v>
      </c>
      <c r="AZ435" s="176" t="e">
        <f>#REF!/1000</f>
        <v>#REF!</v>
      </c>
      <c r="BA435" s="176" t="e">
        <f>#REF!/1000</f>
        <v>#REF!</v>
      </c>
      <c r="BB435" s="176" t="e">
        <f>#REF!/1000</f>
        <v>#REF!</v>
      </c>
      <c r="BC435" s="176" t="e">
        <f>#REF!/1000</f>
        <v>#REF!</v>
      </c>
      <c r="BD435" s="176" t="e">
        <f>#REF!/1000</f>
        <v>#REF!</v>
      </c>
      <c r="BE435" s="177" t="e">
        <f>#REF!/1000</f>
        <v>#REF!</v>
      </c>
      <c r="BF435" s="177" t="e">
        <f>#REF!/1000</f>
        <v>#REF!</v>
      </c>
      <c r="BG435" s="178" t="e">
        <f t="shared" si="454"/>
        <v>#REF!</v>
      </c>
    </row>
    <row r="436" ht="16" customHeight="1" spans="1:59">
      <c r="A436" s="22">
        <v>430</v>
      </c>
      <c r="B436" s="39" t="s">
        <v>551</v>
      </c>
      <c r="C436" s="68" t="s">
        <v>552</v>
      </c>
      <c r="D436" s="22">
        <v>169</v>
      </c>
      <c r="E436" s="22">
        <v>1</v>
      </c>
      <c r="F436" s="144">
        <v>2605130214</v>
      </c>
      <c r="G436" s="144" t="s">
        <v>3693</v>
      </c>
      <c r="H436" s="144" t="s">
        <v>3693</v>
      </c>
      <c r="I436" s="144" t="s">
        <v>5352</v>
      </c>
      <c r="J436" s="144" t="s">
        <v>5314</v>
      </c>
      <c r="K436" s="144">
        <f t="shared" si="444"/>
        <v>0.1</v>
      </c>
      <c r="L436" s="157">
        <v>0.1</v>
      </c>
      <c r="M436" s="171">
        <v>1</v>
      </c>
      <c r="N436" s="171"/>
      <c r="O436" s="171"/>
      <c r="P436" s="171"/>
      <c r="Q436" s="171"/>
      <c r="R436" s="171"/>
      <c r="S436" s="171"/>
      <c r="T436" s="171"/>
      <c r="U436" s="171"/>
      <c r="V436" s="171"/>
      <c r="W436" s="22">
        <v>1</v>
      </c>
      <c r="X436" s="29">
        <v>1440</v>
      </c>
      <c r="Y436" s="29">
        <v>1440</v>
      </c>
      <c r="Z436" s="36">
        <v>5103.92</v>
      </c>
      <c r="AA436" s="36">
        <f t="shared" si="445"/>
        <v>1</v>
      </c>
      <c r="AB436" s="29"/>
      <c r="AC436" s="29" t="e">
        <f t="shared" si="446"/>
        <v>#REF!</v>
      </c>
      <c r="AD436" s="29" t="e">
        <f t="shared" si="447"/>
        <v>#REF!</v>
      </c>
      <c r="AE436" s="172" t="e">
        <f t="shared" si="448"/>
        <v>#REF!</v>
      </c>
      <c r="AF436" s="28"/>
      <c r="AG436" s="24">
        <v>0.5</v>
      </c>
      <c r="AH436" s="173">
        <f t="shared" si="449"/>
        <v>1</v>
      </c>
      <c r="AI436" s="173"/>
      <c r="AJ436" s="173">
        <f t="shared" si="450"/>
        <v>-0.5</v>
      </c>
      <c r="AK436" s="134">
        <f t="shared" si="451"/>
        <v>0.1</v>
      </c>
      <c r="AL436" s="174">
        <f t="shared" ref="AL436:AU436" si="499">M436</f>
        <v>1</v>
      </c>
      <c r="AM436" s="174">
        <f t="shared" si="499"/>
        <v>0</v>
      </c>
      <c r="AN436" s="174">
        <f t="shared" si="499"/>
        <v>0</v>
      </c>
      <c r="AO436" s="174">
        <f t="shared" si="499"/>
        <v>0</v>
      </c>
      <c r="AP436" s="174">
        <f t="shared" si="499"/>
        <v>0</v>
      </c>
      <c r="AQ436" s="174">
        <f t="shared" si="499"/>
        <v>0</v>
      </c>
      <c r="AR436" s="174">
        <f t="shared" si="499"/>
        <v>0</v>
      </c>
      <c r="AS436" s="174">
        <f t="shared" si="499"/>
        <v>0</v>
      </c>
      <c r="AT436" s="174">
        <f t="shared" si="499"/>
        <v>0</v>
      </c>
      <c r="AU436" s="174">
        <f t="shared" si="499"/>
        <v>0</v>
      </c>
      <c r="AV436" s="175">
        <f t="shared" si="453"/>
        <v>1</v>
      </c>
      <c r="AW436" s="176" t="e">
        <f>#REF!/1000</f>
        <v>#REF!</v>
      </c>
      <c r="AX436" s="176" t="e">
        <f>#REF!/1000</f>
        <v>#REF!</v>
      </c>
      <c r="AY436" s="176" t="e">
        <f>#REF!/1000</f>
        <v>#REF!</v>
      </c>
      <c r="AZ436" s="176" t="e">
        <f>#REF!/1000</f>
        <v>#REF!</v>
      </c>
      <c r="BA436" s="176" t="e">
        <f>#REF!/1000</f>
        <v>#REF!</v>
      </c>
      <c r="BB436" s="176" t="e">
        <f>#REF!/1000</f>
        <v>#REF!</v>
      </c>
      <c r="BC436" s="176" t="e">
        <f>#REF!/1000</f>
        <v>#REF!</v>
      </c>
      <c r="BD436" s="176" t="e">
        <f>#REF!/1000</f>
        <v>#REF!</v>
      </c>
      <c r="BE436" s="177" t="e">
        <f>#REF!/1000</f>
        <v>#REF!</v>
      </c>
      <c r="BF436" s="177" t="e">
        <f>#REF!/1000</f>
        <v>#REF!</v>
      </c>
      <c r="BG436" s="178" t="e">
        <f t="shared" si="454"/>
        <v>#REF!</v>
      </c>
    </row>
    <row r="437" ht="16" customHeight="1" spans="1:59">
      <c r="A437" s="22">
        <v>431</v>
      </c>
      <c r="B437" s="39" t="s">
        <v>6037</v>
      </c>
      <c r="C437" s="68" t="s">
        <v>6038</v>
      </c>
      <c r="D437" s="22">
        <v>140</v>
      </c>
      <c r="E437" s="22">
        <v>1</v>
      </c>
      <c r="F437" s="144">
        <v>82770</v>
      </c>
      <c r="G437" s="144" t="s">
        <v>3688</v>
      </c>
      <c r="H437" s="144" t="s">
        <v>3699</v>
      </c>
      <c r="I437" s="144" t="s">
        <v>5317</v>
      </c>
      <c r="J437" s="144" t="s">
        <v>5314</v>
      </c>
      <c r="K437" s="144">
        <f t="shared" si="444"/>
        <v>0.5</v>
      </c>
      <c r="L437" s="157">
        <v>0.5</v>
      </c>
      <c r="M437" s="171">
        <v>0.48</v>
      </c>
      <c r="N437" s="171">
        <v>0.06</v>
      </c>
      <c r="O437" s="171"/>
      <c r="P437" s="171">
        <v>0.22</v>
      </c>
      <c r="Q437" s="171"/>
      <c r="R437" s="171"/>
      <c r="S437" s="171">
        <v>0.1</v>
      </c>
      <c r="T437" s="171">
        <v>0.14</v>
      </c>
      <c r="U437" s="171"/>
      <c r="V437" s="171"/>
      <c r="W437" s="22">
        <v>1</v>
      </c>
      <c r="X437" s="29">
        <v>1111.11</v>
      </c>
      <c r="Y437" s="29">
        <v>1111.11</v>
      </c>
      <c r="Z437" s="36">
        <v>779.68</v>
      </c>
      <c r="AA437" s="36">
        <f t="shared" si="445"/>
        <v>1</v>
      </c>
      <c r="AB437" s="29"/>
      <c r="AC437" s="29" t="e">
        <f t="shared" si="446"/>
        <v>#REF!</v>
      </c>
      <c r="AD437" s="29" t="e">
        <f t="shared" si="447"/>
        <v>#REF!</v>
      </c>
      <c r="AE437" s="172" t="e">
        <f t="shared" si="448"/>
        <v>#REF!</v>
      </c>
      <c r="AF437" s="28"/>
      <c r="AG437" s="24">
        <v>0.5</v>
      </c>
      <c r="AH437" s="173">
        <f t="shared" si="449"/>
        <v>1</v>
      </c>
      <c r="AI437" s="173"/>
      <c r="AJ437" s="173">
        <f t="shared" si="450"/>
        <v>-0.5</v>
      </c>
      <c r="AK437" s="134">
        <f t="shared" si="451"/>
        <v>0.5</v>
      </c>
      <c r="AL437" s="174">
        <f t="shared" ref="AL437:AU437" si="500">M437</f>
        <v>0.48</v>
      </c>
      <c r="AM437" s="174">
        <f t="shared" si="500"/>
        <v>0.06</v>
      </c>
      <c r="AN437" s="174">
        <f t="shared" si="500"/>
        <v>0</v>
      </c>
      <c r="AO437" s="174">
        <f t="shared" si="500"/>
        <v>0.22</v>
      </c>
      <c r="AP437" s="174">
        <f t="shared" si="500"/>
        <v>0</v>
      </c>
      <c r="AQ437" s="174">
        <f t="shared" si="500"/>
        <v>0</v>
      </c>
      <c r="AR437" s="174">
        <f t="shared" si="500"/>
        <v>0.1</v>
      </c>
      <c r="AS437" s="174">
        <f t="shared" si="500"/>
        <v>0.14</v>
      </c>
      <c r="AT437" s="174">
        <f t="shared" si="500"/>
        <v>0</v>
      </c>
      <c r="AU437" s="174">
        <f t="shared" si="500"/>
        <v>0</v>
      </c>
      <c r="AV437" s="175">
        <f t="shared" si="453"/>
        <v>1</v>
      </c>
      <c r="AW437" s="176" t="e">
        <f>#REF!/1000</f>
        <v>#REF!</v>
      </c>
      <c r="AX437" s="176" t="e">
        <f>#REF!/1000</f>
        <v>#REF!</v>
      </c>
      <c r="AY437" s="176" t="e">
        <f>#REF!/1000</f>
        <v>#REF!</v>
      </c>
      <c r="AZ437" s="176" t="e">
        <f>#REF!/1000</f>
        <v>#REF!</v>
      </c>
      <c r="BA437" s="176" t="e">
        <f>#REF!/1000</f>
        <v>#REF!</v>
      </c>
      <c r="BB437" s="176" t="e">
        <f>#REF!/1000</f>
        <v>#REF!</v>
      </c>
      <c r="BC437" s="176" t="e">
        <f>#REF!/1000</f>
        <v>#REF!</v>
      </c>
      <c r="BD437" s="176" t="e">
        <f>#REF!/1000</f>
        <v>#REF!</v>
      </c>
      <c r="BE437" s="177" t="e">
        <f>#REF!/1000</f>
        <v>#REF!</v>
      </c>
      <c r="BF437" s="177" t="e">
        <f>#REF!/1000</f>
        <v>#REF!</v>
      </c>
      <c r="BG437" s="178" t="e">
        <f t="shared" si="454"/>
        <v>#REF!</v>
      </c>
    </row>
    <row r="438" ht="16" customHeight="1" spans="1:59">
      <c r="A438" s="22">
        <v>432</v>
      </c>
      <c r="B438" s="39" t="s">
        <v>551</v>
      </c>
      <c r="C438" s="68" t="s">
        <v>552</v>
      </c>
      <c r="D438" s="22">
        <v>243</v>
      </c>
      <c r="E438" s="22">
        <v>2</v>
      </c>
      <c r="F438" s="144">
        <v>82772</v>
      </c>
      <c r="G438" s="144" t="s">
        <v>3704</v>
      </c>
      <c r="H438" s="144" t="s">
        <v>3704</v>
      </c>
      <c r="I438" s="144" t="s">
        <v>5321</v>
      </c>
      <c r="J438" s="144" t="s">
        <v>5314</v>
      </c>
      <c r="K438" s="144">
        <f t="shared" si="444"/>
        <v>0.1</v>
      </c>
      <c r="L438" s="157">
        <v>0.2</v>
      </c>
      <c r="M438" s="171">
        <v>1</v>
      </c>
      <c r="N438" s="171"/>
      <c r="O438" s="171"/>
      <c r="P438" s="171"/>
      <c r="Q438" s="171"/>
      <c r="R438" s="171"/>
      <c r="S438" s="171"/>
      <c r="T438" s="171"/>
      <c r="U438" s="171"/>
      <c r="V438" s="171"/>
      <c r="W438" s="22">
        <v>2</v>
      </c>
      <c r="X438" s="29">
        <v>11866.795</v>
      </c>
      <c r="Y438" s="29">
        <v>23733.59</v>
      </c>
      <c r="Z438" s="36">
        <v>10133.9</v>
      </c>
      <c r="AA438" s="36">
        <f t="shared" si="445"/>
        <v>2</v>
      </c>
      <c r="AB438" s="29"/>
      <c r="AC438" s="29" t="e">
        <f t="shared" si="446"/>
        <v>#REF!</v>
      </c>
      <c r="AD438" s="29" t="e">
        <f t="shared" si="447"/>
        <v>#REF!</v>
      </c>
      <c r="AE438" s="172" t="e">
        <f t="shared" si="448"/>
        <v>#REF!</v>
      </c>
      <c r="AF438" s="28"/>
      <c r="AG438" s="24">
        <v>0.2</v>
      </c>
      <c r="AH438" s="173">
        <f t="shared" si="449"/>
        <v>1</v>
      </c>
      <c r="AI438" s="173">
        <v>0.2</v>
      </c>
      <c r="AJ438" s="173">
        <f t="shared" si="450"/>
        <v>-0.8</v>
      </c>
      <c r="AK438" s="134">
        <f t="shared" si="451"/>
        <v>0.1</v>
      </c>
      <c r="AL438" s="174">
        <f t="shared" ref="AL438:AU438" si="501">M438</f>
        <v>1</v>
      </c>
      <c r="AM438" s="174">
        <f t="shared" si="501"/>
        <v>0</v>
      </c>
      <c r="AN438" s="174">
        <f t="shared" si="501"/>
        <v>0</v>
      </c>
      <c r="AO438" s="174">
        <f t="shared" si="501"/>
        <v>0</v>
      </c>
      <c r="AP438" s="174">
        <f t="shared" si="501"/>
        <v>0</v>
      </c>
      <c r="AQ438" s="174">
        <f t="shared" si="501"/>
        <v>0</v>
      </c>
      <c r="AR438" s="174">
        <f t="shared" si="501"/>
        <v>0</v>
      </c>
      <c r="AS438" s="174">
        <f t="shared" si="501"/>
        <v>0</v>
      </c>
      <c r="AT438" s="174">
        <f t="shared" si="501"/>
        <v>0</v>
      </c>
      <c r="AU438" s="174">
        <f t="shared" si="501"/>
        <v>0</v>
      </c>
      <c r="AV438" s="175">
        <f t="shared" si="453"/>
        <v>1</v>
      </c>
      <c r="AW438" s="176" t="e">
        <f>#REF!/1000</f>
        <v>#REF!</v>
      </c>
      <c r="AX438" s="176" t="e">
        <f>#REF!/1000</f>
        <v>#REF!</v>
      </c>
      <c r="AY438" s="176" t="e">
        <f>#REF!/1000</f>
        <v>#REF!</v>
      </c>
      <c r="AZ438" s="176" t="e">
        <f>#REF!/1000</f>
        <v>#REF!</v>
      </c>
      <c r="BA438" s="176" t="e">
        <f>#REF!/1000</f>
        <v>#REF!</v>
      </c>
      <c r="BB438" s="176" t="e">
        <f>#REF!/1000</f>
        <v>#REF!</v>
      </c>
      <c r="BC438" s="176" t="e">
        <f>#REF!/1000</f>
        <v>#REF!</v>
      </c>
      <c r="BD438" s="176" t="e">
        <f>#REF!/1000</f>
        <v>#REF!</v>
      </c>
      <c r="BE438" s="177" t="e">
        <f>#REF!/1000</f>
        <v>#REF!</v>
      </c>
      <c r="BF438" s="177" t="e">
        <f>#REF!/1000</f>
        <v>#REF!</v>
      </c>
      <c r="BG438" s="178" t="e">
        <f t="shared" si="454"/>
        <v>#REF!</v>
      </c>
    </row>
    <row r="439" ht="16" customHeight="1" spans="1:59">
      <c r="A439" s="22">
        <v>433</v>
      </c>
      <c r="B439" s="39" t="s">
        <v>551</v>
      </c>
      <c r="C439" s="68" t="s">
        <v>552</v>
      </c>
      <c r="D439" s="22">
        <v>165</v>
      </c>
      <c r="E439" s="22">
        <v>2</v>
      </c>
      <c r="F439" s="144">
        <v>82730</v>
      </c>
      <c r="G439" s="144" t="s">
        <v>3704</v>
      </c>
      <c r="H439" s="144" t="s">
        <v>3704</v>
      </c>
      <c r="I439" s="144" t="s">
        <v>5321</v>
      </c>
      <c r="J439" s="144" t="s">
        <v>5314</v>
      </c>
      <c r="K439" s="144">
        <f t="shared" si="444"/>
        <v>0.1</v>
      </c>
      <c r="L439" s="157">
        <v>0.2</v>
      </c>
      <c r="M439" s="171">
        <v>1</v>
      </c>
      <c r="N439" s="171"/>
      <c r="O439" s="171"/>
      <c r="P439" s="171"/>
      <c r="Q439" s="171"/>
      <c r="R439" s="171"/>
      <c r="S439" s="171"/>
      <c r="T439" s="171"/>
      <c r="U439" s="171"/>
      <c r="V439" s="171"/>
      <c r="W439" s="22">
        <v>2</v>
      </c>
      <c r="X439" s="29">
        <v>11866.795</v>
      </c>
      <c r="Y439" s="29">
        <v>23733.59</v>
      </c>
      <c r="Z439" s="36">
        <v>10133.9</v>
      </c>
      <c r="AA439" s="36">
        <f t="shared" si="445"/>
        <v>2</v>
      </c>
      <c r="AB439" s="29"/>
      <c r="AC439" s="29" t="e">
        <f t="shared" si="446"/>
        <v>#REF!</v>
      </c>
      <c r="AD439" s="29" t="e">
        <f t="shared" si="447"/>
        <v>#REF!</v>
      </c>
      <c r="AE439" s="172" t="e">
        <f t="shared" si="448"/>
        <v>#REF!</v>
      </c>
      <c r="AF439" s="28"/>
      <c r="AG439" s="24">
        <v>0.2</v>
      </c>
      <c r="AH439" s="173">
        <f t="shared" si="449"/>
        <v>1</v>
      </c>
      <c r="AI439" s="173">
        <v>0.2</v>
      </c>
      <c r="AJ439" s="173">
        <f t="shared" si="450"/>
        <v>-0.8</v>
      </c>
      <c r="AK439" s="134">
        <f t="shared" si="451"/>
        <v>0.1</v>
      </c>
      <c r="AL439" s="174">
        <f t="shared" ref="AL439:AU439" si="502">M439</f>
        <v>1</v>
      </c>
      <c r="AM439" s="174">
        <f t="shared" si="502"/>
        <v>0</v>
      </c>
      <c r="AN439" s="174">
        <f t="shared" si="502"/>
        <v>0</v>
      </c>
      <c r="AO439" s="174">
        <f t="shared" si="502"/>
        <v>0</v>
      </c>
      <c r="AP439" s="174">
        <f t="shared" si="502"/>
        <v>0</v>
      </c>
      <c r="AQ439" s="174">
        <f t="shared" si="502"/>
        <v>0</v>
      </c>
      <c r="AR439" s="174">
        <f t="shared" si="502"/>
        <v>0</v>
      </c>
      <c r="AS439" s="174">
        <f t="shared" si="502"/>
        <v>0</v>
      </c>
      <c r="AT439" s="174">
        <f t="shared" si="502"/>
        <v>0</v>
      </c>
      <c r="AU439" s="174">
        <f t="shared" si="502"/>
        <v>0</v>
      </c>
      <c r="AV439" s="175">
        <f t="shared" si="453"/>
        <v>1</v>
      </c>
      <c r="AW439" s="176" t="e">
        <f>#REF!/1000</f>
        <v>#REF!</v>
      </c>
      <c r="AX439" s="176" t="e">
        <f>#REF!/1000</f>
        <v>#REF!</v>
      </c>
      <c r="AY439" s="176" t="e">
        <f>#REF!/1000</f>
        <v>#REF!</v>
      </c>
      <c r="AZ439" s="176" t="e">
        <f>#REF!/1000</f>
        <v>#REF!</v>
      </c>
      <c r="BA439" s="176" t="e">
        <f>#REF!/1000</f>
        <v>#REF!</v>
      </c>
      <c r="BB439" s="176" t="e">
        <f>#REF!/1000</f>
        <v>#REF!</v>
      </c>
      <c r="BC439" s="176" t="e">
        <f>#REF!/1000</f>
        <v>#REF!</v>
      </c>
      <c r="BD439" s="176" t="e">
        <f>#REF!/1000</f>
        <v>#REF!</v>
      </c>
      <c r="BE439" s="177" t="e">
        <f>#REF!/1000</f>
        <v>#REF!</v>
      </c>
      <c r="BF439" s="177" t="e">
        <f>#REF!/1000</f>
        <v>#REF!</v>
      </c>
      <c r="BG439" s="178" t="e">
        <f t="shared" si="454"/>
        <v>#REF!</v>
      </c>
    </row>
    <row r="440" ht="16" customHeight="1" spans="1:59">
      <c r="A440" s="22">
        <v>434</v>
      </c>
      <c r="B440" s="39" t="s">
        <v>551</v>
      </c>
      <c r="C440" s="68" t="s">
        <v>552</v>
      </c>
      <c r="D440" s="22">
        <v>130</v>
      </c>
      <c r="E440" s="22">
        <v>3</v>
      </c>
      <c r="F440" s="144">
        <v>82777</v>
      </c>
      <c r="G440" s="144" t="s">
        <v>3704</v>
      </c>
      <c r="H440" s="144" t="s">
        <v>3704</v>
      </c>
      <c r="I440" s="144" t="s">
        <v>5321</v>
      </c>
      <c r="J440" s="144" t="s">
        <v>5314</v>
      </c>
      <c r="K440" s="144">
        <f t="shared" si="444"/>
        <v>0.1</v>
      </c>
      <c r="L440" s="157">
        <v>0.3</v>
      </c>
      <c r="M440" s="171">
        <v>1</v>
      </c>
      <c r="N440" s="171"/>
      <c r="O440" s="171"/>
      <c r="P440" s="171"/>
      <c r="Q440" s="171"/>
      <c r="R440" s="171"/>
      <c r="S440" s="171"/>
      <c r="T440" s="171"/>
      <c r="U440" s="171"/>
      <c r="V440" s="171"/>
      <c r="W440" s="22">
        <v>3</v>
      </c>
      <c r="X440" s="29">
        <v>11866.7933333333</v>
      </c>
      <c r="Y440" s="29">
        <v>35600.38</v>
      </c>
      <c r="Z440" s="36">
        <v>15200.85</v>
      </c>
      <c r="AA440" s="36">
        <f t="shared" si="445"/>
        <v>3</v>
      </c>
      <c r="AB440" s="29"/>
      <c r="AC440" s="29" t="e">
        <f t="shared" si="446"/>
        <v>#REF!</v>
      </c>
      <c r="AD440" s="29" t="e">
        <f t="shared" si="447"/>
        <v>#REF!</v>
      </c>
      <c r="AE440" s="172" t="e">
        <f t="shared" si="448"/>
        <v>#REF!</v>
      </c>
      <c r="AF440" s="28"/>
      <c r="AG440" s="24">
        <v>0.3</v>
      </c>
      <c r="AH440" s="173">
        <f t="shared" si="449"/>
        <v>1</v>
      </c>
      <c r="AI440" s="173">
        <v>0.3</v>
      </c>
      <c r="AJ440" s="173">
        <f t="shared" si="450"/>
        <v>-0.7</v>
      </c>
      <c r="AK440" s="134">
        <f t="shared" si="451"/>
        <v>0.1</v>
      </c>
      <c r="AL440" s="174">
        <f t="shared" ref="AL440:AU440" si="503">M440</f>
        <v>1</v>
      </c>
      <c r="AM440" s="174">
        <f t="shared" si="503"/>
        <v>0</v>
      </c>
      <c r="AN440" s="174">
        <f t="shared" si="503"/>
        <v>0</v>
      </c>
      <c r="AO440" s="174">
        <f t="shared" si="503"/>
        <v>0</v>
      </c>
      <c r="AP440" s="174">
        <f t="shared" si="503"/>
        <v>0</v>
      </c>
      <c r="AQ440" s="174">
        <f t="shared" si="503"/>
        <v>0</v>
      </c>
      <c r="AR440" s="174">
        <f t="shared" si="503"/>
        <v>0</v>
      </c>
      <c r="AS440" s="174">
        <f t="shared" si="503"/>
        <v>0</v>
      </c>
      <c r="AT440" s="174">
        <f t="shared" si="503"/>
        <v>0</v>
      </c>
      <c r="AU440" s="174">
        <f t="shared" si="503"/>
        <v>0</v>
      </c>
      <c r="AV440" s="175">
        <f t="shared" si="453"/>
        <v>1</v>
      </c>
      <c r="AW440" s="176" t="e">
        <f>#REF!/1000</f>
        <v>#REF!</v>
      </c>
      <c r="AX440" s="176" t="e">
        <f>#REF!/1000</f>
        <v>#REF!</v>
      </c>
      <c r="AY440" s="176" t="e">
        <f>#REF!/1000</f>
        <v>#REF!</v>
      </c>
      <c r="AZ440" s="176" t="e">
        <f>#REF!/1000</f>
        <v>#REF!</v>
      </c>
      <c r="BA440" s="176" t="e">
        <f>#REF!/1000</f>
        <v>#REF!</v>
      </c>
      <c r="BB440" s="176" t="e">
        <f>#REF!/1000</f>
        <v>#REF!</v>
      </c>
      <c r="BC440" s="176" t="e">
        <f>#REF!/1000</f>
        <v>#REF!</v>
      </c>
      <c r="BD440" s="176" t="e">
        <f>#REF!/1000</f>
        <v>#REF!</v>
      </c>
      <c r="BE440" s="177" t="e">
        <f>#REF!/1000</f>
        <v>#REF!</v>
      </c>
      <c r="BF440" s="177" t="e">
        <f>#REF!/1000</f>
        <v>#REF!</v>
      </c>
      <c r="BG440" s="178" t="e">
        <f t="shared" si="454"/>
        <v>#REF!</v>
      </c>
    </row>
    <row r="441" ht="16" customHeight="1" spans="1:59">
      <c r="A441" s="22">
        <v>435</v>
      </c>
      <c r="B441" s="39" t="s">
        <v>551</v>
      </c>
      <c r="C441" s="68" t="s">
        <v>552</v>
      </c>
      <c r="D441" s="22">
        <v>130</v>
      </c>
      <c r="E441" s="22">
        <v>7</v>
      </c>
      <c r="F441" s="144">
        <v>82769</v>
      </c>
      <c r="G441" s="144" t="s">
        <v>3704</v>
      </c>
      <c r="H441" s="144" t="s">
        <v>3704</v>
      </c>
      <c r="I441" s="144" t="s">
        <v>5321</v>
      </c>
      <c r="J441" s="144" t="s">
        <v>5314</v>
      </c>
      <c r="K441" s="144">
        <f t="shared" si="444"/>
        <v>0.1</v>
      </c>
      <c r="L441" s="157">
        <v>0.7</v>
      </c>
      <c r="M441" s="171">
        <v>1</v>
      </c>
      <c r="N441" s="171"/>
      <c r="O441" s="171"/>
      <c r="P441" s="171"/>
      <c r="Q441" s="171"/>
      <c r="R441" s="171"/>
      <c r="S441" s="171"/>
      <c r="T441" s="171"/>
      <c r="U441" s="171"/>
      <c r="V441" s="171"/>
      <c r="W441" s="22">
        <v>7</v>
      </c>
      <c r="X441" s="29">
        <v>11866.7928571429</v>
      </c>
      <c r="Y441" s="29">
        <v>83067.55</v>
      </c>
      <c r="Z441" s="36">
        <v>35468.65</v>
      </c>
      <c r="AA441" s="36">
        <f t="shared" si="445"/>
        <v>7</v>
      </c>
      <c r="AB441" s="29"/>
      <c r="AC441" s="29" t="e">
        <f t="shared" si="446"/>
        <v>#REF!</v>
      </c>
      <c r="AD441" s="29" t="e">
        <f t="shared" si="447"/>
        <v>#REF!</v>
      </c>
      <c r="AE441" s="172" t="e">
        <f t="shared" si="448"/>
        <v>#REF!</v>
      </c>
      <c r="AF441" s="28"/>
      <c r="AG441" s="24">
        <v>0.7</v>
      </c>
      <c r="AH441" s="173">
        <f t="shared" si="449"/>
        <v>1</v>
      </c>
      <c r="AI441" s="173">
        <v>0.7</v>
      </c>
      <c r="AJ441" s="173">
        <f t="shared" si="450"/>
        <v>-0.3</v>
      </c>
      <c r="AK441" s="134">
        <f t="shared" si="451"/>
        <v>0.1</v>
      </c>
      <c r="AL441" s="174">
        <f t="shared" ref="AL441:AU441" si="504">M441</f>
        <v>1</v>
      </c>
      <c r="AM441" s="174">
        <f t="shared" si="504"/>
        <v>0</v>
      </c>
      <c r="AN441" s="174">
        <f t="shared" si="504"/>
        <v>0</v>
      </c>
      <c r="AO441" s="174">
        <f t="shared" si="504"/>
        <v>0</v>
      </c>
      <c r="AP441" s="174">
        <f t="shared" si="504"/>
        <v>0</v>
      </c>
      <c r="AQ441" s="174">
        <f t="shared" si="504"/>
        <v>0</v>
      </c>
      <c r="AR441" s="174">
        <f t="shared" si="504"/>
        <v>0</v>
      </c>
      <c r="AS441" s="174">
        <f t="shared" si="504"/>
        <v>0</v>
      </c>
      <c r="AT441" s="174">
        <f t="shared" si="504"/>
        <v>0</v>
      </c>
      <c r="AU441" s="174">
        <f t="shared" si="504"/>
        <v>0</v>
      </c>
      <c r="AV441" s="175">
        <f t="shared" si="453"/>
        <v>1</v>
      </c>
      <c r="AW441" s="176" t="e">
        <f>#REF!/1000</f>
        <v>#REF!</v>
      </c>
      <c r="AX441" s="176" t="e">
        <f>#REF!/1000</f>
        <v>#REF!</v>
      </c>
      <c r="AY441" s="176" t="e">
        <f>#REF!/1000</f>
        <v>#REF!</v>
      </c>
      <c r="AZ441" s="176" t="e">
        <f>#REF!/1000</f>
        <v>#REF!</v>
      </c>
      <c r="BA441" s="176" t="e">
        <f>#REF!/1000</f>
        <v>#REF!</v>
      </c>
      <c r="BB441" s="176" t="e">
        <f>#REF!/1000</f>
        <v>#REF!</v>
      </c>
      <c r="BC441" s="176" t="e">
        <f>#REF!/1000</f>
        <v>#REF!</v>
      </c>
      <c r="BD441" s="176" t="e">
        <f>#REF!/1000</f>
        <v>#REF!</v>
      </c>
      <c r="BE441" s="177" t="e">
        <f>#REF!/1000</f>
        <v>#REF!</v>
      </c>
      <c r="BF441" s="177" t="e">
        <f>#REF!/1000</f>
        <v>#REF!</v>
      </c>
      <c r="BG441" s="178" t="e">
        <f t="shared" si="454"/>
        <v>#REF!</v>
      </c>
    </row>
    <row r="442" ht="16" customHeight="1" spans="1:59">
      <c r="A442" s="22">
        <v>436</v>
      </c>
      <c r="B442" s="39" t="s">
        <v>551</v>
      </c>
      <c r="C442" s="68" t="s">
        <v>552</v>
      </c>
      <c r="D442" s="22">
        <v>130</v>
      </c>
      <c r="E442" s="22">
        <v>1</v>
      </c>
      <c r="F442" s="144">
        <v>82775</v>
      </c>
      <c r="G442" s="144" t="s">
        <v>3704</v>
      </c>
      <c r="H442" s="144" t="s">
        <v>3704</v>
      </c>
      <c r="I442" s="144" t="s">
        <v>5321</v>
      </c>
      <c r="J442" s="144" t="s">
        <v>5314</v>
      </c>
      <c r="K442" s="144">
        <f t="shared" si="444"/>
        <v>0.1</v>
      </c>
      <c r="L442" s="157">
        <v>0.1</v>
      </c>
      <c r="M442" s="171">
        <v>1</v>
      </c>
      <c r="N442" s="171"/>
      <c r="O442" s="171"/>
      <c r="P442" s="171"/>
      <c r="Q442" s="171"/>
      <c r="R442" s="171"/>
      <c r="S442" s="171"/>
      <c r="T442" s="171"/>
      <c r="U442" s="171"/>
      <c r="V442" s="171"/>
      <c r="W442" s="22">
        <v>1</v>
      </c>
      <c r="X442" s="29">
        <v>11866.79</v>
      </c>
      <c r="Y442" s="29">
        <v>11866.79</v>
      </c>
      <c r="Z442" s="36">
        <v>5066.95</v>
      </c>
      <c r="AA442" s="36">
        <f t="shared" si="445"/>
        <v>1</v>
      </c>
      <c r="AB442" s="29"/>
      <c r="AC442" s="29" t="e">
        <f t="shared" si="446"/>
        <v>#REF!</v>
      </c>
      <c r="AD442" s="29" t="e">
        <f t="shared" si="447"/>
        <v>#REF!</v>
      </c>
      <c r="AE442" s="172" t="e">
        <f t="shared" si="448"/>
        <v>#REF!</v>
      </c>
      <c r="AF442" s="28"/>
      <c r="AG442" s="24">
        <v>0.1</v>
      </c>
      <c r="AH442" s="173">
        <f t="shared" si="449"/>
        <v>1</v>
      </c>
      <c r="AI442" s="173">
        <v>0.1</v>
      </c>
      <c r="AJ442" s="173">
        <f t="shared" si="450"/>
        <v>-0.9</v>
      </c>
      <c r="AK442" s="134">
        <f t="shared" si="451"/>
        <v>0.1</v>
      </c>
      <c r="AL442" s="174">
        <f t="shared" ref="AL442:AU442" si="505">M442</f>
        <v>1</v>
      </c>
      <c r="AM442" s="174">
        <f t="shared" si="505"/>
        <v>0</v>
      </c>
      <c r="AN442" s="174">
        <f t="shared" si="505"/>
        <v>0</v>
      </c>
      <c r="AO442" s="174">
        <f t="shared" si="505"/>
        <v>0</v>
      </c>
      <c r="AP442" s="174">
        <f t="shared" si="505"/>
        <v>0</v>
      </c>
      <c r="AQ442" s="174">
        <f t="shared" si="505"/>
        <v>0</v>
      </c>
      <c r="AR442" s="174">
        <f t="shared" si="505"/>
        <v>0</v>
      </c>
      <c r="AS442" s="174">
        <f t="shared" si="505"/>
        <v>0</v>
      </c>
      <c r="AT442" s="174">
        <f t="shared" si="505"/>
        <v>0</v>
      </c>
      <c r="AU442" s="174">
        <f t="shared" si="505"/>
        <v>0</v>
      </c>
      <c r="AV442" s="175">
        <f t="shared" si="453"/>
        <v>1</v>
      </c>
      <c r="AW442" s="176" t="e">
        <f>#REF!/1000</f>
        <v>#REF!</v>
      </c>
      <c r="AX442" s="176" t="e">
        <f>#REF!/1000</f>
        <v>#REF!</v>
      </c>
      <c r="AY442" s="176" t="e">
        <f>#REF!/1000</f>
        <v>#REF!</v>
      </c>
      <c r="AZ442" s="176" t="e">
        <f>#REF!/1000</f>
        <v>#REF!</v>
      </c>
      <c r="BA442" s="176" t="e">
        <f>#REF!/1000</f>
        <v>#REF!</v>
      </c>
      <c r="BB442" s="176" t="e">
        <f>#REF!/1000</f>
        <v>#REF!</v>
      </c>
      <c r="BC442" s="176" t="e">
        <f>#REF!/1000</f>
        <v>#REF!</v>
      </c>
      <c r="BD442" s="176" t="e">
        <f>#REF!/1000</f>
        <v>#REF!</v>
      </c>
      <c r="BE442" s="177" t="e">
        <f>#REF!/1000</f>
        <v>#REF!</v>
      </c>
      <c r="BF442" s="177" t="e">
        <f>#REF!/1000</f>
        <v>#REF!</v>
      </c>
      <c r="BG442" s="178" t="e">
        <f t="shared" si="454"/>
        <v>#REF!</v>
      </c>
    </row>
    <row r="443" ht="16" customHeight="1" spans="1:59">
      <c r="A443" s="22">
        <v>437</v>
      </c>
      <c r="B443" s="39" t="s">
        <v>549</v>
      </c>
      <c r="C443" s="68" t="s">
        <v>550</v>
      </c>
      <c r="D443" s="22">
        <v>156</v>
      </c>
      <c r="E443" s="22">
        <v>4</v>
      </c>
      <c r="F443" s="144">
        <v>82766</v>
      </c>
      <c r="G443" s="144" t="s">
        <v>3704</v>
      </c>
      <c r="H443" s="144" t="s">
        <v>3704</v>
      </c>
      <c r="I443" s="144" t="s">
        <v>5321</v>
      </c>
      <c r="J443" s="144" t="s">
        <v>5314</v>
      </c>
      <c r="K443" s="144">
        <f t="shared" si="444"/>
        <v>0.125</v>
      </c>
      <c r="L443" s="157">
        <v>0.5</v>
      </c>
      <c r="M443" s="171">
        <v>0.48</v>
      </c>
      <c r="N443" s="171">
        <v>0.06</v>
      </c>
      <c r="O443" s="171"/>
      <c r="P443" s="171">
        <v>0.22</v>
      </c>
      <c r="Q443" s="171"/>
      <c r="R443" s="171"/>
      <c r="S443" s="171">
        <v>0.1</v>
      </c>
      <c r="T443" s="171">
        <v>0.14</v>
      </c>
      <c r="U443" s="171"/>
      <c r="V443" s="171"/>
      <c r="W443" s="22">
        <v>4</v>
      </c>
      <c r="X443" s="29">
        <v>2153.365</v>
      </c>
      <c r="Y443" s="29">
        <v>8613.46</v>
      </c>
      <c r="Z443" s="36">
        <v>1676.32</v>
      </c>
      <c r="AA443" s="36">
        <f t="shared" si="445"/>
        <v>4</v>
      </c>
      <c r="AB443" s="29"/>
      <c r="AC443" s="29" t="e">
        <f t="shared" si="446"/>
        <v>#REF!</v>
      </c>
      <c r="AD443" s="29" t="e">
        <f t="shared" si="447"/>
        <v>#REF!</v>
      </c>
      <c r="AE443" s="172" t="e">
        <f t="shared" si="448"/>
        <v>#REF!</v>
      </c>
      <c r="AF443" s="28"/>
      <c r="AG443" s="24">
        <v>0.5</v>
      </c>
      <c r="AH443" s="173">
        <f t="shared" si="449"/>
        <v>1</v>
      </c>
      <c r="AI443" s="173">
        <v>0.5</v>
      </c>
      <c r="AJ443" s="173">
        <f t="shared" si="450"/>
        <v>-0.5</v>
      </c>
      <c r="AK443" s="134">
        <f t="shared" si="451"/>
        <v>0.125</v>
      </c>
      <c r="AL443" s="174">
        <f t="shared" ref="AL443:AU443" si="506">M443</f>
        <v>0.48</v>
      </c>
      <c r="AM443" s="174">
        <f t="shared" si="506"/>
        <v>0.06</v>
      </c>
      <c r="AN443" s="174">
        <f t="shared" si="506"/>
        <v>0</v>
      </c>
      <c r="AO443" s="174">
        <f t="shared" si="506"/>
        <v>0.22</v>
      </c>
      <c r="AP443" s="174">
        <f t="shared" si="506"/>
        <v>0</v>
      </c>
      <c r="AQ443" s="174">
        <f t="shared" si="506"/>
        <v>0</v>
      </c>
      <c r="AR443" s="174">
        <f t="shared" si="506"/>
        <v>0.1</v>
      </c>
      <c r="AS443" s="174">
        <f t="shared" si="506"/>
        <v>0.14</v>
      </c>
      <c r="AT443" s="174">
        <f t="shared" si="506"/>
        <v>0</v>
      </c>
      <c r="AU443" s="174">
        <f t="shared" si="506"/>
        <v>0</v>
      </c>
      <c r="AV443" s="175">
        <f t="shared" si="453"/>
        <v>1</v>
      </c>
      <c r="AW443" s="176" t="e">
        <f>#REF!/1000</f>
        <v>#REF!</v>
      </c>
      <c r="AX443" s="176" t="e">
        <f>#REF!/1000</f>
        <v>#REF!</v>
      </c>
      <c r="AY443" s="176" t="e">
        <f>#REF!/1000</f>
        <v>#REF!</v>
      </c>
      <c r="AZ443" s="176" t="e">
        <f>#REF!/1000</f>
        <v>#REF!</v>
      </c>
      <c r="BA443" s="176" t="e">
        <f>#REF!/1000</f>
        <v>#REF!</v>
      </c>
      <c r="BB443" s="176" t="e">
        <f>#REF!/1000</f>
        <v>#REF!</v>
      </c>
      <c r="BC443" s="176" t="e">
        <f>#REF!/1000</f>
        <v>#REF!</v>
      </c>
      <c r="BD443" s="176" t="e">
        <f>#REF!/1000</f>
        <v>#REF!</v>
      </c>
      <c r="BE443" s="177" t="e">
        <f>#REF!/1000</f>
        <v>#REF!</v>
      </c>
      <c r="BF443" s="177" t="e">
        <f>#REF!/1000</f>
        <v>#REF!</v>
      </c>
      <c r="BG443" s="178" t="e">
        <f t="shared" si="454"/>
        <v>#REF!</v>
      </c>
    </row>
    <row r="444" ht="16" customHeight="1" spans="1:59">
      <c r="A444" s="22">
        <v>438</v>
      </c>
      <c r="B444" s="39" t="s">
        <v>6039</v>
      </c>
      <c r="C444" s="68" t="s">
        <v>6040</v>
      </c>
      <c r="D444" s="22">
        <v>191</v>
      </c>
      <c r="E444" s="22">
        <v>2</v>
      </c>
      <c r="F444" s="144">
        <v>2605130838</v>
      </c>
      <c r="G444" s="144" t="s">
        <v>5794</v>
      </c>
      <c r="H444" s="144" t="s">
        <v>3696</v>
      </c>
      <c r="I444" s="144" t="s">
        <v>5326</v>
      </c>
      <c r="J444" s="144" t="s">
        <v>5327</v>
      </c>
      <c r="K444" s="144">
        <f t="shared" si="444"/>
        <v>77</v>
      </c>
      <c r="L444" s="157">
        <v>154</v>
      </c>
      <c r="M444" s="171"/>
      <c r="N444" s="171"/>
      <c r="O444" s="171">
        <v>0.25</v>
      </c>
      <c r="P444" s="171">
        <v>0.03</v>
      </c>
      <c r="Q444" s="171">
        <v>0.07</v>
      </c>
      <c r="R444" s="171"/>
      <c r="S444" s="171">
        <v>0.5</v>
      </c>
      <c r="T444" s="171">
        <v>0.15</v>
      </c>
      <c r="U444" s="171"/>
      <c r="V444" s="171"/>
      <c r="W444" s="22">
        <v>2</v>
      </c>
      <c r="X444" s="29">
        <v>4450</v>
      </c>
      <c r="Y444" s="29">
        <v>8900</v>
      </c>
      <c r="Z444" s="36">
        <v>4561.14</v>
      </c>
      <c r="AA444" s="36">
        <f t="shared" si="445"/>
        <v>2</v>
      </c>
      <c r="AB444" s="29"/>
      <c r="AC444" s="29" t="e">
        <f t="shared" si="446"/>
        <v>#REF!</v>
      </c>
      <c r="AD444" s="29" t="e">
        <f t="shared" si="447"/>
        <v>#REF!</v>
      </c>
      <c r="AE444" s="172" t="e">
        <f t="shared" si="448"/>
        <v>#REF!</v>
      </c>
      <c r="AF444" s="28"/>
      <c r="AG444" s="24">
        <v>154</v>
      </c>
      <c r="AH444" s="173">
        <f t="shared" si="449"/>
        <v>1</v>
      </c>
      <c r="AI444" s="173">
        <v>154</v>
      </c>
      <c r="AJ444" s="173">
        <f t="shared" si="450"/>
        <v>153</v>
      </c>
      <c r="AK444" s="134">
        <f t="shared" si="451"/>
        <v>77</v>
      </c>
      <c r="AL444" s="174">
        <f t="shared" ref="AL444:AU444" si="507">M444</f>
        <v>0</v>
      </c>
      <c r="AM444" s="174">
        <f t="shared" si="507"/>
        <v>0</v>
      </c>
      <c r="AN444" s="174">
        <f t="shared" si="507"/>
        <v>0.25</v>
      </c>
      <c r="AO444" s="174">
        <f t="shared" si="507"/>
        <v>0.03</v>
      </c>
      <c r="AP444" s="174">
        <f t="shared" si="507"/>
        <v>0.07</v>
      </c>
      <c r="AQ444" s="174">
        <f t="shared" si="507"/>
        <v>0</v>
      </c>
      <c r="AR444" s="174">
        <f t="shared" si="507"/>
        <v>0.5</v>
      </c>
      <c r="AS444" s="174">
        <f t="shared" si="507"/>
        <v>0.15</v>
      </c>
      <c r="AT444" s="174">
        <f t="shared" si="507"/>
        <v>0</v>
      </c>
      <c r="AU444" s="174">
        <f t="shared" si="507"/>
        <v>0</v>
      </c>
      <c r="AV444" s="175">
        <f t="shared" si="453"/>
        <v>1</v>
      </c>
      <c r="AW444" s="176" t="e">
        <f>#REF!/1000</f>
        <v>#REF!</v>
      </c>
      <c r="AX444" s="176" t="e">
        <f>#REF!/1000</f>
        <v>#REF!</v>
      </c>
      <c r="AY444" s="176" t="e">
        <f>#REF!/1000</f>
        <v>#REF!</v>
      </c>
      <c r="AZ444" s="176" t="e">
        <f>#REF!/1000</f>
        <v>#REF!</v>
      </c>
      <c r="BA444" s="176" t="e">
        <f>#REF!/1000</f>
        <v>#REF!</v>
      </c>
      <c r="BB444" s="176" t="e">
        <f>#REF!/1000</f>
        <v>#REF!</v>
      </c>
      <c r="BC444" s="176" t="e">
        <f>#REF!/1000</f>
        <v>#REF!</v>
      </c>
      <c r="BD444" s="176" t="e">
        <f>#REF!/1000</f>
        <v>#REF!</v>
      </c>
      <c r="BE444" s="177" t="e">
        <f>#REF!/1000</f>
        <v>#REF!</v>
      </c>
      <c r="BF444" s="177" t="e">
        <f>#REF!/1000</f>
        <v>#REF!</v>
      </c>
      <c r="BG444" s="178" t="e">
        <f t="shared" si="454"/>
        <v>#REF!</v>
      </c>
    </row>
    <row r="445" ht="16" customHeight="1" spans="1:59">
      <c r="A445" s="22">
        <v>439</v>
      </c>
      <c r="B445" s="39" t="s">
        <v>6039</v>
      </c>
      <c r="C445" s="68" t="s">
        <v>6040</v>
      </c>
      <c r="D445" s="22">
        <v>191</v>
      </c>
      <c r="E445" s="22">
        <v>2</v>
      </c>
      <c r="F445" s="144">
        <v>2605131442</v>
      </c>
      <c r="G445" s="144" t="s">
        <v>3693</v>
      </c>
      <c r="H445" s="144" t="s">
        <v>3693</v>
      </c>
      <c r="I445" s="144" t="s">
        <v>5326</v>
      </c>
      <c r="J445" s="144" t="s">
        <v>5327</v>
      </c>
      <c r="K445" s="144">
        <f t="shared" si="444"/>
        <v>77</v>
      </c>
      <c r="L445" s="157">
        <v>154</v>
      </c>
      <c r="M445" s="171"/>
      <c r="N445" s="171"/>
      <c r="O445" s="171">
        <v>0.25</v>
      </c>
      <c r="P445" s="171">
        <v>0.03</v>
      </c>
      <c r="Q445" s="171">
        <v>0.07</v>
      </c>
      <c r="R445" s="171"/>
      <c r="S445" s="171">
        <v>0.5</v>
      </c>
      <c r="T445" s="171">
        <v>0.15</v>
      </c>
      <c r="U445" s="171"/>
      <c r="V445" s="171"/>
      <c r="W445" s="22">
        <v>2</v>
      </c>
      <c r="X445" s="29">
        <v>4450</v>
      </c>
      <c r="Y445" s="29">
        <v>8900</v>
      </c>
      <c r="Z445" s="36">
        <v>4561.14</v>
      </c>
      <c r="AA445" s="36">
        <f t="shared" si="445"/>
        <v>2</v>
      </c>
      <c r="AB445" s="29"/>
      <c r="AC445" s="29" t="e">
        <f t="shared" si="446"/>
        <v>#REF!</v>
      </c>
      <c r="AD445" s="29" t="e">
        <f t="shared" si="447"/>
        <v>#REF!</v>
      </c>
      <c r="AE445" s="172" t="e">
        <f t="shared" si="448"/>
        <v>#REF!</v>
      </c>
      <c r="AF445" s="28"/>
      <c r="AG445" s="24">
        <v>154</v>
      </c>
      <c r="AH445" s="173">
        <f t="shared" si="449"/>
        <v>1</v>
      </c>
      <c r="AI445" s="173">
        <v>154</v>
      </c>
      <c r="AJ445" s="173">
        <f t="shared" si="450"/>
        <v>153</v>
      </c>
      <c r="AK445" s="134">
        <f t="shared" si="451"/>
        <v>77</v>
      </c>
      <c r="AL445" s="174">
        <f t="shared" ref="AL445:AU445" si="508">M445</f>
        <v>0</v>
      </c>
      <c r="AM445" s="174">
        <f t="shared" si="508"/>
        <v>0</v>
      </c>
      <c r="AN445" s="174">
        <f t="shared" si="508"/>
        <v>0.25</v>
      </c>
      <c r="AO445" s="174">
        <f t="shared" si="508"/>
        <v>0.03</v>
      </c>
      <c r="AP445" s="174">
        <f t="shared" si="508"/>
        <v>0.07</v>
      </c>
      <c r="AQ445" s="174">
        <f t="shared" si="508"/>
        <v>0</v>
      </c>
      <c r="AR445" s="174">
        <f t="shared" si="508"/>
        <v>0.5</v>
      </c>
      <c r="AS445" s="174">
        <f t="shared" si="508"/>
        <v>0.15</v>
      </c>
      <c r="AT445" s="174">
        <f t="shared" si="508"/>
        <v>0</v>
      </c>
      <c r="AU445" s="174">
        <f t="shared" si="508"/>
        <v>0</v>
      </c>
      <c r="AV445" s="175">
        <f t="shared" si="453"/>
        <v>1</v>
      </c>
      <c r="AW445" s="176" t="e">
        <f>#REF!/1000</f>
        <v>#REF!</v>
      </c>
      <c r="AX445" s="176" t="e">
        <f>#REF!/1000</f>
        <v>#REF!</v>
      </c>
      <c r="AY445" s="176" t="e">
        <f>#REF!/1000</f>
        <v>#REF!</v>
      </c>
      <c r="AZ445" s="176" t="e">
        <f>#REF!/1000</f>
        <v>#REF!</v>
      </c>
      <c r="BA445" s="176" t="e">
        <f>#REF!/1000</f>
        <v>#REF!</v>
      </c>
      <c r="BB445" s="176" t="e">
        <f>#REF!/1000</f>
        <v>#REF!</v>
      </c>
      <c r="BC445" s="176" t="e">
        <f>#REF!/1000</f>
        <v>#REF!</v>
      </c>
      <c r="BD445" s="176" t="e">
        <f>#REF!/1000</f>
        <v>#REF!</v>
      </c>
      <c r="BE445" s="177" t="e">
        <f>#REF!/1000</f>
        <v>#REF!</v>
      </c>
      <c r="BF445" s="177" t="e">
        <f>#REF!/1000</f>
        <v>#REF!</v>
      </c>
      <c r="BG445" s="178" t="e">
        <f t="shared" si="454"/>
        <v>#REF!</v>
      </c>
    </row>
    <row r="446" ht="16" customHeight="1" spans="1:59">
      <c r="A446" s="22">
        <v>440</v>
      </c>
      <c r="B446" s="39" t="s">
        <v>6041</v>
      </c>
      <c r="C446" s="68" t="s">
        <v>6042</v>
      </c>
      <c r="D446" s="22">
        <v>181</v>
      </c>
      <c r="E446" s="22">
        <v>1</v>
      </c>
      <c r="F446" s="144">
        <v>2605131245</v>
      </c>
      <c r="G446" s="144" t="s">
        <v>3693</v>
      </c>
      <c r="H446" s="144" t="s">
        <v>3693</v>
      </c>
      <c r="I446" s="144" t="s">
        <v>5326</v>
      </c>
      <c r="J446" s="144" t="s">
        <v>5327</v>
      </c>
      <c r="K446" s="144">
        <f t="shared" si="444"/>
        <v>2</v>
      </c>
      <c r="L446" s="157">
        <v>2</v>
      </c>
      <c r="M446" s="171"/>
      <c r="N446" s="171">
        <v>0.15</v>
      </c>
      <c r="O446" s="171">
        <v>0.5</v>
      </c>
      <c r="P446" s="171">
        <v>0.02</v>
      </c>
      <c r="Q446" s="171"/>
      <c r="R446" s="171">
        <v>0.01</v>
      </c>
      <c r="S446" s="171">
        <v>0.25</v>
      </c>
      <c r="T446" s="171">
        <v>0.07</v>
      </c>
      <c r="U446" s="171"/>
      <c r="V446" s="171"/>
      <c r="W446" s="22">
        <v>1</v>
      </c>
      <c r="X446" s="29">
        <v>30766.66</v>
      </c>
      <c r="Y446" s="29">
        <v>30766.66</v>
      </c>
      <c r="Z446" s="36">
        <v>18712.35</v>
      </c>
      <c r="AA446" s="36">
        <f t="shared" si="445"/>
        <v>1</v>
      </c>
      <c r="AB446" s="29"/>
      <c r="AC446" s="29" t="e">
        <f t="shared" si="446"/>
        <v>#REF!</v>
      </c>
      <c r="AD446" s="29" t="e">
        <f t="shared" si="447"/>
        <v>#REF!</v>
      </c>
      <c r="AE446" s="172" t="e">
        <f t="shared" si="448"/>
        <v>#REF!</v>
      </c>
      <c r="AF446" s="28"/>
      <c r="AG446" s="24">
        <v>2</v>
      </c>
      <c r="AH446" s="173">
        <f t="shared" si="449"/>
        <v>1</v>
      </c>
      <c r="AI446" s="173">
        <v>2</v>
      </c>
      <c r="AJ446" s="173">
        <f t="shared" si="450"/>
        <v>1</v>
      </c>
      <c r="AK446" s="134">
        <f t="shared" si="451"/>
        <v>2</v>
      </c>
      <c r="AL446" s="174">
        <f t="shared" ref="AL446:AU446" si="509">M446</f>
        <v>0</v>
      </c>
      <c r="AM446" s="174">
        <f t="shared" si="509"/>
        <v>0.15</v>
      </c>
      <c r="AN446" s="174">
        <f t="shared" si="509"/>
        <v>0.5</v>
      </c>
      <c r="AO446" s="174">
        <f t="shared" si="509"/>
        <v>0.02</v>
      </c>
      <c r="AP446" s="174">
        <f t="shared" si="509"/>
        <v>0</v>
      </c>
      <c r="AQ446" s="174">
        <f t="shared" si="509"/>
        <v>0.01</v>
      </c>
      <c r="AR446" s="174">
        <f t="shared" si="509"/>
        <v>0.25</v>
      </c>
      <c r="AS446" s="174">
        <f t="shared" si="509"/>
        <v>0.07</v>
      </c>
      <c r="AT446" s="174">
        <f t="shared" si="509"/>
        <v>0</v>
      </c>
      <c r="AU446" s="174">
        <f t="shared" si="509"/>
        <v>0</v>
      </c>
      <c r="AV446" s="175">
        <f t="shared" si="453"/>
        <v>1</v>
      </c>
      <c r="AW446" s="176" t="e">
        <f>#REF!/1000</f>
        <v>#REF!</v>
      </c>
      <c r="AX446" s="176" t="e">
        <f>#REF!/1000</f>
        <v>#REF!</v>
      </c>
      <c r="AY446" s="176" t="e">
        <f>#REF!/1000</f>
        <v>#REF!</v>
      </c>
      <c r="AZ446" s="176" t="e">
        <f>#REF!/1000</f>
        <v>#REF!</v>
      </c>
      <c r="BA446" s="176" t="e">
        <f>#REF!/1000</f>
        <v>#REF!</v>
      </c>
      <c r="BB446" s="176" t="e">
        <f>#REF!/1000</f>
        <v>#REF!</v>
      </c>
      <c r="BC446" s="176" t="e">
        <f>#REF!/1000</f>
        <v>#REF!</v>
      </c>
      <c r="BD446" s="176" t="e">
        <f>#REF!/1000</f>
        <v>#REF!</v>
      </c>
      <c r="BE446" s="177" t="e">
        <f>#REF!/1000</f>
        <v>#REF!</v>
      </c>
      <c r="BF446" s="177" t="e">
        <f>#REF!/1000</f>
        <v>#REF!</v>
      </c>
      <c r="BG446" s="178" t="e">
        <f t="shared" si="454"/>
        <v>#REF!</v>
      </c>
    </row>
    <row r="447" ht="16" customHeight="1" spans="1:59">
      <c r="A447" s="22">
        <v>441</v>
      </c>
      <c r="B447" s="39" t="s">
        <v>6043</v>
      </c>
      <c r="C447" s="68" t="s">
        <v>6044</v>
      </c>
      <c r="D447" s="22">
        <v>126</v>
      </c>
      <c r="E447" s="22">
        <v>1</v>
      </c>
      <c r="F447" s="144">
        <v>2406190126</v>
      </c>
      <c r="G447" s="144" t="s">
        <v>5681</v>
      </c>
      <c r="H447" s="144" t="s">
        <v>3895</v>
      </c>
      <c r="I447" s="144" t="s">
        <v>5682</v>
      </c>
      <c r="J447" s="144" t="s">
        <v>5683</v>
      </c>
      <c r="K447" s="144">
        <f t="shared" si="444"/>
        <v>1.5</v>
      </c>
      <c r="L447" s="157">
        <v>1.5</v>
      </c>
      <c r="M447" s="171">
        <v>0.493333333333333</v>
      </c>
      <c r="N447" s="171">
        <v>0.0533333333333333</v>
      </c>
      <c r="O447" s="171"/>
      <c r="P447" s="171">
        <v>0.22</v>
      </c>
      <c r="Q447" s="171"/>
      <c r="R447" s="171"/>
      <c r="S447" s="171">
        <v>0.1</v>
      </c>
      <c r="T447" s="171">
        <v>0.133333333333333</v>
      </c>
      <c r="U447" s="171"/>
      <c r="V447" s="171"/>
      <c r="W447" s="22">
        <v>1</v>
      </c>
      <c r="X447" s="29">
        <v>33060</v>
      </c>
      <c r="Y447" s="29">
        <v>33060</v>
      </c>
      <c r="Z447" s="36">
        <v>19394.57</v>
      </c>
      <c r="AA447" s="36">
        <f t="shared" si="445"/>
        <v>1</v>
      </c>
      <c r="AB447" s="29"/>
      <c r="AC447" s="29" t="e">
        <f t="shared" si="446"/>
        <v>#REF!</v>
      </c>
      <c r="AD447" s="29" t="e">
        <f t="shared" si="447"/>
        <v>#REF!</v>
      </c>
      <c r="AE447" s="172" t="e">
        <f t="shared" si="448"/>
        <v>#REF!</v>
      </c>
      <c r="AF447" s="28"/>
      <c r="AG447" s="24">
        <v>1.5</v>
      </c>
      <c r="AH447" s="173">
        <f t="shared" si="449"/>
        <v>0.999999999999999</v>
      </c>
      <c r="AI447" s="173"/>
      <c r="AJ447" s="173">
        <f t="shared" si="450"/>
        <v>0.500000000000001</v>
      </c>
      <c r="AK447" s="134">
        <f t="shared" si="451"/>
        <v>1.5</v>
      </c>
      <c r="AL447" s="174">
        <f t="shared" ref="AL447:AU447" si="510">M447</f>
        <v>0.493333333333333</v>
      </c>
      <c r="AM447" s="174">
        <f t="shared" si="510"/>
        <v>0.0533333333333333</v>
      </c>
      <c r="AN447" s="174">
        <f t="shared" si="510"/>
        <v>0</v>
      </c>
      <c r="AO447" s="174">
        <f t="shared" si="510"/>
        <v>0.22</v>
      </c>
      <c r="AP447" s="174">
        <f t="shared" si="510"/>
        <v>0</v>
      </c>
      <c r="AQ447" s="174">
        <f t="shared" si="510"/>
        <v>0</v>
      </c>
      <c r="AR447" s="174">
        <f t="shared" si="510"/>
        <v>0.1</v>
      </c>
      <c r="AS447" s="174">
        <f t="shared" si="510"/>
        <v>0.133333333333333</v>
      </c>
      <c r="AT447" s="174">
        <f t="shared" si="510"/>
        <v>0</v>
      </c>
      <c r="AU447" s="174">
        <f t="shared" si="510"/>
        <v>0</v>
      </c>
      <c r="AV447" s="175">
        <f t="shared" si="453"/>
        <v>0.999999999999999</v>
      </c>
      <c r="AW447" s="176" t="e">
        <f>#REF!/1000</f>
        <v>#REF!</v>
      </c>
      <c r="AX447" s="176" t="e">
        <f>#REF!/1000</f>
        <v>#REF!</v>
      </c>
      <c r="AY447" s="176" t="e">
        <f>#REF!/1000</f>
        <v>#REF!</v>
      </c>
      <c r="AZ447" s="176" t="e">
        <f>#REF!/1000</f>
        <v>#REF!</v>
      </c>
      <c r="BA447" s="176" t="e">
        <f>#REF!/1000</f>
        <v>#REF!</v>
      </c>
      <c r="BB447" s="176" t="e">
        <f>#REF!/1000</f>
        <v>#REF!</v>
      </c>
      <c r="BC447" s="176" t="e">
        <f>#REF!/1000</f>
        <v>#REF!</v>
      </c>
      <c r="BD447" s="176" t="e">
        <f>#REF!/1000</f>
        <v>#REF!</v>
      </c>
      <c r="BE447" s="177" t="e">
        <f>#REF!/1000</f>
        <v>#REF!</v>
      </c>
      <c r="BF447" s="177" t="e">
        <f>#REF!/1000</f>
        <v>#REF!</v>
      </c>
      <c r="BG447" s="178" t="e">
        <f t="shared" si="454"/>
        <v>#REF!</v>
      </c>
    </row>
    <row r="448" ht="16" customHeight="1" spans="1:59">
      <c r="A448" s="22">
        <v>442</v>
      </c>
      <c r="B448" s="39" t="s">
        <v>6045</v>
      </c>
      <c r="C448" s="68" t="s">
        <v>6046</v>
      </c>
      <c r="D448" s="22">
        <v>142</v>
      </c>
      <c r="E448" s="22">
        <v>1</v>
      </c>
      <c r="F448" s="144">
        <v>82562</v>
      </c>
      <c r="G448" s="144" t="s">
        <v>3704</v>
      </c>
      <c r="H448" s="144" t="s">
        <v>3704</v>
      </c>
      <c r="I448" s="144" t="s">
        <v>5321</v>
      </c>
      <c r="J448" s="144" t="s">
        <v>5314</v>
      </c>
      <c r="K448" s="144">
        <f t="shared" si="444"/>
        <v>1.5</v>
      </c>
      <c r="L448" s="157">
        <v>1.5</v>
      </c>
      <c r="M448" s="171">
        <v>0.493333333333333</v>
      </c>
      <c r="N448" s="171">
        <v>0.0533333333333333</v>
      </c>
      <c r="O448" s="171"/>
      <c r="P448" s="171">
        <v>0.22</v>
      </c>
      <c r="Q448" s="171"/>
      <c r="R448" s="171"/>
      <c r="S448" s="171">
        <v>0.1</v>
      </c>
      <c r="T448" s="171">
        <v>0.133333333333333</v>
      </c>
      <c r="U448" s="171"/>
      <c r="V448" s="171"/>
      <c r="W448" s="22">
        <v>1</v>
      </c>
      <c r="X448" s="29">
        <v>15700.27</v>
      </c>
      <c r="Y448" s="29">
        <v>15700.27</v>
      </c>
      <c r="Z448" s="36">
        <v>6529.83</v>
      </c>
      <c r="AA448" s="36">
        <f t="shared" si="445"/>
        <v>1</v>
      </c>
      <c r="AB448" s="29"/>
      <c r="AC448" s="29" t="e">
        <f t="shared" si="446"/>
        <v>#REF!</v>
      </c>
      <c r="AD448" s="29" t="e">
        <f t="shared" si="447"/>
        <v>#REF!</v>
      </c>
      <c r="AE448" s="172" t="e">
        <f t="shared" si="448"/>
        <v>#REF!</v>
      </c>
      <c r="AF448" s="28"/>
      <c r="AG448" s="24">
        <v>1.5</v>
      </c>
      <c r="AH448" s="173">
        <f t="shared" si="449"/>
        <v>0.999999999999999</v>
      </c>
      <c r="AI448" s="173"/>
      <c r="AJ448" s="173">
        <f t="shared" si="450"/>
        <v>0.500000000000001</v>
      </c>
      <c r="AK448" s="134">
        <f t="shared" si="451"/>
        <v>1.5</v>
      </c>
      <c r="AL448" s="174">
        <f t="shared" ref="AL448:AU448" si="511">M448</f>
        <v>0.493333333333333</v>
      </c>
      <c r="AM448" s="174">
        <f t="shared" si="511"/>
        <v>0.0533333333333333</v>
      </c>
      <c r="AN448" s="174">
        <f t="shared" si="511"/>
        <v>0</v>
      </c>
      <c r="AO448" s="174">
        <f t="shared" si="511"/>
        <v>0.22</v>
      </c>
      <c r="AP448" s="174">
        <f t="shared" si="511"/>
        <v>0</v>
      </c>
      <c r="AQ448" s="174">
        <f t="shared" si="511"/>
        <v>0</v>
      </c>
      <c r="AR448" s="174">
        <f t="shared" si="511"/>
        <v>0.1</v>
      </c>
      <c r="AS448" s="174">
        <f t="shared" si="511"/>
        <v>0.133333333333333</v>
      </c>
      <c r="AT448" s="174">
        <f t="shared" si="511"/>
        <v>0</v>
      </c>
      <c r="AU448" s="174">
        <f t="shared" si="511"/>
        <v>0</v>
      </c>
      <c r="AV448" s="175">
        <f t="shared" si="453"/>
        <v>0.999999999999999</v>
      </c>
      <c r="AW448" s="176" t="e">
        <f>#REF!/1000</f>
        <v>#REF!</v>
      </c>
      <c r="AX448" s="176" t="e">
        <f>#REF!/1000</f>
        <v>#REF!</v>
      </c>
      <c r="AY448" s="176" t="e">
        <f>#REF!/1000</f>
        <v>#REF!</v>
      </c>
      <c r="AZ448" s="176" t="e">
        <f>#REF!/1000</f>
        <v>#REF!</v>
      </c>
      <c r="BA448" s="176" t="e">
        <f>#REF!/1000</f>
        <v>#REF!</v>
      </c>
      <c r="BB448" s="176" t="e">
        <f>#REF!/1000</f>
        <v>#REF!</v>
      </c>
      <c r="BC448" s="176" t="e">
        <f>#REF!/1000</f>
        <v>#REF!</v>
      </c>
      <c r="BD448" s="176" t="e">
        <f>#REF!/1000</f>
        <v>#REF!</v>
      </c>
      <c r="BE448" s="177" t="e">
        <f>#REF!/1000</f>
        <v>#REF!</v>
      </c>
      <c r="BF448" s="177" t="e">
        <f>#REF!/1000</f>
        <v>#REF!</v>
      </c>
      <c r="BG448" s="178" t="e">
        <f t="shared" si="454"/>
        <v>#REF!</v>
      </c>
    </row>
    <row r="449" ht="16" customHeight="1" spans="1:59">
      <c r="A449" s="22">
        <v>443</v>
      </c>
      <c r="B449" s="39" t="s">
        <v>6047</v>
      </c>
      <c r="C449" s="68" t="s">
        <v>6048</v>
      </c>
      <c r="D449" s="22">
        <v>171</v>
      </c>
      <c r="E449" s="22">
        <v>1</v>
      </c>
      <c r="F449" s="144">
        <v>82561</v>
      </c>
      <c r="G449" s="144" t="s">
        <v>3704</v>
      </c>
      <c r="H449" s="144" t="s">
        <v>3704</v>
      </c>
      <c r="I449" s="144" t="s">
        <v>5321</v>
      </c>
      <c r="J449" s="144" t="s">
        <v>5314</v>
      </c>
      <c r="K449" s="144">
        <f t="shared" si="444"/>
        <v>1.5</v>
      </c>
      <c r="L449" s="157">
        <v>1.5</v>
      </c>
      <c r="M449" s="171">
        <v>0.493333333333333</v>
      </c>
      <c r="N449" s="171">
        <v>0.0533333333333333</v>
      </c>
      <c r="O449" s="171"/>
      <c r="P449" s="171">
        <v>0.22</v>
      </c>
      <c r="Q449" s="171"/>
      <c r="R449" s="171"/>
      <c r="S449" s="171">
        <v>0.1</v>
      </c>
      <c r="T449" s="171">
        <v>0.133333333333333</v>
      </c>
      <c r="U449" s="171"/>
      <c r="V449" s="171"/>
      <c r="W449" s="22">
        <v>1</v>
      </c>
      <c r="X449" s="29">
        <v>8899.23</v>
      </c>
      <c r="Y449" s="29">
        <v>8899.23</v>
      </c>
      <c r="Z449" s="36">
        <v>3606.03</v>
      </c>
      <c r="AA449" s="36">
        <f t="shared" si="445"/>
        <v>1</v>
      </c>
      <c r="AB449" s="29"/>
      <c r="AC449" s="29" t="e">
        <f t="shared" si="446"/>
        <v>#REF!</v>
      </c>
      <c r="AD449" s="29" t="e">
        <f t="shared" si="447"/>
        <v>#REF!</v>
      </c>
      <c r="AE449" s="172" t="e">
        <f t="shared" si="448"/>
        <v>#REF!</v>
      </c>
      <c r="AF449" s="28"/>
      <c r="AG449" s="24">
        <v>1.5</v>
      </c>
      <c r="AH449" s="173">
        <f t="shared" si="449"/>
        <v>0.999999999999999</v>
      </c>
      <c r="AI449" s="173"/>
      <c r="AJ449" s="173">
        <f t="shared" si="450"/>
        <v>0.500000000000001</v>
      </c>
      <c r="AK449" s="134">
        <f t="shared" si="451"/>
        <v>1.5</v>
      </c>
      <c r="AL449" s="174">
        <f t="shared" ref="AL449:AU449" si="512">M449</f>
        <v>0.493333333333333</v>
      </c>
      <c r="AM449" s="174">
        <f t="shared" si="512"/>
        <v>0.0533333333333333</v>
      </c>
      <c r="AN449" s="174">
        <f t="shared" si="512"/>
        <v>0</v>
      </c>
      <c r="AO449" s="174">
        <f t="shared" si="512"/>
        <v>0.22</v>
      </c>
      <c r="AP449" s="174">
        <f t="shared" si="512"/>
        <v>0</v>
      </c>
      <c r="AQ449" s="174">
        <f t="shared" si="512"/>
        <v>0</v>
      </c>
      <c r="AR449" s="174">
        <f t="shared" si="512"/>
        <v>0.1</v>
      </c>
      <c r="AS449" s="174">
        <f t="shared" si="512"/>
        <v>0.133333333333333</v>
      </c>
      <c r="AT449" s="174">
        <f t="shared" si="512"/>
        <v>0</v>
      </c>
      <c r="AU449" s="174">
        <f t="shared" si="512"/>
        <v>0</v>
      </c>
      <c r="AV449" s="175">
        <f t="shared" si="453"/>
        <v>0.999999999999999</v>
      </c>
      <c r="AW449" s="176" t="e">
        <f>#REF!/1000</f>
        <v>#REF!</v>
      </c>
      <c r="AX449" s="176" t="e">
        <f>#REF!/1000</f>
        <v>#REF!</v>
      </c>
      <c r="AY449" s="176" t="e">
        <f>#REF!/1000</f>
        <v>#REF!</v>
      </c>
      <c r="AZ449" s="176" t="e">
        <f>#REF!/1000</f>
        <v>#REF!</v>
      </c>
      <c r="BA449" s="176" t="e">
        <f>#REF!/1000</f>
        <v>#REF!</v>
      </c>
      <c r="BB449" s="176" t="e">
        <f>#REF!/1000</f>
        <v>#REF!</v>
      </c>
      <c r="BC449" s="176" t="e">
        <f>#REF!/1000</f>
        <v>#REF!</v>
      </c>
      <c r="BD449" s="176" t="e">
        <f>#REF!/1000</f>
        <v>#REF!</v>
      </c>
      <c r="BE449" s="177" t="e">
        <f>#REF!/1000</f>
        <v>#REF!</v>
      </c>
      <c r="BF449" s="177" t="e">
        <f>#REF!/1000</f>
        <v>#REF!</v>
      </c>
      <c r="BG449" s="178" t="e">
        <f t="shared" si="454"/>
        <v>#REF!</v>
      </c>
    </row>
    <row r="450" ht="16" customHeight="1" spans="1:59">
      <c r="A450" s="22">
        <v>444</v>
      </c>
      <c r="B450" s="39" t="s">
        <v>6049</v>
      </c>
      <c r="C450" s="68" t="s">
        <v>6050</v>
      </c>
      <c r="D450" s="22">
        <v>171</v>
      </c>
      <c r="E450" s="22">
        <v>1</v>
      </c>
      <c r="F450" s="144">
        <v>82560</v>
      </c>
      <c r="G450" s="144" t="s">
        <v>3704</v>
      </c>
      <c r="H450" s="144" t="s">
        <v>3704</v>
      </c>
      <c r="I450" s="144" t="s">
        <v>5321</v>
      </c>
      <c r="J450" s="144" t="s">
        <v>5314</v>
      </c>
      <c r="K450" s="144">
        <f t="shared" si="444"/>
        <v>1.5</v>
      </c>
      <c r="L450" s="157">
        <v>1.5</v>
      </c>
      <c r="M450" s="171">
        <v>0.493333333333333</v>
      </c>
      <c r="N450" s="171">
        <v>0.0533333333333333</v>
      </c>
      <c r="O450" s="171"/>
      <c r="P450" s="171">
        <v>0.22</v>
      </c>
      <c r="Q450" s="171"/>
      <c r="R450" s="171"/>
      <c r="S450" s="171">
        <v>0.1</v>
      </c>
      <c r="T450" s="171">
        <v>0.133333333333333</v>
      </c>
      <c r="U450" s="171"/>
      <c r="V450" s="171"/>
      <c r="W450" s="22">
        <v>1</v>
      </c>
      <c r="X450" s="29">
        <v>4529.91</v>
      </c>
      <c r="Y450" s="29">
        <v>4529.91</v>
      </c>
      <c r="Z450" s="36">
        <v>1422.92</v>
      </c>
      <c r="AA450" s="36">
        <f t="shared" si="445"/>
        <v>1</v>
      </c>
      <c r="AB450" s="29"/>
      <c r="AC450" s="29" t="e">
        <f t="shared" si="446"/>
        <v>#REF!</v>
      </c>
      <c r="AD450" s="29" t="e">
        <f t="shared" si="447"/>
        <v>#REF!</v>
      </c>
      <c r="AE450" s="172" t="e">
        <f t="shared" si="448"/>
        <v>#REF!</v>
      </c>
      <c r="AF450" s="28"/>
      <c r="AG450" s="24">
        <v>1.5</v>
      </c>
      <c r="AH450" s="173">
        <f t="shared" si="449"/>
        <v>0.999999999999999</v>
      </c>
      <c r="AI450" s="173"/>
      <c r="AJ450" s="173">
        <f t="shared" si="450"/>
        <v>0.500000000000001</v>
      </c>
      <c r="AK450" s="134">
        <f t="shared" si="451"/>
        <v>1.5</v>
      </c>
      <c r="AL450" s="174">
        <f t="shared" ref="AL450:AU450" si="513">M450</f>
        <v>0.493333333333333</v>
      </c>
      <c r="AM450" s="174">
        <f t="shared" si="513"/>
        <v>0.0533333333333333</v>
      </c>
      <c r="AN450" s="174">
        <f t="shared" si="513"/>
        <v>0</v>
      </c>
      <c r="AO450" s="174">
        <f t="shared" si="513"/>
        <v>0.22</v>
      </c>
      <c r="AP450" s="174">
        <f t="shared" si="513"/>
        <v>0</v>
      </c>
      <c r="AQ450" s="174">
        <f t="shared" si="513"/>
        <v>0</v>
      </c>
      <c r="AR450" s="174">
        <f t="shared" si="513"/>
        <v>0.1</v>
      </c>
      <c r="AS450" s="174">
        <f t="shared" si="513"/>
        <v>0.133333333333333</v>
      </c>
      <c r="AT450" s="174">
        <f t="shared" si="513"/>
        <v>0</v>
      </c>
      <c r="AU450" s="174">
        <f t="shared" si="513"/>
        <v>0</v>
      </c>
      <c r="AV450" s="175">
        <f t="shared" si="453"/>
        <v>0.999999999999999</v>
      </c>
      <c r="AW450" s="176" t="e">
        <f>#REF!/1000</f>
        <v>#REF!</v>
      </c>
      <c r="AX450" s="176" t="e">
        <f>#REF!/1000</f>
        <v>#REF!</v>
      </c>
      <c r="AY450" s="176" t="e">
        <f>#REF!/1000</f>
        <v>#REF!</v>
      </c>
      <c r="AZ450" s="176" t="e">
        <f>#REF!/1000</f>
        <v>#REF!</v>
      </c>
      <c r="BA450" s="176" t="e">
        <f>#REF!/1000</f>
        <v>#REF!</v>
      </c>
      <c r="BB450" s="176" t="e">
        <f>#REF!/1000</f>
        <v>#REF!</v>
      </c>
      <c r="BC450" s="176" t="e">
        <f>#REF!/1000</f>
        <v>#REF!</v>
      </c>
      <c r="BD450" s="176" t="e">
        <f>#REF!/1000</f>
        <v>#REF!</v>
      </c>
      <c r="BE450" s="177" t="e">
        <f>#REF!/1000</f>
        <v>#REF!</v>
      </c>
      <c r="BF450" s="177" t="e">
        <f>#REF!/1000</f>
        <v>#REF!</v>
      </c>
      <c r="BG450" s="178" t="e">
        <f t="shared" si="454"/>
        <v>#REF!</v>
      </c>
    </row>
    <row r="451" ht="16" customHeight="1" spans="1:59">
      <c r="A451" s="22">
        <v>445</v>
      </c>
      <c r="B451" s="39" t="s">
        <v>6051</v>
      </c>
      <c r="C451" s="68" t="s">
        <v>6052</v>
      </c>
      <c r="D451" s="22">
        <v>165</v>
      </c>
      <c r="E451" s="22">
        <v>1</v>
      </c>
      <c r="F451" s="144">
        <v>82765</v>
      </c>
      <c r="G451" s="144" t="s">
        <v>3704</v>
      </c>
      <c r="H451" s="144" t="s">
        <v>3704</v>
      </c>
      <c r="I451" s="144" t="s">
        <v>5321</v>
      </c>
      <c r="J451" s="144" t="s">
        <v>5314</v>
      </c>
      <c r="K451" s="144">
        <f t="shared" si="444"/>
        <v>1.5</v>
      </c>
      <c r="L451" s="157">
        <v>1.5</v>
      </c>
      <c r="M451" s="171">
        <v>0.493333333333333</v>
      </c>
      <c r="N451" s="171">
        <v>0.0533333333333333</v>
      </c>
      <c r="O451" s="171"/>
      <c r="P451" s="171">
        <v>0.22</v>
      </c>
      <c r="Q451" s="171"/>
      <c r="R451" s="171"/>
      <c r="S451" s="171">
        <v>0.1</v>
      </c>
      <c r="T451" s="171">
        <v>0.133333333333333</v>
      </c>
      <c r="U451" s="171"/>
      <c r="V451" s="171"/>
      <c r="W451" s="22">
        <v>1</v>
      </c>
      <c r="X451" s="29">
        <v>3637.86</v>
      </c>
      <c r="Y451" s="29">
        <v>3637.86</v>
      </c>
      <c r="Z451" s="36">
        <v>1062.32</v>
      </c>
      <c r="AA451" s="36">
        <f t="shared" si="445"/>
        <v>1</v>
      </c>
      <c r="AB451" s="29"/>
      <c r="AC451" s="29" t="e">
        <f t="shared" si="446"/>
        <v>#REF!</v>
      </c>
      <c r="AD451" s="29" t="e">
        <f t="shared" si="447"/>
        <v>#REF!</v>
      </c>
      <c r="AE451" s="172" t="e">
        <f t="shared" si="448"/>
        <v>#REF!</v>
      </c>
      <c r="AF451" s="28"/>
      <c r="AG451" s="24">
        <v>1.5</v>
      </c>
      <c r="AH451" s="173">
        <f t="shared" si="449"/>
        <v>0.999999999999999</v>
      </c>
      <c r="AI451" s="173"/>
      <c r="AJ451" s="173">
        <f t="shared" si="450"/>
        <v>0.500000000000001</v>
      </c>
      <c r="AK451" s="134">
        <f t="shared" si="451"/>
        <v>1.5</v>
      </c>
      <c r="AL451" s="174">
        <f t="shared" ref="AL451:AU451" si="514">M451</f>
        <v>0.493333333333333</v>
      </c>
      <c r="AM451" s="174">
        <f t="shared" si="514"/>
        <v>0.0533333333333333</v>
      </c>
      <c r="AN451" s="174">
        <f t="shared" si="514"/>
        <v>0</v>
      </c>
      <c r="AO451" s="174">
        <f t="shared" si="514"/>
        <v>0.22</v>
      </c>
      <c r="AP451" s="174">
        <f t="shared" si="514"/>
        <v>0</v>
      </c>
      <c r="AQ451" s="174">
        <f t="shared" si="514"/>
        <v>0</v>
      </c>
      <c r="AR451" s="174">
        <f t="shared" si="514"/>
        <v>0.1</v>
      </c>
      <c r="AS451" s="174">
        <f t="shared" si="514"/>
        <v>0.133333333333333</v>
      </c>
      <c r="AT451" s="174">
        <f t="shared" si="514"/>
        <v>0</v>
      </c>
      <c r="AU451" s="174">
        <f t="shared" si="514"/>
        <v>0</v>
      </c>
      <c r="AV451" s="175">
        <f t="shared" si="453"/>
        <v>0.999999999999999</v>
      </c>
      <c r="AW451" s="176" t="e">
        <f>#REF!/1000</f>
        <v>#REF!</v>
      </c>
      <c r="AX451" s="176" t="e">
        <f>#REF!/1000</f>
        <v>#REF!</v>
      </c>
      <c r="AY451" s="176" t="e">
        <f>#REF!/1000</f>
        <v>#REF!</v>
      </c>
      <c r="AZ451" s="176" t="e">
        <f>#REF!/1000</f>
        <v>#REF!</v>
      </c>
      <c r="BA451" s="176" t="e">
        <f>#REF!/1000</f>
        <v>#REF!</v>
      </c>
      <c r="BB451" s="176" t="e">
        <f>#REF!/1000</f>
        <v>#REF!</v>
      </c>
      <c r="BC451" s="176" t="e">
        <f>#REF!/1000</f>
        <v>#REF!</v>
      </c>
      <c r="BD451" s="176" t="e">
        <f>#REF!/1000</f>
        <v>#REF!</v>
      </c>
      <c r="BE451" s="177" t="e">
        <f>#REF!/1000</f>
        <v>#REF!</v>
      </c>
      <c r="BF451" s="177" t="e">
        <f>#REF!/1000</f>
        <v>#REF!</v>
      </c>
      <c r="BG451" s="178" t="e">
        <f t="shared" si="454"/>
        <v>#REF!</v>
      </c>
    </row>
    <row r="452" ht="16" customHeight="1" spans="1:59">
      <c r="A452" s="22">
        <v>446</v>
      </c>
      <c r="B452" s="39" t="s">
        <v>6053</v>
      </c>
      <c r="C452" s="68" t="s">
        <v>6054</v>
      </c>
      <c r="D452" s="22">
        <v>231</v>
      </c>
      <c r="E452" s="22">
        <v>1</v>
      </c>
      <c r="F452" s="144">
        <v>82527</v>
      </c>
      <c r="G452" s="144" t="s">
        <v>3704</v>
      </c>
      <c r="H452" s="144" t="s">
        <v>3704</v>
      </c>
      <c r="I452" s="144" t="s">
        <v>5321</v>
      </c>
      <c r="J452" s="144" t="s">
        <v>5314</v>
      </c>
      <c r="K452" s="144">
        <f t="shared" si="444"/>
        <v>2</v>
      </c>
      <c r="L452" s="157">
        <v>2</v>
      </c>
      <c r="M452" s="171"/>
      <c r="N452" s="171">
        <v>0.15</v>
      </c>
      <c r="O452" s="171">
        <v>0.5</v>
      </c>
      <c r="P452" s="171">
        <v>0.02</v>
      </c>
      <c r="Q452" s="171"/>
      <c r="R452" s="171">
        <v>0.01</v>
      </c>
      <c r="S452" s="171">
        <v>0.25</v>
      </c>
      <c r="T452" s="171">
        <v>0.07</v>
      </c>
      <c r="U452" s="171"/>
      <c r="V452" s="171"/>
      <c r="W452" s="22">
        <v>1</v>
      </c>
      <c r="X452" s="29">
        <v>60904.74</v>
      </c>
      <c r="Y452" s="29">
        <v>60904.74</v>
      </c>
      <c r="Z452" s="36">
        <v>27581.23</v>
      </c>
      <c r="AA452" s="36">
        <f t="shared" si="445"/>
        <v>1</v>
      </c>
      <c r="AB452" s="29"/>
      <c r="AC452" s="29" t="e">
        <f t="shared" si="446"/>
        <v>#REF!</v>
      </c>
      <c r="AD452" s="29" t="e">
        <f t="shared" si="447"/>
        <v>#REF!</v>
      </c>
      <c r="AE452" s="172" t="e">
        <f t="shared" si="448"/>
        <v>#REF!</v>
      </c>
      <c r="AF452" s="28"/>
      <c r="AG452" s="24">
        <v>2</v>
      </c>
      <c r="AH452" s="173">
        <f t="shared" si="449"/>
        <v>1</v>
      </c>
      <c r="AI452" s="173"/>
      <c r="AJ452" s="173">
        <f t="shared" si="450"/>
        <v>1</v>
      </c>
      <c r="AK452" s="134">
        <f t="shared" si="451"/>
        <v>2</v>
      </c>
      <c r="AL452" s="174">
        <f t="shared" ref="AL452:AU452" si="515">M452</f>
        <v>0</v>
      </c>
      <c r="AM452" s="174">
        <f t="shared" si="515"/>
        <v>0.15</v>
      </c>
      <c r="AN452" s="174">
        <f t="shared" si="515"/>
        <v>0.5</v>
      </c>
      <c r="AO452" s="174">
        <f t="shared" si="515"/>
        <v>0.02</v>
      </c>
      <c r="AP452" s="174">
        <f t="shared" si="515"/>
        <v>0</v>
      </c>
      <c r="AQ452" s="174">
        <f t="shared" si="515"/>
        <v>0.01</v>
      </c>
      <c r="AR452" s="174">
        <f t="shared" si="515"/>
        <v>0.25</v>
      </c>
      <c r="AS452" s="174">
        <f t="shared" si="515"/>
        <v>0.07</v>
      </c>
      <c r="AT452" s="174">
        <f t="shared" si="515"/>
        <v>0</v>
      </c>
      <c r="AU452" s="174">
        <f t="shared" si="515"/>
        <v>0</v>
      </c>
      <c r="AV452" s="175">
        <f t="shared" si="453"/>
        <v>1</v>
      </c>
      <c r="AW452" s="176" t="e">
        <f>#REF!/1000</f>
        <v>#REF!</v>
      </c>
      <c r="AX452" s="176" t="e">
        <f>#REF!/1000</f>
        <v>#REF!</v>
      </c>
      <c r="AY452" s="176" t="e">
        <f>#REF!/1000</f>
        <v>#REF!</v>
      </c>
      <c r="AZ452" s="176" t="e">
        <f>#REF!/1000</f>
        <v>#REF!</v>
      </c>
      <c r="BA452" s="176" t="e">
        <f>#REF!/1000</f>
        <v>#REF!</v>
      </c>
      <c r="BB452" s="176" t="e">
        <f>#REF!/1000</f>
        <v>#REF!</v>
      </c>
      <c r="BC452" s="176" t="e">
        <f>#REF!/1000</f>
        <v>#REF!</v>
      </c>
      <c r="BD452" s="176" t="e">
        <f>#REF!/1000</f>
        <v>#REF!</v>
      </c>
      <c r="BE452" s="177" t="e">
        <f>#REF!/1000</f>
        <v>#REF!</v>
      </c>
      <c r="BF452" s="177" t="e">
        <f>#REF!/1000</f>
        <v>#REF!</v>
      </c>
      <c r="BG452" s="178" t="e">
        <f t="shared" si="454"/>
        <v>#REF!</v>
      </c>
    </row>
    <row r="453" ht="16" customHeight="1" spans="1:59">
      <c r="A453" s="22">
        <v>447</v>
      </c>
      <c r="B453" s="39" t="s">
        <v>6055</v>
      </c>
      <c r="C453" s="68" t="s">
        <v>6056</v>
      </c>
      <c r="D453" s="22">
        <v>164</v>
      </c>
      <c r="E453" s="22">
        <v>1</v>
      </c>
      <c r="F453" s="144">
        <v>82097</v>
      </c>
      <c r="G453" s="144" t="s">
        <v>3688</v>
      </c>
      <c r="H453" s="144" t="s">
        <v>3699</v>
      </c>
      <c r="I453" s="144" t="s">
        <v>5317</v>
      </c>
      <c r="J453" s="144" t="s">
        <v>5314</v>
      </c>
      <c r="K453" s="144">
        <f t="shared" si="444"/>
        <v>0.5</v>
      </c>
      <c r="L453" s="157">
        <v>0.5</v>
      </c>
      <c r="M453" s="171"/>
      <c r="N453" s="171">
        <v>0.5</v>
      </c>
      <c r="O453" s="171">
        <v>0.4</v>
      </c>
      <c r="P453" s="171"/>
      <c r="Q453" s="171"/>
      <c r="R453" s="171"/>
      <c r="S453" s="171">
        <v>0.1</v>
      </c>
      <c r="T453" s="171"/>
      <c r="U453" s="171"/>
      <c r="V453" s="171"/>
      <c r="W453" s="22">
        <v>1</v>
      </c>
      <c r="X453" s="29">
        <v>10317.86</v>
      </c>
      <c r="Y453" s="29">
        <v>10317.86</v>
      </c>
      <c r="Z453" s="36">
        <v>4970.47</v>
      </c>
      <c r="AA453" s="36">
        <f t="shared" si="445"/>
        <v>1</v>
      </c>
      <c r="AB453" s="29"/>
      <c r="AC453" s="29" t="e">
        <f t="shared" si="446"/>
        <v>#REF!</v>
      </c>
      <c r="AD453" s="29" t="e">
        <f t="shared" si="447"/>
        <v>#REF!</v>
      </c>
      <c r="AE453" s="172" t="e">
        <f t="shared" si="448"/>
        <v>#REF!</v>
      </c>
      <c r="AF453" s="28"/>
      <c r="AG453" s="24">
        <v>0.5</v>
      </c>
      <c r="AH453" s="173">
        <f t="shared" si="449"/>
        <v>1</v>
      </c>
      <c r="AI453" s="173"/>
      <c r="AJ453" s="173">
        <f t="shared" si="450"/>
        <v>-0.5</v>
      </c>
      <c r="AK453" s="134">
        <f t="shared" si="451"/>
        <v>0.5</v>
      </c>
      <c r="AL453" s="174">
        <f t="shared" ref="AL453:AU453" si="516">M453</f>
        <v>0</v>
      </c>
      <c r="AM453" s="174">
        <f t="shared" si="516"/>
        <v>0.5</v>
      </c>
      <c r="AN453" s="174">
        <f t="shared" si="516"/>
        <v>0.4</v>
      </c>
      <c r="AO453" s="174">
        <f t="shared" si="516"/>
        <v>0</v>
      </c>
      <c r="AP453" s="174">
        <f t="shared" si="516"/>
        <v>0</v>
      </c>
      <c r="AQ453" s="174">
        <f t="shared" si="516"/>
        <v>0</v>
      </c>
      <c r="AR453" s="174">
        <f t="shared" si="516"/>
        <v>0.1</v>
      </c>
      <c r="AS453" s="174">
        <f t="shared" si="516"/>
        <v>0</v>
      </c>
      <c r="AT453" s="174">
        <f t="shared" si="516"/>
        <v>0</v>
      </c>
      <c r="AU453" s="174">
        <f t="shared" si="516"/>
        <v>0</v>
      </c>
      <c r="AV453" s="175">
        <f t="shared" si="453"/>
        <v>1</v>
      </c>
      <c r="AW453" s="176" t="e">
        <f>#REF!/1000</f>
        <v>#REF!</v>
      </c>
      <c r="AX453" s="176" t="e">
        <f>#REF!/1000</f>
        <v>#REF!</v>
      </c>
      <c r="AY453" s="176" t="e">
        <f>#REF!/1000</f>
        <v>#REF!</v>
      </c>
      <c r="AZ453" s="176" t="e">
        <f>#REF!/1000</f>
        <v>#REF!</v>
      </c>
      <c r="BA453" s="176" t="e">
        <f>#REF!/1000</f>
        <v>#REF!</v>
      </c>
      <c r="BB453" s="176" t="e">
        <f>#REF!/1000</f>
        <v>#REF!</v>
      </c>
      <c r="BC453" s="176" t="e">
        <f>#REF!/1000</f>
        <v>#REF!</v>
      </c>
      <c r="BD453" s="176" t="e">
        <f>#REF!/1000</f>
        <v>#REF!</v>
      </c>
      <c r="BE453" s="177" t="e">
        <f>#REF!/1000</f>
        <v>#REF!</v>
      </c>
      <c r="BF453" s="177" t="e">
        <f>#REF!/1000</f>
        <v>#REF!</v>
      </c>
      <c r="BG453" s="178" t="e">
        <f t="shared" si="454"/>
        <v>#REF!</v>
      </c>
    </row>
    <row r="454" ht="16" customHeight="1" spans="1:59">
      <c r="A454" s="179">
        <v>448</v>
      </c>
      <c r="B454" s="180" t="s">
        <v>6057</v>
      </c>
      <c r="C454" s="181" t="s">
        <v>6058</v>
      </c>
      <c r="D454" s="179">
        <v>204</v>
      </c>
      <c r="E454" s="179">
        <v>1600</v>
      </c>
      <c r="F454" s="182">
        <v>82521</v>
      </c>
      <c r="G454" s="182" t="s">
        <v>3704</v>
      </c>
      <c r="H454" s="182" t="s">
        <v>3704</v>
      </c>
      <c r="I454" s="182" t="s">
        <v>5321</v>
      </c>
      <c r="J454" s="182" t="s">
        <v>5314</v>
      </c>
      <c r="K454" s="182">
        <f t="shared" si="444"/>
        <v>0.409375</v>
      </c>
      <c r="L454" s="183">
        <v>655</v>
      </c>
      <c r="M454" s="184"/>
      <c r="N454" s="184"/>
      <c r="O454" s="184"/>
      <c r="P454" s="184">
        <v>0.9</v>
      </c>
      <c r="Q454" s="184"/>
      <c r="R454" s="184">
        <v>0.1</v>
      </c>
      <c r="S454" s="184"/>
      <c r="T454" s="184"/>
      <c r="U454" s="184"/>
      <c r="V454" s="184"/>
      <c r="W454" s="179">
        <v>1600</v>
      </c>
      <c r="X454" s="185">
        <v>7.99730625</v>
      </c>
      <c r="Y454" s="185">
        <v>12795.69</v>
      </c>
      <c r="Z454" s="186">
        <v>3744</v>
      </c>
      <c r="AA454" s="186">
        <f t="shared" si="445"/>
        <v>1600</v>
      </c>
      <c r="AB454" s="29"/>
      <c r="AC454" s="185" t="e">
        <f t="shared" si="446"/>
        <v>#REF!</v>
      </c>
      <c r="AD454" s="185" t="e">
        <f t="shared" si="447"/>
        <v>#REF!</v>
      </c>
      <c r="AE454" s="187" t="e">
        <f t="shared" si="448"/>
        <v>#REF!</v>
      </c>
      <c r="AF454" s="188" t="s">
        <v>6059</v>
      </c>
      <c r="AG454" s="189">
        <v>655</v>
      </c>
      <c r="AH454" s="190">
        <f t="shared" si="449"/>
        <v>1</v>
      </c>
      <c r="AI454" s="190">
        <v>655</v>
      </c>
      <c r="AJ454" s="190">
        <f t="shared" si="450"/>
        <v>654</v>
      </c>
      <c r="AK454" s="191">
        <f t="shared" si="451"/>
        <v>0.409375</v>
      </c>
      <c r="AL454" s="196">
        <f t="shared" ref="AL454:AU454" si="517">M454</f>
        <v>0</v>
      </c>
      <c r="AM454" s="196">
        <f t="shared" si="517"/>
        <v>0</v>
      </c>
      <c r="AN454" s="196">
        <f t="shared" si="517"/>
        <v>0</v>
      </c>
      <c r="AO454" s="196">
        <f t="shared" si="517"/>
        <v>0.9</v>
      </c>
      <c r="AP454" s="196">
        <f t="shared" si="517"/>
        <v>0</v>
      </c>
      <c r="AQ454" s="196">
        <f t="shared" si="517"/>
        <v>0.1</v>
      </c>
      <c r="AR454" s="196">
        <f t="shared" si="517"/>
        <v>0</v>
      </c>
      <c r="AS454" s="196">
        <f t="shared" si="517"/>
        <v>0</v>
      </c>
      <c r="AT454" s="196">
        <f t="shared" si="517"/>
        <v>0</v>
      </c>
      <c r="AU454" s="196">
        <f t="shared" si="517"/>
        <v>0</v>
      </c>
      <c r="AV454" s="192">
        <f t="shared" si="453"/>
        <v>1</v>
      </c>
      <c r="AW454" s="193" t="e">
        <f>#REF!/1000</f>
        <v>#REF!</v>
      </c>
      <c r="AX454" s="193" t="e">
        <f>#REF!/1000</f>
        <v>#REF!</v>
      </c>
      <c r="AY454" s="193" t="e">
        <f>#REF!/1000</f>
        <v>#REF!</v>
      </c>
      <c r="AZ454" s="193" t="e">
        <f>#REF!/1000</f>
        <v>#REF!</v>
      </c>
      <c r="BA454" s="193" t="e">
        <f>#REF!/1000</f>
        <v>#REF!</v>
      </c>
      <c r="BB454" s="193" t="e">
        <f>#REF!/1000</f>
        <v>#REF!</v>
      </c>
      <c r="BC454" s="193" t="e">
        <f>#REF!/1000</f>
        <v>#REF!</v>
      </c>
      <c r="BD454" s="193" t="e">
        <f>#REF!/1000</f>
        <v>#REF!</v>
      </c>
      <c r="BE454" s="194" t="e">
        <f>#REF!/1000</f>
        <v>#REF!</v>
      </c>
      <c r="BF454" s="194" t="e">
        <f>#REF!/1000</f>
        <v>#REF!</v>
      </c>
      <c r="BG454" s="195" t="e">
        <f t="shared" si="454"/>
        <v>#REF!</v>
      </c>
    </row>
    <row r="455" ht="16" customHeight="1" spans="1:59">
      <c r="A455" s="179">
        <v>449</v>
      </c>
      <c r="B455" s="180" t="s">
        <v>6060</v>
      </c>
      <c r="C455" s="181" t="s">
        <v>6061</v>
      </c>
      <c r="D455" s="179">
        <v>204</v>
      </c>
      <c r="E455" s="179">
        <v>500</v>
      </c>
      <c r="F455" s="182">
        <v>82522</v>
      </c>
      <c r="G455" s="182" t="s">
        <v>3704</v>
      </c>
      <c r="H455" s="182" t="s">
        <v>3704</v>
      </c>
      <c r="I455" s="182" t="s">
        <v>5321</v>
      </c>
      <c r="J455" s="182" t="s">
        <v>5314</v>
      </c>
      <c r="K455" s="182">
        <f t="shared" ref="K455:K518" si="518">L455/E455</f>
        <v>0.40938</v>
      </c>
      <c r="L455" s="183">
        <v>204.69</v>
      </c>
      <c r="M455" s="184"/>
      <c r="N455" s="184"/>
      <c r="O455" s="184"/>
      <c r="P455" s="184">
        <v>0.899995114563486</v>
      </c>
      <c r="Q455" s="184"/>
      <c r="R455" s="184">
        <v>0.100004885436514</v>
      </c>
      <c r="S455" s="184"/>
      <c r="T455" s="184"/>
      <c r="U455" s="184"/>
      <c r="V455" s="184"/>
      <c r="W455" s="179">
        <v>500</v>
      </c>
      <c r="X455" s="185">
        <v>7.69338</v>
      </c>
      <c r="Y455" s="185">
        <v>3846.69</v>
      </c>
      <c r="Z455" s="186">
        <v>1120</v>
      </c>
      <c r="AA455" s="186">
        <f t="shared" ref="AA455:AA518" si="519">W455</f>
        <v>500</v>
      </c>
      <c r="AB455" s="29"/>
      <c r="AC455" s="185" t="e">
        <f t="shared" ref="AC455:AC518" si="520">BG455</f>
        <v>#REF!</v>
      </c>
      <c r="AD455" s="185" t="e">
        <f t="shared" ref="AD455:AD518" si="521">AC455-Z455</f>
        <v>#REF!</v>
      </c>
      <c r="AE455" s="187" t="e">
        <f t="shared" ref="AE455:AE518" si="522">AD455/Z455</f>
        <v>#REF!</v>
      </c>
      <c r="AF455" s="188" t="s">
        <v>6059</v>
      </c>
      <c r="AG455" s="189">
        <v>204.69</v>
      </c>
      <c r="AH455" s="190">
        <f t="shared" ref="AH455:AH518" si="523">SUM(M455:T455)</f>
        <v>1</v>
      </c>
      <c r="AI455" s="190">
        <v>204.6875</v>
      </c>
      <c r="AJ455" s="190">
        <f t="shared" ref="AJ455:AJ518" si="524">AG455-AH455</f>
        <v>203.69</v>
      </c>
      <c r="AK455" s="191">
        <f t="shared" ref="AK455:AK518" si="525">L455/E455</f>
        <v>0.40938</v>
      </c>
      <c r="AL455" s="196">
        <f t="shared" ref="AL455:AU455" si="526">M455</f>
        <v>0</v>
      </c>
      <c r="AM455" s="196">
        <f t="shared" si="526"/>
        <v>0</v>
      </c>
      <c r="AN455" s="196">
        <f t="shared" si="526"/>
        <v>0</v>
      </c>
      <c r="AO455" s="196">
        <f t="shared" si="526"/>
        <v>0.899995114563486</v>
      </c>
      <c r="AP455" s="196">
        <f t="shared" si="526"/>
        <v>0</v>
      </c>
      <c r="AQ455" s="196">
        <f t="shared" si="526"/>
        <v>0.100004885436514</v>
      </c>
      <c r="AR455" s="196">
        <f t="shared" si="526"/>
        <v>0</v>
      </c>
      <c r="AS455" s="196">
        <f t="shared" si="526"/>
        <v>0</v>
      </c>
      <c r="AT455" s="196">
        <f t="shared" si="526"/>
        <v>0</v>
      </c>
      <c r="AU455" s="196">
        <f t="shared" si="526"/>
        <v>0</v>
      </c>
      <c r="AV455" s="192">
        <f t="shared" ref="AV455:AV518" si="527">SUM(AL455:AU455)</f>
        <v>1</v>
      </c>
      <c r="AW455" s="193" t="e">
        <f>#REF!/1000</f>
        <v>#REF!</v>
      </c>
      <c r="AX455" s="193" t="e">
        <f>#REF!/1000</f>
        <v>#REF!</v>
      </c>
      <c r="AY455" s="193" t="e">
        <f>#REF!/1000</f>
        <v>#REF!</v>
      </c>
      <c r="AZ455" s="193" t="e">
        <f>#REF!/1000</f>
        <v>#REF!</v>
      </c>
      <c r="BA455" s="193" t="e">
        <f>#REF!/1000</f>
        <v>#REF!</v>
      </c>
      <c r="BB455" s="193" t="e">
        <f>#REF!/1000</f>
        <v>#REF!</v>
      </c>
      <c r="BC455" s="193" t="e">
        <f>#REF!/1000</f>
        <v>#REF!</v>
      </c>
      <c r="BD455" s="193" t="e">
        <f>#REF!/1000</f>
        <v>#REF!</v>
      </c>
      <c r="BE455" s="194" t="e">
        <f>#REF!/1000</f>
        <v>#REF!</v>
      </c>
      <c r="BF455" s="194" t="e">
        <f>#REF!/1000</f>
        <v>#REF!</v>
      </c>
      <c r="BG455" s="195" t="e">
        <f t="shared" ref="BG455:BG518" si="528">ROUND((AL455*AW455+AM455*AX455+AN455*AY455+AO455*AZ455+AP455*BA455+AQ455*BB455+AR455*BC455+AS455*BD455+AT455*BE455+AU455*BF455)*L455,2)</f>
        <v>#REF!</v>
      </c>
    </row>
    <row r="456" ht="16" customHeight="1" spans="1:59">
      <c r="A456" s="22">
        <v>450</v>
      </c>
      <c r="B456" s="39" t="s">
        <v>6062</v>
      </c>
      <c r="C456" s="68" t="s">
        <v>6063</v>
      </c>
      <c r="D456" s="22">
        <v>153</v>
      </c>
      <c r="E456" s="22">
        <v>42</v>
      </c>
      <c r="F456" s="144">
        <v>85164</v>
      </c>
      <c r="G456" s="144" t="s">
        <v>3688</v>
      </c>
      <c r="H456" s="144" t="s">
        <v>3699</v>
      </c>
      <c r="I456" s="144" t="s">
        <v>5317</v>
      </c>
      <c r="J456" s="144" t="s">
        <v>5314</v>
      </c>
      <c r="K456" s="144">
        <f t="shared" si="518"/>
        <v>10.2</v>
      </c>
      <c r="L456" s="157">
        <v>428.4</v>
      </c>
      <c r="M456" s="171"/>
      <c r="N456" s="171">
        <v>0.333333333333333</v>
      </c>
      <c r="O456" s="171"/>
      <c r="P456" s="171">
        <v>0.568627450980392</v>
      </c>
      <c r="Q456" s="171"/>
      <c r="R456" s="171">
        <v>0.0980392156862745</v>
      </c>
      <c r="S456" s="171"/>
      <c r="T456" s="171"/>
      <c r="U456" s="171"/>
      <c r="V456" s="171"/>
      <c r="W456" s="22">
        <v>42</v>
      </c>
      <c r="X456" s="29">
        <v>1078.73047619048</v>
      </c>
      <c r="Y456" s="29">
        <v>45306.68</v>
      </c>
      <c r="Z456" s="36">
        <v>13917.12</v>
      </c>
      <c r="AA456" s="36">
        <f t="shared" si="519"/>
        <v>42</v>
      </c>
      <c r="AB456" s="29"/>
      <c r="AC456" s="29" t="e">
        <f t="shared" si="520"/>
        <v>#REF!</v>
      </c>
      <c r="AD456" s="29" t="e">
        <f t="shared" si="521"/>
        <v>#REF!</v>
      </c>
      <c r="AE456" s="172" t="e">
        <f t="shared" si="522"/>
        <v>#REF!</v>
      </c>
      <c r="AF456" s="28"/>
      <c r="AG456" s="24">
        <v>3</v>
      </c>
      <c r="AH456" s="173">
        <f t="shared" si="523"/>
        <v>0.999999999999999</v>
      </c>
      <c r="AI456" s="173" t="s">
        <v>5318</v>
      </c>
      <c r="AJ456" s="173">
        <f t="shared" si="524"/>
        <v>2</v>
      </c>
      <c r="AK456" s="134">
        <f t="shared" si="525"/>
        <v>10.2</v>
      </c>
      <c r="AL456" s="174">
        <f t="shared" ref="AL456:AU456" si="529">M456</f>
        <v>0</v>
      </c>
      <c r="AM456" s="174">
        <f t="shared" si="529"/>
        <v>0.333333333333333</v>
      </c>
      <c r="AN456" s="174">
        <f t="shared" si="529"/>
        <v>0</v>
      </c>
      <c r="AO456" s="174">
        <f t="shared" si="529"/>
        <v>0.568627450980392</v>
      </c>
      <c r="AP456" s="174">
        <f t="shared" si="529"/>
        <v>0</v>
      </c>
      <c r="AQ456" s="174">
        <f t="shared" si="529"/>
        <v>0.0980392156862745</v>
      </c>
      <c r="AR456" s="174">
        <f t="shared" si="529"/>
        <v>0</v>
      </c>
      <c r="AS456" s="174">
        <f t="shared" si="529"/>
        <v>0</v>
      </c>
      <c r="AT456" s="174">
        <f t="shared" si="529"/>
        <v>0</v>
      </c>
      <c r="AU456" s="174">
        <f t="shared" si="529"/>
        <v>0</v>
      </c>
      <c r="AV456" s="175">
        <f t="shared" si="527"/>
        <v>0.999999999999999</v>
      </c>
      <c r="AW456" s="176" t="e">
        <f>#REF!/1000</f>
        <v>#REF!</v>
      </c>
      <c r="AX456" s="176" t="e">
        <f>#REF!/1000</f>
        <v>#REF!</v>
      </c>
      <c r="AY456" s="176" t="e">
        <f>#REF!/1000</f>
        <v>#REF!</v>
      </c>
      <c r="AZ456" s="176" t="e">
        <f>#REF!/1000</f>
        <v>#REF!</v>
      </c>
      <c r="BA456" s="176" t="e">
        <f>#REF!/1000</f>
        <v>#REF!</v>
      </c>
      <c r="BB456" s="176" t="e">
        <f>#REF!/1000</f>
        <v>#REF!</v>
      </c>
      <c r="BC456" s="176" t="e">
        <f>#REF!/1000</f>
        <v>#REF!</v>
      </c>
      <c r="BD456" s="176" t="e">
        <f>#REF!/1000</f>
        <v>#REF!</v>
      </c>
      <c r="BE456" s="177" t="e">
        <f>#REF!/1000</f>
        <v>#REF!</v>
      </c>
      <c r="BF456" s="177" t="e">
        <f>#REF!/1000</f>
        <v>#REF!</v>
      </c>
      <c r="BG456" s="178" t="e">
        <f t="shared" si="528"/>
        <v>#REF!</v>
      </c>
    </row>
    <row r="457" ht="16" customHeight="1" spans="1:59">
      <c r="A457" s="22">
        <v>451</v>
      </c>
      <c r="B457" s="39" t="s">
        <v>6064</v>
      </c>
      <c r="C457" s="68" t="s">
        <v>6065</v>
      </c>
      <c r="D457" s="22">
        <v>169</v>
      </c>
      <c r="E457" s="22">
        <v>4</v>
      </c>
      <c r="F457" s="144">
        <v>85167</v>
      </c>
      <c r="G457" s="144" t="s">
        <v>3688</v>
      </c>
      <c r="H457" s="144" t="s">
        <v>3699</v>
      </c>
      <c r="I457" s="144" t="s">
        <v>5317</v>
      </c>
      <c r="J457" s="144" t="s">
        <v>5314</v>
      </c>
      <c r="K457" s="144">
        <f t="shared" si="518"/>
        <v>13.5</v>
      </c>
      <c r="L457" s="157">
        <v>54</v>
      </c>
      <c r="M457" s="171"/>
      <c r="N457" s="171">
        <v>0.348148148148148</v>
      </c>
      <c r="O457" s="171"/>
      <c r="P457" s="171">
        <v>0.555555555555556</v>
      </c>
      <c r="Q457" s="171"/>
      <c r="R457" s="171">
        <v>0.0962962962962963</v>
      </c>
      <c r="S457" s="171"/>
      <c r="T457" s="171"/>
      <c r="U457" s="171"/>
      <c r="V457" s="171"/>
      <c r="W457" s="22">
        <v>4</v>
      </c>
      <c r="X457" s="29">
        <v>916.445</v>
      </c>
      <c r="Y457" s="29">
        <v>3665.78</v>
      </c>
      <c r="Z457" s="36">
        <v>1052.56</v>
      </c>
      <c r="AA457" s="36">
        <f t="shared" si="519"/>
        <v>4</v>
      </c>
      <c r="AB457" s="29"/>
      <c r="AC457" s="29" t="e">
        <f t="shared" si="520"/>
        <v>#REF!</v>
      </c>
      <c r="AD457" s="29" t="e">
        <f t="shared" si="521"/>
        <v>#REF!</v>
      </c>
      <c r="AE457" s="172" t="e">
        <f t="shared" si="522"/>
        <v>#REF!</v>
      </c>
      <c r="AF457" s="28"/>
      <c r="AG457" s="24">
        <v>3</v>
      </c>
      <c r="AH457" s="173">
        <f t="shared" si="523"/>
        <v>1</v>
      </c>
      <c r="AI457" s="173" t="s">
        <v>5318</v>
      </c>
      <c r="AJ457" s="173">
        <f t="shared" si="524"/>
        <v>2</v>
      </c>
      <c r="AK457" s="134">
        <f t="shared" si="525"/>
        <v>13.5</v>
      </c>
      <c r="AL457" s="174">
        <f t="shared" ref="AL457:AU457" si="530">M457</f>
        <v>0</v>
      </c>
      <c r="AM457" s="174">
        <f t="shared" si="530"/>
        <v>0.348148148148148</v>
      </c>
      <c r="AN457" s="174">
        <f t="shared" si="530"/>
        <v>0</v>
      </c>
      <c r="AO457" s="174">
        <f t="shared" si="530"/>
        <v>0.555555555555556</v>
      </c>
      <c r="AP457" s="174">
        <f t="shared" si="530"/>
        <v>0</v>
      </c>
      <c r="AQ457" s="174">
        <f t="shared" si="530"/>
        <v>0.0962962962962963</v>
      </c>
      <c r="AR457" s="174">
        <f t="shared" si="530"/>
        <v>0</v>
      </c>
      <c r="AS457" s="174">
        <f t="shared" si="530"/>
        <v>0</v>
      </c>
      <c r="AT457" s="174">
        <f t="shared" si="530"/>
        <v>0</v>
      </c>
      <c r="AU457" s="174">
        <f t="shared" si="530"/>
        <v>0</v>
      </c>
      <c r="AV457" s="175">
        <f t="shared" si="527"/>
        <v>1</v>
      </c>
      <c r="AW457" s="176" t="e">
        <f>#REF!/1000</f>
        <v>#REF!</v>
      </c>
      <c r="AX457" s="176" t="e">
        <f>#REF!/1000</f>
        <v>#REF!</v>
      </c>
      <c r="AY457" s="176" t="e">
        <f>#REF!/1000</f>
        <v>#REF!</v>
      </c>
      <c r="AZ457" s="176" t="e">
        <f>#REF!/1000</f>
        <v>#REF!</v>
      </c>
      <c r="BA457" s="176" t="e">
        <f>#REF!/1000</f>
        <v>#REF!</v>
      </c>
      <c r="BB457" s="176" t="e">
        <f>#REF!/1000</f>
        <v>#REF!</v>
      </c>
      <c r="BC457" s="176" t="e">
        <f>#REF!/1000</f>
        <v>#REF!</v>
      </c>
      <c r="BD457" s="176" t="e">
        <f>#REF!/1000</f>
        <v>#REF!</v>
      </c>
      <c r="BE457" s="177" t="e">
        <f>#REF!/1000</f>
        <v>#REF!</v>
      </c>
      <c r="BF457" s="177" t="e">
        <f>#REF!/1000</f>
        <v>#REF!</v>
      </c>
      <c r="BG457" s="178" t="e">
        <f t="shared" si="528"/>
        <v>#REF!</v>
      </c>
    </row>
    <row r="458" ht="16" customHeight="1" spans="1:59">
      <c r="A458" s="22">
        <v>452</v>
      </c>
      <c r="B458" s="39" t="s">
        <v>6066</v>
      </c>
      <c r="C458" s="68" t="s">
        <v>6067</v>
      </c>
      <c r="D458" s="22">
        <v>158</v>
      </c>
      <c r="E458" s="22">
        <v>4</v>
      </c>
      <c r="F458" s="144">
        <v>85168</v>
      </c>
      <c r="G458" s="144" t="s">
        <v>3704</v>
      </c>
      <c r="H458" s="144" t="s">
        <v>3704</v>
      </c>
      <c r="I458" s="144" t="s">
        <v>5321</v>
      </c>
      <c r="J458" s="144" t="s">
        <v>5314</v>
      </c>
      <c r="K458" s="144">
        <f t="shared" si="518"/>
        <v>2.5</v>
      </c>
      <c r="L458" s="157">
        <v>10</v>
      </c>
      <c r="M458" s="171"/>
      <c r="N458" s="171">
        <v>0.4</v>
      </c>
      <c r="O458" s="171">
        <v>0.05</v>
      </c>
      <c r="P458" s="171">
        <v>0.3</v>
      </c>
      <c r="Q458" s="171"/>
      <c r="R458" s="171">
        <v>0.1</v>
      </c>
      <c r="S458" s="171">
        <v>0.15</v>
      </c>
      <c r="T458" s="171"/>
      <c r="U458" s="171"/>
      <c r="V458" s="171"/>
      <c r="W458" s="22">
        <v>4</v>
      </c>
      <c r="X458" s="29">
        <v>1744.1275</v>
      </c>
      <c r="Y458" s="29">
        <v>6976.51</v>
      </c>
      <c r="Z458" s="36">
        <v>2105.12</v>
      </c>
      <c r="AA458" s="36">
        <f t="shared" si="519"/>
        <v>4</v>
      </c>
      <c r="AB458" s="29"/>
      <c r="AC458" s="29" t="e">
        <f t="shared" si="520"/>
        <v>#REF!</v>
      </c>
      <c r="AD458" s="29" t="e">
        <f t="shared" si="521"/>
        <v>#REF!</v>
      </c>
      <c r="AE458" s="172" t="e">
        <f t="shared" si="522"/>
        <v>#REF!</v>
      </c>
      <c r="AF458" s="28"/>
      <c r="AG458" s="24">
        <v>10</v>
      </c>
      <c r="AH458" s="173">
        <f t="shared" si="523"/>
        <v>1</v>
      </c>
      <c r="AI458" s="173">
        <v>10</v>
      </c>
      <c r="AJ458" s="173">
        <f t="shared" si="524"/>
        <v>9</v>
      </c>
      <c r="AK458" s="134">
        <f t="shared" si="525"/>
        <v>2.5</v>
      </c>
      <c r="AL458" s="174">
        <f t="shared" ref="AL458:AU458" si="531">M458</f>
        <v>0</v>
      </c>
      <c r="AM458" s="174">
        <f t="shared" si="531"/>
        <v>0.4</v>
      </c>
      <c r="AN458" s="174">
        <f t="shared" si="531"/>
        <v>0.05</v>
      </c>
      <c r="AO458" s="174">
        <f t="shared" si="531"/>
        <v>0.3</v>
      </c>
      <c r="AP458" s="174">
        <f t="shared" si="531"/>
        <v>0</v>
      </c>
      <c r="AQ458" s="174">
        <f t="shared" si="531"/>
        <v>0.1</v>
      </c>
      <c r="AR458" s="174">
        <f t="shared" si="531"/>
        <v>0.15</v>
      </c>
      <c r="AS458" s="174">
        <f t="shared" si="531"/>
        <v>0</v>
      </c>
      <c r="AT458" s="174">
        <f t="shared" si="531"/>
        <v>0</v>
      </c>
      <c r="AU458" s="174">
        <f t="shared" si="531"/>
        <v>0</v>
      </c>
      <c r="AV458" s="175">
        <f t="shared" si="527"/>
        <v>1</v>
      </c>
      <c r="AW458" s="176" t="e">
        <f>#REF!/1000</f>
        <v>#REF!</v>
      </c>
      <c r="AX458" s="176" t="e">
        <f>#REF!/1000</f>
        <v>#REF!</v>
      </c>
      <c r="AY458" s="176" t="e">
        <f>#REF!/1000</f>
        <v>#REF!</v>
      </c>
      <c r="AZ458" s="176" t="e">
        <f>#REF!/1000</f>
        <v>#REF!</v>
      </c>
      <c r="BA458" s="176" t="e">
        <f>#REF!/1000</f>
        <v>#REF!</v>
      </c>
      <c r="BB458" s="176" t="e">
        <f>#REF!/1000</f>
        <v>#REF!</v>
      </c>
      <c r="BC458" s="176" t="e">
        <f>#REF!/1000</f>
        <v>#REF!</v>
      </c>
      <c r="BD458" s="176" t="e">
        <f>#REF!/1000</f>
        <v>#REF!</v>
      </c>
      <c r="BE458" s="177" t="e">
        <f>#REF!/1000</f>
        <v>#REF!</v>
      </c>
      <c r="BF458" s="177" t="e">
        <f>#REF!/1000</f>
        <v>#REF!</v>
      </c>
      <c r="BG458" s="178" t="e">
        <f t="shared" si="528"/>
        <v>#REF!</v>
      </c>
    </row>
    <row r="459" ht="16" customHeight="1" spans="1:59">
      <c r="A459" s="22">
        <v>453</v>
      </c>
      <c r="B459" s="39" t="s">
        <v>6068</v>
      </c>
      <c r="C459" s="68" t="s">
        <v>6069</v>
      </c>
      <c r="D459" s="22">
        <v>167</v>
      </c>
      <c r="E459" s="22">
        <v>2</v>
      </c>
      <c r="F459" s="144">
        <v>82957</v>
      </c>
      <c r="G459" s="144" t="s">
        <v>3688</v>
      </c>
      <c r="H459" s="144" t="s">
        <v>3699</v>
      </c>
      <c r="I459" s="144" t="s">
        <v>5317</v>
      </c>
      <c r="J459" s="144" t="s">
        <v>5314</v>
      </c>
      <c r="K459" s="144">
        <f t="shared" si="518"/>
        <v>2.5</v>
      </c>
      <c r="L459" s="157">
        <v>5</v>
      </c>
      <c r="M459" s="171">
        <v>0.5</v>
      </c>
      <c r="N459" s="171">
        <v>0.05</v>
      </c>
      <c r="O459" s="171"/>
      <c r="P459" s="171">
        <v>0.22</v>
      </c>
      <c r="Q459" s="171"/>
      <c r="R459" s="171"/>
      <c r="S459" s="171">
        <v>0.1</v>
      </c>
      <c r="T459" s="171">
        <v>0.13</v>
      </c>
      <c r="U459" s="171"/>
      <c r="V459" s="171"/>
      <c r="W459" s="22">
        <v>2</v>
      </c>
      <c r="X459" s="29">
        <v>2627.45</v>
      </c>
      <c r="Y459" s="29">
        <v>5254.9</v>
      </c>
      <c r="Z459" s="36">
        <v>1539.88</v>
      </c>
      <c r="AA459" s="36">
        <f t="shared" si="519"/>
        <v>2</v>
      </c>
      <c r="AB459" s="29"/>
      <c r="AC459" s="29" t="e">
        <f t="shared" si="520"/>
        <v>#REF!</v>
      </c>
      <c r="AD459" s="29" t="e">
        <f t="shared" si="521"/>
        <v>#REF!</v>
      </c>
      <c r="AE459" s="172" t="e">
        <f t="shared" si="522"/>
        <v>#REF!</v>
      </c>
      <c r="AF459" s="28"/>
      <c r="AG459" s="24">
        <v>5</v>
      </c>
      <c r="AH459" s="173">
        <f t="shared" si="523"/>
        <v>1</v>
      </c>
      <c r="AI459" s="173">
        <v>5</v>
      </c>
      <c r="AJ459" s="173">
        <f t="shared" si="524"/>
        <v>4</v>
      </c>
      <c r="AK459" s="134">
        <f t="shared" si="525"/>
        <v>2.5</v>
      </c>
      <c r="AL459" s="174">
        <f t="shared" ref="AL459:AU459" si="532">M459</f>
        <v>0.5</v>
      </c>
      <c r="AM459" s="174">
        <f t="shared" si="532"/>
        <v>0.05</v>
      </c>
      <c r="AN459" s="174">
        <f t="shared" si="532"/>
        <v>0</v>
      </c>
      <c r="AO459" s="174">
        <f t="shared" si="532"/>
        <v>0.22</v>
      </c>
      <c r="AP459" s="174">
        <f t="shared" si="532"/>
        <v>0</v>
      </c>
      <c r="AQ459" s="174">
        <f t="shared" si="532"/>
        <v>0</v>
      </c>
      <c r="AR459" s="174">
        <f t="shared" si="532"/>
        <v>0.1</v>
      </c>
      <c r="AS459" s="174">
        <f t="shared" si="532"/>
        <v>0.13</v>
      </c>
      <c r="AT459" s="174">
        <f t="shared" si="532"/>
        <v>0</v>
      </c>
      <c r="AU459" s="174">
        <f t="shared" si="532"/>
        <v>0</v>
      </c>
      <c r="AV459" s="175">
        <f t="shared" si="527"/>
        <v>1</v>
      </c>
      <c r="AW459" s="176" t="e">
        <f>#REF!/1000</f>
        <v>#REF!</v>
      </c>
      <c r="AX459" s="176" t="e">
        <f>#REF!/1000</f>
        <v>#REF!</v>
      </c>
      <c r="AY459" s="176" t="e">
        <f>#REF!/1000</f>
        <v>#REF!</v>
      </c>
      <c r="AZ459" s="176" t="e">
        <f>#REF!/1000</f>
        <v>#REF!</v>
      </c>
      <c r="BA459" s="176" t="e">
        <f>#REF!/1000</f>
        <v>#REF!</v>
      </c>
      <c r="BB459" s="176" t="e">
        <f>#REF!/1000</f>
        <v>#REF!</v>
      </c>
      <c r="BC459" s="176" t="e">
        <f>#REF!/1000</f>
        <v>#REF!</v>
      </c>
      <c r="BD459" s="176" t="e">
        <f>#REF!/1000</f>
        <v>#REF!</v>
      </c>
      <c r="BE459" s="177" t="e">
        <f>#REF!/1000</f>
        <v>#REF!</v>
      </c>
      <c r="BF459" s="177" t="e">
        <f>#REF!/1000</f>
        <v>#REF!</v>
      </c>
      <c r="BG459" s="178" t="e">
        <f t="shared" si="528"/>
        <v>#REF!</v>
      </c>
    </row>
    <row r="460" ht="16" customHeight="1" spans="1:59">
      <c r="A460" s="22">
        <v>454</v>
      </c>
      <c r="B460" s="39" t="s">
        <v>6070</v>
      </c>
      <c r="C460" s="68" t="s">
        <v>6071</v>
      </c>
      <c r="D460" s="22">
        <v>167</v>
      </c>
      <c r="E460" s="22">
        <v>2</v>
      </c>
      <c r="F460" s="144">
        <v>82479</v>
      </c>
      <c r="G460" s="144" t="s">
        <v>3688</v>
      </c>
      <c r="H460" s="144" t="s">
        <v>3699</v>
      </c>
      <c r="I460" s="144" t="s">
        <v>5317</v>
      </c>
      <c r="J460" s="144" t="s">
        <v>5314</v>
      </c>
      <c r="K460" s="144">
        <f t="shared" si="518"/>
        <v>2.5</v>
      </c>
      <c r="L460" s="157">
        <v>5</v>
      </c>
      <c r="M460" s="171">
        <v>0.5</v>
      </c>
      <c r="N460" s="171">
        <v>0.05</v>
      </c>
      <c r="O460" s="171"/>
      <c r="P460" s="171">
        <v>0.2</v>
      </c>
      <c r="Q460" s="171"/>
      <c r="R460" s="171"/>
      <c r="S460" s="171">
        <v>0.1</v>
      </c>
      <c r="T460" s="171">
        <v>0.15</v>
      </c>
      <c r="U460" s="171"/>
      <c r="V460" s="171"/>
      <c r="W460" s="22">
        <v>2</v>
      </c>
      <c r="X460" s="29">
        <v>129.285</v>
      </c>
      <c r="Y460" s="29">
        <v>258.57</v>
      </c>
      <c r="Z460" s="36">
        <v>77.96</v>
      </c>
      <c r="AA460" s="36">
        <f t="shared" si="519"/>
        <v>2</v>
      </c>
      <c r="AB460" s="29"/>
      <c r="AC460" s="29" t="e">
        <f t="shared" si="520"/>
        <v>#REF!</v>
      </c>
      <c r="AD460" s="29" t="e">
        <f t="shared" si="521"/>
        <v>#REF!</v>
      </c>
      <c r="AE460" s="172" t="e">
        <f t="shared" si="522"/>
        <v>#REF!</v>
      </c>
      <c r="AF460" s="28"/>
      <c r="AG460" s="24">
        <v>0.2</v>
      </c>
      <c r="AH460" s="173">
        <f t="shared" si="523"/>
        <v>1</v>
      </c>
      <c r="AI460" s="173"/>
      <c r="AJ460" s="173">
        <f t="shared" si="524"/>
        <v>-0.8</v>
      </c>
      <c r="AK460" s="134">
        <f t="shared" si="525"/>
        <v>2.5</v>
      </c>
      <c r="AL460" s="174">
        <f t="shared" ref="AL460:AU460" si="533">M460</f>
        <v>0.5</v>
      </c>
      <c r="AM460" s="174">
        <f t="shared" si="533"/>
        <v>0.05</v>
      </c>
      <c r="AN460" s="174">
        <f t="shared" si="533"/>
        <v>0</v>
      </c>
      <c r="AO460" s="174">
        <f t="shared" si="533"/>
        <v>0.2</v>
      </c>
      <c r="AP460" s="174">
        <f t="shared" si="533"/>
        <v>0</v>
      </c>
      <c r="AQ460" s="174">
        <f t="shared" si="533"/>
        <v>0</v>
      </c>
      <c r="AR460" s="174">
        <f t="shared" si="533"/>
        <v>0.1</v>
      </c>
      <c r="AS460" s="174">
        <f t="shared" si="533"/>
        <v>0.15</v>
      </c>
      <c r="AT460" s="174">
        <f t="shared" si="533"/>
        <v>0</v>
      </c>
      <c r="AU460" s="174">
        <f t="shared" si="533"/>
        <v>0</v>
      </c>
      <c r="AV460" s="175">
        <f t="shared" si="527"/>
        <v>1</v>
      </c>
      <c r="AW460" s="176" t="e">
        <f>#REF!/1000</f>
        <v>#REF!</v>
      </c>
      <c r="AX460" s="176" t="e">
        <f>#REF!/1000</f>
        <v>#REF!</v>
      </c>
      <c r="AY460" s="176" t="e">
        <f>#REF!/1000</f>
        <v>#REF!</v>
      </c>
      <c r="AZ460" s="176" t="e">
        <f>#REF!/1000</f>
        <v>#REF!</v>
      </c>
      <c r="BA460" s="176" t="e">
        <f>#REF!/1000</f>
        <v>#REF!</v>
      </c>
      <c r="BB460" s="176" t="e">
        <f>#REF!/1000</f>
        <v>#REF!</v>
      </c>
      <c r="BC460" s="176" t="e">
        <f>#REF!/1000</f>
        <v>#REF!</v>
      </c>
      <c r="BD460" s="176" t="e">
        <f>#REF!/1000</f>
        <v>#REF!</v>
      </c>
      <c r="BE460" s="177" t="e">
        <f>#REF!/1000</f>
        <v>#REF!</v>
      </c>
      <c r="BF460" s="177" t="e">
        <f>#REF!/1000</f>
        <v>#REF!</v>
      </c>
      <c r="BG460" s="178" t="e">
        <f t="shared" si="528"/>
        <v>#REF!</v>
      </c>
    </row>
    <row r="461" ht="16" customHeight="1" spans="1:59">
      <c r="A461" s="22">
        <v>455</v>
      </c>
      <c r="B461" s="39" t="s">
        <v>2323</v>
      </c>
      <c r="C461" s="68" t="s">
        <v>6072</v>
      </c>
      <c r="D461" s="22">
        <v>226</v>
      </c>
      <c r="E461" s="22">
        <v>2</v>
      </c>
      <c r="F461" s="144">
        <v>83724</v>
      </c>
      <c r="G461" s="144" t="s">
        <v>3707</v>
      </c>
      <c r="H461" s="144" t="s">
        <v>3707</v>
      </c>
      <c r="I461" s="144" t="s">
        <v>5345</v>
      </c>
      <c r="J461" s="144" t="s">
        <v>5314</v>
      </c>
      <c r="K461" s="144">
        <f t="shared" si="518"/>
        <v>1.5</v>
      </c>
      <c r="L461" s="157">
        <v>3</v>
      </c>
      <c r="M461" s="171"/>
      <c r="N461" s="171">
        <v>0.4</v>
      </c>
      <c r="O461" s="171">
        <v>0.05</v>
      </c>
      <c r="P461" s="171">
        <v>0.3</v>
      </c>
      <c r="Q461" s="171"/>
      <c r="R461" s="171">
        <v>0.1</v>
      </c>
      <c r="S461" s="171">
        <v>0.15</v>
      </c>
      <c r="T461" s="171"/>
      <c r="U461" s="171"/>
      <c r="V461" s="171"/>
      <c r="W461" s="22">
        <v>2</v>
      </c>
      <c r="X461" s="29">
        <v>561.89</v>
      </c>
      <c r="Y461" s="29">
        <v>1123.78</v>
      </c>
      <c r="Z461" s="36">
        <v>331.36</v>
      </c>
      <c r="AA461" s="36">
        <f t="shared" si="519"/>
        <v>2</v>
      </c>
      <c r="AB461" s="29"/>
      <c r="AC461" s="29" t="e">
        <f t="shared" si="520"/>
        <v>#REF!</v>
      </c>
      <c r="AD461" s="29" t="e">
        <f t="shared" si="521"/>
        <v>#REF!</v>
      </c>
      <c r="AE461" s="172" t="e">
        <f t="shared" si="522"/>
        <v>#REF!</v>
      </c>
      <c r="AF461" s="28"/>
      <c r="AG461" s="24">
        <v>3</v>
      </c>
      <c r="AH461" s="173">
        <f t="shared" si="523"/>
        <v>1</v>
      </c>
      <c r="AI461" s="173"/>
      <c r="AJ461" s="173">
        <f t="shared" si="524"/>
        <v>2</v>
      </c>
      <c r="AK461" s="134">
        <f t="shared" si="525"/>
        <v>1.5</v>
      </c>
      <c r="AL461" s="174">
        <f t="shared" ref="AL461:AU461" si="534">M461</f>
        <v>0</v>
      </c>
      <c r="AM461" s="174">
        <f t="shared" si="534"/>
        <v>0.4</v>
      </c>
      <c r="AN461" s="174">
        <f t="shared" si="534"/>
        <v>0.05</v>
      </c>
      <c r="AO461" s="174">
        <f t="shared" si="534"/>
        <v>0.3</v>
      </c>
      <c r="AP461" s="174">
        <f t="shared" si="534"/>
        <v>0</v>
      </c>
      <c r="AQ461" s="174">
        <f t="shared" si="534"/>
        <v>0.1</v>
      </c>
      <c r="AR461" s="174">
        <f t="shared" si="534"/>
        <v>0.15</v>
      </c>
      <c r="AS461" s="174">
        <f t="shared" si="534"/>
        <v>0</v>
      </c>
      <c r="AT461" s="174">
        <f t="shared" si="534"/>
        <v>0</v>
      </c>
      <c r="AU461" s="174">
        <f t="shared" si="534"/>
        <v>0</v>
      </c>
      <c r="AV461" s="175">
        <f t="shared" si="527"/>
        <v>1</v>
      </c>
      <c r="AW461" s="176" t="e">
        <f>#REF!/1000</f>
        <v>#REF!</v>
      </c>
      <c r="AX461" s="176" t="e">
        <f>#REF!/1000</f>
        <v>#REF!</v>
      </c>
      <c r="AY461" s="176" t="e">
        <f>#REF!/1000</f>
        <v>#REF!</v>
      </c>
      <c r="AZ461" s="176" t="e">
        <f>#REF!/1000</f>
        <v>#REF!</v>
      </c>
      <c r="BA461" s="176" t="e">
        <f>#REF!/1000</f>
        <v>#REF!</v>
      </c>
      <c r="BB461" s="176" t="e">
        <f>#REF!/1000</f>
        <v>#REF!</v>
      </c>
      <c r="BC461" s="176" t="e">
        <f>#REF!/1000</f>
        <v>#REF!</v>
      </c>
      <c r="BD461" s="176" t="e">
        <f>#REF!/1000</f>
        <v>#REF!</v>
      </c>
      <c r="BE461" s="177" t="e">
        <f>#REF!/1000</f>
        <v>#REF!</v>
      </c>
      <c r="BF461" s="177" t="e">
        <f>#REF!/1000</f>
        <v>#REF!</v>
      </c>
      <c r="BG461" s="178" t="e">
        <f t="shared" si="528"/>
        <v>#REF!</v>
      </c>
    </row>
    <row r="462" ht="16" customHeight="1" spans="1:59">
      <c r="A462" s="22">
        <v>456</v>
      </c>
      <c r="B462" s="39" t="s">
        <v>6073</v>
      </c>
      <c r="C462" s="68" t="s">
        <v>6074</v>
      </c>
      <c r="D462" s="22">
        <v>163</v>
      </c>
      <c r="E462" s="22">
        <v>4</v>
      </c>
      <c r="F462" s="144">
        <v>83647</v>
      </c>
      <c r="G462" s="144" t="s">
        <v>3704</v>
      </c>
      <c r="H462" s="144" t="s">
        <v>3704</v>
      </c>
      <c r="I462" s="144" t="s">
        <v>5321</v>
      </c>
      <c r="J462" s="144" t="s">
        <v>5314</v>
      </c>
      <c r="K462" s="144">
        <f t="shared" si="518"/>
        <v>0.75</v>
      </c>
      <c r="L462" s="157">
        <v>3</v>
      </c>
      <c r="M462" s="171"/>
      <c r="N462" s="171">
        <v>0.4</v>
      </c>
      <c r="O462" s="171">
        <v>0.05</v>
      </c>
      <c r="P462" s="171">
        <v>0.3</v>
      </c>
      <c r="Q462" s="171"/>
      <c r="R462" s="171">
        <v>0.1</v>
      </c>
      <c r="S462" s="171">
        <v>0.15</v>
      </c>
      <c r="T462" s="171"/>
      <c r="U462" s="171"/>
      <c r="V462" s="171"/>
      <c r="W462" s="22">
        <v>4</v>
      </c>
      <c r="X462" s="29">
        <v>1568.3375</v>
      </c>
      <c r="Y462" s="29">
        <v>6273.35</v>
      </c>
      <c r="Z462" s="36">
        <v>955.1</v>
      </c>
      <c r="AA462" s="36">
        <f t="shared" si="519"/>
        <v>4</v>
      </c>
      <c r="AB462" s="29"/>
      <c r="AC462" s="29" t="e">
        <f t="shared" si="520"/>
        <v>#REF!</v>
      </c>
      <c r="AD462" s="29" t="e">
        <f t="shared" si="521"/>
        <v>#REF!</v>
      </c>
      <c r="AE462" s="172" t="e">
        <f t="shared" si="522"/>
        <v>#REF!</v>
      </c>
      <c r="AF462" s="28"/>
      <c r="AG462" s="24">
        <v>3</v>
      </c>
      <c r="AH462" s="173">
        <f t="shared" si="523"/>
        <v>1</v>
      </c>
      <c r="AI462" s="173"/>
      <c r="AJ462" s="173">
        <f t="shared" si="524"/>
        <v>2</v>
      </c>
      <c r="AK462" s="134">
        <f t="shared" si="525"/>
        <v>0.75</v>
      </c>
      <c r="AL462" s="174">
        <f t="shared" ref="AL462:AU462" si="535">M462</f>
        <v>0</v>
      </c>
      <c r="AM462" s="174">
        <f t="shared" si="535"/>
        <v>0.4</v>
      </c>
      <c r="AN462" s="174">
        <f t="shared" si="535"/>
        <v>0.05</v>
      </c>
      <c r="AO462" s="174">
        <f t="shared" si="535"/>
        <v>0.3</v>
      </c>
      <c r="AP462" s="174">
        <f t="shared" si="535"/>
        <v>0</v>
      </c>
      <c r="AQ462" s="174">
        <f t="shared" si="535"/>
        <v>0.1</v>
      </c>
      <c r="AR462" s="174">
        <f t="shared" si="535"/>
        <v>0.15</v>
      </c>
      <c r="AS462" s="174">
        <f t="shared" si="535"/>
        <v>0</v>
      </c>
      <c r="AT462" s="174">
        <f t="shared" si="535"/>
        <v>0</v>
      </c>
      <c r="AU462" s="174">
        <f t="shared" si="535"/>
        <v>0</v>
      </c>
      <c r="AV462" s="175">
        <f t="shared" si="527"/>
        <v>1</v>
      </c>
      <c r="AW462" s="176" t="e">
        <f>#REF!/1000</f>
        <v>#REF!</v>
      </c>
      <c r="AX462" s="176" t="e">
        <f>#REF!/1000</f>
        <v>#REF!</v>
      </c>
      <c r="AY462" s="176" t="e">
        <f>#REF!/1000</f>
        <v>#REF!</v>
      </c>
      <c r="AZ462" s="176" t="e">
        <f>#REF!/1000</f>
        <v>#REF!</v>
      </c>
      <c r="BA462" s="176" t="e">
        <f>#REF!/1000</f>
        <v>#REF!</v>
      </c>
      <c r="BB462" s="176" t="e">
        <f>#REF!/1000</f>
        <v>#REF!</v>
      </c>
      <c r="BC462" s="176" t="e">
        <f>#REF!/1000</f>
        <v>#REF!</v>
      </c>
      <c r="BD462" s="176" t="e">
        <f>#REF!/1000</f>
        <v>#REF!</v>
      </c>
      <c r="BE462" s="177" t="e">
        <f>#REF!/1000</f>
        <v>#REF!</v>
      </c>
      <c r="BF462" s="177" t="e">
        <f>#REF!/1000</f>
        <v>#REF!</v>
      </c>
      <c r="BG462" s="178" t="e">
        <f t="shared" si="528"/>
        <v>#REF!</v>
      </c>
    </row>
    <row r="463" ht="16" customHeight="1" spans="1:59">
      <c r="A463" s="22">
        <v>457</v>
      </c>
      <c r="B463" s="39" t="s">
        <v>6075</v>
      </c>
      <c r="C463" s="68" t="s">
        <v>6076</v>
      </c>
      <c r="D463" s="22">
        <v>163</v>
      </c>
      <c r="E463" s="22">
        <v>1</v>
      </c>
      <c r="F463" s="144">
        <v>83658</v>
      </c>
      <c r="G463" s="144" t="s">
        <v>3704</v>
      </c>
      <c r="H463" s="144" t="s">
        <v>3704</v>
      </c>
      <c r="I463" s="144" t="s">
        <v>5321</v>
      </c>
      <c r="J463" s="144" t="s">
        <v>5314</v>
      </c>
      <c r="K463" s="144">
        <f t="shared" si="518"/>
        <v>3</v>
      </c>
      <c r="L463" s="157">
        <v>3</v>
      </c>
      <c r="M463" s="171"/>
      <c r="N463" s="171">
        <v>0.4</v>
      </c>
      <c r="O463" s="171">
        <v>0.05</v>
      </c>
      <c r="P463" s="171">
        <v>0.3</v>
      </c>
      <c r="Q463" s="171"/>
      <c r="R463" s="171">
        <v>0.1</v>
      </c>
      <c r="S463" s="171">
        <v>0.15</v>
      </c>
      <c r="T463" s="171"/>
      <c r="U463" s="171"/>
      <c r="V463" s="171"/>
      <c r="W463" s="22">
        <v>1</v>
      </c>
      <c r="X463" s="29">
        <v>1522.42</v>
      </c>
      <c r="Y463" s="29">
        <v>1522.42</v>
      </c>
      <c r="Z463" s="36">
        <v>467.81</v>
      </c>
      <c r="AA463" s="36">
        <f t="shared" si="519"/>
        <v>1</v>
      </c>
      <c r="AB463" s="29"/>
      <c r="AC463" s="29" t="e">
        <f t="shared" si="520"/>
        <v>#REF!</v>
      </c>
      <c r="AD463" s="29" t="e">
        <f t="shared" si="521"/>
        <v>#REF!</v>
      </c>
      <c r="AE463" s="172" t="e">
        <f t="shared" si="522"/>
        <v>#REF!</v>
      </c>
      <c r="AF463" s="28"/>
      <c r="AG463" s="24">
        <v>3</v>
      </c>
      <c r="AH463" s="173">
        <f t="shared" si="523"/>
        <v>1</v>
      </c>
      <c r="AI463" s="173"/>
      <c r="AJ463" s="173">
        <f t="shared" si="524"/>
        <v>2</v>
      </c>
      <c r="AK463" s="134">
        <f t="shared" si="525"/>
        <v>3</v>
      </c>
      <c r="AL463" s="174">
        <f t="shared" ref="AL463:AU463" si="536">M463</f>
        <v>0</v>
      </c>
      <c r="AM463" s="174">
        <f t="shared" si="536"/>
        <v>0.4</v>
      </c>
      <c r="AN463" s="174">
        <f t="shared" si="536"/>
        <v>0.05</v>
      </c>
      <c r="AO463" s="174">
        <f t="shared" si="536"/>
        <v>0.3</v>
      </c>
      <c r="AP463" s="174">
        <f t="shared" si="536"/>
        <v>0</v>
      </c>
      <c r="AQ463" s="174">
        <f t="shared" si="536"/>
        <v>0.1</v>
      </c>
      <c r="AR463" s="174">
        <f t="shared" si="536"/>
        <v>0.15</v>
      </c>
      <c r="AS463" s="174">
        <f t="shared" si="536"/>
        <v>0</v>
      </c>
      <c r="AT463" s="174">
        <f t="shared" si="536"/>
        <v>0</v>
      </c>
      <c r="AU463" s="174">
        <f t="shared" si="536"/>
        <v>0</v>
      </c>
      <c r="AV463" s="175">
        <f t="shared" si="527"/>
        <v>1</v>
      </c>
      <c r="AW463" s="176" t="e">
        <f>#REF!/1000</f>
        <v>#REF!</v>
      </c>
      <c r="AX463" s="176" t="e">
        <f>#REF!/1000</f>
        <v>#REF!</v>
      </c>
      <c r="AY463" s="176" t="e">
        <f>#REF!/1000</f>
        <v>#REF!</v>
      </c>
      <c r="AZ463" s="176" t="e">
        <f>#REF!/1000</f>
        <v>#REF!</v>
      </c>
      <c r="BA463" s="176" t="e">
        <f>#REF!/1000</f>
        <v>#REF!</v>
      </c>
      <c r="BB463" s="176" t="e">
        <f>#REF!/1000</f>
        <v>#REF!</v>
      </c>
      <c r="BC463" s="176" t="e">
        <f>#REF!/1000</f>
        <v>#REF!</v>
      </c>
      <c r="BD463" s="176" t="e">
        <f>#REF!/1000</f>
        <v>#REF!</v>
      </c>
      <c r="BE463" s="177" t="e">
        <f>#REF!/1000</f>
        <v>#REF!</v>
      </c>
      <c r="BF463" s="177" t="e">
        <f>#REF!/1000</f>
        <v>#REF!</v>
      </c>
      <c r="BG463" s="178" t="e">
        <f t="shared" si="528"/>
        <v>#REF!</v>
      </c>
    </row>
    <row r="464" ht="16" customHeight="1" spans="1:59">
      <c r="A464" s="22">
        <v>458</v>
      </c>
      <c r="B464" s="39" t="s">
        <v>6077</v>
      </c>
      <c r="C464" s="68" t="s">
        <v>6078</v>
      </c>
      <c r="D464" s="22">
        <v>154</v>
      </c>
      <c r="E464" s="22">
        <v>1</v>
      </c>
      <c r="F464" s="144">
        <v>2411220223</v>
      </c>
      <c r="G464" s="144" t="s">
        <v>3707</v>
      </c>
      <c r="H464" s="144" t="s">
        <v>3707</v>
      </c>
      <c r="I464" s="144" t="s">
        <v>5345</v>
      </c>
      <c r="J464" s="144" t="s">
        <v>5314</v>
      </c>
      <c r="K464" s="144">
        <f t="shared" si="518"/>
        <v>15</v>
      </c>
      <c r="L464" s="157">
        <v>15</v>
      </c>
      <c r="M464" s="171"/>
      <c r="N464" s="171">
        <v>0.1</v>
      </c>
      <c r="O464" s="171">
        <v>0.45</v>
      </c>
      <c r="P464" s="171"/>
      <c r="Q464" s="171">
        <v>0.05</v>
      </c>
      <c r="R464" s="171"/>
      <c r="S464" s="171">
        <v>0.25</v>
      </c>
      <c r="T464" s="171">
        <v>0.15</v>
      </c>
      <c r="U464" s="171"/>
      <c r="V464" s="171"/>
      <c r="W464" s="22">
        <v>1</v>
      </c>
      <c r="X464" s="29">
        <v>8662.98</v>
      </c>
      <c r="Y464" s="29">
        <v>8662.98</v>
      </c>
      <c r="Z464" s="36">
        <v>3508.57</v>
      </c>
      <c r="AA464" s="36">
        <f t="shared" si="519"/>
        <v>1</v>
      </c>
      <c r="AB464" s="29"/>
      <c r="AC464" s="29" t="e">
        <f t="shared" si="520"/>
        <v>#REF!</v>
      </c>
      <c r="AD464" s="29" t="e">
        <f t="shared" si="521"/>
        <v>#REF!</v>
      </c>
      <c r="AE464" s="172" t="e">
        <f t="shared" si="522"/>
        <v>#REF!</v>
      </c>
      <c r="AF464" s="28"/>
      <c r="AG464" s="24">
        <v>15</v>
      </c>
      <c r="AH464" s="173">
        <f t="shared" si="523"/>
        <v>1</v>
      </c>
      <c r="AI464" s="173"/>
      <c r="AJ464" s="173">
        <f t="shared" si="524"/>
        <v>14</v>
      </c>
      <c r="AK464" s="134">
        <f t="shared" si="525"/>
        <v>15</v>
      </c>
      <c r="AL464" s="174">
        <f t="shared" ref="AL464:AU464" si="537">M464</f>
        <v>0</v>
      </c>
      <c r="AM464" s="174">
        <f t="shared" si="537"/>
        <v>0.1</v>
      </c>
      <c r="AN464" s="174">
        <f t="shared" si="537"/>
        <v>0.45</v>
      </c>
      <c r="AO464" s="174">
        <f t="shared" si="537"/>
        <v>0</v>
      </c>
      <c r="AP464" s="174">
        <f t="shared" si="537"/>
        <v>0.05</v>
      </c>
      <c r="AQ464" s="174">
        <f t="shared" si="537"/>
        <v>0</v>
      </c>
      <c r="AR464" s="174">
        <f t="shared" si="537"/>
        <v>0.25</v>
      </c>
      <c r="AS464" s="174">
        <f t="shared" si="537"/>
        <v>0.15</v>
      </c>
      <c r="AT464" s="174">
        <f t="shared" si="537"/>
        <v>0</v>
      </c>
      <c r="AU464" s="174">
        <f t="shared" si="537"/>
        <v>0</v>
      </c>
      <c r="AV464" s="175">
        <f t="shared" si="527"/>
        <v>1</v>
      </c>
      <c r="AW464" s="176" t="e">
        <f>#REF!/1000</f>
        <v>#REF!</v>
      </c>
      <c r="AX464" s="176" t="e">
        <f>#REF!/1000</f>
        <v>#REF!</v>
      </c>
      <c r="AY464" s="176" t="e">
        <f>#REF!/1000</f>
        <v>#REF!</v>
      </c>
      <c r="AZ464" s="176" t="e">
        <f>#REF!/1000</f>
        <v>#REF!</v>
      </c>
      <c r="BA464" s="176" t="e">
        <f>#REF!/1000</f>
        <v>#REF!</v>
      </c>
      <c r="BB464" s="176" t="e">
        <f>#REF!/1000</f>
        <v>#REF!</v>
      </c>
      <c r="BC464" s="176" t="e">
        <f>#REF!/1000</f>
        <v>#REF!</v>
      </c>
      <c r="BD464" s="176" t="e">
        <f>#REF!/1000</f>
        <v>#REF!</v>
      </c>
      <c r="BE464" s="177" t="e">
        <f>#REF!/1000</f>
        <v>#REF!</v>
      </c>
      <c r="BF464" s="177" t="e">
        <f>#REF!/1000</f>
        <v>#REF!</v>
      </c>
      <c r="BG464" s="178" t="e">
        <f t="shared" si="528"/>
        <v>#REF!</v>
      </c>
    </row>
    <row r="465" ht="16" customHeight="1" spans="1:59">
      <c r="A465" s="22">
        <v>459</v>
      </c>
      <c r="B465" s="39" t="s">
        <v>6079</v>
      </c>
      <c r="C465" s="68" t="s">
        <v>6080</v>
      </c>
      <c r="D465" s="22">
        <v>178</v>
      </c>
      <c r="E465" s="22">
        <v>2</v>
      </c>
      <c r="F465" s="144">
        <v>2411220110</v>
      </c>
      <c r="G465" s="144" t="s">
        <v>3707</v>
      </c>
      <c r="H465" s="144" t="s">
        <v>3707</v>
      </c>
      <c r="I465" s="144" t="s">
        <v>5345</v>
      </c>
      <c r="J465" s="144" t="s">
        <v>5314</v>
      </c>
      <c r="K465" s="144">
        <f t="shared" si="518"/>
        <v>1.085</v>
      </c>
      <c r="L465" s="157">
        <v>2.17</v>
      </c>
      <c r="M465" s="171"/>
      <c r="N465" s="171">
        <v>0.179723502304147</v>
      </c>
      <c r="O465" s="171">
        <v>0.599078341013825</v>
      </c>
      <c r="P465" s="171"/>
      <c r="Q465" s="171"/>
      <c r="R465" s="171">
        <v>0.0506912442396313</v>
      </c>
      <c r="S465" s="171">
        <v>0.101382488479263</v>
      </c>
      <c r="T465" s="171">
        <v>0.0691244239631336</v>
      </c>
      <c r="U465" s="171"/>
      <c r="V465" s="171"/>
      <c r="W465" s="22">
        <v>2</v>
      </c>
      <c r="X465" s="29">
        <v>2714.965</v>
      </c>
      <c r="Y465" s="29">
        <v>5429.93</v>
      </c>
      <c r="Z465" s="36">
        <v>1578.86</v>
      </c>
      <c r="AA465" s="36">
        <f t="shared" si="519"/>
        <v>2</v>
      </c>
      <c r="AB465" s="29"/>
      <c r="AC465" s="29" t="e">
        <f t="shared" si="520"/>
        <v>#REF!</v>
      </c>
      <c r="AD465" s="29" t="e">
        <f t="shared" si="521"/>
        <v>#REF!</v>
      </c>
      <c r="AE465" s="172" t="e">
        <f t="shared" si="522"/>
        <v>#REF!</v>
      </c>
      <c r="AF465" s="28"/>
      <c r="AG465" s="24">
        <v>2.17</v>
      </c>
      <c r="AH465" s="173">
        <f t="shared" si="523"/>
        <v>1</v>
      </c>
      <c r="AI465" s="173">
        <v>2.17</v>
      </c>
      <c r="AJ465" s="173">
        <f t="shared" si="524"/>
        <v>1.17</v>
      </c>
      <c r="AK465" s="134">
        <f t="shared" si="525"/>
        <v>1.085</v>
      </c>
      <c r="AL465" s="174">
        <f t="shared" ref="AL465:AU465" si="538">M465</f>
        <v>0</v>
      </c>
      <c r="AM465" s="174">
        <f t="shared" si="538"/>
        <v>0.179723502304147</v>
      </c>
      <c r="AN465" s="174">
        <f t="shared" si="538"/>
        <v>0.599078341013825</v>
      </c>
      <c r="AO465" s="174">
        <f t="shared" si="538"/>
        <v>0</v>
      </c>
      <c r="AP465" s="174">
        <f t="shared" si="538"/>
        <v>0</v>
      </c>
      <c r="AQ465" s="174">
        <f t="shared" si="538"/>
        <v>0.0506912442396313</v>
      </c>
      <c r="AR465" s="174">
        <f t="shared" si="538"/>
        <v>0.101382488479263</v>
      </c>
      <c r="AS465" s="174">
        <f t="shared" si="538"/>
        <v>0.0691244239631336</v>
      </c>
      <c r="AT465" s="174">
        <f t="shared" si="538"/>
        <v>0</v>
      </c>
      <c r="AU465" s="174">
        <f t="shared" si="538"/>
        <v>0</v>
      </c>
      <c r="AV465" s="175">
        <f t="shared" si="527"/>
        <v>1</v>
      </c>
      <c r="AW465" s="176" t="e">
        <f>#REF!/1000</f>
        <v>#REF!</v>
      </c>
      <c r="AX465" s="176" t="e">
        <f>#REF!/1000</f>
        <v>#REF!</v>
      </c>
      <c r="AY465" s="176" t="e">
        <f>#REF!/1000</f>
        <v>#REF!</v>
      </c>
      <c r="AZ465" s="176" t="e">
        <f>#REF!/1000</f>
        <v>#REF!</v>
      </c>
      <c r="BA465" s="176" t="e">
        <f>#REF!/1000</f>
        <v>#REF!</v>
      </c>
      <c r="BB465" s="176" t="e">
        <f>#REF!/1000</f>
        <v>#REF!</v>
      </c>
      <c r="BC465" s="176" t="e">
        <f>#REF!/1000</f>
        <v>#REF!</v>
      </c>
      <c r="BD465" s="176" t="e">
        <f>#REF!/1000</f>
        <v>#REF!</v>
      </c>
      <c r="BE465" s="177" t="e">
        <f>#REF!/1000</f>
        <v>#REF!</v>
      </c>
      <c r="BF465" s="177" t="e">
        <f>#REF!/1000</f>
        <v>#REF!</v>
      </c>
      <c r="BG465" s="178" t="e">
        <f t="shared" si="528"/>
        <v>#REF!</v>
      </c>
    </row>
    <row r="466" ht="16" customHeight="1" spans="1:59">
      <c r="A466" s="22">
        <v>460</v>
      </c>
      <c r="B466" s="39" t="s">
        <v>6081</v>
      </c>
      <c r="C466" s="68" t="s">
        <v>6082</v>
      </c>
      <c r="D466" s="22">
        <v>178</v>
      </c>
      <c r="E466" s="22">
        <v>4</v>
      </c>
      <c r="F466" s="144">
        <v>2411220241</v>
      </c>
      <c r="G466" s="144" t="s">
        <v>3707</v>
      </c>
      <c r="H466" s="144" t="s">
        <v>3707</v>
      </c>
      <c r="I466" s="144" t="s">
        <v>5345</v>
      </c>
      <c r="J466" s="144" t="s">
        <v>5314</v>
      </c>
      <c r="K466" s="144">
        <f t="shared" si="518"/>
        <v>2.63</v>
      </c>
      <c r="L466" s="157">
        <v>10.52</v>
      </c>
      <c r="M466" s="171"/>
      <c r="N466" s="171">
        <v>0.399239543726236</v>
      </c>
      <c r="O466" s="171">
        <v>0.0503802281368821</v>
      </c>
      <c r="P466" s="171">
        <v>0.300380228136882</v>
      </c>
      <c r="Q466" s="171"/>
      <c r="R466" s="171">
        <v>0.0998098859315589</v>
      </c>
      <c r="S466" s="171">
        <v>0.150190114068441</v>
      </c>
      <c r="T466" s="171"/>
      <c r="U466" s="171"/>
      <c r="V466" s="171"/>
      <c r="W466" s="22">
        <v>4</v>
      </c>
      <c r="X466" s="29">
        <v>2585.6825</v>
      </c>
      <c r="Y466" s="29">
        <v>10342.73</v>
      </c>
      <c r="Z466" s="36">
        <v>3040.76</v>
      </c>
      <c r="AA466" s="36">
        <f t="shared" si="519"/>
        <v>4</v>
      </c>
      <c r="AB466" s="29"/>
      <c r="AC466" s="29" t="e">
        <f t="shared" si="520"/>
        <v>#REF!</v>
      </c>
      <c r="AD466" s="29" t="e">
        <f t="shared" si="521"/>
        <v>#REF!</v>
      </c>
      <c r="AE466" s="172" t="e">
        <f t="shared" si="522"/>
        <v>#REF!</v>
      </c>
      <c r="AF466" s="28"/>
      <c r="AG466" s="24">
        <v>10.52</v>
      </c>
      <c r="AH466" s="173">
        <f t="shared" si="523"/>
        <v>1</v>
      </c>
      <c r="AI466" s="173">
        <v>10.52</v>
      </c>
      <c r="AJ466" s="173">
        <f t="shared" si="524"/>
        <v>9.52</v>
      </c>
      <c r="AK466" s="134">
        <f t="shared" si="525"/>
        <v>2.63</v>
      </c>
      <c r="AL466" s="174">
        <f t="shared" ref="AL466:AU466" si="539">M466</f>
        <v>0</v>
      </c>
      <c r="AM466" s="174">
        <f t="shared" si="539"/>
        <v>0.399239543726236</v>
      </c>
      <c r="AN466" s="174">
        <f t="shared" si="539"/>
        <v>0.0503802281368821</v>
      </c>
      <c r="AO466" s="174">
        <f t="shared" si="539"/>
        <v>0.300380228136882</v>
      </c>
      <c r="AP466" s="174">
        <f t="shared" si="539"/>
        <v>0</v>
      </c>
      <c r="AQ466" s="174">
        <f t="shared" si="539"/>
        <v>0.0998098859315589</v>
      </c>
      <c r="AR466" s="174">
        <f t="shared" si="539"/>
        <v>0.150190114068441</v>
      </c>
      <c r="AS466" s="174">
        <f t="shared" si="539"/>
        <v>0</v>
      </c>
      <c r="AT466" s="174">
        <f t="shared" si="539"/>
        <v>0</v>
      </c>
      <c r="AU466" s="174">
        <f t="shared" si="539"/>
        <v>0</v>
      </c>
      <c r="AV466" s="175">
        <f t="shared" si="527"/>
        <v>1</v>
      </c>
      <c r="AW466" s="176" t="e">
        <f>#REF!/1000</f>
        <v>#REF!</v>
      </c>
      <c r="AX466" s="176" t="e">
        <f>#REF!/1000</f>
        <v>#REF!</v>
      </c>
      <c r="AY466" s="176" t="e">
        <f>#REF!/1000</f>
        <v>#REF!</v>
      </c>
      <c r="AZ466" s="176" t="e">
        <f>#REF!/1000</f>
        <v>#REF!</v>
      </c>
      <c r="BA466" s="176" t="e">
        <f>#REF!/1000</f>
        <v>#REF!</v>
      </c>
      <c r="BB466" s="176" t="e">
        <f>#REF!/1000</f>
        <v>#REF!</v>
      </c>
      <c r="BC466" s="176" t="e">
        <f>#REF!/1000</f>
        <v>#REF!</v>
      </c>
      <c r="BD466" s="176" t="e">
        <f>#REF!/1000</f>
        <v>#REF!</v>
      </c>
      <c r="BE466" s="177" t="e">
        <f>#REF!/1000</f>
        <v>#REF!</v>
      </c>
      <c r="BF466" s="177" t="e">
        <f>#REF!/1000</f>
        <v>#REF!</v>
      </c>
      <c r="BG466" s="178" t="e">
        <f t="shared" si="528"/>
        <v>#REF!</v>
      </c>
    </row>
    <row r="467" ht="16" customHeight="1" spans="1:59">
      <c r="A467" s="22">
        <v>461</v>
      </c>
      <c r="B467" s="39" t="s">
        <v>6083</v>
      </c>
      <c r="C467" s="68" t="s">
        <v>6084</v>
      </c>
      <c r="D467" s="22">
        <v>148</v>
      </c>
      <c r="E467" s="22">
        <v>2</v>
      </c>
      <c r="F467" s="144">
        <v>2411220108</v>
      </c>
      <c r="G467" s="144" t="s">
        <v>3707</v>
      </c>
      <c r="H467" s="144" t="s">
        <v>3707</v>
      </c>
      <c r="I467" s="144" t="s">
        <v>5345</v>
      </c>
      <c r="J467" s="144" t="s">
        <v>5314</v>
      </c>
      <c r="K467" s="144">
        <f t="shared" si="518"/>
        <v>2.655</v>
      </c>
      <c r="L467" s="157">
        <v>5.31</v>
      </c>
      <c r="M467" s="171"/>
      <c r="N467" s="171">
        <v>0.39924670433145</v>
      </c>
      <c r="O467" s="171">
        <v>0.0508474576271187</v>
      </c>
      <c r="P467" s="171">
        <v>0.299435028248588</v>
      </c>
      <c r="Q467" s="171"/>
      <c r="R467" s="171">
        <v>0.0998116760828625</v>
      </c>
      <c r="S467" s="171">
        <v>0.150659133709981</v>
      </c>
      <c r="T467" s="171"/>
      <c r="U467" s="171"/>
      <c r="V467" s="171"/>
      <c r="W467" s="22">
        <v>2</v>
      </c>
      <c r="X467" s="29">
        <v>2585.68</v>
      </c>
      <c r="Y467" s="29">
        <v>5171.36</v>
      </c>
      <c r="Z467" s="36">
        <v>1520.38</v>
      </c>
      <c r="AA467" s="36">
        <f t="shared" si="519"/>
        <v>2</v>
      </c>
      <c r="AB467" s="29"/>
      <c r="AC467" s="29" t="e">
        <f t="shared" si="520"/>
        <v>#REF!</v>
      </c>
      <c r="AD467" s="29" t="e">
        <f t="shared" si="521"/>
        <v>#REF!</v>
      </c>
      <c r="AE467" s="172" t="e">
        <f t="shared" si="522"/>
        <v>#REF!</v>
      </c>
      <c r="AF467" s="28"/>
      <c r="AG467" s="24">
        <v>5.31</v>
      </c>
      <c r="AH467" s="173">
        <f t="shared" si="523"/>
        <v>1</v>
      </c>
      <c r="AI467" s="173">
        <v>5.31</v>
      </c>
      <c r="AJ467" s="173">
        <f t="shared" si="524"/>
        <v>4.31</v>
      </c>
      <c r="AK467" s="134">
        <f t="shared" si="525"/>
        <v>2.655</v>
      </c>
      <c r="AL467" s="174">
        <f t="shared" ref="AL467:AU467" si="540">M467</f>
        <v>0</v>
      </c>
      <c r="AM467" s="174">
        <f t="shared" si="540"/>
        <v>0.39924670433145</v>
      </c>
      <c r="AN467" s="174">
        <f t="shared" si="540"/>
        <v>0.0508474576271187</v>
      </c>
      <c r="AO467" s="174">
        <f t="shared" si="540"/>
        <v>0.299435028248588</v>
      </c>
      <c r="AP467" s="174">
        <f t="shared" si="540"/>
        <v>0</v>
      </c>
      <c r="AQ467" s="174">
        <f t="shared" si="540"/>
        <v>0.0998116760828625</v>
      </c>
      <c r="AR467" s="174">
        <f t="shared" si="540"/>
        <v>0.150659133709981</v>
      </c>
      <c r="AS467" s="174">
        <f t="shared" si="540"/>
        <v>0</v>
      </c>
      <c r="AT467" s="174">
        <f t="shared" si="540"/>
        <v>0</v>
      </c>
      <c r="AU467" s="174">
        <f t="shared" si="540"/>
        <v>0</v>
      </c>
      <c r="AV467" s="175">
        <f t="shared" si="527"/>
        <v>1</v>
      </c>
      <c r="AW467" s="176" t="e">
        <f>#REF!/1000</f>
        <v>#REF!</v>
      </c>
      <c r="AX467" s="176" t="e">
        <f>#REF!/1000</f>
        <v>#REF!</v>
      </c>
      <c r="AY467" s="176" t="e">
        <f>#REF!/1000</f>
        <v>#REF!</v>
      </c>
      <c r="AZ467" s="176" t="e">
        <f>#REF!/1000</f>
        <v>#REF!</v>
      </c>
      <c r="BA467" s="176" t="e">
        <f>#REF!/1000</f>
        <v>#REF!</v>
      </c>
      <c r="BB467" s="176" t="e">
        <f>#REF!/1000</f>
        <v>#REF!</v>
      </c>
      <c r="BC467" s="176" t="e">
        <f>#REF!/1000</f>
        <v>#REF!</v>
      </c>
      <c r="BD467" s="176" t="e">
        <f>#REF!/1000</f>
        <v>#REF!</v>
      </c>
      <c r="BE467" s="177" t="e">
        <f>#REF!/1000</f>
        <v>#REF!</v>
      </c>
      <c r="BF467" s="177" t="e">
        <f>#REF!/1000</f>
        <v>#REF!</v>
      </c>
      <c r="BG467" s="178" t="e">
        <f t="shared" si="528"/>
        <v>#REF!</v>
      </c>
    </row>
    <row r="468" ht="16" customHeight="1" spans="1:59">
      <c r="A468" s="22">
        <v>462</v>
      </c>
      <c r="B468" s="39" t="s">
        <v>574</v>
      </c>
      <c r="C468" s="68" t="s">
        <v>575</v>
      </c>
      <c r="D468" s="22">
        <v>178</v>
      </c>
      <c r="E468" s="22">
        <v>1</v>
      </c>
      <c r="F468" s="144">
        <v>2411220246</v>
      </c>
      <c r="G468" s="144" t="s">
        <v>3707</v>
      </c>
      <c r="H468" s="144" t="s">
        <v>3707</v>
      </c>
      <c r="I468" s="144" t="s">
        <v>5345</v>
      </c>
      <c r="J468" s="144" t="s">
        <v>5314</v>
      </c>
      <c r="K468" s="144">
        <f t="shared" si="518"/>
        <v>16</v>
      </c>
      <c r="L468" s="157">
        <v>16</v>
      </c>
      <c r="M468" s="171"/>
      <c r="N468" s="171">
        <v>0.18</v>
      </c>
      <c r="O468" s="171">
        <v>0.6</v>
      </c>
      <c r="P468" s="171"/>
      <c r="Q468" s="171"/>
      <c r="R468" s="171">
        <v>0.05</v>
      </c>
      <c r="S468" s="171">
        <v>0.1</v>
      </c>
      <c r="T468" s="171">
        <v>0.07</v>
      </c>
      <c r="U468" s="171"/>
      <c r="V468" s="171"/>
      <c r="W468" s="22">
        <v>1</v>
      </c>
      <c r="X468" s="29">
        <v>2157.62</v>
      </c>
      <c r="Y468" s="29">
        <v>2157.62</v>
      </c>
      <c r="Z468" s="36">
        <v>633.49</v>
      </c>
      <c r="AA468" s="36">
        <f t="shared" si="519"/>
        <v>1</v>
      </c>
      <c r="AB468" s="29"/>
      <c r="AC468" s="29" t="e">
        <f t="shared" si="520"/>
        <v>#REF!</v>
      </c>
      <c r="AD468" s="29" t="e">
        <f t="shared" si="521"/>
        <v>#REF!</v>
      </c>
      <c r="AE468" s="172" t="e">
        <f t="shared" si="522"/>
        <v>#REF!</v>
      </c>
      <c r="AF468" s="28"/>
      <c r="AG468" s="24">
        <v>16</v>
      </c>
      <c r="AH468" s="173">
        <f t="shared" si="523"/>
        <v>1</v>
      </c>
      <c r="AI468" s="173">
        <v>16</v>
      </c>
      <c r="AJ468" s="173">
        <f t="shared" si="524"/>
        <v>15</v>
      </c>
      <c r="AK468" s="134">
        <f t="shared" si="525"/>
        <v>16</v>
      </c>
      <c r="AL468" s="174">
        <f t="shared" ref="AL468:AU468" si="541">M468</f>
        <v>0</v>
      </c>
      <c r="AM468" s="174">
        <f t="shared" si="541"/>
        <v>0.18</v>
      </c>
      <c r="AN468" s="174">
        <f t="shared" si="541"/>
        <v>0.6</v>
      </c>
      <c r="AO468" s="174">
        <f t="shared" si="541"/>
        <v>0</v>
      </c>
      <c r="AP468" s="174">
        <f t="shared" si="541"/>
        <v>0</v>
      </c>
      <c r="AQ468" s="174">
        <f t="shared" si="541"/>
        <v>0.05</v>
      </c>
      <c r="AR468" s="174">
        <f t="shared" si="541"/>
        <v>0.1</v>
      </c>
      <c r="AS468" s="174">
        <f t="shared" si="541"/>
        <v>0.07</v>
      </c>
      <c r="AT468" s="174">
        <f t="shared" si="541"/>
        <v>0</v>
      </c>
      <c r="AU468" s="174">
        <f t="shared" si="541"/>
        <v>0</v>
      </c>
      <c r="AV468" s="175">
        <f t="shared" si="527"/>
        <v>1</v>
      </c>
      <c r="AW468" s="176" t="e">
        <f>#REF!/1000</f>
        <v>#REF!</v>
      </c>
      <c r="AX468" s="176" t="e">
        <f>#REF!/1000</f>
        <v>#REF!</v>
      </c>
      <c r="AY468" s="176" t="e">
        <f>#REF!/1000</f>
        <v>#REF!</v>
      </c>
      <c r="AZ468" s="176" t="e">
        <f>#REF!/1000</f>
        <v>#REF!</v>
      </c>
      <c r="BA468" s="176" t="e">
        <f>#REF!/1000</f>
        <v>#REF!</v>
      </c>
      <c r="BB468" s="176" t="e">
        <f>#REF!/1000</f>
        <v>#REF!</v>
      </c>
      <c r="BC468" s="176" t="e">
        <f>#REF!/1000</f>
        <v>#REF!</v>
      </c>
      <c r="BD468" s="176" t="e">
        <f>#REF!/1000</f>
        <v>#REF!</v>
      </c>
      <c r="BE468" s="177" t="e">
        <f>#REF!/1000</f>
        <v>#REF!</v>
      </c>
      <c r="BF468" s="177" t="e">
        <f>#REF!/1000</f>
        <v>#REF!</v>
      </c>
      <c r="BG468" s="178" t="e">
        <f t="shared" si="528"/>
        <v>#REF!</v>
      </c>
    </row>
    <row r="469" ht="16" customHeight="1" spans="1:59">
      <c r="A469" s="22">
        <v>463</v>
      </c>
      <c r="B469" s="39" t="s">
        <v>574</v>
      </c>
      <c r="C469" s="68" t="s">
        <v>575</v>
      </c>
      <c r="D469" s="22">
        <v>163</v>
      </c>
      <c r="E469" s="22">
        <v>4</v>
      </c>
      <c r="F469" s="144">
        <v>83738</v>
      </c>
      <c r="G469" s="144" t="s">
        <v>3707</v>
      </c>
      <c r="H469" s="144" t="s">
        <v>3707</v>
      </c>
      <c r="I469" s="144" t="s">
        <v>5345</v>
      </c>
      <c r="J469" s="144" t="s">
        <v>5314</v>
      </c>
      <c r="K469" s="144">
        <f t="shared" si="518"/>
        <v>16</v>
      </c>
      <c r="L469" s="157">
        <v>64</v>
      </c>
      <c r="M469" s="171"/>
      <c r="N469" s="171">
        <v>0.18</v>
      </c>
      <c r="O469" s="171">
        <v>0.6</v>
      </c>
      <c r="P469" s="171"/>
      <c r="Q469" s="171"/>
      <c r="R469" s="171">
        <v>0.05</v>
      </c>
      <c r="S469" s="171">
        <v>0.1</v>
      </c>
      <c r="T469" s="171">
        <v>0.07</v>
      </c>
      <c r="U469" s="171"/>
      <c r="V469" s="171"/>
      <c r="W469" s="22">
        <v>4</v>
      </c>
      <c r="X469" s="29">
        <v>2157.615</v>
      </c>
      <c r="Y469" s="29">
        <v>8630.46</v>
      </c>
      <c r="Z469" s="36">
        <v>2533.96</v>
      </c>
      <c r="AA469" s="36">
        <f t="shared" si="519"/>
        <v>4</v>
      </c>
      <c r="AB469" s="29"/>
      <c r="AC469" s="29" t="e">
        <f t="shared" si="520"/>
        <v>#REF!</v>
      </c>
      <c r="AD469" s="29" t="e">
        <f t="shared" si="521"/>
        <v>#REF!</v>
      </c>
      <c r="AE469" s="172" t="e">
        <f t="shared" si="522"/>
        <v>#REF!</v>
      </c>
      <c r="AF469" s="28"/>
      <c r="AG469" s="24">
        <v>64</v>
      </c>
      <c r="AH469" s="173">
        <f t="shared" si="523"/>
        <v>1</v>
      </c>
      <c r="AI469" s="173">
        <v>64</v>
      </c>
      <c r="AJ469" s="173">
        <f t="shared" si="524"/>
        <v>63</v>
      </c>
      <c r="AK469" s="134">
        <f t="shared" si="525"/>
        <v>16</v>
      </c>
      <c r="AL469" s="174">
        <f t="shared" ref="AL469:AU469" si="542">M469</f>
        <v>0</v>
      </c>
      <c r="AM469" s="174">
        <f t="shared" si="542"/>
        <v>0.18</v>
      </c>
      <c r="AN469" s="174">
        <f t="shared" si="542"/>
        <v>0.6</v>
      </c>
      <c r="AO469" s="174">
        <f t="shared" si="542"/>
        <v>0</v>
      </c>
      <c r="AP469" s="174">
        <f t="shared" si="542"/>
        <v>0</v>
      </c>
      <c r="AQ469" s="174">
        <f t="shared" si="542"/>
        <v>0.05</v>
      </c>
      <c r="AR469" s="174">
        <f t="shared" si="542"/>
        <v>0.1</v>
      </c>
      <c r="AS469" s="174">
        <f t="shared" si="542"/>
        <v>0.07</v>
      </c>
      <c r="AT469" s="174">
        <f t="shared" si="542"/>
        <v>0</v>
      </c>
      <c r="AU469" s="174">
        <f t="shared" si="542"/>
        <v>0</v>
      </c>
      <c r="AV469" s="175">
        <f t="shared" si="527"/>
        <v>1</v>
      </c>
      <c r="AW469" s="176" t="e">
        <f>#REF!/1000</f>
        <v>#REF!</v>
      </c>
      <c r="AX469" s="176" t="e">
        <f>#REF!/1000</f>
        <v>#REF!</v>
      </c>
      <c r="AY469" s="176" t="e">
        <f>#REF!/1000</f>
        <v>#REF!</v>
      </c>
      <c r="AZ469" s="176" t="e">
        <f>#REF!/1000</f>
        <v>#REF!</v>
      </c>
      <c r="BA469" s="176" t="e">
        <f>#REF!/1000</f>
        <v>#REF!</v>
      </c>
      <c r="BB469" s="176" t="e">
        <f>#REF!/1000</f>
        <v>#REF!</v>
      </c>
      <c r="BC469" s="176" t="e">
        <f>#REF!/1000</f>
        <v>#REF!</v>
      </c>
      <c r="BD469" s="176" t="e">
        <f>#REF!/1000</f>
        <v>#REF!</v>
      </c>
      <c r="BE469" s="177" t="e">
        <f>#REF!/1000</f>
        <v>#REF!</v>
      </c>
      <c r="BF469" s="177" t="e">
        <f>#REF!/1000</f>
        <v>#REF!</v>
      </c>
      <c r="BG469" s="178" t="e">
        <f t="shared" si="528"/>
        <v>#REF!</v>
      </c>
    </row>
    <row r="470" ht="16" customHeight="1" spans="1:59">
      <c r="A470" s="22">
        <v>464</v>
      </c>
      <c r="B470" s="39" t="s">
        <v>6085</v>
      </c>
      <c r="C470" s="68" t="s">
        <v>6086</v>
      </c>
      <c r="D470" s="22">
        <v>141</v>
      </c>
      <c r="E470" s="22">
        <v>1</v>
      </c>
      <c r="F470" s="144">
        <v>2411220229</v>
      </c>
      <c r="G470" s="144" t="s">
        <v>3707</v>
      </c>
      <c r="H470" s="144" t="s">
        <v>3707</v>
      </c>
      <c r="I470" s="144" t="s">
        <v>5345</v>
      </c>
      <c r="J470" s="144" t="s">
        <v>5314</v>
      </c>
      <c r="K470" s="144">
        <f t="shared" si="518"/>
        <v>2</v>
      </c>
      <c r="L470" s="157">
        <v>2</v>
      </c>
      <c r="M470" s="171"/>
      <c r="N470" s="171">
        <v>1</v>
      </c>
      <c r="O470" s="171"/>
      <c r="P470" s="171"/>
      <c r="Q470" s="171"/>
      <c r="R470" s="171"/>
      <c r="S470" s="171"/>
      <c r="T470" s="171"/>
      <c r="U470" s="171"/>
      <c r="V470" s="171"/>
      <c r="W470" s="22">
        <v>1</v>
      </c>
      <c r="X470" s="29">
        <v>2120.65</v>
      </c>
      <c r="Y470" s="29">
        <v>2120.65</v>
      </c>
      <c r="Z470" s="36">
        <v>526.28</v>
      </c>
      <c r="AA470" s="36">
        <f t="shared" si="519"/>
        <v>1</v>
      </c>
      <c r="AB470" s="29"/>
      <c r="AC470" s="29" t="e">
        <f t="shared" si="520"/>
        <v>#REF!</v>
      </c>
      <c r="AD470" s="29" t="e">
        <f t="shared" si="521"/>
        <v>#REF!</v>
      </c>
      <c r="AE470" s="172" t="e">
        <f t="shared" si="522"/>
        <v>#REF!</v>
      </c>
      <c r="AF470" s="28"/>
      <c r="AG470" s="24">
        <v>1.91</v>
      </c>
      <c r="AH470" s="173">
        <f t="shared" si="523"/>
        <v>1</v>
      </c>
      <c r="AI470" s="173">
        <v>1.905</v>
      </c>
      <c r="AJ470" s="173">
        <f t="shared" si="524"/>
        <v>0.91</v>
      </c>
      <c r="AK470" s="134">
        <f t="shared" si="525"/>
        <v>2</v>
      </c>
      <c r="AL470" s="174">
        <f t="shared" ref="AL470:AU470" si="543">M470</f>
        <v>0</v>
      </c>
      <c r="AM470" s="174">
        <f t="shared" si="543"/>
        <v>1</v>
      </c>
      <c r="AN470" s="174">
        <f t="shared" si="543"/>
        <v>0</v>
      </c>
      <c r="AO470" s="174">
        <f t="shared" si="543"/>
        <v>0</v>
      </c>
      <c r="AP470" s="174">
        <f t="shared" si="543"/>
        <v>0</v>
      </c>
      <c r="AQ470" s="174">
        <f t="shared" si="543"/>
        <v>0</v>
      </c>
      <c r="AR470" s="174">
        <f t="shared" si="543"/>
        <v>0</v>
      </c>
      <c r="AS470" s="174">
        <f t="shared" si="543"/>
        <v>0</v>
      </c>
      <c r="AT470" s="174">
        <f t="shared" si="543"/>
        <v>0</v>
      </c>
      <c r="AU470" s="174">
        <f t="shared" si="543"/>
        <v>0</v>
      </c>
      <c r="AV470" s="175">
        <f t="shared" si="527"/>
        <v>1</v>
      </c>
      <c r="AW470" s="176" t="e">
        <f>#REF!/1000</f>
        <v>#REF!</v>
      </c>
      <c r="AX470" s="176" t="e">
        <f>#REF!/1000</f>
        <v>#REF!</v>
      </c>
      <c r="AY470" s="176" t="e">
        <f>#REF!/1000</f>
        <v>#REF!</v>
      </c>
      <c r="AZ470" s="176" t="e">
        <f>#REF!/1000</f>
        <v>#REF!</v>
      </c>
      <c r="BA470" s="176" t="e">
        <f>#REF!/1000</f>
        <v>#REF!</v>
      </c>
      <c r="BB470" s="176" t="e">
        <f>#REF!/1000</f>
        <v>#REF!</v>
      </c>
      <c r="BC470" s="176" t="e">
        <f>#REF!/1000</f>
        <v>#REF!</v>
      </c>
      <c r="BD470" s="176" t="e">
        <f>#REF!/1000</f>
        <v>#REF!</v>
      </c>
      <c r="BE470" s="177" t="e">
        <f>#REF!/1000</f>
        <v>#REF!</v>
      </c>
      <c r="BF470" s="177" t="e">
        <f>#REF!/1000</f>
        <v>#REF!</v>
      </c>
      <c r="BG470" s="178" t="e">
        <f t="shared" si="528"/>
        <v>#REF!</v>
      </c>
    </row>
    <row r="471" ht="16" customHeight="1" spans="1:59">
      <c r="A471" s="22">
        <v>465</v>
      </c>
      <c r="B471" s="39" t="s">
        <v>6085</v>
      </c>
      <c r="C471" s="68" t="s">
        <v>6086</v>
      </c>
      <c r="D471" s="22">
        <v>226</v>
      </c>
      <c r="E471" s="22">
        <v>1</v>
      </c>
      <c r="F471" s="144">
        <v>83731</v>
      </c>
      <c r="G471" s="144" t="s">
        <v>3707</v>
      </c>
      <c r="H471" s="144" t="s">
        <v>3707</v>
      </c>
      <c r="I471" s="144" t="s">
        <v>5345</v>
      </c>
      <c r="J471" s="144" t="s">
        <v>5314</v>
      </c>
      <c r="K471" s="144">
        <f t="shared" si="518"/>
        <v>2</v>
      </c>
      <c r="L471" s="157">
        <v>2</v>
      </c>
      <c r="M471" s="171"/>
      <c r="N471" s="171">
        <v>1</v>
      </c>
      <c r="O471" s="171"/>
      <c r="P471" s="171"/>
      <c r="Q471" s="171"/>
      <c r="R471" s="171"/>
      <c r="S471" s="171"/>
      <c r="T471" s="171"/>
      <c r="U471" s="171"/>
      <c r="V471" s="171"/>
      <c r="W471" s="22">
        <v>1</v>
      </c>
      <c r="X471" s="29">
        <v>2120.65</v>
      </c>
      <c r="Y471" s="29">
        <v>2120.65</v>
      </c>
      <c r="Z471" s="36">
        <v>526.28</v>
      </c>
      <c r="AA471" s="36">
        <f t="shared" si="519"/>
        <v>1</v>
      </c>
      <c r="AB471" s="29"/>
      <c r="AC471" s="29" t="e">
        <f t="shared" si="520"/>
        <v>#REF!</v>
      </c>
      <c r="AD471" s="29" t="e">
        <f t="shared" si="521"/>
        <v>#REF!</v>
      </c>
      <c r="AE471" s="172" t="e">
        <f t="shared" si="522"/>
        <v>#REF!</v>
      </c>
      <c r="AF471" s="28"/>
      <c r="AG471" s="24">
        <v>3</v>
      </c>
      <c r="AH471" s="173">
        <f t="shared" si="523"/>
        <v>1</v>
      </c>
      <c r="AI471" s="173"/>
      <c r="AJ471" s="173">
        <f t="shared" si="524"/>
        <v>2</v>
      </c>
      <c r="AK471" s="134">
        <f t="shared" si="525"/>
        <v>2</v>
      </c>
      <c r="AL471" s="174">
        <f t="shared" ref="AL471:AU471" si="544">M471</f>
        <v>0</v>
      </c>
      <c r="AM471" s="174">
        <f t="shared" si="544"/>
        <v>1</v>
      </c>
      <c r="AN471" s="174">
        <f t="shared" si="544"/>
        <v>0</v>
      </c>
      <c r="AO471" s="174">
        <f t="shared" si="544"/>
        <v>0</v>
      </c>
      <c r="AP471" s="174">
        <f t="shared" si="544"/>
        <v>0</v>
      </c>
      <c r="AQ471" s="174">
        <f t="shared" si="544"/>
        <v>0</v>
      </c>
      <c r="AR471" s="174">
        <f t="shared" si="544"/>
        <v>0</v>
      </c>
      <c r="AS471" s="174">
        <f t="shared" si="544"/>
        <v>0</v>
      </c>
      <c r="AT471" s="174">
        <f t="shared" si="544"/>
        <v>0</v>
      </c>
      <c r="AU471" s="174">
        <f t="shared" si="544"/>
        <v>0</v>
      </c>
      <c r="AV471" s="175">
        <f t="shared" si="527"/>
        <v>1</v>
      </c>
      <c r="AW471" s="176" t="e">
        <f>#REF!/1000</f>
        <v>#REF!</v>
      </c>
      <c r="AX471" s="176" t="e">
        <f>#REF!/1000</f>
        <v>#REF!</v>
      </c>
      <c r="AY471" s="176" t="e">
        <f>#REF!/1000</f>
        <v>#REF!</v>
      </c>
      <c r="AZ471" s="176" t="e">
        <f>#REF!/1000</f>
        <v>#REF!</v>
      </c>
      <c r="BA471" s="176" t="e">
        <f>#REF!/1000</f>
        <v>#REF!</v>
      </c>
      <c r="BB471" s="176" t="e">
        <f>#REF!/1000</f>
        <v>#REF!</v>
      </c>
      <c r="BC471" s="176" t="e">
        <f>#REF!/1000</f>
        <v>#REF!</v>
      </c>
      <c r="BD471" s="176" t="e">
        <f>#REF!/1000</f>
        <v>#REF!</v>
      </c>
      <c r="BE471" s="177" t="e">
        <f>#REF!/1000</f>
        <v>#REF!</v>
      </c>
      <c r="BF471" s="177" t="e">
        <f>#REF!/1000</f>
        <v>#REF!</v>
      </c>
      <c r="BG471" s="178" t="e">
        <f t="shared" si="528"/>
        <v>#REF!</v>
      </c>
    </row>
    <row r="472" ht="16" customHeight="1" spans="1:59">
      <c r="A472" s="22">
        <v>466</v>
      </c>
      <c r="B472" s="39" t="s">
        <v>6087</v>
      </c>
      <c r="C472" s="68" t="s">
        <v>6088</v>
      </c>
      <c r="D472" s="22">
        <v>141</v>
      </c>
      <c r="E472" s="22">
        <v>2</v>
      </c>
      <c r="F472" s="144">
        <v>2411220231</v>
      </c>
      <c r="G472" s="144" t="s">
        <v>3707</v>
      </c>
      <c r="H472" s="144" t="s">
        <v>3707</v>
      </c>
      <c r="I472" s="144" t="s">
        <v>5345</v>
      </c>
      <c r="J472" s="144" t="s">
        <v>5314</v>
      </c>
      <c r="K472" s="144">
        <f t="shared" si="518"/>
        <v>3.21</v>
      </c>
      <c r="L472" s="157">
        <v>6.42</v>
      </c>
      <c r="M472" s="171"/>
      <c r="N472" s="171">
        <v>0.850467289719626</v>
      </c>
      <c r="O472" s="171">
        <v>0.0498442367601246</v>
      </c>
      <c r="P472" s="171"/>
      <c r="Q472" s="171"/>
      <c r="R472" s="171">
        <v>0.0996884735202492</v>
      </c>
      <c r="S472" s="171"/>
      <c r="T472" s="171"/>
      <c r="U472" s="171"/>
      <c r="V472" s="171"/>
      <c r="W472" s="22">
        <v>2</v>
      </c>
      <c r="X472" s="29">
        <v>1975.9</v>
      </c>
      <c r="Y472" s="29">
        <v>3951.8</v>
      </c>
      <c r="Z472" s="36">
        <v>1189.02</v>
      </c>
      <c r="AA472" s="36">
        <f t="shared" si="519"/>
        <v>2</v>
      </c>
      <c r="AB472" s="29"/>
      <c r="AC472" s="29" t="e">
        <f t="shared" si="520"/>
        <v>#REF!</v>
      </c>
      <c r="AD472" s="29" t="e">
        <f t="shared" si="521"/>
        <v>#REF!</v>
      </c>
      <c r="AE472" s="172" t="e">
        <f t="shared" si="522"/>
        <v>#REF!</v>
      </c>
      <c r="AF472" s="28"/>
      <c r="AG472" s="24">
        <v>6.42</v>
      </c>
      <c r="AH472" s="173">
        <f t="shared" si="523"/>
        <v>1</v>
      </c>
      <c r="AI472" s="173">
        <v>6.42</v>
      </c>
      <c r="AJ472" s="173">
        <f t="shared" si="524"/>
        <v>5.42</v>
      </c>
      <c r="AK472" s="134">
        <f t="shared" si="525"/>
        <v>3.21</v>
      </c>
      <c r="AL472" s="174">
        <f t="shared" ref="AL472:AU472" si="545">M472</f>
        <v>0</v>
      </c>
      <c r="AM472" s="174">
        <f t="shared" si="545"/>
        <v>0.850467289719626</v>
      </c>
      <c r="AN472" s="174">
        <f t="shared" si="545"/>
        <v>0.0498442367601246</v>
      </c>
      <c r="AO472" s="174">
        <f t="shared" si="545"/>
        <v>0</v>
      </c>
      <c r="AP472" s="174">
        <f t="shared" si="545"/>
        <v>0</v>
      </c>
      <c r="AQ472" s="174">
        <f t="shared" si="545"/>
        <v>0.0996884735202492</v>
      </c>
      <c r="AR472" s="174">
        <f t="shared" si="545"/>
        <v>0</v>
      </c>
      <c r="AS472" s="174">
        <f t="shared" si="545"/>
        <v>0</v>
      </c>
      <c r="AT472" s="174">
        <f t="shared" si="545"/>
        <v>0</v>
      </c>
      <c r="AU472" s="174">
        <f t="shared" si="545"/>
        <v>0</v>
      </c>
      <c r="AV472" s="175">
        <f t="shared" si="527"/>
        <v>1</v>
      </c>
      <c r="AW472" s="176" t="e">
        <f>#REF!/1000</f>
        <v>#REF!</v>
      </c>
      <c r="AX472" s="176" t="e">
        <f>#REF!/1000</f>
        <v>#REF!</v>
      </c>
      <c r="AY472" s="176" t="e">
        <f>#REF!/1000</f>
        <v>#REF!</v>
      </c>
      <c r="AZ472" s="176" t="e">
        <f>#REF!/1000</f>
        <v>#REF!</v>
      </c>
      <c r="BA472" s="176" t="e">
        <f>#REF!/1000</f>
        <v>#REF!</v>
      </c>
      <c r="BB472" s="176" t="e">
        <f>#REF!/1000</f>
        <v>#REF!</v>
      </c>
      <c r="BC472" s="176" t="e">
        <f>#REF!/1000</f>
        <v>#REF!</v>
      </c>
      <c r="BD472" s="176" t="e">
        <f>#REF!/1000</f>
        <v>#REF!</v>
      </c>
      <c r="BE472" s="177" t="e">
        <f>#REF!/1000</f>
        <v>#REF!</v>
      </c>
      <c r="BF472" s="177" t="e">
        <f>#REF!/1000</f>
        <v>#REF!</v>
      </c>
      <c r="BG472" s="178" t="e">
        <f t="shared" si="528"/>
        <v>#REF!</v>
      </c>
    </row>
    <row r="473" ht="16" customHeight="1" spans="1:59">
      <c r="A473" s="22">
        <v>467</v>
      </c>
      <c r="B473" s="39" t="s">
        <v>6089</v>
      </c>
      <c r="C473" s="68" t="s">
        <v>6090</v>
      </c>
      <c r="D473" s="22">
        <v>154</v>
      </c>
      <c r="E473" s="22">
        <v>2</v>
      </c>
      <c r="F473" s="144">
        <v>2411220242</v>
      </c>
      <c r="G473" s="144" t="s">
        <v>3707</v>
      </c>
      <c r="H473" s="144" t="s">
        <v>3707</v>
      </c>
      <c r="I473" s="144" t="s">
        <v>5345</v>
      </c>
      <c r="J473" s="144" t="s">
        <v>5314</v>
      </c>
      <c r="K473" s="144">
        <f t="shared" si="518"/>
        <v>2.265</v>
      </c>
      <c r="L473" s="157">
        <v>4.53</v>
      </c>
      <c r="M473" s="171"/>
      <c r="N473" s="171">
        <v>1</v>
      </c>
      <c r="O473" s="171"/>
      <c r="P473" s="171"/>
      <c r="Q473" s="171"/>
      <c r="R473" s="171"/>
      <c r="S473" s="171"/>
      <c r="T473" s="171"/>
      <c r="U473" s="171"/>
      <c r="V473" s="171"/>
      <c r="W473" s="22">
        <v>2</v>
      </c>
      <c r="X473" s="29">
        <v>1869.985</v>
      </c>
      <c r="Y473" s="29">
        <v>3739.97</v>
      </c>
      <c r="Z473" s="36">
        <v>1130.54</v>
      </c>
      <c r="AA473" s="36">
        <f t="shared" si="519"/>
        <v>2</v>
      </c>
      <c r="AB473" s="29"/>
      <c r="AC473" s="29" t="e">
        <f t="shared" si="520"/>
        <v>#REF!</v>
      </c>
      <c r="AD473" s="29" t="e">
        <f t="shared" si="521"/>
        <v>#REF!</v>
      </c>
      <c r="AE473" s="172" t="e">
        <f t="shared" si="522"/>
        <v>#REF!</v>
      </c>
      <c r="AF473" s="28"/>
      <c r="AG473" s="24">
        <v>4.53</v>
      </c>
      <c r="AH473" s="173">
        <f t="shared" si="523"/>
        <v>1</v>
      </c>
      <c r="AI473" s="173">
        <v>4.53</v>
      </c>
      <c r="AJ473" s="173">
        <f t="shared" si="524"/>
        <v>3.53</v>
      </c>
      <c r="AK473" s="134">
        <f t="shared" si="525"/>
        <v>2.265</v>
      </c>
      <c r="AL473" s="174">
        <f t="shared" ref="AL473:AU473" si="546">M473</f>
        <v>0</v>
      </c>
      <c r="AM473" s="174">
        <f t="shared" si="546"/>
        <v>1</v>
      </c>
      <c r="AN473" s="174">
        <f t="shared" si="546"/>
        <v>0</v>
      </c>
      <c r="AO473" s="174">
        <f t="shared" si="546"/>
        <v>0</v>
      </c>
      <c r="AP473" s="174">
        <f t="shared" si="546"/>
        <v>0</v>
      </c>
      <c r="AQ473" s="174">
        <f t="shared" si="546"/>
        <v>0</v>
      </c>
      <c r="AR473" s="174">
        <f t="shared" si="546"/>
        <v>0</v>
      </c>
      <c r="AS473" s="174">
        <f t="shared" si="546"/>
        <v>0</v>
      </c>
      <c r="AT473" s="174">
        <f t="shared" si="546"/>
        <v>0</v>
      </c>
      <c r="AU473" s="174">
        <f t="shared" si="546"/>
        <v>0</v>
      </c>
      <c r="AV473" s="175">
        <f t="shared" si="527"/>
        <v>1</v>
      </c>
      <c r="AW473" s="176" t="e">
        <f>#REF!/1000</f>
        <v>#REF!</v>
      </c>
      <c r="AX473" s="176" t="e">
        <f>#REF!/1000</f>
        <v>#REF!</v>
      </c>
      <c r="AY473" s="176" t="e">
        <f>#REF!/1000</f>
        <v>#REF!</v>
      </c>
      <c r="AZ473" s="176" t="e">
        <f>#REF!/1000</f>
        <v>#REF!</v>
      </c>
      <c r="BA473" s="176" t="e">
        <f>#REF!/1000</f>
        <v>#REF!</v>
      </c>
      <c r="BB473" s="176" t="e">
        <f>#REF!/1000</f>
        <v>#REF!</v>
      </c>
      <c r="BC473" s="176" t="e">
        <f>#REF!/1000</f>
        <v>#REF!</v>
      </c>
      <c r="BD473" s="176" t="e">
        <f>#REF!/1000</f>
        <v>#REF!</v>
      </c>
      <c r="BE473" s="177" t="e">
        <f>#REF!/1000</f>
        <v>#REF!</v>
      </c>
      <c r="BF473" s="177" t="e">
        <f>#REF!/1000</f>
        <v>#REF!</v>
      </c>
      <c r="BG473" s="178" t="e">
        <f t="shared" si="528"/>
        <v>#REF!</v>
      </c>
    </row>
    <row r="474" ht="16" customHeight="1" spans="1:59">
      <c r="A474" s="22">
        <v>468</v>
      </c>
      <c r="B474" s="39" t="s">
        <v>6091</v>
      </c>
      <c r="C474" s="68" t="s">
        <v>6092</v>
      </c>
      <c r="D474" s="22">
        <v>154</v>
      </c>
      <c r="E474" s="22">
        <v>2</v>
      </c>
      <c r="F474" s="144">
        <v>2411220235</v>
      </c>
      <c r="G474" s="144" t="s">
        <v>3707</v>
      </c>
      <c r="H474" s="144" t="s">
        <v>3707</v>
      </c>
      <c r="I474" s="144" t="s">
        <v>5345</v>
      </c>
      <c r="J474" s="144" t="s">
        <v>5314</v>
      </c>
      <c r="K474" s="144">
        <f t="shared" si="518"/>
        <v>1.295</v>
      </c>
      <c r="L474" s="157">
        <v>2.59</v>
      </c>
      <c r="M474" s="171"/>
      <c r="N474" s="171">
        <v>0.849420849420849</v>
      </c>
      <c r="O474" s="171">
        <v>0.0501930501930502</v>
      </c>
      <c r="P474" s="171"/>
      <c r="Q474" s="171"/>
      <c r="R474" s="171">
        <v>0.1003861003861</v>
      </c>
      <c r="S474" s="171"/>
      <c r="T474" s="171"/>
      <c r="U474" s="171"/>
      <c r="V474" s="171"/>
      <c r="W474" s="22">
        <v>2</v>
      </c>
      <c r="X474" s="29">
        <v>1731.82</v>
      </c>
      <c r="Y474" s="29">
        <v>3463.64</v>
      </c>
      <c r="Z474" s="36">
        <v>1052.56</v>
      </c>
      <c r="AA474" s="36">
        <f t="shared" si="519"/>
        <v>2</v>
      </c>
      <c r="AB474" s="29"/>
      <c r="AC474" s="29" t="e">
        <f t="shared" si="520"/>
        <v>#REF!</v>
      </c>
      <c r="AD474" s="29" t="e">
        <f t="shared" si="521"/>
        <v>#REF!</v>
      </c>
      <c r="AE474" s="172" t="e">
        <f t="shared" si="522"/>
        <v>#REF!</v>
      </c>
      <c r="AF474" s="28"/>
      <c r="AG474" s="24">
        <v>2.59</v>
      </c>
      <c r="AH474" s="173">
        <f t="shared" si="523"/>
        <v>0.999999999999999</v>
      </c>
      <c r="AI474" s="173">
        <v>2.59</v>
      </c>
      <c r="AJ474" s="173">
        <f t="shared" si="524"/>
        <v>1.59</v>
      </c>
      <c r="AK474" s="134">
        <f t="shared" si="525"/>
        <v>1.295</v>
      </c>
      <c r="AL474" s="174">
        <f t="shared" ref="AL474:AU474" si="547">M474</f>
        <v>0</v>
      </c>
      <c r="AM474" s="174">
        <f t="shared" si="547"/>
        <v>0.849420849420849</v>
      </c>
      <c r="AN474" s="174">
        <f t="shared" si="547"/>
        <v>0.0501930501930502</v>
      </c>
      <c r="AO474" s="174">
        <f t="shared" si="547"/>
        <v>0</v>
      </c>
      <c r="AP474" s="174">
        <f t="shared" si="547"/>
        <v>0</v>
      </c>
      <c r="AQ474" s="174">
        <f t="shared" si="547"/>
        <v>0.1003861003861</v>
      </c>
      <c r="AR474" s="174">
        <f t="shared" si="547"/>
        <v>0</v>
      </c>
      <c r="AS474" s="174">
        <f t="shared" si="547"/>
        <v>0</v>
      </c>
      <c r="AT474" s="174">
        <f t="shared" si="547"/>
        <v>0</v>
      </c>
      <c r="AU474" s="174">
        <f t="shared" si="547"/>
        <v>0</v>
      </c>
      <c r="AV474" s="175">
        <f t="shared" si="527"/>
        <v>0.999999999999999</v>
      </c>
      <c r="AW474" s="176" t="e">
        <f>#REF!/1000</f>
        <v>#REF!</v>
      </c>
      <c r="AX474" s="176" t="e">
        <f>#REF!/1000</f>
        <v>#REF!</v>
      </c>
      <c r="AY474" s="176" t="e">
        <f>#REF!/1000</f>
        <v>#REF!</v>
      </c>
      <c r="AZ474" s="176" t="e">
        <f>#REF!/1000</f>
        <v>#REF!</v>
      </c>
      <c r="BA474" s="176" t="e">
        <f>#REF!/1000</f>
        <v>#REF!</v>
      </c>
      <c r="BB474" s="176" t="e">
        <f>#REF!/1000</f>
        <v>#REF!</v>
      </c>
      <c r="BC474" s="176" t="e">
        <f>#REF!/1000</f>
        <v>#REF!</v>
      </c>
      <c r="BD474" s="176" t="e">
        <f>#REF!/1000</f>
        <v>#REF!</v>
      </c>
      <c r="BE474" s="177" t="e">
        <f>#REF!/1000</f>
        <v>#REF!</v>
      </c>
      <c r="BF474" s="177" t="e">
        <f>#REF!/1000</f>
        <v>#REF!</v>
      </c>
      <c r="BG474" s="178" t="e">
        <f t="shared" si="528"/>
        <v>#REF!</v>
      </c>
    </row>
    <row r="475" ht="16" customHeight="1" spans="1:59">
      <c r="A475" s="22">
        <v>469</v>
      </c>
      <c r="B475" s="39" t="s">
        <v>6093</v>
      </c>
      <c r="C475" s="68" t="s">
        <v>6094</v>
      </c>
      <c r="D475" s="22">
        <v>178</v>
      </c>
      <c r="E475" s="22">
        <v>1</v>
      </c>
      <c r="F475" s="144">
        <v>2411220232</v>
      </c>
      <c r="G475" s="144" t="s">
        <v>3707</v>
      </c>
      <c r="H475" s="144" t="s">
        <v>3707</v>
      </c>
      <c r="I475" s="144" t="s">
        <v>5345</v>
      </c>
      <c r="J475" s="144" t="s">
        <v>5314</v>
      </c>
      <c r="K475" s="144">
        <f t="shared" si="518"/>
        <v>1.72</v>
      </c>
      <c r="L475" s="157">
        <v>1.72</v>
      </c>
      <c r="M475" s="171"/>
      <c r="N475" s="171">
        <v>0.180232558139535</v>
      </c>
      <c r="O475" s="171">
        <v>0.593023255813954</v>
      </c>
      <c r="P475" s="171"/>
      <c r="Q475" s="171"/>
      <c r="R475" s="171">
        <v>0.0581395348837209</v>
      </c>
      <c r="S475" s="171">
        <v>0.0988372093023256</v>
      </c>
      <c r="T475" s="171">
        <v>0.0697674418604651</v>
      </c>
      <c r="U475" s="171"/>
      <c r="V475" s="171"/>
      <c r="W475" s="22">
        <v>1</v>
      </c>
      <c r="X475" s="29">
        <v>1661.8</v>
      </c>
      <c r="Y475" s="29">
        <v>1661.8</v>
      </c>
      <c r="Z475" s="36">
        <v>506.79</v>
      </c>
      <c r="AA475" s="36">
        <f t="shared" si="519"/>
        <v>1</v>
      </c>
      <c r="AB475" s="29"/>
      <c r="AC475" s="29" t="e">
        <f t="shared" si="520"/>
        <v>#REF!</v>
      </c>
      <c r="AD475" s="29" t="e">
        <f t="shared" si="521"/>
        <v>#REF!</v>
      </c>
      <c r="AE475" s="172" t="e">
        <f t="shared" si="522"/>
        <v>#REF!</v>
      </c>
      <c r="AF475" s="28"/>
      <c r="AG475" s="24">
        <v>1.72</v>
      </c>
      <c r="AH475" s="173">
        <f t="shared" si="523"/>
        <v>1</v>
      </c>
      <c r="AI475" s="173">
        <v>1.715</v>
      </c>
      <c r="AJ475" s="173">
        <f t="shared" si="524"/>
        <v>0.719999999999999</v>
      </c>
      <c r="AK475" s="134">
        <f t="shared" si="525"/>
        <v>1.72</v>
      </c>
      <c r="AL475" s="174">
        <f t="shared" ref="AL475:AU475" si="548">M475</f>
        <v>0</v>
      </c>
      <c r="AM475" s="174">
        <f t="shared" si="548"/>
        <v>0.180232558139535</v>
      </c>
      <c r="AN475" s="174">
        <f t="shared" si="548"/>
        <v>0.593023255813954</v>
      </c>
      <c r="AO475" s="174">
        <f t="shared" si="548"/>
        <v>0</v>
      </c>
      <c r="AP475" s="174">
        <f t="shared" si="548"/>
        <v>0</v>
      </c>
      <c r="AQ475" s="174">
        <f t="shared" si="548"/>
        <v>0.0581395348837209</v>
      </c>
      <c r="AR475" s="174">
        <f t="shared" si="548"/>
        <v>0.0988372093023256</v>
      </c>
      <c r="AS475" s="174">
        <f t="shared" si="548"/>
        <v>0.0697674418604651</v>
      </c>
      <c r="AT475" s="174">
        <f t="shared" si="548"/>
        <v>0</v>
      </c>
      <c r="AU475" s="174">
        <f t="shared" si="548"/>
        <v>0</v>
      </c>
      <c r="AV475" s="175">
        <f t="shared" si="527"/>
        <v>1</v>
      </c>
      <c r="AW475" s="176" t="e">
        <f>#REF!/1000</f>
        <v>#REF!</v>
      </c>
      <c r="AX475" s="176" t="e">
        <f>#REF!/1000</f>
        <v>#REF!</v>
      </c>
      <c r="AY475" s="176" t="e">
        <f>#REF!/1000</f>
        <v>#REF!</v>
      </c>
      <c r="AZ475" s="176" t="e">
        <f>#REF!/1000</f>
        <v>#REF!</v>
      </c>
      <c r="BA475" s="176" t="e">
        <f>#REF!/1000</f>
        <v>#REF!</v>
      </c>
      <c r="BB475" s="176" t="e">
        <f>#REF!/1000</f>
        <v>#REF!</v>
      </c>
      <c r="BC475" s="176" t="e">
        <f>#REF!/1000</f>
        <v>#REF!</v>
      </c>
      <c r="BD475" s="176" t="e">
        <f>#REF!/1000</f>
        <v>#REF!</v>
      </c>
      <c r="BE475" s="177" t="e">
        <f>#REF!/1000</f>
        <v>#REF!</v>
      </c>
      <c r="BF475" s="177" t="e">
        <f>#REF!/1000</f>
        <v>#REF!</v>
      </c>
      <c r="BG475" s="178" t="e">
        <f t="shared" si="528"/>
        <v>#REF!</v>
      </c>
    </row>
    <row r="476" ht="16" customHeight="1" spans="1:59">
      <c r="A476" s="22">
        <v>470</v>
      </c>
      <c r="B476" s="39" t="s">
        <v>6095</v>
      </c>
      <c r="C476" s="68" t="s">
        <v>6096</v>
      </c>
      <c r="D476" s="22">
        <v>154</v>
      </c>
      <c r="E476" s="22">
        <v>2</v>
      </c>
      <c r="F476" s="144">
        <v>2411220240</v>
      </c>
      <c r="G476" s="144" t="s">
        <v>3707</v>
      </c>
      <c r="H476" s="144" t="s">
        <v>3707</v>
      </c>
      <c r="I476" s="144" t="s">
        <v>5345</v>
      </c>
      <c r="J476" s="144" t="s">
        <v>5314</v>
      </c>
      <c r="K476" s="144">
        <f t="shared" si="518"/>
        <v>1</v>
      </c>
      <c r="L476" s="157">
        <v>2</v>
      </c>
      <c r="M476" s="171">
        <v>0.04</v>
      </c>
      <c r="N476" s="171">
        <v>0.15</v>
      </c>
      <c r="O476" s="171">
        <v>0.45</v>
      </c>
      <c r="P476" s="171">
        <v>0.02</v>
      </c>
      <c r="Q476" s="171"/>
      <c r="R476" s="171">
        <v>0.01</v>
      </c>
      <c r="S476" s="171">
        <v>0.25</v>
      </c>
      <c r="T476" s="171">
        <v>0.08</v>
      </c>
      <c r="U476" s="171"/>
      <c r="V476" s="171"/>
      <c r="W476" s="22">
        <v>2</v>
      </c>
      <c r="X476" s="29">
        <v>1567.18</v>
      </c>
      <c r="Y476" s="29">
        <v>3134.36</v>
      </c>
      <c r="Z476" s="36">
        <v>955.1</v>
      </c>
      <c r="AA476" s="36">
        <f t="shared" si="519"/>
        <v>2</v>
      </c>
      <c r="AB476" s="29"/>
      <c r="AC476" s="29" t="e">
        <f t="shared" si="520"/>
        <v>#REF!</v>
      </c>
      <c r="AD476" s="29" t="e">
        <f t="shared" si="521"/>
        <v>#REF!</v>
      </c>
      <c r="AE476" s="172" t="e">
        <f t="shared" si="522"/>
        <v>#REF!</v>
      </c>
      <c r="AF476" s="28"/>
      <c r="AG476" s="24">
        <v>3</v>
      </c>
      <c r="AH476" s="173">
        <f t="shared" si="523"/>
        <v>1</v>
      </c>
      <c r="AI476" s="173"/>
      <c r="AJ476" s="173">
        <f t="shared" si="524"/>
        <v>2</v>
      </c>
      <c r="AK476" s="134">
        <f t="shared" si="525"/>
        <v>1</v>
      </c>
      <c r="AL476" s="174">
        <f t="shared" ref="AL476:AU476" si="549">M476</f>
        <v>0.04</v>
      </c>
      <c r="AM476" s="174">
        <f t="shared" si="549"/>
        <v>0.15</v>
      </c>
      <c r="AN476" s="174">
        <f t="shared" si="549"/>
        <v>0.45</v>
      </c>
      <c r="AO476" s="174">
        <f t="shared" si="549"/>
        <v>0.02</v>
      </c>
      <c r="AP476" s="174">
        <f t="shared" si="549"/>
        <v>0</v>
      </c>
      <c r="AQ476" s="174">
        <f t="shared" si="549"/>
        <v>0.01</v>
      </c>
      <c r="AR476" s="174">
        <f t="shared" si="549"/>
        <v>0.25</v>
      </c>
      <c r="AS476" s="174">
        <f t="shared" si="549"/>
        <v>0.08</v>
      </c>
      <c r="AT476" s="174">
        <f t="shared" si="549"/>
        <v>0</v>
      </c>
      <c r="AU476" s="174">
        <f t="shared" si="549"/>
        <v>0</v>
      </c>
      <c r="AV476" s="175">
        <f t="shared" si="527"/>
        <v>1</v>
      </c>
      <c r="AW476" s="176" t="e">
        <f>#REF!/1000</f>
        <v>#REF!</v>
      </c>
      <c r="AX476" s="176" t="e">
        <f>#REF!/1000</f>
        <v>#REF!</v>
      </c>
      <c r="AY476" s="176" t="e">
        <f>#REF!/1000</f>
        <v>#REF!</v>
      </c>
      <c r="AZ476" s="176" t="e">
        <f>#REF!/1000</f>
        <v>#REF!</v>
      </c>
      <c r="BA476" s="176" t="e">
        <f>#REF!/1000</f>
        <v>#REF!</v>
      </c>
      <c r="BB476" s="176" t="e">
        <f>#REF!/1000</f>
        <v>#REF!</v>
      </c>
      <c r="BC476" s="176" t="e">
        <f>#REF!/1000</f>
        <v>#REF!</v>
      </c>
      <c r="BD476" s="176" t="e">
        <f>#REF!/1000</f>
        <v>#REF!</v>
      </c>
      <c r="BE476" s="177" t="e">
        <f>#REF!/1000</f>
        <v>#REF!</v>
      </c>
      <c r="BF476" s="177" t="e">
        <f>#REF!/1000</f>
        <v>#REF!</v>
      </c>
      <c r="BG476" s="178" t="e">
        <f t="shared" si="528"/>
        <v>#REF!</v>
      </c>
    </row>
    <row r="477" ht="16" customHeight="1" spans="1:59">
      <c r="A477" s="22">
        <v>471</v>
      </c>
      <c r="B477" s="39" t="s">
        <v>6097</v>
      </c>
      <c r="C477" s="68" t="s">
        <v>6098</v>
      </c>
      <c r="D477" s="22">
        <v>141</v>
      </c>
      <c r="E477" s="22">
        <v>2</v>
      </c>
      <c r="F477" s="144">
        <v>2411220230</v>
      </c>
      <c r="G477" s="144" t="s">
        <v>3707</v>
      </c>
      <c r="H477" s="144" t="s">
        <v>3707</v>
      </c>
      <c r="I477" s="144" t="s">
        <v>5345</v>
      </c>
      <c r="J477" s="144" t="s">
        <v>5314</v>
      </c>
      <c r="K477" s="144">
        <f t="shared" si="518"/>
        <v>1.86</v>
      </c>
      <c r="L477" s="157">
        <v>3.72</v>
      </c>
      <c r="M477" s="171"/>
      <c r="N477" s="171">
        <v>0.18010752688172</v>
      </c>
      <c r="O477" s="171">
        <v>0.599462365591398</v>
      </c>
      <c r="P477" s="171"/>
      <c r="Q477" s="171"/>
      <c r="R477" s="171">
        <v>0.0510752688172043</v>
      </c>
      <c r="S477" s="171">
        <v>0.0994623655913978</v>
      </c>
      <c r="T477" s="171">
        <v>0.0698924731182796</v>
      </c>
      <c r="U477" s="171"/>
      <c r="V477" s="171"/>
      <c r="W477" s="22">
        <v>2</v>
      </c>
      <c r="X477" s="29">
        <v>755.695</v>
      </c>
      <c r="Y477" s="29">
        <v>1511.39</v>
      </c>
      <c r="Z477" s="36">
        <v>448.32</v>
      </c>
      <c r="AA477" s="36">
        <f t="shared" si="519"/>
        <v>2</v>
      </c>
      <c r="AB477" s="29"/>
      <c r="AC477" s="29" t="e">
        <f t="shared" si="520"/>
        <v>#REF!</v>
      </c>
      <c r="AD477" s="29" t="e">
        <f t="shared" si="521"/>
        <v>#REF!</v>
      </c>
      <c r="AE477" s="172" t="e">
        <f t="shared" si="522"/>
        <v>#REF!</v>
      </c>
      <c r="AF477" s="28"/>
      <c r="AG477" s="24">
        <v>3.72</v>
      </c>
      <c r="AH477" s="173">
        <f t="shared" si="523"/>
        <v>1</v>
      </c>
      <c r="AI477" s="173">
        <v>3.72</v>
      </c>
      <c r="AJ477" s="173">
        <f t="shared" si="524"/>
        <v>2.72</v>
      </c>
      <c r="AK477" s="134">
        <f t="shared" si="525"/>
        <v>1.86</v>
      </c>
      <c r="AL477" s="174">
        <f t="shared" ref="AL477:AU477" si="550">M477</f>
        <v>0</v>
      </c>
      <c r="AM477" s="174">
        <f t="shared" si="550"/>
        <v>0.18010752688172</v>
      </c>
      <c r="AN477" s="174">
        <f t="shared" si="550"/>
        <v>0.599462365591398</v>
      </c>
      <c r="AO477" s="174">
        <f t="shared" si="550"/>
        <v>0</v>
      </c>
      <c r="AP477" s="174">
        <f t="shared" si="550"/>
        <v>0</v>
      </c>
      <c r="AQ477" s="174">
        <f t="shared" si="550"/>
        <v>0.0510752688172043</v>
      </c>
      <c r="AR477" s="174">
        <f t="shared" si="550"/>
        <v>0.0994623655913978</v>
      </c>
      <c r="AS477" s="174">
        <f t="shared" si="550"/>
        <v>0.0698924731182796</v>
      </c>
      <c r="AT477" s="174">
        <f t="shared" si="550"/>
        <v>0</v>
      </c>
      <c r="AU477" s="174">
        <f t="shared" si="550"/>
        <v>0</v>
      </c>
      <c r="AV477" s="175">
        <f t="shared" si="527"/>
        <v>1</v>
      </c>
      <c r="AW477" s="176" t="e">
        <f>#REF!/1000</f>
        <v>#REF!</v>
      </c>
      <c r="AX477" s="176" t="e">
        <f>#REF!/1000</f>
        <v>#REF!</v>
      </c>
      <c r="AY477" s="176" t="e">
        <f>#REF!/1000</f>
        <v>#REF!</v>
      </c>
      <c r="AZ477" s="176" t="e">
        <f>#REF!/1000</f>
        <v>#REF!</v>
      </c>
      <c r="BA477" s="176" t="e">
        <f>#REF!/1000</f>
        <v>#REF!</v>
      </c>
      <c r="BB477" s="176" t="e">
        <f>#REF!/1000</f>
        <v>#REF!</v>
      </c>
      <c r="BC477" s="176" t="e">
        <f>#REF!/1000</f>
        <v>#REF!</v>
      </c>
      <c r="BD477" s="176" t="e">
        <f>#REF!/1000</f>
        <v>#REF!</v>
      </c>
      <c r="BE477" s="177" t="e">
        <f>#REF!/1000</f>
        <v>#REF!</v>
      </c>
      <c r="BF477" s="177" t="e">
        <f>#REF!/1000</f>
        <v>#REF!</v>
      </c>
      <c r="BG477" s="178" t="e">
        <f t="shared" si="528"/>
        <v>#REF!</v>
      </c>
    </row>
    <row r="478" ht="16" customHeight="1" spans="1:59">
      <c r="A478" s="179">
        <v>472</v>
      </c>
      <c r="B478" s="180" t="s">
        <v>6099</v>
      </c>
      <c r="C478" s="181" t="s">
        <v>6100</v>
      </c>
      <c r="D478" s="179">
        <v>130</v>
      </c>
      <c r="E478" s="179">
        <v>5</v>
      </c>
      <c r="F478" s="182">
        <v>2411220222</v>
      </c>
      <c r="G478" s="182" t="s">
        <v>3707</v>
      </c>
      <c r="H478" s="182" t="s">
        <v>3707</v>
      </c>
      <c r="I478" s="182" t="s">
        <v>5345</v>
      </c>
      <c r="J478" s="182" t="s">
        <v>5314</v>
      </c>
      <c r="K478" s="182">
        <f t="shared" si="518"/>
        <v>0.076</v>
      </c>
      <c r="L478" s="183">
        <v>0.38</v>
      </c>
      <c r="M478" s="184"/>
      <c r="N478" s="184"/>
      <c r="O478" s="184"/>
      <c r="P478" s="184"/>
      <c r="Q478" s="184"/>
      <c r="R478" s="184">
        <v>1</v>
      </c>
      <c r="S478" s="184"/>
      <c r="T478" s="184"/>
      <c r="U478" s="184"/>
      <c r="V478" s="184"/>
      <c r="W478" s="179">
        <v>5</v>
      </c>
      <c r="X478" s="185">
        <v>707.568</v>
      </c>
      <c r="Y478" s="185">
        <v>3537.84</v>
      </c>
      <c r="Z478" s="186">
        <v>1023.35</v>
      </c>
      <c r="AA478" s="186">
        <f t="shared" si="519"/>
        <v>5</v>
      </c>
      <c r="AB478" s="29"/>
      <c r="AC478" s="185" t="e">
        <f t="shared" si="520"/>
        <v>#REF!</v>
      </c>
      <c r="AD478" s="185" t="e">
        <f t="shared" si="521"/>
        <v>#REF!</v>
      </c>
      <c r="AE478" s="187" t="e">
        <f t="shared" si="522"/>
        <v>#REF!</v>
      </c>
      <c r="AF478" s="188" t="s">
        <v>9</v>
      </c>
      <c r="AG478" s="189">
        <v>0.38</v>
      </c>
      <c r="AH478" s="190">
        <f t="shared" si="523"/>
        <v>1</v>
      </c>
      <c r="AI478" s="190">
        <v>0.38</v>
      </c>
      <c r="AJ478" s="190">
        <f t="shared" si="524"/>
        <v>-0.62</v>
      </c>
      <c r="AK478" s="191">
        <f t="shared" si="525"/>
        <v>0.076</v>
      </c>
      <c r="AL478" s="196">
        <f t="shared" ref="AL478:AU478" si="551">M478</f>
        <v>0</v>
      </c>
      <c r="AM478" s="196">
        <f t="shared" si="551"/>
        <v>0</v>
      </c>
      <c r="AN478" s="196">
        <f t="shared" si="551"/>
        <v>0</v>
      </c>
      <c r="AO478" s="196">
        <f t="shared" si="551"/>
        <v>0</v>
      </c>
      <c r="AP478" s="196">
        <f t="shared" si="551"/>
        <v>0</v>
      </c>
      <c r="AQ478" s="196">
        <f t="shared" si="551"/>
        <v>1</v>
      </c>
      <c r="AR478" s="196">
        <f t="shared" si="551"/>
        <v>0</v>
      </c>
      <c r="AS478" s="196">
        <f t="shared" si="551"/>
        <v>0</v>
      </c>
      <c r="AT478" s="196">
        <f t="shared" si="551"/>
        <v>0</v>
      </c>
      <c r="AU478" s="196">
        <f t="shared" si="551"/>
        <v>0</v>
      </c>
      <c r="AV478" s="192">
        <f t="shared" si="527"/>
        <v>1</v>
      </c>
      <c r="AW478" s="193" t="e">
        <f>#REF!/1000</f>
        <v>#REF!</v>
      </c>
      <c r="AX478" s="193" t="e">
        <f>#REF!/1000</f>
        <v>#REF!</v>
      </c>
      <c r="AY478" s="193" t="e">
        <f>#REF!/1000</f>
        <v>#REF!</v>
      </c>
      <c r="AZ478" s="193" t="e">
        <f>#REF!/1000</f>
        <v>#REF!</v>
      </c>
      <c r="BA478" s="193" t="e">
        <f>#REF!/1000</f>
        <v>#REF!</v>
      </c>
      <c r="BB478" s="193" t="e">
        <f>#REF!/1000</f>
        <v>#REF!</v>
      </c>
      <c r="BC478" s="193" t="e">
        <f>#REF!/1000</f>
        <v>#REF!</v>
      </c>
      <c r="BD478" s="193" t="e">
        <f>#REF!/1000</f>
        <v>#REF!</v>
      </c>
      <c r="BE478" s="194" t="e">
        <f>#REF!/1000</f>
        <v>#REF!</v>
      </c>
      <c r="BF478" s="194" t="e">
        <f>#REF!/1000</f>
        <v>#REF!</v>
      </c>
      <c r="BG478" s="195" t="e">
        <f t="shared" si="528"/>
        <v>#REF!</v>
      </c>
    </row>
    <row r="479" ht="16" customHeight="1" spans="1:59">
      <c r="A479" s="22">
        <v>473</v>
      </c>
      <c r="B479" s="39" t="s">
        <v>6101</v>
      </c>
      <c r="C479" s="68" t="s">
        <v>6102</v>
      </c>
      <c r="D479" s="22">
        <v>130</v>
      </c>
      <c r="E479" s="22">
        <v>1</v>
      </c>
      <c r="F479" s="144">
        <v>83641</v>
      </c>
      <c r="G479" s="144" t="s">
        <v>3707</v>
      </c>
      <c r="H479" s="144" t="s">
        <v>3707</v>
      </c>
      <c r="I479" s="144" t="s">
        <v>5345</v>
      </c>
      <c r="J479" s="144" t="s">
        <v>5314</v>
      </c>
      <c r="K479" s="144">
        <f t="shared" si="518"/>
        <v>3</v>
      </c>
      <c r="L479" s="157">
        <v>3</v>
      </c>
      <c r="M479" s="171">
        <v>0.04</v>
      </c>
      <c r="N479" s="171">
        <v>0.15</v>
      </c>
      <c r="O479" s="171">
        <v>0.45</v>
      </c>
      <c r="P479" s="171">
        <v>0.02</v>
      </c>
      <c r="Q479" s="171"/>
      <c r="R479" s="171">
        <v>0.01</v>
      </c>
      <c r="S479" s="171">
        <v>0.25</v>
      </c>
      <c r="T479" s="171">
        <v>0.08</v>
      </c>
      <c r="U479" s="171"/>
      <c r="V479" s="171"/>
      <c r="W479" s="22">
        <v>1</v>
      </c>
      <c r="X479" s="29">
        <v>505.32</v>
      </c>
      <c r="Y479" s="29">
        <v>505.32</v>
      </c>
      <c r="Z479" s="36">
        <v>146.19</v>
      </c>
      <c r="AA479" s="36">
        <f t="shared" si="519"/>
        <v>1</v>
      </c>
      <c r="AB479" s="29"/>
      <c r="AC479" s="29" t="e">
        <f t="shared" si="520"/>
        <v>#REF!</v>
      </c>
      <c r="AD479" s="29" t="e">
        <f t="shared" si="521"/>
        <v>#REF!</v>
      </c>
      <c r="AE479" s="172" t="e">
        <f t="shared" si="522"/>
        <v>#REF!</v>
      </c>
      <c r="AF479" s="28"/>
      <c r="AG479" s="24">
        <v>3</v>
      </c>
      <c r="AH479" s="173">
        <f t="shared" si="523"/>
        <v>1</v>
      </c>
      <c r="AI479" s="173"/>
      <c r="AJ479" s="173">
        <f t="shared" si="524"/>
        <v>2</v>
      </c>
      <c r="AK479" s="134">
        <f t="shared" si="525"/>
        <v>3</v>
      </c>
      <c r="AL479" s="174">
        <f t="shared" ref="AL479:AU479" si="552">M479</f>
        <v>0.04</v>
      </c>
      <c r="AM479" s="174">
        <f t="shared" si="552"/>
        <v>0.15</v>
      </c>
      <c r="AN479" s="174">
        <f t="shared" si="552"/>
        <v>0.45</v>
      </c>
      <c r="AO479" s="174">
        <f t="shared" si="552"/>
        <v>0.02</v>
      </c>
      <c r="AP479" s="174">
        <f t="shared" si="552"/>
        <v>0</v>
      </c>
      <c r="AQ479" s="174">
        <f t="shared" si="552"/>
        <v>0.01</v>
      </c>
      <c r="AR479" s="174">
        <f t="shared" si="552"/>
        <v>0.25</v>
      </c>
      <c r="AS479" s="174">
        <f t="shared" si="552"/>
        <v>0.08</v>
      </c>
      <c r="AT479" s="174">
        <f t="shared" si="552"/>
        <v>0</v>
      </c>
      <c r="AU479" s="174">
        <f t="shared" si="552"/>
        <v>0</v>
      </c>
      <c r="AV479" s="175">
        <f t="shared" si="527"/>
        <v>1</v>
      </c>
      <c r="AW479" s="176" t="e">
        <f>#REF!/1000</f>
        <v>#REF!</v>
      </c>
      <c r="AX479" s="176" t="e">
        <f>#REF!/1000</f>
        <v>#REF!</v>
      </c>
      <c r="AY479" s="176" t="e">
        <f>#REF!/1000</f>
        <v>#REF!</v>
      </c>
      <c r="AZ479" s="176" t="e">
        <f>#REF!/1000</f>
        <v>#REF!</v>
      </c>
      <c r="BA479" s="176" t="e">
        <f>#REF!/1000</f>
        <v>#REF!</v>
      </c>
      <c r="BB479" s="176" t="e">
        <f>#REF!/1000</f>
        <v>#REF!</v>
      </c>
      <c r="BC479" s="176" t="e">
        <f>#REF!/1000</f>
        <v>#REF!</v>
      </c>
      <c r="BD479" s="176" t="e">
        <f>#REF!/1000</f>
        <v>#REF!</v>
      </c>
      <c r="BE479" s="177" t="e">
        <f>#REF!/1000</f>
        <v>#REF!</v>
      </c>
      <c r="BF479" s="177" t="e">
        <f>#REF!/1000</f>
        <v>#REF!</v>
      </c>
      <c r="BG479" s="178" t="e">
        <f t="shared" si="528"/>
        <v>#REF!</v>
      </c>
    </row>
    <row r="480" ht="16" customHeight="1" spans="1:59">
      <c r="A480" s="22">
        <v>474</v>
      </c>
      <c r="B480" s="39" t="s">
        <v>6101</v>
      </c>
      <c r="C480" s="68" t="s">
        <v>6102</v>
      </c>
      <c r="D480" s="22">
        <v>141</v>
      </c>
      <c r="E480" s="22">
        <v>2</v>
      </c>
      <c r="F480" s="144">
        <v>2411220227</v>
      </c>
      <c r="G480" s="144" t="s">
        <v>3707</v>
      </c>
      <c r="H480" s="144" t="s">
        <v>3707</v>
      </c>
      <c r="I480" s="144" t="s">
        <v>5345</v>
      </c>
      <c r="J480" s="144" t="s">
        <v>5314</v>
      </c>
      <c r="K480" s="144">
        <f t="shared" si="518"/>
        <v>3</v>
      </c>
      <c r="L480" s="157">
        <v>6</v>
      </c>
      <c r="M480" s="171">
        <v>0.04</v>
      </c>
      <c r="N480" s="171">
        <v>0.15</v>
      </c>
      <c r="O480" s="171">
        <v>0.45</v>
      </c>
      <c r="P480" s="171">
        <v>0.02</v>
      </c>
      <c r="Q480" s="171"/>
      <c r="R480" s="171">
        <v>0.01</v>
      </c>
      <c r="S480" s="171">
        <v>0.25</v>
      </c>
      <c r="T480" s="171">
        <v>0.08</v>
      </c>
      <c r="U480" s="171"/>
      <c r="V480" s="171"/>
      <c r="W480" s="22">
        <v>2</v>
      </c>
      <c r="X480" s="29">
        <v>505.315</v>
      </c>
      <c r="Y480" s="29">
        <v>1010.63</v>
      </c>
      <c r="Z480" s="36">
        <v>292.38</v>
      </c>
      <c r="AA480" s="36">
        <f t="shared" si="519"/>
        <v>2</v>
      </c>
      <c r="AB480" s="29"/>
      <c r="AC480" s="29" t="e">
        <f t="shared" si="520"/>
        <v>#REF!</v>
      </c>
      <c r="AD480" s="29" t="e">
        <f t="shared" si="521"/>
        <v>#REF!</v>
      </c>
      <c r="AE480" s="172" t="e">
        <f t="shared" si="522"/>
        <v>#REF!</v>
      </c>
      <c r="AF480" s="28"/>
      <c r="AG480" s="24">
        <v>3</v>
      </c>
      <c r="AH480" s="173">
        <f t="shared" si="523"/>
        <v>1</v>
      </c>
      <c r="AI480" s="173"/>
      <c r="AJ480" s="173">
        <f t="shared" si="524"/>
        <v>2</v>
      </c>
      <c r="AK480" s="134">
        <f t="shared" si="525"/>
        <v>3</v>
      </c>
      <c r="AL480" s="174">
        <f t="shared" ref="AL480:AU480" si="553">M480</f>
        <v>0.04</v>
      </c>
      <c r="AM480" s="174">
        <f t="shared" si="553"/>
        <v>0.15</v>
      </c>
      <c r="AN480" s="174">
        <f t="shared" si="553"/>
        <v>0.45</v>
      </c>
      <c r="AO480" s="174">
        <f t="shared" si="553"/>
        <v>0.02</v>
      </c>
      <c r="AP480" s="174">
        <f t="shared" si="553"/>
        <v>0</v>
      </c>
      <c r="AQ480" s="174">
        <f t="shared" si="553"/>
        <v>0.01</v>
      </c>
      <c r="AR480" s="174">
        <f t="shared" si="553"/>
        <v>0.25</v>
      </c>
      <c r="AS480" s="174">
        <f t="shared" si="553"/>
        <v>0.08</v>
      </c>
      <c r="AT480" s="174">
        <f t="shared" si="553"/>
        <v>0</v>
      </c>
      <c r="AU480" s="174">
        <f t="shared" si="553"/>
        <v>0</v>
      </c>
      <c r="AV480" s="175">
        <f t="shared" si="527"/>
        <v>1</v>
      </c>
      <c r="AW480" s="176" t="e">
        <f>#REF!/1000</f>
        <v>#REF!</v>
      </c>
      <c r="AX480" s="176" t="e">
        <f>#REF!/1000</f>
        <v>#REF!</v>
      </c>
      <c r="AY480" s="176" t="e">
        <f>#REF!/1000</f>
        <v>#REF!</v>
      </c>
      <c r="AZ480" s="176" t="e">
        <f>#REF!/1000</f>
        <v>#REF!</v>
      </c>
      <c r="BA480" s="176" t="e">
        <f>#REF!/1000</f>
        <v>#REF!</v>
      </c>
      <c r="BB480" s="176" t="e">
        <f>#REF!/1000</f>
        <v>#REF!</v>
      </c>
      <c r="BC480" s="176" t="e">
        <f>#REF!/1000</f>
        <v>#REF!</v>
      </c>
      <c r="BD480" s="176" t="e">
        <f>#REF!/1000</f>
        <v>#REF!</v>
      </c>
      <c r="BE480" s="177" t="e">
        <f>#REF!/1000</f>
        <v>#REF!</v>
      </c>
      <c r="BF480" s="177" t="e">
        <f>#REF!/1000</f>
        <v>#REF!</v>
      </c>
      <c r="BG480" s="178" t="e">
        <f t="shared" si="528"/>
        <v>#REF!</v>
      </c>
    </row>
    <row r="481" ht="16" customHeight="1" spans="1:59">
      <c r="A481" s="22">
        <v>475</v>
      </c>
      <c r="B481" s="39" t="s">
        <v>6103</v>
      </c>
      <c r="C481" s="68" t="s">
        <v>6104</v>
      </c>
      <c r="D481" s="22">
        <v>141</v>
      </c>
      <c r="E481" s="22">
        <v>2</v>
      </c>
      <c r="F481" s="144">
        <v>2411220226</v>
      </c>
      <c r="G481" s="144" t="s">
        <v>3707</v>
      </c>
      <c r="H481" s="144" t="s">
        <v>3707</v>
      </c>
      <c r="I481" s="144" t="s">
        <v>5345</v>
      </c>
      <c r="J481" s="144" t="s">
        <v>5314</v>
      </c>
      <c r="K481" s="144">
        <f t="shared" si="518"/>
        <v>6</v>
      </c>
      <c r="L481" s="157">
        <v>12</v>
      </c>
      <c r="M481" s="171">
        <v>0.04</v>
      </c>
      <c r="N481" s="171">
        <v>0.15</v>
      </c>
      <c r="O481" s="171">
        <v>0.45</v>
      </c>
      <c r="P481" s="171">
        <v>0.02</v>
      </c>
      <c r="Q481" s="171"/>
      <c r="R481" s="171">
        <v>0.01</v>
      </c>
      <c r="S481" s="171">
        <v>0.25</v>
      </c>
      <c r="T481" s="171">
        <v>0.08</v>
      </c>
      <c r="U481" s="171"/>
      <c r="V481" s="171"/>
      <c r="W481" s="22">
        <v>2</v>
      </c>
      <c r="X481" s="29">
        <v>495.255</v>
      </c>
      <c r="Y481" s="29">
        <v>990.51</v>
      </c>
      <c r="Z481" s="36">
        <v>292.38</v>
      </c>
      <c r="AA481" s="36">
        <f t="shared" si="519"/>
        <v>2</v>
      </c>
      <c r="AB481" s="29"/>
      <c r="AC481" s="29" t="e">
        <f t="shared" si="520"/>
        <v>#REF!</v>
      </c>
      <c r="AD481" s="29" t="e">
        <f t="shared" si="521"/>
        <v>#REF!</v>
      </c>
      <c r="AE481" s="172" t="e">
        <f t="shared" si="522"/>
        <v>#REF!</v>
      </c>
      <c r="AF481" s="28"/>
      <c r="AG481" s="24">
        <v>12</v>
      </c>
      <c r="AH481" s="173">
        <f t="shared" si="523"/>
        <v>1</v>
      </c>
      <c r="AI481" s="173">
        <v>12</v>
      </c>
      <c r="AJ481" s="173">
        <f t="shared" si="524"/>
        <v>11</v>
      </c>
      <c r="AK481" s="134">
        <f t="shared" si="525"/>
        <v>6</v>
      </c>
      <c r="AL481" s="174">
        <f t="shared" ref="AL481:AU481" si="554">M481</f>
        <v>0.04</v>
      </c>
      <c r="AM481" s="174">
        <f t="shared" si="554"/>
        <v>0.15</v>
      </c>
      <c r="AN481" s="174">
        <f t="shared" si="554"/>
        <v>0.45</v>
      </c>
      <c r="AO481" s="174">
        <f t="shared" si="554"/>
        <v>0.02</v>
      </c>
      <c r="AP481" s="174">
        <f t="shared" si="554"/>
        <v>0</v>
      </c>
      <c r="AQ481" s="174">
        <f t="shared" si="554"/>
        <v>0.01</v>
      </c>
      <c r="AR481" s="174">
        <f t="shared" si="554"/>
        <v>0.25</v>
      </c>
      <c r="AS481" s="174">
        <f t="shared" si="554"/>
        <v>0.08</v>
      </c>
      <c r="AT481" s="174">
        <f t="shared" si="554"/>
        <v>0</v>
      </c>
      <c r="AU481" s="174">
        <f t="shared" si="554"/>
        <v>0</v>
      </c>
      <c r="AV481" s="175">
        <f t="shared" si="527"/>
        <v>1</v>
      </c>
      <c r="AW481" s="176" t="e">
        <f>#REF!/1000</f>
        <v>#REF!</v>
      </c>
      <c r="AX481" s="176" t="e">
        <f>#REF!/1000</f>
        <v>#REF!</v>
      </c>
      <c r="AY481" s="176" t="e">
        <f>#REF!/1000</f>
        <v>#REF!</v>
      </c>
      <c r="AZ481" s="176" t="e">
        <f>#REF!/1000</f>
        <v>#REF!</v>
      </c>
      <c r="BA481" s="176" t="e">
        <f>#REF!/1000</f>
        <v>#REF!</v>
      </c>
      <c r="BB481" s="176" t="e">
        <f>#REF!/1000</f>
        <v>#REF!</v>
      </c>
      <c r="BC481" s="176" t="e">
        <f>#REF!/1000</f>
        <v>#REF!</v>
      </c>
      <c r="BD481" s="176" t="e">
        <f>#REF!/1000</f>
        <v>#REF!</v>
      </c>
      <c r="BE481" s="177" t="e">
        <f>#REF!/1000</f>
        <v>#REF!</v>
      </c>
      <c r="BF481" s="177" t="e">
        <f>#REF!/1000</f>
        <v>#REF!</v>
      </c>
      <c r="BG481" s="178" t="e">
        <f t="shared" si="528"/>
        <v>#REF!</v>
      </c>
    </row>
    <row r="482" ht="16" customHeight="1" spans="1:59">
      <c r="A482" s="22">
        <v>476</v>
      </c>
      <c r="B482" s="39" t="s">
        <v>6105</v>
      </c>
      <c r="C482" s="68" t="s">
        <v>6106</v>
      </c>
      <c r="D482" s="22">
        <v>130</v>
      </c>
      <c r="E482" s="22">
        <v>4</v>
      </c>
      <c r="F482" s="144">
        <v>83650</v>
      </c>
      <c r="G482" s="144" t="s">
        <v>3707</v>
      </c>
      <c r="H482" s="144" t="s">
        <v>3707</v>
      </c>
      <c r="I482" s="144" t="s">
        <v>5345</v>
      </c>
      <c r="J482" s="144" t="s">
        <v>5314</v>
      </c>
      <c r="K482" s="144">
        <f t="shared" si="518"/>
        <v>2</v>
      </c>
      <c r="L482" s="157">
        <v>8</v>
      </c>
      <c r="M482" s="171">
        <v>0.04</v>
      </c>
      <c r="N482" s="171">
        <v>0.15</v>
      </c>
      <c r="O482" s="171">
        <v>0.45</v>
      </c>
      <c r="P482" s="171">
        <v>0.02</v>
      </c>
      <c r="Q482" s="171"/>
      <c r="R482" s="171">
        <v>0.01</v>
      </c>
      <c r="S482" s="171">
        <v>0.25</v>
      </c>
      <c r="T482" s="171">
        <v>0.08</v>
      </c>
      <c r="U482" s="171"/>
      <c r="V482" s="171"/>
      <c r="W482" s="22">
        <v>4</v>
      </c>
      <c r="X482" s="29">
        <v>375.88</v>
      </c>
      <c r="Y482" s="29">
        <v>1503.52</v>
      </c>
      <c r="Z482" s="36">
        <v>428.84</v>
      </c>
      <c r="AA482" s="36">
        <f t="shared" si="519"/>
        <v>4</v>
      </c>
      <c r="AB482" s="29"/>
      <c r="AC482" s="29" t="e">
        <f t="shared" si="520"/>
        <v>#REF!</v>
      </c>
      <c r="AD482" s="29" t="e">
        <f t="shared" si="521"/>
        <v>#REF!</v>
      </c>
      <c r="AE482" s="172" t="e">
        <f t="shared" si="522"/>
        <v>#REF!</v>
      </c>
      <c r="AF482" s="28"/>
      <c r="AG482" s="24">
        <v>3</v>
      </c>
      <c r="AH482" s="173">
        <f t="shared" si="523"/>
        <v>1</v>
      </c>
      <c r="AI482" s="173"/>
      <c r="AJ482" s="173">
        <f t="shared" si="524"/>
        <v>2</v>
      </c>
      <c r="AK482" s="134">
        <f t="shared" si="525"/>
        <v>2</v>
      </c>
      <c r="AL482" s="174">
        <f t="shared" ref="AL482:AU482" si="555">M482</f>
        <v>0.04</v>
      </c>
      <c r="AM482" s="174">
        <f t="shared" si="555"/>
        <v>0.15</v>
      </c>
      <c r="AN482" s="174">
        <f t="shared" si="555"/>
        <v>0.45</v>
      </c>
      <c r="AO482" s="174">
        <f t="shared" si="555"/>
        <v>0.02</v>
      </c>
      <c r="AP482" s="174">
        <f t="shared" si="555"/>
        <v>0</v>
      </c>
      <c r="AQ482" s="174">
        <f t="shared" si="555"/>
        <v>0.01</v>
      </c>
      <c r="AR482" s="174">
        <f t="shared" si="555"/>
        <v>0.25</v>
      </c>
      <c r="AS482" s="174">
        <f t="shared" si="555"/>
        <v>0.08</v>
      </c>
      <c r="AT482" s="174">
        <f t="shared" si="555"/>
        <v>0</v>
      </c>
      <c r="AU482" s="174">
        <f t="shared" si="555"/>
        <v>0</v>
      </c>
      <c r="AV482" s="175">
        <f t="shared" si="527"/>
        <v>1</v>
      </c>
      <c r="AW482" s="176" t="e">
        <f>#REF!/1000</f>
        <v>#REF!</v>
      </c>
      <c r="AX482" s="176" t="e">
        <f>#REF!/1000</f>
        <v>#REF!</v>
      </c>
      <c r="AY482" s="176" t="e">
        <f>#REF!/1000</f>
        <v>#REF!</v>
      </c>
      <c r="AZ482" s="176" t="e">
        <f>#REF!/1000</f>
        <v>#REF!</v>
      </c>
      <c r="BA482" s="176" t="e">
        <f>#REF!/1000</f>
        <v>#REF!</v>
      </c>
      <c r="BB482" s="176" t="e">
        <f>#REF!/1000</f>
        <v>#REF!</v>
      </c>
      <c r="BC482" s="176" t="e">
        <f>#REF!/1000</f>
        <v>#REF!</v>
      </c>
      <c r="BD482" s="176" t="e">
        <f>#REF!/1000</f>
        <v>#REF!</v>
      </c>
      <c r="BE482" s="177" t="e">
        <f>#REF!/1000</f>
        <v>#REF!</v>
      </c>
      <c r="BF482" s="177" t="e">
        <f>#REF!/1000</f>
        <v>#REF!</v>
      </c>
      <c r="BG482" s="178" t="e">
        <f t="shared" si="528"/>
        <v>#REF!</v>
      </c>
    </row>
    <row r="483" ht="16" customHeight="1" spans="1:59">
      <c r="A483" s="22">
        <v>477</v>
      </c>
      <c r="B483" s="39" t="s">
        <v>6105</v>
      </c>
      <c r="C483" s="68" t="s">
        <v>6106</v>
      </c>
      <c r="D483" s="22">
        <v>154</v>
      </c>
      <c r="E483" s="22">
        <v>1</v>
      </c>
      <c r="F483" s="144">
        <v>2411220239</v>
      </c>
      <c r="G483" s="144" t="s">
        <v>3707</v>
      </c>
      <c r="H483" s="144" t="s">
        <v>3707</v>
      </c>
      <c r="I483" s="144" t="s">
        <v>5345</v>
      </c>
      <c r="J483" s="144" t="s">
        <v>5314</v>
      </c>
      <c r="K483" s="144">
        <f t="shared" si="518"/>
        <v>2</v>
      </c>
      <c r="L483" s="157">
        <v>2</v>
      </c>
      <c r="M483" s="171">
        <v>0.04</v>
      </c>
      <c r="N483" s="171">
        <v>0.15</v>
      </c>
      <c r="O483" s="171">
        <v>0.45</v>
      </c>
      <c r="P483" s="171">
        <v>0.02</v>
      </c>
      <c r="Q483" s="171"/>
      <c r="R483" s="171">
        <v>0.01</v>
      </c>
      <c r="S483" s="171">
        <v>0.25</v>
      </c>
      <c r="T483" s="171">
        <v>0.08</v>
      </c>
      <c r="U483" s="171"/>
      <c r="V483" s="171"/>
      <c r="W483" s="22">
        <v>1</v>
      </c>
      <c r="X483" s="29">
        <v>375.88</v>
      </c>
      <c r="Y483" s="29">
        <v>375.88</v>
      </c>
      <c r="Z483" s="36">
        <v>107.21</v>
      </c>
      <c r="AA483" s="36">
        <f t="shared" si="519"/>
        <v>1</v>
      </c>
      <c r="AB483" s="29"/>
      <c r="AC483" s="29" t="e">
        <f t="shared" si="520"/>
        <v>#REF!</v>
      </c>
      <c r="AD483" s="29" t="e">
        <f t="shared" si="521"/>
        <v>#REF!</v>
      </c>
      <c r="AE483" s="172" t="e">
        <f t="shared" si="522"/>
        <v>#REF!</v>
      </c>
      <c r="AF483" s="28"/>
      <c r="AG483" s="24">
        <v>3</v>
      </c>
      <c r="AH483" s="173">
        <f t="shared" si="523"/>
        <v>1</v>
      </c>
      <c r="AI483" s="173"/>
      <c r="AJ483" s="173">
        <f t="shared" si="524"/>
        <v>2</v>
      </c>
      <c r="AK483" s="134">
        <f t="shared" si="525"/>
        <v>2</v>
      </c>
      <c r="AL483" s="174">
        <f t="shared" ref="AL483:AU483" si="556">M483</f>
        <v>0.04</v>
      </c>
      <c r="AM483" s="174">
        <f t="shared" si="556"/>
        <v>0.15</v>
      </c>
      <c r="AN483" s="174">
        <f t="shared" si="556"/>
        <v>0.45</v>
      </c>
      <c r="AO483" s="174">
        <f t="shared" si="556"/>
        <v>0.02</v>
      </c>
      <c r="AP483" s="174">
        <f t="shared" si="556"/>
        <v>0</v>
      </c>
      <c r="AQ483" s="174">
        <f t="shared" si="556"/>
        <v>0.01</v>
      </c>
      <c r="AR483" s="174">
        <f t="shared" si="556"/>
        <v>0.25</v>
      </c>
      <c r="AS483" s="174">
        <f t="shared" si="556"/>
        <v>0.08</v>
      </c>
      <c r="AT483" s="174">
        <f t="shared" si="556"/>
        <v>0</v>
      </c>
      <c r="AU483" s="174">
        <f t="shared" si="556"/>
        <v>0</v>
      </c>
      <c r="AV483" s="175">
        <f t="shared" si="527"/>
        <v>1</v>
      </c>
      <c r="AW483" s="176" t="e">
        <f>#REF!/1000</f>
        <v>#REF!</v>
      </c>
      <c r="AX483" s="176" t="e">
        <f>#REF!/1000</f>
        <v>#REF!</v>
      </c>
      <c r="AY483" s="176" t="e">
        <f>#REF!/1000</f>
        <v>#REF!</v>
      </c>
      <c r="AZ483" s="176" t="e">
        <f>#REF!/1000</f>
        <v>#REF!</v>
      </c>
      <c r="BA483" s="176" t="e">
        <f>#REF!/1000</f>
        <v>#REF!</v>
      </c>
      <c r="BB483" s="176" t="e">
        <f>#REF!/1000</f>
        <v>#REF!</v>
      </c>
      <c r="BC483" s="176" t="e">
        <f>#REF!/1000</f>
        <v>#REF!</v>
      </c>
      <c r="BD483" s="176" t="e">
        <f>#REF!/1000</f>
        <v>#REF!</v>
      </c>
      <c r="BE483" s="177" t="e">
        <f>#REF!/1000</f>
        <v>#REF!</v>
      </c>
      <c r="BF483" s="177" t="e">
        <f>#REF!/1000</f>
        <v>#REF!</v>
      </c>
      <c r="BG483" s="178" t="e">
        <f t="shared" si="528"/>
        <v>#REF!</v>
      </c>
    </row>
    <row r="484" ht="16" customHeight="1" spans="1:59">
      <c r="A484" s="22">
        <v>478</v>
      </c>
      <c r="B484" s="39" t="s">
        <v>6107</v>
      </c>
      <c r="C484" s="68" t="s">
        <v>6108</v>
      </c>
      <c r="D484" s="22">
        <v>178</v>
      </c>
      <c r="E484" s="22">
        <v>14</v>
      </c>
      <c r="F484" s="144">
        <v>2411220221</v>
      </c>
      <c r="G484" s="144" t="s">
        <v>3707</v>
      </c>
      <c r="H484" s="144" t="s">
        <v>3707</v>
      </c>
      <c r="I484" s="144" t="s">
        <v>5345</v>
      </c>
      <c r="J484" s="144" t="s">
        <v>5314</v>
      </c>
      <c r="K484" s="144">
        <f t="shared" si="518"/>
        <v>0.1</v>
      </c>
      <c r="L484" s="157">
        <v>1.4</v>
      </c>
      <c r="M484" s="171"/>
      <c r="N484" s="171">
        <v>0.1</v>
      </c>
      <c r="O484" s="171">
        <v>0.35</v>
      </c>
      <c r="P484" s="171"/>
      <c r="Q484" s="171"/>
      <c r="R484" s="171"/>
      <c r="S484" s="171">
        <v>0.5</v>
      </c>
      <c r="T484" s="171">
        <v>0.05</v>
      </c>
      <c r="U484" s="171"/>
      <c r="V484" s="171"/>
      <c r="W484" s="22">
        <v>14</v>
      </c>
      <c r="X484" s="29">
        <v>238.678571428571</v>
      </c>
      <c r="Y484" s="29">
        <v>3341.5</v>
      </c>
      <c r="Z484" s="36">
        <v>955.08</v>
      </c>
      <c r="AA484" s="36">
        <f t="shared" si="519"/>
        <v>14</v>
      </c>
      <c r="AB484" s="29"/>
      <c r="AC484" s="29" t="e">
        <f t="shared" si="520"/>
        <v>#REF!</v>
      </c>
      <c r="AD484" s="29" t="e">
        <f t="shared" si="521"/>
        <v>#REF!</v>
      </c>
      <c r="AE484" s="172" t="e">
        <f t="shared" si="522"/>
        <v>#REF!</v>
      </c>
      <c r="AF484" s="28"/>
      <c r="AG484" s="24">
        <v>1.4</v>
      </c>
      <c r="AH484" s="173">
        <f t="shared" si="523"/>
        <v>1</v>
      </c>
      <c r="AI484" s="173">
        <v>1.4</v>
      </c>
      <c r="AJ484" s="173">
        <f t="shared" si="524"/>
        <v>0.4</v>
      </c>
      <c r="AK484" s="134">
        <f t="shared" si="525"/>
        <v>0.1</v>
      </c>
      <c r="AL484" s="174">
        <f t="shared" ref="AL484:AU484" si="557">M484</f>
        <v>0</v>
      </c>
      <c r="AM484" s="174">
        <f t="shared" si="557"/>
        <v>0.1</v>
      </c>
      <c r="AN484" s="174">
        <f t="shared" si="557"/>
        <v>0.35</v>
      </c>
      <c r="AO484" s="174">
        <f t="shared" si="557"/>
        <v>0</v>
      </c>
      <c r="AP484" s="174">
        <f t="shared" si="557"/>
        <v>0</v>
      </c>
      <c r="AQ484" s="174">
        <f t="shared" si="557"/>
        <v>0</v>
      </c>
      <c r="AR484" s="174">
        <f t="shared" si="557"/>
        <v>0.5</v>
      </c>
      <c r="AS484" s="174">
        <f t="shared" si="557"/>
        <v>0.05</v>
      </c>
      <c r="AT484" s="174">
        <f t="shared" si="557"/>
        <v>0</v>
      </c>
      <c r="AU484" s="174">
        <f t="shared" si="557"/>
        <v>0</v>
      </c>
      <c r="AV484" s="175">
        <f t="shared" si="527"/>
        <v>1</v>
      </c>
      <c r="AW484" s="176" t="e">
        <f>#REF!/1000</f>
        <v>#REF!</v>
      </c>
      <c r="AX484" s="176" t="e">
        <f>#REF!/1000</f>
        <v>#REF!</v>
      </c>
      <c r="AY484" s="176" t="e">
        <f>#REF!/1000</f>
        <v>#REF!</v>
      </c>
      <c r="AZ484" s="176" t="e">
        <f>#REF!/1000</f>
        <v>#REF!</v>
      </c>
      <c r="BA484" s="176" t="e">
        <f>#REF!/1000</f>
        <v>#REF!</v>
      </c>
      <c r="BB484" s="176" t="e">
        <f>#REF!/1000</f>
        <v>#REF!</v>
      </c>
      <c r="BC484" s="176" t="e">
        <f>#REF!/1000</f>
        <v>#REF!</v>
      </c>
      <c r="BD484" s="176" t="e">
        <f>#REF!/1000</f>
        <v>#REF!</v>
      </c>
      <c r="BE484" s="177" t="e">
        <f>#REF!/1000</f>
        <v>#REF!</v>
      </c>
      <c r="BF484" s="177" t="e">
        <f>#REF!/1000</f>
        <v>#REF!</v>
      </c>
      <c r="BG484" s="178" t="e">
        <f t="shared" si="528"/>
        <v>#REF!</v>
      </c>
    </row>
    <row r="485" ht="16" customHeight="1" spans="1:59">
      <c r="A485" s="22">
        <v>479</v>
      </c>
      <c r="B485" s="39" t="s">
        <v>6109</v>
      </c>
      <c r="C485" s="68" t="s">
        <v>6110</v>
      </c>
      <c r="D485" s="22">
        <v>141</v>
      </c>
      <c r="E485" s="22">
        <v>4</v>
      </c>
      <c r="F485" s="144">
        <v>2411220237</v>
      </c>
      <c r="G485" s="144" t="s">
        <v>3707</v>
      </c>
      <c r="H485" s="144" t="s">
        <v>3707</v>
      </c>
      <c r="I485" s="144" t="s">
        <v>5345</v>
      </c>
      <c r="J485" s="144" t="s">
        <v>5314</v>
      </c>
      <c r="K485" s="144">
        <f t="shared" si="518"/>
        <v>0.145</v>
      </c>
      <c r="L485" s="157">
        <v>0.58</v>
      </c>
      <c r="M485" s="171"/>
      <c r="N485" s="171">
        <v>0.103448275862069</v>
      </c>
      <c r="O485" s="171">
        <v>0.344827586206897</v>
      </c>
      <c r="P485" s="171"/>
      <c r="Q485" s="171"/>
      <c r="R485" s="171"/>
      <c r="S485" s="171">
        <v>0.5</v>
      </c>
      <c r="T485" s="171">
        <v>0.0517241379310345</v>
      </c>
      <c r="U485" s="171"/>
      <c r="V485" s="171"/>
      <c r="W485" s="22">
        <v>4</v>
      </c>
      <c r="X485" s="29">
        <v>238.6775</v>
      </c>
      <c r="Y485" s="29">
        <v>954.71</v>
      </c>
      <c r="Z485" s="36">
        <v>272.88</v>
      </c>
      <c r="AA485" s="36">
        <f t="shared" si="519"/>
        <v>4</v>
      </c>
      <c r="AB485" s="29"/>
      <c r="AC485" s="29" t="e">
        <f t="shared" si="520"/>
        <v>#REF!</v>
      </c>
      <c r="AD485" s="29" t="e">
        <f t="shared" si="521"/>
        <v>#REF!</v>
      </c>
      <c r="AE485" s="172" t="e">
        <f t="shared" si="522"/>
        <v>#REF!</v>
      </c>
      <c r="AF485" s="28"/>
      <c r="AG485" s="24">
        <v>0.58</v>
      </c>
      <c r="AH485" s="173">
        <f t="shared" si="523"/>
        <v>1</v>
      </c>
      <c r="AI485" s="173">
        <v>0.58</v>
      </c>
      <c r="AJ485" s="173">
        <f t="shared" si="524"/>
        <v>-0.42</v>
      </c>
      <c r="AK485" s="134">
        <f t="shared" si="525"/>
        <v>0.145</v>
      </c>
      <c r="AL485" s="174">
        <f t="shared" ref="AL485:AU485" si="558">M485</f>
        <v>0</v>
      </c>
      <c r="AM485" s="174">
        <f t="shared" si="558"/>
        <v>0.103448275862069</v>
      </c>
      <c r="AN485" s="174">
        <f t="shared" si="558"/>
        <v>0.344827586206897</v>
      </c>
      <c r="AO485" s="174">
        <f t="shared" si="558"/>
        <v>0</v>
      </c>
      <c r="AP485" s="174">
        <f t="shared" si="558"/>
        <v>0</v>
      </c>
      <c r="AQ485" s="174">
        <f t="shared" si="558"/>
        <v>0</v>
      </c>
      <c r="AR485" s="174">
        <f t="shared" si="558"/>
        <v>0.5</v>
      </c>
      <c r="AS485" s="174">
        <f t="shared" si="558"/>
        <v>0.0517241379310345</v>
      </c>
      <c r="AT485" s="174">
        <f t="shared" si="558"/>
        <v>0</v>
      </c>
      <c r="AU485" s="174">
        <f t="shared" si="558"/>
        <v>0</v>
      </c>
      <c r="AV485" s="175">
        <f t="shared" si="527"/>
        <v>1</v>
      </c>
      <c r="AW485" s="176" t="e">
        <f>#REF!/1000</f>
        <v>#REF!</v>
      </c>
      <c r="AX485" s="176" t="e">
        <f>#REF!/1000</f>
        <v>#REF!</v>
      </c>
      <c r="AY485" s="176" t="e">
        <f>#REF!/1000</f>
        <v>#REF!</v>
      </c>
      <c r="AZ485" s="176" t="e">
        <f>#REF!/1000</f>
        <v>#REF!</v>
      </c>
      <c r="BA485" s="176" t="e">
        <f>#REF!/1000</f>
        <v>#REF!</v>
      </c>
      <c r="BB485" s="176" t="e">
        <f>#REF!/1000</f>
        <v>#REF!</v>
      </c>
      <c r="BC485" s="176" t="e">
        <f>#REF!/1000</f>
        <v>#REF!</v>
      </c>
      <c r="BD485" s="176" t="e">
        <f>#REF!/1000</f>
        <v>#REF!</v>
      </c>
      <c r="BE485" s="177" t="e">
        <f>#REF!/1000</f>
        <v>#REF!</v>
      </c>
      <c r="BF485" s="177" t="e">
        <f>#REF!/1000</f>
        <v>#REF!</v>
      </c>
      <c r="BG485" s="178" t="e">
        <f t="shared" si="528"/>
        <v>#REF!</v>
      </c>
    </row>
    <row r="486" ht="16" customHeight="1" spans="1:59">
      <c r="A486" s="22">
        <v>480</v>
      </c>
      <c r="B486" s="39" t="s">
        <v>6111</v>
      </c>
      <c r="C486" s="68" t="s">
        <v>6112</v>
      </c>
      <c r="D486" s="22">
        <v>154</v>
      </c>
      <c r="E486" s="22">
        <v>1</v>
      </c>
      <c r="F486" s="144">
        <v>2411220251</v>
      </c>
      <c r="G486" s="144" t="s">
        <v>3707</v>
      </c>
      <c r="H486" s="144" t="s">
        <v>3707</v>
      </c>
      <c r="I486" s="144" t="s">
        <v>5345</v>
      </c>
      <c r="J486" s="144" t="s">
        <v>5314</v>
      </c>
      <c r="K486" s="144">
        <f t="shared" si="518"/>
        <v>3</v>
      </c>
      <c r="L486" s="157">
        <v>3</v>
      </c>
      <c r="M486" s="171">
        <v>0.04</v>
      </c>
      <c r="N486" s="171">
        <v>0.15</v>
      </c>
      <c r="O486" s="171">
        <v>0.45</v>
      </c>
      <c r="P486" s="171">
        <v>0.02</v>
      </c>
      <c r="Q486" s="171"/>
      <c r="R486" s="171">
        <v>0.01</v>
      </c>
      <c r="S486" s="171">
        <v>0.25</v>
      </c>
      <c r="T486" s="171">
        <v>0.08</v>
      </c>
      <c r="U486" s="171"/>
      <c r="V486" s="171"/>
      <c r="W486" s="22">
        <v>1</v>
      </c>
      <c r="X486" s="29">
        <v>102</v>
      </c>
      <c r="Y486" s="29">
        <v>102</v>
      </c>
      <c r="Z486" s="36">
        <v>29.24</v>
      </c>
      <c r="AA486" s="36">
        <f t="shared" si="519"/>
        <v>1</v>
      </c>
      <c r="AB486" s="29"/>
      <c r="AC486" s="29" t="e">
        <f t="shared" si="520"/>
        <v>#REF!</v>
      </c>
      <c r="AD486" s="29" t="e">
        <f t="shared" si="521"/>
        <v>#REF!</v>
      </c>
      <c r="AE486" s="172" t="e">
        <f t="shared" si="522"/>
        <v>#REF!</v>
      </c>
      <c r="AF486" s="28"/>
      <c r="AG486" s="24">
        <v>3</v>
      </c>
      <c r="AH486" s="173">
        <f t="shared" si="523"/>
        <v>1</v>
      </c>
      <c r="AI486" s="173"/>
      <c r="AJ486" s="173">
        <f t="shared" si="524"/>
        <v>2</v>
      </c>
      <c r="AK486" s="134">
        <f t="shared" si="525"/>
        <v>3</v>
      </c>
      <c r="AL486" s="174">
        <f t="shared" ref="AL486:AU486" si="559">M486</f>
        <v>0.04</v>
      </c>
      <c r="AM486" s="174">
        <f t="shared" si="559"/>
        <v>0.15</v>
      </c>
      <c r="AN486" s="174">
        <f t="shared" si="559"/>
        <v>0.45</v>
      </c>
      <c r="AO486" s="174">
        <f t="shared" si="559"/>
        <v>0.02</v>
      </c>
      <c r="AP486" s="174">
        <f t="shared" si="559"/>
        <v>0</v>
      </c>
      <c r="AQ486" s="174">
        <f t="shared" si="559"/>
        <v>0.01</v>
      </c>
      <c r="AR486" s="174">
        <f t="shared" si="559"/>
        <v>0.25</v>
      </c>
      <c r="AS486" s="174">
        <f t="shared" si="559"/>
        <v>0.08</v>
      </c>
      <c r="AT486" s="174">
        <f t="shared" si="559"/>
        <v>0</v>
      </c>
      <c r="AU486" s="174">
        <f t="shared" si="559"/>
        <v>0</v>
      </c>
      <c r="AV486" s="175">
        <f t="shared" si="527"/>
        <v>1</v>
      </c>
      <c r="AW486" s="176" t="e">
        <f>#REF!/1000</f>
        <v>#REF!</v>
      </c>
      <c r="AX486" s="176" t="e">
        <f>#REF!/1000</f>
        <v>#REF!</v>
      </c>
      <c r="AY486" s="176" t="e">
        <f>#REF!/1000</f>
        <v>#REF!</v>
      </c>
      <c r="AZ486" s="176" t="e">
        <f>#REF!/1000</f>
        <v>#REF!</v>
      </c>
      <c r="BA486" s="176" t="e">
        <f>#REF!/1000</f>
        <v>#REF!</v>
      </c>
      <c r="BB486" s="176" t="e">
        <f>#REF!/1000</f>
        <v>#REF!</v>
      </c>
      <c r="BC486" s="176" t="e">
        <f>#REF!/1000</f>
        <v>#REF!</v>
      </c>
      <c r="BD486" s="176" t="e">
        <f>#REF!/1000</f>
        <v>#REF!</v>
      </c>
      <c r="BE486" s="177" t="e">
        <f>#REF!/1000</f>
        <v>#REF!</v>
      </c>
      <c r="BF486" s="177" t="e">
        <f>#REF!/1000</f>
        <v>#REF!</v>
      </c>
      <c r="BG486" s="178" t="e">
        <f t="shared" si="528"/>
        <v>#REF!</v>
      </c>
    </row>
    <row r="487" ht="16" customHeight="1" spans="1:59">
      <c r="A487" s="22">
        <v>481</v>
      </c>
      <c r="B487" s="39" t="s">
        <v>6113</v>
      </c>
      <c r="C487" s="68" t="s">
        <v>6114</v>
      </c>
      <c r="D487" s="22">
        <v>154</v>
      </c>
      <c r="E487" s="22">
        <v>6</v>
      </c>
      <c r="F487" s="144">
        <v>2411220250</v>
      </c>
      <c r="G487" s="144" t="s">
        <v>3707</v>
      </c>
      <c r="H487" s="144" t="s">
        <v>3707</v>
      </c>
      <c r="I487" s="144" t="s">
        <v>5345</v>
      </c>
      <c r="J487" s="144" t="s">
        <v>5314</v>
      </c>
      <c r="K487" s="144">
        <f t="shared" si="518"/>
        <v>1</v>
      </c>
      <c r="L487" s="157">
        <v>6</v>
      </c>
      <c r="M487" s="171"/>
      <c r="N487" s="171">
        <v>0.1</v>
      </c>
      <c r="O487" s="171">
        <v>0.1</v>
      </c>
      <c r="P487" s="171"/>
      <c r="Q487" s="171"/>
      <c r="R487" s="171">
        <v>0.8</v>
      </c>
      <c r="S487" s="171"/>
      <c r="T487" s="171"/>
      <c r="U487" s="171"/>
      <c r="V487" s="171"/>
      <c r="W487" s="22">
        <v>6</v>
      </c>
      <c r="X487" s="29">
        <v>5.10166666666667</v>
      </c>
      <c r="Y487" s="29">
        <v>30.61</v>
      </c>
      <c r="Z487" s="36">
        <v>8.76</v>
      </c>
      <c r="AA487" s="36">
        <f t="shared" si="519"/>
        <v>6</v>
      </c>
      <c r="AB487" s="29"/>
      <c r="AC487" s="29" t="e">
        <f t="shared" si="520"/>
        <v>#REF!</v>
      </c>
      <c r="AD487" s="29" t="e">
        <f t="shared" si="521"/>
        <v>#REF!</v>
      </c>
      <c r="AE487" s="172" t="e">
        <f t="shared" si="522"/>
        <v>#REF!</v>
      </c>
      <c r="AF487" s="28"/>
      <c r="AG487" s="24">
        <v>0.1</v>
      </c>
      <c r="AH487" s="173">
        <f t="shared" si="523"/>
        <v>1</v>
      </c>
      <c r="AI487" s="173"/>
      <c r="AJ487" s="173">
        <f t="shared" si="524"/>
        <v>-0.9</v>
      </c>
      <c r="AK487" s="134">
        <f t="shared" si="525"/>
        <v>1</v>
      </c>
      <c r="AL487" s="174">
        <f t="shared" ref="AL487:AU487" si="560">M487</f>
        <v>0</v>
      </c>
      <c r="AM487" s="174">
        <f t="shared" si="560"/>
        <v>0.1</v>
      </c>
      <c r="AN487" s="174">
        <f t="shared" si="560"/>
        <v>0.1</v>
      </c>
      <c r="AO487" s="174">
        <f t="shared" si="560"/>
        <v>0</v>
      </c>
      <c r="AP487" s="174">
        <f t="shared" si="560"/>
        <v>0</v>
      </c>
      <c r="AQ487" s="174">
        <f t="shared" si="560"/>
        <v>0.8</v>
      </c>
      <c r="AR487" s="174">
        <f t="shared" si="560"/>
        <v>0</v>
      </c>
      <c r="AS487" s="174">
        <f t="shared" si="560"/>
        <v>0</v>
      </c>
      <c r="AT487" s="174">
        <f t="shared" si="560"/>
        <v>0</v>
      </c>
      <c r="AU487" s="174">
        <f t="shared" si="560"/>
        <v>0</v>
      </c>
      <c r="AV487" s="175">
        <f t="shared" si="527"/>
        <v>1</v>
      </c>
      <c r="AW487" s="176" t="e">
        <f>#REF!/1000</f>
        <v>#REF!</v>
      </c>
      <c r="AX487" s="176" t="e">
        <f>#REF!/1000</f>
        <v>#REF!</v>
      </c>
      <c r="AY487" s="176" t="e">
        <f>#REF!/1000</f>
        <v>#REF!</v>
      </c>
      <c r="AZ487" s="176" t="e">
        <f>#REF!/1000</f>
        <v>#REF!</v>
      </c>
      <c r="BA487" s="176" t="e">
        <f>#REF!/1000</f>
        <v>#REF!</v>
      </c>
      <c r="BB487" s="176" t="e">
        <f>#REF!/1000</f>
        <v>#REF!</v>
      </c>
      <c r="BC487" s="176" t="e">
        <f>#REF!/1000</f>
        <v>#REF!</v>
      </c>
      <c r="BD487" s="176" t="e">
        <f>#REF!/1000</f>
        <v>#REF!</v>
      </c>
      <c r="BE487" s="177" t="e">
        <f>#REF!/1000</f>
        <v>#REF!</v>
      </c>
      <c r="BF487" s="177" t="e">
        <f>#REF!/1000</f>
        <v>#REF!</v>
      </c>
      <c r="BG487" s="178" t="e">
        <f t="shared" si="528"/>
        <v>#REF!</v>
      </c>
    </row>
    <row r="488" ht="16" customHeight="1" spans="1:59">
      <c r="A488" s="22">
        <v>482</v>
      </c>
      <c r="B488" s="39" t="s">
        <v>6115</v>
      </c>
      <c r="C488" s="68" t="s">
        <v>6116</v>
      </c>
      <c r="D488" s="22">
        <v>154</v>
      </c>
      <c r="E488" s="22">
        <v>2</v>
      </c>
      <c r="F488" s="144">
        <v>83735</v>
      </c>
      <c r="G488" s="144" t="s">
        <v>3688</v>
      </c>
      <c r="H488" s="144" t="s">
        <v>3699</v>
      </c>
      <c r="I488" s="144" t="s">
        <v>5317</v>
      </c>
      <c r="J488" s="144" t="s">
        <v>5314</v>
      </c>
      <c r="K488" s="144">
        <f t="shared" si="518"/>
        <v>3</v>
      </c>
      <c r="L488" s="157">
        <v>6</v>
      </c>
      <c r="M488" s="171">
        <v>0.04</v>
      </c>
      <c r="N488" s="171">
        <v>0.15</v>
      </c>
      <c r="O488" s="171">
        <v>0.45</v>
      </c>
      <c r="P488" s="171">
        <v>0.02</v>
      </c>
      <c r="Q488" s="171"/>
      <c r="R488" s="171">
        <v>0.01</v>
      </c>
      <c r="S488" s="171">
        <v>0.25</v>
      </c>
      <c r="T488" s="171">
        <v>0.08</v>
      </c>
      <c r="U488" s="171"/>
      <c r="V488" s="171"/>
      <c r="W488" s="22">
        <v>2</v>
      </c>
      <c r="X488" s="29">
        <v>2370.555</v>
      </c>
      <c r="Y488" s="29">
        <v>4741.11</v>
      </c>
      <c r="Z488" s="36">
        <v>1383.94</v>
      </c>
      <c r="AA488" s="36">
        <f t="shared" si="519"/>
        <v>2</v>
      </c>
      <c r="AB488" s="29"/>
      <c r="AC488" s="29" t="e">
        <f t="shared" si="520"/>
        <v>#REF!</v>
      </c>
      <c r="AD488" s="29" t="e">
        <f t="shared" si="521"/>
        <v>#REF!</v>
      </c>
      <c r="AE488" s="172" t="e">
        <f t="shared" si="522"/>
        <v>#REF!</v>
      </c>
      <c r="AF488" s="28"/>
      <c r="AG488" s="24">
        <v>3</v>
      </c>
      <c r="AH488" s="173">
        <f t="shared" si="523"/>
        <v>1</v>
      </c>
      <c r="AI488" s="173"/>
      <c r="AJ488" s="173">
        <f t="shared" si="524"/>
        <v>2</v>
      </c>
      <c r="AK488" s="134">
        <f t="shared" si="525"/>
        <v>3</v>
      </c>
      <c r="AL488" s="174">
        <f t="shared" ref="AL488:AU488" si="561">M488</f>
        <v>0.04</v>
      </c>
      <c r="AM488" s="174">
        <f t="shared" si="561"/>
        <v>0.15</v>
      </c>
      <c r="AN488" s="174">
        <f t="shared" si="561"/>
        <v>0.45</v>
      </c>
      <c r="AO488" s="174">
        <f t="shared" si="561"/>
        <v>0.02</v>
      </c>
      <c r="AP488" s="174">
        <f t="shared" si="561"/>
        <v>0</v>
      </c>
      <c r="AQ488" s="174">
        <f t="shared" si="561"/>
        <v>0.01</v>
      </c>
      <c r="AR488" s="174">
        <f t="shared" si="561"/>
        <v>0.25</v>
      </c>
      <c r="AS488" s="174">
        <f t="shared" si="561"/>
        <v>0.08</v>
      </c>
      <c r="AT488" s="174">
        <f t="shared" si="561"/>
        <v>0</v>
      </c>
      <c r="AU488" s="174">
        <f t="shared" si="561"/>
        <v>0</v>
      </c>
      <c r="AV488" s="175">
        <f t="shared" si="527"/>
        <v>1</v>
      </c>
      <c r="AW488" s="176" t="e">
        <f>#REF!/1000</f>
        <v>#REF!</v>
      </c>
      <c r="AX488" s="176" t="e">
        <f>#REF!/1000</f>
        <v>#REF!</v>
      </c>
      <c r="AY488" s="176" t="e">
        <f>#REF!/1000</f>
        <v>#REF!</v>
      </c>
      <c r="AZ488" s="176" t="e">
        <f>#REF!/1000</f>
        <v>#REF!</v>
      </c>
      <c r="BA488" s="176" t="e">
        <f>#REF!/1000</f>
        <v>#REF!</v>
      </c>
      <c r="BB488" s="176" t="e">
        <f>#REF!/1000</f>
        <v>#REF!</v>
      </c>
      <c r="BC488" s="176" t="e">
        <f>#REF!/1000</f>
        <v>#REF!</v>
      </c>
      <c r="BD488" s="176" t="e">
        <f>#REF!/1000</f>
        <v>#REF!</v>
      </c>
      <c r="BE488" s="177" t="e">
        <f>#REF!/1000</f>
        <v>#REF!</v>
      </c>
      <c r="BF488" s="177" t="e">
        <f>#REF!/1000</f>
        <v>#REF!</v>
      </c>
      <c r="BG488" s="178" t="e">
        <f t="shared" si="528"/>
        <v>#REF!</v>
      </c>
    </row>
    <row r="489" ht="16" customHeight="1" spans="1:59">
      <c r="A489" s="22">
        <v>483</v>
      </c>
      <c r="B489" s="39" t="s">
        <v>6117</v>
      </c>
      <c r="C489" s="68" t="s">
        <v>6118</v>
      </c>
      <c r="D489" s="22">
        <v>150</v>
      </c>
      <c r="E489" s="22">
        <v>3</v>
      </c>
      <c r="F489" s="144">
        <v>83764</v>
      </c>
      <c r="G489" s="144" t="s">
        <v>3688</v>
      </c>
      <c r="H489" s="144" t="s">
        <v>3699</v>
      </c>
      <c r="I489" s="144" t="s">
        <v>5317</v>
      </c>
      <c r="J489" s="144" t="s">
        <v>5314</v>
      </c>
      <c r="K489" s="144">
        <f t="shared" si="518"/>
        <v>1.99666666666667</v>
      </c>
      <c r="L489" s="157">
        <v>5.99000000000001</v>
      </c>
      <c r="M489" s="171"/>
      <c r="N489" s="171">
        <v>0.180300500834725</v>
      </c>
      <c r="O489" s="171">
        <v>0.599332220367279</v>
      </c>
      <c r="P489" s="171"/>
      <c r="Q489" s="171"/>
      <c r="R489" s="171">
        <v>0.0500834724540901</v>
      </c>
      <c r="S489" s="171">
        <v>0.10016694490818</v>
      </c>
      <c r="T489" s="171">
        <v>0.0701168614357262</v>
      </c>
      <c r="U489" s="171"/>
      <c r="V489" s="171"/>
      <c r="W489" s="22">
        <v>3</v>
      </c>
      <c r="X489" s="29">
        <v>1544.84666666667</v>
      </c>
      <c r="Y489" s="29">
        <v>4634.54</v>
      </c>
      <c r="Z489" s="36">
        <v>1403.43</v>
      </c>
      <c r="AA489" s="36">
        <f t="shared" si="519"/>
        <v>3</v>
      </c>
      <c r="AB489" s="29"/>
      <c r="AC489" s="29" t="e">
        <f t="shared" si="520"/>
        <v>#REF!</v>
      </c>
      <c r="AD489" s="29" t="e">
        <f t="shared" si="521"/>
        <v>#REF!</v>
      </c>
      <c r="AE489" s="172" t="e">
        <f t="shared" si="522"/>
        <v>#REF!</v>
      </c>
      <c r="AF489" s="28"/>
      <c r="AG489" s="24">
        <v>5.99</v>
      </c>
      <c r="AH489" s="173">
        <f t="shared" si="523"/>
        <v>1</v>
      </c>
      <c r="AI489" s="173">
        <v>5.985</v>
      </c>
      <c r="AJ489" s="173">
        <f t="shared" si="524"/>
        <v>4.99</v>
      </c>
      <c r="AK489" s="134">
        <f t="shared" si="525"/>
        <v>1.99666666666667</v>
      </c>
      <c r="AL489" s="174">
        <f t="shared" ref="AL489:AU489" si="562">M489</f>
        <v>0</v>
      </c>
      <c r="AM489" s="174">
        <f t="shared" si="562"/>
        <v>0.180300500834725</v>
      </c>
      <c r="AN489" s="174">
        <f t="shared" si="562"/>
        <v>0.599332220367279</v>
      </c>
      <c r="AO489" s="174">
        <f t="shared" si="562"/>
        <v>0</v>
      </c>
      <c r="AP489" s="174">
        <f t="shared" si="562"/>
        <v>0</v>
      </c>
      <c r="AQ489" s="174">
        <f t="shared" si="562"/>
        <v>0.0500834724540901</v>
      </c>
      <c r="AR489" s="174">
        <f t="shared" si="562"/>
        <v>0.10016694490818</v>
      </c>
      <c r="AS489" s="174">
        <f t="shared" si="562"/>
        <v>0.0701168614357262</v>
      </c>
      <c r="AT489" s="174">
        <f t="shared" si="562"/>
        <v>0</v>
      </c>
      <c r="AU489" s="174">
        <f t="shared" si="562"/>
        <v>0</v>
      </c>
      <c r="AV489" s="175">
        <f t="shared" si="527"/>
        <v>1</v>
      </c>
      <c r="AW489" s="176" t="e">
        <f>#REF!/1000</f>
        <v>#REF!</v>
      </c>
      <c r="AX489" s="176" t="e">
        <f>#REF!/1000</f>
        <v>#REF!</v>
      </c>
      <c r="AY489" s="176" t="e">
        <f>#REF!/1000</f>
        <v>#REF!</v>
      </c>
      <c r="AZ489" s="176" t="e">
        <f>#REF!/1000</f>
        <v>#REF!</v>
      </c>
      <c r="BA489" s="176" t="e">
        <f>#REF!/1000</f>
        <v>#REF!</v>
      </c>
      <c r="BB489" s="176" t="e">
        <f>#REF!/1000</f>
        <v>#REF!</v>
      </c>
      <c r="BC489" s="176" t="e">
        <f>#REF!/1000</f>
        <v>#REF!</v>
      </c>
      <c r="BD489" s="176" t="e">
        <f>#REF!/1000</f>
        <v>#REF!</v>
      </c>
      <c r="BE489" s="177" t="e">
        <f>#REF!/1000</f>
        <v>#REF!</v>
      </c>
      <c r="BF489" s="177" t="e">
        <f>#REF!/1000</f>
        <v>#REF!</v>
      </c>
      <c r="BG489" s="178" t="e">
        <f t="shared" si="528"/>
        <v>#REF!</v>
      </c>
    </row>
    <row r="490" ht="16" customHeight="1" spans="1:59">
      <c r="A490" s="22">
        <v>484</v>
      </c>
      <c r="B490" s="39" t="s">
        <v>6119</v>
      </c>
      <c r="C490" s="68" t="s">
        <v>6120</v>
      </c>
      <c r="D490" s="22">
        <v>163</v>
      </c>
      <c r="E490" s="22">
        <v>2</v>
      </c>
      <c r="F490" s="144">
        <v>83743</v>
      </c>
      <c r="G490" s="144" t="s">
        <v>3704</v>
      </c>
      <c r="H490" s="144" t="s">
        <v>3704</v>
      </c>
      <c r="I490" s="144" t="s">
        <v>6121</v>
      </c>
      <c r="J490" s="144" t="s">
        <v>5314</v>
      </c>
      <c r="K490" s="144">
        <f t="shared" si="518"/>
        <v>4.4</v>
      </c>
      <c r="L490" s="157">
        <v>8.8</v>
      </c>
      <c r="M490" s="171"/>
      <c r="N490" s="171">
        <v>0.179545454545455</v>
      </c>
      <c r="O490" s="171">
        <v>0.6</v>
      </c>
      <c r="P490" s="171"/>
      <c r="Q490" s="171"/>
      <c r="R490" s="171">
        <v>0.05</v>
      </c>
      <c r="S490" s="171">
        <v>0.1</v>
      </c>
      <c r="T490" s="171">
        <v>0.0704545454545454</v>
      </c>
      <c r="U490" s="171"/>
      <c r="V490" s="171"/>
      <c r="W490" s="22">
        <v>2</v>
      </c>
      <c r="X490" s="29">
        <v>2621.385</v>
      </c>
      <c r="Y490" s="29">
        <v>5242.77</v>
      </c>
      <c r="Z490" s="36">
        <v>2309.79</v>
      </c>
      <c r="AA490" s="36">
        <f t="shared" si="519"/>
        <v>2</v>
      </c>
      <c r="AB490" s="29"/>
      <c r="AC490" s="29" t="e">
        <f t="shared" si="520"/>
        <v>#REF!</v>
      </c>
      <c r="AD490" s="29" t="e">
        <f t="shared" si="521"/>
        <v>#REF!</v>
      </c>
      <c r="AE490" s="172" t="e">
        <f t="shared" si="522"/>
        <v>#REF!</v>
      </c>
      <c r="AF490" s="28"/>
      <c r="AG490" s="24">
        <v>8.8</v>
      </c>
      <c r="AH490" s="173">
        <f t="shared" si="523"/>
        <v>1</v>
      </c>
      <c r="AI490" s="173">
        <v>8.8</v>
      </c>
      <c r="AJ490" s="173">
        <f t="shared" si="524"/>
        <v>7.8</v>
      </c>
      <c r="AK490" s="134">
        <f t="shared" si="525"/>
        <v>4.4</v>
      </c>
      <c r="AL490" s="174">
        <f t="shared" ref="AL490:AU490" si="563">M490</f>
        <v>0</v>
      </c>
      <c r="AM490" s="174">
        <f t="shared" si="563"/>
        <v>0.179545454545455</v>
      </c>
      <c r="AN490" s="174">
        <f t="shared" si="563"/>
        <v>0.6</v>
      </c>
      <c r="AO490" s="174">
        <f t="shared" si="563"/>
        <v>0</v>
      </c>
      <c r="AP490" s="174">
        <f t="shared" si="563"/>
        <v>0</v>
      </c>
      <c r="AQ490" s="174">
        <f t="shared" si="563"/>
        <v>0.05</v>
      </c>
      <c r="AR490" s="174">
        <f t="shared" si="563"/>
        <v>0.1</v>
      </c>
      <c r="AS490" s="174">
        <f t="shared" si="563"/>
        <v>0.0704545454545454</v>
      </c>
      <c r="AT490" s="174">
        <f t="shared" si="563"/>
        <v>0</v>
      </c>
      <c r="AU490" s="174">
        <f t="shared" si="563"/>
        <v>0</v>
      </c>
      <c r="AV490" s="175">
        <f t="shared" si="527"/>
        <v>1</v>
      </c>
      <c r="AW490" s="176" t="e">
        <f>#REF!/1000</f>
        <v>#REF!</v>
      </c>
      <c r="AX490" s="176" t="e">
        <f>#REF!/1000</f>
        <v>#REF!</v>
      </c>
      <c r="AY490" s="176" t="e">
        <f>#REF!/1000</f>
        <v>#REF!</v>
      </c>
      <c r="AZ490" s="176" t="e">
        <f>#REF!/1000</f>
        <v>#REF!</v>
      </c>
      <c r="BA490" s="176" t="e">
        <f>#REF!/1000</f>
        <v>#REF!</v>
      </c>
      <c r="BB490" s="176" t="e">
        <f>#REF!/1000</f>
        <v>#REF!</v>
      </c>
      <c r="BC490" s="176" t="e">
        <f>#REF!/1000</f>
        <v>#REF!</v>
      </c>
      <c r="BD490" s="176" t="e">
        <f>#REF!/1000</f>
        <v>#REF!</v>
      </c>
      <c r="BE490" s="177" t="e">
        <f>#REF!/1000</f>
        <v>#REF!</v>
      </c>
      <c r="BF490" s="177" t="e">
        <f>#REF!/1000</f>
        <v>#REF!</v>
      </c>
      <c r="BG490" s="178" t="e">
        <f t="shared" si="528"/>
        <v>#REF!</v>
      </c>
    </row>
    <row r="491" ht="16" customHeight="1" spans="1:59">
      <c r="A491" s="22">
        <v>485</v>
      </c>
      <c r="B491" s="39" t="s">
        <v>6115</v>
      </c>
      <c r="C491" s="68" t="s">
        <v>6116</v>
      </c>
      <c r="D491" s="22">
        <v>163</v>
      </c>
      <c r="E491" s="22">
        <v>1</v>
      </c>
      <c r="F491" s="144">
        <v>83734</v>
      </c>
      <c r="G491" s="144" t="s">
        <v>3704</v>
      </c>
      <c r="H491" s="144" t="s">
        <v>3704</v>
      </c>
      <c r="I491" s="144" t="s">
        <v>5321</v>
      </c>
      <c r="J491" s="144" t="s">
        <v>5314</v>
      </c>
      <c r="K491" s="144">
        <f t="shared" si="518"/>
        <v>3</v>
      </c>
      <c r="L491" s="157">
        <v>3</v>
      </c>
      <c r="M491" s="171">
        <v>0.04</v>
      </c>
      <c r="N491" s="171">
        <v>0.15</v>
      </c>
      <c r="O491" s="171">
        <v>0.45</v>
      </c>
      <c r="P491" s="171">
        <v>0.02</v>
      </c>
      <c r="Q491" s="171"/>
      <c r="R491" s="171">
        <v>0.01</v>
      </c>
      <c r="S491" s="171">
        <v>0.25</v>
      </c>
      <c r="T491" s="171">
        <v>0.08</v>
      </c>
      <c r="U491" s="171"/>
      <c r="V491" s="171"/>
      <c r="W491" s="22">
        <v>1</v>
      </c>
      <c r="X491" s="29">
        <v>2370.56</v>
      </c>
      <c r="Y491" s="29">
        <v>2370.56</v>
      </c>
      <c r="Z491" s="36">
        <v>691.97</v>
      </c>
      <c r="AA491" s="36">
        <f t="shared" si="519"/>
        <v>1</v>
      </c>
      <c r="AB491" s="29"/>
      <c r="AC491" s="29" t="e">
        <f t="shared" si="520"/>
        <v>#REF!</v>
      </c>
      <c r="AD491" s="29" t="e">
        <f t="shared" si="521"/>
        <v>#REF!</v>
      </c>
      <c r="AE491" s="172" t="e">
        <f t="shared" si="522"/>
        <v>#REF!</v>
      </c>
      <c r="AF491" s="28"/>
      <c r="AG491" s="24">
        <v>3</v>
      </c>
      <c r="AH491" s="173">
        <f t="shared" si="523"/>
        <v>1</v>
      </c>
      <c r="AI491" s="173"/>
      <c r="AJ491" s="173">
        <f t="shared" si="524"/>
        <v>2</v>
      </c>
      <c r="AK491" s="134">
        <f t="shared" si="525"/>
        <v>3</v>
      </c>
      <c r="AL491" s="174">
        <f t="shared" ref="AL491:AU491" si="564">M491</f>
        <v>0.04</v>
      </c>
      <c r="AM491" s="174">
        <f t="shared" si="564"/>
        <v>0.15</v>
      </c>
      <c r="AN491" s="174">
        <f t="shared" si="564"/>
        <v>0.45</v>
      </c>
      <c r="AO491" s="174">
        <f t="shared" si="564"/>
        <v>0.02</v>
      </c>
      <c r="AP491" s="174">
        <f t="shared" si="564"/>
        <v>0</v>
      </c>
      <c r="AQ491" s="174">
        <f t="shared" si="564"/>
        <v>0.01</v>
      </c>
      <c r="AR491" s="174">
        <f t="shared" si="564"/>
        <v>0.25</v>
      </c>
      <c r="AS491" s="174">
        <f t="shared" si="564"/>
        <v>0.08</v>
      </c>
      <c r="AT491" s="174">
        <f t="shared" si="564"/>
        <v>0</v>
      </c>
      <c r="AU491" s="174">
        <f t="shared" si="564"/>
        <v>0</v>
      </c>
      <c r="AV491" s="175">
        <f t="shared" si="527"/>
        <v>1</v>
      </c>
      <c r="AW491" s="176" t="e">
        <f>#REF!/1000</f>
        <v>#REF!</v>
      </c>
      <c r="AX491" s="176" t="e">
        <f>#REF!/1000</f>
        <v>#REF!</v>
      </c>
      <c r="AY491" s="176" t="e">
        <f>#REF!/1000</f>
        <v>#REF!</v>
      </c>
      <c r="AZ491" s="176" t="e">
        <f>#REF!/1000</f>
        <v>#REF!</v>
      </c>
      <c r="BA491" s="176" t="e">
        <f>#REF!/1000</f>
        <v>#REF!</v>
      </c>
      <c r="BB491" s="176" t="e">
        <f>#REF!/1000</f>
        <v>#REF!</v>
      </c>
      <c r="BC491" s="176" t="e">
        <f>#REF!/1000</f>
        <v>#REF!</v>
      </c>
      <c r="BD491" s="176" t="e">
        <f>#REF!/1000</f>
        <v>#REF!</v>
      </c>
      <c r="BE491" s="177" t="e">
        <f>#REF!/1000</f>
        <v>#REF!</v>
      </c>
      <c r="BF491" s="177" t="e">
        <f>#REF!/1000</f>
        <v>#REF!</v>
      </c>
      <c r="BG491" s="178" t="e">
        <f t="shared" si="528"/>
        <v>#REF!</v>
      </c>
    </row>
    <row r="492" ht="16" customHeight="1" spans="1:59">
      <c r="A492" s="22">
        <v>486</v>
      </c>
      <c r="B492" s="39" t="s">
        <v>6122</v>
      </c>
      <c r="C492" s="68" t="s">
        <v>6123</v>
      </c>
      <c r="D492" s="22">
        <v>163</v>
      </c>
      <c r="E492" s="22">
        <v>2</v>
      </c>
      <c r="F492" s="144">
        <v>83727</v>
      </c>
      <c r="G492" s="144" t="s">
        <v>3704</v>
      </c>
      <c r="H492" s="144" t="s">
        <v>3704</v>
      </c>
      <c r="I492" s="144" t="s">
        <v>5321</v>
      </c>
      <c r="J492" s="144" t="s">
        <v>5314</v>
      </c>
      <c r="K492" s="144">
        <f t="shared" si="518"/>
        <v>7</v>
      </c>
      <c r="L492" s="157">
        <v>14</v>
      </c>
      <c r="M492" s="171"/>
      <c r="N492" s="171">
        <v>1</v>
      </c>
      <c r="O492" s="171"/>
      <c r="P492" s="171"/>
      <c r="Q492" s="171"/>
      <c r="R492" s="171"/>
      <c r="S492" s="171"/>
      <c r="T492" s="171"/>
      <c r="U492" s="171"/>
      <c r="V492" s="171"/>
      <c r="W492" s="22">
        <v>2</v>
      </c>
      <c r="X492" s="29">
        <v>2213.025</v>
      </c>
      <c r="Y492" s="29">
        <v>4426.05</v>
      </c>
      <c r="Z492" s="36">
        <v>1286.48</v>
      </c>
      <c r="AA492" s="36">
        <f t="shared" si="519"/>
        <v>2</v>
      </c>
      <c r="AB492" s="29"/>
      <c r="AC492" s="29" t="e">
        <f t="shared" si="520"/>
        <v>#REF!</v>
      </c>
      <c r="AD492" s="29" t="e">
        <f t="shared" si="521"/>
        <v>#REF!</v>
      </c>
      <c r="AE492" s="172" t="e">
        <f t="shared" si="522"/>
        <v>#REF!</v>
      </c>
      <c r="AF492" s="28"/>
      <c r="AG492" s="24">
        <v>15</v>
      </c>
      <c r="AH492" s="173">
        <f t="shared" si="523"/>
        <v>1</v>
      </c>
      <c r="AI492" s="173"/>
      <c r="AJ492" s="173">
        <f t="shared" si="524"/>
        <v>14</v>
      </c>
      <c r="AK492" s="134">
        <f t="shared" si="525"/>
        <v>7</v>
      </c>
      <c r="AL492" s="174">
        <f t="shared" ref="AL492:AU492" si="565">M492</f>
        <v>0</v>
      </c>
      <c r="AM492" s="174">
        <f t="shared" si="565"/>
        <v>1</v>
      </c>
      <c r="AN492" s="174">
        <f t="shared" si="565"/>
        <v>0</v>
      </c>
      <c r="AO492" s="174">
        <f t="shared" si="565"/>
        <v>0</v>
      </c>
      <c r="AP492" s="174">
        <f t="shared" si="565"/>
        <v>0</v>
      </c>
      <c r="AQ492" s="174">
        <f t="shared" si="565"/>
        <v>0</v>
      </c>
      <c r="AR492" s="174">
        <f t="shared" si="565"/>
        <v>0</v>
      </c>
      <c r="AS492" s="174">
        <f t="shared" si="565"/>
        <v>0</v>
      </c>
      <c r="AT492" s="174">
        <f t="shared" si="565"/>
        <v>0</v>
      </c>
      <c r="AU492" s="174">
        <f t="shared" si="565"/>
        <v>0</v>
      </c>
      <c r="AV492" s="175">
        <f t="shared" si="527"/>
        <v>1</v>
      </c>
      <c r="AW492" s="176" t="e">
        <f>#REF!/1000</f>
        <v>#REF!</v>
      </c>
      <c r="AX492" s="176" t="e">
        <f>#REF!/1000</f>
        <v>#REF!</v>
      </c>
      <c r="AY492" s="176" t="e">
        <f>#REF!/1000</f>
        <v>#REF!</v>
      </c>
      <c r="AZ492" s="176" t="e">
        <f>#REF!/1000</f>
        <v>#REF!</v>
      </c>
      <c r="BA492" s="176" t="e">
        <f>#REF!/1000</f>
        <v>#REF!</v>
      </c>
      <c r="BB492" s="176" t="e">
        <f>#REF!/1000</f>
        <v>#REF!</v>
      </c>
      <c r="BC492" s="176" t="e">
        <f>#REF!/1000</f>
        <v>#REF!</v>
      </c>
      <c r="BD492" s="176" t="e">
        <f>#REF!/1000</f>
        <v>#REF!</v>
      </c>
      <c r="BE492" s="177" t="e">
        <f>#REF!/1000</f>
        <v>#REF!</v>
      </c>
      <c r="BF492" s="177" t="e">
        <f>#REF!/1000</f>
        <v>#REF!</v>
      </c>
      <c r="BG492" s="178" t="e">
        <f t="shared" si="528"/>
        <v>#REF!</v>
      </c>
    </row>
    <row r="493" ht="16" customHeight="1" spans="1:59">
      <c r="A493" s="22">
        <v>487</v>
      </c>
      <c r="B493" s="39" t="s">
        <v>6124</v>
      </c>
      <c r="C493" s="68" t="s">
        <v>6125</v>
      </c>
      <c r="D493" s="22">
        <v>163</v>
      </c>
      <c r="E493" s="22">
        <v>6</v>
      </c>
      <c r="F493" s="144">
        <v>83758</v>
      </c>
      <c r="G493" s="144" t="s">
        <v>3704</v>
      </c>
      <c r="H493" s="144" t="s">
        <v>3704</v>
      </c>
      <c r="I493" s="144" t="s">
        <v>5321</v>
      </c>
      <c r="J493" s="144" t="s">
        <v>5314</v>
      </c>
      <c r="K493" s="144">
        <f t="shared" si="518"/>
        <v>2</v>
      </c>
      <c r="L493" s="157">
        <v>12</v>
      </c>
      <c r="M493" s="171">
        <v>0.5</v>
      </c>
      <c r="N493" s="171">
        <v>0.05</v>
      </c>
      <c r="O493" s="171"/>
      <c r="P493" s="171">
        <v>0.2</v>
      </c>
      <c r="Q493" s="171"/>
      <c r="R493" s="171"/>
      <c r="S493" s="171">
        <v>0.1</v>
      </c>
      <c r="T493" s="171">
        <v>0.15</v>
      </c>
      <c r="U493" s="171"/>
      <c r="V493" s="171"/>
      <c r="W493" s="22">
        <v>6</v>
      </c>
      <c r="X493" s="29">
        <v>1762.015</v>
      </c>
      <c r="Y493" s="29">
        <v>10572.09</v>
      </c>
      <c r="Z493" s="36">
        <v>3216.18</v>
      </c>
      <c r="AA493" s="36">
        <f t="shared" si="519"/>
        <v>6</v>
      </c>
      <c r="AB493" s="29"/>
      <c r="AC493" s="29" t="e">
        <f t="shared" si="520"/>
        <v>#REF!</v>
      </c>
      <c r="AD493" s="29" t="e">
        <f t="shared" si="521"/>
        <v>#REF!</v>
      </c>
      <c r="AE493" s="172" t="e">
        <f t="shared" si="522"/>
        <v>#REF!</v>
      </c>
      <c r="AF493" s="28"/>
      <c r="AG493" s="24">
        <v>0.2</v>
      </c>
      <c r="AH493" s="173">
        <f t="shared" si="523"/>
        <v>1</v>
      </c>
      <c r="AI493" s="173"/>
      <c r="AJ493" s="173">
        <f t="shared" si="524"/>
        <v>-0.8</v>
      </c>
      <c r="AK493" s="134">
        <f t="shared" si="525"/>
        <v>2</v>
      </c>
      <c r="AL493" s="174">
        <f t="shared" ref="AL493:AU493" si="566">M493</f>
        <v>0.5</v>
      </c>
      <c r="AM493" s="174">
        <f t="shared" si="566"/>
        <v>0.05</v>
      </c>
      <c r="AN493" s="174">
        <f t="shared" si="566"/>
        <v>0</v>
      </c>
      <c r="AO493" s="174">
        <f t="shared" si="566"/>
        <v>0.2</v>
      </c>
      <c r="AP493" s="174">
        <f t="shared" si="566"/>
        <v>0</v>
      </c>
      <c r="AQ493" s="174">
        <f t="shared" si="566"/>
        <v>0</v>
      </c>
      <c r="AR493" s="174">
        <f t="shared" si="566"/>
        <v>0.1</v>
      </c>
      <c r="AS493" s="174">
        <f t="shared" si="566"/>
        <v>0.15</v>
      </c>
      <c r="AT493" s="174">
        <f t="shared" si="566"/>
        <v>0</v>
      </c>
      <c r="AU493" s="174">
        <f t="shared" si="566"/>
        <v>0</v>
      </c>
      <c r="AV493" s="175">
        <f t="shared" si="527"/>
        <v>1</v>
      </c>
      <c r="AW493" s="176" t="e">
        <f>#REF!/1000</f>
        <v>#REF!</v>
      </c>
      <c r="AX493" s="176" t="e">
        <f>#REF!/1000</f>
        <v>#REF!</v>
      </c>
      <c r="AY493" s="176" t="e">
        <f>#REF!/1000</f>
        <v>#REF!</v>
      </c>
      <c r="AZ493" s="176" t="e">
        <f>#REF!/1000</f>
        <v>#REF!</v>
      </c>
      <c r="BA493" s="176" t="e">
        <f>#REF!/1000</f>
        <v>#REF!</v>
      </c>
      <c r="BB493" s="176" t="e">
        <f>#REF!/1000</f>
        <v>#REF!</v>
      </c>
      <c r="BC493" s="176" t="e">
        <f>#REF!/1000</f>
        <v>#REF!</v>
      </c>
      <c r="BD493" s="176" t="e">
        <f>#REF!/1000</f>
        <v>#REF!</v>
      </c>
      <c r="BE493" s="177" t="e">
        <f>#REF!/1000</f>
        <v>#REF!</v>
      </c>
      <c r="BF493" s="177" t="e">
        <f>#REF!/1000</f>
        <v>#REF!</v>
      </c>
      <c r="BG493" s="178" t="e">
        <f t="shared" si="528"/>
        <v>#REF!</v>
      </c>
    </row>
    <row r="494" ht="16" customHeight="1" spans="1:59">
      <c r="A494" s="22">
        <v>488</v>
      </c>
      <c r="B494" s="39" t="s">
        <v>6126</v>
      </c>
      <c r="C494" s="68" t="s">
        <v>6127</v>
      </c>
      <c r="D494" s="22">
        <v>163</v>
      </c>
      <c r="E494" s="22">
        <v>5</v>
      </c>
      <c r="F494" s="144">
        <v>83736</v>
      </c>
      <c r="G494" s="144" t="s">
        <v>3704</v>
      </c>
      <c r="H494" s="144" t="s">
        <v>3704</v>
      </c>
      <c r="I494" s="144" t="s">
        <v>5321</v>
      </c>
      <c r="J494" s="144" t="s">
        <v>5314</v>
      </c>
      <c r="K494" s="144">
        <f t="shared" si="518"/>
        <v>3</v>
      </c>
      <c r="L494" s="157">
        <v>15</v>
      </c>
      <c r="M494" s="171">
        <v>0.5</v>
      </c>
      <c r="N494" s="171">
        <v>0.05</v>
      </c>
      <c r="O494" s="171"/>
      <c r="P494" s="171">
        <v>0.2</v>
      </c>
      <c r="Q494" s="171"/>
      <c r="R494" s="171"/>
      <c r="S494" s="171">
        <v>0.1</v>
      </c>
      <c r="T494" s="171">
        <v>0.15</v>
      </c>
      <c r="U494" s="171"/>
      <c r="V494" s="171"/>
      <c r="W494" s="22">
        <v>5</v>
      </c>
      <c r="X494" s="29">
        <v>1713.432</v>
      </c>
      <c r="Y494" s="29">
        <v>8567.16</v>
      </c>
      <c r="Z494" s="36">
        <v>2582.7</v>
      </c>
      <c r="AA494" s="36">
        <f t="shared" si="519"/>
        <v>5</v>
      </c>
      <c r="AB494" s="29"/>
      <c r="AC494" s="29" t="e">
        <f t="shared" si="520"/>
        <v>#REF!</v>
      </c>
      <c r="AD494" s="29" t="e">
        <f t="shared" si="521"/>
        <v>#REF!</v>
      </c>
      <c r="AE494" s="172" t="e">
        <f t="shared" si="522"/>
        <v>#REF!</v>
      </c>
      <c r="AF494" s="28"/>
      <c r="AG494" s="24">
        <v>0.2</v>
      </c>
      <c r="AH494" s="173">
        <f t="shared" si="523"/>
        <v>1</v>
      </c>
      <c r="AI494" s="173"/>
      <c r="AJ494" s="173">
        <f t="shared" si="524"/>
        <v>-0.8</v>
      </c>
      <c r="AK494" s="134">
        <f t="shared" si="525"/>
        <v>3</v>
      </c>
      <c r="AL494" s="174">
        <f t="shared" ref="AL494:AU494" si="567">M494</f>
        <v>0.5</v>
      </c>
      <c r="AM494" s="174">
        <f t="shared" si="567"/>
        <v>0.05</v>
      </c>
      <c r="AN494" s="174">
        <f t="shared" si="567"/>
        <v>0</v>
      </c>
      <c r="AO494" s="174">
        <f t="shared" si="567"/>
        <v>0.2</v>
      </c>
      <c r="AP494" s="174">
        <f t="shared" si="567"/>
        <v>0</v>
      </c>
      <c r="AQ494" s="174">
        <f t="shared" si="567"/>
        <v>0</v>
      </c>
      <c r="AR494" s="174">
        <f t="shared" si="567"/>
        <v>0.1</v>
      </c>
      <c r="AS494" s="174">
        <f t="shared" si="567"/>
        <v>0.15</v>
      </c>
      <c r="AT494" s="174">
        <f t="shared" si="567"/>
        <v>0</v>
      </c>
      <c r="AU494" s="174">
        <f t="shared" si="567"/>
        <v>0</v>
      </c>
      <c r="AV494" s="175">
        <f t="shared" si="527"/>
        <v>1</v>
      </c>
      <c r="AW494" s="176" t="e">
        <f>#REF!/1000</f>
        <v>#REF!</v>
      </c>
      <c r="AX494" s="176" t="e">
        <f>#REF!/1000</f>
        <v>#REF!</v>
      </c>
      <c r="AY494" s="176" t="e">
        <f>#REF!/1000</f>
        <v>#REF!</v>
      </c>
      <c r="AZ494" s="176" t="e">
        <f>#REF!/1000</f>
        <v>#REF!</v>
      </c>
      <c r="BA494" s="176" t="e">
        <f>#REF!/1000</f>
        <v>#REF!</v>
      </c>
      <c r="BB494" s="176" t="e">
        <f>#REF!/1000</f>
        <v>#REF!</v>
      </c>
      <c r="BC494" s="176" t="e">
        <f>#REF!/1000</f>
        <v>#REF!</v>
      </c>
      <c r="BD494" s="176" t="e">
        <f>#REF!/1000</f>
        <v>#REF!</v>
      </c>
      <c r="BE494" s="177" t="e">
        <f>#REF!/1000</f>
        <v>#REF!</v>
      </c>
      <c r="BF494" s="177" t="e">
        <f>#REF!/1000</f>
        <v>#REF!</v>
      </c>
      <c r="BG494" s="178" t="e">
        <f t="shared" si="528"/>
        <v>#REF!</v>
      </c>
    </row>
    <row r="495" ht="16" customHeight="1" spans="1:59">
      <c r="A495" s="22">
        <v>489</v>
      </c>
      <c r="B495" s="39" t="s">
        <v>6128</v>
      </c>
      <c r="C495" s="68" t="s">
        <v>6129</v>
      </c>
      <c r="D495" s="22">
        <v>163</v>
      </c>
      <c r="E495" s="22">
        <v>3</v>
      </c>
      <c r="F495" s="144">
        <v>83703</v>
      </c>
      <c r="G495" s="144" t="s">
        <v>3704</v>
      </c>
      <c r="H495" s="144" t="s">
        <v>3704</v>
      </c>
      <c r="I495" s="144" t="s">
        <v>5321</v>
      </c>
      <c r="J495" s="144" t="s">
        <v>5314</v>
      </c>
      <c r="K495" s="144">
        <f t="shared" si="518"/>
        <v>2</v>
      </c>
      <c r="L495" s="157">
        <v>6</v>
      </c>
      <c r="M495" s="171">
        <v>0.5</v>
      </c>
      <c r="N495" s="171">
        <v>0.05</v>
      </c>
      <c r="O495" s="171"/>
      <c r="P495" s="171">
        <v>0.2</v>
      </c>
      <c r="Q495" s="171"/>
      <c r="R495" s="171"/>
      <c r="S495" s="171">
        <v>0.1</v>
      </c>
      <c r="T495" s="171">
        <v>0.15</v>
      </c>
      <c r="U495" s="171"/>
      <c r="V495" s="171"/>
      <c r="W495" s="22">
        <v>3</v>
      </c>
      <c r="X495" s="29">
        <v>1551.95666666667</v>
      </c>
      <c r="Y495" s="29">
        <v>4655.87</v>
      </c>
      <c r="Z495" s="36">
        <v>1432.65</v>
      </c>
      <c r="AA495" s="36">
        <f t="shared" si="519"/>
        <v>3</v>
      </c>
      <c r="AB495" s="29"/>
      <c r="AC495" s="29" t="e">
        <f t="shared" si="520"/>
        <v>#REF!</v>
      </c>
      <c r="AD495" s="29" t="e">
        <f t="shared" si="521"/>
        <v>#REF!</v>
      </c>
      <c r="AE495" s="172" t="e">
        <f t="shared" si="522"/>
        <v>#REF!</v>
      </c>
      <c r="AF495" s="28"/>
      <c r="AG495" s="24">
        <v>0.2</v>
      </c>
      <c r="AH495" s="173">
        <f t="shared" si="523"/>
        <v>1</v>
      </c>
      <c r="AI495" s="173"/>
      <c r="AJ495" s="173">
        <f t="shared" si="524"/>
        <v>-0.8</v>
      </c>
      <c r="AK495" s="134">
        <f t="shared" si="525"/>
        <v>2</v>
      </c>
      <c r="AL495" s="174">
        <f t="shared" ref="AL495:AU495" si="568">M495</f>
        <v>0.5</v>
      </c>
      <c r="AM495" s="174">
        <f t="shared" si="568"/>
        <v>0.05</v>
      </c>
      <c r="AN495" s="174">
        <f t="shared" si="568"/>
        <v>0</v>
      </c>
      <c r="AO495" s="174">
        <f t="shared" si="568"/>
        <v>0.2</v>
      </c>
      <c r="AP495" s="174">
        <f t="shared" si="568"/>
        <v>0</v>
      </c>
      <c r="AQ495" s="174">
        <f t="shared" si="568"/>
        <v>0</v>
      </c>
      <c r="AR495" s="174">
        <f t="shared" si="568"/>
        <v>0.1</v>
      </c>
      <c r="AS495" s="174">
        <f t="shared" si="568"/>
        <v>0.15</v>
      </c>
      <c r="AT495" s="174">
        <f t="shared" si="568"/>
        <v>0</v>
      </c>
      <c r="AU495" s="174">
        <f t="shared" si="568"/>
        <v>0</v>
      </c>
      <c r="AV495" s="175">
        <f t="shared" si="527"/>
        <v>1</v>
      </c>
      <c r="AW495" s="176" t="e">
        <f>#REF!/1000</f>
        <v>#REF!</v>
      </c>
      <c r="AX495" s="176" t="e">
        <f>#REF!/1000</f>
        <v>#REF!</v>
      </c>
      <c r="AY495" s="176" t="e">
        <f>#REF!/1000</f>
        <v>#REF!</v>
      </c>
      <c r="AZ495" s="176" t="e">
        <f>#REF!/1000</f>
        <v>#REF!</v>
      </c>
      <c r="BA495" s="176" t="e">
        <f>#REF!/1000</f>
        <v>#REF!</v>
      </c>
      <c r="BB495" s="176" t="e">
        <f>#REF!/1000</f>
        <v>#REF!</v>
      </c>
      <c r="BC495" s="176" t="e">
        <f>#REF!/1000</f>
        <v>#REF!</v>
      </c>
      <c r="BD495" s="176" t="e">
        <f>#REF!/1000</f>
        <v>#REF!</v>
      </c>
      <c r="BE495" s="177" t="e">
        <f>#REF!/1000</f>
        <v>#REF!</v>
      </c>
      <c r="BF495" s="177" t="e">
        <f>#REF!/1000</f>
        <v>#REF!</v>
      </c>
      <c r="BG495" s="178" t="e">
        <f t="shared" si="528"/>
        <v>#REF!</v>
      </c>
    </row>
    <row r="496" ht="16" customHeight="1" spans="1:59">
      <c r="A496" s="22">
        <v>490</v>
      </c>
      <c r="B496" s="39" t="s">
        <v>6130</v>
      </c>
      <c r="C496" s="68" t="s">
        <v>6131</v>
      </c>
      <c r="D496" s="22">
        <v>163</v>
      </c>
      <c r="E496" s="22">
        <v>4</v>
      </c>
      <c r="F496" s="144">
        <v>83755</v>
      </c>
      <c r="G496" s="144" t="s">
        <v>3704</v>
      </c>
      <c r="H496" s="144" t="s">
        <v>3704</v>
      </c>
      <c r="I496" s="144" t="s">
        <v>5321</v>
      </c>
      <c r="J496" s="144" t="s">
        <v>5314</v>
      </c>
      <c r="K496" s="144">
        <f t="shared" si="518"/>
        <v>1</v>
      </c>
      <c r="L496" s="157">
        <v>4</v>
      </c>
      <c r="M496" s="171">
        <v>0.04</v>
      </c>
      <c r="N496" s="171">
        <v>0.15</v>
      </c>
      <c r="O496" s="171">
        <v>0.45</v>
      </c>
      <c r="P496" s="171">
        <v>0.02</v>
      </c>
      <c r="Q496" s="171"/>
      <c r="R496" s="171">
        <v>0.01</v>
      </c>
      <c r="S496" s="171">
        <v>0.25</v>
      </c>
      <c r="T496" s="171">
        <v>0.08</v>
      </c>
      <c r="U496" s="171"/>
      <c r="V496" s="171"/>
      <c r="W496" s="22">
        <v>4</v>
      </c>
      <c r="X496" s="29">
        <v>1511.9025</v>
      </c>
      <c r="Y496" s="29">
        <v>6047.61</v>
      </c>
      <c r="Z496" s="36">
        <v>1832.24</v>
      </c>
      <c r="AA496" s="36">
        <f t="shared" si="519"/>
        <v>4</v>
      </c>
      <c r="AB496" s="29"/>
      <c r="AC496" s="29" t="e">
        <f t="shared" si="520"/>
        <v>#REF!</v>
      </c>
      <c r="AD496" s="29" t="e">
        <f t="shared" si="521"/>
        <v>#REF!</v>
      </c>
      <c r="AE496" s="172" t="e">
        <f t="shared" si="522"/>
        <v>#REF!</v>
      </c>
      <c r="AF496" s="28"/>
      <c r="AG496" s="24">
        <v>3</v>
      </c>
      <c r="AH496" s="173">
        <f t="shared" si="523"/>
        <v>1</v>
      </c>
      <c r="AI496" s="173"/>
      <c r="AJ496" s="173">
        <f t="shared" si="524"/>
        <v>2</v>
      </c>
      <c r="AK496" s="134">
        <f t="shared" si="525"/>
        <v>1</v>
      </c>
      <c r="AL496" s="174">
        <f t="shared" ref="AL496:AU496" si="569">M496</f>
        <v>0.04</v>
      </c>
      <c r="AM496" s="174">
        <f t="shared" si="569"/>
        <v>0.15</v>
      </c>
      <c r="AN496" s="174">
        <f t="shared" si="569"/>
        <v>0.45</v>
      </c>
      <c r="AO496" s="174">
        <f t="shared" si="569"/>
        <v>0.02</v>
      </c>
      <c r="AP496" s="174">
        <f t="shared" si="569"/>
        <v>0</v>
      </c>
      <c r="AQ496" s="174">
        <f t="shared" si="569"/>
        <v>0.01</v>
      </c>
      <c r="AR496" s="174">
        <f t="shared" si="569"/>
        <v>0.25</v>
      </c>
      <c r="AS496" s="174">
        <f t="shared" si="569"/>
        <v>0.08</v>
      </c>
      <c r="AT496" s="174">
        <f t="shared" si="569"/>
        <v>0</v>
      </c>
      <c r="AU496" s="174">
        <f t="shared" si="569"/>
        <v>0</v>
      </c>
      <c r="AV496" s="175">
        <f t="shared" si="527"/>
        <v>1</v>
      </c>
      <c r="AW496" s="176" t="e">
        <f>#REF!/1000</f>
        <v>#REF!</v>
      </c>
      <c r="AX496" s="176" t="e">
        <f>#REF!/1000</f>
        <v>#REF!</v>
      </c>
      <c r="AY496" s="176" t="e">
        <f>#REF!/1000</f>
        <v>#REF!</v>
      </c>
      <c r="AZ496" s="176" t="e">
        <f>#REF!/1000</f>
        <v>#REF!</v>
      </c>
      <c r="BA496" s="176" t="e">
        <f>#REF!/1000</f>
        <v>#REF!</v>
      </c>
      <c r="BB496" s="176" t="e">
        <f>#REF!/1000</f>
        <v>#REF!</v>
      </c>
      <c r="BC496" s="176" t="e">
        <f>#REF!/1000</f>
        <v>#REF!</v>
      </c>
      <c r="BD496" s="176" t="e">
        <f>#REF!/1000</f>
        <v>#REF!</v>
      </c>
      <c r="BE496" s="177" t="e">
        <f>#REF!/1000</f>
        <v>#REF!</v>
      </c>
      <c r="BF496" s="177" t="e">
        <f>#REF!/1000</f>
        <v>#REF!</v>
      </c>
      <c r="BG496" s="178" t="e">
        <f t="shared" si="528"/>
        <v>#REF!</v>
      </c>
    </row>
    <row r="497" ht="16" customHeight="1" spans="1:59">
      <c r="A497" s="22">
        <v>491</v>
      </c>
      <c r="B497" s="39" t="s">
        <v>6132</v>
      </c>
      <c r="C497" s="68" t="s">
        <v>6133</v>
      </c>
      <c r="D497" s="22">
        <v>128</v>
      </c>
      <c r="E497" s="22">
        <v>6</v>
      </c>
      <c r="F497" s="144">
        <v>2403316115</v>
      </c>
      <c r="G497" s="144" t="s">
        <v>3704</v>
      </c>
      <c r="H497" s="144" t="s">
        <v>3704</v>
      </c>
      <c r="I497" s="144" t="s">
        <v>5352</v>
      </c>
      <c r="J497" s="144" t="s">
        <v>5314</v>
      </c>
      <c r="K497" s="144">
        <f t="shared" si="518"/>
        <v>2</v>
      </c>
      <c r="L497" s="157">
        <v>12</v>
      </c>
      <c r="M497" s="171"/>
      <c r="N497" s="171">
        <v>0.18</v>
      </c>
      <c r="O497" s="171">
        <v>0.6</v>
      </c>
      <c r="P497" s="171"/>
      <c r="Q497" s="171"/>
      <c r="R497" s="171">
        <v>0.05</v>
      </c>
      <c r="S497" s="171">
        <v>0.1</v>
      </c>
      <c r="T497" s="171">
        <v>0.07</v>
      </c>
      <c r="U497" s="171"/>
      <c r="V497" s="171"/>
      <c r="W497" s="22">
        <v>6</v>
      </c>
      <c r="X497" s="29">
        <v>1383.78833333333</v>
      </c>
      <c r="Y497" s="29">
        <v>8302.73</v>
      </c>
      <c r="Z497" s="36">
        <v>2591.7</v>
      </c>
      <c r="AA497" s="36">
        <f t="shared" si="519"/>
        <v>6</v>
      </c>
      <c r="AB497" s="29"/>
      <c r="AC497" s="29" t="e">
        <f t="shared" si="520"/>
        <v>#REF!</v>
      </c>
      <c r="AD497" s="29" t="e">
        <f t="shared" si="521"/>
        <v>#REF!</v>
      </c>
      <c r="AE497" s="172" t="e">
        <f t="shared" si="522"/>
        <v>#REF!</v>
      </c>
      <c r="AF497" s="28"/>
      <c r="AG497" s="24">
        <v>15</v>
      </c>
      <c r="AH497" s="173">
        <f t="shared" si="523"/>
        <v>1</v>
      </c>
      <c r="AI497" s="173"/>
      <c r="AJ497" s="173">
        <f t="shared" si="524"/>
        <v>14</v>
      </c>
      <c r="AK497" s="134">
        <f t="shared" si="525"/>
        <v>2</v>
      </c>
      <c r="AL497" s="174">
        <f t="shared" ref="AL497:AU497" si="570">M497</f>
        <v>0</v>
      </c>
      <c r="AM497" s="174">
        <f t="shared" si="570"/>
        <v>0.18</v>
      </c>
      <c r="AN497" s="174">
        <f t="shared" si="570"/>
        <v>0.6</v>
      </c>
      <c r="AO497" s="174">
        <f t="shared" si="570"/>
        <v>0</v>
      </c>
      <c r="AP497" s="174">
        <f t="shared" si="570"/>
        <v>0</v>
      </c>
      <c r="AQ497" s="174">
        <f t="shared" si="570"/>
        <v>0.05</v>
      </c>
      <c r="AR497" s="174">
        <f t="shared" si="570"/>
        <v>0.1</v>
      </c>
      <c r="AS497" s="174">
        <f t="shared" si="570"/>
        <v>0.07</v>
      </c>
      <c r="AT497" s="174">
        <f t="shared" si="570"/>
        <v>0</v>
      </c>
      <c r="AU497" s="174">
        <f t="shared" si="570"/>
        <v>0</v>
      </c>
      <c r="AV497" s="175">
        <f t="shared" si="527"/>
        <v>1</v>
      </c>
      <c r="AW497" s="176" t="e">
        <f>#REF!/1000</f>
        <v>#REF!</v>
      </c>
      <c r="AX497" s="176" t="e">
        <f>#REF!/1000</f>
        <v>#REF!</v>
      </c>
      <c r="AY497" s="176" t="e">
        <f>#REF!/1000</f>
        <v>#REF!</v>
      </c>
      <c r="AZ497" s="176" t="e">
        <f>#REF!/1000</f>
        <v>#REF!</v>
      </c>
      <c r="BA497" s="176" t="e">
        <f>#REF!/1000</f>
        <v>#REF!</v>
      </c>
      <c r="BB497" s="176" t="e">
        <f>#REF!/1000</f>
        <v>#REF!</v>
      </c>
      <c r="BC497" s="176" t="e">
        <f>#REF!/1000</f>
        <v>#REF!</v>
      </c>
      <c r="BD497" s="176" t="e">
        <f>#REF!/1000</f>
        <v>#REF!</v>
      </c>
      <c r="BE497" s="177" t="e">
        <f>#REF!/1000</f>
        <v>#REF!</v>
      </c>
      <c r="BF497" s="177" t="e">
        <f>#REF!/1000</f>
        <v>#REF!</v>
      </c>
      <c r="BG497" s="178" t="e">
        <f t="shared" si="528"/>
        <v>#REF!</v>
      </c>
    </row>
    <row r="498" ht="16" customHeight="1" spans="1:59">
      <c r="A498" s="22">
        <v>492</v>
      </c>
      <c r="B498" s="39" t="s">
        <v>6134</v>
      </c>
      <c r="C498" s="68" t="s">
        <v>6135</v>
      </c>
      <c r="D498" s="22">
        <v>128</v>
      </c>
      <c r="E498" s="22">
        <v>4</v>
      </c>
      <c r="F498" s="144">
        <v>2403314474</v>
      </c>
      <c r="G498" s="144" t="s">
        <v>3704</v>
      </c>
      <c r="H498" s="144" t="s">
        <v>3704</v>
      </c>
      <c r="I498" s="144" t="s">
        <v>5352</v>
      </c>
      <c r="J498" s="144" t="s">
        <v>5314</v>
      </c>
      <c r="K498" s="144">
        <f t="shared" si="518"/>
        <v>1</v>
      </c>
      <c r="L498" s="157">
        <v>4</v>
      </c>
      <c r="M498" s="171"/>
      <c r="N498" s="171">
        <v>0.4</v>
      </c>
      <c r="O498" s="171">
        <v>0.566666666666667</v>
      </c>
      <c r="P498" s="171"/>
      <c r="Q498" s="171"/>
      <c r="R498" s="171"/>
      <c r="S498" s="171">
        <v>0.0333333333333333</v>
      </c>
      <c r="T498" s="171"/>
      <c r="U498" s="171"/>
      <c r="V498" s="171"/>
      <c r="W498" s="22">
        <v>4</v>
      </c>
      <c r="X498" s="29">
        <v>1056.54</v>
      </c>
      <c r="Y498" s="29">
        <v>4226.16</v>
      </c>
      <c r="Z498" s="36">
        <v>1335.12</v>
      </c>
      <c r="AA498" s="36">
        <f t="shared" si="519"/>
        <v>4</v>
      </c>
      <c r="AB498" s="29"/>
      <c r="AC498" s="29" t="e">
        <f t="shared" si="520"/>
        <v>#REF!</v>
      </c>
      <c r="AD498" s="29" t="e">
        <f t="shared" si="521"/>
        <v>#REF!</v>
      </c>
      <c r="AE498" s="172" t="e">
        <f t="shared" si="522"/>
        <v>#REF!</v>
      </c>
      <c r="AF498" s="28"/>
      <c r="AG498" s="24">
        <v>0.3</v>
      </c>
      <c r="AH498" s="173">
        <f t="shared" si="523"/>
        <v>1</v>
      </c>
      <c r="AI498" s="173"/>
      <c r="AJ498" s="173">
        <f t="shared" si="524"/>
        <v>-0.7</v>
      </c>
      <c r="AK498" s="134">
        <f t="shared" si="525"/>
        <v>1</v>
      </c>
      <c r="AL498" s="174">
        <f t="shared" ref="AL498:AU498" si="571">M498</f>
        <v>0</v>
      </c>
      <c r="AM498" s="174">
        <f t="shared" si="571"/>
        <v>0.4</v>
      </c>
      <c r="AN498" s="174">
        <f t="shared" si="571"/>
        <v>0.566666666666667</v>
      </c>
      <c r="AO498" s="174">
        <f t="shared" si="571"/>
        <v>0</v>
      </c>
      <c r="AP498" s="174">
        <f t="shared" si="571"/>
        <v>0</v>
      </c>
      <c r="AQ498" s="174">
        <f t="shared" si="571"/>
        <v>0</v>
      </c>
      <c r="AR498" s="174">
        <f t="shared" si="571"/>
        <v>0.0333333333333333</v>
      </c>
      <c r="AS498" s="174">
        <f t="shared" si="571"/>
        <v>0</v>
      </c>
      <c r="AT498" s="174">
        <f t="shared" si="571"/>
        <v>0</v>
      </c>
      <c r="AU498" s="174">
        <f t="shared" si="571"/>
        <v>0</v>
      </c>
      <c r="AV498" s="175">
        <f t="shared" si="527"/>
        <v>1</v>
      </c>
      <c r="AW498" s="176" t="e">
        <f>#REF!/1000</f>
        <v>#REF!</v>
      </c>
      <c r="AX498" s="176" t="e">
        <f>#REF!/1000</f>
        <v>#REF!</v>
      </c>
      <c r="AY498" s="176" t="e">
        <f>#REF!/1000</f>
        <v>#REF!</v>
      </c>
      <c r="AZ498" s="176" t="e">
        <f>#REF!/1000</f>
        <v>#REF!</v>
      </c>
      <c r="BA498" s="176" t="e">
        <f>#REF!/1000</f>
        <v>#REF!</v>
      </c>
      <c r="BB498" s="176" t="e">
        <f>#REF!/1000</f>
        <v>#REF!</v>
      </c>
      <c r="BC498" s="176" t="e">
        <f>#REF!/1000</f>
        <v>#REF!</v>
      </c>
      <c r="BD498" s="176" t="e">
        <f>#REF!/1000</f>
        <v>#REF!</v>
      </c>
      <c r="BE498" s="177" t="e">
        <f>#REF!/1000</f>
        <v>#REF!</v>
      </c>
      <c r="BF498" s="177" t="e">
        <f>#REF!/1000</f>
        <v>#REF!</v>
      </c>
      <c r="BG498" s="178" t="e">
        <f t="shared" si="528"/>
        <v>#REF!</v>
      </c>
    </row>
    <row r="499" ht="16" customHeight="1" spans="1:59">
      <c r="A499" s="22">
        <v>493</v>
      </c>
      <c r="B499" s="39" t="s">
        <v>6097</v>
      </c>
      <c r="C499" s="68" t="s">
        <v>6098</v>
      </c>
      <c r="D499" s="22">
        <v>163</v>
      </c>
      <c r="E499" s="22">
        <v>3</v>
      </c>
      <c r="F499" s="144">
        <v>83725</v>
      </c>
      <c r="G499" s="144" t="s">
        <v>3704</v>
      </c>
      <c r="H499" s="144" t="s">
        <v>3704</v>
      </c>
      <c r="I499" s="144" t="s">
        <v>5321</v>
      </c>
      <c r="J499" s="144" t="s">
        <v>5314</v>
      </c>
      <c r="K499" s="144">
        <f t="shared" si="518"/>
        <v>1.86</v>
      </c>
      <c r="L499" s="157">
        <v>5.58</v>
      </c>
      <c r="M499" s="171"/>
      <c r="N499" s="171">
        <v>0.17921146953405</v>
      </c>
      <c r="O499" s="171">
        <v>0.600358422939068</v>
      </c>
      <c r="P499" s="171"/>
      <c r="Q499" s="171"/>
      <c r="R499" s="171">
        <v>0.0501792114695341</v>
      </c>
      <c r="S499" s="171">
        <v>0.100358422939068</v>
      </c>
      <c r="T499" s="171">
        <v>0.0698924731182796</v>
      </c>
      <c r="U499" s="171"/>
      <c r="V499" s="171"/>
      <c r="W499" s="22">
        <v>3</v>
      </c>
      <c r="X499" s="29">
        <v>755.696666666667</v>
      </c>
      <c r="Y499" s="29">
        <v>2267.09</v>
      </c>
      <c r="Z499" s="36">
        <v>672.48</v>
      </c>
      <c r="AA499" s="36">
        <f t="shared" si="519"/>
        <v>3</v>
      </c>
      <c r="AB499" s="29"/>
      <c r="AC499" s="29" t="e">
        <f t="shared" si="520"/>
        <v>#REF!</v>
      </c>
      <c r="AD499" s="29" t="e">
        <f t="shared" si="521"/>
        <v>#REF!</v>
      </c>
      <c r="AE499" s="172" t="e">
        <f t="shared" si="522"/>
        <v>#REF!</v>
      </c>
      <c r="AF499" s="28"/>
      <c r="AG499" s="24">
        <v>5.58</v>
      </c>
      <c r="AH499" s="173">
        <f t="shared" si="523"/>
        <v>1</v>
      </c>
      <c r="AI499" s="173">
        <v>5.58</v>
      </c>
      <c r="AJ499" s="173">
        <f t="shared" si="524"/>
        <v>4.58</v>
      </c>
      <c r="AK499" s="134">
        <f t="shared" si="525"/>
        <v>1.86</v>
      </c>
      <c r="AL499" s="174">
        <f t="shared" ref="AL499:AU499" si="572">M499</f>
        <v>0</v>
      </c>
      <c r="AM499" s="174">
        <f t="shared" si="572"/>
        <v>0.17921146953405</v>
      </c>
      <c r="AN499" s="174">
        <f t="shared" si="572"/>
        <v>0.600358422939068</v>
      </c>
      <c r="AO499" s="174">
        <f t="shared" si="572"/>
        <v>0</v>
      </c>
      <c r="AP499" s="174">
        <f t="shared" si="572"/>
        <v>0</v>
      </c>
      <c r="AQ499" s="174">
        <f t="shared" si="572"/>
        <v>0.0501792114695341</v>
      </c>
      <c r="AR499" s="174">
        <f t="shared" si="572"/>
        <v>0.100358422939068</v>
      </c>
      <c r="AS499" s="174">
        <f t="shared" si="572"/>
        <v>0.0698924731182796</v>
      </c>
      <c r="AT499" s="174">
        <f t="shared" si="572"/>
        <v>0</v>
      </c>
      <c r="AU499" s="174">
        <f t="shared" si="572"/>
        <v>0</v>
      </c>
      <c r="AV499" s="175">
        <f t="shared" si="527"/>
        <v>1</v>
      </c>
      <c r="AW499" s="176" t="e">
        <f>#REF!/1000</f>
        <v>#REF!</v>
      </c>
      <c r="AX499" s="176" t="e">
        <f>#REF!/1000</f>
        <v>#REF!</v>
      </c>
      <c r="AY499" s="176" t="e">
        <f>#REF!/1000</f>
        <v>#REF!</v>
      </c>
      <c r="AZ499" s="176" t="e">
        <f>#REF!/1000</f>
        <v>#REF!</v>
      </c>
      <c r="BA499" s="176" t="e">
        <f>#REF!/1000</f>
        <v>#REF!</v>
      </c>
      <c r="BB499" s="176" t="e">
        <f>#REF!/1000</f>
        <v>#REF!</v>
      </c>
      <c r="BC499" s="176" t="e">
        <f>#REF!/1000</f>
        <v>#REF!</v>
      </c>
      <c r="BD499" s="176" t="e">
        <f>#REF!/1000</f>
        <v>#REF!</v>
      </c>
      <c r="BE499" s="177" t="e">
        <f>#REF!/1000</f>
        <v>#REF!</v>
      </c>
      <c r="BF499" s="177" t="e">
        <f>#REF!/1000</f>
        <v>#REF!</v>
      </c>
      <c r="BG499" s="178" t="e">
        <f t="shared" si="528"/>
        <v>#REF!</v>
      </c>
    </row>
    <row r="500" ht="16" customHeight="1" spans="1:59">
      <c r="A500" s="22">
        <v>494</v>
      </c>
      <c r="B500" s="39" t="s">
        <v>6136</v>
      </c>
      <c r="C500" s="68" t="s">
        <v>6137</v>
      </c>
      <c r="D500" s="22">
        <v>163</v>
      </c>
      <c r="E500" s="22">
        <v>5</v>
      </c>
      <c r="F500" s="144">
        <v>83723</v>
      </c>
      <c r="G500" s="144" t="s">
        <v>3704</v>
      </c>
      <c r="H500" s="144" t="s">
        <v>3704</v>
      </c>
      <c r="I500" s="144" t="s">
        <v>5321</v>
      </c>
      <c r="J500" s="144" t="s">
        <v>5314</v>
      </c>
      <c r="K500" s="144">
        <f t="shared" si="518"/>
        <v>2</v>
      </c>
      <c r="L500" s="157">
        <v>10</v>
      </c>
      <c r="M500" s="171">
        <v>0.5</v>
      </c>
      <c r="N500" s="171">
        <v>0.05</v>
      </c>
      <c r="O500" s="171"/>
      <c r="P500" s="171">
        <v>0.2</v>
      </c>
      <c r="Q500" s="171"/>
      <c r="R500" s="171"/>
      <c r="S500" s="171">
        <v>0.1</v>
      </c>
      <c r="T500" s="171">
        <v>0.15</v>
      </c>
      <c r="U500" s="171"/>
      <c r="V500" s="171"/>
      <c r="W500" s="22">
        <v>5</v>
      </c>
      <c r="X500" s="29">
        <v>483.25</v>
      </c>
      <c r="Y500" s="29">
        <v>2416.25</v>
      </c>
      <c r="Z500" s="36">
        <v>682.2</v>
      </c>
      <c r="AA500" s="36">
        <f t="shared" si="519"/>
        <v>5</v>
      </c>
      <c r="AB500" s="29"/>
      <c r="AC500" s="29" t="e">
        <f t="shared" si="520"/>
        <v>#REF!</v>
      </c>
      <c r="AD500" s="29" t="e">
        <f t="shared" si="521"/>
        <v>#REF!</v>
      </c>
      <c r="AE500" s="172" t="e">
        <f t="shared" si="522"/>
        <v>#REF!</v>
      </c>
      <c r="AF500" s="28"/>
      <c r="AG500" s="24">
        <v>0.2</v>
      </c>
      <c r="AH500" s="173">
        <f t="shared" si="523"/>
        <v>1</v>
      </c>
      <c r="AI500" s="173"/>
      <c r="AJ500" s="173">
        <f t="shared" si="524"/>
        <v>-0.8</v>
      </c>
      <c r="AK500" s="134">
        <f t="shared" si="525"/>
        <v>2</v>
      </c>
      <c r="AL500" s="174">
        <f t="shared" ref="AL500:AU500" si="573">M500</f>
        <v>0.5</v>
      </c>
      <c r="AM500" s="174">
        <f t="shared" si="573"/>
        <v>0.05</v>
      </c>
      <c r="AN500" s="174">
        <f t="shared" si="573"/>
        <v>0</v>
      </c>
      <c r="AO500" s="174">
        <f t="shared" si="573"/>
        <v>0.2</v>
      </c>
      <c r="AP500" s="174">
        <f t="shared" si="573"/>
        <v>0</v>
      </c>
      <c r="AQ500" s="174">
        <f t="shared" si="573"/>
        <v>0</v>
      </c>
      <c r="AR500" s="174">
        <f t="shared" si="573"/>
        <v>0.1</v>
      </c>
      <c r="AS500" s="174">
        <f t="shared" si="573"/>
        <v>0.15</v>
      </c>
      <c r="AT500" s="174">
        <f t="shared" si="573"/>
        <v>0</v>
      </c>
      <c r="AU500" s="174">
        <f t="shared" si="573"/>
        <v>0</v>
      </c>
      <c r="AV500" s="175">
        <f t="shared" si="527"/>
        <v>1</v>
      </c>
      <c r="AW500" s="176" t="e">
        <f>#REF!/1000</f>
        <v>#REF!</v>
      </c>
      <c r="AX500" s="176" t="e">
        <f>#REF!/1000</f>
        <v>#REF!</v>
      </c>
      <c r="AY500" s="176" t="e">
        <f>#REF!/1000</f>
        <v>#REF!</v>
      </c>
      <c r="AZ500" s="176" t="e">
        <f>#REF!/1000</f>
        <v>#REF!</v>
      </c>
      <c r="BA500" s="176" t="e">
        <f>#REF!/1000</f>
        <v>#REF!</v>
      </c>
      <c r="BB500" s="176" t="e">
        <f>#REF!/1000</f>
        <v>#REF!</v>
      </c>
      <c r="BC500" s="176" t="e">
        <f>#REF!/1000</f>
        <v>#REF!</v>
      </c>
      <c r="BD500" s="176" t="e">
        <f>#REF!/1000</f>
        <v>#REF!</v>
      </c>
      <c r="BE500" s="177" t="e">
        <f>#REF!/1000</f>
        <v>#REF!</v>
      </c>
      <c r="BF500" s="177" t="e">
        <f>#REF!/1000</f>
        <v>#REF!</v>
      </c>
      <c r="BG500" s="178" t="e">
        <f t="shared" si="528"/>
        <v>#REF!</v>
      </c>
    </row>
    <row r="501" ht="16" customHeight="1" spans="1:59">
      <c r="A501" s="22">
        <v>495</v>
      </c>
      <c r="B501" s="39" t="s">
        <v>6105</v>
      </c>
      <c r="C501" s="68" t="s">
        <v>6106</v>
      </c>
      <c r="D501" s="22">
        <v>163</v>
      </c>
      <c r="E501" s="22">
        <v>2</v>
      </c>
      <c r="F501" s="144">
        <v>83649</v>
      </c>
      <c r="G501" s="144" t="s">
        <v>3704</v>
      </c>
      <c r="H501" s="144" t="s">
        <v>3704</v>
      </c>
      <c r="I501" s="144" t="s">
        <v>5321</v>
      </c>
      <c r="J501" s="144" t="s">
        <v>5314</v>
      </c>
      <c r="K501" s="144">
        <f t="shared" si="518"/>
        <v>2</v>
      </c>
      <c r="L501" s="157">
        <v>4</v>
      </c>
      <c r="M501" s="171">
        <v>0.04</v>
      </c>
      <c r="N501" s="171">
        <v>0.15</v>
      </c>
      <c r="O501" s="171">
        <v>0.45</v>
      </c>
      <c r="P501" s="171">
        <v>0.02</v>
      </c>
      <c r="Q501" s="171"/>
      <c r="R501" s="171">
        <v>0.01</v>
      </c>
      <c r="S501" s="171">
        <v>0.25</v>
      </c>
      <c r="T501" s="171">
        <v>0.08</v>
      </c>
      <c r="U501" s="171"/>
      <c r="V501" s="171"/>
      <c r="W501" s="22">
        <v>2</v>
      </c>
      <c r="X501" s="29">
        <v>375.88</v>
      </c>
      <c r="Y501" s="29">
        <v>751.76</v>
      </c>
      <c r="Z501" s="36">
        <v>214.42</v>
      </c>
      <c r="AA501" s="36">
        <f t="shared" si="519"/>
        <v>2</v>
      </c>
      <c r="AB501" s="29"/>
      <c r="AC501" s="29" t="e">
        <f t="shared" si="520"/>
        <v>#REF!</v>
      </c>
      <c r="AD501" s="29" t="e">
        <f t="shared" si="521"/>
        <v>#REF!</v>
      </c>
      <c r="AE501" s="172" t="e">
        <f t="shared" si="522"/>
        <v>#REF!</v>
      </c>
      <c r="AF501" s="28"/>
      <c r="AG501" s="24">
        <v>3</v>
      </c>
      <c r="AH501" s="173">
        <f t="shared" si="523"/>
        <v>1</v>
      </c>
      <c r="AI501" s="173"/>
      <c r="AJ501" s="173">
        <f t="shared" si="524"/>
        <v>2</v>
      </c>
      <c r="AK501" s="134">
        <f t="shared" si="525"/>
        <v>2</v>
      </c>
      <c r="AL501" s="174">
        <f t="shared" ref="AL501:AU501" si="574">M501</f>
        <v>0.04</v>
      </c>
      <c r="AM501" s="174">
        <f t="shared" si="574"/>
        <v>0.15</v>
      </c>
      <c r="AN501" s="174">
        <f t="shared" si="574"/>
        <v>0.45</v>
      </c>
      <c r="AO501" s="174">
        <f t="shared" si="574"/>
        <v>0.02</v>
      </c>
      <c r="AP501" s="174">
        <f t="shared" si="574"/>
        <v>0</v>
      </c>
      <c r="AQ501" s="174">
        <f t="shared" si="574"/>
        <v>0.01</v>
      </c>
      <c r="AR501" s="174">
        <f t="shared" si="574"/>
        <v>0.25</v>
      </c>
      <c r="AS501" s="174">
        <f t="shared" si="574"/>
        <v>0.08</v>
      </c>
      <c r="AT501" s="174">
        <f t="shared" si="574"/>
        <v>0</v>
      </c>
      <c r="AU501" s="174">
        <f t="shared" si="574"/>
        <v>0</v>
      </c>
      <c r="AV501" s="175">
        <f t="shared" si="527"/>
        <v>1</v>
      </c>
      <c r="AW501" s="176" t="e">
        <f>#REF!/1000</f>
        <v>#REF!</v>
      </c>
      <c r="AX501" s="176" t="e">
        <f>#REF!/1000</f>
        <v>#REF!</v>
      </c>
      <c r="AY501" s="176" t="e">
        <f>#REF!/1000</f>
        <v>#REF!</v>
      </c>
      <c r="AZ501" s="176" t="e">
        <f>#REF!/1000</f>
        <v>#REF!</v>
      </c>
      <c r="BA501" s="176" t="e">
        <f>#REF!/1000</f>
        <v>#REF!</v>
      </c>
      <c r="BB501" s="176" t="e">
        <f>#REF!/1000</f>
        <v>#REF!</v>
      </c>
      <c r="BC501" s="176" t="e">
        <f>#REF!/1000</f>
        <v>#REF!</v>
      </c>
      <c r="BD501" s="176" t="e">
        <f>#REF!/1000</f>
        <v>#REF!</v>
      </c>
      <c r="BE501" s="177" t="e">
        <f>#REF!/1000</f>
        <v>#REF!</v>
      </c>
      <c r="BF501" s="177" t="e">
        <f>#REF!/1000</f>
        <v>#REF!</v>
      </c>
      <c r="BG501" s="178" t="e">
        <f t="shared" si="528"/>
        <v>#REF!</v>
      </c>
    </row>
    <row r="502" ht="16" customHeight="1" spans="1:59">
      <c r="A502" s="22">
        <v>496</v>
      </c>
      <c r="B502" s="39" t="s">
        <v>6138</v>
      </c>
      <c r="C502" s="68" t="s">
        <v>6139</v>
      </c>
      <c r="D502" s="22">
        <v>163</v>
      </c>
      <c r="E502" s="22">
        <v>4</v>
      </c>
      <c r="F502" s="144">
        <v>83702</v>
      </c>
      <c r="G502" s="144" t="s">
        <v>3704</v>
      </c>
      <c r="H502" s="144" t="s">
        <v>3704</v>
      </c>
      <c r="I502" s="144" t="s">
        <v>5321</v>
      </c>
      <c r="J502" s="144" t="s">
        <v>5314</v>
      </c>
      <c r="K502" s="144">
        <f t="shared" si="518"/>
        <v>1</v>
      </c>
      <c r="L502" s="157">
        <v>4</v>
      </c>
      <c r="M502" s="171">
        <v>0.5</v>
      </c>
      <c r="N502" s="171">
        <v>0.05</v>
      </c>
      <c r="O502" s="171"/>
      <c r="P502" s="171">
        <v>0.2</v>
      </c>
      <c r="Q502" s="171"/>
      <c r="R502" s="171"/>
      <c r="S502" s="171">
        <v>0.1</v>
      </c>
      <c r="T502" s="171">
        <v>0.15</v>
      </c>
      <c r="U502" s="171"/>
      <c r="V502" s="171"/>
      <c r="W502" s="22">
        <v>4</v>
      </c>
      <c r="X502" s="29">
        <v>287.2025</v>
      </c>
      <c r="Y502" s="29">
        <v>1148.81</v>
      </c>
      <c r="Z502" s="36">
        <v>350.84</v>
      </c>
      <c r="AA502" s="36">
        <f t="shared" si="519"/>
        <v>4</v>
      </c>
      <c r="AB502" s="29"/>
      <c r="AC502" s="29" t="e">
        <f t="shared" si="520"/>
        <v>#REF!</v>
      </c>
      <c r="AD502" s="29" t="e">
        <f t="shared" si="521"/>
        <v>#REF!</v>
      </c>
      <c r="AE502" s="172" t="e">
        <f t="shared" si="522"/>
        <v>#REF!</v>
      </c>
      <c r="AF502" s="28"/>
      <c r="AG502" s="24">
        <v>0.2</v>
      </c>
      <c r="AH502" s="173">
        <f t="shared" si="523"/>
        <v>1</v>
      </c>
      <c r="AI502" s="173"/>
      <c r="AJ502" s="173">
        <f t="shared" si="524"/>
        <v>-0.8</v>
      </c>
      <c r="AK502" s="134">
        <f t="shared" si="525"/>
        <v>1</v>
      </c>
      <c r="AL502" s="174">
        <f t="shared" ref="AL502:AU502" si="575">M502</f>
        <v>0.5</v>
      </c>
      <c r="AM502" s="174">
        <f t="shared" si="575"/>
        <v>0.05</v>
      </c>
      <c r="AN502" s="174">
        <f t="shared" si="575"/>
        <v>0</v>
      </c>
      <c r="AO502" s="174">
        <f t="shared" si="575"/>
        <v>0.2</v>
      </c>
      <c r="AP502" s="174">
        <f t="shared" si="575"/>
        <v>0</v>
      </c>
      <c r="AQ502" s="174">
        <f t="shared" si="575"/>
        <v>0</v>
      </c>
      <c r="AR502" s="174">
        <f t="shared" si="575"/>
        <v>0.1</v>
      </c>
      <c r="AS502" s="174">
        <f t="shared" si="575"/>
        <v>0.15</v>
      </c>
      <c r="AT502" s="174">
        <f t="shared" si="575"/>
        <v>0</v>
      </c>
      <c r="AU502" s="174">
        <f t="shared" si="575"/>
        <v>0</v>
      </c>
      <c r="AV502" s="175">
        <f t="shared" si="527"/>
        <v>1</v>
      </c>
      <c r="AW502" s="176" t="e">
        <f>#REF!/1000</f>
        <v>#REF!</v>
      </c>
      <c r="AX502" s="176" t="e">
        <f>#REF!/1000</f>
        <v>#REF!</v>
      </c>
      <c r="AY502" s="176" t="e">
        <f>#REF!/1000</f>
        <v>#REF!</v>
      </c>
      <c r="AZ502" s="176" t="e">
        <f>#REF!/1000</f>
        <v>#REF!</v>
      </c>
      <c r="BA502" s="176" t="e">
        <f>#REF!/1000</f>
        <v>#REF!</v>
      </c>
      <c r="BB502" s="176" t="e">
        <f>#REF!/1000</f>
        <v>#REF!</v>
      </c>
      <c r="BC502" s="176" t="e">
        <f>#REF!/1000</f>
        <v>#REF!</v>
      </c>
      <c r="BD502" s="176" t="e">
        <f>#REF!/1000</f>
        <v>#REF!</v>
      </c>
      <c r="BE502" s="177" t="e">
        <f>#REF!/1000</f>
        <v>#REF!</v>
      </c>
      <c r="BF502" s="177" t="e">
        <f>#REF!/1000</f>
        <v>#REF!</v>
      </c>
      <c r="BG502" s="178" t="e">
        <f t="shared" si="528"/>
        <v>#REF!</v>
      </c>
    </row>
    <row r="503" ht="16" customHeight="1" spans="1:59">
      <c r="A503" s="22">
        <v>497</v>
      </c>
      <c r="B503" s="39" t="s">
        <v>6140</v>
      </c>
      <c r="C503" s="68" t="s">
        <v>6141</v>
      </c>
      <c r="D503" s="22">
        <v>163</v>
      </c>
      <c r="E503" s="22">
        <v>4</v>
      </c>
      <c r="F503" s="144">
        <v>83750</v>
      </c>
      <c r="G503" s="144" t="s">
        <v>3704</v>
      </c>
      <c r="H503" s="144" t="s">
        <v>3704</v>
      </c>
      <c r="I503" s="144" t="s">
        <v>5321</v>
      </c>
      <c r="J503" s="144" t="s">
        <v>5314</v>
      </c>
      <c r="K503" s="144">
        <f t="shared" si="518"/>
        <v>4</v>
      </c>
      <c r="L503" s="157">
        <v>16</v>
      </c>
      <c r="M503" s="171"/>
      <c r="N503" s="171">
        <v>0.18</v>
      </c>
      <c r="O503" s="171">
        <v>0.6</v>
      </c>
      <c r="P503" s="171"/>
      <c r="Q503" s="171"/>
      <c r="R503" s="171">
        <v>0.05</v>
      </c>
      <c r="S503" s="171">
        <v>0.1</v>
      </c>
      <c r="T503" s="171">
        <v>0.07</v>
      </c>
      <c r="U503" s="171"/>
      <c r="V503" s="171"/>
      <c r="W503" s="22">
        <v>4</v>
      </c>
      <c r="X503" s="29">
        <v>218.715</v>
      </c>
      <c r="Y503" s="29">
        <v>874.86</v>
      </c>
      <c r="Z503" s="36">
        <v>272.88</v>
      </c>
      <c r="AA503" s="36">
        <f t="shared" si="519"/>
        <v>4</v>
      </c>
      <c r="AB503" s="29"/>
      <c r="AC503" s="29" t="e">
        <f t="shared" si="520"/>
        <v>#REF!</v>
      </c>
      <c r="AD503" s="29" t="e">
        <f t="shared" si="521"/>
        <v>#REF!</v>
      </c>
      <c r="AE503" s="172" t="e">
        <f t="shared" si="522"/>
        <v>#REF!</v>
      </c>
      <c r="AF503" s="28"/>
      <c r="AG503" s="24">
        <v>15</v>
      </c>
      <c r="AH503" s="173">
        <f t="shared" si="523"/>
        <v>1</v>
      </c>
      <c r="AI503" s="173"/>
      <c r="AJ503" s="173">
        <f t="shared" si="524"/>
        <v>14</v>
      </c>
      <c r="AK503" s="134">
        <f t="shared" si="525"/>
        <v>4</v>
      </c>
      <c r="AL503" s="174">
        <f t="shared" ref="AL503:AU503" si="576">M503</f>
        <v>0</v>
      </c>
      <c r="AM503" s="174">
        <f t="shared" si="576"/>
        <v>0.18</v>
      </c>
      <c r="AN503" s="174">
        <f t="shared" si="576"/>
        <v>0.6</v>
      </c>
      <c r="AO503" s="174">
        <f t="shared" si="576"/>
        <v>0</v>
      </c>
      <c r="AP503" s="174">
        <f t="shared" si="576"/>
        <v>0</v>
      </c>
      <c r="AQ503" s="174">
        <f t="shared" si="576"/>
        <v>0.05</v>
      </c>
      <c r="AR503" s="174">
        <f t="shared" si="576"/>
        <v>0.1</v>
      </c>
      <c r="AS503" s="174">
        <f t="shared" si="576"/>
        <v>0.07</v>
      </c>
      <c r="AT503" s="174">
        <f t="shared" si="576"/>
        <v>0</v>
      </c>
      <c r="AU503" s="174">
        <f t="shared" si="576"/>
        <v>0</v>
      </c>
      <c r="AV503" s="175">
        <f t="shared" si="527"/>
        <v>1</v>
      </c>
      <c r="AW503" s="176" t="e">
        <f>#REF!/1000</f>
        <v>#REF!</v>
      </c>
      <c r="AX503" s="176" t="e">
        <f>#REF!/1000</f>
        <v>#REF!</v>
      </c>
      <c r="AY503" s="176" t="e">
        <f>#REF!/1000</f>
        <v>#REF!</v>
      </c>
      <c r="AZ503" s="176" t="e">
        <f>#REF!/1000</f>
        <v>#REF!</v>
      </c>
      <c r="BA503" s="176" t="e">
        <f>#REF!/1000</f>
        <v>#REF!</v>
      </c>
      <c r="BB503" s="176" t="e">
        <f>#REF!/1000</f>
        <v>#REF!</v>
      </c>
      <c r="BC503" s="176" t="e">
        <f>#REF!/1000</f>
        <v>#REF!</v>
      </c>
      <c r="BD503" s="176" t="e">
        <f>#REF!/1000</f>
        <v>#REF!</v>
      </c>
      <c r="BE503" s="177" t="e">
        <f>#REF!/1000</f>
        <v>#REF!</v>
      </c>
      <c r="BF503" s="177" t="e">
        <f>#REF!/1000</f>
        <v>#REF!</v>
      </c>
      <c r="BG503" s="178" t="e">
        <f t="shared" si="528"/>
        <v>#REF!</v>
      </c>
    </row>
    <row r="504" ht="16" customHeight="1" spans="1:59">
      <c r="A504" s="22">
        <v>498</v>
      </c>
      <c r="B504" s="39" t="s">
        <v>2347</v>
      </c>
      <c r="C504" s="68" t="s">
        <v>6142</v>
      </c>
      <c r="D504" s="22">
        <v>163</v>
      </c>
      <c r="E504" s="22">
        <v>9</v>
      </c>
      <c r="F504" s="144">
        <v>83668</v>
      </c>
      <c r="G504" s="144" t="s">
        <v>3704</v>
      </c>
      <c r="H504" s="144" t="s">
        <v>3704</v>
      </c>
      <c r="I504" s="144" t="s">
        <v>5321</v>
      </c>
      <c r="J504" s="144" t="s">
        <v>5314</v>
      </c>
      <c r="K504" s="144">
        <f t="shared" si="518"/>
        <v>1</v>
      </c>
      <c r="L504" s="157">
        <v>9</v>
      </c>
      <c r="M504" s="171">
        <v>0.04</v>
      </c>
      <c r="N504" s="171">
        <v>0.15</v>
      </c>
      <c r="O504" s="171">
        <v>0.45</v>
      </c>
      <c r="P504" s="171">
        <v>0.02</v>
      </c>
      <c r="Q504" s="171"/>
      <c r="R504" s="171">
        <v>0.01</v>
      </c>
      <c r="S504" s="171">
        <v>0.25</v>
      </c>
      <c r="T504" s="171">
        <v>0.08</v>
      </c>
      <c r="U504" s="171"/>
      <c r="V504" s="171"/>
      <c r="W504" s="22">
        <v>9</v>
      </c>
      <c r="X504" s="29">
        <v>139.014444444444</v>
      </c>
      <c r="Y504" s="29">
        <v>1251.13</v>
      </c>
      <c r="Z504" s="36">
        <v>350.82</v>
      </c>
      <c r="AA504" s="36">
        <f t="shared" si="519"/>
        <v>9</v>
      </c>
      <c r="AB504" s="29"/>
      <c r="AC504" s="29" t="e">
        <f t="shared" si="520"/>
        <v>#REF!</v>
      </c>
      <c r="AD504" s="29" t="e">
        <f t="shared" si="521"/>
        <v>#REF!</v>
      </c>
      <c r="AE504" s="172" t="e">
        <f t="shared" si="522"/>
        <v>#REF!</v>
      </c>
      <c r="AF504" s="28"/>
      <c r="AG504" s="24">
        <v>3</v>
      </c>
      <c r="AH504" s="173">
        <f t="shared" si="523"/>
        <v>1</v>
      </c>
      <c r="AI504" s="173"/>
      <c r="AJ504" s="173">
        <f t="shared" si="524"/>
        <v>2</v>
      </c>
      <c r="AK504" s="134">
        <f t="shared" si="525"/>
        <v>1</v>
      </c>
      <c r="AL504" s="174">
        <f t="shared" ref="AL504:AU504" si="577">M504</f>
        <v>0.04</v>
      </c>
      <c r="AM504" s="174">
        <f t="shared" si="577"/>
        <v>0.15</v>
      </c>
      <c r="AN504" s="174">
        <f t="shared" si="577"/>
        <v>0.45</v>
      </c>
      <c r="AO504" s="174">
        <f t="shared" si="577"/>
        <v>0.02</v>
      </c>
      <c r="AP504" s="174">
        <f t="shared" si="577"/>
        <v>0</v>
      </c>
      <c r="AQ504" s="174">
        <f t="shared" si="577"/>
        <v>0.01</v>
      </c>
      <c r="AR504" s="174">
        <f t="shared" si="577"/>
        <v>0.25</v>
      </c>
      <c r="AS504" s="174">
        <f t="shared" si="577"/>
        <v>0.08</v>
      </c>
      <c r="AT504" s="174">
        <f t="shared" si="577"/>
        <v>0</v>
      </c>
      <c r="AU504" s="174">
        <f t="shared" si="577"/>
        <v>0</v>
      </c>
      <c r="AV504" s="175">
        <f t="shared" si="527"/>
        <v>1</v>
      </c>
      <c r="AW504" s="176" t="e">
        <f>#REF!/1000</f>
        <v>#REF!</v>
      </c>
      <c r="AX504" s="176" t="e">
        <f>#REF!/1000</f>
        <v>#REF!</v>
      </c>
      <c r="AY504" s="176" t="e">
        <f>#REF!/1000</f>
        <v>#REF!</v>
      </c>
      <c r="AZ504" s="176" t="e">
        <f>#REF!/1000</f>
        <v>#REF!</v>
      </c>
      <c r="BA504" s="176" t="e">
        <f>#REF!/1000</f>
        <v>#REF!</v>
      </c>
      <c r="BB504" s="176" t="e">
        <f>#REF!/1000</f>
        <v>#REF!</v>
      </c>
      <c r="BC504" s="176" t="e">
        <f>#REF!/1000</f>
        <v>#REF!</v>
      </c>
      <c r="BD504" s="176" t="e">
        <f>#REF!/1000</f>
        <v>#REF!</v>
      </c>
      <c r="BE504" s="177" t="e">
        <f>#REF!/1000</f>
        <v>#REF!</v>
      </c>
      <c r="BF504" s="177" t="e">
        <f>#REF!/1000</f>
        <v>#REF!</v>
      </c>
      <c r="BG504" s="178" t="e">
        <f t="shared" si="528"/>
        <v>#REF!</v>
      </c>
    </row>
    <row r="505" ht="16" customHeight="1" spans="1:59">
      <c r="A505" s="22">
        <v>499</v>
      </c>
      <c r="B505" s="39" t="s">
        <v>6143</v>
      </c>
      <c r="C505" s="68" t="s">
        <v>6144</v>
      </c>
      <c r="D505" s="22">
        <v>163</v>
      </c>
      <c r="E505" s="22">
        <v>6</v>
      </c>
      <c r="F505" s="144">
        <v>83669</v>
      </c>
      <c r="G505" s="144" t="s">
        <v>3704</v>
      </c>
      <c r="H505" s="144" t="s">
        <v>3704</v>
      </c>
      <c r="I505" s="144" t="s">
        <v>5321</v>
      </c>
      <c r="J505" s="144" t="s">
        <v>5314</v>
      </c>
      <c r="K505" s="144">
        <f t="shared" si="518"/>
        <v>1</v>
      </c>
      <c r="L505" s="157">
        <v>6</v>
      </c>
      <c r="M505" s="171"/>
      <c r="N505" s="171">
        <v>0.1</v>
      </c>
      <c r="O505" s="171">
        <v>0.1</v>
      </c>
      <c r="P505" s="171"/>
      <c r="Q505" s="171"/>
      <c r="R505" s="171">
        <v>0.8</v>
      </c>
      <c r="S505" s="171"/>
      <c r="T505" s="171"/>
      <c r="U505" s="171"/>
      <c r="V505" s="171"/>
      <c r="W505" s="22">
        <v>6</v>
      </c>
      <c r="X505" s="29">
        <v>2.98333333333333</v>
      </c>
      <c r="Y505" s="29">
        <v>17.9</v>
      </c>
      <c r="Z505" s="36">
        <v>5.82</v>
      </c>
      <c r="AA505" s="36">
        <f t="shared" si="519"/>
        <v>6</v>
      </c>
      <c r="AB505" s="29"/>
      <c r="AC505" s="29" t="e">
        <f t="shared" si="520"/>
        <v>#REF!</v>
      </c>
      <c r="AD505" s="29" t="e">
        <f t="shared" si="521"/>
        <v>#REF!</v>
      </c>
      <c r="AE505" s="172" t="e">
        <f t="shared" si="522"/>
        <v>#REF!</v>
      </c>
      <c r="AF505" s="28"/>
      <c r="AG505" s="24">
        <v>0.1</v>
      </c>
      <c r="AH505" s="173">
        <f t="shared" si="523"/>
        <v>1</v>
      </c>
      <c r="AI505" s="173"/>
      <c r="AJ505" s="173">
        <f t="shared" si="524"/>
        <v>-0.9</v>
      </c>
      <c r="AK505" s="134">
        <f t="shared" si="525"/>
        <v>1</v>
      </c>
      <c r="AL505" s="174">
        <f t="shared" ref="AL505:AU505" si="578">M505</f>
        <v>0</v>
      </c>
      <c r="AM505" s="174">
        <f t="shared" si="578"/>
        <v>0.1</v>
      </c>
      <c r="AN505" s="174">
        <f t="shared" si="578"/>
        <v>0.1</v>
      </c>
      <c r="AO505" s="174">
        <f t="shared" si="578"/>
        <v>0</v>
      </c>
      <c r="AP505" s="174">
        <f t="shared" si="578"/>
        <v>0</v>
      </c>
      <c r="AQ505" s="174">
        <f t="shared" si="578"/>
        <v>0.8</v>
      </c>
      <c r="AR505" s="174">
        <f t="shared" si="578"/>
        <v>0</v>
      </c>
      <c r="AS505" s="174">
        <f t="shared" si="578"/>
        <v>0</v>
      </c>
      <c r="AT505" s="174">
        <f t="shared" si="578"/>
        <v>0</v>
      </c>
      <c r="AU505" s="174">
        <f t="shared" si="578"/>
        <v>0</v>
      </c>
      <c r="AV505" s="175">
        <f t="shared" si="527"/>
        <v>1</v>
      </c>
      <c r="AW505" s="176" t="e">
        <f>#REF!/1000</f>
        <v>#REF!</v>
      </c>
      <c r="AX505" s="176" t="e">
        <f>#REF!/1000</f>
        <v>#REF!</v>
      </c>
      <c r="AY505" s="176" t="e">
        <f>#REF!/1000</f>
        <v>#REF!</v>
      </c>
      <c r="AZ505" s="176" t="e">
        <f>#REF!/1000</f>
        <v>#REF!</v>
      </c>
      <c r="BA505" s="176" t="e">
        <f>#REF!/1000</f>
        <v>#REF!</v>
      </c>
      <c r="BB505" s="176" t="e">
        <f>#REF!/1000</f>
        <v>#REF!</v>
      </c>
      <c r="BC505" s="176" t="e">
        <f>#REF!/1000</f>
        <v>#REF!</v>
      </c>
      <c r="BD505" s="176" t="e">
        <f>#REF!/1000</f>
        <v>#REF!</v>
      </c>
      <c r="BE505" s="177" t="e">
        <f>#REF!/1000</f>
        <v>#REF!</v>
      </c>
      <c r="BF505" s="177" t="e">
        <f>#REF!/1000</f>
        <v>#REF!</v>
      </c>
      <c r="BG505" s="178" t="e">
        <f t="shared" si="528"/>
        <v>#REF!</v>
      </c>
    </row>
    <row r="506" ht="16" customHeight="1" spans="1:59">
      <c r="A506" s="22">
        <v>500</v>
      </c>
      <c r="B506" s="39" t="s">
        <v>6145</v>
      </c>
      <c r="C506" s="68" t="s">
        <v>6146</v>
      </c>
      <c r="D506" s="22">
        <v>129</v>
      </c>
      <c r="E506" s="22">
        <v>17</v>
      </c>
      <c r="F506" s="144">
        <v>83214</v>
      </c>
      <c r="G506" s="144" t="s">
        <v>3688</v>
      </c>
      <c r="H506" s="144" t="s">
        <v>3699</v>
      </c>
      <c r="I506" s="144" t="s">
        <v>5317</v>
      </c>
      <c r="J506" s="144" t="s">
        <v>5314</v>
      </c>
      <c r="K506" s="144">
        <f t="shared" si="518"/>
        <v>0.1</v>
      </c>
      <c r="L506" s="157">
        <v>1.7</v>
      </c>
      <c r="M506" s="171"/>
      <c r="N506" s="171">
        <v>1</v>
      </c>
      <c r="O506" s="171"/>
      <c r="P506" s="171"/>
      <c r="Q506" s="171"/>
      <c r="R506" s="171"/>
      <c r="S506" s="171"/>
      <c r="T506" s="171"/>
      <c r="U506" s="171"/>
      <c r="V506" s="171"/>
      <c r="W506" s="22">
        <v>17</v>
      </c>
      <c r="X506" s="29">
        <v>996.58</v>
      </c>
      <c r="Y506" s="29">
        <v>16941.86</v>
      </c>
      <c r="Z506" s="36">
        <v>4970.46</v>
      </c>
      <c r="AA506" s="36">
        <f t="shared" si="519"/>
        <v>17</v>
      </c>
      <c r="AB506" s="29"/>
      <c r="AC506" s="29" t="e">
        <f t="shared" si="520"/>
        <v>#REF!</v>
      </c>
      <c r="AD506" s="29" t="e">
        <f t="shared" si="521"/>
        <v>#REF!</v>
      </c>
      <c r="AE506" s="172" t="e">
        <f t="shared" si="522"/>
        <v>#REF!</v>
      </c>
      <c r="AF506" s="28"/>
      <c r="AG506" s="24">
        <v>2</v>
      </c>
      <c r="AH506" s="173">
        <f t="shared" si="523"/>
        <v>1</v>
      </c>
      <c r="AI506" s="173">
        <v>2</v>
      </c>
      <c r="AJ506" s="173">
        <f t="shared" si="524"/>
        <v>1</v>
      </c>
      <c r="AK506" s="134">
        <f t="shared" si="525"/>
        <v>0.1</v>
      </c>
      <c r="AL506" s="174">
        <f t="shared" ref="AL506:AU506" si="579">M506</f>
        <v>0</v>
      </c>
      <c r="AM506" s="174">
        <f t="shared" si="579"/>
        <v>1</v>
      </c>
      <c r="AN506" s="174">
        <f t="shared" si="579"/>
        <v>0</v>
      </c>
      <c r="AO506" s="174">
        <f t="shared" si="579"/>
        <v>0</v>
      </c>
      <c r="AP506" s="174">
        <f t="shared" si="579"/>
        <v>0</v>
      </c>
      <c r="AQ506" s="174">
        <f t="shared" si="579"/>
        <v>0</v>
      </c>
      <c r="AR506" s="174">
        <f t="shared" si="579"/>
        <v>0</v>
      </c>
      <c r="AS506" s="174">
        <f t="shared" si="579"/>
        <v>0</v>
      </c>
      <c r="AT506" s="174">
        <f t="shared" si="579"/>
        <v>0</v>
      </c>
      <c r="AU506" s="174">
        <f t="shared" si="579"/>
        <v>0</v>
      </c>
      <c r="AV506" s="175">
        <f t="shared" si="527"/>
        <v>1</v>
      </c>
      <c r="AW506" s="176" t="e">
        <f>#REF!/1000</f>
        <v>#REF!</v>
      </c>
      <c r="AX506" s="176" t="e">
        <f>#REF!/1000</f>
        <v>#REF!</v>
      </c>
      <c r="AY506" s="176" t="e">
        <f>#REF!/1000</f>
        <v>#REF!</v>
      </c>
      <c r="AZ506" s="176" t="e">
        <f>#REF!/1000</f>
        <v>#REF!</v>
      </c>
      <c r="BA506" s="176" t="e">
        <f>#REF!/1000</f>
        <v>#REF!</v>
      </c>
      <c r="BB506" s="176" t="e">
        <f>#REF!/1000</f>
        <v>#REF!</v>
      </c>
      <c r="BC506" s="176" t="e">
        <f>#REF!/1000</f>
        <v>#REF!</v>
      </c>
      <c r="BD506" s="176" t="e">
        <f>#REF!/1000</f>
        <v>#REF!</v>
      </c>
      <c r="BE506" s="177" t="e">
        <f>#REF!/1000</f>
        <v>#REF!</v>
      </c>
      <c r="BF506" s="177" t="e">
        <f>#REF!/1000</f>
        <v>#REF!</v>
      </c>
      <c r="BG506" s="178" t="e">
        <f t="shared" si="528"/>
        <v>#REF!</v>
      </c>
    </row>
    <row r="507" ht="16" customHeight="1" spans="1:59">
      <c r="A507" s="22">
        <v>501</v>
      </c>
      <c r="B507" s="39" t="s">
        <v>6147</v>
      </c>
      <c r="C507" s="68" t="s">
        <v>6148</v>
      </c>
      <c r="D507" s="22">
        <v>129</v>
      </c>
      <c r="E507" s="22">
        <v>14</v>
      </c>
      <c r="F507" s="144">
        <v>83215</v>
      </c>
      <c r="G507" s="144" t="s">
        <v>3688</v>
      </c>
      <c r="H507" s="144" t="s">
        <v>3699</v>
      </c>
      <c r="I507" s="144" t="s">
        <v>5317</v>
      </c>
      <c r="J507" s="144" t="s">
        <v>5314</v>
      </c>
      <c r="K507" s="144">
        <f t="shared" si="518"/>
        <v>0.184285714285714</v>
      </c>
      <c r="L507" s="157">
        <v>2.58</v>
      </c>
      <c r="M507" s="171"/>
      <c r="N507" s="171">
        <v>1</v>
      </c>
      <c r="O507" s="171"/>
      <c r="P507" s="171"/>
      <c r="Q507" s="171"/>
      <c r="R507" s="171"/>
      <c r="S507" s="171"/>
      <c r="T507" s="171"/>
      <c r="U507" s="171"/>
      <c r="V507" s="171"/>
      <c r="W507" s="22">
        <v>14</v>
      </c>
      <c r="X507" s="29">
        <v>629.275</v>
      </c>
      <c r="Y507" s="29">
        <v>8809.85</v>
      </c>
      <c r="Z507" s="36">
        <v>2592.38</v>
      </c>
      <c r="AA507" s="36">
        <f t="shared" si="519"/>
        <v>14</v>
      </c>
      <c r="AB507" s="29"/>
      <c r="AC507" s="29" t="e">
        <f t="shared" si="520"/>
        <v>#REF!</v>
      </c>
      <c r="AD507" s="29" t="e">
        <f t="shared" si="521"/>
        <v>#REF!</v>
      </c>
      <c r="AE507" s="172" t="e">
        <f t="shared" si="522"/>
        <v>#REF!</v>
      </c>
      <c r="AF507" s="28"/>
      <c r="AG507" s="24">
        <v>2.58</v>
      </c>
      <c r="AH507" s="173">
        <f t="shared" si="523"/>
        <v>1</v>
      </c>
      <c r="AI507" s="173">
        <v>2.58</v>
      </c>
      <c r="AJ507" s="173">
        <f t="shared" si="524"/>
        <v>1.58</v>
      </c>
      <c r="AK507" s="134">
        <f t="shared" si="525"/>
        <v>0.184285714285714</v>
      </c>
      <c r="AL507" s="174">
        <f t="shared" ref="AL507:AU507" si="580">M507</f>
        <v>0</v>
      </c>
      <c r="AM507" s="174">
        <f t="shared" si="580"/>
        <v>1</v>
      </c>
      <c r="AN507" s="174">
        <f t="shared" si="580"/>
        <v>0</v>
      </c>
      <c r="AO507" s="174">
        <f t="shared" si="580"/>
        <v>0</v>
      </c>
      <c r="AP507" s="174">
        <f t="shared" si="580"/>
        <v>0</v>
      </c>
      <c r="AQ507" s="174">
        <f t="shared" si="580"/>
        <v>0</v>
      </c>
      <c r="AR507" s="174">
        <f t="shared" si="580"/>
        <v>0</v>
      </c>
      <c r="AS507" s="174">
        <f t="shared" si="580"/>
        <v>0</v>
      </c>
      <c r="AT507" s="174">
        <f t="shared" si="580"/>
        <v>0</v>
      </c>
      <c r="AU507" s="174">
        <f t="shared" si="580"/>
        <v>0</v>
      </c>
      <c r="AV507" s="175">
        <f t="shared" si="527"/>
        <v>1</v>
      </c>
      <c r="AW507" s="176" t="e">
        <f>#REF!/1000</f>
        <v>#REF!</v>
      </c>
      <c r="AX507" s="176" t="e">
        <f>#REF!/1000</f>
        <v>#REF!</v>
      </c>
      <c r="AY507" s="176" t="e">
        <f>#REF!/1000</f>
        <v>#REF!</v>
      </c>
      <c r="AZ507" s="176" t="e">
        <f>#REF!/1000</f>
        <v>#REF!</v>
      </c>
      <c r="BA507" s="176" t="e">
        <f>#REF!/1000</f>
        <v>#REF!</v>
      </c>
      <c r="BB507" s="176" t="e">
        <f>#REF!/1000</f>
        <v>#REF!</v>
      </c>
      <c r="BC507" s="176" t="e">
        <f>#REF!/1000</f>
        <v>#REF!</v>
      </c>
      <c r="BD507" s="176" t="e">
        <f>#REF!/1000</f>
        <v>#REF!</v>
      </c>
      <c r="BE507" s="177" t="e">
        <f>#REF!/1000</f>
        <v>#REF!</v>
      </c>
      <c r="BF507" s="177" t="e">
        <f>#REF!/1000</f>
        <v>#REF!</v>
      </c>
      <c r="BG507" s="178" t="e">
        <f t="shared" si="528"/>
        <v>#REF!</v>
      </c>
    </row>
    <row r="508" ht="16" customHeight="1" spans="1:59">
      <c r="A508" s="22">
        <v>502</v>
      </c>
      <c r="B508" s="39" t="s">
        <v>6145</v>
      </c>
      <c r="C508" s="68" t="s">
        <v>6146</v>
      </c>
      <c r="D508" s="22">
        <v>132</v>
      </c>
      <c r="E508" s="22">
        <v>80</v>
      </c>
      <c r="F508" s="144">
        <v>83213</v>
      </c>
      <c r="G508" s="144" t="s">
        <v>3704</v>
      </c>
      <c r="H508" s="144" t="s">
        <v>3704</v>
      </c>
      <c r="I508" s="144" t="s">
        <v>5321</v>
      </c>
      <c r="J508" s="144" t="s">
        <v>5314</v>
      </c>
      <c r="K508" s="144">
        <f t="shared" si="518"/>
        <v>0.1</v>
      </c>
      <c r="L508" s="157">
        <v>8</v>
      </c>
      <c r="M508" s="171"/>
      <c r="N508" s="171">
        <v>1</v>
      </c>
      <c r="O508" s="171"/>
      <c r="P508" s="171"/>
      <c r="Q508" s="171"/>
      <c r="R508" s="171"/>
      <c r="S508" s="171"/>
      <c r="T508" s="171"/>
      <c r="U508" s="171"/>
      <c r="V508" s="171"/>
      <c r="W508" s="22">
        <v>80</v>
      </c>
      <c r="X508" s="29">
        <v>996.58</v>
      </c>
      <c r="Y508" s="29">
        <v>79726.4</v>
      </c>
      <c r="Z508" s="36">
        <v>23390.4</v>
      </c>
      <c r="AA508" s="36">
        <f t="shared" si="519"/>
        <v>80</v>
      </c>
      <c r="AB508" s="29"/>
      <c r="AC508" s="29" t="e">
        <f t="shared" si="520"/>
        <v>#REF!</v>
      </c>
      <c r="AD508" s="29" t="e">
        <f t="shared" si="521"/>
        <v>#REF!</v>
      </c>
      <c r="AE508" s="172" t="e">
        <f t="shared" si="522"/>
        <v>#REF!</v>
      </c>
      <c r="AF508" s="28"/>
      <c r="AG508" s="24">
        <v>6.76</v>
      </c>
      <c r="AH508" s="173">
        <f t="shared" si="523"/>
        <v>1</v>
      </c>
      <c r="AI508" s="173">
        <v>6.76</v>
      </c>
      <c r="AJ508" s="173">
        <f t="shared" si="524"/>
        <v>5.76</v>
      </c>
      <c r="AK508" s="134">
        <f t="shared" si="525"/>
        <v>0.1</v>
      </c>
      <c r="AL508" s="174">
        <f t="shared" ref="AL508:AU508" si="581">M508</f>
        <v>0</v>
      </c>
      <c r="AM508" s="174">
        <f t="shared" si="581"/>
        <v>1</v>
      </c>
      <c r="AN508" s="174">
        <f t="shared" si="581"/>
        <v>0</v>
      </c>
      <c r="AO508" s="174">
        <f t="shared" si="581"/>
        <v>0</v>
      </c>
      <c r="AP508" s="174">
        <f t="shared" si="581"/>
        <v>0</v>
      </c>
      <c r="AQ508" s="174">
        <f t="shared" si="581"/>
        <v>0</v>
      </c>
      <c r="AR508" s="174">
        <f t="shared" si="581"/>
        <v>0</v>
      </c>
      <c r="AS508" s="174">
        <f t="shared" si="581"/>
        <v>0</v>
      </c>
      <c r="AT508" s="174">
        <f t="shared" si="581"/>
        <v>0</v>
      </c>
      <c r="AU508" s="174">
        <f t="shared" si="581"/>
        <v>0</v>
      </c>
      <c r="AV508" s="175">
        <f t="shared" si="527"/>
        <v>1</v>
      </c>
      <c r="AW508" s="176" t="e">
        <f>#REF!/1000</f>
        <v>#REF!</v>
      </c>
      <c r="AX508" s="176" t="e">
        <f>#REF!/1000</f>
        <v>#REF!</v>
      </c>
      <c r="AY508" s="176" t="e">
        <f>#REF!/1000</f>
        <v>#REF!</v>
      </c>
      <c r="AZ508" s="176" t="e">
        <f>#REF!/1000</f>
        <v>#REF!</v>
      </c>
      <c r="BA508" s="176" t="e">
        <f>#REF!/1000</f>
        <v>#REF!</v>
      </c>
      <c r="BB508" s="176" t="e">
        <f>#REF!/1000</f>
        <v>#REF!</v>
      </c>
      <c r="BC508" s="176" t="e">
        <f>#REF!/1000</f>
        <v>#REF!</v>
      </c>
      <c r="BD508" s="176" t="e">
        <f>#REF!/1000</f>
        <v>#REF!</v>
      </c>
      <c r="BE508" s="177" t="e">
        <f>#REF!/1000</f>
        <v>#REF!</v>
      </c>
      <c r="BF508" s="177" t="e">
        <f>#REF!/1000</f>
        <v>#REF!</v>
      </c>
      <c r="BG508" s="178" t="e">
        <f t="shared" si="528"/>
        <v>#REF!</v>
      </c>
    </row>
    <row r="509" ht="16" customHeight="1" spans="1:59">
      <c r="A509" s="22">
        <v>503</v>
      </c>
      <c r="B509" s="39" t="s">
        <v>6149</v>
      </c>
      <c r="C509" s="68" t="s">
        <v>6150</v>
      </c>
      <c r="D509" s="22">
        <v>132</v>
      </c>
      <c r="E509" s="22">
        <v>100</v>
      </c>
      <c r="F509" s="144">
        <v>83212</v>
      </c>
      <c r="G509" s="144" t="s">
        <v>3704</v>
      </c>
      <c r="H509" s="144" t="s">
        <v>3704</v>
      </c>
      <c r="I509" s="144" t="s">
        <v>5321</v>
      </c>
      <c r="J509" s="144" t="s">
        <v>5314</v>
      </c>
      <c r="K509" s="144">
        <f t="shared" si="518"/>
        <v>0.2</v>
      </c>
      <c r="L509" s="157">
        <v>20</v>
      </c>
      <c r="M509" s="171"/>
      <c r="N509" s="171">
        <v>1</v>
      </c>
      <c r="O509" s="171"/>
      <c r="P509" s="171"/>
      <c r="Q509" s="171"/>
      <c r="R509" s="171"/>
      <c r="S509" s="171"/>
      <c r="T509" s="171"/>
      <c r="U509" s="171"/>
      <c r="V509" s="171"/>
      <c r="W509" s="22">
        <v>100</v>
      </c>
      <c r="X509" s="29">
        <v>17.09</v>
      </c>
      <c r="Y509" s="29">
        <v>1709</v>
      </c>
      <c r="Z509" s="36">
        <v>487</v>
      </c>
      <c r="AA509" s="36">
        <f t="shared" si="519"/>
        <v>100</v>
      </c>
      <c r="AB509" s="29"/>
      <c r="AC509" s="29" t="e">
        <f t="shared" si="520"/>
        <v>#REF!</v>
      </c>
      <c r="AD509" s="29" t="e">
        <f t="shared" si="521"/>
        <v>#REF!</v>
      </c>
      <c r="AE509" s="172" t="e">
        <f t="shared" si="522"/>
        <v>#REF!</v>
      </c>
      <c r="AF509" s="28"/>
      <c r="AG509" s="24">
        <v>0.5</v>
      </c>
      <c r="AH509" s="173">
        <f t="shared" si="523"/>
        <v>1</v>
      </c>
      <c r="AI509" s="173"/>
      <c r="AJ509" s="173">
        <f t="shared" si="524"/>
        <v>-0.5</v>
      </c>
      <c r="AK509" s="134">
        <f t="shared" si="525"/>
        <v>0.2</v>
      </c>
      <c r="AL509" s="174">
        <f t="shared" ref="AL509:AU509" si="582">M509</f>
        <v>0</v>
      </c>
      <c r="AM509" s="174">
        <f t="shared" si="582"/>
        <v>1</v>
      </c>
      <c r="AN509" s="174">
        <f t="shared" si="582"/>
        <v>0</v>
      </c>
      <c r="AO509" s="174">
        <f t="shared" si="582"/>
        <v>0</v>
      </c>
      <c r="AP509" s="174">
        <f t="shared" si="582"/>
        <v>0</v>
      </c>
      <c r="AQ509" s="174">
        <f t="shared" si="582"/>
        <v>0</v>
      </c>
      <c r="AR509" s="174">
        <f t="shared" si="582"/>
        <v>0</v>
      </c>
      <c r="AS509" s="174">
        <f t="shared" si="582"/>
        <v>0</v>
      </c>
      <c r="AT509" s="174">
        <f t="shared" si="582"/>
        <v>0</v>
      </c>
      <c r="AU509" s="174">
        <f t="shared" si="582"/>
        <v>0</v>
      </c>
      <c r="AV509" s="175">
        <f t="shared" si="527"/>
        <v>1</v>
      </c>
      <c r="AW509" s="176" t="e">
        <f>#REF!/1000</f>
        <v>#REF!</v>
      </c>
      <c r="AX509" s="176" t="e">
        <f>#REF!/1000</f>
        <v>#REF!</v>
      </c>
      <c r="AY509" s="176" t="e">
        <f>#REF!/1000</f>
        <v>#REF!</v>
      </c>
      <c r="AZ509" s="176" t="e">
        <f>#REF!/1000</f>
        <v>#REF!</v>
      </c>
      <c r="BA509" s="176" t="e">
        <f>#REF!/1000</f>
        <v>#REF!</v>
      </c>
      <c r="BB509" s="176" t="e">
        <f>#REF!/1000</f>
        <v>#REF!</v>
      </c>
      <c r="BC509" s="176" t="e">
        <f>#REF!/1000</f>
        <v>#REF!</v>
      </c>
      <c r="BD509" s="176" t="e">
        <f>#REF!/1000</f>
        <v>#REF!</v>
      </c>
      <c r="BE509" s="177" t="e">
        <f>#REF!/1000</f>
        <v>#REF!</v>
      </c>
      <c r="BF509" s="177" t="e">
        <f>#REF!/1000</f>
        <v>#REF!</v>
      </c>
      <c r="BG509" s="178" t="e">
        <f t="shared" si="528"/>
        <v>#REF!</v>
      </c>
    </row>
    <row r="510" ht="16" customHeight="1" spans="1:59">
      <c r="A510" s="22">
        <v>504</v>
      </c>
      <c r="B510" s="39" t="s">
        <v>6151</v>
      </c>
      <c r="C510" s="68" t="s">
        <v>6152</v>
      </c>
      <c r="D510" s="22">
        <v>126</v>
      </c>
      <c r="E510" s="22">
        <v>4</v>
      </c>
      <c r="F510" s="144">
        <v>2406190161</v>
      </c>
      <c r="G510" s="144" t="s">
        <v>5681</v>
      </c>
      <c r="H510" s="144" t="s">
        <v>3895</v>
      </c>
      <c r="I510" s="144" t="s">
        <v>5682</v>
      </c>
      <c r="J510" s="144" t="s">
        <v>5683</v>
      </c>
      <c r="K510" s="144">
        <f t="shared" si="518"/>
        <v>2</v>
      </c>
      <c r="L510" s="157">
        <v>8</v>
      </c>
      <c r="M510" s="171"/>
      <c r="N510" s="171">
        <v>0.15</v>
      </c>
      <c r="O510" s="171">
        <v>0.5</v>
      </c>
      <c r="P510" s="171">
        <v>0.02</v>
      </c>
      <c r="Q510" s="171"/>
      <c r="R510" s="171">
        <v>0.01</v>
      </c>
      <c r="S510" s="171">
        <v>0.25</v>
      </c>
      <c r="T510" s="171">
        <v>0.07</v>
      </c>
      <c r="U510" s="171"/>
      <c r="V510" s="171"/>
      <c r="W510" s="22">
        <v>4</v>
      </c>
      <c r="X510" s="29">
        <v>401.71</v>
      </c>
      <c r="Y510" s="29">
        <v>1606.84</v>
      </c>
      <c r="Z510" s="36">
        <v>857.64</v>
      </c>
      <c r="AA510" s="36">
        <f t="shared" si="519"/>
        <v>4</v>
      </c>
      <c r="AB510" s="29"/>
      <c r="AC510" s="29" t="e">
        <f t="shared" si="520"/>
        <v>#REF!</v>
      </c>
      <c r="AD510" s="29" t="e">
        <f t="shared" si="521"/>
        <v>#REF!</v>
      </c>
      <c r="AE510" s="172" t="e">
        <f t="shared" si="522"/>
        <v>#REF!</v>
      </c>
      <c r="AF510" s="28"/>
      <c r="AG510" s="24">
        <v>2</v>
      </c>
      <c r="AH510" s="173">
        <f t="shared" si="523"/>
        <v>1</v>
      </c>
      <c r="AI510" s="173"/>
      <c r="AJ510" s="173">
        <f t="shared" si="524"/>
        <v>1</v>
      </c>
      <c r="AK510" s="134">
        <f t="shared" si="525"/>
        <v>2</v>
      </c>
      <c r="AL510" s="174">
        <f t="shared" ref="AL510:AU510" si="583">M510</f>
        <v>0</v>
      </c>
      <c r="AM510" s="174">
        <f t="shared" si="583"/>
        <v>0.15</v>
      </c>
      <c r="AN510" s="174">
        <f t="shared" si="583"/>
        <v>0.5</v>
      </c>
      <c r="AO510" s="174">
        <f t="shared" si="583"/>
        <v>0.02</v>
      </c>
      <c r="AP510" s="174">
        <f t="shared" si="583"/>
        <v>0</v>
      </c>
      <c r="AQ510" s="174">
        <f t="shared" si="583"/>
        <v>0.01</v>
      </c>
      <c r="AR510" s="174">
        <f t="shared" si="583"/>
        <v>0.25</v>
      </c>
      <c r="AS510" s="174">
        <f t="shared" si="583"/>
        <v>0.07</v>
      </c>
      <c r="AT510" s="174">
        <f t="shared" si="583"/>
        <v>0</v>
      </c>
      <c r="AU510" s="174">
        <f t="shared" si="583"/>
        <v>0</v>
      </c>
      <c r="AV510" s="175">
        <f t="shared" si="527"/>
        <v>1</v>
      </c>
      <c r="AW510" s="176" t="e">
        <f>#REF!/1000</f>
        <v>#REF!</v>
      </c>
      <c r="AX510" s="176" t="e">
        <f>#REF!/1000</f>
        <v>#REF!</v>
      </c>
      <c r="AY510" s="176" t="e">
        <f>#REF!/1000</f>
        <v>#REF!</v>
      </c>
      <c r="AZ510" s="176" t="e">
        <f>#REF!/1000</f>
        <v>#REF!</v>
      </c>
      <c r="BA510" s="176" t="e">
        <f>#REF!/1000</f>
        <v>#REF!</v>
      </c>
      <c r="BB510" s="176" t="e">
        <f>#REF!/1000</f>
        <v>#REF!</v>
      </c>
      <c r="BC510" s="176" t="e">
        <f>#REF!/1000</f>
        <v>#REF!</v>
      </c>
      <c r="BD510" s="176" t="e">
        <f>#REF!/1000</f>
        <v>#REF!</v>
      </c>
      <c r="BE510" s="177" t="e">
        <f>#REF!/1000</f>
        <v>#REF!</v>
      </c>
      <c r="BF510" s="177" t="e">
        <f>#REF!/1000</f>
        <v>#REF!</v>
      </c>
      <c r="BG510" s="178" t="e">
        <f t="shared" si="528"/>
        <v>#REF!</v>
      </c>
    </row>
    <row r="511" ht="16" customHeight="1" spans="1:59">
      <c r="A511" s="22">
        <v>505</v>
      </c>
      <c r="B511" s="39" t="s">
        <v>6153</v>
      </c>
      <c r="C511" s="68" t="s">
        <v>6154</v>
      </c>
      <c r="D511" s="22">
        <v>157</v>
      </c>
      <c r="E511" s="22">
        <v>1</v>
      </c>
      <c r="F511" s="144">
        <v>83537</v>
      </c>
      <c r="G511" s="144" t="s">
        <v>6155</v>
      </c>
      <c r="H511" s="144" t="s">
        <v>6155</v>
      </c>
      <c r="I511" s="144" t="s">
        <v>6156</v>
      </c>
      <c r="J511" s="144" t="s">
        <v>5314</v>
      </c>
      <c r="K511" s="144">
        <f t="shared" si="518"/>
        <v>2</v>
      </c>
      <c r="L511" s="157">
        <v>2</v>
      </c>
      <c r="M511" s="171"/>
      <c r="N511" s="171">
        <v>0.15</v>
      </c>
      <c r="O511" s="171">
        <v>0.5</v>
      </c>
      <c r="P511" s="171">
        <v>0.02</v>
      </c>
      <c r="Q511" s="171"/>
      <c r="R511" s="171">
        <v>0.01</v>
      </c>
      <c r="S511" s="171">
        <v>0.25</v>
      </c>
      <c r="T511" s="171">
        <v>0.07</v>
      </c>
      <c r="U511" s="171"/>
      <c r="V511" s="171"/>
      <c r="W511" s="22">
        <v>1</v>
      </c>
      <c r="X511" s="29">
        <v>575.34</v>
      </c>
      <c r="Y511" s="29">
        <v>575.34</v>
      </c>
      <c r="Z511" s="36">
        <v>165.68</v>
      </c>
      <c r="AA511" s="36">
        <f t="shared" si="519"/>
        <v>1</v>
      </c>
      <c r="AB511" s="29"/>
      <c r="AC511" s="29" t="e">
        <f t="shared" si="520"/>
        <v>#REF!</v>
      </c>
      <c r="AD511" s="29" t="e">
        <f t="shared" si="521"/>
        <v>#REF!</v>
      </c>
      <c r="AE511" s="172" t="e">
        <f t="shared" si="522"/>
        <v>#REF!</v>
      </c>
      <c r="AF511" s="28"/>
      <c r="AG511" s="24">
        <v>2</v>
      </c>
      <c r="AH511" s="173">
        <f t="shared" si="523"/>
        <v>1</v>
      </c>
      <c r="AI511" s="173"/>
      <c r="AJ511" s="173">
        <f t="shared" si="524"/>
        <v>1</v>
      </c>
      <c r="AK511" s="134">
        <f t="shared" si="525"/>
        <v>2</v>
      </c>
      <c r="AL511" s="174">
        <f t="shared" ref="AL511:AU511" si="584">M511</f>
        <v>0</v>
      </c>
      <c r="AM511" s="174">
        <f t="shared" si="584"/>
        <v>0.15</v>
      </c>
      <c r="AN511" s="174">
        <f t="shared" si="584"/>
        <v>0.5</v>
      </c>
      <c r="AO511" s="174">
        <f t="shared" si="584"/>
        <v>0.02</v>
      </c>
      <c r="AP511" s="174">
        <f t="shared" si="584"/>
        <v>0</v>
      </c>
      <c r="AQ511" s="174">
        <f t="shared" si="584"/>
        <v>0.01</v>
      </c>
      <c r="AR511" s="174">
        <f t="shared" si="584"/>
        <v>0.25</v>
      </c>
      <c r="AS511" s="174">
        <f t="shared" si="584"/>
        <v>0.07</v>
      </c>
      <c r="AT511" s="174">
        <f t="shared" si="584"/>
        <v>0</v>
      </c>
      <c r="AU511" s="174">
        <f t="shared" si="584"/>
        <v>0</v>
      </c>
      <c r="AV511" s="175">
        <f t="shared" si="527"/>
        <v>1</v>
      </c>
      <c r="AW511" s="176" t="e">
        <f>#REF!/1000</f>
        <v>#REF!</v>
      </c>
      <c r="AX511" s="176" t="e">
        <f>#REF!/1000</f>
        <v>#REF!</v>
      </c>
      <c r="AY511" s="176" t="e">
        <f>#REF!/1000</f>
        <v>#REF!</v>
      </c>
      <c r="AZ511" s="176" t="e">
        <f>#REF!/1000</f>
        <v>#REF!</v>
      </c>
      <c r="BA511" s="176" t="e">
        <f>#REF!/1000</f>
        <v>#REF!</v>
      </c>
      <c r="BB511" s="176" t="e">
        <f>#REF!/1000</f>
        <v>#REF!</v>
      </c>
      <c r="BC511" s="176" t="e">
        <f>#REF!/1000</f>
        <v>#REF!</v>
      </c>
      <c r="BD511" s="176" t="e">
        <f>#REF!/1000</f>
        <v>#REF!</v>
      </c>
      <c r="BE511" s="177" t="e">
        <f>#REF!/1000</f>
        <v>#REF!</v>
      </c>
      <c r="BF511" s="177" t="e">
        <f>#REF!/1000</f>
        <v>#REF!</v>
      </c>
      <c r="BG511" s="178" t="e">
        <f t="shared" si="528"/>
        <v>#REF!</v>
      </c>
    </row>
    <row r="512" ht="16" customHeight="1" spans="1:59">
      <c r="A512" s="22">
        <v>506</v>
      </c>
      <c r="B512" s="39" t="s">
        <v>6157</v>
      </c>
      <c r="C512" s="68" t="s">
        <v>6158</v>
      </c>
      <c r="D512" s="22">
        <v>146</v>
      </c>
      <c r="E512" s="22">
        <v>1</v>
      </c>
      <c r="F512" s="144">
        <v>83277</v>
      </c>
      <c r="G512" s="144" t="s">
        <v>3688</v>
      </c>
      <c r="H512" s="144" t="s">
        <v>3699</v>
      </c>
      <c r="I512" s="144" t="s">
        <v>5317</v>
      </c>
      <c r="J512" s="144" t="s">
        <v>5314</v>
      </c>
      <c r="K512" s="144">
        <f t="shared" si="518"/>
        <v>2</v>
      </c>
      <c r="L512" s="157">
        <v>2</v>
      </c>
      <c r="M512" s="171"/>
      <c r="N512" s="171">
        <v>0.15</v>
      </c>
      <c r="O512" s="171">
        <v>0.5</v>
      </c>
      <c r="P512" s="171">
        <v>0.02</v>
      </c>
      <c r="Q512" s="171"/>
      <c r="R512" s="171">
        <v>0.01</v>
      </c>
      <c r="S512" s="171">
        <v>0.25</v>
      </c>
      <c r="T512" s="171">
        <v>0.07</v>
      </c>
      <c r="U512" s="171"/>
      <c r="V512" s="171"/>
      <c r="W512" s="22">
        <v>1</v>
      </c>
      <c r="X512" s="29">
        <v>316.2</v>
      </c>
      <c r="Y512" s="29">
        <v>316.2</v>
      </c>
      <c r="Z512" s="36">
        <v>87.71</v>
      </c>
      <c r="AA512" s="36">
        <f t="shared" si="519"/>
        <v>1</v>
      </c>
      <c r="AB512" s="29"/>
      <c r="AC512" s="29" t="e">
        <f t="shared" si="520"/>
        <v>#REF!</v>
      </c>
      <c r="AD512" s="29" t="e">
        <f t="shared" si="521"/>
        <v>#REF!</v>
      </c>
      <c r="AE512" s="172" t="e">
        <f t="shared" si="522"/>
        <v>#REF!</v>
      </c>
      <c r="AF512" s="28"/>
      <c r="AG512" s="24">
        <v>2</v>
      </c>
      <c r="AH512" s="173">
        <f t="shared" si="523"/>
        <v>1</v>
      </c>
      <c r="AI512" s="173"/>
      <c r="AJ512" s="173">
        <f t="shared" si="524"/>
        <v>1</v>
      </c>
      <c r="AK512" s="134">
        <f t="shared" si="525"/>
        <v>2</v>
      </c>
      <c r="AL512" s="174">
        <f t="shared" ref="AL512:AU512" si="585">M512</f>
        <v>0</v>
      </c>
      <c r="AM512" s="174">
        <f t="shared" si="585"/>
        <v>0.15</v>
      </c>
      <c r="AN512" s="174">
        <f t="shared" si="585"/>
        <v>0.5</v>
      </c>
      <c r="AO512" s="174">
        <f t="shared" si="585"/>
        <v>0.02</v>
      </c>
      <c r="AP512" s="174">
        <f t="shared" si="585"/>
        <v>0</v>
      </c>
      <c r="AQ512" s="174">
        <f t="shared" si="585"/>
        <v>0.01</v>
      </c>
      <c r="AR512" s="174">
        <f t="shared" si="585"/>
        <v>0.25</v>
      </c>
      <c r="AS512" s="174">
        <f t="shared" si="585"/>
        <v>0.07</v>
      </c>
      <c r="AT512" s="174">
        <f t="shared" si="585"/>
        <v>0</v>
      </c>
      <c r="AU512" s="174">
        <f t="shared" si="585"/>
        <v>0</v>
      </c>
      <c r="AV512" s="175">
        <f t="shared" si="527"/>
        <v>1</v>
      </c>
      <c r="AW512" s="176" t="e">
        <f>#REF!/1000</f>
        <v>#REF!</v>
      </c>
      <c r="AX512" s="176" t="e">
        <f>#REF!/1000</f>
        <v>#REF!</v>
      </c>
      <c r="AY512" s="176" t="e">
        <f>#REF!/1000</f>
        <v>#REF!</v>
      </c>
      <c r="AZ512" s="176" t="e">
        <f>#REF!/1000</f>
        <v>#REF!</v>
      </c>
      <c r="BA512" s="176" t="e">
        <f>#REF!/1000</f>
        <v>#REF!</v>
      </c>
      <c r="BB512" s="176" t="e">
        <f>#REF!/1000</f>
        <v>#REF!</v>
      </c>
      <c r="BC512" s="176" t="e">
        <f>#REF!/1000</f>
        <v>#REF!</v>
      </c>
      <c r="BD512" s="176" t="e">
        <f>#REF!/1000</f>
        <v>#REF!</v>
      </c>
      <c r="BE512" s="177" t="e">
        <f>#REF!/1000</f>
        <v>#REF!</v>
      </c>
      <c r="BF512" s="177" t="e">
        <f>#REF!/1000</f>
        <v>#REF!</v>
      </c>
      <c r="BG512" s="178" t="e">
        <f t="shared" si="528"/>
        <v>#REF!</v>
      </c>
    </row>
    <row r="513" ht="16" customHeight="1" spans="1:59">
      <c r="A513" s="22">
        <v>507</v>
      </c>
      <c r="B513" s="39" t="s">
        <v>6159</v>
      </c>
      <c r="C513" s="68" t="s">
        <v>6160</v>
      </c>
      <c r="D513" s="22">
        <v>152</v>
      </c>
      <c r="E513" s="22">
        <v>2</v>
      </c>
      <c r="F513" s="144" t="s">
        <v>6161</v>
      </c>
      <c r="G513" s="144" t="s">
        <v>3704</v>
      </c>
      <c r="H513" s="144" t="s">
        <v>3704</v>
      </c>
      <c r="I513" s="144" t="s">
        <v>5321</v>
      </c>
      <c r="J513" s="144" t="s">
        <v>5314</v>
      </c>
      <c r="K513" s="144">
        <f t="shared" si="518"/>
        <v>2</v>
      </c>
      <c r="L513" s="157">
        <v>4</v>
      </c>
      <c r="M513" s="171"/>
      <c r="N513" s="171">
        <v>0.15</v>
      </c>
      <c r="O513" s="171">
        <v>0.5</v>
      </c>
      <c r="P513" s="171">
        <v>0.02</v>
      </c>
      <c r="Q513" s="171"/>
      <c r="R513" s="171">
        <v>0.01</v>
      </c>
      <c r="S513" s="171">
        <v>0.25</v>
      </c>
      <c r="T513" s="171">
        <v>0.07</v>
      </c>
      <c r="U513" s="171"/>
      <c r="V513" s="171"/>
      <c r="W513" s="22">
        <v>2</v>
      </c>
      <c r="X513" s="29">
        <v>1291.99</v>
      </c>
      <c r="Y513" s="29">
        <v>2583.98</v>
      </c>
      <c r="Z513" s="36">
        <v>2583.98</v>
      </c>
      <c r="AA513" s="36">
        <f t="shared" si="519"/>
        <v>2</v>
      </c>
      <c r="AB513" s="29"/>
      <c r="AC513" s="29" t="e">
        <f t="shared" si="520"/>
        <v>#REF!</v>
      </c>
      <c r="AD513" s="29" t="e">
        <f t="shared" si="521"/>
        <v>#REF!</v>
      </c>
      <c r="AE513" s="172" t="e">
        <f t="shared" si="522"/>
        <v>#REF!</v>
      </c>
      <c r="AF513" s="28"/>
      <c r="AG513" s="24">
        <v>2</v>
      </c>
      <c r="AH513" s="173">
        <f t="shared" si="523"/>
        <v>1</v>
      </c>
      <c r="AI513" s="173"/>
      <c r="AJ513" s="173">
        <f t="shared" si="524"/>
        <v>1</v>
      </c>
      <c r="AK513" s="134">
        <f t="shared" si="525"/>
        <v>2</v>
      </c>
      <c r="AL513" s="174">
        <f t="shared" ref="AL513:AU513" si="586">M513</f>
        <v>0</v>
      </c>
      <c r="AM513" s="174">
        <f t="shared" si="586"/>
        <v>0.15</v>
      </c>
      <c r="AN513" s="174">
        <f t="shared" si="586"/>
        <v>0.5</v>
      </c>
      <c r="AO513" s="174">
        <f t="shared" si="586"/>
        <v>0.02</v>
      </c>
      <c r="AP513" s="174">
        <f t="shared" si="586"/>
        <v>0</v>
      </c>
      <c r="AQ513" s="174">
        <f t="shared" si="586"/>
        <v>0.01</v>
      </c>
      <c r="AR513" s="174">
        <f t="shared" si="586"/>
        <v>0.25</v>
      </c>
      <c r="AS513" s="174">
        <f t="shared" si="586"/>
        <v>0.07</v>
      </c>
      <c r="AT513" s="174">
        <f t="shared" si="586"/>
        <v>0</v>
      </c>
      <c r="AU513" s="174">
        <f t="shared" si="586"/>
        <v>0</v>
      </c>
      <c r="AV513" s="175">
        <f t="shared" si="527"/>
        <v>1</v>
      </c>
      <c r="AW513" s="176" t="e">
        <f>#REF!/1000</f>
        <v>#REF!</v>
      </c>
      <c r="AX513" s="176" t="e">
        <f>#REF!/1000</f>
        <v>#REF!</v>
      </c>
      <c r="AY513" s="176" t="e">
        <f>#REF!/1000</f>
        <v>#REF!</v>
      </c>
      <c r="AZ513" s="176" t="e">
        <f>#REF!/1000</f>
        <v>#REF!</v>
      </c>
      <c r="BA513" s="176" t="e">
        <f>#REF!/1000</f>
        <v>#REF!</v>
      </c>
      <c r="BB513" s="176" t="e">
        <f>#REF!/1000</f>
        <v>#REF!</v>
      </c>
      <c r="BC513" s="176" t="e">
        <f>#REF!/1000</f>
        <v>#REF!</v>
      </c>
      <c r="BD513" s="176" t="e">
        <f>#REF!/1000</f>
        <v>#REF!</v>
      </c>
      <c r="BE513" s="177" t="e">
        <f>#REF!/1000</f>
        <v>#REF!</v>
      </c>
      <c r="BF513" s="177" t="e">
        <f>#REF!/1000</f>
        <v>#REF!</v>
      </c>
      <c r="BG513" s="178" t="e">
        <f t="shared" si="528"/>
        <v>#REF!</v>
      </c>
    </row>
    <row r="514" ht="16" customHeight="1" spans="1:59">
      <c r="A514" s="22">
        <v>508</v>
      </c>
      <c r="B514" s="39" t="s">
        <v>6162</v>
      </c>
      <c r="C514" s="68" t="s">
        <v>6163</v>
      </c>
      <c r="D514" s="22">
        <v>177</v>
      </c>
      <c r="E514" s="22">
        <v>6</v>
      </c>
      <c r="F514" s="144">
        <v>83540</v>
      </c>
      <c r="G514" s="144" t="s">
        <v>3704</v>
      </c>
      <c r="H514" s="144" t="s">
        <v>3704</v>
      </c>
      <c r="I514" s="144" t="s">
        <v>5321</v>
      </c>
      <c r="J514" s="144" t="s">
        <v>5314</v>
      </c>
      <c r="K514" s="144">
        <f t="shared" si="518"/>
        <v>2</v>
      </c>
      <c r="L514" s="157">
        <v>12</v>
      </c>
      <c r="M514" s="171"/>
      <c r="N514" s="171">
        <v>0.15</v>
      </c>
      <c r="O514" s="171">
        <v>0.5</v>
      </c>
      <c r="P514" s="171">
        <v>0.02</v>
      </c>
      <c r="Q514" s="171"/>
      <c r="R514" s="171">
        <v>0.01</v>
      </c>
      <c r="S514" s="171">
        <v>0.25</v>
      </c>
      <c r="T514" s="171">
        <v>0.07</v>
      </c>
      <c r="U514" s="171"/>
      <c r="V514" s="171"/>
      <c r="W514" s="22">
        <v>6</v>
      </c>
      <c r="X514" s="29">
        <v>554.466666666667</v>
      </c>
      <c r="Y514" s="29">
        <v>3326.8</v>
      </c>
      <c r="Z514" s="36">
        <v>994.08</v>
      </c>
      <c r="AA514" s="36">
        <f t="shared" si="519"/>
        <v>6</v>
      </c>
      <c r="AB514" s="29"/>
      <c r="AC514" s="29" t="e">
        <f t="shared" si="520"/>
        <v>#REF!</v>
      </c>
      <c r="AD514" s="29" t="e">
        <f t="shared" si="521"/>
        <v>#REF!</v>
      </c>
      <c r="AE514" s="172" t="e">
        <f t="shared" si="522"/>
        <v>#REF!</v>
      </c>
      <c r="AF514" s="28"/>
      <c r="AG514" s="24">
        <v>2</v>
      </c>
      <c r="AH514" s="173">
        <f t="shared" si="523"/>
        <v>1</v>
      </c>
      <c r="AI514" s="173"/>
      <c r="AJ514" s="173">
        <f t="shared" si="524"/>
        <v>1</v>
      </c>
      <c r="AK514" s="134">
        <f t="shared" si="525"/>
        <v>2</v>
      </c>
      <c r="AL514" s="174">
        <f t="shared" ref="AL514:AU514" si="587">M514</f>
        <v>0</v>
      </c>
      <c r="AM514" s="174">
        <f t="shared" si="587"/>
        <v>0.15</v>
      </c>
      <c r="AN514" s="174">
        <f t="shared" si="587"/>
        <v>0.5</v>
      </c>
      <c r="AO514" s="174">
        <f t="shared" si="587"/>
        <v>0.02</v>
      </c>
      <c r="AP514" s="174">
        <f t="shared" si="587"/>
        <v>0</v>
      </c>
      <c r="AQ514" s="174">
        <f t="shared" si="587"/>
        <v>0.01</v>
      </c>
      <c r="AR514" s="174">
        <f t="shared" si="587"/>
        <v>0.25</v>
      </c>
      <c r="AS514" s="174">
        <f t="shared" si="587"/>
        <v>0.07</v>
      </c>
      <c r="AT514" s="174">
        <f t="shared" si="587"/>
        <v>0</v>
      </c>
      <c r="AU514" s="174">
        <f t="shared" si="587"/>
        <v>0</v>
      </c>
      <c r="AV514" s="175">
        <f t="shared" si="527"/>
        <v>1</v>
      </c>
      <c r="AW514" s="176" t="e">
        <f>#REF!/1000</f>
        <v>#REF!</v>
      </c>
      <c r="AX514" s="176" t="e">
        <f>#REF!/1000</f>
        <v>#REF!</v>
      </c>
      <c r="AY514" s="176" t="e">
        <f>#REF!/1000</f>
        <v>#REF!</v>
      </c>
      <c r="AZ514" s="176" t="e">
        <f>#REF!/1000</f>
        <v>#REF!</v>
      </c>
      <c r="BA514" s="176" t="e">
        <f>#REF!/1000</f>
        <v>#REF!</v>
      </c>
      <c r="BB514" s="176" t="e">
        <f>#REF!/1000</f>
        <v>#REF!</v>
      </c>
      <c r="BC514" s="176" t="e">
        <f>#REF!/1000</f>
        <v>#REF!</v>
      </c>
      <c r="BD514" s="176" t="e">
        <f>#REF!/1000</f>
        <v>#REF!</v>
      </c>
      <c r="BE514" s="177" t="e">
        <f>#REF!/1000</f>
        <v>#REF!</v>
      </c>
      <c r="BF514" s="177" t="e">
        <f>#REF!/1000</f>
        <v>#REF!</v>
      </c>
      <c r="BG514" s="178" t="e">
        <f t="shared" si="528"/>
        <v>#REF!</v>
      </c>
    </row>
    <row r="515" ht="16" customHeight="1" spans="1:59">
      <c r="A515" s="22">
        <v>509</v>
      </c>
      <c r="B515" s="39" t="s">
        <v>6164</v>
      </c>
      <c r="C515" s="68" t="s">
        <v>6165</v>
      </c>
      <c r="D515" s="22">
        <v>138</v>
      </c>
      <c r="E515" s="22">
        <v>2</v>
      </c>
      <c r="F515" s="144">
        <v>83283</v>
      </c>
      <c r="G515" s="144" t="s">
        <v>3704</v>
      </c>
      <c r="H515" s="144" t="s">
        <v>3704</v>
      </c>
      <c r="I515" s="144" t="s">
        <v>5321</v>
      </c>
      <c r="J515" s="144" t="s">
        <v>5314</v>
      </c>
      <c r="K515" s="144">
        <f t="shared" si="518"/>
        <v>2</v>
      </c>
      <c r="L515" s="157">
        <v>4</v>
      </c>
      <c r="M515" s="171">
        <v>0.493333333333333</v>
      </c>
      <c r="N515" s="171">
        <v>0.0533333333333333</v>
      </c>
      <c r="O515" s="171"/>
      <c r="P515" s="171">
        <v>0.22</v>
      </c>
      <c r="Q515" s="171"/>
      <c r="R515" s="171"/>
      <c r="S515" s="171">
        <v>0.1</v>
      </c>
      <c r="T515" s="171">
        <v>0.133333333333333</v>
      </c>
      <c r="U515" s="171"/>
      <c r="V515" s="171"/>
      <c r="W515" s="22">
        <v>2</v>
      </c>
      <c r="X515" s="29">
        <v>6269.255</v>
      </c>
      <c r="Y515" s="29">
        <v>12538.51</v>
      </c>
      <c r="Z515" s="36">
        <v>3859.42</v>
      </c>
      <c r="AA515" s="36">
        <f t="shared" si="519"/>
        <v>2</v>
      </c>
      <c r="AB515" s="29"/>
      <c r="AC515" s="29" t="e">
        <f t="shared" si="520"/>
        <v>#REF!</v>
      </c>
      <c r="AD515" s="29" t="e">
        <f t="shared" si="521"/>
        <v>#REF!</v>
      </c>
      <c r="AE515" s="172" t="e">
        <f t="shared" si="522"/>
        <v>#REF!</v>
      </c>
      <c r="AF515" s="28"/>
      <c r="AG515" s="24">
        <v>1.5</v>
      </c>
      <c r="AH515" s="173">
        <f t="shared" si="523"/>
        <v>0.999999999999999</v>
      </c>
      <c r="AI515" s="173"/>
      <c r="AJ515" s="173">
        <f t="shared" si="524"/>
        <v>0.500000000000001</v>
      </c>
      <c r="AK515" s="134">
        <f t="shared" si="525"/>
        <v>2</v>
      </c>
      <c r="AL515" s="174">
        <f t="shared" ref="AL515:AU515" si="588">M515</f>
        <v>0.493333333333333</v>
      </c>
      <c r="AM515" s="174">
        <f t="shared" si="588"/>
        <v>0.0533333333333333</v>
      </c>
      <c r="AN515" s="174">
        <f t="shared" si="588"/>
        <v>0</v>
      </c>
      <c r="AO515" s="174">
        <f t="shared" si="588"/>
        <v>0.22</v>
      </c>
      <c r="AP515" s="174">
        <f t="shared" si="588"/>
        <v>0</v>
      </c>
      <c r="AQ515" s="174">
        <f t="shared" si="588"/>
        <v>0</v>
      </c>
      <c r="AR515" s="174">
        <f t="shared" si="588"/>
        <v>0.1</v>
      </c>
      <c r="AS515" s="174">
        <f t="shared" si="588"/>
        <v>0.133333333333333</v>
      </c>
      <c r="AT515" s="174">
        <f t="shared" si="588"/>
        <v>0</v>
      </c>
      <c r="AU515" s="174">
        <f t="shared" si="588"/>
        <v>0</v>
      </c>
      <c r="AV515" s="175">
        <f t="shared" si="527"/>
        <v>0.999999999999999</v>
      </c>
      <c r="AW515" s="176" t="e">
        <f>#REF!/1000</f>
        <v>#REF!</v>
      </c>
      <c r="AX515" s="176" t="e">
        <f>#REF!/1000</f>
        <v>#REF!</v>
      </c>
      <c r="AY515" s="176" t="e">
        <f>#REF!/1000</f>
        <v>#REF!</v>
      </c>
      <c r="AZ515" s="176" t="e">
        <f>#REF!/1000</f>
        <v>#REF!</v>
      </c>
      <c r="BA515" s="176" t="e">
        <f>#REF!/1000</f>
        <v>#REF!</v>
      </c>
      <c r="BB515" s="176" t="e">
        <f>#REF!/1000</f>
        <v>#REF!</v>
      </c>
      <c r="BC515" s="176" t="e">
        <f>#REF!/1000</f>
        <v>#REF!</v>
      </c>
      <c r="BD515" s="176" t="e">
        <f>#REF!/1000</f>
        <v>#REF!</v>
      </c>
      <c r="BE515" s="177" t="e">
        <f>#REF!/1000</f>
        <v>#REF!</v>
      </c>
      <c r="BF515" s="177" t="e">
        <f>#REF!/1000</f>
        <v>#REF!</v>
      </c>
      <c r="BG515" s="178" t="e">
        <f t="shared" si="528"/>
        <v>#REF!</v>
      </c>
    </row>
    <row r="516" ht="16" customHeight="1" spans="1:59">
      <c r="A516" s="22">
        <v>510</v>
      </c>
      <c r="B516" s="39" t="s">
        <v>596</v>
      </c>
      <c r="C516" s="68" t="s">
        <v>597</v>
      </c>
      <c r="D516" s="22">
        <v>196</v>
      </c>
      <c r="E516" s="22">
        <v>3</v>
      </c>
      <c r="F516" s="144">
        <v>2403314953</v>
      </c>
      <c r="G516" s="144" t="s">
        <v>3704</v>
      </c>
      <c r="H516" s="144" t="s">
        <v>3704</v>
      </c>
      <c r="I516" s="144" t="s">
        <v>5352</v>
      </c>
      <c r="J516" s="144" t="s">
        <v>5314</v>
      </c>
      <c r="K516" s="144">
        <f t="shared" si="518"/>
        <v>2</v>
      </c>
      <c r="L516" s="157">
        <v>6</v>
      </c>
      <c r="M516" s="171">
        <v>0.493333333333333</v>
      </c>
      <c r="N516" s="171">
        <v>0.0533333333333333</v>
      </c>
      <c r="O516" s="171"/>
      <c r="P516" s="171">
        <v>0.22</v>
      </c>
      <c r="Q516" s="171"/>
      <c r="R516" s="171"/>
      <c r="S516" s="171">
        <v>0.1</v>
      </c>
      <c r="T516" s="171">
        <v>0.133333333333333</v>
      </c>
      <c r="U516" s="171"/>
      <c r="V516" s="171"/>
      <c r="W516" s="22">
        <v>3</v>
      </c>
      <c r="X516" s="29">
        <v>481.666666666667</v>
      </c>
      <c r="Y516" s="29">
        <v>1445</v>
      </c>
      <c r="Z516" s="36">
        <v>412.32</v>
      </c>
      <c r="AA516" s="36">
        <f t="shared" si="519"/>
        <v>3</v>
      </c>
      <c r="AB516" s="29"/>
      <c r="AC516" s="29" t="e">
        <f t="shared" si="520"/>
        <v>#REF!</v>
      </c>
      <c r="AD516" s="29" t="e">
        <f t="shared" si="521"/>
        <v>#REF!</v>
      </c>
      <c r="AE516" s="172" t="e">
        <f t="shared" si="522"/>
        <v>#REF!</v>
      </c>
      <c r="AF516" s="28"/>
      <c r="AG516" s="24">
        <v>1.5</v>
      </c>
      <c r="AH516" s="173">
        <f t="shared" si="523"/>
        <v>0.999999999999999</v>
      </c>
      <c r="AI516" s="173"/>
      <c r="AJ516" s="173">
        <f t="shared" si="524"/>
        <v>0.500000000000001</v>
      </c>
      <c r="AK516" s="134">
        <f t="shared" si="525"/>
        <v>2</v>
      </c>
      <c r="AL516" s="174">
        <f t="shared" ref="AL516:AU516" si="589">M516</f>
        <v>0.493333333333333</v>
      </c>
      <c r="AM516" s="174">
        <f t="shared" si="589"/>
        <v>0.0533333333333333</v>
      </c>
      <c r="AN516" s="174">
        <f t="shared" si="589"/>
        <v>0</v>
      </c>
      <c r="AO516" s="174">
        <f t="shared" si="589"/>
        <v>0.22</v>
      </c>
      <c r="AP516" s="174">
        <f t="shared" si="589"/>
        <v>0</v>
      </c>
      <c r="AQ516" s="174">
        <f t="shared" si="589"/>
        <v>0</v>
      </c>
      <c r="AR516" s="174">
        <f t="shared" si="589"/>
        <v>0.1</v>
      </c>
      <c r="AS516" s="174">
        <f t="shared" si="589"/>
        <v>0.133333333333333</v>
      </c>
      <c r="AT516" s="174">
        <f t="shared" si="589"/>
        <v>0</v>
      </c>
      <c r="AU516" s="174">
        <f t="shared" si="589"/>
        <v>0</v>
      </c>
      <c r="AV516" s="175">
        <f t="shared" si="527"/>
        <v>0.999999999999999</v>
      </c>
      <c r="AW516" s="176" t="e">
        <f>#REF!/1000</f>
        <v>#REF!</v>
      </c>
      <c r="AX516" s="176" t="e">
        <f>#REF!/1000</f>
        <v>#REF!</v>
      </c>
      <c r="AY516" s="176" t="e">
        <f>#REF!/1000</f>
        <v>#REF!</v>
      </c>
      <c r="AZ516" s="176" t="e">
        <f>#REF!/1000</f>
        <v>#REF!</v>
      </c>
      <c r="BA516" s="176" t="e">
        <f>#REF!/1000</f>
        <v>#REF!</v>
      </c>
      <c r="BB516" s="176" t="e">
        <f>#REF!/1000</f>
        <v>#REF!</v>
      </c>
      <c r="BC516" s="176" t="e">
        <f>#REF!/1000</f>
        <v>#REF!</v>
      </c>
      <c r="BD516" s="176" t="e">
        <f>#REF!/1000</f>
        <v>#REF!</v>
      </c>
      <c r="BE516" s="177" t="e">
        <f>#REF!/1000</f>
        <v>#REF!</v>
      </c>
      <c r="BF516" s="177" t="e">
        <f>#REF!/1000</f>
        <v>#REF!</v>
      </c>
      <c r="BG516" s="178" t="e">
        <f t="shared" si="528"/>
        <v>#REF!</v>
      </c>
    </row>
    <row r="517" ht="16" customHeight="1" spans="1:59">
      <c r="A517" s="22">
        <v>511</v>
      </c>
      <c r="B517" s="39" t="s">
        <v>600</v>
      </c>
      <c r="C517" s="68" t="s">
        <v>601</v>
      </c>
      <c r="D517" s="22">
        <v>196</v>
      </c>
      <c r="E517" s="22">
        <v>4</v>
      </c>
      <c r="F517" s="144">
        <v>2403314048</v>
      </c>
      <c r="G517" s="144" t="s">
        <v>3704</v>
      </c>
      <c r="H517" s="144" t="s">
        <v>3704</v>
      </c>
      <c r="I517" s="144" t="s">
        <v>5352</v>
      </c>
      <c r="J517" s="144" t="s">
        <v>5314</v>
      </c>
      <c r="K517" s="144">
        <f t="shared" si="518"/>
        <v>2</v>
      </c>
      <c r="L517" s="157">
        <v>8</v>
      </c>
      <c r="M517" s="171"/>
      <c r="N517" s="171">
        <v>0.15</v>
      </c>
      <c r="O517" s="171">
        <v>0.5</v>
      </c>
      <c r="P517" s="171">
        <v>0.02</v>
      </c>
      <c r="Q517" s="171"/>
      <c r="R517" s="171">
        <v>0.01</v>
      </c>
      <c r="S517" s="171">
        <v>0.25</v>
      </c>
      <c r="T517" s="171">
        <v>0.07</v>
      </c>
      <c r="U517" s="171"/>
      <c r="V517" s="171"/>
      <c r="W517" s="22">
        <v>4</v>
      </c>
      <c r="X517" s="29">
        <v>38.455</v>
      </c>
      <c r="Y517" s="29">
        <v>153.82</v>
      </c>
      <c r="Z517" s="36">
        <v>47.12</v>
      </c>
      <c r="AA517" s="36">
        <f t="shared" si="519"/>
        <v>4</v>
      </c>
      <c r="AB517" s="29"/>
      <c r="AC517" s="29" t="e">
        <f t="shared" si="520"/>
        <v>#REF!</v>
      </c>
      <c r="AD517" s="29" t="e">
        <f t="shared" si="521"/>
        <v>#REF!</v>
      </c>
      <c r="AE517" s="172" t="e">
        <f t="shared" si="522"/>
        <v>#REF!</v>
      </c>
      <c r="AF517" s="28"/>
      <c r="AG517" s="24">
        <v>2</v>
      </c>
      <c r="AH517" s="173">
        <f t="shared" si="523"/>
        <v>1</v>
      </c>
      <c r="AI517" s="173"/>
      <c r="AJ517" s="173">
        <f t="shared" si="524"/>
        <v>1</v>
      </c>
      <c r="AK517" s="134">
        <f t="shared" si="525"/>
        <v>2</v>
      </c>
      <c r="AL517" s="174">
        <f t="shared" ref="AL517:AU517" si="590">M517</f>
        <v>0</v>
      </c>
      <c r="AM517" s="174">
        <f t="shared" si="590"/>
        <v>0.15</v>
      </c>
      <c r="AN517" s="174">
        <f t="shared" si="590"/>
        <v>0.5</v>
      </c>
      <c r="AO517" s="174">
        <f t="shared" si="590"/>
        <v>0.02</v>
      </c>
      <c r="AP517" s="174">
        <f t="shared" si="590"/>
        <v>0</v>
      </c>
      <c r="AQ517" s="174">
        <f t="shared" si="590"/>
        <v>0.01</v>
      </c>
      <c r="AR517" s="174">
        <f t="shared" si="590"/>
        <v>0.25</v>
      </c>
      <c r="AS517" s="174">
        <f t="shared" si="590"/>
        <v>0.07</v>
      </c>
      <c r="AT517" s="174">
        <f t="shared" si="590"/>
        <v>0</v>
      </c>
      <c r="AU517" s="174">
        <f t="shared" si="590"/>
        <v>0</v>
      </c>
      <c r="AV517" s="175">
        <f t="shared" si="527"/>
        <v>1</v>
      </c>
      <c r="AW517" s="176" t="e">
        <f>#REF!/1000</f>
        <v>#REF!</v>
      </c>
      <c r="AX517" s="176" t="e">
        <f>#REF!/1000</f>
        <v>#REF!</v>
      </c>
      <c r="AY517" s="176" t="e">
        <f>#REF!/1000</f>
        <v>#REF!</v>
      </c>
      <c r="AZ517" s="176" t="e">
        <f>#REF!/1000</f>
        <v>#REF!</v>
      </c>
      <c r="BA517" s="176" t="e">
        <f>#REF!/1000</f>
        <v>#REF!</v>
      </c>
      <c r="BB517" s="176" t="e">
        <f>#REF!/1000</f>
        <v>#REF!</v>
      </c>
      <c r="BC517" s="176" t="e">
        <f>#REF!/1000</f>
        <v>#REF!</v>
      </c>
      <c r="BD517" s="176" t="e">
        <f>#REF!/1000</f>
        <v>#REF!</v>
      </c>
      <c r="BE517" s="177" t="e">
        <f>#REF!/1000</f>
        <v>#REF!</v>
      </c>
      <c r="BF517" s="177" t="e">
        <f>#REF!/1000</f>
        <v>#REF!</v>
      </c>
      <c r="BG517" s="178" t="e">
        <f t="shared" si="528"/>
        <v>#REF!</v>
      </c>
    </row>
    <row r="518" ht="16" customHeight="1" spans="1:59">
      <c r="A518" s="22">
        <v>512</v>
      </c>
      <c r="B518" s="39" t="s">
        <v>6166</v>
      </c>
      <c r="C518" s="68" t="s">
        <v>6167</v>
      </c>
      <c r="D518" s="22">
        <v>123</v>
      </c>
      <c r="E518" s="22">
        <v>1</v>
      </c>
      <c r="F518" s="144">
        <v>2403316017</v>
      </c>
      <c r="G518" s="144" t="s">
        <v>3704</v>
      </c>
      <c r="H518" s="144" t="s">
        <v>3704</v>
      </c>
      <c r="I518" s="144" t="s">
        <v>5352</v>
      </c>
      <c r="J518" s="144" t="s">
        <v>5314</v>
      </c>
      <c r="K518" s="144">
        <f t="shared" si="518"/>
        <v>2</v>
      </c>
      <c r="L518" s="157">
        <v>2</v>
      </c>
      <c r="M518" s="171"/>
      <c r="N518" s="171">
        <v>0.15</v>
      </c>
      <c r="O518" s="171">
        <v>0.5</v>
      </c>
      <c r="P518" s="171">
        <v>0.02</v>
      </c>
      <c r="Q518" s="171"/>
      <c r="R518" s="171">
        <v>0.01</v>
      </c>
      <c r="S518" s="171">
        <v>0.25</v>
      </c>
      <c r="T518" s="171">
        <v>0.07</v>
      </c>
      <c r="U518" s="171"/>
      <c r="V518" s="171"/>
      <c r="W518" s="22">
        <v>1</v>
      </c>
      <c r="X518" s="29">
        <v>76538.46</v>
      </c>
      <c r="Y518" s="29">
        <v>76538.46</v>
      </c>
      <c r="Z518" s="36">
        <v>32396.47</v>
      </c>
      <c r="AA518" s="36">
        <f t="shared" si="519"/>
        <v>1</v>
      </c>
      <c r="AB518" s="29"/>
      <c r="AC518" s="29" t="e">
        <f t="shared" si="520"/>
        <v>#REF!</v>
      </c>
      <c r="AD518" s="29" t="e">
        <f t="shared" si="521"/>
        <v>#REF!</v>
      </c>
      <c r="AE518" s="172" t="e">
        <f t="shared" si="522"/>
        <v>#REF!</v>
      </c>
      <c r="AF518" s="28"/>
      <c r="AG518" s="24">
        <v>2</v>
      </c>
      <c r="AH518" s="173">
        <f t="shared" si="523"/>
        <v>1</v>
      </c>
      <c r="AI518" s="173"/>
      <c r="AJ518" s="173">
        <f t="shared" si="524"/>
        <v>1</v>
      </c>
      <c r="AK518" s="134">
        <f t="shared" si="525"/>
        <v>2</v>
      </c>
      <c r="AL518" s="174">
        <f t="shared" ref="AL518:AU518" si="591">M518</f>
        <v>0</v>
      </c>
      <c r="AM518" s="174">
        <f t="shared" si="591"/>
        <v>0.15</v>
      </c>
      <c r="AN518" s="174">
        <f t="shared" si="591"/>
        <v>0.5</v>
      </c>
      <c r="AO518" s="174">
        <f t="shared" si="591"/>
        <v>0.02</v>
      </c>
      <c r="AP518" s="174">
        <f t="shared" si="591"/>
        <v>0</v>
      </c>
      <c r="AQ518" s="174">
        <f t="shared" si="591"/>
        <v>0.01</v>
      </c>
      <c r="AR518" s="174">
        <f t="shared" si="591"/>
        <v>0.25</v>
      </c>
      <c r="AS518" s="174">
        <f t="shared" si="591"/>
        <v>0.07</v>
      </c>
      <c r="AT518" s="174">
        <f t="shared" si="591"/>
        <v>0</v>
      </c>
      <c r="AU518" s="174">
        <f t="shared" si="591"/>
        <v>0</v>
      </c>
      <c r="AV518" s="175">
        <f t="shared" si="527"/>
        <v>1</v>
      </c>
      <c r="AW518" s="176" t="e">
        <f>#REF!/1000</f>
        <v>#REF!</v>
      </c>
      <c r="AX518" s="176" t="e">
        <f>#REF!/1000</f>
        <v>#REF!</v>
      </c>
      <c r="AY518" s="176" t="e">
        <f>#REF!/1000</f>
        <v>#REF!</v>
      </c>
      <c r="AZ518" s="176" t="e">
        <f>#REF!/1000</f>
        <v>#REF!</v>
      </c>
      <c r="BA518" s="176" t="e">
        <f>#REF!/1000</f>
        <v>#REF!</v>
      </c>
      <c r="BB518" s="176" t="e">
        <f>#REF!/1000</f>
        <v>#REF!</v>
      </c>
      <c r="BC518" s="176" t="e">
        <f>#REF!/1000</f>
        <v>#REF!</v>
      </c>
      <c r="BD518" s="176" t="e">
        <f>#REF!/1000</f>
        <v>#REF!</v>
      </c>
      <c r="BE518" s="177" t="e">
        <f>#REF!/1000</f>
        <v>#REF!</v>
      </c>
      <c r="BF518" s="177" t="e">
        <f>#REF!/1000</f>
        <v>#REF!</v>
      </c>
      <c r="BG518" s="178" t="e">
        <f t="shared" si="528"/>
        <v>#REF!</v>
      </c>
    </row>
    <row r="519" ht="16" customHeight="1" spans="1:59">
      <c r="A519" s="22">
        <v>513</v>
      </c>
      <c r="B519" s="39" t="s">
        <v>6168</v>
      </c>
      <c r="C519" s="68" t="s">
        <v>6169</v>
      </c>
      <c r="D519" s="22">
        <v>231</v>
      </c>
      <c r="E519" s="22">
        <v>1</v>
      </c>
      <c r="F519" s="144">
        <v>82532</v>
      </c>
      <c r="G519" s="144" t="s">
        <v>3704</v>
      </c>
      <c r="H519" s="144" t="s">
        <v>3704</v>
      </c>
      <c r="I519" s="144" t="s">
        <v>5321</v>
      </c>
      <c r="J519" s="144" t="s">
        <v>5314</v>
      </c>
      <c r="K519" s="144">
        <f t="shared" ref="K519:K582" si="592">L519/E519</f>
        <v>2</v>
      </c>
      <c r="L519" s="157">
        <v>2</v>
      </c>
      <c r="M519" s="171"/>
      <c r="N519" s="171">
        <v>0.15</v>
      </c>
      <c r="O519" s="171">
        <v>0.5</v>
      </c>
      <c r="P519" s="171">
        <v>0.02</v>
      </c>
      <c r="Q519" s="171"/>
      <c r="R519" s="171">
        <v>0.01</v>
      </c>
      <c r="S519" s="171">
        <v>0.25</v>
      </c>
      <c r="T519" s="171">
        <v>0.07</v>
      </c>
      <c r="U519" s="171"/>
      <c r="V519" s="171"/>
      <c r="W519" s="22">
        <v>1</v>
      </c>
      <c r="X519" s="29">
        <v>28004.92</v>
      </c>
      <c r="Y519" s="29">
        <v>28004.92</v>
      </c>
      <c r="Z519" s="36">
        <v>13059.66</v>
      </c>
      <c r="AA519" s="36">
        <f t="shared" ref="AA519:AA582" si="593">W519</f>
        <v>1</v>
      </c>
      <c r="AB519" s="29"/>
      <c r="AC519" s="29" t="e">
        <f t="shared" ref="AC519:AC582" si="594">BG519</f>
        <v>#REF!</v>
      </c>
      <c r="AD519" s="29" t="e">
        <f t="shared" ref="AD519:AD582" si="595">AC519-Z519</f>
        <v>#REF!</v>
      </c>
      <c r="AE519" s="172" t="e">
        <f t="shared" ref="AE519:AE582" si="596">AD519/Z519</f>
        <v>#REF!</v>
      </c>
      <c r="AF519" s="28"/>
      <c r="AG519" s="24">
        <v>2</v>
      </c>
      <c r="AH519" s="173">
        <f t="shared" ref="AH519:AH582" si="597">SUM(M519:T519)</f>
        <v>1</v>
      </c>
      <c r="AI519" s="173"/>
      <c r="AJ519" s="173">
        <f t="shared" ref="AJ519:AJ582" si="598">AG519-AH519</f>
        <v>1</v>
      </c>
      <c r="AK519" s="134">
        <f t="shared" ref="AK519:AK582" si="599">L519/E519</f>
        <v>2</v>
      </c>
      <c r="AL519" s="174">
        <f t="shared" ref="AL519:AU519" si="600">M519</f>
        <v>0</v>
      </c>
      <c r="AM519" s="174">
        <f t="shared" si="600"/>
        <v>0.15</v>
      </c>
      <c r="AN519" s="174">
        <f t="shared" si="600"/>
        <v>0.5</v>
      </c>
      <c r="AO519" s="174">
        <f t="shared" si="600"/>
        <v>0.02</v>
      </c>
      <c r="AP519" s="174">
        <f t="shared" si="600"/>
        <v>0</v>
      </c>
      <c r="AQ519" s="174">
        <f t="shared" si="600"/>
        <v>0.01</v>
      </c>
      <c r="AR519" s="174">
        <f t="shared" si="600"/>
        <v>0.25</v>
      </c>
      <c r="AS519" s="174">
        <f t="shared" si="600"/>
        <v>0.07</v>
      </c>
      <c r="AT519" s="174">
        <f t="shared" si="600"/>
        <v>0</v>
      </c>
      <c r="AU519" s="174">
        <f t="shared" si="600"/>
        <v>0</v>
      </c>
      <c r="AV519" s="175">
        <f t="shared" ref="AV519:AV582" si="601">SUM(AL519:AU519)</f>
        <v>1</v>
      </c>
      <c r="AW519" s="176" t="e">
        <f>#REF!/1000</f>
        <v>#REF!</v>
      </c>
      <c r="AX519" s="176" t="e">
        <f>#REF!/1000</f>
        <v>#REF!</v>
      </c>
      <c r="AY519" s="176" t="e">
        <f>#REF!/1000</f>
        <v>#REF!</v>
      </c>
      <c r="AZ519" s="176" t="e">
        <f>#REF!/1000</f>
        <v>#REF!</v>
      </c>
      <c r="BA519" s="176" t="e">
        <f>#REF!/1000</f>
        <v>#REF!</v>
      </c>
      <c r="BB519" s="176" t="e">
        <f>#REF!/1000</f>
        <v>#REF!</v>
      </c>
      <c r="BC519" s="176" t="e">
        <f>#REF!/1000</f>
        <v>#REF!</v>
      </c>
      <c r="BD519" s="176" t="e">
        <f>#REF!/1000</f>
        <v>#REF!</v>
      </c>
      <c r="BE519" s="177" t="e">
        <f>#REF!/1000</f>
        <v>#REF!</v>
      </c>
      <c r="BF519" s="177" t="e">
        <f>#REF!/1000</f>
        <v>#REF!</v>
      </c>
      <c r="BG519" s="178" t="e">
        <f t="shared" ref="BG519:BG582" si="602">ROUND((AL519*AW519+AM519*AX519+AN519*AY519+AO519*AZ519+AP519*BA519+AQ519*BB519+AR519*BC519+AS519*BD519+AT519*BE519+AU519*BF519)*L519,2)</f>
        <v>#REF!</v>
      </c>
    </row>
    <row r="520" ht="16" customHeight="1" spans="1:59">
      <c r="A520" s="22">
        <v>514</v>
      </c>
      <c r="B520" s="39" t="s">
        <v>6170</v>
      </c>
      <c r="C520" s="68" t="s">
        <v>6171</v>
      </c>
      <c r="D520" s="22">
        <v>231</v>
      </c>
      <c r="E520" s="22">
        <v>1</v>
      </c>
      <c r="F520" s="144">
        <v>82533</v>
      </c>
      <c r="G520" s="144" t="s">
        <v>3704</v>
      </c>
      <c r="H520" s="144" t="s">
        <v>3704</v>
      </c>
      <c r="I520" s="144" t="s">
        <v>5321</v>
      </c>
      <c r="J520" s="144" t="s">
        <v>5314</v>
      </c>
      <c r="K520" s="144">
        <f t="shared" si="592"/>
        <v>2</v>
      </c>
      <c r="L520" s="157">
        <v>2</v>
      </c>
      <c r="M520" s="171"/>
      <c r="N520" s="171">
        <v>0.15</v>
      </c>
      <c r="O520" s="171">
        <v>0.5</v>
      </c>
      <c r="P520" s="171">
        <v>0.02</v>
      </c>
      <c r="Q520" s="171"/>
      <c r="R520" s="171">
        <v>0.01</v>
      </c>
      <c r="S520" s="171">
        <v>0.25</v>
      </c>
      <c r="T520" s="171">
        <v>0.07</v>
      </c>
      <c r="U520" s="171"/>
      <c r="V520" s="171"/>
      <c r="W520" s="22">
        <v>1</v>
      </c>
      <c r="X520" s="29">
        <v>25459.02</v>
      </c>
      <c r="Y520" s="29">
        <v>25459.02</v>
      </c>
      <c r="Z520" s="36">
        <v>12279.98</v>
      </c>
      <c r="AA520" s="36">
        <f t="shared" si="593"/>
        <v>1</v>
      </c>
      <c r="AB520" s="29"/>
      <c r="AC520" s="29" t="e">
        <f t="shared" si="594"/>
        <v>#REF!</v>
      </c>
      <c r="AD520" s="29" t="e">
        <f t="shared" si="595"/>
        <v>#REF!</v>
      </c>
      <c r="AE520" s="172" t="e">
        <f t="shared" si="596"/>
        <v>#REF!</v>
      </c>
      <c r="AF520" s="28"/>
      <c r="AG520" s="24">
        <v>2</v>
      </c>
      <c r="AH520" s="173">
        <f t="shared" si="597"/>
        <v>1</v>
      </c>
      <c r="AI520" s="173"/>
      <c r="AJ520" s="173">
        <f t="shared" si="598"/>
        <v>1</v>
      </c>
      <c r="AK520" s="134">
        <f t="shared" si="599"/>
        <v>2</v>
      </c>
      <c r="AL520" s="174">
        <f t="shared" ref="AL520:AU520" si="603">M520</f>
        <v>0</v>
      </c>
      <c r="AM520" s="174">
        <f t="shared" si="603"/>
        <v>0.15</v>
      </c>
      <c r="AN520" s="174">
        <f t="shared" si="603"/>
        <v>0.5</v>
      </c>
      <c r="AO520" s="174">
        <f t="shared" si="603"/>
        <v>0.02</v>
      </c>
      <c r="AP520" s="174">
        <f t="shared" si="603"/>
        <v>0</v>
      </c>
      <c r="AQ520" s="174">
        <f t="shared" si="603"/>
        <v>0.01</v>
      </c>
      <c r="AR520" s="174">
        <f t="shared" si="603"/>
        <v>0.25</v>
      </c>
      <c r="AS520" s="174">
        <f t="shared" si="603"/>
        <v>0.07</v>
      </c>
      <c r="AT520" s="174">
        <f t="shared" si="603"/>
        <v>0</v>
      </c>
      <c r="AU520" s="174">
        <f t="shared" si="603"/>
        <v>0</v>
      </c>
      <c r="AV520" s="175">
        <f t="shared" si="601"/>
        <v>1</v>
      </c>
      <c r="AW520" s="176" t="e">
        <f>#REF!/1000</f>
        <v>#REF!</v>
      </c>
      <c r="AX520" s="176" t="e">
        <f>#REF!/1000</f>
        <v>#REF!</v>
      </c>
      <c r="AY520" s="176" t="e">
        <f>#REF!/1000</f>
        <v>#REF!</v>
      </c>
      <c r="AZ520" s="176" t="e">
        <f>#REF!/1000</f>
        <v>#REF!</v>
      </c>
      <c r="BA520" s="176" t="e">
        <f>#REF!/1000</f>
        <v>#REF!</v>
      </c>
      <c r="BB520" s="176" t="e">
        <f>#REF!/1000</f>
        <v>#REF!</v>
      </c>
      <c r="BC520" s="176" t="e">
        <f>#REF!/1000</f>
        <v>#REF!</v>
      </c>
      <c r="BD520" s="176" t="e">
        <f>#REF!/1000</f>
        <v>#REF!</v>
      </c>
      <c r="BE520" s="177" t="e">
        <f>#REF!/1000</f>
        <v>#REF!</v>
      </c>
      <c r="BF520" s="177" t="e">
        <f>#REF!/1000</f>
        <v>#REF!</v>
      </c>
      <c r="BG520" s="178" t="e">
        <f t="shared" si="602"/>
        <v>#REF!</v>
      </c>
    </row>
    <row r="521" ht="16" customHeight="1" spans="1:59">
      <c r="A521" s="22">
        <v>515</v>
      </c>
      <c r="B521" s="39" t="s">
        <v>6172</v>
      </c>
      <c r="C521" s="68" t="s">
        <v>6173</v>
      </c>
      <c r="D521" s="22">
        <v>172</v>
      </c>
      <c r="E521" s="22">
        <v>1</v>
      </c>
      <c r="F521" s="144">
        <v>82549</v>
      </c>
      <c r="G521" s="144" t="s">
        <v>3688</v>
      </c>
      <c r="H521" s="144" t="s">
        <v>3699</v>
      </c>
      <c r="I521" s="144" t="s">
        <v>5317</v>
      </c>
      <c r="J521" s="144" t="s">
        <v>5314</v>
      </c>
      <c r="K521" s="144">
        <f t="shared" si="592"/>
        <v>2</v>
      </c>
      <c r="L521" s="157">
        <v>2</v>
      </c>
      <c r="M521" s="171"/>
      <c r="N521" s="171">
        <v>0.15</v>
      </c>
      <c r="O521" s="171">
        <v>0.5</v>
      </c>
      <c r="P521" s="171">
        <v>0.02</v>
      </c>
      <c r="Q521" s="171"/>
      <c r="R521" s="171">
        <v>0.01</v>
      </c>
      <c r="S521" s="171">
        <v>0.25</v>
      </c>
      <c r="T521" s="171">
        <v>0.07</v>
      </c>
      <c r="U521" s="171"/>
      <c r="V521" s="171"/>
      <c r="W521" s="22">
        <v>1</v>
      </c>
      <c r="X521" s="29">
        <v>446.25</v>
      </c>
      <c r="Y521" s="29">
        <v>446.25</v>
      </c>
      <c r="Z521" s="36">
        <v>126.7</v>
      </c>
      <c r="AA521" s="36">
        <f t="shared" si="593"/>
        <v>1</v>
      </c>
      <c r="AB521" s="29"/>
      <c r="AC521" s="29" t="e">
        <f t="shared" si="594"/>
        <v>#REF!</v>
      </c>
      <c r="AD521" s="29" t="e">
        <f t="shared" si="595"/>
        <v>#REF!</v>
      </c>
      <c r="AE521" s="172" t="e">
        <f t="shared" si="596"/>
        <v>#REF!</v>
      </c>
      <c r="AF521" s="28"/>
      <c r="AG521" s="24">
        <v>2</v>
      </c>
      <c r="AH521" s="173">
        <f t="shared" si="597"/>
        <v>1</v>
      </c>
      <c r="AI521" s="173"/>
      <c r="AJ521" s="173">
        <f t="shared" si="598"/>
        <v>1</v>
      </c>
      <c r="AK521" s="134">
        <f t="shared" si="599"/>
        <v>2</v>
      </c>
      <c r="AL521" s="174">
        <f t="shared" ref="AL521:AU521" si="604">M521</f>
        <v>0</v>
      </c>
      <c r="AM521" s="174">
        <f t="shared" si="604"/>
        <v>0.15</v>
      </c>
      <c r="AN521" s="174">
        <f t="shared" si="604"/>
        <v>0.5</v>
      </c>
      <c r="AO521" s="174">
        <f t="shared" si="604"/>
        <v>0.02</v>
      </c>
      <c r="AP521" s="174">
        <f t="shared" si="604"/>
        <v>0</v>
      </c>
      <c r="AQ521" s="174">
        <f t="shared" si="604"/>
        <v>0.01</v>
      </c>
      <c r="AR521" s="174">
        <f t="shared" si="604"/>
        <v>0.25</v>
      </c>
      <c r="AS521" s="174">
        <f t="shared" si="604"/>
        <v>0.07</v>
      </c>
      <c r="AT521" s="174">
        <f t="shared" si="604"/>
        <v>0</v>
      </c>
      <c r="AU521" s="174">
        <f t="shared" si="604"/>
        <v>0</v>
      </c>
      <c r="AV521" s="175">
        <f t="shared" si="601"/>
        <v>1</v>
      </c>
      <c r="AW521" s="176" t="e">
        <f>#REF!/1000</f>
        <v>#REF!</v>
      </c>
      <c r="AX521" s="176" t="e">
        <f>#REF!/1000</f>
        <v>#REF!</v>
      </c>
      <c r="AY521" s="176" t="e">
        <f>#REF!/1000</f>
        <v>#REF!</v>
      </c>
      <c r="AZ521" s="176" t="e">
        <f>#REF!/1000</f>
        <v>#REF!</v>
      </c>
      <c r="BA521" s="176" t="e">
        <f>#REF!/1000</f>
        <v>#REF!</v>
      </c>
      <c r="BB521" s="176" t="e">
        <f>#REF!/1000</f>
        <v>#REF!</v>
      </c>
      <c r="BC521" s="176" t="e">
        <f>#REF!/1000</f>
        <v>#REF!</v>
      </c>
      <c r="BD521" s="176" t="e">
        <f>#REF!/1000</f>
        <v>#REF!</v>
      </c>
      <c r="BE521" s="177" t="e">
        <f>#REF!/1000</f>
        <v>#REF!</v>
      </c>
      <c r="BF521" s="177" t="e">
        <f>#REF!/1000</f>
        <v>#REF!</v>
      </c>
      <c r="BG521" s="178" t="e">
        <f t="shared" si="602"/>
        <v>#REF!</v>
      </c>
    </row>
    <row r="522" ht="16" customHeight="1" spans="1:59">
      <c r="A522" s="22">
        <v>516</v>
      </c>
      <c r="B522" s="39" t="s">
        <v>6174</v>
      </c>
      <c r="C522" s="68" t="s">
        <v>6175</v>
      </c>
      <c r="D522" s="22">
        <v>130</v>
      </c>
      <c r="E522" s="22">
        <v>1</v>
      </c>
      <c r="F522" s="144">
        <v>130720</v>
      </c>
      <c r="G522" s="144" t="s">
        <v>3688</v>
      </c>
      <c r="H522" s="144" t="s">
        <v>3699</v>
      </c>
      <c r="I522" s="144" t="s">
        <v>5317</v>
      </c>
      <c r="J522" s="144" t="s">
        <v>5314</v>
      </c>
      <c r="K522" s="144">
        <f t="shared" si="592"/>
        <v>3</v>
      </c>
      <c r="L522" s="157">
        <v>3</v>
      </c>
      <c r="M522" s="171">
        <v>0.5</v>
      </c>
      <c r="N522" s="171">
        <v>0.05</v>
      </c>
      <c r="O522" s="171"/>
      <c r="P522" s="171">
        <v>0.22</v>
      </c>
      <c r="Q522" s="171"/>
      <c r="R522" s="171"/>
      <c r="S522" s="171">
        <v>0.1</v>
      </c>
      <c r="T522" s="171">
        <v>0.13</v>
      </c>
      <c r="U522" s="171"/>
      <c r="V522" s="171"/>
      <c r="W522" s="22">
        <v>1</v>
      </c>
      <c r="X522" s="29">
        <v>764.15</v>
      </c>
      <c r="Y522" s="29">
        <v>764.15</v>
      </c>
      <c r="Z522" s="36">
        <v>224.16</v>
      </c>
      <c r="AA522" s="36">
        <f t="shared" si="593"/>
        <v>1</v>
      </c>
      <c r="AB522" s="29"/>
      <c r="AC522" s="29" t="e">
        <f t="shared" si="594"/>
        <v>#REF!</v>
      </c>
      <c r="AD522" s="29" t="e">
        <f t="shared" si="595"/>
        <v>#REF!</v>
      </c>
      <c r="AE522" s="172" t="e">
        <f t="shared" si="596"/>
        <v>#REF!</v>
      </c>
      <c r="AF522" s="28"/>
      <c r="AG522" s="24">
        <v>3</v>
      </c>
      <c r="AH522" s="173">
        <f t="shared" si="597"/>
        <v>1</v>
      </c>
      <c r="AI522" s="173">
        <v>3</v>
      </c>
      <c r="AJ522" s="173">
        <f t="shared" si="598"/>
        <v>2</v>
      </c>
      <c r="AK522" s="134">
        <f t="shared" si="599"/>
        <v>3</v>
      </c>
      <c r="AL522" s="174">
        <f t="shared" ref="AL522:AU522" si="605">M522</f>
        <v>0.5</v>
      </c>
      <c r="AM522" s="174">
        <f t="shared" si="605"/>
        <v>0.05</v>
      </c>
      <c r="AN522" s="174">
        <f t="shared" si="605"/>
        <v>0</v>
      </c>
      <c r="AO522" s="174">
        <f t="shared" si="605"/>
        <v>0.22</v>
      </c>
      <c r="AP522" s="174">
        <f t="shared" si="605"/>
        <v>0</v>
      </c>
      <c r="AQ522" s="174">
        <f t="shared" si="605"/>
        <v>0</v>
      </c>
      <c r="AR522" s="174">
        <f t="shared" si="605"/>
        <v>0.1</v>
      </c>
      <c r="AS522" s="174">
        <f t="shared" si="605"/>
        <v>0.13</v>
      </c>
      <c r="AT522" s="174">
        <f t="shared" si="605"/>
        <v>0</v>
      </c>
      <c r="AU522" s="174">
        <f t="shared" si="605"/>
        <v>0</v>
      </c>
      <c r="AV522" s="175">
        <f t="shared" si="601"/>
        <v>1</v>
      </c>
      <c r="AW522" s="176" t="e">
        <f>#REF!/1000</f>
        <v>#REF!</v>
      </c>
      <c r="AX522" s="176" t="e">
        <f>#REF!/1000</f>
        <v>#REF!</v>
      </c>
      <c r="AY522" s="176" t="e">
        <f>#REF!/1000</f>
        <v>#REF!</v>
      </c>
      <c r="AZ522" s="176" t="e">
        <f>#REF!/1000</f>
        <v>#REF!</v>
      </c>
      <c r="BA522" s="176" t="e">
        <f>#REF!/1000</f>
        <v>#REF!</v>
      </c>
      <c r="BB522" s="176" t="e">
        <f>#REF!/1000</f>
        <v>#REF!</v>
      </c>
      <c r="BC522" s="176" t="e">
        <f>#REF!/1000</f>
        <v>#REF!</v>
      </c>
      <c r="BD522" s="176" t="e">
        <f>#REF!/1000</f>
        <v>#REF!</v>
      </c>
      <c r="BE522" s="177" t="e">
        <f>#REF!/1000</f>
        <v>#REF!</v>
      </c>
      <c r="BF522" s="177" t="e">
        <f>#REF!/1000</f>
        <v>#REF!</v>
      </c>
      <c r="BG522" s="178" t="e">
        <f t="shared" si="602"/>
        <v>#REF!</v>
      </c>
    </row>
    <row r="523" ht="16" customHeight="1" spans="1:59">
      <c r="A523" s="22">
        <v>517</v>
      </c>
      <c r="B523" s="39" t="s">
        <v>6176</v>
      </c>
      <c r="C523" s="68" t="s">
        <v>6177</v>
      </c>
      <c r="D523" s="22">
        <v>130</v>
      </c>
      <c r="E523" s="22">
        <v>3</v>
      </c>
      <c r="F523" s="144">
        <v>130634</v>
      </c>
      <c r="G523" s="144" t="s">
        <v>3688</v>
      </c>
      <c r="H523" s="144" t="s">
        <v>3699</v>
      </c>
      <c r="I523" s="144" t="s">
        <v>5317</v>
      </c>
      <c r="J523" s="144" t="s">
        <v>5314</v>
      </c>
      <c r="K523" s="144">
        <f t="shared" si="592"/>
        <v>1.56666666666667</v>
      </c>
      <c r="L523" s="157">
        <v>4.70000000000001</v>
      </c>
      <c r="M523" s="171">
        <v>0.5</v>
      </c>
      <c r="N523" s="171">
        <v>0.051063829787234</v>
      </c>
      <c r="O523" s="171"/>
      <c r="P523" s="171">
        <v>0.219148936170213</v>
      </c>
      <c r="Q523" s="171"/>
      <c r="R523" s="171"/>
      <c r="S523" s="171">
        <v>0.1</v>
      </c>
      <c r="T523" s="171">
        <v>0.129787234042553</v>
      </c>
      <c r="U523" s="171"/>
      <c r="V523" s="171"/>
      <c r="W523" s="22">
        <v>3</v>
      </c>
      <c r="X523" s="29">
        <v>565.403333333333</v>
      </c>
      <c r="Y523" s="29">
        <v>1696.21</v>
      </c>
      <c r="Z523" s="36">
        <v>497.04</v>
      </c>
      <c r="AA523" s="36">
        <f t="shared" si="593"/>
        <v>3</v>
      </c>
      <c r="AB523" s="29"/>
      <c r="AC523" s="29" t="e">
        <f t="shared" si="594"/>
        <v>#REF!</v>
      </c>
      <c r="AD523" s="29" t="e">
        <f t="shared" si="595"/>
        <v>#REF!</v>
      </c>
      <c r="AE523" s="172" t="e">
        <f t="shared" si="596"/>
        <v>#REF!</v>
      </c>
      <c r="AF523" s="28"/>
      <c r="AG523" s="24">
        <v>4.7</v>
      </c>
      <c r="AH523" s="173">
        <f t="shared" si="597"/>
        <v>1</v>
      </c>
      <c r="AI523" s="173">
        <v>4.7</v>
      </c>
      <c r="AJ523" s="173">
        <f t="shared" si="598"/>
        <v>3.7</v>
      </c>
      <c r="AK523" s="134">
        <f t="shared" si="599"/>
        <v>1.56666666666667</v>
      </c>
      <c r="AL523" s="174">
        <f t="shared" ref="AL523:AU523" si="606">M523</f>
        <v>0.5</v>
      </c>
      <c r="AM523" s="174">
        <f t="shared" si="606"/>
        <v>0.051063829787234</v>
      </c>
      <c r="AN523" s="174">
        <f t="shared" si="606"/>
        <v>0</v>
      </c>
      <c r="AO523" s="174">
        <f t="shared" si="606"/>
        <v>0.219148936170213</v>
      </c>
      <c r="AP523" s="174">
        <f t="shared" si="606"/>
        <v>0</v>
      </c>
      <c r="AQ523" s="174">
        <f t="shared" si="606"/>
        <v>0</v>
      </c>
      <c r="AR523" s="174">
        <f t="shared" si="606"/>
        <v>0.1</v>
      </c>
      <c r="AS523" s="174">
        <f t="shared" si="606"/>
        <v>0.129787234042553</v>
      </c>
      <c r="AT523" s="174">
        <f t="shared" si="606"/>
        <v>0</v>
      </c>
      <c r="AU523" s="174">
        <f t="shared" si="606"/>
        <v>0</v>
      </c>
      <c r="AV523" s="175">
        <f t="shared" si="601"/>
        <v>1</v>
      </c>
      <c r="AW523" s="176" t="e">
        <f>#REF!/1000</f>
        <v>#REF!</v>
      </c>
      <c r="AX523" s="176" t="e">
        <f>#REF!/1000</f>
        <v>#REF!</v>
      </c>
      <c r="AY523" s="176" t="e">
        <f>#REF!/1000</f>
        <v>#REF!</v>
      </c>
      <c r="AZ523" s="176" t="e">
        <f>#REF!/1000</f>
        <v>#REF!</v>
      </c>
      <c r="BA523" s="176" t="e">
        <f>#REF!/1000</f>
        <v>#REF!</v>
      </c>
      <c r="BB523" s="176" t="e">
        <f>#REF!/1000</f>
        <v>#REF!</v>
      </c>
      <c r="BC523" s="176" t="e">
        <f>#REF!/1000</f>
        <v>#REF!</v>
      </c>
      <c r="BD523" s="176" t="e">
        <f>#REF!/1000</f>
        <v>#REF!</v>
      </c>
      <c r="BE523" s="177" t="e">
        <f>#REF!/1000</f>
        <v>#REF!</v>
      </c>
      <c r="BF523" s="177" t="e">
        <f>#REF!/1000</f>
        <v>#REF!</v>
      </c>
      <c r="BG523" s="178" t="e">
        <f t="shared" si="602"/>
        <v>#REF!</v>
      </c>
    </row>
    <row r="524" ht="16" customHeight="1" spans="1:59">
      <c r="A524" s="22">
        <v>518</v>
      </c>
      <c r="B524" s="39" t="s">
        <v>6178</v>
      </c>
      <c r="C524" s="68" t="s">
        <v>6179</v>
      </c>
      <c r="D524" s="22">
        <v>130</v>
      </c>
      <c r="E524" s="22">
        <v>5</v>
      </c>
      <c r="F524" s="144">
        <v>130664</v>
      </c>
      <c r="G524" s="144" t="s">
        <v>3688</v>
      </c>
      <c r="H524" s="144" t="s">
        <v>3699</v>
      </c>
      <c r="I524" s="144" t="s">
        <v>5317</v>
      </c>
      <c r="J524" s="144" t="s">
        <v>5314</v>
      </c>
      <c r="K524" s="144">
        <f t="shared" si="592"/>
        <v>1</v>
      </c>
      <c r="L524" s="157">
        <v>5</v>
      </c>
      <c r="M524" s="171">
        <v>0.5</v>
      </c>
      <c r="N524" s="171">
        <v>0.05</v>
      </c>
      <c r="O524" s="171"/>
      <c r="P524" s="171">
        <v>0.22</v>
      </c>
      <c r="Q524" s="171"/>
      <c r="R524" s="171"/>
      <c r="S524" s="171">
        <v>0.1</v>
      </c>
      <c r="T524" s="171">
        <v>0.13</v>
      </c>
      <c r="U524" s="171"/>
      <c r="V524" s="171"/>
      <c r="W524" s="22">
        <v>5</v>
      </c>
      <c r="X524" s="29">
        <v>191.45</v>
      </c>
      <c r="Y524" s="29">
        <v>957.25</v>
      </c>
      <c r="Z524" s="36">
        <v>292.4</v>
      </c>
      <c r="AA524" s="36">
        <f t="shared" si="593"/>
        <v>5</v>
      </c>
      <c r="AB524" s="29"/>
      <c r="AC524" s="29" t="e">
        <f t="shared" si="594"/>
        <v>#REF!</v>
      </c>
      <c r="AD524" s="29" t="e">
        <f t="shared" si="595"/>
        <v>#REF!</v>
      </c>
      <c r="AE524" s="172" t="e">
        <f t="shared" si="596"/>
        <v>#REF!</v>
      </c>
      <c r="AF524" s="28"/>
      <c r="AG524" s="24">
        <v>5</v>
      </c>
      <c r="AH524" s="173">
        <f t="shared" si="597"/>
        <v>1</v>
      </c>
      <c r="AI524" s="173">
        <v>5</v>
      </c>
      <c r="AJ524" s="173">
        <f t="shared" si="598"/>
        <v>4</v>
      </c>
      <c r="AK524" s="134">
        <f t="shared" si="599"/>
        <v>1</v>
      </c>
      <c r="AL524" s="174">
        <f t="shared" ref="AL524:AU524" si="607">M524</f>
        <v>0.5</v>
      </c>
      <c r="AM524" s="174">
        <f t="shared" si="607"/>
        <v>0.05</v>
      </c>
      <c r="AN524" s="174">
        <f t="shared" si="607"/>
        <v>0</v>
      </c>
      <c r="AO524" s="174">
        <f t="shared" si="607"/>
        <v>0.22</v>
      </c>
      <c r="AP524" s="174">
        <f t="shared" si="607"/>
        <v>0</v>
      </c>
      <c r="AQ524" s="174">
        <f t="shared" si="607"/>
        <v>0</v>
      </c>
      <c r="AR524" s="174">
        <f t="shared" si="607"/>
        <v>0.1</v>
      </c>
      <c r="AS524" s="174">
        <f t="shared" si="607"/>
        <v>0.13</v>
      </c>
      <c r="AT524" s="174">
        <f t="shared" si="607"/>
        <v>0</v>
      </c>
      <c r="AU524" s="174">
        <f t="shared" si="607"/>
        <v>0</v>
      </c>
      <c r="AV524" s="175">
        <f t="shared" si="601"/>
        <v>1</v>
      </c>
      <c r="AW524" s="176" t="e">
        <f>#REF!/1000</f>
        <v>#REF!</v>
      </c>
      <c r="AX524" s="176" t="e">
        <f>#REF!/1000</f>
        <v>#REF!</v>
      </c>
      <c r="AY524" s="176" t="e">
        <f>#REF!/1000</f>
        <v>#REF!</v>
      </c>
      <c r="AZ524" s="176" t="e">
        <f>#REF!/1000</f>
        <v>#REF!</v>
      </c>
      <c r="BA524" s="176" t="e">
        <f>#REF!/1000</f>
        <v>#REF!</v>
      </c>
      <c r="BB524" s="176" t="e">
        <f>#REF!/1000</f>
        <v>#REF!</v>
      </c>
      <c r="BC524" s="176" t="e">
        <f>#REF!/1000</f>
        <v>#REF!</v>
      </c>
      <c r="BD524" s="176" t="e">
        <f>#REF!/1000</f>
        <v>#REF!</v>
      </c>
      <c r="BE524" s="177" t="e">
        <f>#REF!/1000</f>
        <v>#REF!</v>
      </c>
      <c r="BF524" s="177" t="e">
        <f>#REF!/1000</f>
        <v>#REF!</v>
      </c>
      <c r="BG524" s="178" t="e">
        <f t="shared" si="602"/>
        <v>#REF!</v>
      </c>
    </row>
    <row r="525" ht="16" customHeight="1" spans="1:59">
      <c r="A525" s="22">
        <v>519</v>
      </c>
      <c r="B525" s="39" t="s">
        <v>617</v>
      </c>
      <c r="C525" s="68" t="s">
        <v>618</v>
      </c>
      <c r="D525" s="22">
        <v>145</v>
      </c>
      <c r="E525" s="22">
        <v>1</v>
      </c>
      <c r="F525" s="144">
        <v>2403315186</v>
      </c>
      <c r="G525" s="144" t="s">
        <v>3704</v>
      </c>
      <c r="H525" s="144" t="s">
        <v>3704</v>
      </c>
      <c r="I525" s="144" t="s">
        <v>5352</v>
      </c>
      <c r="J525" s="144" t="s">
        <v>5314</v>
      </c>
      <c r="K525" s="144">
        <f t="shared" si="592"/>
        <v>2</v>
      </c>
      <c r="L525" s="157">
        <v>2</v>
      </c>
      <c r="M525" s="171">
        <v>0.5</v>
      </c>
      <c r="N525" s="171">
        <v>0.05</v>
      </c>
      <c r="O525" s="171"/>
      <c r="P525" s="171">
        <v>0.22</v>
      </c>
      <c r="Q525" s="171"/>
      <c r="R525" s="171"/>
      <c r="S525" s="171">
        <v>0.1</v>
      </c>
      <c r="T525" s="171">
        <v>0.13</v>
      </c>
      <c r="U525" s="171"/>
      <c r="V525" s="171"/>
      <c r="W525" s="22">
        <v>1</v>
      </c>
      <c r="X525" s="29">
        <v>12932.95</v>
      </c>
      <c r="Y525" s="29">
        <v>12932.95</v>
      </c>
      <c r="Z525" s="36">
        <v>5792.1</v>
      </c>
      <c r="AA525" s="36">
        <f t="shared" si="593"/>
        <v>1</v>
      </c>
      <c r="AB525" s="29"/>
      <c r="AC525" s="29" t="e">
        <f t="shared" si="594"/>
        <v>#REF!</v>
      </c>
      <c r="AD525" s="29" t="e">
        <f t="shared" si="595"/>
        <v>#REF!</v>
      </c>
      <c r="AE525" s="172" t="e">
        <f t="shared" si="596"/>
        <v>#REF!</v>
      </c>
      <c r="AF525" s="28"/>
      <c r="AG525" s="24">
        <v>2</v>
      </c>
      <c r="AH525" s="173">
        <f t="shared" si="597"/>
        <v>1</v>
      </c>
      <c r="AI525" s="173">
        <v>2</v>
      </c>
      <c r="AJ525" s="173">
        <f t="shared" si="598"/>
        <v>1</v>
      </c>
      <c r="AK525" s="134">
        <f t="shared" si="599"/>
        <v>2</v>
      </c>
      <c r="AL525" s="174">
        <f t="shared" ref="AL525:AU525" si="608">M525</f>
        <v>0.5</v>
      </c>
      <c r="AM525" s="174">
        <f t="shared" si="608"/>
        <v>0.05</v>
      </c>
      <c r="AN525" s="174">
        <f t="shared" si="608"/>
        <v>0</v>
      </c>
      <c r="AO525" s="174">
        <f t="shared" si="608"/>
        <v>0.22</v>
      </c>
      <c r="AP525" s="174">
        <f t="shared" si="608"/>
        <v>0</v>
      </c>
      <c r="AQ525" s="174">
        <f t="shared" si="608"/>
        <v>0</v>
      </c>
      <c r="AR525" s="174">
        <f t="shared" si="608"/>
        <v>0.1</v>
      </c>
      <c r="AS525" s="174">
        <f t="shared" si="608"/>
        <v>0.13</v>
      </c>
      <c r="AT525" s="174">
        <f t="shared" si="608"/>
        <v>0</v>
      </c>
      <c r="AU525" s="174">
        <f t="shared" si="608"/>
        <v>0</v>
      </c>
      <c r="AV525" s="175">
        <f t="shared" si="601"/>
        <v>1</v>
      </c>
      <c r="AW525" s="176" t="e">
        <f>#REF!/1000</f>
        <v>#REF!</v>
      </c>
      <c r="AX525" s="176" t="e">
        <f>#REF!/1000</f>
        <v>#REF!</v>
      </c>
      <c r="AY525" s="176" t="e">
        <f>#REF!/1000</f>
        <v>#REF!</v>
      </c>
      <c r="AZ525" s="176" t="e">
        <f>#REF!/1000</f>
        <v>#REF!</v>
      </c>
      <c r="BA525" s="176" t="e">
        <f>#REF!/1000</f>
        <v>#REF!</v>
      </c>
      <c r="BB525" s="176" t="e">
        <f>#REF!/1000</f>
        <v>#REF!</v>
      </c>
      <c r="BC525" s="176" t="e">
        <f>#REF!/1000</f>
        <v>#REF!</v>
      </c>
      <c r="BD525" s="176" t="e">
        <f>#REF!/1000</f>
        <v>#REF!</v>
      </c>
      <c r="BE525" s="177" t="e">
        <f>#REF!/1000</f>
        <v>#REF!</v>
      </c>
      <c r="BF525" s="177" t="e">
        <f>#REF!/1000</f>
        <v>#REF!</v>
      </c>
      <c r="BG525" s="178" t="e">
        <f t="shared" si="602"/>
        <v>#REF!</v>
      </c>
    </row>
    <row r="526" ht="16" customHeight="1" spans="1:59">
      <c r="A526" s="22">
        <v>520</v>
      </c>
      <c r="B526" s="39" t="s">
        <v>6180</v>
      </c>
      <c r="C526" s="68" t="s">
        <v>6181</v>
      </c>
      <c r="D526" s="22">
        <v>191</v>
      </c>
      <c r="E526" s="22">
        <v>8</v>
      </c>
      <c r="F526" s="144">
        <v>2605120603</v>
      </c>
      <c r="G526" s="144" t="s">
        <v>5794</v>
      </c>
      <c r="H526" s="144" t="s">
        <v>3696</v>
      </c>
      <c r="I526" s="144" t="s">
        <v>5331</v>
      </c>
      <c r="J526" s="144" t="s">
        <v>5327</v>
      </c>
      <c r="K526" s="144">
        <f t="shared" si="592"/>
        <v>0.615</v>
      </c>
      <c r="L526" s="157">
        <v>4.92</v>
      </c>
      <c r="M526" s="171"/>
      <c r="N526" s="171">
        <v>1</v>
      </c>
      <c r="O526" s="171"/>
      <c r="P526" s="171"/>
      <c r="Q526" s="171"/>
      <c r="R526" s="171"/>
      <c r="S526" s="171"/>
      <c r="T526" s="171"/>
      <c r="U526" s="171"/>
      <c r="V526" s="171"/>
      <c r="W526" s="22">
        <v>8</v>
      </c>
      <c r="X526" s="29">
        <v>122</v>
      </c>
      <c r="Y526" s="29">
        <v>976</v>
      </c>
      <c r="Z526" s="36">
        <v>701.68</v>
      </c>
      <c r="AA526" s="36">
        <f t="shared" si="593"/>
        <v>8</v>
      </c>
      <c r="AB526" s="29"/>
      <c r="AC526" s="29" t="e">
        <f t="shared" si="594"/>
        <v>#REF!</v>
      </c>
      <c r="AD526" s="29" t="e">
        <f t="shared" si="595"/>
        <v>#REF!</v>
      </c>
      <c r="AE526" s="172" t="e">
        <f t="shared" si="596"/>
        <v>#REF!</v>
      </c>
      <c r="AF526" s="28"/>
      <c r="AG526" s="24">
        <v>4.89</v>
      </c>
      <c r="AH526" s="173">
        <f t="shared" si="597"/>
        <v>1</v>
      </c>
      <c r="AI526" s="173">
        <v>4.89</v>
      </c>
      <c r="AJ526" s="173">
        <f t="shared" si="598"/>
        <v>3.89</v>
      </c>
      <c r="AK526" s="134">
        <f t="shared" si="599"/>
        <v>0.615</v>
      </c>
      <c r="AL526" s="174">
        <f t="shared" ref="AL526:AU526" si="609">M526</f>
        <v>0</v>
      </c>
      <c r="AM526" s="174">
        <f t="shared" si="609"/>
        <v>1</v>
      </c>
      <c r="AN526" s="174">
        <f t="shared" si="609"/>
        <v>0</v>
      </c>
      <c r="AO526" s="174">
        <f t="shared" si="609"/>
        <v>0</v>
      </c>
      <c r="AP526" s="174">
        <f t="shared" si="609"/>
        <v>0</v>
      </c>
      <c r="AQ526" s="174">
        <f t="shared" si="609"/>
        <v>0</v>
      </c>
      <c r="AR526" s="174">
        <f t="shared" si="609"/>
        <v>0</v>
      </c>
      <c r="AS526" s="174">
        <f t="shared" si="609"/>
        <v>0</v>
      </c>
      <c r="AT526" s="174">
        <f t="shared" si="609"/>
        <v>0</v>
      </c>
      <c r="AU526" s="174">
        <f t="shared" si="609"/>
        <v>0</v>
      </c>
      <c r="AV526" s="175">
        <f t="shared" si="601"/>
        <v>1</v>
      </c>
      <c r="AW526" s="176" t="e">
        <f>#REF!/1000</f>
        <v>#REF!</v>
      </c>
      <c r="AX526" s="176" t="e">
        <f>#REF!/1000</f>
        <v>#REF!</v>
      </c>
      <c r="AY526" s="176" t="e">
        <f>#REF!/1000</f>
        <v>#REF!</v>
      </c>
      <c r="AZ526" s="176" t="e">
        <f>#REF!/1000</f>
        <v>#REF!</v>
      </c>
      <c r="BA526" s="176" t="e">
        <f>#REF!/1000</f>
        <v>#REF!</v>
      </c>
      <c r="BB526" s="176" t="e">
        <f>#REF!/1000</f>
        <v>#REF!</v>
      </c>
      <c r="BC526" s="176" t="e">
        <f>#REF!/1000</f>
        <v>#REF!</v>
      </c>
      <c r="BD526" s="176" t="e">
        <f>#REF!/1000</f>
        <v>#REF!</v>
      </c>
      <c r="BE526" s="177" t="e">
        <f>#REF!/1000</f>
        <v>#REF!</v>
      </c>
      <c r="BF526" s="177" t="e">
        <f>#REF!/1000</f>
        <v>#REF!</v>
      </c>
      <c r="BG526" s="178" t="e">
        <f t="shared" si="602"/>
        <v>#REF!</v>
      </c>
    </row>
    <row r="527" ht="16" customHeight="1" spans="1:59">
      <c r="A527" s="22">
        <v>521</v>
      </c>
      <c r="B527" s="39" t="s">
        <v>6182</v>
      </c>
      <c r="C527" s="68" t="s">
        <v>6183</v>
      </c>
      <c r="D527" s="22">
        <v>191</v>
      </c>
      <c r="E527" s="22">
        <v>8</v>
      </c>
      <c r="F527" s="144">
        <v>2605133526</v>
      </c>
      <c r="G527" s="144" t="s">
        <v>5794</v>
      </c>
      <c r="H527" s="144" t="s">
        <v>3696</v>
      </c>
      <c r="I527" s="144" t="s">
        <v>5331</v>
      </c>
      <c r="J527" s="144" t="s">
        <v>5327</v>
      </c>
      <c r="K527" s="144">
        <f t="shared" si="592"/>
        <v>0.855</v>
      </c>
      <c r="L527" s="157">
        <v>6.84</v>
      </c>
      <c r="M527" s="171"/>
      <c r="N527" s="171">
        <v>1</v>
      </c>
      <c r="O527" s="171"/>
      <c r="P527" s="171"/>
      <c r="Q527" s="171"/>
      <c r="R527" s="171"/>
      <c r="S527" s="171"/>
      <c r="T527" s="171"/>
      <c r="U527" s="171"/>
      <c r="V527" s="171"/>
      <c r="W527" s="22">
        <v>8</v>
      </c>
      <c r="X527" s="29">
        <v>90</v>
      </c>
      <c r="Y527" s="29">
        <v>720</v>
      </c>
      <c r="Z527" s="36">
        <v>233.92</v>
      </c>
      <c r="AA527" s="36">
        <f t="shared" si="593"/>
        <v>8</v>
      </c>
      <c r="AB527" s="29"/>
      <c r="AC527" s="29" t="e">
        <f t="shared" si="594"/>
        <v>#REF!</v>
      </c>
      <c r="AD527" s="29" t="e">
        <f t="shared" si="595"/>
        <v>#REF!</v>
      </c>
      <c r="AE527" s="172" t="e">
        <f t="shared" si="596"/>
        <v>#REF!</v>
      </c>
      <c r="AF527" s="28"/>
      <c r="AG527" s="24">
        <v>7.05</v>
      </c>
      <c r="AH527" s="173">
        <f t="shared" si="597"/>
        <v>1</v>
      </c>
      <c r="AI527" s="173">
        <v>7.055</v>
      </c>
      <c r="AJ527" s="173">
        <f t="shared" si="598"/>
        <v>6.05</v>
      </c>
      <c r="AK527" s="134">
        <f t="shared" si="599"/>
        <v>0.855</v>
      </c>
      <c r="AL527" s="174">
        <f t="shared" ref="AL527:AU527" si="610">M527</f>
        <v>0</v>
      </c>
      <c r="AM527" s="174">
        <f t="shared" si="610"/>
        <v>1</v>
      </c>
      <c r="AN527" s="174">
        <f t="shared" si="610"/>
        <v>0</v>
      </c>
      <c r="AO527" s="174">
        <f t="shared" si="610"/>
        <v>0</v>
      </c>
      <c r="AP527" s="174">
        <f t="shared" si="610"/>
        <v>0</v>
      </c>
      <c r="AQ527" s="174">
        <f t="shared" si="610"/>
        <v>0</v>
      </c>
      <c r="AR527" s="174">
        <f t="shared" si="610"/>
        <v>0</v>
      </c>
      <c r="AS527" s="174">
        <f t="shared" si="610"/>
        <v>0</v>
      </c>
      <c r="AT527" s="174">
        <f t="shared" si="610"/>
        <v>0</v>
      </c>
      <c r="AU527" s="174">
        <f t="shared" si="610"/>
        <v>0</v>
      </c>
      <c r="AV527" s="175">
        <f t="shared" si="601"/>
        <v>1</v>
      </c>
      <c r="AW527" s="176" t="e">
        <f>#REF!/1000</f>
        <v>#REF!</v>
      </c>
      <c r="AX527" s="176" t="e">
        <f>#REF!/1000</f>
        <v>#REF!</v>
      </c>
      <c r="AY527" s="176" t="e">
        <f>#REF!/1000</f>
        <v>#REF!</v>
      </c>
      <c r="AZ527" s="176" t="e">
        <f>#REF!/1000</f>
        <v>#REF!</v>
      </c>
      <c r="BA527" s="176" t="e">
        <f>#REF!/1000</f>
        <v>#REF!</v>
      </c>
      <c r="BB527" s="176" t="e">
        <f>#REF!/1000</f>
        <v>#REF!</v>
      </c>
      <c r="BC527" s="176" t="e">
        <f>#REF!/1000</f>
        <v>#REF!</v>
      </c>
      <c r="BD527" s="176" t="e">
        <f>#REF!/1000</f>
        <v>#REF!</v>
      </c>
      <c r="BE527" s="177" t="e">
        <f>#REF!/1000</f>
        <v>#REF!</v>
      </c>
      <c r="BF527" s="177" t="e">
        <f>#REF!/1000</f>
        <v>#REF!</v>
      </c>
      <c r="BG527" s="178" t="e">
        <f t="shared" si="602"/>
        <v>#REF!</v>
      </c>
    </row>
    <row r="528" ht="16" customHeight="1" spans="1:59">
      <c r="A528" s="22">
        <v>522</v>
      </c>
      <c r="B528" s="39" t="s">
        <v>6184</v>
      </c>
      <c r="C528" s="68" t="s">
        <v>6185</v>
      </c>
      <c r="D528" s="22">
        <v>191</v>
      </c>
      <c r="E528" s="22">
        <v>6</v>
      </c>
      <c r="F528" s="144">
        <v>2605131519</v>
      </c>
      <c r="G528" s="144" t="s">
        <v>5794</v>
      </c>
      <c r="H528" s="144" t="s">
        <v>3696</v>
      </c>
      <c r="I528" s="144" t="s">
        <v>5326</v>
      </c>
      <c r="J528" s="144" t="s">
        <v>5327</v>
      </c>
      <c r="K528" s="144">
        <f t="shared" si="592"/>
        <v>0.345</v>
      </c>
      <c r="L528" s="157">
        <v>2.07</v>
      </c>
      <c r="M528" s="171"/>
      <c r="N528" s="171">
        <v>1</v>
      </c>
      <c r="O528" s="171"/>
      <c r="P528" s="171"/>
      <c r="Q528" s="171"/>
      <c r="R528" s="171"/>
      <c r="S528" s="171"/>
      <c r="T528" s="171"/>
      <c r="U528" s="171"/>
      <c r="V528" s="171"/>
      <c r="W528" s="22">
        <v>6</v>
      </c>
      <c r="X528" s="29">
        <v>64</v>
      </c>
      <c r="Y528" s="29">
        <v>384</v>
      </c>
      <c r="Z528" s="36">
        <v>111.12</v>
      </c>
      <c r="AA528" s="36">
        <f t="shared" si="593"/>
        <v>6</v>
      </c>
      <c r="AB528" s="29"/>
      <c r="AC528" s="29" t="e">
        <f t="shared" si="594"/>
        <v>#REF!</v>
      </c>
      <c r="AD528" s="29" t="e">
        <f t="shared" si="595"/>
        <v>#REF!</v>
      </c>
      <c r="AE528" s="172" t="e">
        <f t="shared" si="596"/>
        <v>#REF!</v>
      </c>
      <c r="AF528" s="28"/>
      <c r="AG528" s="24">
        <v>2.14</v>
      </c>
      <c r="AH528" s="173">
        <f t="shared" si="597"/>
        <v>1</v>
      </c>
      <c r="AI528" s="173">
        <v>2.14</v>
      </c>
      <c r="AJ528" s="173">
        <f t="shared" si="598"/>
        <v>1.14</v>
      </c>
      <c r="AK528" s="134">
        <f t="shared" si="599"/>
        <v>0.345</v>
      </c>
      <c r="AL528" s="174">
        <f t="shared" ref="AL528:AU528" si="611">M528</f>
        <v>0</v>
      </c>
      <c r="AM528" s="174">
        <f t="shared" si="611"/>
        <v>1</v>
      </c>
      <c r="AN528" s="174">
        <f t="shared" si="611"/>
        <v>0</v>
      </c>
      <c r="AO528" s="174">
        <f t="shared" si="611"/>
        <v>0</v>
      </c>
      <c r="AP528" s="174">
        <f t="shared" si="611"/>
        <v>0</v>
      </c>
      <c r="AQ528" s="174">
        <f t="shared" si="611"/>
        <v>0</v>
      </c>
      <c r="AR528" s="174">
        <f t="shared" si="611"/>
        <v>0</v>
      </c>
      <c r="AS528" s="174">
        <f t="shared" si="611"/>
        <v>0</v>
      </c>
      <c r="AT528" s="174">
        <f t="shared" si="611"/>
        <v>0</v>
      </c>
      <c r="AU528" s="174">
        <f t="shared" si="611"/>
        <v>0</v>
      </c>
      <c r="AV528" s="175">
        <f t="shared" si="601"/>
        <v>1</v>
      </c>
      <c r="AW528" s="176" t="e">
        <f>#REF!/1000</f>
        <v>#REF!</v>
      </c>
      <c r="AX528" s="176" t="e">
        <f>#REF!/1000</f>
        <v>#REF!</v>
      </c>
      <c r="AY528" s="176" t="e">
        <f>#REF!/1000</f>
        <v>#REF!</v>
      </c>
      <c r="AZ528" s="176" t="e">
        <f>#REF!/1000</f>
        <v>#REF!</v>
      </c>
      <c r="BA528" s="176" t="e">
        <f>#REF!/1000</f>
        <v>#REF!</v>
      </c>
      <c r="BB528" s="176" t="e">
        <f>#REF!/1000</f>
        <v>#REF!</v>
      </c>
      <c r="BC528" s="176" t="e">
        <f>#REF!/1000</f>
        <v>#REF!</v>
      </c>
      <c r="BD528" s="176" t="e">
        <f>#REF!/1000</f>
        <v>#REF!</v>
      </c>
      <c r="BE528" s="177" t="e">
        <f>#REF!/1000</f>
        <v>#REF!</v>
      </c>
      <c r="BF528" s="177" t="e">
        <f>#REF!/1000</f>
        <v>#REF!</v>
      </c>
      <c r="BG528" s="178" t="e">
        <f t="shared" si="602"/>
        <v>#REF!</v>
      </c>
    </row>
    <row r="529" ht="16" customHeight="1" spans="1:59">
      <c r="A529" s="22">
        <v>523</v>
      </c>
      <c r="B529" s="39" t="s">
        <v>6186</v>
      </c>
      <c r="C529" s="68" t="s">
        <v>6187</v>
      </c>
      <c r="D529" s="22">
        <v>191</v>
      </c>
      <c r="E529" s="22">
        <v>12</v>
      </c>
      <c r="F529" s="144">
        <v>2605133388</v>
      </c>
      <c r="G529" s="144" t="s">
        <v>5794</v>
      </c>
      <c r="H529" s="144" t="s">
        <v>3696</v>
      </c>
      <c r="I529" s="144" t="s">
        <v>5331</v>
      </c>
      <c r="J529" s="144" t="s">
        <v>5327</v>
      </c>
      <c r="K529" s="144">
        <f t="shared" si="592"/>
        <v>2</v>
      </c>
      <c r="L529" s="157">
        <v>24</v>
      </c>
      <c r="M529" s="171"/>
      <c r="N529" s="171">
        <v>1</v>
      </c>
      <c r="O529" s="171"/>
      <c r="P529" s="171"/>
      <c r="Q529" s="171"/>
      <c r="R529" s="171"/>
      <c r="S529" s="171"/>
      <c r="T529" s="171"/>
      <c r="U529" s="171"/>
      <c r="V529" s="171"/>
      <c r="W529" s="22">
        <v>12</v>
      </c>
      <c r="X529" s="29">
        <v>122.5</v>
      </c>
      <c r="Y529" s="29">
        <v>1470</v>
      </c>
      <c r="Z529" s="36">
        <v>1052.52</v>
      </c>
      <c r="AA529" s="36">
        <f t="shared" si="593"/>
        <v>12</v>
      </c>
      <c r="AB529" s="29"/>
      <c r="AC529" s="29" t="e">
        <f t="shared" si="594"/>
        <v>#REF!</v>
      </c>
      <c r="AD529" s="29" t="e">
        <f t="shared" si="595"/>
        <v>#REF!</v>
      </c>
      <c r="AE529" s="172" t="e">
        <f t="shared" si="596"/>
        <v>#REF!</v>
      </c>
      <c r="AF529" s="28"/>
      <c r="AG529" s="24">
        <v>26.76</v>
      </c>
      <c r="AH529" s="173">
        <f t="shared" si="597"/>
        <v>1</v>
      </c>
      <c r="AI529" s="173">
        <v>26.76</v>
      </c>
      <c r="AJ529" s="173">
        <f t="shared" si="598"/>
        <v>25.76</v>
      </c>
      <c r="AK529" s="134">
        <f t="shared" si="599"/>
        <v>2</v>
      </c>
      <c r="AL529" s="174">
        <f t="shared" ref="AL529:AU529" si="612">M529</f>
        <v>0</v>
      </c>
      <c r="AM529" s="174">
        <f t="shared" si="612"/>
        <v>1</v>
      </c>
      <c r="AN529" s="174">
        <f t="shared" si="612"/>
        <v>0</v>
      </c>
      <c r="AO529" s="174">
        <f t="shared" si="612"/>
        <v>0</v>
      </c>
      <c r="AP529" s="174">
        <f t="shared" si="612"/>
        <v>0</v>
      </c>
      <c r="AQ529" s="174">
        <f t="shared" si="612"/>
        <v>0</v>
      </c>
      <c r="AR529" s="174">
        <f t="shared" si="612"/>
        <v>0</v>
      </c>
      <c r="AS529" s="174">
        <f t="shared" si="612"/>
        <v>0</v>
      </c>
      <c r="AT529" s="174">
        <f t="shared" si="612"/>
        <v>0</v>
      </c>
      <c r="AU529" s="174">
        <f t="shared" si="612"/>
        <v>0</v>
      </c>
      <c r="AV529" s="175">
        <f t="shared" si="601"/>
        <v>1</v>
      </c>
      <c r="AW529" s="176" t="e">
        <f>#REF!/1000</f>
        <v>#REF!</v>
      </c>
      <c r="AX529" s="176" t="e">
        <f>#REF!/1000</f>
        <v>#REF!</v>
      </c>
      <c r="AY529" s="176" t="e">
        <f>#REF!/1000</f>
        <v>#REF!</v>
      </c>
      <c r="AZ529" s="176" t="e">
        <f>#REF!/1000</f>
        <v>#REF!</v>
      </c>
      <c r="BA529" s="176" t="e">
        <f>#REF!/1000</f>
        <v>#REF!</v>
      </c>
      <c r="BB529" s="176" t="e">
        <f>#REF!/1000</f>
        <v>#REF!</v>
      </c>
      <c r="BC529" s="176" t="e">
        <f>#REF!/1000</f>
        <v>#REF!</v>
      </c>
      <c r="BD529" s="176" t="e">
        <f>#REF!/1000</f>
        <v>#REF!</v>
      </c>
      <c r="BE529" s="177" t="e">
        <f>#REF!/1000</f>
        <v>#REF!</v>
      </c>
      <c r="BF529" s="177" t="e">
        <f>#REF!/1000</f>
        <v>#REF!</v>
      </c>
      <c r="BG529" s="178" t="e">
        <f t="shared" si="602"/>
        <v>#REF!</v>
      </c>
    </row>
    <row r="530" ht="16" customHeight="1" spans="1:59">
      <c r="A530" s="22">
        <v>524</v>
      </c>
      <c r="B530" s="39" t="s">
        <v>6188</v>
      </c>
      <c r="C530" s="68" t="s">
        <v>6189</v>
      </c>
      <c r="D530" s="22">
        <v>121</v>
      </c>
      <c r="E530" s="22">
        <v>2</v>
      </c>
      <c r="F530" s="144">
        <v>2406190189</v>
      </c>
      <c r="G530" s="144" t="s">
        <v>5681</v>
      </c>
      <c r="H530" s="144" t="s">
        <v>3895</v>
      </c>
      <c r="I530" s="144" t="s">
        <v>5682</v>
      </c>
      <c r="J530" s="144" t="s">
        <v>5683</v>
      </c>
      <c r="K530" s="144">
        <f t="shared" si="592"/>
        <v>0.25</v>
      </c>
      <c r="L530" s="157">
        <v>0.5</v>
      </c>
      <c r="M530" s="171"/>
      <c r="N530" s="171">
        <v>1</v>
      </c>
      <c r="O530" s="171"/>
      <c r="P530" s="171"/>
      <c r="Q530" s="171"/>
      <c r="R530" s="171"/>
      <c r="S530" s="171"/>
      <c r="T530" s="171"/>
      <c r="U530" s="171"/>
      <c r="V530" s="171"/>
      <c r="W530" s="22">
        <v>2</v>
      </c>
      <c r="X530" s="29">
        <v>256.41</v>
      </c>
      <c r="Y530" s="29">
        <v>512.82</v>
      </c>
      <c r="Z530" s="36">
        <v>253.4</v>
      </c>
      <c r="AA530" s="36">
        <f t="shared" si="593"/>
        <v>2</v>
      </c>
      <c r="AB530" s="29"/>
      <c r="AC530" s="29" t="e">
        <f t="shared" si="594"/>
        <v>#REF!</v>
      </c>
      <c r="AD530" s="29" t="e">
        <f t="shared" si="595"/>
        <v>#REF!</v>
      </c>
      <c r="AE530" s="172" t="e">
        <f t="shared" si="596"/>
        <v>#REF!</v>
      </c>
      <c r="AF530" s="28"/>
      <c r="AG530" s="24">
        <v>0.5</v>
      </c>
      <c r="AH530" s="173">
        <f t="shared" si="597"/>
        <v>1</v>
      </c>
      <c r="AI530" s="173"/>
      <c r="AJ530" s="173">
        <f t="shared" si="598"/>
        <v>-0.5</v>
      </c>
      <c r="AK530" s="134">
        <f t="shared" si="599"/>
        <v>0.25</v>
      </c>
      <c r="AL530" s="174">
        <f t="shared" ref="AL530:AU530" si="613">M530</f>
        <v>0</v>
      </c>
      <c r="AM530" s="174">
        <f t="shared" si="613"/>
        <v>1</v>
      </c>
      <c r="AN530" s="174">
        <f t="shared" si="613"/>
        <v>0</v>
      </c>
      <c r="AO530" s="174">
        <f t="shared" si="613"/>
        <v>0</v>
      </c>
      <c r="AP530" s="174">
        <f t="shared" si="613"/>
        <v>0</v>
      </c>
      <c r="AQ530" s="174">
        <f t="shared" si="613"/>
        <v>0</v>
      </c>
      <c r="AR530" s="174">
        <f t="shared" si="613"/>
        <v>0</v>
      </c>
      <c r="AS530" s="174">
        <f t="shared" si="613"/>
        <v>0</v>
      </c>
      <c r="AT530" s="174">
        <f t="shared" si="613"/>
        <v>0</v>
      </c>
      <c r="AU530" s="174">
        <f t="shared" si="613"/>
        <v>0</v>
      </c>
      <c r="AV530" s="175">
        <f t="shared" si="601"/>
        <v>1</v>
      </c>
      <c r="AW530" s="176" t="e">
        <f>#REF!/1000</f>
        <v>#REF!</v>
      </c>
      <c r="AX530" s="176" t="e">
        <f>#REF!/1000</f>
        <v>#REF!</v>
      </c>
      <c r="AY530" s="176" t="e">
        <f>#REF!/1000</f>
        <v>#REF!</v>
      </c>
      <c r="AZ530" s="176" t="e">
        <f>#REF!/1000</f>
        <v>#REF!</v>
      </c>
      <c r="BA530" s="176" t="e">
        <f>#REF!/1000</f>
        <v>#REF!</v>
      </c>
      <c r="BB530" s="176" t="e">
        <f>#REF!/1000</f>
        <v>#REF!</v>
      </c>
      <c r="BC530" s="176" t="e">
        <f>#REF!/1000</f>
        <v>#REF!</v>
      </c>
      <c r="BD530" s="176" t="e">
        <f>#REF!/1000</f>
        <v>#REF!</v>
      </c>
      <c r="BE530" s="177" t="e">
        <f>#REF!/1000</f>
        <v>#REF!</v>
      </c>
      <c r="BF530" s="177" t="e">
        <f>#REF!/1000</f>
        <v>#REF!</v>
      </c>
      <c r="BG530" s="178" t="e">
        <f t="shared" si="602"/>
        <v>#REF!</v>
      </c>
    </row>
    <row r="531" ht="16" customHeight="1" spans="1:59">
      <c r="A531" s="22">
        <v>525</v>
      </c>
      <c r="B531" s="39" t="s">
        <v>6190</v>
      </c>
      <c r="C531" s="68" t="s">
        <v>6191</v>
      </c>
      <c r="D531" s="22">
        <v>121</v>
      </c>
      <c r="E531" s="22">
        <v>4</v>
      </c>
      <c r="F531" s="144">
        <v>2406190191</v>
      </c>
      <c r="G531" s="144" t="s">
        <v>5681</v>
      </c>
      <c r="H531" s="144" t="s">
        <v>3895</v>
      </c>
      <c r="I531" s="144" t="s">
        <v>5682</v>
      </c>
      <c r="J531" s="144" t="s">
        <v>5683</v>
      </c>
      <c r="K531" s="144">
        <f t="shared" si="592"/>
        <v>0.2</v>
      </c>
      <c r="L531" s="157">
        <v>0.8</v>
      </c>
      <c r="M531" s="171"/>
      <c r="N531" s="171">
        <v>1</v>
      </c>
      <c r="O531" s="171"/>
      <c r="P531" s="171"/>
      <c r="Q531" s="171"/>
      <c r="R531" s="171"/>
      <c r="S531" s="171"/>
      <c r="T531" s="171"/>
      <c r="U531" s="171"/>
      <c r="V531" s="171"/>
      <c r="W531" s="22">
        <v>4</v>
      </c>
      <c r="X531" s="29">
        <v>128.21</v>
      </c>
      <c r="Y531" s="29">
        <v>512.84</v>
      </c>
      <c r="Z531" s="36">
        <v>350.84</v>
      </c>
      <c r="AA531" s="36">
        <f t="shared" si="593"/>
        <v>4</v>
      </c>
      <c r="AB531" s="29"/>
      <c r="AC531" s="29" t="e">
        <f t="shared" si="594"/>
        <v>#REF!</v>
      </c>
      <c r="AD531" s="29" t="e">
        <f t="shared" si="595"/>
        <v>#REF!</v>
      </c>
      <c r="AE531" s="172" t="e">
        <f t="shared" si="596"/>
        <v>#REF!</v>
      </c>
      <c r="AF531" s="28"/>
      <c r="AG531" s="24">
        <v>0.3</v>
      </c>
      <c r="AH531" s="173">
        <f t="shared" si="597"/>
        <v>1</v>
      </c>
      <c r="AI531" s="173"/>
      <c r="AJ531" s="173">
        <f t="shared" si="598"/>
        <v>-0.7</v>
      </c>
      <c r="AK531" s="134">
        <f t="shared" si="599"/>
        <v>0.2</v>
      </c>
      <c r="AL531" s="174">
        <f t="shared" ref="AL531:AU531" si="614">M531</f>
        <v>0</v>
      </c>
      <c r="AM531" s="174">
        <f t="shared" si="614"/>
        <v>1</v>
      </c>
      <c r="AN531" s="174">
        <f t="shared" si="614"/>
        <v>0</v>
      </c>
      <c r="AO531" s="174">
        <f t="shared" si="614"/>
        <v>0</v>
      </c>
      <c r="AP531" s="174">
        <f t="shared" si="614"/>
        <v>0</v>
      </c>
      <c r="AQ531" s="174">
        <f t="shared" si="614"/>
        <v>0</v>
      </c>
      <c r="AR531" s="174">
        <f t="shared" si="614"/>
        <v>0</v>
      </c>
      <c r="AS531" s="174">
        <f t="shared" si="614"/>
        <v>0</v>
      </c>
      <c r="AT531" s="174">
        <f t="shared" si="614"/>
        <v>0</v>
      </c>
      <c r="AU531" s="174">
        <f t="shared" si="614"/>
        <v>0</v>
      </c>
      <c r="AV531" s="175">
        <f t="shared" si="601"/>
        <v>1</v>
      </c>
      <c r="AW531" s="176" t="e">
        <f>#REF!/1000</f>
        <v>#REF!</v>
      </c>
      <c r="AX531" s="176" t="e">
        <f>#REF!/1000</f>
        <v>#REF!</v>
      </c>
      <c r="AY531" s="176" t="e">
        <f>#REF!/1000</f>
        <v>#REF!</v>
      </c>
      <c r="AZ531" s="176" t="e">
        <f>#REF!/1000</f>
        <v>#REF!</v>
      </c>
      <c r="BA531" s="176" t="e">
        <f>#REF!/1000</f>
        <v>#REF!</v>
      </c>
      <c r="BB531" s="176" t="e">
        <f>#REF!/1000</f>
        <v>#REF!</v>
      </c>
      <c r="BC531" s="176" t="e">
        <f>#REF!/1000</f>
        <v>#REF!</v>
      </c>
      <c r="BD531" s="176" t="e">
        <f>#REF!/1000</f>
        <v>#REF!</v>
      </c>
      <c r="BE531" s="177" t="e">
        <f>#REF!/1000</f>
        <v>#REF!</v>
      </c>
      <c r="BF531" s="177" t="e">
        <f>#REF!/1000</f>
        <v>#REF!</v>
      </c>
      <c r="BG531" s="178" t="e">
        <f t="shared" si="602"/>
        <v>#REF!</v>
      </c>
    </row>
    <row r="532" ht="16" customHeight="1" spans="1:59">
      <c r="A532" s="22">
        <v>526</v>
      </c>
      <c r="B532" s="39" t="s">
        <v>6192</v>
      </c>
      <c r="C532" s="68" t="s">
        <v>6193</v>
      </c>
      <c r="D532" s="22">
        <v>121</v>
      </c>
      <c r="E532" s="22">
        <v>3</v>
      </c>
      <c r="F532" s="144">
        <v>2406190181</v>
      </c>
      <c r="G532" s="144" t="s">
        <v>5681</v>
      </c>
      <c r="H532" s="144" t="s">
        <v>3895</v>
      </c>
      <c r="I532" s="144" t="s">
        <v>5682</v>
      </c>
      <c r="J532" s="144" t="s">
        <v>5683</v>
      </c>
      <c r="K532" s="144">
        <f t="shared" si="592"/>
        <v>0.2</v>
      </c>
      <c r="L532" s="157">
        <v>0.6</v>
      </c>
      <c r="M532" s="171"/>
      <c r="N532" s="171">
        <v>0.7</v>
      </c>
      <c r="O532" s="171"/>
      <c r="P532" s="171"/>
      <c r="Q532" s="171"/>
      <c r="R532" s="171">
        <v>0.15</v>
      </c>
      <c r="S532" s="171">
        <v>0.15</v>
      </c>
      <c r="T532" s="171"/>
      <c r="U532" s="171"/>
      <c r="V532" s="171"/>
      <c r="W532" s="22">
        <v>3</v>
      </c>
      <c r="X532" s="29">
        <v>3.74</v>
      </c>
      <c r="Y532" s="29">
        <v>11.22</v>
      </c>
      <c r="Z532" s="36">
        <v>8.76</v>
      </c>
      <c r="AA532" s="36">
        <f t="shared" si="593"/>
        <v>3</v>
      </c>
      <c r="AB532" s="29"/>
      <c r="AC532" s="29" t="e">
        <f t="shared" si="594"/>
        <v>#REF!</v>
      </c>
      <c r="AD532" s="29" t="e">
        <f t="shared" si="595"/>
        <v>#REF!</v>
      </c>
      <c r="AE532" s="172" t="e">
        <f t="shared" si="596"/>
        <v>#REF!</v>
      </c>
      <c r="AF532" s="28"/>
      <c r="AG532" s="24">
        <v>0.8</v>
      </c>
      <c r="AH532" s="173">
        <f t="shared" si="597"/>
        <v>1</v>
      </c>
      <c r="AI532" s="173"/>
      <c r="AJ532" s="173">
        <f t="shared" si="598"/>
        <v>-0.2</v>
      </c>
      <c r="AK532" s="134">
        <f t="shared" si="599"/>
        <v>0.2</v>
      </c>
      <c r="AL532" s="174">
        <f t="shared" ref="AL532:AU532" si="615">M532</f>
        <v>0</v>
      </c>
      <c r="AM532" s="174">
        <f t="shared" si="615"/>
        <v>0.7</v>
      </c>
      <c r="AN532" s="174">
        <f t="shared" si="615"/>
        <v>0</v>
      </c>
      <c r="AO532" s="174">
        <f t="shared" si="615"/>
        <v>0</v>
      </c>
      <c r="AP532" s="174">
        <f t="shared" si="615"/>
        <v>0</v>
      </c>
      <c r="AQ532" s="174">
        <f t="shared" si="615"/>
        <v>0.15</v>
      </c>
      <c r="AR532" s="174">
        <f t="shared" si="615"/>
        <v>0.15</v>
      </c>
      <c r="AS532" s="174">
        <f t="shared" si="615"/>
        <v>0</v>
      </c>
      <c r="AT532" s="174">
        <f t="shared" si="615"/>
        <v>0</v>
      </c>
      <c r="AU532" s="174">
        <f t="shared" si="615"/>
        <v>0</v>
      </c>
      <c r="AV532" s="175">
        <f t="shared" si="601"/>
        <v>1</v>
      </c>
      <c r="AW532" s="176" t="e">
        <f>#REF!/1000</f>
        <v>#REF!</v>
      </c>
      <c r="AX532" s="176" t="e">
        <f>#REF!/1000</f>
        <v>#REF!</v>
      </c>
      <c r="AY532" s="176" t="e">
        <f>#REF!/1000</f>
        <v>#REF!</v>
      </c>
      <c r="AZ532" s="176" t="e">
        <f>#REF!/1000</f>
        <v>#REF!</v>
      </c>
      <c r="BA532" s="176" t="e">
        <f>#REF!/1000</f>
        <v>#REF!</v>
      </c>
      <c r="BB532" s="176" t="e">
        <f>#REF!/1000</f>
        <v>#REF!</v>
      </c>
      <c r="BC532" s="176" t="e">
        <f>#REF!/1000</f>
        <v>#REF!</v>
      </c>
      <c r="BD532" s="176" t="e">
        <f>#REF!/1000</f>
        <v>#REF!</v>
      </c>
      <c r="BE532" s="177" t="e">
        <f>#REF!/1000</f>
        <v>#REF!</v>
      </c>
      <c r="BF532" s="177" t="e">
        <f>#REF!/1000</f>
        <v>#REF!</v>
      </c>
      <c r="BG532" s="178" t="e">
        <f t="shared" si="602"/>
        <v>#REF!</v>
      </c>
    </row>
    <row r="533" ht="16" customHeight="1" spans="1:59">
      <c r="A533" s="22">
        <v>527</v>
      </c>
      <c r="B533" s="39" t="s">
        <v>6194</v>
      </c>
      <c r="C533" s="68" t="s">
        <v>6195</v>
      </c>
      <c r="D533" s="22">
        <v>154</v>
      </c>
      <c r="E533" s="22">
        <v>2</v>
      </c>
      <c r="F533" s="144">
        <v>85248</v>
      </c>
      <c r="G533" s="144" t="s">
        <v>6155</v>
      </c>
      <c r="H533" s="144" t="s">
        <v>6155</v>
      </c>
      <c r="I533" s="144" t="s">
        <v>6156</v>
      </c>
      <c r="J533" s="144" t="s">
        <v>5314</v>
      </c>
      <c r="K533" s="144">
        <f t="shared" si="592"/>
        <v>5</v>
      </c>
      <c r="L533" s="157">
        <v>10</v>
      </c>
      <c r="M533" s="171"/>
      <c r="N533" s="171">
        <v>1</v>
      </c>
      <c r="O533" s="171"/>
      <c r="P533" s="171"/>
      <c r="Q533" s="171"/>
      <c r="R533" s="171"/>
      <c r="S533" s="171"/>
      <c r="T533" s="171"/>
      <c r="U533" s="171"/>
      <c r="V533" s="171"/>
      <c r="W533" s="22">
        <v>2</v>
      </c>
      <c r="X533" s="29">
        <v>356.405</v>
      </c>
      <c r="Y533" s="29">
        <v>712.81</v>
      </c>
      <c r="Z533" s="36">
        <v>214.42</v>
      </c>
      <c r="AA533" s="36">
        <f t="shared" si="593"/>
        <v>2</v>
      </c>
      <c r="AB533" s="29"/>
      <c r="AC533" s="29" t="e">
        <f t="shared" si="594"/>
        <v>#REF!</v>
      </c>
      <c r="AD533" s="29" t="e">
        <f t="shared" si="595"/>
        <v>#REF!</v>
      </c>
      <c r="AE533" s="172" t="e">
        <f t="shared" si="596"/>
        <v>#REF!</v>
      </c>
      <c r="AF533" s="28"/>
      <c r="AG533" s="24">
        <v>10</v>
      </c>
      <c r="AH533" s="173">
        <f t="shared" si="597"/>
        <v>1</v>
      </c>
      <c r="AI533" s="173"/>
      <c r="AJ533" s="173">
        <f t="shared" si="598"/>
        <v>9</v>
      </c>
      <c r="AK533" s="134">
        <f t="shared" si="599"/>
        <v>5</v>
      </c>
      <c r="AL533" s="174">
        <f t="shared" ref="AL533:AU533" si="616">M533</f>
        <v>0</v>
      </c>
      <c r="AM533" s="174">
        <f t="shared" si="616"/>
        <v>1</v>
      </c>
      <c r="AN533" s="174">
        <f t="shared" si="616"/>
        <v>0</v>
      </c>
      <c r="AO533" s="174">
        <f t="shared" si="616"/>
        <v>0</v>
      </c>
      <c r="AP533" s="174">
        <f t="shared" si="616"/>
        <v>0</v>
      </c>
      <c r="AQ533" s="174">
        <f t="shared" si="616"/>
        <v>0</v>
      </c>
      <c r="AR533" s="174">
        <f t="shared" si="616"/>
        <v>0</v>
      </c>
      <c r="AS533" s="174">
        <f t="shared" si="616"/>
        <v>0</v>
      </c>
      <c r="AT533" s="174">
        <f t="shared" si="616"/>
        <v>0</v>
      </c>
      <c r="AU533" s="174">
        <f t="shared" si="616"/>
        <v>0</v>
      </c>
      <c r="AV533" s="175">
        <f t="shared" si="601"/>
        <v>1</v>
      </c>
      <c r="AW533" s="176" t="e">
        <f>#REF!/1000</f>
        <v>#REF!</v>
      </c>
      <c r="AX533" s="176" t="e">
        <f>#REF!/1000</f>
        <v>#REF!</v>
      </c>
      <c r="AY533" s="176" t="e">
        <f>#REF!/1000</f>
        <v>#REF!</v>
      </c>
      <c r="AZ533" s="176" t="e">
        <f>#REF!/1000</f>
        <v>#REF!</v>
      </c>
      <c r="BA533" s="176" t="e">
        <f>#REF!/1000</f>
        <v>#REF!</v>
      </c>
      <c r="BB533" s="176" t="e">
        <f>#REF!/1000</f>
        <v>#REF!</v>
      </c>
      <c r="BC533" s="176" t="e">
        <f>#REF!/1000</f>
        <v>#REF!</v>
      </c>
      <c r="BD533" s="176" t="e">
        <f>#REF!/1000</f>
        <v>#REF!</v>
      </c>
      <c r="BE533" s="177" t="e">
        <f>#REF!/1000</f>
        <v>#REF!</v>
      </c>
      <c r="BF533" s="177" t="e">
        <f>#REF!/1000</f>
        <v>#REF!</v>
      </c>
      <c r="BG533" s="178" t="e">
        <f t="shared" si="602"/>
        <v>#REF!</v>
      </c>
    </row>
    <row r="534" ht="16" customHeight="1" spans="1:59">
      <c r="A534" s="22">
        <v>528</v>
      </c>
      <c r="B534" s="39" t="s">
        <v>6196</v>
      </c>
      <c r="C534" s="68" t="s">
        <v>6197</v>
      </c>
      <c r="D534" s="22">
        <v>154</v>
      </c>
      <c r="E534" s="22">
        <v>7</v>
      </c>
      <c r="F534" s="144">
        <v>85222</v>
      </c>
      <c r="G534" s="144" t="s">
        <v>6155</v>
      </c>
      <c r="H534" s="144" t="s">
        <v>6155</v>
      </c>
      <c r="I534" s="144" t="s">
        <v>6156</v>
      </c>
      <c r="J534" s="144" t="s">
        <v>5314</v>
      </c>
      <c r="K534" s="144">
        <f t="shared" si="592"/>
        <v>0.2</v>
      </c>
      <c r="L534" s="157">
        <v>1.4</v>
      </c>
      <c r="M534" s="171"/>
      <c r="N534" s="171">
        <v>1</v>
      </c>
      <c r="O534" s="171"/>
      <c r="P534" s="171"/>
      <c r="Q534" s="171"/>
      <c r="R534" s="171"/>
      <c r="S534" s="171"/>
      <c r="T534" s="171"/>
      <c r="U534" s="171"/>
      <c r="V534" s="171"/>
      <c r="W534" s="22">
        <v>7</v>
      </c>
      <c r="X534" s="29">
        <v>26.25</v>
      </c>
      <c r="Y534" s="29">
        <v>183.75</v>
      </c>
      <c r="Z534" s="36">
        <v>54.6</v>
      </c>
      <c r="AA534" s="36">
        <f t="shared" si="593"/>
        <v>7</v>
      </c>
      <c r="AB534" s="29"/>
      <c r="AC534" s="29" t="e">
        <f t="shared" si="594"/>
        <v>#REF!</v>
      </c>
      <c r="AD534" s="29" t="e">
        <f t="shared" si="595"/>
        <v>#REF!</v>
      </c>
      <c r="AE534" s="172" t="e">
        <f t="shared" si="596"/>
        <v>#REF!</v>
      </c>
      <c r="AF534" s="28"/>
      <c r="AG534" s="24">
        <v>0.3</v>
      </c>
      <c r="AH534" s="173">
        <f t="shared" si="597"/>
        <v>1</v>
      </c>
      <c r="AI534" s="173"/>
      <c r="AJ534" s="173">
        <f t="shared" si="598"/>
        <v>-0.7</v>
      </c>
      <c r="AK534" s="134">
        <f t="shared" si="599"/>
        <v>0.2</v>
      </c>
      <c r="AL534" s="174">
        <f t="shared" ref="AL534:AU534" si="617">M534</f>
        <v>0</v>
      </c>
      <c r="AM534" s="174">
        <f t="shared" si="617"/>
        <v>1</v>
      </c>
      <c r="AN534" s="174">
        <f t="shared" si="617"/>
        <v>0</v>
      </c>
      <c r="AO534" s="174">
        <f t="shared" si="617"/>
        <v>0</v>
      </c>
      <c r="AP534" s="174">
        <f t="shared" si="617"/>
        <v>0</v>
      </c>
      <c r="AQ534" s="174">
        <f t="shared" si="617"/>
        <v>0</v>
      </c>
      <c r="AR534" s="174">
        <f t="shared" si="617"/>
        <v>0</v>
      </c>
      <c r="AS534" s="174">
        <f t="shared" si="617"/>
        <v>0</v>
      </c>
      <c r="AT534" s="174">
        <f t="shared" si="617"/>
        <v>0</v>
      </c>
      <c r="AU534" s="174">
        <f t="shared" si="617"/>
        <v>0</v>
      </c>
      <c r="AV534" s="175">
        <f t="shared" si="601"/>
        <v>1</v>
      </c>
      <c r="AW534" s="176" t="e">
        <f>#REF!/1000</f>
        <v>#REF!</v>
      </c>
      <c r="AX534" s="176" t="e">
        <f>#REF!/1000</f>
        <v>#REF!</v>
      </c>
      <c r="AY534" s="176" t="e">
        <f>#REF!/1000</f>
        <v>#REF!</v>
      </c>
      <c r="AZ534" s="176" t="e">
        <f>#REF!/1000</f>
        <v>#REF!</v>
      </c>
      <c r="BA534" s="176" t="e">
        <f>#REF!/1000</f>
        <v>#REF!</v>
      </c>
      <c r="BB534" s="176" t="e">
        <f>#REF!/1000</f>
        <v>#REF!</v>
      </c>
      <c r="BC534" s="176" t="e">
        <f>#REF!/1000</f>
        <v>#REF!</v>
      </c>
      <c r="BD534" s="176" t="e">
        <f>#REF!/1000</f>
        <v>#REF!</v>
      </c>
      <c r="BE534" s="177" t="e">
        <f>#REF!/1000</f>
        <v>#REF!</v>
      </c>
      <c r="BF534" s="177" t="e">
        <f>#REF!/1000</f>
        <v>#REF!</v>
      </c>
      <c r="BG534" s="178" t="e">
        <f t="shared" si="602"/>
        <v>#REF!</v>
      </c>
    </row>
    <row r="535" ht="16" customHeight="1" spans="1:59">
      <c r="A535" s="22">
        <v>529</v>
      </c>
      <c r="B535" s="39" t="s">
        <v>6198</v>
      </c>
      <c r="C535" s="68" t="s">
        <v>6199</v>
      </c>
      <c r="D535" s="22">
        <v>154</v>
      </c>
      <c r="E535" s="22">
        <v>6</v>
      </c>
      <c r="F535" s="144">
        <v>85220</v>
      </c>
      <c r="G535" s="144" t="s">
        <v>6155</v>
      </c>
      <c r="H535" s="144" t="s">
        <v>6155</v>
      </c>
      <c r="I535" s="144" t="s">
        <v>6156</v>
      </c>
      <c r="J535" s="144" t="s">
        <v>5314</v>
      </c>
      <c r="K535" s="144">
        <f t="shared" si="592"/>
        <v>0.05</v>
      </c>
      <c r="L535" s="157">
        <v>0.3</v>
      </c>
      <c r="M535" s="171"/>
      <c r="N535" s="171">
        <v>1</v>
      </c>
      <c r="O535" s="171"/>
      <c r="P535" s="171"/>
      <c r="Q535" s="171"/>
      <c r="R535" s="171"/>
      <c r="S535" s="171"/>
      <c r="T535" s="171"/>
      <c r="U535" s="171"/>
      <c r="V535" s="171"/>
      <c r="W535" s="22">
        <v>6</v>
      </c>
      <c r="X535" s="29">
        <v>15.6583333333333</v>
      </c>
      <c r="Y535" s="29">
        <v>93.95</v>
      </c>
      <c r="Z535" s="36">
        <v>29.22</v>
      </c>
      <c r="AA535" s="36">
        <f t="shared" si="593"/>
        <v>6</v>
      </c>
      <c r="AB535" s="29"/>
      <c r="AC535" s="29" t="e">
        <f t="shared" si="594"/>
        <v>#REF!</v>
      </c>
      <c r="AD535" s="29" t="e">
        <f t="shared" si="595"/>
        <v>#REF!</v>
      </c>
      <c r="AE535" s="172" t="e">
        <f t="shared" si="596"/>
        <v>#REF!</v>
      </c>
      <c r="AF535" s="28"/>
      <c r="AG535" s="24">
        <v>0.3</v>
      </c>
      <c r="AH535" s="173">
        <f t="shared" si="597"/>
        <v>1</v>
      </c>
      <c r="AI535" s="173"/>
      <c r="AJ535" s="173">
        <f t="shared" si="598"/>
        <v>-0.7</v>
      </c>
      <c r="AK535" s="134">
        <f t="shared" si="599"/>
        <v>0.05</v>
      </c>
      <c r="AL535" s="174">
        <f t="shared" ref="AL535:AU535" si="618">M535</f>
        <v>0</v>
      </c>
      <c r="AM535" s="174">
        <f t="shared" si="618"/>
        <v>1</v>
      </c>
      <c r="AN535" s="174">
        <f t="shared" si="618"/>
        <v>0</v>
      </c>
      <c r="AO535" s="174">
        <f t="shared" si="618"/>
        <v>0</v>
      </c>
      <c r="AP535" s="174">
        <f t="shared" si="618"/>
        <v>0</v>
      </c>
      <c r="AQ535" s="174">
        <f t="shared" si="618"/>
        <v>0</v>
      </c>
      <c r="AR535" s="174">
        <f t="shared" si="618"/>
        <v>0</v>
      </c>
      <c r="AS535" s="174">
        <f t="shared" si="618"/>
        <v>0</v>
      </c>
      <c r="AT535" s="174">
        <f t="shared" si="618"/>
        <v>0</v>
      </c>
      <c r="AU535" s="174">
        <f t="shared" si="618"/>
        <v>0</v>
      </c>
      <c r="AV535" s="175">
        <f t="shared" si="601"/>
        <v>1</v>
      </c>
      <c r="AW535" s="176" t="e">
        <f>#REF!/1000</f>
        <v>#REF!</v>
      </c>
      <c r="AX535" s="176" t="e">
        <f>#REF!/1000</f>
        <v>#REF!</v>
      </c>
      <c r="AY535" s="176" t="e">
        <f>#REF!/1000</f>
        <v>#REF!</v>
      </c>
      <c r="AZ535" s="176" t="e">
        <f>#REF!/1000</f>
        <v>#REF!</v>
      </c>
      <c r="BA535" s="176" t="e">
        <f>#REF!/1000</f>
        <v>#REF!</v>
      </c>
      <c r="BB535" s="176" t="e">
        <f>#REF!/1000</f>
        <v>#REF!</v>
      </c>
      <c r="BC535" s="176" t="e">
        <f>#REF!/1000</f>
        <v>#REF!</v>
      </c>
      <c r="BD535" s="176" t="e">
        <f>#REF!/1000</f>
        <v>#REF!</v>
      </c>
      <c r="BE535" s="177" t="e">
        <f>#REF!/1000</f>
        <v>#REF!</v>
      </c>
      <c r="BF535" s="177" t="e">
        <f>#REF!/1000</f>
        <v>#REF!</v>
      </c>
      <c r="BG535" s="178" t="e">
        <f t="shared" si="602"/>
        <v>#REF!</v>
      </c>
    </row>
    <row r="536" ht="16" customHeight="1" spans="1:59">
      <c r="A536" s="22">
        <v>530</v>
      </c>
      <c r="B536" s="39" t="s">
        <v>6200</v>
      </c>
      <c r="C536" s="68" t="s">
        <v>6201</v>
      </c>
      <c r="D536" s="22">
        <v>191</v>
      </c>
      <c r="E536" s="22">
        <v>20</v>
      </c>
      <c r="F536" s="144">
        <v>2605130814</v>
      </c>
      <c r="G536" s="144" t="s">
        <v>3693</v>
      </c>
      <c r="H536" s="144" t="s">
        <v>3693</v>
      </c>
      <c r="I536" s="144" t="s">
        <v>5326</v>
      </c>
      <c r="J536" s="144" t="s">
        <v>5327</v>
      </c>
      <c r="K536" s="144">
        <f t="shared" si="592"/>
        <v>2.15</v>
      </c>
      <c r="L536" s="157">
        <v>43</v>
      </c>
      <c r="M536" s="171"/>
      <c r="N536" s="171">
        <v>1</v>
      </c>
      <c r="O536" s="171"/>
      <c r="P536" s="171"/>
      <c r="Q536" s="171"/>
      <c r="R536" s="171"/>
      <c r="S536" s="171"/>
      <c r="T536" s="171"/>
      <c r="U536" s="171"/>
      <c r="V536" s="171"/>
      <c r="W536" s="22">
        <v>20</v>
      </c>
      <c r="X536" s="29">
        <v>190.345</v>
      </c>
      <c r="Y536" s="29">
        <v>3806.9</v>
      </c>
      <c r="Z536" s="36">
        <v>2144.2</v>
      </c>
      <c r="AA536" s="36">
        <f t="shared" si="593"/>
        <v>20</v>
      </c>
      <c r="AB536" s="29"/>
      <c r="AC536" s="29" t="e">
        <f t="shared" si="594"/>
        <v>#REF!</v>
      </c>
      <c r="AD536" s="29" t="e">
        <f t="shared" si="595"/>
        <v>#REF!</v>
      </c>
      <c r="AE536" s="172" t="e">
        <f t="shared" si="596"/>
        <v>#REF!</v>
      </c>
      <c r="AF536" s="28"/>
      <c r="AG536" s="24">
        <v>43</v>
      </c>
      <c r="AH536" s="173">
        <f t="shared" si="597"/>
        <v>1</v>
      </c>
      <c r="AI536" s="173">
        <v>43</v>
      </c>
      <c r="AJ536" s="173">
        <f t="shared" si="598"/>
        <v>42</v>
      </c>
      <c r="AK536" s="134">
        <f t="shared" si="599"/>
        <v>2.15</v>
      </c>
      <c r="AL536" s="174">
        <f t="shared" ref="AL536:AU536" si="619">M536</f>
        <v>0</v>
      </c>
      <c r="AM536" s="174">
        <f t="shared" si="619"/>
        <v>1</v>
      </c>
      <c r="AN536" s="174">
        <f t="shared" si="619"/>
        <v>0</v>
      </c>
      <c r="AO536" s="174">
        <f t="shared" si="619"/>
        <v>0</v>
      </c>
      <c r="AP536" s="174">
        <f t="shared" si="619"/>
        <v>0</v>
      </c>
      <c r="AQ536" s="174">
        <f t="shared" si="619"/>
        <v>0</v>
      </c>
      <c r="AR536" s="174">
        <f t="shared" si="619"/>
        <v>0</v>
      </c>
      <c r="AS536" s="174">
        <f t="shared" si="619"/>
        <v>0</v>
      </c>
      <c r="AT536" s="174">
        <f t="shared" si="619"/>
        <v>0</v>
      </c>
      <c r="AU536" s="174">
        <f t="shared" si="619"/>
        <v>0</v>
      </c>
      <c r="AV536" s="175">
        <f t="shared" si="601"/>
        <v>1</v>
      </c>
      <c r="AW536" s="176" t="e">
        <f>#REF!/1000</f>
        <v>#REF!</v>
      </c>
      <c r="AX536" s="176" t="e">
        <f>#REF!/1000</f>
        <v>#REF!</v>
      </c>
      <c r="AY536" s="176" t="e">
        <f>#REF!/1000</f>
        <v>#REF!</v>
      </c>
      <c r="AZ536" s="176" t="e">
        <f>#REF!/1000</f>
        <v>#REF!</v>
      </c>
      <c r="BA536" s="176" t="e">
        <f>#REF!/1000</f>
        <v>#REF!</v>
      </c>
      <c r="BB536" s="176" t="e">
        <f>#REF!/1000</f>
        <v>#REF!</v>
      </c>
      <c r="BC536" s="176" t="e">
        <f>#REF!/1000</f>
        <v>#REF!</v>
      </c>
      <c r="BD536" s="176" t="e">
        <f>#REF!/1000</f>
        <v>#REF!</v>
      </c>
      <c r="BE536" s="177" t="e">
        <f>#REF!/1000</f>
        <v>#REF!</v>
      </c>
      <c r="BF536" s="177" t="e">
        <f>#REF!/1000</f>
        <v>#REF!</v>
      </c>
      <c r="BG536" s="178" t="e">
        <f t="shared" si="602"/>
        <v>#REF!</v>
      </c>
    </row>
    <row r="537" ht="16" customHeight="1" spans="1:59">
      <c r="A537" s="22">
        <v>531</v>
      </c>
      <c r="B537" s="39" t="s">
        <v>6186</v>
      </c>
      <c r="C537" s="68" t="s">
        <v>6187</v>
      </c>
      <c r="D537" s="22">
        <v>191</v>
      </c>
      <c r="E537" s="22">
        <v>12</v>
      </c>
      <c r="F537" s="144">
        <v>2605133957</v>
      </c>
      <c r="G537" s="144" t="s">
        <v>3693</v>
      </c>
      <c r="H537" s="144" t="s">
        <v>3693</v>
      </c>
      <c r="I537" s="144" t="s">
        <v>5331</v>
      </c>
      <c r="J537" s="144" t="s">
        <v>5327</v>
      </c>
      <c r="K537" s="144">
        <f t="shared" si="592"/>
        <v>2</v>
      </c>
      <c r="L537" s="157">
        <v>24</v>
      </c>
      <c r="M537" s="171"/>
      <c r="N537" s="171">
        <v>1</v>
      </c>
      <c r="O537" s="171"/>
      <c r="P537" s="171"/>
      <c r="Q537" s="171"/>
      <c r="R537" s="171"/>
      <c r="S537" s="171"/>
      <c r="T537" s="171"/>
      <c r="U537" s="171"/>
      <c r="V537" s="171"/>
      <c r="W537" s="22">
        <v>12</v>
      </c>
      <c r="X537" s="29">
        <v>122.5</v>
      </c>
      <c r="Y537" s="29">
        <v>1470</v>
      </c>
      <c r="Z537" s="36">
        <v>1052.52</v>
      </c>
      <c r="AA537" s="36">
        <f t="shared" si="593"/>
        <v>12</v>
      </c>
      <c r="AB537" s="29"/>
      <c r="AC537" s="29" t="e">
        <f t="shared" si="594"/>
        <v>#REF!</v>
      </c>
      <c r="AD537" s="29" t="e">
        <f t="shared" si="595"/>
        <v>#REF!</v>
      </c>
      <c r="AE537" s="172" t="e">
        <f t="shared" si="596"/>
        <v>#REF!</v>
      </c>
      <c r="AF537" s="28"/>
      <c r="AG537" s="24">
        <v>24</v>
      </c>
      <c r="AH537" s="173">
        <f t="shared" si="597"/>
        <v>1</v>
      </c>
      <c r="AI537" s="173">
        <v>24</v>
      </c>
      <c r="AJ537" s="173">
        <f t="shared" si="598"/>
        <v>23</v>
      </c>
      <c r="AK537" s="134">
        <f t="shared" si="599"/>
        <v>2</v>
      </c>
      <c r="AL537" s="174">
        <f t="shared" ref="AL537:AU537" si="620">M537</f>
        <v>0</v>
      </c>
      <c r="AM537" s="174">
        <f t="shared" si="620"/>
        <v>1</v>
      </c>
      <c r="AN537" s="174">
        <f t="shared" si="620"/>
        <v>0</v>
      </c>
      <c r="AO537" s="174">
        <f t="shared" si="620"/>
        <v>0</v>
      </c>
      <c r="AP537" s="174">
        <f t="shared" si="620"/>
        <v>0</v>
      </c>
      <c r="AQ537" s="174">
        <f t="shared" si="620"/>
        <v>0</v>
      </c>
      <c r="AR537" s="174">
        <f t="shared" si="620"/>
        <v>0</v>
      </c>
      <c r="AS537" s="174">
        <f t="shared" si="620"/>
        <v>0</v>
      </c>
      <c r="AT537" s="174">
        <f t="shared" si="620"/>
        <v>0</v>
      </c>
      <c r="AU537" s="174">
        <f t="shared" si="620"/>
        <v>0</v>
      </c>
      <c r="AV537" s="175">
        <f t="shared" si="601"/>
        <v>1</v>
      </c>
      <c r="AW537" s="176" t="e">
        <f>#REF!/1000</f>
        <v>#REF!</v>
      </c>
      <c r="AX537" s="176" t="e">
        <f>#REF!/1000</f>
        <v>#REF!</v>
      </c>
      <c r="AY537" s="176" t="e">
        <f>#REF!/1000</f>
        <v>#REF!</v>
      </c>
      <c r="AZ537" s="176" t="e">
        <f>#REF!/1000</f>
        <v>#REF!</v>
      </c>
      <c r="BA537" s="176" t="e">
        <f>#REF!/1000</f>
        <v>#REF!</v>
      </c>
      <c r="BB537" s="176" t="e">
        <f>#REF!/1000</f>
        <v>#REF!</v>
      </c>
      <c r="BC537" s="176" t="e">
        <f>#REF!/1000</f>
        <v>#REF!</v>
      </c>
      <c r="BD537" s="176" t="e">
        <f>#REF!/1000</f>
        <v>#REF!</v>
      </c>
      <c r="BE537" s="177" t="e">
        <f>#REF!/1000</f>
        <v>#REF!</v>
      </c>
      <c r="BF537" s="177" t="e">
        <f>#REF!/1000</f>
        <v>#REF!</v>
      </c>
      <c r="BG537" s="178" t="e">
        <f t="shared" si="602"/>
        <v>#REF!</v>
      </c>
    </row>
    <row r="538" ht="16" customHeight="1" spans="1:59">
      <c r="A538" s="22">
        <v>532</v>
      </c>
      <c r="B538" s="39" t="s">
        <v>6180</v>
      </c>
      <c r="C538" s="68" t="s">
        <v>6181</v>
      </c>
      <c r="D538" s="22">
        <v>191</v>
      </c>
      <c r="E538" s="22">
        <v>8</v>
      </c>
      <c r="F538" s="144">
        <v>2605131775</v>
      </c>
      <c r="G538" s="144" t="s">
        <v>3693</v>
      </c>
      <c r="H538" s="144" t="s">
        <v>3693</v>
      </c>
      <c r="I538" s="144" t="s">
        <v>5331</v>
      </c>
      <c r="J538" s="144" t="s">
        <v>5327</v>
      </c>
      <c r="K538" s="144">
        <f t="shared" si="592"/>
        <v>0.615</v>
      </c>
      <c r="L538" s="157">
        <v>4.92</v>
      </c>
      <c r="M538" s="171"/>
      <c r="N538" s="171">
        <v>1</v>
      </c>
      <c r="O538" s="171"/>
      <c r="P538" s="171"/>
      <c r="Q538" s="171"/>
      <c r="R538" s="171"/>
      <c r="S538" s="171"/>
      <c r="T538" s="171"/>
      <c r="U538" s="171"/>
      <c r="V538" s="171"/>
      <c r="W538" s="22">
        <v>8</v>
      </c>
      <c r="X538" s="29">
        <v>122</v>
      </c>
      <c r="Y538" s="29">
        <v>976</v>
      </c>
      <c r="Z538" s="36">
        <v>701.68</v>
      </c>
      <c r="AA538" s="36">
        <f t="shared" si="593"/>
        <v>8</v>
      </c>
      <c r="AB538" s="29"/>
      <c r="AC538" s="29" t="e">
        <f t="shared" si="594"/>
        <v>#REF!</v>
      </c>
      <c r="AD538" s="29" t="e">
        <f t="shared" si="595"/>
        <v>#REF!</v>
      </c>
      <c r="AE538" s="172" t="e">
        <f t="shared" si="596"/>
        <v>#REF!</v>
      </c>
      <c r="AF538" s="28"/>
      <c r="AG538" s="24">
        <v>4.92</v>
      </c>
      <c r="AH538" s="173">
        <f t="shared" si="597"/>
        <v>1</v>
      </c>
      <c r="AI538" s="173">
        <v>4.92</v>
      </c>
      <c r="AJ538" s="173">
        <f t="shared" si="598"/>
        <v>3.92</v>
      </c>
      <c r="AK538" s="134">
        <f t="shared" si="599"/>
        <v>0.615</v>
      </c>
      <c r="AL538" s="174">
        <f t="shared" ref="AL538:AU538" si="621">M538</f>
        <v>0</v>
      </c>
      <c r="AM538" s="174">
        <f t="shared" si="621"/>
        <v>1</v>
      </c>
      <c r="AN538" s="174">
        <f t="shared" si="621"/>
        <v>0</v>
      </c>
      <c r="AO538" s="174">
        <f t="shared" si="621"/>
        <v>0</v>
      </c>
      <c r="AP538" s="174">
        <f t="shared" si="621"/>
        <v>0</v>
      </c>
      <c r="AQ538" s="174">
        <f t="shared" si="621"/>
        <v>0</v>
      </c>
      <c r="AR538" s="174">
        <f t="shared" si="621"/>
        <v>0</v>
      </c>
      <c r="AS538" s="174">
        <f t="shared" si="621"/>
        <v>0</v>
      </c>
      <c r="AT538" s="174">
        <f t="shared" si="621"/>
        <v>0</v>
      </c>
      <c r="AU538" s="174">
        <f t="shared" si="621"/>
        <v>0</v>
      </c>
      <c r="AV538" s="175">
        <f t="shared" si="601"/>
        <v>1</v>
      </c>
      <c r="AW538" s="176" t="e">
        <f>#REF!/1000</f>
        <v>#REF!</v>
      </c>
      <c r="AX538" s="176" t="e">
        <f>#REF!/1000</f>
        <v>#REF!</v>
      </c>
      <c r="AY538" s="176" t="e">
        <f>#REF!/1000</f>
        <v>#REF!</v>
      </c>
      <c r="AZ538" s="176" t="e">
        <f>#REF!/1000</f>
        <v>#REF!</v>
      </c>
      <c r="BA538" s="176" t="e">
        <f>#REF!/1000</f>
        <v>#REF!</v>
      </c>
      <c r="BB538" s="176" t="e">
        <f>#REF!/1000</f>
        <v>#REF!</v>
      </c>
      <c r="BC538" s="176" t="e">
        <f>#REF!/1000</f>
        <v>#REF!</v>
      </c>
      <c r="BD538" s="176" t="e">
        <f>#REF!/1000</f>
        <v>#REF!</v>
      </c>
      <c r="BE538" s="177" t="e">
        <f>#REF!/1000</f>
        <v>#REF!</v>
      </c>
      <c r="BF538" s="177" t="e">
        <f>#REF!/1000</f>
        <v>#REF!</v>
      </c>
      <c r="BG538" s="178" t="e">
        <f t="shared" si="602"/>
        <v>#REF!</v>
      </c>
    </row>
    <row r="539" ht="16" customHeight="1" spans="1:59">
      <c r="A539" s="22">
        <v>533</v>
      </c>
      <c r="B539" s="39" t="s">
        <v>6202</v>
      </c>
      <c r="C539" s="68" t="s">
        <v>6203</v>
      </c>
      <c r="D539" s="22">
        <v>191</v>
      </c>
      <c r="E539" s="22">
        <v>9</v>
      </c>
      <c r="F539" s="144">
        <v>2605133233</v>
      </c>
      <c r="G539" s="144" t="s">
        <v>3693</v>
      </c>
      <c r="H539" s="144" t="s">
        <v>3693</v>
      </c>
      <c r="I539" s="144" t="s">
        <v>5326</v>
      </c>
      <c r="J539" s="144" t="s">
        <v>5327</v>
      </c>
      <c r="K539" s="144">
        <f t="shared" si="592"/>
        <v>1.12</v>
      </c>
      <c r="L539" s="157">
        <v>10.08</v>
      </c>
      <c r="M539" s="171"/>
      <c r="N539" s="171">
        <v>1</v>
      </c>
      <c r="O539" s="171"/>
      <c r="P539" s="171"/>
      <c r="Q539" s="171"/>
      <c r="R539" s="171"/>
      <c r="S539" s="171"/>
      <c r="T539" s="171"/>
      <c r="U539" s="171"/>
      <c r="V539" s="171"/>
      <c r="W539" s="22">
        <v>9</v>
      </c>
      <c r="X539" s="29">
        <v>101.904444444444</v>
      </c>
      <c r="Y539" s="29">
        <v>917.14</v>
      </c>
      <c r="Z539" s="36">
        <v>701.73</v>
      </c>
      <c r="AA539" s="36">
        <f t="shared" si="593"/>
        <v>9</v>
      </c>
      <c r="AB539" s="29"/>
      <c r="AC539" s="29" t="e">
        <f t="shared" si="594"/>
        <v>#REF!</v>
      </c>
      <c r="AD539" s="29" t="e">
        <f t="shared" si="595"/>
        <v>#REF!</v>
      </c>
      <c r="AE539" s="172" t="e">
        <f t="shared" si="596"/>
        <v>#REF!</v>
      </c>
      <c r="AF539" s="28"/>
      <c r="AG539" s="24">
        <v>10.08</v>
      </c>
      <c r="AH539" s="173">
        <f t="shared" si="597"/>
        <v>1</v>
      </c>
      <c r="AI539" s="173">
        <v>10.08</v>
      </c>
      <c r="AJ539" s="173">
        <f t="shared" si="598"/>
        <v>9.08</v>
      </c>
      <c r="AK539" s="134">
        <f t="shared" si="599"/>
        <v>1.12</v>
      </c>
      <c r="AL539" s="174">
        <f t="shared" ref="AL539:AU539" si="622">M539</f>
        <v>0</v>
      </c>
      <c r="AM539" s="174">
        <f t="shared" si="622"/>
        <v>1</v>
      </c>
      <c r="AN539" s="174">
        <f t="shared" si="622"/>
        <v>0</v>
      </c>
      <c r="AO539" s="174">
        <f t="shared" si="622"/>
        <v>0</v>
      </c>
      <c r="AP539" s="174">
        <f t="shared" si="622"/>
        <v>0</v>
      </c>
      <c r="AQ539" s="174">
        <f t="shared" si="622"/>
        <v>0</v>
      </c>
      <c r="AR539" s="174">
        <f t="shared" si="622"/>
        <v>0</v>
      </c>
      <c r="AS539" s="174">
        <f t="shared" si="622"/>
        <v>0</v>
      </c>
      <c r="AT539" s="174">
        <f t="shared" si="622"/>
        <v>0</v>
      </c>
      <c r="AU539" s="174">
        <f t="shared" si="622"/>
        <v>0</v>
      </c>
      <c r="AV539" s="175">
        <f t="shared" si="601"/>
        <v>1</v>
      </c>
      <c r="AW539" s="176" t="e">
        <f>#REF!/1000</f>
        <v>#REF!</v>
      </c>
      <c r="AX539" s="176" t="e">
        <f>#REF!/1000</f>
        <v>#REF!</v>
      </c>
      <c r="AY539" s="176" t="e">
        <f>#REF!/1000</f>
        <v>#REF!</v>
      </c>
      <c r="AZ539" s="176" t="e">
        <f>#REF!/1000</f>
        <v>#REF!</v>
      </c>
      <c r="BA539" s="176" t="e">
        <f>#REF!/1000</f>
        <v>#REF!</v>
      </c>
      <c r="BB539" s="176" t="e">
        <f>#REF!/1000</f>
        <v>#REF!</v>
      </c>
      <c r="BC539" s="176" t="e">
        <f>#REF!/1000</f>
        <v>#REF!</v>
      </c>
      <c r="BD539" s="176" t="e">
        <f>#REF!/1000</f>
        <v>#REF!</v>
      </c>
      <c r="BE539" s="177" t="e">
        <f>#REF!/1000</f>
        <v>#REF!</v>
      </c>
      <c r="BF539" s="177" t="e">
        <f>#REF!/1000</f>
        <v>#REF!</v>
      </c>
      <c r="BG539" s="178" t="e">
        <f t="shared" si="602"/>
        <v>#REF!</v>
      </c>
    </row>
    <row r="540" ht="16" customHeight="1" spans="1:59">
      <c r="A540" s="22">
        <v>534</v>
      </c>
      <c r="B540" s="39" t="s">
        <v>6182</v>
      </c>
      <c r="C540" s="68" t="s">
        <v>6183</v>
      </c>
      <c r="D540" s="22">
        <v>191</v>
      </c>
      <c r="E540" s="22">
        <v>6</v>
      </c>
      <c r="F540" s="144">
        <v>2605132848</v>
      </c>
      <c r="G540" s="144" t="s">
        <v>3693</v>
      </c>
      <c r="H540" s="144" t="s">
        <v>3693</v>
      </c>
      <c r="I540" s="144" t="s">
        <v>5331</v>
      </c>
      <c r="J540" s="144" t="s">
        <v>5327</v>
      </c>
      <c r="K540" s="144">
        <f t="shared" si="592"/>
        <v>0.855</v>
      </c>
      <c r="L540" s="157">
        <v>5.13</v>
      </c>
      <c r="M540" s="171"/>
      <c r="N540" s="171">
        <v>1</v>
      </c>
      <c r="O540" s="171"/>
      <c r="P540" s="171"/>
      <c r="Q540" s="171"/>
      <c r="R540" s="171"/>
      <c r="S540" s="171"/>
      <c r="T540" s="171"/>
      <c r="U540" s="171"/>
      <c r="V540" s="171"/>
      <c r="W540" s="22">
        <v>6</v>
      </c>
      <c r="X540" s="29">
        <v>90</v>
      </c>
      <c r="Y540" s="29">
        <v>540</v>
      </c>
      <c r="Z540" s="36">
        <v>233.92</v>
      </c>
      <c r="AA540" s="36">
        <f t="shared" si="593"/>
        <v>6</v>
      </c>
      <c r="AB540" s="29"/>
      <c r="AC540" s="29" t="e">
        <f t="shared" si="594"/>
        <v>#REF!</v>
      </c>
      <c r="AD540" s="29" t="e">
        <f t="shared" si="595"/>
        <v>#REF!</v>
      </c>
      <c r="AE540" s="172" t="e">
        <f t="shared" si="596"/>
        <v>#REF!</v>
      </c>
      <c r="AF540" s="28"/>
      <c r="AG540" s="24">
        <v>5.13</v>
      </c>
      <c r="AH540" s="173">
        <f t="shared" si="597"/>
        <v>1</v>
      </c>
      <c r="AI540" s="173">
        <v>5.13</v>
      </c>
      <c r="AJ540" s="173">
        <f t="shared" si="598"/>
        <v>4.13</v>
      </c>
      <c r="AK540" s="134">
        <f t="shared" si="599"/>
        <v>0.855</v>
      </c>
      <c r="AL540" s="174">
        <f t="shared" ref="AL540:AU540" si="623">M540</f>
        <v>0</v>
      </c>
      <c r="AM540" s="174">
        <f t="shared" si="623"/>
        <v>1</v>
      </c>
      <c r="AN540" s="174">
        <f t="shared" si="623"/>
        <v>0</v>
      </c>
      <c r="AO540" s="174">
        <f t="shared" si="623"/>
        <v>0</v>
      </c>
      <c r="AP540" s="174">
        <f t="shared" si="623"/>
        <v>0</v>
      </c>
      <c r="AQ540" s="174">
        <f t="shared" si="623"/>
        <v>0</v>
      </c>
      <c r="AR540" s="174">
        <f t="shared" si="623"/>
        <v>0</v>
      </c>
      <c r="AS540" s="174">
        <f t="shared" si="623"/>
        <v>0</v>
      </c>
      <c r="AT540" s="174">
        <f t="shared" si="623"/>
        <v>0</v>
      </c>
      <c r="AU540" s="174">
        <f t="shared" si="623"/>
        <v>0</v>
      </c>
      <c r="AV540" s="175">
        <f t="shared" si="601"/>
        <v>1</v>
      </c>
      <c r="AW540" s="176" t="e">
        <f>#REF!/1000</f>
        <v>#REF!</v>
      </c>
      <c r="AX540" s="176" t="e">
        <f>#REF!/1000</f>
        <v>#REF!</v>
      </c>
      <c r="AY540" s="176" t="e">
        <f>#REF!/1000</f>
        <v>#REF!</v>
      </c>
      <c r="AZ540" s="176" t="e">
        <f>#REF!/1000</f>
        <v>#REF!</v>
      </c>
      <c r="BA540" s="176" t="e">
        <f>#REF!/1000</f>
        <v>#REF!</v>
      </c>
      <c r="BB540" s="176" t="e">
        <f>#REF!/1000</f>
        <v>#REF!</v>
      </c>
      <c r="BC540" s="176" t="e">
        <f>#REF!/1000</f>
        <v>#REF!</v>
      </c>
      <c r="BD540" s="176" t="e">
        <f>#REF!/1000</f>
        <v>#REF!</v>
      </c>
      <c r="BE540" s="177" t="e">
        <f>#REF!/1000</f>
        <v>#REF!</v>
      </c>
      <c r="BF540" s="177" t="e">
        <f>#REF!/1000</f>
        <v>#REF!</v>
      </c>
      <c r="BG540" s="178" t="e">
        <f t="shared" si="602"/>
        <v>#REF!</v>
      </c>
    </row>
    <row r="541" ht="16" customHeight="1" spans="1:59">
      <c r="A541" s="22">
        <v>535</v>
      </c>
      <c r="B541" s="39" t="s">
        <v>6184</v>
      </c>
      <c r="C541" s="68" t="s">
        <v>6185</v>
      </c>
      <c r="D541" s="22">
        <v>191</v>
      </c>
      <c r="E541" s="22">
        <v>6</v>
      </c>
      <c r="F541" s="144">
        <v>2605133050</v>
      </c>
      <c r="G541" s="144" t="s">
        <v>3693</v>
      </c>
      <c r="H541" s="144" t="s">
        <v>3693</v>
      </c>
      <c r="I541" s="144" t="s">
        <v>5326</v>
      </c>
      <c r="J541" s="144" t="s">
        <v>5327</v>
      </c>
      <c r="K541" s="144">
        <f t="shared" si="592"/>
        <v>0.345</v>
      </c>
      <c r="L541" s="157">
        <v>2.07</v>
      </c>
      <c r="M541" s="171"/>
      <c r="N541" s="171">
        <v>1</v>
      </c>
      <c r="O541" s="171"/>
      <c r="P541" s="171"/>
      <c r="Q541" s="171"/>
      <c r="R541" s="171"/>
      <c r="S541" s="171"/>
      <c r="T541" s="171"/>
      <c r="U541" s="171"/>
      <c r="V541" s="171"/>
      <c r="W541" s="22">
        <v>6</v>
      </c>
      <c r="X541" s="29">
        <v>64</v>
      </c>
      <c r="Y541" s="29">
        <v>384</v>
      </c>
      <c r="Z541" s="36">
        <v>111.12</v>
      </c>
      <c r="AA541" s="36">
        <f t="shared" si="593"/>
        <v>6</v>
      </c>
      <c r="AB541" s="29"/>
      <c r="AC541" s="29" t="e">
        <f t="shared" si="594"/>
        <v>#REF!</v>
      </c>
      <c r="AD541" s="29" t="e">
        <f t="shared" si="595"/>
        <v>#REF!</v>
      </c>
      <c r="AE541" s="172" t="e">
        <f t="shared" si="596"/>
        <v>#REF!</v>
      </c>
      <c r="AF541" s="28"/>
      <c r="AG541" s="24">
        <v>2.07</v>
      </c>
      <c r="AH541" s="173">
        <f t="shared" si="597"/>
        <v>1</v>
      </c>
      <c r="AI541" s="173">
        <v>2.07</v>
      </c>
      <c r="AJ541" s="173">
        <f t="shared" si="598"/>
        <v>1.07</v>
      </c>
      <c r="AK541" s="134">
        <f t="shared" si="599"/>
        <v>0.345</v>
      </c>
      <c r="AL541" s="174">
        <f t="shared" ref="AL541:AU541" si="624">M541</f>
        <v>0</v>
      </c>
      <c r="AM541" s="174">
        <f t="shared" si="624"/>
        <v>1</v>
      </c>
      <c r="AN541" s="174">
        <f t="shared" si="624"/>
        <v>0</v>
      </c>
      <c r="AO541" s="174">
        <f t="shared" si="624"/>
        <v>0</v>
      </c>
      <c r="AP541" s="174">
        <f t="shared" si="624"/>
        <v>0</v>
      </c>
      <c r="AQ541" s="174">
        <f t="shared" si="624"/>
        <v>0</v>
      </c>
      <c r="AR541" s="174">
        <f t="shared" si="624"/>
        <v>0</v>
      </c>
      <c r="AS541" s="174">
        <f t="shared" si="624"/>
        <v>0</v>
      </c>
      <c r="AT541" s="174">
        <f t="shared" si="624"/>
        <v>0</v>
      </c>
      <c r="AU541" s="174">
        <f t="shared" si="624"/>
        <v>0</v>
      </c>
      <c r="AV541" s="175">
        <f t="shared" si="601"/>
        <v>1</v>
      </c>
      <c r="AW541" s="176" t="e">
        <f>#REF!/1000</f>
        <v>#REF!</v>
      </c>
      <c r="AX541" s="176" t="e">
        <f>#REF!/1000</f>
        <v>#REF!</v>
      </c>
      <c r="AY541" s="176" t="e">
        <f>#REF!/1000</f>
        <v>#REF!</v>
      </c>
      <c r="AZ541" s="176" t="e">
        <f>#REF!/1000</f>
        <v>#REF!</v>
      </c>
      <c r="BA541" s="176" t="e">
        <f>#REF!/1000</f>
        <v>#REF!</v>
      </c>
      <c r="BB541" s="176" t="e">
        <f>#REF!/1000</f>
        <v>#REF!</v>
      </c>
      <c r="BC541" s="176" t="e">
        <f>#REF!/1000</f>
        <v>#REF!</v>
      </c>
      <c r="BD541" s="176" t="e">
        <f>#REF!/1000</f>
        <v>#REF!</v>
      </c>
      <c r="BE541" s="177" t="e">
        <f>#REF!/1000</f>
        <v>#REF!</v>
      </c>
      <c r="BF541" s="177" t="e">
        <f>#REF!/1000</f>
        <v>#REF!</v>
      </c>
      <c r="BG541" s="178" t="e">
        <f t="shared" si="602"/>
        <v>#REF!</v>
      </c>
    </row>
    <row r="542" ht="16" customHeight="1" spans="1:59">
      <c r="A542" s="22">
        <v>536</v>
      </c>
      <c r="B542" s="39" t="s">
        <v>6204</v>
      </c>
      <c r="C542" s="68" t="s">
        <v>6205</v>
      </c>
      <c r="D542" s="22">
        <v>128</v>
      </c>
      <c r="E542" s="22">
        <v>18</v>
      </c>
      <c r="F542" s="144">
        <v>85240</v>
      </c>
      <c r="G542" s="144" t="s">
        <v>3707</v>
      </c>
      <c r="H542" s="144" t="s">
        <v>3707</v>
      </c>
      <c r="I542" s="144" t="s">
        <v>5345</v>
      </c>
      <c r="J542" s="144" t="s">
        <v>5314</v>
      </c>
      <c r="K542" s="144">
        <f t="shared" si="592"/>
        <v>3.5</v>
      </c>
      <c r="L542" s="157">
        <v>63</v>
      </c>
      <c r="M542" s="171"/>
      <c r="N542" s="171">
        <v>1</v>
      </c>
      <c r="O542" s="171"/>
      <c r="P542" s="171"/>
      <c r="Q542" s="171"/>
      <c r="R542" s="171"/>
      <c r="S542" s="171"/>
      <c r="T542" s="171"/>
      <c r="U542" s="171"/>
      <c r="V542" s="171"/>
      <c r="W542" s="22">
        <v>18</v>
      </c>
      <c r="X542" s="29">
        <v>438.639444444444</v>
      </c>
      <c r="Y542" s="29">
        <v>7895.51</v>
      </c>
      <c r="Z542" s="36">
        <v>2631.42</v>
      </c>
      <c r="AA542" s="36">
        <f t="shared" si="593"/>
        <v>18</v>
      </c>
      <c r="AB542" s="29"/>
      <c r="AC542" s="29" t="e">
        <f t="shared" si="594"/>
        <v>#REF!</v>
      </c>
      <c r="AD542" s="29" t="e">
        <f t="shared" si="595"/>
        <v>#REF!</v>
      </c>
      <c r="AE542" s="172" t="e">
        <f t="shared" si="596"/>
        <v>#REF!</v>
      </c>
      <c r="AF542" s="28"/>
      <c r="AG542" s="24">
        <v>15</v>
      </c>
      <c r="AH542" s="173">
        <f t="shared" si="597"/>
        <v>1</v>
      </c>
      <c r="AI542" s="173"/>
      <c r="AJ542" s="173">
        <f t="shared" si="598"/>
        <v>14</v>
      </c>
      <c r="AK542" s="134">
        <f t="shared" si="599"/>
        <v>3.5</v>
      </c>
      <c r="AL542" s="174">
        <f t="shared" ref="AL542:AU542" si="625">M542</f>
        <v>0</v>
      </c>
      <c r="AM542" s="174">
        <f t="shared" si="625"/>
        <v>1</v>
      </c>
      <c r="AN542" s="174">
        <f t="shared" si="625"/>
        <v>0</v>
      </c>
      <c r="AO542" s="174">
        <f t="shared" si="625"/>
        <v>0</v>
      </c>
      <c r="AP542" s="174">
        <f t="shared" si="625"/>
        <v>0</v>
      </c>
      <c r="AQ542" s="174">
        <f t="shared" si="625"/>
        <v>0</v>
      </c>
      <c r="AR542" s="174">
        <f t="shared" si="625"/>
        <v>0</v>
      </c>
      <c r="AS542" s="174">
        <f t="shared" si="625"/>
        <v>0</v>
      </c>
      <c r="AT542" s="174">
        <f t="shared" si="625"/>
        <v>0</v>
      </c>
      <c r="AU542" s="174">
        <f t="shared" si="625"/>
        <v>0</v>
      </c>
      <c r="AV542" s="175">
        <f t="shared" si="601"/>
        <v>1</v>
      </c>
      <c r="AW542" s="176" t="e">
        <f>#REF!/1000</f>
        <v>#REF!</v>
      </c>
      <c r="AX542" s="176" t="e">
        <f>#REF!/1000</f>
        <v>#REF!</v>
      </c>
      <c r="AY542" s="176" t="e">
        <f>#REF!/1000</f>
        <v>#REF!</v>
      </c>
      <c r="AZ542" s="176" t="e">
        <f>#REF!/1000</f>
        <v>#REF!</v>
      </c>
      <c r="BA542" s="176" t="e">
        <f>#REF!/1000</f>
        <v>#REF!</v>
      </c>
      <c r="BB542" s="176" t="e">
        <f>#REF!/1000</f>
        <v>#REF!</v>
      </c>
      <c r="BC542" s="176" t="e">
        <f>#REF!/1000</f>
        <v>#REF!</v>
      </c>
      <c r="BD542" s="176" t="e">
        <f>#REF!/1000</f>
        <v>#REF!</v>
      </c>
      <c r="BE542" s="177" t="e">
        <f>#REF!/1000</f>
        <v>#REF!</v>
      </c>
      <c r="BF542" s="177" t="e">
        <f>#REF!/1000</f>
        <v>#REF!</v>
      </c>
      <c r="BG542" s="178" t="e">
        <f t="shared" si="602"/>
        <v>#REF!</v>
      </c>
    </row>
    <row r="543" ht="16" customHeight="1" spans="1:59">
      <c r="A543" s="22">
        <v>537</v>
      </c>
      <c r="B543" s="39" t="s">
        <v>6206</v>
      </c>
      <c r="C543" s="68" t="s">
        <v>6207</v>
      </c>
      <c r="D543" s="22">
        <v>128</v>
      </c>
      <c r="E543" s="22">
        <v>7</v>
      </c>
      <c r="F543" s="144">
        <v>85236</v>
      </c>
      <c r="G543" s="144" t="s">
        <v>3707</v>
      </c>
      <c r="H543" s="144" t="s">
        <v>3707</v>
      </c>
      <c r="I543" s="144" t="s">
        <v>5345</v>
      </c>
      <c r="J543" s="144" t="s">
        <v>5314</v>
      </c>
      <c r="K543" s="144">
        <f t="shared" si="592"/>
        <v>2</v>
      </c>
      <c r="L543" s="157">
        <v>14</v>
      </c>
      <c r="M543" s="171"/>
      <c r="N543" s="171">
        <v>1</v>
      </c>
      <c r="O543" s="171"/>
      <c r="P543" s="171"/>
      <c r="Q543" s="171"/>
      <c r="R543" s="171"/>
      <c r="S543" s="171"/>
      <c r="T543" s="171"/>
      <c r="U543" s="171"/>
      <c r="V543" s="171"/>
      <c r="W543" s="22">
        <v>7</v>
      </c>
      <c r="X543" s="29">
        <v>355.425714285714</v>
      </c>
      <c r="Y543" s="29">
        <v>2487.98</v>
      </c>
      <c r="Z543" s="36">
        <v>964.89</v>
      </c>
      <c r="AA543" s="36">
        <f t="shared" si="593"/>
        <v>7</v>
      </c>
      <c r="AB543" s="29"/>
      <c r="AC543" s="29" t="e">
        <f t="shared" si="594"/>
        <v>#REF!</v>
      </c>
      <c r="AD543" s="29" t="e">
        <f t="shared" si="595"/>
        <v>#REF!</v>
      </c>
      <c r="AE543" s="172" t="e">
        <f t="shared" si="596"/>
        <v>#REF!</v>
      </c>
      <c r="AF543" s="28"/>
      <c r="AG543" s="24">
        <v>0.5</v>
      </c>
      <c r="AH543" s="173">
        <f t="shared" si="597"/>
        <v>1</v>
      </c>
      <c r="AI543" s="173"/>
      <c r="AJ543" s="173">
        <f t="shared" si="598"/>
        <v>-0.5</v>
      </c>
      <c r="AK543" s="134">
        <f t="shared" si="599"/>
        <v>2</v>
      </c>
      <c r="AL543" s="174">
        <f t="shared" ref="AL543:AU543" si="626">M543</f>
        <v>0</v>
      </c>
      <c r="AM543" s="174">
        <f t="shared" si="626"/>
        <v>1</v>
      </c>
      <c r="AN543" s="174">
        <f t="shared" si="626"/>
        <v>0</v>
      </c>
      <c r="AO543" s="174">
        <f t="shared" si="626"/>
        <v>0</v>
      </c>
      <c r="AP543" s="174">
        <f t="shared" si="626"/>
        <v>0</v>
      </c>
      <c r="AQ543" s="174">
        <f t="shared" si="626"/>
        <v>0</v>
      </c>
      <c r="AR543" s="174">
        <f t="shared" si="626"/>
        <v>0</v>
      </c>
      <c r="AS543" s="174">
        <f t="shared" si="626"/>
        <v>0</v>
      </c>
      <c r="AT543" s="174">
        <f t="shared" si="626"/>
        <v>0</v>
      </c>
      <c r="AU543" s="174">
        <f t="shared" si="626"/>
        <v>0</v>
      </c>
      <c r="AV543" s="175">
        <f t="shared" si="601"/>
        <v>1</v>
      </c>
      <c r="AW543" s="176" t="e">
        <f>#REF!/1000</f>
        <v>#REF!</v>
      </c>
      <c r="AX543" s="176" t="e">
        <f>#REF!/1000</f>
        <v>#REF!</v>
      </c>
      <c r="AY543" s="176" t="e">
        <f>#REF!/1000</f>
        <v>#REF!</v>
      </c>
      <c r="AZ543" s="176" t="e">
        <f>#REF!/1000</f>
        <v>#REF!</v>
      </c>
      <c r="BA543" s="176" t="e">
        <f>#REF!/1000</f>
        <v>#REF!</v>
      </c>
      <c r="BB543" s="176" t="e">
        <f>#REF!/1000</f>
        <v>#REF!</v>
      </c>
      <c r="BC543" s="176" t="e">
        <f>#REF!/1000</f>
        <v>#REF!</v>
      </c>
      <c r="BD543" s="176" t="e">
        <f>#REF!/1000</f>
        <v>#REF!</v>
      </c>
      <c r="BE543" s="177" t="e">
        <f>#REF!/1000</f>
        <v>#REF!</v>
      </c>
      <c r="BF543" s="177" t="e">
        <f>#REF!/1000</f>
        <v>#REF!</v>
      </c>
      <c r="BG543" s="178" t="e">
        <f t="shared" si="602"/>
        <v>#REF!</v>
      </c>
    </row>
    <row r="544" ht="16" customHeight="1" spans="1:59">
      <c r="A544" s="179">
        <v>538</v>
      </c>
      <c r="B544" s="180" t="s">
        <v>6208</v>
      </c>
      <c r="C544" s="181" t="s">
        <v>6209</v>
      </c>
      <c r="D544" s="179">
        <v>205</v>
      </c>
      <c r="E544" s="179">
        <v>5</v>
      </c>
      <c r="F544" s="182">
        <v>85238</v>
      </c>
      <c r="G544" s="182" t="s">
        <v>3704</v>
      </c>
      <c r="H544" s="182" t="s">
        <v>3704</v>
      </c>
      <c r="I544" s="182" t="s">
        <v>5321</v>
      </c>
      <c r="J544" s="182" t="s">
        <v>5314</v>
      </c>
      <c r="K544" s="182">
        <f t="shared" si="592"/>
        <v>0.2</v>
      </c>
      <c r="L544" s="183">
        <v>1</v>
      </c>
      <c r="M544" s="184"/>
      <c r="N544" s="184">
        <v>1</v>
      </c>
      <c r="O544" s="184"/>
      <c r="P544" s="184"/>
      <c r="Q544" s="184"/>
      <c r="R544" s="184"/>
      <c r="S544" s="184"/>
      <c r="T544" s="184"/>
      <c r="U544" s="184"/>
      <c r="V544" s="184"/>
      <c r="W544" s="179">
        <v>5</v>
      </c>
      <c r="X544" s="185">
        <v>5336.262</v>
      </c>
      <c r="Y544" s="185">
        <v>26681.31</v>
      </c>
      <c r="Z544" s="186">
        <v>8284.1</v>
      </c>
      <c r="AA544" s="186">
        <f t="shared" si="593"/>
        <v>5</v>
      </c>
      <c r="AB544" s="29"/>
      <c r="AC544" s="185" t="e">
        <f t="shared" si="594"/>
        <v>#REF!</v>
      </c>
      <c r="AD544" s="185" t="e">
        <f t="shared" si="595"/>
        <v>#REF!</v>
      </c>
      <c r="AE544" s="187" t="e">
        <f t="shared" si="596"/>
        <v>#REF!</v>
      </c>
      <c r="AF544" s="188" t="s">
        <v>253</v>
      </c>
      <c r="AG544" s="189">
        <v>35</v>
      </c>
      <c r="AH544" s="190">
        <f t="shared" si="597"/>
        <v>1</v>
      </c>
      <c r="AI544" s="190">
        <v>35</v>
      </c>
      <c r="AJ544" s="190">
        <f t="shared" si="598"/>
        <v>34</v>
      </c>
      <c r="AK544" s="191">
        <f t="shared" si="599"/>
        <v>0.2</v>
      </c>
      <c r="AL544" s="174">
        <f t="shared" ref="AL544:AU544" si="627">M544</f>
        <v>0</v>
      </c>
      <c r="AM544" s="174">
        <f t="shared" si="627"/>
        <v>1</v>
      </c>
      <c r="AN544" s="174">
        <f t="shared" si="627"/>
        <v>0</v>
      </c>
      <c r="AO544" s="174">
        <f t="shared" si="627"/>
        <v>0</v>
      </c>
      <c r="AP544" s="174">
        <f t="shared" si="627"/>
        <v>0</v>
      </c>
      <c r="AQ544" s="174">
        <f t="shared" si="627"/>
        <v>0</v>
      </c>
      <c r="AR544" s="174">
        <f t="shared" si="627"/>
        <v>0</v>
      </c>
      <c r="AS544" s="174">
        <f t="shared" si="627"/>
        <v>0</v>
      </c>
      <c r="AT544" s="174">
        <f t="shared" si="627"/>
        <v>0</v>
      </c>
      <c r="AU544" s="174">
        <f t="shared" si="627"/>
        <v>0</v>
      </c>
      <c r="AV544" s="192">
        <f t="shared" si="601"/>
        <v>1</v>
      </c>
      <c r="AW544" s="193" t="e">
        <f>#REF!/1000</f>
        <v>#REF!</v>
      </c>
      <c r="AX544" s="193" t="e">
        <f>#REF!/1000</f>
        <v>#REF!</v>
      </c>
      <c r="AY544" s="193" t="e">
        <f>#REF!/1000</f>
        <v>#REF!</v>
      </c>
      <c r="AZ544" s="193" t="e">
        <f>#REF!/1000</f>
        <v>#REF!</v>
      </c>
      <c r="BA544" s="193" t="e">
        <f>#REF!/1000</f>
        <v>#REF!</v>
      </c>
      <c r="BB544" s="193" t="e">
        <f>#REF!/1000</f>
        <v>#REF!</v>
      </c>
      <c r="BC544" s="193" t="e">
        <f>#REF!/1000</f>
        <v>#REF!</v>
      </c>
      <c r="BD544" s="193" t="e">
        <f>#REF!/1000</f>
        <v>#REF!</v>
      </c>
      <c r="BE544" s="194" t="e">
        <f>#REF!/1000</f>
        <v>#REF!</v>
      </c>
      <c r="BF544" s="194" t="e">
        <f>#REF!/1000</f>
        <v>#REF!</v>
      </c>
      <c r="BG544" s="195" t="e">
        <f t="shared" si="602"/>
        <v>#REF!</v>
      </c>
    </row>
    <row r="545" ht="16" customHeight="1" spans="1:59">
      <c r="A545" s="179">
        <v>539</v>
      </c>
      <c r="B545" s="180" t="s">
        <v>626</v>
      </c>
      <c r="C545" s="181" t="s">
        <v>627</v>
      </c>
      <c r="D545" s="179">
        <v>202</v>
      </c>
      <c r="E545" s="179">
        <v>1</v>
      </c>
      <c r="F545" s="182">
        <v>2403313935</v>
      </c>
      <c r="G545" s="182" t="s">
        <v>3704</v>
      </c>
      <c r="H545" s="182" t="s">
        <v>3704</v>
      </c>
      <c r="I545" s="182" t="s">
        <v>5352</v>
      </c>
      <c r="J545" s="182" t="s">
        <v>5314</v>
      </c>
      <c r="K545" s="182">
        <f t="shared" si="592"/>
        <v>1.99</v>
      </c>
      <c r="L545" s="183">
        <v>1.99</v>
      </c>
      <c r="M545" s="184"/>
      <c r="N545" s="184">
        <v>1</v>
      </c>
      <c r="O545" s="184"/>
      <c r="P545" s="184"/>
      <c r="Q545" s="184"/>
      <c r="R545" s="184"/>
      <c r="S545" s="184"/>
      <c r="T545" s="184"/>
      <c r="U545" s="184"/>
      <c r="V545" s="184"/>
      <c r="W545" s="179">
        <v>1</v>
      </c>
      <c r="X545" s="185">
        <v>552.33</v>
      </c>
      <c r="Y545" s="185">
        <v>552.33</v>
      </c>
      <c r="Z545" s="186">
        <v>166.89</v>
      </c>
      <c r="AA545" s="186">
        <f t="shared" si="593"/>
        <v>1</v>
      </c>
      <c r="AB545" s="29"/>
      <c r="AC545" s="185" t="e">
        <f t="shared" si="594"/>
        <v>#REF!</v>
      </c>
      <c r="AD545" s="185" t="e">
        <f t="shared" si="595"/>
        <v>#REF!</v>
      </c>
      <c r="AE545" s="187" t="e">
        <f t="shared" si="596"/>
        <v>#REF!</v>
      </c>
      <c r="AF545" s="188" t="s">
        <v>253</v>
      </c>
      <c r="AG545" s="189">
        <v>1.99</v>
      </c>
      <c r="AH545" s="190">
        <f t="shared" si="597"/>
        <v>1</v>
      </c>
      <c r="AI545" s="190">
        <v>1.99</v>
      </c>
      <c r="AJ545" s="190">
        <f t="shared" si="598"/>
        <v>0.99</v>
      </c>
      <c r="AK545" s="191">
        <f t="shared" si="599"/>
        <v>1.99</v>
      </c>
      <c r="AL545" s="174">
        <f t="shared" ref="AL545:AU545" si="628">M545</f>
        <v>0</v>
      </c>
      <c r="AM545" s="174">
        <f t="shared" si="628"/>
        <v>1</v>
      </c>
      <c r="AN545" s="174">
        <f t="shared" si="628"/>
        <v>0</v>
      </c>
      <c r="AO545" s="174">
        <f t="shared" si="628"/>
        <v>0</v>
      </c>
      <c r="AP545" s="174">
        <f t="shared" si="628"/>
        <v>0</v>
      </c>
      <c r="AQ545" s="174">
        <f t="shared" si="628"/>
        <v>0</v>
      </c>
      <c r="AR545" s="174">
        <f t="shared" si="628"/>
        <v>0</v>
      </c>
      <c r="AS545" s="174">
        <f t="shared" si="628"/>
        <v>0</v>
      </c>
      <c r="AT545" s="174">
        <f t="shared" si="628"/>
        <v>0</v>
      </c>
      <c r="AU545" s="174">
        <f t="shared" si="628"/>
        <v>0</v>
      </c>
      <c r="AV545" s="192">
        <f t="shared" si="601"/>
        <v>1</v>
      </c>
      <c r="AW545" s="193" t="e">
        <f>#REF!/1000</f>
        <v>#REF!</v>
      </c>
      <c r="AX545" s="193" t="e">
        <f>#REF!/1000</f>
        <v>#REF!</v>
      </c>
      <c r="AY545" s="193" t="e">
        <f>#REF!/1000</f>
        <v>#REF!</v>
      </c>
      <c r="AZ545" s="193" t="e">
        <f>#REF!/1000</f>
        <v>#REF!</v>
      </c>
      <c r="BA545" s="193" t="e">
        <f>#REF!/1000</f>
        <v>#REF!</v>
      </c>
      <c r="BB545" s="193" t="e">
        <f>#REF!/1000</f>
        <v>#REF!</v>
      </c>
      <c r="BC545" s="193" t="e">
        <f>#REF!/1000</f>
        <v>#REF!</v>
      </c>
      <c r="BD545" s="193" t="e">
        <f>#REF!/1000</f>
        <v>#REF!</v>
      </c>
      <c r="BE545" s="194" t="e">
        <f>#REF!/1000</f>
        <v>#REF!</v>
      </c>
      <c r="BF545" s="194" t="e">
        <f>#REF!/1000</f>
        <v>#REF!</v>
      </c>
      <c r="BG545" s="195" t="e">
        <f t="shared" si="602"/>
        <v>#REF!</v>
      </c>
    </row>
    <row r="546" ht="16" customHeight="1" spans="1:59">
      <c r="A546" s="179">
        <v>540</v>
      </c>
      <c r="B546" s="180" t="s">
        <v>6204</v>
      </c>
      <c r="C546" s="181" t="s">
        <v>6205</v>
      </c>
      <c r="D546" s="179">
        <v>155</v>
      </c>
      <c r="E546" s="179">
        <v>49</v>
      </c>
      <c r="F546" s="182">
        <v>85239</v>
      </c>
      <c r="G546" s="182" t="s">
        <v>3704</v>
      </c>
      <c r="H546" s="182" t="s">
        <v>3704</v>
      </c>
      <c r="I546" s="182" t="s">
        <v>5321</v>
      </c>
      <c r="J546" s="182" t="s">
        <v>5314</v>
      </c>
      <c r="K546" s="182">
        <f t="shared" si="592"/>
        <v>3.5</v>
      </c>
      <c r="L546" s="183">
        <v>171.5</v>
      </c>
      <c r="M546" s="184"/>
      <c r="N546" s="184">
        <v>1</v>
      </c>
      <c r="O546" s="184"/>
      <c r="P546" s="184"/>
      <c r="Q546" s="184"/>
      <c r="R546" s="184"/>
      <c r="S546" s="184"/>
      <c r="T546" s="184"/>
      <c r="U546" s="184"/>
      <c r="V546" s="184"/>
      <c r="W546" s="179">
        <v>49</v>
      </c>
      <c r="X546" s="185">
        <v>438.639591836735</v>
      </c>
      <c r="Y546" s="185">
        <v>21493.34</v>
      </c>
      <c r="Z546" s="186">
        <v>7163.31</v>
      </c>
      <c r="AA546" s="186">
        <f t="shared" si="593"/>
        <v>49</v>
      </c>
      <c r="AB546" s="29"/>
      <c r="AC546" s="185" t="e">
        <f t="shared" si="594"/>
        <v>#REF!</v>
      </c>
      <c r="AD546" s="185" t="e">
        <f t="shared" si="595"/>
        <v>#REF!</v>
      </c>
      <c r="AE546" s="187" t="e">
        <f t="shared" si="596"/>
        <v>#REF!</v>
      </c>
      <c r="AF546" s="188" t="s">
        <v>253</v>
      </c>
      <c r="AG546" s="189">
        <v>182.77</v>
      </c>
      <c r="AH546" s="190">
        <f t="shared" si="597"/>
        <v>1</v>
      </c>
      <c r="AI546" s="190">
        <v>182.77</v>
      </c>
      <c r="AJ546" s="190">
        <f t="shared" si="598"/>
        <v>181.77</v>
      </c>
      <c r="AK546" s="191">
        <f t="shared" si="599"/>
        <v>3.5</v>
      </c>
      <c r="AL546" s="174">
        <f t="shared" ref="AL546:AU546" si="629">M546</f>
        <v>0</v>
      </c>
      <c r="AM546" s="174">
        <f t="shared" si="629"/>
        <v>1</v>
      </c>
      <c r="AN546" s="174">
        <f t="shared" si="629"/>
        <v>0</v>
      </c>
      <c r="AO546" s="174">
        <f t="shared" si="629"/>
        <v>0</v>
      </c>
      <c r="AP546" s="174">
        <f t="shared" si="629"/>
        <v>0</v>
      </c>
      <c r="AQ546" s="174">
        <f t="shared" si="629"/>
        <v>0</v>
      </c>
      <c r="AR546" s="174">
        <f t="shared" si="629"/>
        <v>0</v>
      </c>
      <c r="AS546" s="174">
        <f t="shared" si="629"/>
        <v>0</v>
      </c>
      <c r="AT546" s="174">
        <f t="shared" si="629"/>
        <v>0</v>
      </c>
      <c r="AU546" s="174">
        <f t="shared" si="629"/>
        <v>0</v>
      </c>
      <c r="AV546" s="192">
        <f t="shared" si="601"/>
        <v>1</v>
      </c>
      <c r="AW546" s="193" t="e">
        <f>#REF!/1000</f>
        <v>#REF!</v>
      </c>
      <c r="AX546" s="193" t="e">
        <f>#REF!/1000</f>
        <v>#REF!</v>
      </c>
      <c r="AY546" s="193" t="e">
        <f>#REF!/1000</f>
        <v>#REF!</v>
      </c>
      <c r="AZ546" s="193" t="e">
        <f>#REF!/1000</f>
        <v>#REF!</v>
      </c>
      <c r="BA546" s="193" t="e">
        <f>#REF!/1000</f>
        <v>#REF!</v>
      </c>
      <c r="BB546" s="193" t="e">
        <f>#REF!/1000</f>
        <v>#REF!</v>
      </c>
      <c r="BC546" s="193" t="e">
        <f>#REF!/1000</f>
        <v>#REF!</v>
      </c>
      <c r="BD546" s="193" t="e">
        <f>#REF!/1000</f>
        <v>#REF!</v>
      </c>
      <c r="BE546" s="194" t="e">
        <f>#REF!/1000</f>
        <v>#REF!</v>
      </c>
      <c r="BF546" s="194" t="e">
        <f>#REF!/1000</f>
        <v>#REF!</v>
      </c>
      <c r="BG546" s="195" t="e">
        <f t="shared" si="602"/>
        <v>#REF!</v>
      </c>
    </row>
    <row r="547" ht="16" customHeight="1" spans="1:59">
      <c r="A547" s="179">
        <v>541</v>
      </c>
      <c r="B547" s="180" t="s">
        <v>624</v>
      </c>
      <c r="C547" s="181" t="s">
        <v>625</v>
      </c>
      <c r="D547" s="179">
        <v>150</v>
      </c>
      <c r="E547" s="179">
        <v>2</v>
      </c>
      <c r="F547" s="182">
        <v>2403313946</v>
      </c>
      <c r="G547" s="182" t="s">
        <v>3704</v>
      </c>
      <c r="H547" s="182" t="s">
        <v>3704</v>
      </c>
      <c r="I547" s="182" t="s">
        <v>5352</v>
      </c>
      <c r="J547" s="182" t="s">
        <v>5314</v>
      </c>
      <c r="K547" s="182">
        <f t="shared" si="592"/>
        <v>3.445</v>
      </c>
      <c r="L547" s="183">
        <v>6.89</v>
      </c>
      <c r="M547" s="184"/>
      <c r="N547" s="184">
        <v>1</v>
      </c>
      <c r="O547" s="184"/>
      <c r="P547" s="184"/>
      <c r="Q547" s="184"/>
      <c r="R547" s="184"/>
      <c r="S547" s="184"/>
      <c r="T547" s="184"/>
      <c r="U547" s="184"/>
      <c r="V547" s="184"/>
      <c r="W547" s="179">
        <v>2</v>
      </c>
      <c r="X547" s="185">
        <v>420</v>
      </c>
      <c r="Y547" s="185">
        <v>840</v>
      </c>
      <c r="Z547" s="186">
        <v>255.24</v>
      </c>
      <c r="AA547" s="186">
        <f t="shared" si="593"/>
        <v>2</v>
      </c>
      <c r="AB547" s="29"/>
      <c r="AC547" s="185" t="e">
        <f t="shared" si="594"/>
        <v>#REF!</v>
      </c>
      <c r="AD547" s="185" t="e">
        <f t="shared" si="595"/>
        <v>#REF!</v>
      </c>
      <c r="AE547" s="187" t="e">
        <f t="shared" si="596"/>
        <v>#REF!</v>
      </c>
      <c r="AF547" s="188" t="s">
        <v>253</v>
      </c>
      <c r="AG547" s="189">
        <v>6.89</v>
      </c>
      <c r="AH547" s="190">
        <f t="shared" si="597"/>
        <v>1</v>
      </c>
      <c r="AI547" s="190">
        <v>6.89</v>
      </c>
      <c r="AJ547" s="190">
        <f t="shared" si="598"/>
        <v>5.89</v>
      </c>
      <c r="AK547" s="191">
        <f t="shared" si="599"/>
        <v>3.445</v>
      </c>
      <c r="AL547" s="174">
        <f t="shared" ref="AL547:AU547" si="630">M547</f>
        <v>0</v>
      </c>
      <c r="AM547" s="174">
        <f t="shared" si="630"/>
        <v>1</v>
      </c>
      <c r="AN547" s="174">
        <f t="shared" si="630"/>
        <v>0</v>
      </c>
      <c r="AO547" s="174">
        <f t="shared" si="630"/>
        <v>0</v>
      </c>
      <c r="AP547" s="174">
        <f t="shared" si="630"/>
        <v>0</v>
      </c>
      <c r="AQ547" s="174">
        <f t="shared" si="630"/>
        <v>0</v>
      </c>
      <c r="AR547" s="174">
        <f t="shared" si="630"/>
        <v>0</v>
      </c>
      <c r="AS547" s="174">
        <f t="shared" si="630"/>
        <v>0</v>
      </c>
      <c r="AT547" s="174">
        <f t="shared" si="630"/>
        <v>0</v>
      </c>
      <c r="AU547" s="174">
        <f t="shared" si="630"/>
        <v>0</v>
      </c>
      <c r="AV547" s="192">
        <f t="shared" si="601"/>
        <v>1</v>
      </c>
      <c r="AW547" s="193" t="e">
        <f>#REF!/1000</f>
        <v>#REF!</v>
      </c>
      <c r="AX547" s="193" t="e">
        <f>#REF!/1000</f>
        <v>#REF!</v>
      </c>
      <c r="AY547" s="193" t="e">
        <f>#REF!/1000</f>
        <v>#REF!</v>
      </c>
      <c r="AZ547" s="193" t="e">
        <f>#REF!/1000</f>
        <v>#REF!</v>
      </c>
      <c r="BA547" s="193" t="e">
        <f>#REF!/1000</f>
        <v>#REF!</v>
      </c>
      <c r="BB547" s="193" t="e">
        <f>#REF!/1000</f>
        <v>#REF!</v>
      </c>
      <c r="BC547" s="193" t="e">
        <f>#REF!/1000</f>
        <v>#REF!</v>
      </c>
      <c r="BD547" s="193" t="e">
        <f>#REF!/1000</f>
        <v>#REF!</v>
      </c>
      <c r="BE547" s="194" t="e">
        <f>#REF!/1000</f>
        <v>#REF!</v>
      </c>
      <c r="BF547" s="194" t="e">
        <f>#REF!/1000</f>
        <v>#REF!</v>
      </c>
      <c r="BG547" s="195" t="e">
        <f t="shared" si="602"/>
        <v>#REF!</v>
      </c>
    </row>
    <row r="548" ht="16" customHeight="1" spans="1:59">
      <c r="A548" s="179">
        <v>542</v>
      </c>
      <c r="B548" s="180" t="s">
        <v>6206</v>
      </c>
      <c r="C548" s="181" t="s">
        <v>6207</v>
      </c>
      <c r="D548" s="179">
        <v>263</v>
      </c>
      <c r="E548" s="179">
        <v>5</v>
      </c>
      <c r="F548" s="182">
        <v>85235</v>
      </c>
      <c r="G548" s="182" t="s">
        <v>3704</v>
      </c>
      <c r="H548" s="182" t="s">
        <v>3704</v>
      </c>
      <c r="I548" s="182" t="s">
        <v>5321</v>
      </c>
      <c r="J548" s="182" t="s">
        <v>5314</v>
      </c>
      <c r="K548" s="182">
        <f t="shared" si="592"/>
        <v>2</v>
      </c>
      <c r="L548" s="183">
        <v>10</v>
      </c>
      <c r="M548" s="184"/>
      <c r="N548" s="184">
        <v>1</v>
      </c>
      <c r="O548" s="184"/>
      <c r="P548" s="184"/>
      <c r="Q548" s="184"/>
      <c r="R548" s="184"/>
      <c r="S548" s="184"/>
      <c r="T548" s="184"/>
      <c r="U548" s="184"/>
      <c r="V548" s="184"/>
      <c r="W548" s="179">
        <v>5</v>
      </c>
      <c r="X548" s="185">
        <v>355.426</v>
      </c>
      <c r="Y548" s="185">
        <v>1777.13</v>
      </c>
      <c r="Z548" s="186">
        <v>536.05</v>
      </c>
      <c r="AA548" s="186">
        <f t="shared" si="593"/>
        <v>5</v>
      </c>
      <c r="AB548" s="29"/>
      <c r="AC548" s="185" t="e">
        <f t="shared" si="594"/>
        <v>#REF!</v>
      </c>
      <c r="AD548" s="185" t="e">
        <f t="shared" si="595"/>
        <v>#REF!</v>
      </c>
      <c r="AE548" s="187" t="e">
        <f t="shared" si="596"/>
        <v>#REF!</v>
      </c>
      <c r="AF548" s="188" t="s">
        <v>253</v>
      </c>
      <c r="AG548" s="189">
        <v>10</v>
      </c>
      <c r="AH548" s="190">
        <f t="shared" si="597"/>
        <v>1</v>
      </c>
      <c r="AI548" s="190">
        <v>10</v>
      </c>
      <c r="AJ548" s="190">
        <f t="shared" si="598"/>
        <v>9</v>
      </c>
      <c r="AK548" s="191">
        <f t="shared" si="599"/>
        <v>2</v>
      </c>
      <c r="AL548" s="174">
        <f t="shared" ref="AL548:AU548" si="631">M548</f>
        <v>0</v>
      </c>
      <c r="AM548" s="174">
        <f t="shared" si="631"/>
        <v>1</v>
      </c>
      <c r="AN548" s="174">
        <f t="shared" si="631"/>
        <v>0</v>
      </c>
      <c r="AO548" s="174">
        <f t="shared" si="631"/>
        <v>0</v>
      </c>
      <c r="AP548" s="174">
        <f t="shared" si="631"/>
        <v>0</v>
      </c>
      <c r="AQ548" s="174">
        <f t="shared" si="631"/>
        <v>0</v>
      </c>
      <c r="AR548" s="174">
        <f t="shared" si="631"/>
        <v>0</v>
      </c>
      <c r="AS548" s="174">
        <f t="shared" si="631"/>
        <v>0</v>
      </c>
      <c r="AT548" s="174">
        <f t="shared" si="631"/>
        <v>0</v>
      </c>
      <c r="AU548" s="174">
        <f t="shared" si="631"/>
        <v>0</v>
      </c>
      <c r="AV548" s="192">
        <f t="shared" si="601"/>
        <v>1</v>
      </c>
      <c r="AW548" s="193" t="e">
        <f>#REF!/1000</f>
        <v>#REF!</v>
      </c>
      <c r="AX548" s="193" t="e">
        <f>#REF!/1000</f>
        <v>#REF!</v>
      </c>
      <c r="AY548" s="193" t="e">
        <f>#REF!/1000</f>
        <v>#REF!</v>
      </c>
      <c r="AZ548" s="193" t="e">
        <f>#REF!/1000</f>
        <v>#REF!</v>
      </c>
      <c r="BA548" s="193" t="e">
        <f>#REF!/1000</f>
        <v>#REF!</v>
      </c>
      <c r="BB548" s="193" t="e">
        <f>#REF!/1000</f>
        <v>#REF!</v>
      </c>
      <c r="BC548" s="193" t="e">
        <f>#REF!/1000</f>
        <v>#REF!</v>
      </c>
      <c r="BD548" s="193" t="e">
        <f>#REF!/1000</f>
        <v>#REF!</v>
      </c>
      <c r="BE548" s="194" t="e">
        <f>#REF!/1000</f>
        <v>#REF!</v>
      </c>
      <c r="BF548" s="194" t="e">
        <f>#REF!/1000</f>
        <v>#REF!</v>
      </c>
      <c r="BG548" s="195" t="e">
        <f t="shared" si="602"/>
        <v>#REF!</v>
      </c>
    </row>
    <row r="549" ht="16" customHeight="1" spans="1:59">
      <c r="A549" s="22">
        <v>543</v>
      </c>
      <c r="B549" s="39" t="s">
        <v>6210</v>
      </c>
      <c r="C549" s="68" t="s">
        <v>6211</v>
      </c>
      <c r="D549" s="22">
        <v>263</v>
      </c>
      <c r="E549" s="22">
        <v>12</v>
      </c>
      <c r="F549" s="144">
        <v>85244</v>
      </c>
      <c r="G549" s="144" t="s">
        <v>3704</v>
      </c>
      <c r="H549" s="144" t="s">
        <v>3704</v>
      </c>
      <c r="I549" s="144" t="s">
        <v>5321</v>
      </c>
      <c r="J549" s="144" t="s">
        <v>5314</v>
      </c>
      <c r="K549" s="144">
        <f t="shared" si="592"/>
        <v>0.13</v>
      </c>
      <c r="L549" s="157">
        <v>1.56</v>
      </c>
      <c r="M549" s="171"/>
      <c r="N549" s="171">
        <v>1</v>
      </c>
      <c r="O549" s="171"/>
      <c r="P549" s="171"/>
      <c r="Q549" s="171"/>
      <c r="R549" s="171"/>
      <c r="S549" s="171"/>
      <c r="T549" s="171"/>
      <c r="U549" s="171"/>
      <c r="V549" s="171"/>
      <c r="W549" s="22">
        <v>12</v>
      </c>
      <c r="X549" s="29">
        <v>80.9133333333333</v>
      </c>
      <c r="Y549" s="29">
        <v>970.96</v>
      </c>
      <c r="Z549" s="36">
        <v>280.68</v>
      </c>
      <c r="AA549" s="36">
        <f t="shared" si="593"/>
        <v>12</v>
      </c>
      <c r="AB549" s="29"/>
      <c r="AC549" s="29" t="e">
        <f t="shared" si="594"/>
        <v>#REF!</v>
      </c>
      <c r="AD549" s="29" t="e">
        <f t="shared" si="595"/>
        <v>#REF!</v>
      </c>
      <c r="AE549" s="172" t="e">
        <f t="shared" si="596"/>
        <v>#REF!</v>
      </c>
      <c r="AF549" s="28"/>
      <c r="AG549" s="24">
        <v>1.56</v>
      </c>
      <c r="AH549" s="173">
        <f t="shared" si="597"/>
        <v>1</v>
      </c>
      <c r="AI549" s="173">
        <v>1.56</v>
      </c>
      <c r="AJ549" s="173">
        <f t="shared" si="598"/>
        <v>0.56</v>
      </c>
      <c r="AK549" s="134">
        <f t="shared" si="599"/>
        <v>0.13</v>
      </c>
      <c r="AL549" s="174">
        <f t="shared" ref="AL549:AU549" si="632">M549</f>
        <v>0</v>
      </c>
      <c r="AM549" s="174">
        <f t="shared" si="632"/>
        <v>1</v>
      </c>
      <c r="AN549" s="174">
        <f t="shared" si="632"/>
        <v>0</v>
      </c>
      <c r="AO549" s="174">
        <f t="shared" si="632"/>
        <v>0</v>
      </c>
      <c r="AP549" s="174">
        <f t="shared" si="632"/>
        <v>0</v>
      </c>
      <c r="AQ549" s="174">
        <f t="shared" si="632"/>
        <v>0</v>
      </c>
      <c r="AR549" s="174">
        <f t="shared" si="632"/>
        <v>0</v>
      </c>
      <c r="AS549" s="174">
        <f t="shared" si="632"/>
        <v>0</v>
      </c>
      <c r="AT549" s="174">
        <f t="shared" si="632"/>
        <v>0</v>
      </c>
      <c r="AU549" s="174">
        <f t="shared" si="632"/>
        <v>0</v>
      </c>
      <c r="AV549" s="175">
        <f t="shared" si="601"/>
        <v>1</v>
      </c>
      <c r="AW549" s="176" t="e">
        <f>#REF!/1000</f>
        <v>#REF!</v>
      </c>
      <c r="AX549" s="176" t="e">
        <f>#REF!/1000</f>
        <v>#REF!</v>
      </c>
      <c r="AY549" s="176" t="e">
        <f>#REF!/1000</f>
        <v>#REF!</v>
      </c>
      <c r="AZ549" s="176" t="e">
        <f>#REF!/1000</f>
        <v>#REF!</v>
      </c>
      <c r="BA549" s="176" t="e">
        <f>#REF!/1000</f>
        <v>#REF!</v>
      </c>
      <c r="BB549" s="176" t="e">
        <f>#REF!/1000</f>
        <v>#REF!</v>
      </c>
      <c r="BC549" s="176" t="e">
        <f>#REF!/1000</f>
        <v>#REF!</v>
      </c>
      <c r="BD549" s="176" t="e">
        <f>#REF!/1000</f>
        <v>#REF!</v>
      </c>
      <c r="BE549" s="177" t="e">
        <f>#REF!/1000</f>
        <v>#REF!</v>
      </c>
      <c r="BF549" s="177" t="e">
        <f>#REF!/1000</f>
        <v>#REF!</v>
      </c>
      <c r="BG549" s="178" t="e">
        <f t="shared" si="602"/>
        <v>#REF!</v>
      </c>
    </row>
    <row r="550" ht="16" customHeight="1" spans="1:59">
      <c r="A550" s="179">
        <v>544</v>
      </c>
      <c r="B550" s="180" t="s">
        <v>6212</v>
      </c>
      <c r="C550" s="181" t="s">
        <v>6213</v>
      </c>
      <c r="D550" s="179">
        <v>155</v>
      </c>
      <c r="E550" s="179">
        <v>5</v>
      </c>
      <c r="F550" s="182">
        <v>85243</v>
      </c>
      <c r="G550" s="182" t="s">
        <v>3704</v>
      </c>
      <c r="H550" s="182" t="s">
        <v>3704</v>
      </c>
      <c r="I550" s="182" t="s">
        <v>5321</v>
      </c>
      <c r="J550" s="182" t="s">
        <v>5314</v>
      </c>
      <c r="K550" s="182">
        <f t="shared" si="592"/>
        <v>0.274</v>
      </c>
      <c r="L550" s="183">
        <v>1.37</v>
      </c>
      <c r="M550" s="184"/>
      <c r="N550" s="184">
        <v>1</v>
      </c>
      <c r="O550" s="184"/>
      <c r="P550" s="184"/>
      <c r="Q550" s="184"/>
      <c r="R550" s="184"/>
      <c r="S550" s="184"/>
      <c r="T550" s="184"/>
      <c r="U550" s="184"/>
      <c r="V550" s="184"/>
      <c r="W550" s="179">
        <v>5</v>
      </c>
      <c r="X550" s="185">
        <v>57.624</v>
      </c>
      <c r="Y550" s="185">
        <v>288.12</v>
      </c>
      <c r="Z550" s="186">
        <v>102.34</v>
      </c>
      <c r="AA550" s="186">
        <f t="shared" si="593"/>
        <v>5</v>
      </c>
      <c r="AB550" s="29"/>
      <c r="AC550" s="185" t="e">
        <f t="shared" si="594"/>
        <v>#REF!</v>
      </c>
      <c r="AD550" s="185" t="e">
        <f t="shared" si="595"/>
        <v>#REF!</v>
      </c>
      <c r="AE550" s="187" t="e">
        <f t="shared" si="596"/>
        <v>#REF!</v>
      </c>
      <c r="AF550" s="188" t="s">
        <v>253</v>
      </c>
      <c r="AG550" s="189">
        <v>1.37</v>
      </c>
      <c r="AH550" s="190">
        <f t="shared" si="597"/>
        <v>1</v>
      </c>
      <c r="AI550" s="190">
        <v>1.365</v>
      </c>
      <c r="AJ550" s="190">
        <f t="shared" si="598"/>
        <v>0.37</v>
      </c>
      <c r="AK550" s="191">
        <f t="shared" si="599"/>
        <v>0.274</v>
      </c>
      <c r="AL550" s="174">
        <f t="shared" ref="AL550:AU550" si="633">M550</f>
        <v>0</v>
      </c>
      <c r="AM550" s="174">
        <f t="shared" si="633"/>
        <v>1</v>
      </c>
      <c r="AN550" s="174">
        <f t="shared" si="633"/>
        <v>0</v>
      </c>
      <c r="AO550" s="174">
        <f t="shared" si="633"/>
        <v>0</v>
      </c>
      <c r="AP550" s="174">
        <f t="shared" si="633"/>
        <v>0</v>
      </c>
      <c r="AQ550" s="174">
        <f t="shared" si="633"/>
        <v>0</v>
      </c>
      <c r="AR550" s="174">
        <f t="shared" si="633"/>
        <v>0</v>
      </c>
      <c r="AS550" s="174">
        <f t="shared" si="633"/>
        <v>0</v>
      </c>
      <c r="AT550" s="174">
        <f t="shared" si="633"/>
        <v>0</v>
      </c>
      <c r="AU550" s="174">
        <f t="shared" si="633"/>
        <v>0</v>
      </c>
      <c r="AV550" s="192">
        <f t="shared" si="601"/>
        <v>1</v>
      </c>
      <c r="AW550" s="193" t="e">
        <f>#REF!/1000</f>
        <v>#REF!</v>
      </c>
      <c r="AX550" s="193" t="e">
        <f>#REF!/1000</f>
        <v>#REF!</v>
      </c>
      <c r="AY550" s="193" t="e">
        <f>#REF!/1000</f>
        <v>#REF!</v>
      </c>
      <c r="AZ550" s="193" t="e">
        <f>#REF!/1000</f>
        <v>#REF!</v>
      </c>
      <c r="BA550" s="193" t="e">
        <f>#REF!/1000</f>
        <v>#REF!</v>
      </c>
      <c r="BB550" s="193" t="e">
        <f>#REF!/1000</f>
        <v>#REF!</v>
      </c>
      <c r="BC550" s="193" t="e">
        <f>#REF!/1000</f>
        <v>#REF!</v>
      </c>
      <c r="BD550" s="193" t="e">
        <f>#REF!/1000</f>
        <v>#REF!</v>
      </c>
      <c r="BE550" s="194" t="e">
        <f>#REF!/1000</f>
        <v>#REF!</v>
      </c>
      <c r="BF550" s="194" t="e">
        <f>#REF!/1000</f>
        <v>#REF!</v>
      </c>
      <c r="BG550" s="195" t="e">
        <f t="shared" si="602"/>
        <v>#REF!</v>
      </c>
    </row>
    <row r="551" ht="16" customHeight="1" spans="1:59">
      <c r="A551" s="22">
        <v>545</v>
      </c>
      <c r="B551" s="39" t="s">
        <v>6214</v>
      </c>
      <c r="C551" s="68" t="s">
        <v>6215</v>
      </c>
      <c r="D551" s="22">
        <v>220</v>
      </c>
      <c r="E551" s="22">
        <v>37</v>
      </c>
      <c r="F551" s="144">
        <v>85245</v>
      </c>
      <c r="G551" s="144" t="s">
        <v>3704</v>
      </c>
      <c r="H551" s="144" t="s">
        <v>3704</v>
      </c>
      <c r="I551" s="144" t="s">
        <v>5321</v>
      </c>
      <c r="J551" s="144" t="s">
        <v>5314</v>
      </c>
      <c r="K551" s="144">
        <f t="shared" si="592"/>
        <v>0.0551351351351351</v>
      </c>
      <c r="L551" s="157">
        <v>2.04</v>
      </c>
      <c r="M551" s="171"/>
      <c r="N551" s="171">
        <v>1</v>
      </c>
      <c r="O551" s="171"/>
      <c r="P551" s="171"/>
      <c r="Q551" s="171"/>
      <c r="R551" s="171"/>
      <c r="S551" s="171"/>
      <c r="T551" s="171"/>
      <c r="U551" s="171"/>
      <c r="V551" s="171"/>
      <c r="W551" s="22">
        <v>37</v>
      </c>
      <c r="X551" s="29">
        <v>23.7389189189189</v>
      </c>
      <c r="Y551" s="29">
        <v>878.34</v>
      </c>
      <c r="Z551" s="36">
        <v>252.34</v>
      </c>
      <c r="AA551" s="36">
        <f t="shared" si="593"/>
        <v>37</v>
      </c>
      <c r="AB551" s="29"/>
      <c r="AC551" s="29" t="e">
        <f t="shared" si="594"/>
        <v>#REF!</v>
      </c>
      <c r="AD551" s="29" t="e">
        <f t="shared" si="595"/>
        <v>#REF!</v>
      </c>
      <c r="AE551" s="172" t="e">
        <f t="shared" si="596"/>
        <v>#REF!</v>
      </c>
      <c r="AF551" s="28"/>
      <c r="AG551" s="24">
        <v>2.04</v>
      </c>
      <c r="AH551" s="173">
        <f t="shared" si="597"/>
        <v>1</v>
      </c>
      <c r="AI551" s="173">
        <v>2.035</v>
      </c>
      <c r="AJ551" s="173">
        <f t="shared" si="598"/>
        <v>1.04</v>
      </c>
      <c r="AK551" s="134">
        <f t="shared" si="599"/>
        <v>0.0551351351351351</v>
      </c>
      <c r="AL551" s="174">
        <f t="shared" ref="AL551:AU551" si="634">M551</f>
        <v>0</v>
      </c>
      <c r="AM551" s="174">
        <f t="shared" si="634"/>
        <v>1</v>
      </c>
      <c r="AN551" s="174">
        <f t="shared" si="634"/>
        <v>0</v>
      </c>
      <c r="AO551" s="174">
        <f t="shared" si="634"/>
        <v>0</v>
      </c>
      <c r="AP551" s="174">
        <f t="shared" si="634"/>
        <v>0</v>
      </c>
      <c r="AQ551" s="174">
        <f t="shared" si="634"/>
        <v>0</v>
      </c>
      <c r="AR551" s="174">
        <f t="shared" si="634"/>
        <v>0</v>
      </c>
      <c r="AS551" s="174">
        <f t="shared" si="634"/>
        <v>0</v>
      </c>
      <c r="AT551" s="174">
        <f t="shared" si="634"/>
        <v>0</v>
      </c>
      <c r="AU551" s="174">
        <f t="shared" si="634"/>
        <v>0</v>
      </c>
      <c r="AV551" s="175">
        <f t="shared" si="601"/>
        <v>1</v>
      </c>
      <c r="AW551" s="176" t="e">
        <f>#REF!/1000</f>
        <v>#REF!</v>
      </c>
      <c r="AX551" s="176" t="e">
        <f>#REF!/1000</f>
        <v>#REF!</v>
      </c>
      <c r="AY551" s="176" t="e">
        <f>#REF!/1000</f>
        <v>#REF!</v>
      </c>
      <c r="AZ551" s="176" t="e">
        <f>#REF!/1000</f>
        <v>#REF!</v>
      </c>
      <c r="BA551" s="176" t="e">
        <f>#REF!/1000</f>
        <v>#REF!</v>
      </c>
      <c r="BB551" s="176" t="e">
        <f>#REF!/1000</f>
        <v>#REF!</v>
      </c>
      <c r="BC551" s="176" t="e">
        <f>#REF!/1000</f>
        <v>#REF!</v>
      </c>
      <c r="BD551" s="176" t="e">
        <f>#REF!/1000</f>
        <v>#REF!</v>
      </c>
      <c r="BE551" s="177" t="e">
        <f>#REF!/1000</f>
        <v>#REF!</v>
      </c>
      <c r="BF551" s="177" t="e">
        <f>#REF!/1000</f>
        <v>#REF!</v>
      </c>
      <c r="BG551" s="178" t="e">
        <f t="shared" si="602"/>
        <v>#REF!</v>
      </c>
    </row>
    <row r="552" ht="16" customHeight="1" spans="1:59">
      <c r="A552" s="22">
        <v>546</v>
      </c>
      <c r="B552" s="39" t="s">
        <v>6216</v>
      </c>
      <c r="C552" s="68" t="s">
        <v>6217</v>
      </c>
      <c r="D552" s="22">
        <v>220</v>
      </c>
      <c r="E552" s="22">
        <v>17</v>
      </c>
      <c r="F552" s="144">
        <v>85241</v>
      </c>
      <c r="G552" s="144" t="s">
        <v>3704</v>
      </c>
      <c r="H552" s="144" t="s">
        <v>3704</v>
      </c>
      <c r="I552" s="144" t="s">
        <v>5321</v>
      </c>
      <c r="J552" s="144" t="s">
        <v>5314</v>
      </c>
      <c r="K552" s="144">
        <f t="shared" si="592"/>
        <v>0.0558823529411765</v>
      </c>
      <c r="L552" s="157">
        <v>0.950000000000001</v>
      </c>
      <c r="M552" s="171"/>
      <c r="N552" s="171">
        <v>1</v>
      </c>
      <c r="O552" s="171"/>
      <c r="P552" s="171"/>
      <c r="Q552" s="171"/>
      <c r="R552" s="171"/>
      <c r="S552" s="171"/>
      <c r="T552" s="171"/>
      <c r="U552" s="171"/>
      <c r="V552" s="171"/>
      <c r="W552" s="22">
        <v>17</v>
      </c>
      <c r="X552" s="29">
        <v>22.6276470588235</v>
      </c>
      <c r="Y552" s="29">
        <v>384.67</v>
      </c>
      <c r="Z552" s="36">
        <v>115.94</v>
      </c>
      <c r="AA552" s="36">
        <f t="shared" si="593"/>
        <v>17</v>
      </c>
      <c r="AB552" s="29"/>
      <c r="AC552" s="29" t="e">
        <f t="shared" si="594"/>
        <v>#REF!</v>
      </c>
      <c r="AD552" s="29" t="e">
        <f t="shared" si="595"/>
        <v>#REF!</v>
      </c>
      <c r="AE552" s="172" t="e">
        <f t="shared" si="596"/>
        <v>#REF!</v>
      </c>
      <c r="AF552" s="28"/>
      <c r="AG552" s="24">
        <v>0.95</v>
      </c>
      <c r="AH552" s="173">
        <f t="shared" si="597"/>
        <v>1</v>
      </c>
      <c r="AI552" s="173">
        <v>0.952</v>
      </c>
      <c r="AJ552" s="173">
        <f t="shared" si="598"/>
        <v>-0.05</v>
      </c>
      <c r="AK552" s="134">
        <f t="shared" si="599"/>
        <v>0.0558823529411765</v>
      </c>
      <c r="AL552" s="174">
        <f t="shared" ref="AL552:AU552" si="635">M552</f>
        <v>0</v>
      </c>
      <c r="AM552" s="174">
        <f t="shared" si="635"/>
        <v>1</v>
      </c>
      <c r="AN552" s="174">
        <f t="shared" si="635"/>
        <v>0</v>
      </c>
      <c r="AO552" s="174">
        <f t="shared" si="635"/>
        <v>0</v>
      </c>
      <c r="AP552" s="174">
        <f t="shared" si="635"/>
        <v>0</v>
      </c>
      <c r="AQ552" s="174">
        <f t="shared" si="635"/>
        <v>0</v>
      </c>
      <c r="AR552" s="174">
        <f t="shared" si="635"/>
        <v>0</v>
      </c>
      <c r="AS552" s="174">
        <f t="shared" si="635"/>
        <v>0</v>
      </c>
      <c r="AT552" s="174">
        <f t="shared" si="635"/>
        <v>0</v>
      </c>
      <c r="AU552" s="174">
        <f t="shared" si="635"/>
        <v>0</v>
      </c>
      <c r="AV552" s="175">
        <f t="shared" si="601"/>
        <v>1</v>
      </c>
      <c r="AW552" s="176" t="e">
        <f>#REF!/1000</f>
        <v>#REF!</v>
      </c>
      <c r="AX552" s="176" t="e">
        <f>#REF!/1000</f>
        <v>#REF!</v>
      </c>
      <c r="AY552" s="176" t="e">
        <f>#REF!/1000</f>
        <v>#REF!</v>
      </c>
      <c r="AZ552" s="176" t="e">
        <f>#REF!/1000</f>
        <v>#REF!</v>
      </c>
      <c r="BA552" s="176" t="e">
        <f>#REF!/1000</f>
        <v>#REF!</v>
      </c>
      <c r="BB552" s="176" t="e">
        <f>#REF!/1000</f>
        <v>#REF!</v>
      </c>
      <c r="BC552" s="176" t="e">
        <f>#REF!/1000</f>
        <v>#REF!</v>
      </c>
      <c r="BD552" s="176" t="e">
        <f>#REF!/1000</f>
        <v>#REF!</v>
      </c>
      <c r="BE552" s="177" t="e">
        <f>#REF!/1000</f>
        <v>#REF!</v>
      </c>
      <c r="BF552" s="177" t="e">
        <f>#REF!/1000</f>
        <v>#REF!</v>
      </c>
      <c r="BG552" s="178" t="e">
        <f t="shared" si="602"/>
        <v>#REF!</v>
      </c>
    </row>
    <row r="553" ht="16" customHeight="1" spans="1:59">
      <c r="A553" s="22">
        <v>547</v>
      </c>
      <c r="B553" s="39" t="s">
        <v>6218</v>
      </c>
      <c r="C553" s="68" t="s">
        <v>6219</v>
      </c>
      <c r="D553" s="22">
        <v>234</v>
      </c>
      <c r="E553" s="22">
        <v>4</v>
      </c>
      <c r="F553" s="144">
        <v>85256</v>
      </c>
      <c r="G553" s="144" t="s">
        <v>3704</v>
      </c>
      <c r="H553" s="144" t="s">
        <v>3704</v>
      </c>
      <c r="I553" s="144" t="s">
        <v>5321</v>
      </c>
      <c r="J553" s="144" t="s">
        <v>5314</v>
      </c>
      <c r="K553" s="144">
        <f t="shared" si="592"/>
        <v>0.0625</v>
      </c>
      <c r="L553" s="157">
        <v>0.25</v>
      </c>
      <c r="M553" s="171"/>
      <c r="N553" s="171">
        <v>1</v>
      </c>
      <c r="O553" s="171"/>
      <c r="P553" s="171"/>
      <c r="Q553" s="171"/>
      <c r="R553" s="171"/>
      <c r="S553" s="171"/>
      <c r="T553" s="171"/>
      <c r="U553" s="171"/>
      <c r="V553" s="171"/>
      <c r="W553" s="22">
        <v>4</v>
      </c>
      <c r="X553" s="29">
        <v>17.245</v>
      </c>
      <c r="Y553" s="29">
        <v>68.98</v>
      </c>
      <c r="Z553" s="36">
        <v>39</v>
      </c>
      <c r="AA553" s="36">
        <f t="shared" si="593"/>
        <v>4</v>
      </c>
      <c r="AB553" s="29"/>
      <c r="AC553" s="29" t="e">
        <f t="shared" si="594"/>
        <v>#REF!</v>
      </c>
      <c r="AD553" s="29" t="e">
        <f t="shared" si="595"/>
        <v>#REF!</v>
      </c>
      <c r="AE553" s="172" t="e">
        <f t="shared" si="596"/>
        <v>#REF!</v>
      </c>
      <c r="AF553" s="28"/>
      <c r="AG553" s="24">
        <v>0.25</v>
      </c>
      <c r="AH553" s="173">
        <f t="shared" si="597"/>
        <v>1</v>
      </c>
      <c r="AI553" s="173">
        <v>0.246666666666667</v>
      </c>
      <c r="AJ553" s="173">
        <f t="shared" si="598"/>
        <v>-0.75</v>
      </c>
      <c r="AK553" s="134">
        <f t="shared" si="599"/>
        <v>0.0625</v>
      </c>
      <c r="AL553" s="174">
        <f t="shared" ref="AL553:AU553" si="636">M553</f>
        <v>0</v>
      </c>
      <c r="AM553" s="174">
        <f t="shared" si="636"/>
        <v>1</v>
      </c>
      <c r="AN553" s="174">
        <f t="shared" si="636"/>
        <v>0</v>
      </c>
      <c r="AO553" s="174">
        <f t="shared" si="636"/>
        <v>0</v>
      </c>
      <c r="AP553" s="174">
        <f t="shared" si="636"/>
        <v>0</v>
      </c>
      <c r="AQ553" s="174">
        <f t="shared" si="636"/>
        <v>0</v>
      </c>
      <c r="AR553" s="174">
        <f t="shared" si="636"/>
        <v>0</v>
      </c>
      <c r="AS553" s="174">
        <f t="shared" si="636"/>
        <v>0</v>
      </c>
      <c r="AT553" s="174">
        <f t="shared" si="636"/>
        <v>0</v>
      </c>
      <c r="AU553" s="174">
        <f t="shared" si="636"/>
        <v>0</v>
      </c>
      <c r="AV553" s="175">
        <f t="shared" si="601"/>
        <v>1</v>
      </c>
      <c r="AW553" s="176" t="e">
        <f>#REF!/1000</f>
        <v>#REF!</v>
      </c>
      <c r="AX553" s="176" t="e">
        <f>#REF!/1000</f>
        <v>#REF!</v>
      </c>
      <c r="AY553" s="176" t="e">
        <f>#REF!/1000</f>
        <v>#REF!</v>
      </c>
      <c r="AZ553" s="176" t="e">
        <f>#REF!/1000</f>
        <v>#REF!</v>
      </c>
      <c r="BA553" s="176" t="e">
        <f>#REF!/1000</f>
        <v>#REF!</v>
      </c>
      <c r="BB553" s="176" t="e">
        <f>#REF!/1000</f>
        <v>#REF!</v>
      </c>
      <c r="BC553" s="176" t="e">
        <f>#REF!/1000</f>
        <v>#REF!</v>
      </c>
      <c r="BD553" s="176" t="e">
        <f>#REF!/1000</f>
        <v>#REF!</v>
      </c>
      <c r="BE553" s="177" t="e">
        <f>#REF!/1000</f>
        <v>#REF!</v>
      </c>
      <c r="BF553" s="177" t="e">
        <f>#REF!/1000</f>
        <v>#REF!</v>
      </c>
      <c r="BG553" s="178" t="e">
        <f t="shared" si="602"/>
        <v>#REF!</v>
      </c>
    </row>
    <row r="554" ht="16" customHeight="1" spans="1:59">
      <c r="A554" s="22">
        <v>548</v>
      </c>
      <c r="B554" s="39" t="s">
        <v>6220</v>
      </c>
      <c r="C554" s="68" t="s">
        <v>6221</v>
      </c>
      <c r="D554" s="22">
        <v>195</v>
      </c>
      <c r="E554" s="22">
        <v>4</v>
      </c>
      <c r="F554" s="144">
        <v>2605133075</v>
      </c>
      <c r="G554" s="144" t="s">
        <v>5794</v>
      </c>
      <c r="H554" s="144" t="s">
        <v>3696</v>
      </c>
      <c r="I554" s="144" t="s">
        <v>5331</v>
      </c>
      <c r="J554" s="144" t="s">
        <v>5327</v>
      </c>
      <c r="K554" s="144">
        <f t="shared" si="592"/>
        <v>0.07</v>
      </c>
      <c r="L554" s="157">
        <v>0.28</v>
      </c>
      <c r="M554" s="171">
        <v>0.5</v>
      </c>
      <c r="N554" s="171">
        <v>0.0333333333333333</v>
      </c>
      <c r="O554" s="171"/>
      <c r="P554" s="171">
        <v>0.233333333333333</v>
      </c>
      <c r="Q554" s="171"/>
      <c r="R554" s="171"/>
      <c r="S554" s="171">
        <v>0.1</v>
      </c>
      <c r="T554" s="171">
        <v>0.133333333333333</v>
      </c>
      <c r="U554" s="171"/>
      <c r="V554" s="171"/>
      <c r="W554" s="22">
        <v>4</v>
      </c>
      <c r="X554" s="29">
        <v>794</v>
      </c>
      <c r="Y554" s="29">
        <v>3176</v>
      </c>
      <c r="Z554" s="36">
        <v>1325.44</v>
      </c>
      <c r="AA554" s="36">
        <f t="shared" si="593"/>
        <v>4</v>
      </c>
      <c r="AB554" s="29"/>
      <c r="AC554" s="29" t="e">
        <f t="shared" si="594"/>
        <v>#REF!</v>
      </c>
      <c r="AD554" s="29" t="e">
        <f t="shared" si="595"/>
        <v>#REF!</v>
      </c>
      <c r="AE554" s="172" t="e">
        <f t="shared" si="596"/>
        <v>#REF!</v>
      </c>
      <c r="AF554" s="28"/>
      <c r="AG554" s="24">
        <v>0.3</v>
      </c>
      <c r="AH554" s="173">
        <f t="shared" si="597"/>
        <v>0.999999999999999</v>
      </c>
      <c r="AI554" s="173"/>
      <c r="AJ554" s="173">
        <f t="shared" si="598"/>
        <v>-0.699999999999999</v>
      </c>
      <c r="AK554" s="134">
        <f t="shared" si="599"/>
        <v>0.07</v>
      </c>
      <c r="AL554" s="174">
        <f t="shared" ref="AL554:AU554" si="637">M554</f>
        <v>0.5</v>
      </c>
      <c r="AM554" s="174">
        <f t="shared" si="637"/>
        <v>0.0333333333333333</v>
      </c>
      <c r="AN554" s="174">
        <f t="shared" si="637"/>
        <v>0</v>
      </c>
      <c r="AO554" s="174">
        <f t="shared" si="637"/>
        <v>0.233333333333333</v>
      </c>
      <c r="AP554" s="174">
        <f t="shared" si="637"/>
        <v>0</v>
      </c>
      <c r="AQ554" s="174">
        <f t="shared" si="637"/>
        <v>0</v>
      </c>
      <c r="AR554" s="174">
        <f t="shared" si="637"/>
        <v>0.1</v>
      </c>
      <c r="AS554" s="174">
        <f t="shared" si="637"/>
        <v>0.133333333333333</v>
      </c>
      <c r="AT554" s="174">
        <f t="shared" si="637"/>
        <v>0</v>
      </c>
      <c r="AU554" s="174">
        <f t="shared" si="637"/>
        <v>0</v>
      </c>
      <c r="AV554" s="175">
        <f t="shared" si="601"/>
        <v>0.999999999999999</v>
      </c>
      <c r="AW554" s="176" t="e">
        <f>#REF!/1000</f>
        <v>#REF!</v>
      </c>
      <c r="AX554" s="176" t="e">
        <f>#REF!/1000</f>
        <v>#REF!</v>
      </c>
      <c r="AY554" s="176" t="e">
        <f>#REF!/1000</f>
        <v>#REF!</v>
      </c>
      <c r="AZ554" s="176" t="e">
        <f>#REF!/1000</f>
        <v>#REF!</v>
      </c>
      <c r="BA554" s="176" t="e">
        <f>#REF!/1000</f>
        <v>#REF!</v>
      </c>
      <c r="BB554" s="176" t="e">
        <f>#REF!/1000</f>
        <v>#REF!</v>
      </c>
      <c r="BC554" s="176" t="e">
        <f>#REF!/1000</f>
        <v>#REF!</v>
      </c>
      <c r="BD554" s="176" t="e">
        <f>#REF!/1000</f>
        <v>#REF!</v>
      </c>
      <c r="BE554" s="177" t="e">
        <f>#REF!/1000</f>
        <v>#REF!</v>
      </c>
      <c r="BF554" s="177" t="e">
        <f>#REF!/1000</f>
        <v>#REF!</v>
      </c>
      <c r="BG554" s="178" t="e">
        <f t="shared" si="602"/>
        <v>#REF!</v>
      </c>
    </row>
    <row r="555" ht="16" customHeight="1" spans="1:59">
      <c r="A555" s="22">
        <v>549</v>
      </c>
      <c r="B555" s="39" t="s">
        <v>6222</v>
      </c>
      <c r="C555" s="68" t="s">
        <v>6223</v>
      </c>
      <c r="D555" s="22">
        <v>166</v>
      </c>
      <c r="E555" s="22">
        <v>1</v>
      </c>
      <c r="F555" s="144">
        <v>2605132256</v>
      </c>
      <c r="G555" s="144" t="s">
        <v>3693</v>
      </c>
      <c r="H555" s="144" t="s">
        <v>3693</v>
      </c>
      <c r="I555" s="144" t="s">
        <v>5326</v>
      </c>
      <c r="J555" s="144" t="s">
        <v>5327</v>
      </c>
      <c r="K555" s="144">
        <f t="shared" si="592"/>
        <v>0.2</v>
      </c>
      <c r="L555" s="157">
        <v>0.2</v>
      </c>
      <c r="M555" s="171">
        <v>0.5</v>
      </c>
      <c r="N555" s="171">
        <v>0.05</v>
      </c>
      <c r="O555" s="171"/>
      <c r="P555" s="171">
        <v>0.2</v>
      </c>
      <c r="Q555" s="171"/>
      <c r="R555" s="171"/>
      <c r="S555" s="171">
        <v>0.1</v>
      </c>
      <c r="T555" s="171">
        <v>0.15</v>
      </c>
      <c r="U555" s="171"/>
      <c r="V555" s="171"/>
      <c r="W555" s="22">
        <v>1</v>
      </c>
      <c r="X555" s="29">
        <v>966</v>
      </c>
      <c r="Y555" s="29">
        <v>966</v>
      </c>
      <c r="Z555" s="36">
        <v>380.09</v>
      </c>
      <c r="AA555" s="36">
        <f t="shared" si="593"/>
        <v>1</v>
      </c>
      <c r="AB555" s="29"/>
      <c r="AC555" s="29" t="e">
        <f t="shared" si="594"/>
        <v>#REF!</v>
      </c>
      <c r="AD555" s="29" t="e">
        <f t="shared" si="595"/>
        <v>#REF!</v>
      </c>
      <c r="AE555" s="172" t="e">
        <f t="shared" si="596"/>
        <v>#REF!</v>
      </c>
      <c r="AF555" s="28"/>
      <c r="AG555" s="24">
        <v>0.2</v>
      </c>
      <c r="AH555" s="173">
        <f t="shared" si="597"/>
        <v>1</v>
      </c>
      <c r="AI555" s="173">
        <v>0.2</v>
      </c>
      <c r="AJ555" s="173">
        <f t="shared" si="598"/>
        <v>-0.8</v>
      </c>
      <c r="AK555" s="134">
        <f t="shared" si="599"/>
        <v>0.2</v>
      </c>
      <c r="AL555" s="174">
        <f t="shared" ref="AL555:AU555" si="638">M555</f>
        <v>0.5</v>
      </c>
      <c r="AM555" s="174">
        <f t="shared" si="638"/>
        <v>0.05</v>
      </c>
      <c r="AN555" s="174">
        <f t="shared" si="638"/>
        <v>0</v>
      </c>
      <c r="AO555" s="174">
        <f t="shared" si="638"/>
        <v>0.2</v>
      </c>
      <c r="AP555" s="174">
        <f t="shared" si="638"/>
        <v>0</v>
      </c>
      <c r="AQ555" s="174">
        <f t="shared" si="638"/>
        <v>0</v>
      </c>
      <c r="AR555" s="174">
        <f t="shared" si="638"/>
        <v>0.1</v>
      </c>
      <c r="AS555" s="174">
        <f t="shared" si="638"/>
        <v>0.15</v>
      </c>
      <c r="AT555" s="174">
        <f t="shared" si="638"/>
        <v>0</v>
      </c>
      <c r="AU555" s="174">
        <f t="shared" si="638"/>
        <v>0</v>
      </c>
      <c r="AV555" s="175">
        <f t="shared" si="601"/>
        <v>1</v>
      </c>
      <c r="AW555" s="176" t="e">
        <f>#REF!/1000</f>
        <v>#REF!</v>
      </c>
      <c r="AX555" s="176" t="e">
        <f>#REF!/1000</f>
        <v>#REF!</v>
      </c>
      <c r="AY555" s="176" t="e">
        <f>#REF!/1000</f>
        <v>#REF!</v>
      </c>
      <c r="AZ555" s="176" t="e">
        <f>#REF!/1000</f>
        <v>#REF!</v>
      </c>
      <c r="BA555" s="176" t="e">
        <f>#REF!/1000</f>
        <v>#REF!</v>
      </c>
      <c r="BB555" s="176" t="e">
        <f>#REF!/1000</f>
        <v>#REF!</v>
      </c>
      <c r="BC555" s="176" t="e">
        <f>#REF!/1000</f>
        <v>#REF!</v>
      </c>
      <c r="BD555" s="176" t="e">
        <f>#REF!/1000</f>
        <v>#REF!</v>
      </c>
      <c r="BE555" s="177" t="e">
        <f>#REF!/1000</f>
        <v>#REF!</v>
      </c>
      <c r="BF555" s="177" t="e">
        <f>#REF!/1000</f>
        <v>#REF!</v>
      </c>
      <c r="BG555" s="178" t="e">
        <f t="shared" si="602"/>
        <v>#REF!</v>
      </c>
    </row>
    <row r="556" ht="16" customHeight="1" spans="1:59">
      <c r="A556" s="22">
        <v>550</v>
      </c>
      <c r="B556" s="39" t="s">
        <v>6224</v>
      </c>
      <c r="C556" s="68" t="s">
        <v>6225</v>
      </c>
      <c r="D556" s="22">
        <v>169</v>
      </c>
      <c r="E556" s="22">
        <v>1</v>
      </c>
      <c r="F556" s="144">
        <v>2605132424</v>
      </c>
      <c r="G556" s="144" t="s">
        <v>3693</v>
      </c>
      <c r="H556" s="144" t="s">
        <v>3693</v>
      </c>
      <c r="I556" s="144" t="s">
        <v>5326</v>
      </c>
      <c r="J556" s="144" t="s">
        <v>5327</v>
      </c>
      <c r="K556" s="144">
        <f t="shared" si="592"/>
        <v>0.2</v>
      </c>
      <c r="L556" s="157">
        <v>0.2</v>
      </c>
      <c r="M556" s="171">
        <v>0.5</v>
      </c>
      <c r="N556" s="171">
        <v>0.05</v>
      </c>
      <c r="O556" s="171"/>
      <c r="P556" s="171">
        <v>0.2</v>
      </c>
      <c r="Q556" s="171"/>
      <c r="R556" s="171"/>
      <c r="S556" s="171">
        <v>0.1</v>
      </c>
      <c r="T556" s="171">
        <v>0.15</v>
      </c>
      <c r="U556" s="171"/>
      <c r="V556" s="171"/>
      <c r="W556" s="22">
        <v>1</v>
      </c>
      <c r="X556" s="29">
        <v>130</v>
      </c>
      <c r="Y556" s="29">
        <v>130</v>
      </c>
      <c r="Z556" s="36">
        <v>87.71</v>
      </c>
      <c r="AA556" s="36">
        <f t="shared" si="593"/>
        <v>1</v>
      </c>
      <c r="AB556" s="29"/>
      <c r="AC556" s="29" t="e">
        <f t="shared" si="594"/>
        <v>#REF!</v>
      </c>
      <c r="AD556" s="29" t="e">
        <f t="shared" si="595"/>
        <v>#REF!</v>
      </c>
      <c r="AE556" s="172" t="e">
        <f t="shared" si="596"/>
        <v>#REF!</v>
      </c>
      <c r="AF556" s="28"/>
      <c r="AG556" s="24">
        <v>0.2</v>
      </c>
      <c r="AH556" s="173">
        <f t="shared" si="597"/>
        <v>1</v>
      </c>
      <c r="AI556" s="173">
        <v>0.2</v>
      </c>
      <c r="AJ556" s="173">
        <f t="shared" si="598"/>
        <v>-0.8</v>
      </c>
      <c r="AK556" s="134">
        <f t="shared" si="599"/>
        <v>0.2</v>
      </c>
      <c r="AL556" s="174">
        <f t="shared" ref="AL556:AU556" si="639">M556</f>
        <v>0.5</v>
      </c>
      <c r="AM556" s="174">
        <f t="shared" si="639"/>
        <v>0.05</v>
      </c>
      <c r="AN556" s="174">
        <f t="shared" si="639"/>
        <v>0</v>
      </c>
      <c r="AO556" s="174">
        <f t="shared" si="639"/>
        <v>0.2</v>
      </c>
      <c r="AP556" s="174">
        <f t="shared" si="639"/>
        <v>0</v>
      </c>
      <c r="AQ556" s="174">
        <f t="shared" si="639"/>
        <v>0</v>
      </c>
      <c r="AR556" s="174">
        <f t="shared" si="639"/>
        <v>0.1</v>
      </c>
      <c r="AS556" s="174">
        <f t="shared" si="639"/>
        <v>0.15</v>
      </c>
      <c r="AT556" s="174">
        <f t="shared" si="639"/>
        <v>0</v>
      </c>
      <c r="AU556" s="174">
        <f t="shared" si="639"/>
        <v>0</v>
      </c>
      <c r="AV556" s="175">
        <f t="shared" si="601"/>
        <v>1</v>
      </c>
      <c r="AW556" s="176" t="e">
        <f>#REF!/1000</f>
        <v>#REF!</v>
      </c>
      <c r="AX556" s="176" t="e">
        <f>#REF!/1000</f>
        <v>#REF!</v>
      </c>
      <c r="AY556" s="176" t="e">
        <f>#REF!/1000</f>
        <v>#REF!</v>
      </c>
      <c r="AZ556" s="176" t="e">
        <f>#REF!/1000</f>
        <v>#REF!</v>
      </c>
      <c r="BA556" s="176" t="e">
        <f>#REF!/1000</f>
        <v>#REF!</v>
      </c>
      <c r="BB556" s="176" t="e">
        <f>#REF!/1000</f>
        <v>#REF!</v>
      </c>
      <c r="BC556" s="176" t="e">
        <f>#REF!/1000</f>
        <v>#REF!</v>
      </c>
      <c r="BD556" s="176" t="e">
        <f>#REF!/1000</f>
        <v>#REF!</v>
      </c>
      <c r="BE556" s="177" t="e">
        <f>#REF!/1000</f>
        <v>#REF!</v>
      </c>
      <c r="BF556" s="177" t="e">
        <f>#REF!/1000</f>
        <v>#REF!</v>
      </c>
      <c r="BG556" s="178" t="e">
        <f t="shared" si="602"/>
        <v>#REF!</v>
      </c>
    </row>
    <row r="557" ht="16" customHeight="1" spans="1:59">
      <c r="A557" s="22">
        <v>551</v>
      </c>
      <c r="B557" s="39" t="s">
        <v>6226</v>
      </c>
      <c r="C557" s="68" t="s">
        <v>6227</v>
      </c>
      <c r="D557" s="22">
        <v>134</v>
      </c>
      <c r="E557" s="22">
        <v>1</v>
      </c>
      <c r="F557" s="144">
        <v>2403316223</v>
      </c>
      <c r="G557" s="144" t="s">
        <v>3704</v>
      </c>
      <c r="H557" s="144" t="s">
        <v>3704</v>
      </c>
      <c r="I557" s="144" t="s">
        <v>5352</v>
      </c>
      <c r="J557" s="144" t="s">
        <v>5314</v>
      </c>
      <c r="K557" s="144">
        <f t="shared" si="592"/>
        <v>0.53</v>
      </c>
      <c r="L557" s="157">
        <v>0.53</v>
      </c>
      <c r="M557" s="171">
        <v>0.471698113207547</v>
      </c>
      <c r="N557" s="171">
        <v>0.0566037735849057</v>
      </c>
      <c r="O557" s="171"/>
      <c r="P557" s="171">
        <v>0.245283018867925</v>
      </c>
      <c r="Q557" s="171"/>
      <c r="R557" s="171"/>
      <c r="S557" s="171">
        <v>0.0943396226415094</v>
      </c>
      <c r="T557" s="171">
        <v>0.132075471698113</v>
      </c>
      <c r="U557" s="171"/>
      <c r="V557" s="171"/>
      <c r="W557" s="22">
        <v>1</v>
      </c>
      <c r="X557" s="29">
        <v>1727.98</v>
      </c>
      <c r="Y557" s="29">
        <v>1727.98</v>
      </c>
      <c r="Z557" s="36">
        <v>530.12</v>
      </c>
      <c r="AA557" s="36">
        <f t="shared" si="593"/>
        <v>1</v>
      </c>
      <c r="AB557" s="29"/>
      <c r="AC557" s="29" t="e">
        <f t="shared" si="594"/>
        <v>#REF!</v>
      </c>
      <c r="AD557" s="29" t="e">
        <f t="shared" si="595"/>
        <v>#REF!</v>
      </c>
      <c r="AE557" s="172" t="e">
        <f t="shared" si="596"/>
        <v>#REF!</v>
      </c>
      <c r="AF557" s="28"/>
      <c r="AG557" s="24">
        <v>0.53</v>
      </c>
      <c r="AH557" s="173">
        <f t="shared" si="597"/>
        <v>1</v>
      </c>
      <c r="AI557" s="173">
        <v>0.525</v>
      </c>
      <c r="AJ557" s="173">
        <f t="shared" si="598"/>
        <v>-0.47</v>
      </c>
      <c r="AK557" s="134">
        <f t="shared" si="599"/>
        <v>0.53</v>
      </c>
      <c r="AL557" s="174">
        <f t="shared" ref="AL557:AU557" si="640">M557</f>
        <v>0.471698113207547</v>
      </c>
      <c r="AM557" s="174">
        <f t="shared" si="640"/>
        <v>0.0566037735849057</v>
      </c>
      <c r="AN557" s="174">
        <f t="shared" si="640"/>
        <v>0</v>
      </c>
      <c r="AO557" s="174">
        <f t="shared" si="640"/>
        <v>0.245283018867925</v>
      </c>
      <c r="AP557" s="174">
        <f t="shared" si="640"/>
        <v>0</v>
      </c>
      <c r="AQ557" s="174">
        <f t="shared" si="640"/>
        <v>0</v>
      </c>
      <c r="AR557" s="174">
        <f t="shared" si="640"/>
        <v>0.0943396226415094</v>
      </c>
      <c r="AS557" s="174">
        <f t="shared" si="640"/>
        <v>0.132075471698113</v>
      </c>
      <c r="AT557" s="174">
        <f t="shared" si="640"/>
        <v>0</v>
      </c>
      <c r="AU557" s="174">
        <f t="shared" si="640"/>
        <v>0</v>
      </c>
      <c r="AV557" s="175">
        <f t="shared" si="601"/>
        <v>1</v>
      </c>
      <c r="AW557" s="176" t="e">
        <f>#REF!/1000</f>
        <v>#REF!</v>
      </c>
      <c r="AX557" s="176" t="e">
        <f>#REF!/1000</f>
        <v>#REF!</v>
      </c>
      <c r="AY557" s="176" t="e">
        <f>#REF!/1000</f>
        <v>#REF!</v>
      </c>
      <c r="AZ557" s="176" t="e">
        <f>#REF!/1000</f>
        <v>#REF!</v>
      </c>
      <c r="BA557" s="176" t="e">
        <f>#REF!/1000</f>
        <v>#REF!</v>
      </c>
      <c r="BB557" s="176" t="e">
        <f>#REF!/1000</f>
        <v>#REF!</v>
      </c>
      <c r="BC557" s="176" t="e">
        <f>#REF!/1000</f>
        <v>#REF!</v>
      </c>
      <c r="BD557" s="176" t="e">
        <f>#REF!/1000</f>
        <v>#REF!</v>
      </c>
      <c r="BE557" s="177" t="e">
        <f>#REF!/1000</f>
        <v>#REF!</v>
      </c>
      <c r="BF557" s="177" t="e">
        <f>#REF!/1000</f>
        <v>#REF!</v>
      </c>
      <c r="BG557" s="178" t="e">
        <f t="shared" si="602"/>
        <v>#REF!</v>
      </c>
    </row>
    <row r="558" ht="16" customHeight="1" spans="1:59">
      <c r="A558" s="22">
        <v>552</v>
      </c>
      <c r="B558" s="39" t="s">
        <v>6228</v>
      </c>
      <c r="C558" s="68" t="s">
        <v>6229</v>
      </c>
      <c r="D558" s="22">
        <v>202</v>
      </c>
      <c r="E558" s="22">
        <v>1</v>
      </c>
      <c r="F558" s="144">
        <v>2403315880</v>
      </c>
      <c r="G558" s="144" t="s">
        <v>3704</v>
      </c>
      <c r="H558" s="144" t="s">
        <v>3704</v>
      </c>
      <c r="I558" s="144" t="s">
        <v>5352</v>
      </c>
      <c r="J558" s="144" t="s">
        <v>5314</v>
      </c>
      <c r="K558" s="144">
        <f t="shared" si="592"/>
        <v>0.1</v>
      </c>
      <c r="L558" s="157">
        <v>0.1</v>
      </c>
      <c r="M558" s="171">
        <v>0.5</v>
      </c>
      <c r="N558" s="171">
        <v>0.1</v>
      </c>
      <c r="O558" s="171"/>
      <c r="P558" s="171">
        <v>0.2</v>
      </c>
      <c r="Q558" s="171"/>
      <c r="R558" s="171"/>
      <c r="S558" s="171">
        <v>0.1</v>
      </c>
      <c r="T558" s="171">
        <v>0.1</v>
      </c>
      <c r="U558" s="171"/>
      <c r="V558" s="171"/>
      <c r="W558" s="22">
        <v>1</v>
      </c>
      <c r="X558" s="29">
        <v>369.95</v>
      </c>
      <c r="Y558" s="29">
        <v>369.95</v>
      </c>
      <c r="Z558" s="36">
        <v>107.99</v>
      </c>
      <c r="AA558" s="36">
        <f t="shared" si="593"/>
        <v>1</v>
      </c>
      <c r="AB558" s="29"/>
      <c r="AC558" s="29" t="e">
        <f t="shared" si="594"/>
        <v>#REF!</v>
      </c>
      <c r="AD558" s="29" t="e">
        <f t="shared" si="595"/>
        <v>#REF!</v>
      </c>
      <c r="AE558" s="172" t="e">
        <f t="shared" si="596"/>
        <v>#REF!</v>
      </c>
      <c r="AF558" s="28"/>
      <c r="AG558" s="24">
        <v>0.1</v>
      </c>
      <c r="AH558" s="173">
        <f t="shared" si="597"/>
        <v>1</v>
      </c>
      <c r="AI558" s="173">
        <v>0.1</v>
      </c>
      <c r="AJ558" s="173">
        <f t="shared" si="598"/>
        <v>-0.9</v>
      </c>
      <c r="AK558" s="134">
        <f t="shared" si="599"/>
        <v>0.1</v>
      </c>
      <c r="AL558" s="174">
        <f t="shared" ref="AL558:AU558" si="641">M558</f>
        <v>0.5</v>
      </c>
      <c r="AM558" s="174">
        <f t="shared" si="641"/>
        <v>0.1</v>
      </c>
      <c r="AN558" s="174">
        <f t="shared" si="641"/>
        <v>0</v>
      </c>
      <c r="AO558" s="174">
        <f t="shared" si="641"/>
        <v>0.2</v>
      </c>
      <c r="AP558" s="174">
        <f t="shared" si="641"/>
        <v>0</v>
      </c>
      <c r="AQ558" s="174">
        <f t="shared" si="641"/>
        <v>0</v>
      </c>
      <c r="AR558" s="174">
        <f t="shared" si="641"/>
        <v>0.1</v>
      </c>
      <c r="AS558" s="174">
        <f t="shared" si="641"/>
        <v>0.1</v>
      </c>
      <c r="AT558" s="174">
        <f t="shared" si="641"/>
        <v>0</v>
      </c>
      <c r="AU558" s="174">
        <f t="shared" si="641"/>
        <v>0</v>
      </c>
      <c r="AV558" s="175">
        <f t="shared" si="601"/>
        <v>1</v>
      </c>
      <c r="AW558" s="176" t="e">
        <f>#REF!/1000</f>
        <v>#REF!</v>
      </c>
      <c r="AX558" s="176" t="e">
        <f>#REF!/1000</f>
        <v>#REF!</v>
      </c>
      <c r="AY558" s="176" t="e">
        <f>#REF!/1000</f>
        <v>#REF!</v>
      </c>
      <c r="AZ558" s="176" t="e">
        <f>#REF!/1000</f>
        <v>#REF!</v>
      </c>
      <c r="BA558" s="176" t="e">
        <f>#REF!/1000</f>
        <v>#REF!</v>
      </c>
      <c r="BB558" s="176" t="e">
        <f>#REF!/1000</f>
        <v>#REF!</v>
      </c>
      <c r="BC558" s="176" t="e">
        <f>#REF!/1000</f>
        <v>#REF!</v>
      </c>
      <c r="BD558" s="176" t="e">
        <f>#REF!/1000</f>
        <v>#REF!</v>
      </c>
      <c r="BE558" s="177" t="e">
        <f>#REF!/1000</f>
        <v>#REF!</v>
      </c>
      <c r="BF558" s="177" t="e">
        <f>#REF!/1000</f>
        <v>#REF!</v>
      </c>
      <c r="BG558" s="178" t="e">
        <f t="shared" si="602"/>
        <v>#REF!</v>
      </c>
    </row>
    <row r="559" ht="16" customHeight="1" spans="1:59">
      <c r="A559" s="22">
        <v>553</v>
      </c>
      <c r="B559" s="39" t="s">
        <v>607</v>
      </c>
      <c r="C559" s="68" t="s">
        <v>608</v>
      </c>
      <c r="D559" s="22">
        <v>145</v>
      </c>
      <c r="E559" s="22">
        <v>3</v>
      </c>
      <c r="F559" s="144">
        <v>2403315795</v>
      </c>
      <c r="G559" s="144" t="s">
        <v>3704</v>
      </c>
      <c r="H559" s="144" t="s">
        <v>3704</v>
      </c>
      <c r="I559" s="144" t="s">
        <v>5352</v>
      </c>
      <c r="J559" s="144" t="s">
        <v>5314</v>
      </c>
      <c r="K559" s="144">
        <f t="shared" si="592"/>
        <v>0.07</v>
      </c>
      <c r="L559" s="157">
        <v>0.21</v>
      </c>
      <c r="M559" s="171">
        <v>0.5</v>
      </c>
      <c r="N559" s="171">
        <v>0.05</v>
      </c>
      <c r="O559" s="171"/>
      <c r="P559" s="171">
        <v>0.2</v>
      </c>
      <c r="Q559" s="171"/>
      <c r="R559" s="171"/>
      <c r="S559" s="171">
        <v>0.1</v>
      </c>
      <c r="T559" s="171">
        <v>0.15</v>
      </c>
      <c r="U559" s="171"/>
      <c r="V559" s="171"/>
      <c r="W559" s="22">
        <v>3</v>
      </c>
      <c r="X559" s="29">
        <v>110.666666666667</v>
      </c>
      <c r="Y559" s="29">
        <v>332</v>
      </c>
      <c r="Z559" s="36">
        <v>88.35</v>
      </c>
      <c r="AA559" s="36">
        <f t="shared" si="593"/>
        <v>3</v>
      </c>
      <c r="AB559" s="29"/>
      <c r="AC559" s="29" t="e">
        <f t="shared" si="594"/>
        <v>#REF!</v>
      </c>
      <c r="AD559" s="29" t="e">
        <f t="shared" si="595"/>
        <v>#REF!</v>
      </c>
      <c r="AE559" s="172" t="e">
        <f t="shared" si="596"/>
        <v>#REF!</v>
      </c>
      <c r="AF559" s="28"/>
      <c r="AG559" s="24">
        <v>0.2</v>
      </c>
      <c r="AH559" s="173">
        <f t="shared" si="597"/>
        <v>1</v>
      </c>
      <c r="AI559" s="173">
        <v>0.2</v>
      </c>
      <c r="AJ559" s="173">
        <f t="shared" si="598"/>
        <v>-0.8</v>
      </c>
      <c r="AK559" s="134">
        <f t="shared" si="599"/>
        <v>0.07</v>
      </c>
      <c r="AL559" s="174">
        <f t="shared" ref="AL559:AU559" si="642">M559</f>
        <v>0.5</v>
      </c>
      <c r="AM559" s="174">
        <f t="shared" si="642"/>
        <v>0.05</v>
      </c>
      <c r="AN559" s="174">
        <f t="shared" si="642"/>
        <v>0</v>
      </c>
      <c r="AO559" s="174">
        <f t="shared" si="642"/>
        <v>0.2</v>
      </c>
      <c r="AP559" s="174">
        <f t="shared" si="642"/>
        <v>0</v>
      </c>
      <c r="AQ559" s="174">
        <f t="shared" si="642"/>
        <v>0</v>
      </c>
      <c r="AR559" s="174">
        <f t="shared" si="642"/>
        <v>0.1</v>
      </c>
      <c r="AS559" s="174">
        <f t="shared" si="642"/>
        <v>0.15</v>
      </c>
      <c r="AT559" s="174">
        <f t="shared" si="642"/>
        <v>0</v>
      </c>
      <c r="AU559" s="174">
        <f t="shared" si="642"/>
        <v>0</v>
      </c>
      <c r="AV559" s="175">
        <f t="shared" si="601"/>
        <v>1</v>
      </c>
      <c r="AW559" s="176" t="e">
        <f>#REF!/1000</f>
        <v>#REF!</v>
      </c>
      <c r="AX559" s="176" t="e">
        <f>#REF!/1000</f>
        <v>#REF!</v>
      </c>
      <c r="AY559" s="176" t="e">
        <f>#REF!/1000</f>
        <v>#REF!</v>
      </c>
      <c r="AZ559" s="176" t="e">
        <f>#REF!/1000</f>
        <v>#REF!</v>
      </c>
      <c r="BA559" s="176" t="e">
        <f>#REF!/1000</f>
        <v>#REF!</v>
      </c>
      <c r="BB559" s="176" t="e">
        <f>#REF!/1000</f>
        <v>#REF!</v>
      </c>
      <c r="BC559" s="176" t="e">
        <f>#REF!/1000</f>
        <v>#REF!</v>
      </c>
      <c r="BD559" s="176" t="e">
        <f>#REF!/1000</f>
        <v>#REF!</v>
      </c>
      <c r="BE559" s="177" t="e">
        <f>#REF!/1000</f>
        <v>#REF!</v>
      </c>
      <c r="BF559" s="177" t="e">
        <f>#REF!/1000</f>
        <v>#REF!</v>
      </c>
      <c r="BG559" s="178" t="e">
        <f t="shared" si="602"/>
        <v>#REF!</v>
      </c>
    </row>
    <row r="560" ht="16" customHeight="1" spans="1:59">
      <c r="A560" s="22">
        <v>554</v>
      </c>
      <c r="B560" s="39" t="s">
        <v>6230</v>
      </c>
      <c r="C560" s="68" t="s">
        <v>6231</v>
      </c>
      <c r="D560" s="22">
        <v>138</v>
      </c>
      <c r="E560" s="22">
        <v>1</v>
      </c>
      <c r="F560" s="144">
        <v>2403314356</v>
      </c>
      <c r="G560" s="144" t="s">
        <v>3704</v>
      </c>
      <c r="H560" s="144" t="s">
        <v>3704</v>
      </c>
      <c r="I560" s="144" t="s">
        <v>5352</v>
      </c>
      <c r="J560" s="144" t="s">
        <v>5314</v>
      </c>
      <c r="K560" s="144">
        <f t="shared" si="592"/>
        <v>0.1</v>
      </c>
      <c r="L560" s="157">
        <v>0.1</v>
      </c>
      <c r="M560" s="171">
        <v>0.5</v>
      </c>
      <c r="N560" s="171">
        <v>0.1</v>
      </c>
      <c r="O560" s="171"/>
      <c r="P560" s="171">
        <v>0.2</v>
      </c>
      <c r="Q560" s="171"/>
      <c r="R560" s="171"/>
      <c r="S560" s="171">
        <v>0.1</v>
      </c>
      <c r="T560" s="171">
        <v>0.1</v>
      </c>
      <c r="U560" s="171"/>
      <c r="V560" s="171"/>
      <c r="W560" s="22">
        <v>1</v>
      </c>
      <c r="X560" s="29">
        <v>86.9</v>
      </c>
      <c r="Y560" s="29">
        <v>86.9</v>
      </c>
      <c r="Z560" s="36">
        <v>25.52</v>
      </c>
      <c r="AA560" s="36">
        <f t="shared" si="593"/>
        <v>1</v>
      </c>
      <c r="AB560" s="29"/>
      <c r="AC560" s="29" t="e">
        <f t="shared" si="594"/>
        <v>#REF!</v>
      </c>
      <c r="AD560" s="29" t="e">
        <f t="shared" si="595"/>
        <v>#REF!</v>
      </c>
      <c r="AE560" s="172" t="e">
        <f t="shared" si="596"/>
        <v>#REF!</v>
      </c>
      <c r="AF560" s="28"/>
      <c r="AG560" s="24">
        <v>0.1</v>
      </c>
      <c r="AH560" s="173">
        <f t="shared" si="597"/>
        <v>1</v>
      </c>
      <c r="AI560" s="173">
        <v>0.1</v>
      </c>
      <c r="AJ560" s="173">
        <f t="shared" si="598"/>
        <v>-0.9</v>
      </c>
      <c r="AK560" s="134">
        <f t="shared" si="599"/>
        <v>0.1</v>
      </c>
      <c r="AL560" s="174">
        <f t="shared" ref="AL560:AU560" si="643">M560</f>
        <v>0.5</v>
      </c>
      <c r="AM560" s="174">
        <f t="shared" si="643"/>
        <v>0.1</v>
      </c>
      <c r="AN560" s="174">
        <f t="shared" si="643"/>
        <v>0</v>
      </c>
      <c r="AO560" s="174">
        <f t="shared" si="643"/>
        <v>0.2</v>
      </c>
      <c r="AP560" s="174">
        <f t="shared" si="643"/>
        <v>0</v>
      </c>
      <c r="AQ560" s="174">
        <f t="shared" si="643"/>
        <v>0</v>
      </c>
      <c r="AR560" s="174">
        <f t="shared" si="643"/>
        <v>0.1</v>
      </c>
      <c r="AS560" s="174">
        <f t="shared" si="643"/>
        <v>0.1</v>
      </c>
      <c r="AT560" s="174">
        <f t="shared" si="643"/>
        <v>0</v>
      </c>
      <c r="AU560" s="174">
        <f t="shared" si="643"/>
        <v>0</v>
      </c>
      <c r="AV560" s="175">
        <f t="shared" si="601"/>
        <v>1</v>
      </c>
      <c r="AW560" s="176" t="e">
        <f>#REF!/1000</f>
        <v>#REF!</v>
      </c>
      <c r="AX560" s="176" t="e">
        <f>#REF!/1000</f>
        <v>#REF!</v>
      </c>
      <c r="AY560" s="176" t="e">
        <f>#REF!/1000</f>
        <v>#REF!</v>
      </c>
      <c r="AZ560" s="176" t="e">
        <f>#REF!/1000</f>
        <v>#REF!</v>
      </c>
      <c r="BA560" s="176" t="e">
        <f>#REF!/1000</f>
        <v>#REF!</v>
      </c>
      <c r="BB560" s="176" t="e">
        <f>#REF!/1000</f>
        <v>#REF!</v>
      </c>
      <c r="BC560" s="176" t="e">
        <f>#REF!/1000</f>
        <v>#REF!</v>
      </c>
      <c r="BD560" s="176" t="e">
        <f>#REF!/1000</f>
        <v>#REF!</v>
      </c>
      <c r="BE560" s="177" t="e">
        <f>#REF!/1000</f>
        <v>#REF!</v>
      </c>
      <c r="BF560" s="177" t="e">
        <f>#REF!/1000</f>
        <v>#REF!</v>
      </c>
      <c r="BG560" s="178" t="e">
        <f t="shared" si="602"/>
        <v>#REF!</v>
      </c>
    </row>
    <row r="561" ht="16" customHeight="1" spans="1:59">
      <c r="A561" s="22">
        <v>555</v>
      </c>
      <c r="B561" s="39" t="s">
        <v>6232</v>
      </c>
      <c r="C561" s="68" t="s">
        <v>6233</v>
      </c>
      <c r="D561" s="22">
        <v>202</v>
      </c>
      <c r="E561" s="22">
        <v>1</v>
      </c>
      <c r="F561" s="144">
        <v>2403315072</v>
      </c>
      <c r="G561" s="144" t="s">
        <v>3704</v>
      </c>
      <c r="H561" s="144" t="s">
        <v>3704</v>
      </c>
      <c r="I561" s="144" t="s">
        <v>5352</v>
      </c>
      <c r="J561" s="144" t="s">
        <v>5314</v>
      </c>
      <c r="K561" s="144">
        <f t="shared" si="592"/>
        <v>0.2</v>
      </c>
      <c r="L561" s="157">
        <v>0.2</v>
      </c>
      <c r="M561" s="171"/>
      <c r="N561" s="171">
        <v>1</v>
      </c>
      <c r="O561" s="171"/>
      <c r="P561" s="171"/>
      <c r="Q561" s="171"/>
      <c r="R561" s="171"/>
      <c r="S561" s="171"/>
      <c r="T561" s="171"/>
      <c r="U561" s="171"/>
      <c r="V561" s="171"/>
      <c r="W561" s="22">
        <v>1</v>
      </c>
      <c r="X561" s="29">
        <v>326.54</v>
      </c>
      <c r="Y561" s="29">
        <v>326.54</v>
      </c>
      <c r="Z561" s="36">
        <v>98.17</v>
      </c>
      <c r="AA561" s="36">
        <f t="shared" si="593"/>
        <v>1</v>
      </c>
      <c r="AB561" s="29"/>
      <c r="AC561" s="29" t="e">
        <f t="shared" si="594"/>
        <v>#REF!</v>
      </c>
      <c r="AD561" s="29" t="e">
        <f t="shared" si="595"/>
        <v>#REF!</v>
      </c>
      <c r="AE561" s="172" t="e">
        <f t="shared" si="596"/>
        <v>#REF!</v>
      </c>
      <c r="AF561" s="28"/>
      <c r="AG561" s="24">
        <v>0.2</v>
      </c>
      <c r="AH561" s="173">
        <f t="shared" si="597"/>
        <v>1</v>
      </c>
      <c r="AI561" s="173"/>
      <c r="AJ561" s="173">
        <f t="shared" si="598"/>
        <v>-0.8</v>
      </c>
      <c r="AK561" s="134">
        <f t="shared" si="599"/>
        <v>0.2</v>
      </c>
      <c r="AL561" s="174">
        <f t="shared" ref="AL561:AU561" si="644">M561</f>
        <v>0</v>
      </c>
      <c r="AM561" s="174">
        <f t="shared" si="644"/>
        <v>1</v>
      </c>
      <c r="AN561" s="174">
        <f t="shared" si="644"/>
        <v>0</v>
      </c>
      <c r="AO561" s="174">
        <f t="shared" si="644"/>
        <v>0</v>
      </c>
      <c r="AP561" s="174">
        <f t="shared" si="644"/>
        <v>0</v>
      </c>
      <c r="AQ561" s="174">
        <f t="shared" si="644"/>
        <v>0</v>
      </c>
      <c r="AR561" s="174">
        <f t="shared" si="644"/>
        <v>0</v>
      </c>
      <c r="AS561" s="174">
        <f t="shared" si="644"/>
        <v>0</v>
      </c>
      <c r="AT561" s="174">
        <f t="shared" si="644"/>
        <v>0</v>
      </c>
      <c r="AU561" s="174">
        <f t="shared" si="644"/>
        <v>0</v>
      </c>
      <c r="AV561" s="175">
        <f t="shared" si="601"/>
        <v>1</v>
      </c>
      <c r="AW561" s="176" t="e">
        <f>#REF!/1000</f>
        <v>#REF!</v>
      </c>
      <c r="AX561" s="176" t="e">
        <f>#REF!/1000</f>
        <v>#REF!</v>
      </c>
      <c r="AY561" s="176" t="e">
        <f>#REF!/1000</f>
        <v>#REF!</v>
      </c>
      <c r="AZ561" s="176" t="e">
        <f>#REF!/1000</f>
        <v>#REF!</v>
      </c>
      <c r="BA561" s="176" t="e">
        <f>#REF!/1000</f>
        <v>#REF!</v>
      </c>
      <c r="BB561" s="176" t="e">
        <f>#REF!/1000</f>
        <v>#REF!</v>
      </c>
      <c r="BC561" s="176" t="e">
        <f>#REF!/1000</f>
        <v>#REF!</v>
      </c>
      <c r="BD561" s="176" t="e">
        <f>#REF!/1000</f>
        <v>#REF!</v>
      </c>
      <c r="BE561" s="177" t="e">
        <f>#REF!/1000</f>
        <v>#REF!</v>
      </c>
      <c r="BF561" s="177" t="e">
        <f>#REF!/1000</f>
        <v>#REF!</v>
      </c>
      <c r="BG561" s="178" t="e">
        <f t="shared" si="602"/>
        <v>#REF!</v>
      </c>
    </row>
    <row r="562" ht="16" customHeight="1" spans="1:59">
      <c r="A562" s="22">
        <v>556</v>
      </c>
      <c r="B562" s="39" t="s">
        <v>6234</v>
      </c>
      <c r="C562" s="68" t="s">
        <v>6235</v>
      </c>
      <c r="D562" s="22">
        <v>128</v>
      </c>
      <c r="E562" s="22">
        <v>1</v>
      </c>
      <c r="F562" s="144">
        <v>83111</v>
      </c>
      <c r="G562" s="144" t="s">
        <v>3704</v>
      </c>
      <c r="H562" s="144" t="s">
        <v>3704</v>
      </c>
      <c r="I562" s="144" t="s">
        <v>5321</v>
      </c>
      <c r="J562" s="144" t="s">
        <v>5314</v>
      </c>
      <c r="K562" s="144">
        <f t="shared" si="592"/>
        <v>2</v>
      </c>
      <c r="L562" s="157">
        <v>2</v>
      </c>
      <c r="M562" s="171"/>
      <c r="N562" s="171">
        <v>0.15</v>
      </c>
      <c r="O562" s="171">
        <v>0.5</v>
      </c>
      <c r="P562" s="171">
        <v>0.02</v>
      </c>
      <c r="Q562" s="171"/>
      <c r="R562" s="171">
        <v>0.01</v>
      </c>
      <c r="S562" s="171">
        <v>0.25</v>
      </c>
      <c r="T562" s="171">
        <v>0.07</v>
      </c>
      <c r="U562" s="171"/>
      <c r="V562" s="171"/>
      <c r="W562" s="22">
        <v>1</v>
      </c>
      <c r="X562" s="29">
        <v>510</v>
      </c>
      <c r="Y562" s="29">
        <v>510</v>
      </c>
      <c r="Z562" s="36">
        <v>146.19</v>
      </c>
      <c r="AA562" s="36">
        <f t="shared" si="593"/>
        <v>1</v>
      </c>
      <c r="AB562" s="29"/>
      <c r="AC562" s="29" t="e">
        <f t="shared" si="594"/>
        <v>#REF!</v>
      </c>
      <c r="AD562" s="29" t="e">
        <f t="shared" si="595"/>
        <v>#REF!</v>
      </c>
      <c r="AE562" s="172" t="e">
        <f t="shared" si="596"/>
        <v>#REF!</v>
      </c>
      <c r="AF562" s="28"/>
      <c r="AG562" s="24">
        <v>2</v>
      </c>
      <c r="AH562" s="173">
        <f t="shared" si="597"/>
        <v>1</v>
      </c>
      <c r="AI562" s="173"/>
      <c r="AJ562" s="173">
        <f t="shared" si="598"/>
        <v>1</v>
      </c>
      <c r="AK562" s="134">
        <f t="shared" si="599"/>
        <v>2</v>
      </c>
      <c r="AL562" s="174">
        <f t="shared" ref="AL562:AU562" si="645">M562</f>
        <v>0</v>
      </c>
      <c r="AM562" s="174">
        <f t="shared" si="645"/>
        <v>0.15</v>
      </c>
      <c r="AN562" s="174">
        <f t="shared" si="645"/>
        <v>0.5</v>
      </c>
      <c r="AO562" s="174">
        <f t="shared" si="645"/>
        <v>0.02</v>
      </c>
      <c r="AP562" s="174">
        <f t="shared" si="645"/>
        <v>0</v>
      </c>
      <c r="AQ562" s="174">
        <f t="shared" si="645"/>
        <v>0.01</v>
      </c>
      <c r="AR562" s="174">
        <f t="shared" si="645"/>
        <v>0.25</v>
      </c>
      <c r="AS562" s="174">
        <f t="shared" si="645"/>
        <v>0.07</v>
      </c>
      <c r="AT562" s="174">
        <f t="shared" si="645"/>
        <v>0</v>
      </c>
      <c r="AU562" s="174">
        <f t="shared" si="645"/>
        <v>0</v>
      </c>
      <c r="AV562" s="175">
        <f t="shared" si="601"/>
        <v>1</v>
      </c>
      <c r="AW562" s="176" t="e">
        <f>#REF!/1000</f>
        <v>#REF!</v>
      </c>
      <c r="AX562" s="176" t="e">
        <f>#REF!/1000</f>
        <v>#REF!</v>
      </c>
      <c r="AY562" s="176" t="e">
        <f>#REF!/1000</f>
        <v>#REF!</v>
      </c>
      <c r="AZ562" s="176" t="e">
        <f>#REF!/1000</f>
        <v>#REF!</v>
      </c>
      <c r="BA562" s="176" t="e">
        <f>#REF!/1000</f>
        <v>#REF!</v>
      </c>
      <c r="BB562" s="176" t="e">
        <f>#REF!/1000</f>
        <v>#REF!</v>
      </c>
      <c r="BC562" s="176" t="e">
        <f>#REF!/1000</f>
        <v>#REF!</v>
      </c>
      <c r="BD562" s="176" t="e">
        <f>#REF!/1000</f>
        <v>#REF!</v>
      </c>
      <c r="BE562" s="177" t="e">
        <f>#REF!/1000</f>
        <v>#REF!</v>
      </c>
      <c r="BF562" s="177" t="e">
        <f>#REF!/1000</f>
        <v>#REF!</v>
      </c>
      <c r="BG562" s="178" t="e">
        <f t="shared" si="602"/>
        <v>#REF!</v>
      </c>
    </row>
    <row r="563" ht="16" customHeight="1" spans="1:59">
      <c r="A563" s="22">
        <v>557</v>
      </c>
      <c r="B563" s="39" t="s">
        <v>6236</v>
      </c>
      <c r="C563" s="68" t="s">
        <v>6237</v>
      </c>
      <c r="D563" s="22">
        <v>226</v>
      </c>
      <c r="E563" s="22">
        <v>12</v>
      </c>
      <c r="F563" s="144">
        <v>2411220150</v>
      </c>
      <c r="G563" s="144" t="s">
        <v>3707</v>
      </c>
      <c r="H563" s="144" t="s">
        <v>3707</v>
      </c>
      <c r="I563" s="144" t="s">
        <v>5345</v>
      </c>
      <c r="J563" s="144" t="s">
        <v>5314</v>
      </c>
      <c r="K563" s="144">
        <f t="shared" si="592"/>
        <v>2</v>
      </c>
      <c r="L563" s="157">
        <v>24</v>
      </c>
      <c r="M563" s="171"/>
      <c r="N563" s="171">
        <v>0.1</v>
      </c>
      <c r="O563" s="171">
        <v>0.35</v>
      </c>
      <c r="P563" s="171"/>
      <c r="Q563" s="171"/>
      <c r="R563" s="171"/>
      <c r="S563" s="171">
        <v>0.5</v>
      </c>
      <c r="T563" s="171">
        <v>0.05</v>
      </c>
      <c r="U563" s="171"/>
      <c r="V563" s="171"/>
      <c r="W563" s="22">
        <v>12</v>
      </c>
      <c r="X563" s="29">
        <v>705.453333333333</v>
      </c>
      <c r="Y563" s="29">
        <v>8465.44</v>
      </c>
      <c r="Z563" s="36">
        <v>2456.04</v>
      </c>
      <c r="AA563" s="36">
        <f t="shared" si="593"/>
        <v>12</v>
      </c>
      <c r="AB563" s="29"/>
      <c r="AC563" s="29" t="e">
        <f t="shared" si="594"/>
        <v>#REF!</v>
      </c>
      <c r="AD563" s="29" t="e">
        <f t="shared" si="595"/>
        <v>#REF!</v>
      </c>
      <c r="AE563" s="172" t="e">
        <f t="shared" si="596"/>
        <v>#REF!</v>
      </c>
      <c r="AF563" s="28"/>
      <c r="AG563" s="24">
        <v>5</v>
      </c>
      <c r="AH563" s="173">
        <f t="shared" si="597"/>
        <v>1</v>
      </c>
      <c r="AI563" s="173"/>
      <c r="AJ563" s="173">
        <f t="shared" si="598"/>
        <v>4</v>
      </c>
      <c r="AK563" s="134">
        <f t="shared" si="599"/>
        <v>2</v>
      </c>
      <c r="AL563" s="174">
        <f t="shared" ref="AL563:AU563" si="646">M563</f>
        <v>0</v>
      </c>
      <c r="AM563" s="174">
        <f t="shared" si="646"/>
        <v>0.1</v>
      </c>
      <c r="AN563" s="174">
        <f t="shared" si="646"/>
        <v>0.35</v>
      </c>
      <c r="AO563" s="174">
        <f t="shared" si="646"/>
        <v>0</v>
      </c>
      <c r="AP563" s="174">
        <f t="shared" si="646"/>
        <v>0</v>
      </c>
      <c r="AQ563" s="174">
        <f t="shared" si="646"/>
        <v>0</v>
      </c>
      <c r="AR563" s="174">
        <f t="shared" si="646"/>
        <v>0.5</v>
      </c>
      <c r="AS563" s="174">
        <f t="shared" si="646"/>
        <v>0.05</v>
      </c>
      <c r="AT563" s="174">
        <f t="shared" si="646"/>
        <v>0</v>
      </c>
      <c r="AU563" s="174">
        <f t="shared" si="646"/>
        <v>0</v>
      </c>
      <c r="AV563" s="175">
        <f t="shared" si="601"/>
        <v>1</v>
      </c>
      <c r="AW563" s="176" t="e">
        <f>#REF!/1000</f>
        <v>#REF!</v>
      </c>
      <c r="AX563" s="176" t="e">
        <f>#REF!/1000</f>
        <v>#REF!</v>
      </c>
      <c r="AY563" s="176" t="e">
        <f>#REF!/1000</f>
        <v>#REF!</v>
      </c>
      <c r="AZ563" s="176" t="e">
        <f>#REF!/1000</f>
        <v>#REF!</v>
      </c>
      <c r="BA563" s="176" t="e">
        <f>#REF!/1000</f>
        <v>#REF!</v>
      </c>
      <c r="BB563" s="176" t="e">
        <f>#REF!/1000</f>
        <v>#REF!</v>
      </c>
      <c r="BC563" s="176" t="e">
        <f>#REF!/1000</f>
        <v>#REF!</v>
      </c>
      <c r="BD563" s="176" t="e">
        <f>#REF!/1000</f>
        <v>#REF!</v>
      </c>
      <c r="BE563" s="177" t="e">
        <f>#REF!/1000</f>
        <v>#REF!</v>
      </c>
      <c r="BF563" s="177" t="e">
        <f>#REF!/1000</f>
        <v>#REF!</v>
      </c>
      <c r="BG563" s="178" t="e">
        <f t="shared" si="602"/>
        <v>#REF!</v>
      </c>
    </row>
    <row r="564" ht="16" customHeight="1" spans="1:59">
      <c r="A564" s="22">
        <v>558</v>
      </c>
      <c r="B564" s="39" t="s">
        <v>6238</v>
      </c>
      <c r="C564" s="68" t="s">
        <v>6239</v>
      </c>
      <c r="D564" s="22">
        <v>169</v>
      </c>
      <c r="E564" s="22">
        <v>1</v>
      </c>
      <c r="F564" s="144">
        <v>2605131827</v>
      </c>
      <c r="G564" s="144" t="s">
        <v>3693</v>
      </c>
      <c r="H564" s="144" t="s">
        <v>3693</v>
      </c>
      <c r="I564" s="144" t="s">
        <v>5326</v>
      </c>
      <c r="J564" s="144" t="s">
        <v>5327</v>
      </c>
      <c r="K564" s="144">
        <f t="shared" si="592"/>
        <v>0.65</v>
      </c>
      <c r="L564" s="157">
        <v>0.65</v>
      </c>
      <c r="M564" s="171">
        <v>0.507692307692308</v>
      </c>
      <c r="N564" s="171">
        <v>0.0461538461538461</v>
      </c>
      <c r="O564" s="171">
        <v>0.0307692307692308</v>
      </c>
      <c r="P564" s="171">
        <v>0.2</v>
      </c>
      <c r="Q564" s="171"/>
      <c r="R564" s="171"/>
      <c r="S564" s="171">
        <v>0.0923076923076923</v>
      </c>
      <c r="T564" s="171">
        <v>0.123076923076923</v>
      </c>
      <c r="U564" s="171"/>
      <c r="V564" s="171"/>
      <c r="W564" s="22">
        <v>1</v>
      </c>
      <c r="X564" s="29">
        <v>5200</v>
      </c>
      <c r="Y564" s="29">
        <v>5200</v>
      </c>
      <c r="Z564" s="36">
        <v>2494.98</v>
      </c>
      <c r="AA564" s="36">
        <f t="shared" si="593"/>
        <v>1</v>
      </c>
      <c r="AB564" s="29"/>
      <c r="AC564" s="29" t="e">
        <f t="shared" si="594"/>
        <v>#REF!</v>
      </c>
      <c r="AD564" s="29" t="e">
        <f t="shared" si="595"/>
        <v>#REF!</v>
      </c>
      <c r="AE564" s="172" t="e">
        <f t="shared" si="596"/>
        <v>#REF!</v>
      </c>
      <c r="AF564" s="28"/>
      <c r="AG564" s="24">
        <v>0.65</v>
      </c>
      <c r="AH564" s="173">
        <f t="shared" si="597"/>
        <v>1</v>
      </c>
      <c r="AI564" s="173">
        <v>0.645</v>
      </c>
      <c r="AJ564" s="173">
        <f t="shared" si="598"/>
        <v>-0.35</v>
      </c>
      <c r="AK564" s="134">
        <f t="shared" si="599"/>
        <v>0.65</v>
      </c>
      <c r="AL564" s="174">
        <f t="shared" ref="AL564:AU564" si="647">M564</f>
        <v>0.507692307692308</v>
      </c>
      <c r="AM564" s="174">
        <f t="shared" si="647"/>
        <v>0.0461538461538461</v>
      </c>
      <c r="AN564" s="174">
        <f t="shared" si="647"/>
        <v>0.0307692307692308</v>
      </c>
      <c r="AO564" s="174">
        <f t="shared" si="647"/>
        <v>0.2</v>
      </c>
      <c r="AP564" s="174">
        <f t="shared" si="647"/>
        <v>0</v>
      </c>
      <c r="AQ564" s="174">
        <f t="shared" si="647"/>
        <v>0</v>
      </c>
      <c r="AR564" s="174">
        <f t="shared" si="647"/>
        <v>0.0923076923076923</v>
      </c>
      <c r="AS564" s="174">
        <f t="shared" si="647"/>
        <v>0.123076923076923</v>
      </c>
      <c r="AT564" s="174">
        <f t="shared" si="647"/>
        <v>0</v>
      </c>
      <c r="AU564" s="174">
        <f t="shared" si="647"/>
        <v>0</v>
      </c>
      <c r="AV564" s="175">
        <f t="shared" si="601"/>
        <v>1</v>
      </c>
      <c r="AW564" s="176" t="e">
        <f>#REF!/1000</f>
        <v>#REF!</v>
      </c>
      <c r="AX564" s="176" t="e">
        <f>#REF!/1000</f>
        <v>#REF!</v>
      </c>
      <c r="AY564" s="176" t="e">
        <f>#REF!/1000</f>
        <v>#REF!</v>
      </c>
      <c r="AZ564" s="176" t="e">
        <f>#REF!/1000</f>
        <v>#REF!</v>
      </c>
      <c r="BA564" s="176" t="e">
        <f>#REF!/1000</f>
        <v>#REF!</v>
      </c>
      <c r="BB564" s="176" t="e">
        <f>#REF!/1000</f>
        <v>#REF!</v>
      </c>
      <c r="BC564" s="176" t="e">
        <f>#REF!/1000</f>
        <v>#REF!</v>
      </c>
      <c r="BD564" s="176" t="e">
        <f>#REF!/1000</f>
        <v>#REF!</v>
      </c>
      <c r="BE564" s="177" t="e">
        <f>#REF!/1000</f>
        <v>#REF!</v>
      </c>
      <c r="BF564" s="177" t="e">
        <f>#REF!/1000</f>
        <v>#REF!</v>
      </c>
      <c r="BG564" s="178" t="e">
        <f t="shared" si="602"/>
        <v>#REF!</v>
      </c>
    </row>
    <row r="565" ht="16" customHeight="1" spans="1:59">
      <c r="A565" s="179">
        <v>559</v>
      </c>
      <c r="B565" s="180" t="s">
        <v>6240</v>
      </c>
      <c r="C565" s="181" t="s">
        <v>6241</v>
      </c>
      <c r="D565" s="179">
        <v>169</v>
      </c>
      <c r="E565" s="179">
        <v>1</v>
      </c>
      <c r="F565" s="182">
        <v>2605130481</v>
      </c>
      <c r="G565" s="182" t="s">
        <v>3693</v>
      </c>
      <c r="H565" s="182" t="s">
        <v>3693</v>
      </c>
      <c r="I565" s="182" t="s">
        <v>5326</v>
      </c>
      <c r="J565" s="182" t="s">
        <v>5327</v>
      </c>
      <c r="K565" s="182">
        <f t="shared" si="592"/>
        <v>0.65</v>
      </c>
      <c r="L565" s="183">
        <v>0.65</v>
      </c>
      <c r="M565" s="184">
        <v>1</v>
      </c>
      <c r="N565" s="184"/>
      <c r="O565" s="184"/>
      <c r="P565" s="184"/>
      <c r="Q565" s="184"/>
      <c r="R565" s="184"/>
      <c r="S565" s="184"/>
      <c r="T565" s="184"/>
      <c r="U565" s="184"/>
      <c r="V565" s="184"/>
      <c r="W565" s="179">
        <v>1</v>
      </c>
      <c r="X565" s="185">
        <v>4850</v>
      </c>
      <c r="Y565" s="185">
        <v>4850</v>
      </c>
      <c r="Z565" s="186">
        <v>2397.52</v>
      </c>
      <c r="AA565" s="186">
        <f t="shared" si="593"/>
        <v>1</v>
      </c>
      <c r="AB565" s="29"/>
      <c r="AC565" s="185" t="e">
        <f t="shared" si="594"/>
        <v>#REF!</v>
      </c>
      <c r="AD565" s="185" t="e">
        <f t="shared" si="595"/>
        <v>#REF!</v>
      </c>
      <c r="AE565" s="187" t="e">
        <f t="shared" si="596"/>
        <v>#REF!</v>
      </c>
      <c r="AF565" s="188" t="s">
        <v>6242</v>
      </c>
      <c r="AG565" s="189">
        <v>0.65</v>
      </c>
      <c r="AH565" s="190">
        <f t="shared" si="597"/>
        <v>1</v>
      </c>
      <c r="AI565" s="190">
        <v>0.645</v>
      </c>
      <c r="AJ565" s="190">
        <f t="shared" si="598"/>
        <v>-0.35</v>
      </c>
      <c r="AK565" s="191">
        <f t="shared" si="599"/>
        <v>0.65</v>
      </c>
      <c r="AL565" s="196">
        <f t="shared" ref="AL565:AU565" si="648">M565</f>
        <v>1</v>
      </c>
      <c r="AM565" s="196">
        <f t="shared" si="648"/>
        <v>0</v>
      </c>
      <c r="AN565" s="196">
        <f t="shared" si="648"/>
        <v>0</v>
      </c>
      <c r="AO565" s="196">
        <f t="shared" si="648"/>
        <v>0</v>
      </c>
      <c r="AP565" s="196">
        <f t="shared" si="648"/>
        <v>0</v>
      </c>
      <c r="AQ565" s="196">
        <f t="shared" si="648"/>
        <v>0</v>
      </c>
      <c r="AR565" s="196">
        <f t="shared" si="648"/>
        <v>0</v>
      </c>
      <c r="AS565" s="196">
        <f t="shared" si="648"/>
        <v>0</v>
      </c>
      <c r="AT565" s="196">
        <f t="shared" si="648"/>
        <v>0</v>
      </c>
      <c r="AU565" s="196">
        <f t="shared" si="648"/>
        <v>0</v>
      </c>
      <c r="AV565" s="192">
        <f t="shared" si="601"/>
        <v>1</v>
      </c>
      <c r="AW565" s="193" t="e">
        <f>#REF!/1000</f>
        <v>#REF!</v>
      </c>
      <c r="AX565" s="193" t="e">
        <f>#REF!/1000</f>
        <v>#REF!</v>
      </c>
      <c r="AY565" s="193" t="e">
        <f>#REF!/1000</f>
        <v>#REF!</v>
      </c>
      <c r="AZ565" s="193" t="e">
        <f>#REF!/1000</f>
        <v>#REF!</v>
      </c>
      <c r="BA565" s="193" t="e">
        <f>#REF!/1000</f>
        <v>#REF!</v>
      </c>
      <c r="BB565" s="193" t="e">
        <f>#REF!/1000</f>
        <v>#REF!</v>
      </c>
      <c r="BC565" s="193" t="e">
        <f>#REF!/1000</f>
        <v>#REF!</v>
      </c>
      <c r="BD565" s="193" t="e">
        <f>#REF!/1000</f>
        <v>#REF!</v>
      </c>
      <c r="BE565" s="194" t="e">
        <f>#REF!/1000</f>
        <v>#REF!</v>
      </c>
      <c r="BF565" s="194" t="e">
        <f>#REF!/1000</f>
        <v>#REF!</v>
      </c>
      <c r="BG565" s="195" t="e">
        <f t="shared" si="602"/>
        <v>#REF!</v>
      </c>
    </row>
    <row r="566" ht="16" customHeight="1" spans="1:59">
      <c r="A566" s="22">
        <v>560</v>
      </c>
      <c r="B566" s="39" t="s">
        <v>6243</v>
      </c>
      <c r="C566" s="68" t="s">
        <v>6244</v>
      </c>
      <c r="D566" s="22">
        <v>169</v>
      </c>
      <c r="E566" s="22">
        <v>1</v>
      </c>
      <c r="F566" s="144">
        <v>2605130701</v>
      </c>
      <c r="G566" s="144" t="s">
        <v>3693</v>
      </c>
      <c r="H566" s="144" t="s">
        <v>3693</v>
      </c>
      <c r="I566" s="144" t="s">
        <v>5326</v>
      </c>
      <c r="J566" s="144" t="s">
        <v>5327</v>
      </c>
      <c r="K566" s="144">
        <f t="shared" si="592"/>
        <v>2</v>
      </c>
      <c r="L566" s="157">
        <v>2</v>
      </c>
      <c r="M566" s="171">
        <v>0.5</v>
      </c>
      <c r="N566" s="171">
        <v>0.05</v>
      </c>
      <c r="O566" s="171">
        <v>0.03</v>
      </c>
      <c r="P566" s="171">
        <v>0.2</v>
      </c>
      <c r="Q566" s="171"/>
      <c r="R566" s="171"/>
      <c r="S566" s="171">
        <v>0.1</v>
      </c>
      <c r="T566" s="171">
        <v>0.12</v>
      </c>
      <c r="U566" s="171"/>
      <c r="V566" s="171"/>
      <c r="W566" s="22">
        <v>1</v>
      </c>
      <c r="X566" s="29">
        <v>891.32</v>
      </c>
      <c r="Y566" s="29">
        <v>891.32</v>
      </c>
      <c r="Z566" s="36">
        <v>360.6</v>
      </c>
      <c r="AA566" s="36">
        <f t="shared" si="593"/>
        <v>1</v>
      </c>
      <c r="AB566" s="29"/>
      <c r="AC566" s="29" t="e">
        <f t="shared" si="594"/>
        <v>#REF!</v>
      </c>
      <c r="AD566" s="29" t="e">
        <f t="shared" si="595"/>
        <v>#REF!</v>
      </c>
      <c r="AE566" s="172" t="e">
        <f t="shared" si="596"/>
        <v>#REF!</v>
      </c>
      <c r="AF566" s="28"/>
      <c r="AG566" s="24">
        <v>2</v>
      </c>
      <c r="AH566" s="173">
        <f t="shared" si="597"/>
        <v>1</v>
      </c>
      <c r="AI566" s="173"/>
      <c r="AJ566" s="173">
        <f t="shared" si="598"/>
        <v>1</v>
      </c>
      <c r="AK566" s="134">
        <f t="shared" si="599"/>
        <v>2</v>
      </c>
      <c r="AL566" s="174">
        <f t="shared" ref="AL566:AU566" si="649">M566</f>
        <v>0.5</v>
      </c>
      <c r="AM566" s="174">
        <f t="shared" si="649"/>
        <v>0.05</v>
      </c>
      <c r="AN566" s="174">
        <f t="shared" si="649"/>
        <v>0.03</v>
      </c>
      <c r="AO566" s="174">
        <f t="shared" si="649"/>
        <v>0.2</v>
      </c>
      <c r="AP566" s="174">
        <f t="shared" si="649"/>
        <v>0</v>
      </c>
      <c r="AQ566" s="174">
        <f t="shared" si="649"/>
        <v>0</v>
      </c>
      <c r="AR566" s="174">
        <f t="shared" si="649"/>
        <v>0.1</v>
      </c>
      <c r="AS566" s="174">
        <f t="shared" si="649"/>
        <v>0.12</v>
      </c>
      <c r="AT566" s="174">
        <f t="shared" si="649"/>
        <v>0</v>
      </c>
      <c r="AU566" s="174">
        <f t="shared" si="649"/>
        <v>0</v>
      </c>
      <c r="AV566" s="175">
        <f t="shared" si="601"/>
        <v>1</v>
      </c>
      <c r="AW566" s="176" t="e">
        <f>#REF!/1000</f>
        <v>#REF!</v>
      </c>
      <c r="AX566" s="176" t="e">
        <f>#REF!/1000</f>
        <v>#REF!</v>
      </c>
      <c r="AY566" s="176" t="e">
        <f>#REF!/1000</f>
        <v>#REF!</v>
      </c>
      <c r="AZ566" s="176" t="e">
        <f>#REF!/1000</f>
        <v>#REF!</v>
      </c>
      <c r="BA566" s="176" t="e">
        <f>#REF!/1000</f>
        <v>#REF!</v>
      </c>
      <c r="BB566" s="176" t="e">
        <f>#REF!/1000</f>
        <v>#REF!</v>
      </c>
      <c r="BC566" s="176" t="e">
        <f>#REF!/1000</f>
        <v>#REF!</v>
      </c>
      <c r="BD566" s="176" t="e">
        <f>#REF!/1000</f>
        <v>#REF!</v>
      </c>
      <c r="BE566" s="177" t="e">
        <f>#REF!/1000</f>
        <v>#REF!</v>
      </c>
      <c r="BF566" s="177" t="e">
        <f>#REF!/1000</f>
        <v>#REF!</v>
      </c>
      <c r="BG566" s="178" t="e">
        <f t="shared" si="602"/>
        <v>#REF!</v>
      </c>
    </row>
    <row r="567" ht="16" customHeight="1" spans="1:59">
      <c r="A567" s="22">
        <v>561</v>
      </c>
      <c r="B567" s="39" t="s">
        <v>6245</v>
      </c>
      <c r="C567" s="68" t="s">
        <v>6246</v>
      </c>
      <c r="D567" s="22">
        <v>169</v>
      </c>
      <c r="E567" s="22">
        <v>1</v>
      </c>
      <c r="F567" s="144">
        <v>2605130139</v>
      </c>
      <c r="G567" s="144" t="s">
        <v>3693</v>
      </c>
      <c r="H567" s="144" t="s">
        <v>3693</v>
      </c>
      <c r="I567" s="144" t="s">
        <v>5326</v>
      </c>
      <c r="J567" s="144" t="s">
        <v>5327</v>
      </c>
      <c r="K567" s="144">
        <f t="shared" si="592"/>
        <v>2</v>
      </c>
      <c r="L567" s="157">
        <v>2</v>
      </c>
      <c r="M567" s="171">
        <v>0.5</v>
      </c>
      <c r="N567" s="171">
        <v>0.05</v>
      </c>
      <c r="O567" s="171">
        <v>0.03</v>
      </c>
      <c r="P567" s="171">
        <v>0.2</v>
      </c>
      <c r="Q567" s="171"/>
      <c r="R567" s="171"/>
      <c r="S567" s="171">
        <v>0.1</v>
      </c>
      <c r="T567" s="171">
        <v>0.12</v>
      </c>
      <c r="U567" s="171"/>
      <c r="V567" s="171"/>
      <c r="W567" s="22">
        <v>1</v>
      </c>
      <c r="X567" s="29">
        <v>707.2</v>
      </c>
      <c r="Y567" s="29">
        <v>707.2</v>
      </c>
      <c r="Z567" s="36">
        <v>302.13</v>
      </c>
      <c r="AA567" s="36">
        <f t="shared" si="593"/>
        <v>1</v>
      </c>
      <c r="AB567" s="29"/>
      <c r="AC567" s="29" t="e">
        <f t="shared" si="594"/>
        <v>#REF!</v>
      </c>
      <c r="AD567" s="29" t="e">
        <f t="shared" si="595"/>
        <v>#REF!</v>
      </c>
      <c r="AE567" s="172" t="e">
        <f t="shared" si="596"/>
        <v>#REF!</v>
      </c>
      <c r="AF567" s="28"/>
      <c r="AG567" s="24">
        <v>2</v>
      </c>
      <c r="AH567" s="173">
        <f t="shared" si="597"/>
        <v>1</v>
      </c>
      <c r="AI567" s="173"/>
      <c r="AJ567" s="173">
        <f t="shared" si="598"/>
        <v>1</v>
      </c>
      <c r="AK567" s="134">
        <f t="shared" si="599"/>
        <v>2</v>
      </c>
      <c r="AL567" s="174">
        <f t="shared" ref="AL567:AU567" si="650">M567</f>
        <v>0.5</v>
      </c>
      <c r="AM567" s="174">
        <f t="shared" si="650"/>
        <v>0.05</v>
      </c>
      <c r="AN567" s="174">
        <f t="shared" si="650"/>
        <v>0.03</v>
      </c>
      <c r="AO567" s="174">
        <f t="shared" si="650"/>
        <v>0.2</v>
      </c>
      <c r="AP567" s="174">
        <f t="shared" si="650"/>
        <v>0</v>
      </c>
      <c r="AQ567" s="174">
        <f t="shared" si="650"/>
        <v>0</v>
      </c>
      <c r="AR567" s="174">
        <f t="shared" si="650"/>
        <v>0.1</v>
      </c>
      <c r="AS567" s="174">
        <f t="shared" si="650"/>
        <v>0.12</v>
      </c>
      <c r="AT567" s="174">
        <f t="shared" si="650"/>
        <v>0</v>
      </c>
      <c r="AU567" s="174">
        <f t="shared" si="650"/>
        <v>0</v>
      </c>
      <c r="AV567" s="175">
        <f t="shared" si="601"/>
        <v>1</v>
      </c>
      <c r="AW567" s="176" t="e">
        <f>#REF!/1000</f>
        <v>#REF!</v>
      </c>
      <c r="AX567" s="176" t="e">
        <f>#REF!/1000</f>
        <v>#REF!</v>
      </c>
      <c r="AY567" s="176" t="e">
        <f>#REF!/1000</f>
        <v>#REF!</v>
      </c>
      <c r="AZ567" s="176" t="e">
        <f>#REF!/1000</f>
        <v>#REF!</v>
      </c>
      <c r="BA567" s="176" t="e">
        <f>#REF!/1000</f>
        <v>#REF!</v>
      </c>
      <c r="BB567" s="176" t="e">
        <f>#REF!/1000</f>
        <v>#REF!</v>
      </c>
      <c r="BC567" s="176" t="e">
        <f>#REF!/1000</f>
        <v>#REF!</v>
      </c>
      <c r="BD567" s="176" t="e">
        <f>#REF!/1000</f>
        <v>#REF!</v>
      </c>
      <c r="BE567" s="177" t="e">
        <f>#REF!/1000</f>
        <v>#REF!</v>
      </c>
      <c r="BF567" s="177" t="e">
        <f>#REF!/1000</f>
        <v>#REF!</v>
      </c>
      <c r="BG567" s="178" t="e">
        <f t="shared" si="602"/>
        <v>#REF!</v>
      </c>
    </row>
    <row r="568" ht="16" customHeight="1" spans="1:59">
      <c r="A568" s="22">
        <v>562</v>
      </c>
      <c r="B568" s="39" t="s">
        <v>6247</v>
      </c>
      <c r="C568" s="68" t="s">
        <v>6248</v>
      </c>
      <c r="D568" s="22">
        <v>169</v>
      </c>
      <c r="E568" s="22">
        <v>1</v>
      </c>
      <c r="F568" s="144">
        <v>2605120516</v>
      </c>
      <c r="G568" s="144" t="s">
        <v>3693</v>
      </c>
      <c r="H568" s="144" t="s">
        <v>3693</v>
      </c>
      <c r="I568" s="144" t="s">
        <v>5326</v>
      </c>
      <c r="J568" s="144" t="s">
        <v>5327</v>
      </c>
      <c r="K568" s="144">
        <f t="shared" si="592"/>
        <v>2</v>
      </c>
      <c r="L568" s="157">
        <v>2</v>
      </c>
      <c r="M568" s="171">
        <v>0.5</v>
      </c>
      <c r="N568" s="171">
        <v>0.05</v>
      </c>
      <c r="O568" s="171">
        <v>0.03</v>
      </c>
      <c r="P568" s="171">
        <v>0.2</v>
      </c>
      <c r="Q568" s="171"/>
      <c r="R568" s="171"/>
      <c r="S568" s="171">
        <v>0.1</v>
      </c>
      <c r="T568" s="171">
        <v>0.12</v>
      </c>
      <c r="U568" s="171"/>
      <c r="V568" s="171"/>
      <c r="W568" s="22">
        <v>1</v>
      </c>
      <c r="X568" s="29">
        <v>185.85</v>
      </c>
      <c r="Y568" s="29">
        <v>185.85</v>
      </c>
      <c r="Z568" s="36">
        <v>107.21</v>
      </c>
      <c r="AA568" s="36">
        <f t="shared" si="593"/>
        <v>1</v>
      </c>
      <c r="AB568" s="29"/>
      <c r="AC568" s="29" t="e">
        <f t="shared" si="594"/>
        <v>#REF!</v>
      </c>
      <c r="AD568" s="29" t="e">
        <f t="shared" si="595"/>
        <v>#REF!</v>
      </c>
      <c r="AE568" s="172" t="e">
        <f t="shared" si="596"/>
        <v>#REF!</v>
      </c>
      <c r="AF568" s="28"/>
      <c r="AG568" s="24">
        <v>2</v>
      </c>
      <c r="AH568" s="173">
        <f t="shared" si="597"/>
        <v>1</v>
      </c>
      <c r="AI568" s="173"/>
      <c r="AJ568" s="173">
        <f t="shared" si="598"/>
        <v>1</v>
      </c>
      <c r="AK568" s="134">
        <f t="shared" si="599"/>
        <v>2</v>
      </c>
      <c r="AL568" s="174">
        <f t="shared" ref="AL568:AU568" si="651">M568</f>
        <v>0.5</v>
      </c>
      <c r="AM568" s="174">
        <f t="shared" si="651"/>
        <v>0.05</v>
      </c>
      <c r="AN568" s="174">
        <f t="shared" si="651"/>
        <v>0.03</v>
      </c>
      <c r="AO568" s="174">
        <f t="shared" si="651"/>
        <v>0.2</v>
      </c>
      <c r="AP568" s="174">
        <f t="shared" si="651"/>
        <v>0</v>
      </c>
      <c r="AQ568" s="174">
        <f t="shared" si="651"/>
        <v>0</v>
      </c>
      <c r="AR568" s="174">
        <f t="shared" si="651"/>
        <v>0.1</v>
      </c>
      <c r="AS568" s="174">
        <f t="shared" si="651"/>
        <v>0.12</v>
      </c>
      <c r="AT568" s="174">
        <f t="shared" si="651"/>
        <v>0</v>
      </c>
      <c r="AU568" s="174">
        <f t="shared" si="651"/>
        <v>0</v>
      </c>
      <c r="AV568" s="175">
        <f t="shared" si="601"/>
        <v>1</v>
      </c>
      <c r="AW568" s="176" t="e">
        <f>#REF!/1000</f>
        <v>#REF!</v>
      </c>
      <c r="AX568" s="176" t="e">
        <f>#REF!/1000</f>
        <v>#REF!</v>
      </c>
      <c r="AY568" s="176" t="e">
        <f>#REF!/1000</f>
        <v>#REF!</v>
      </c>
      <c r="AZ568" s="176" t="e">
        <f>#REF!/1000</f>
        <v>#REF!</v>
      </c>
      <c r="BA568" s="176" t="e">
        <f>#REF!/1000</f>
        <v>#REF!</v>
      </c>
      <c r="BB568" s="176" t="e">
        <f>#REF!/1000</f>
        <v>#REF!</v>
      </c>
      <c r="BC568" s="176" t="e">
        <f>#REF!/1000</f>
        <v>#REF!</v>
      </c>
      <c r="BD568" s="176" t="e">
        <f>#REF!/1000</f>
        <v>#REF!</v>
      </c>
      <c r="BE568" s="177" t="e">
        <f>#REF!/1000</f>
        <v>#REF!</v>
      </c>
      <c r="BF568" s="177" t="e">
        <f>#REF!/1000</f>
        <v>#REF!</v>
      </c>
      <c r="BG568" s="178" t="e">
        <f t="shared" si="602"/>
        <v>#REF!</v>
      </c>
    </row>
    <row r="569" ht="16" customHeight="1" spans="1:59">
      <c r="A569" s="22">
        <v>563</v>
      </c>
      <c r="B569" s="39" t="s">
        <v>637</v>
      </c>
      <c r="C569" s="68" t="s">
        <v>638</v>
      </c>
      <c r="D569" s="22">
        <v>172</v>
      </c>
      <c r="E569" s="22">
        <v>1</v>
      </c>
      <c r="F569" s="144">
        <v>82999</v>
      </c>
      <c r="G569" s="144" t="s">
        <v>3688</v>
      </c>
      <c r="H569" s="144" t="s">
        <v>3699</v>
      </c>
      <c r="I569" s="144" t="s">
        <v>5317</v>
      </c>
      <c r="J569" s="144" t="s">
        <v>5314</v>
      </c>
      <c r="K569" s="144">
        <f t="shared" si="592"/>
        <v>2</v>
      </c>
      <c r="L569" s="157">
        <v>2</v>
      </c>
      <c r="M569" s="171">
        <v>0.5</v>
      </c>
      <c r="N569" s="171">
        <v>0.05</v>
      </c>
      <c r="O569" s="171">
        <v>0.03</v>
      </c>
      <c r="P569" s="171">
        <v>0.2</v>
      </c>
      <c r="Q569" s="171"/>
      <c r="R569" s="171"/>
      <c r="S569" s="171">
        <v>0.1</v>
      </c>
      <c r="T569" s="171">
        <v>0.12</v>
      </c>
      <c r="U569" s="171"/>
      <c r="V569" s="171"/>
      <c r="W569" s="22">
        <v>1</v>
      </c>
      <c r="X569" s="29">
        <v>2858.78</v>
      </c>
      <c r="Y569" s="29">
        <v>2858.78</v>
      </c>
      <c r="Z569" s="36">
        <v>760.19</v>
      </c>
      <c r="AA569" s="36">
        <f t="shared" si="593"/>
        <v>1</v>
      </c>
      <c r="AB569" s="29"/>
      <c r="AC569" s="29" t="e">
        <f t="shared" si="594"/>
        <v>#REF!</v>
      </c>
      <c r="AD569" s="29" t="e">
        <f t="shared" si="595"/>
        <v>#REF!</v>
      </c>
      <c r="AE569" s="172" t="e">
        <f t="shared" si="596"/>
        <v>#REF!</v>
      </c>
      <c r="AF569" s="28"/>
      <c r="AG569" s="24">
        <v>2</v>
      </c>
      <c r="AH569" s="173">
        <f t="shared" si="597"/>
        <v>1</v>
      </c>
      <c r="AI569" s="173"/>
      <c r="AJ569" s="173">
        <f t="shared" si="598"/>
        <v>1</v>
      </c>
      <c r="AK569" s="134">
        <f t="shared" si="599"/>
        <v>2</v>
      </c>
      <c r="AL569" s="174">
        <f t="shared" ref="AL569:AU569" si="652">M569</f>
        <v>0.5</v>
      </c>
      <c r="AM569" s="174">
        <f t="shared" si="652"/>
        <v>0.05</v>
      </c>
      <c r="AN569" s="174">
        <f t="shared" si="652"/>
        <v>0.03</v>
      </c>
      <c r="AO569" s="174">
        <f t="shared" si="652"/>
        <v>0.2</v>
      </c>
      <c r="AP569" s="174">
        <f t="shared" si="652"/>
        <v>0</v>
      </c>
      <c r="AQ569" s="174">
        <f t="shared" si="652"/>
        <v>0</v>
      </c>
      <c r="AR569" s="174">
        <f t="shared" si="652"/>
        <v>0.1</v>
      </c>
      <c r="AS569" s="174">
        <f t="shared" si="652"/>
        <v>0.12</v>
      </c>
      <c r="AT569" s="174">
        <f t="shared" si="652"/>
        <v>0</v>
      </c>
      <c r="AU569" s="174">
        <f t="shared" si="652"/>
        <v>0</v>
      </c>
      <c r="AV569" s="175">
        <f t="shared" si="601"/>
        <v>1</v>
      </c>
      <c r="AW569" s="176" t="e">
        <f>#REF!/1000</f>
        <v>#REF!</v>
      </c>
      <c r="AX569" s="176" t="e">
        <f>#REF!/1000</f>
        <v>#REF!</v>
      </c>
      <c r="AY569" s="176" t="e">
        <f>#REF!/1000</f>
        <v>#REF!</v>
      </c>
      <c r="AZ569" s="176" t="e">
        <f>#REF!/1000</f>
        <v>#REF!</v>
      </c>
      <c r="BA569" s="176" t="e">
        <f>#REF!/1000</f>
        <v>#REF!</v>
      </c>
      <c r="BB569" s="176" t="e">
        <f>#REF!/1000</f>
        <v>#REF!</v>
      </c>
      <c r="BC569" s="176" t="e">
        <f>#REF!/1000</f>
        <v>#REF!</v>
      </c>
      <c r="BD569" s="176" t="e">
        <f>#REF!/1000</f>
        <v>#REF!</v>
      </c>
      <c r="BE569" s="177" t="e">
        <f>#REF!/1000</f>
        <v>#REF!</v>
      </c>
      <c r="BF569" s="177" t="e">
        <f>#REF!/1000</f>
        <v>#REF!</v>
      </c>
      <c r="BG569" s="178" t="e">
        <f t="shared" si="602"/>
        <v>#REF!</v>
      </c>
    </row>
    <row r="570" ht="16" customHeight="1" spans="1:59">
      <c r="A570" s="22">
        <v>564</v>
      </c>
      <c r="B570" s="39" t="s">
        <v>635</v>
      </c>
      <c r="C570" s="68" t="s">
        <v>636</v>
      </c>
      <c r="D570" s="22">
        <v>172</v>
      </c>
      <c r="E570" s="22">
        <v>1</v>
      </c>
      <c r="F570" s="144">
        <v>83001</v>
      </c>
      <c r="G570" s="144" t="s">
        <v>3688</v>
      </c>
      <c r="H570" s="144" t="s">
        <v>3699</v>
      </c>
      <c r="I570" s="144" t="s">
        <v>5317</v>
      </c>
      <c r="J570" s="144" t="s">
        <v>5314</v>
      </c>
      <c r="K570" s="144">
        <f t="shared" si="592"/>
        <v>2</v>
      </c>
      <c r="L570" s="157">
        <v>2</v>
      </c>
      <c r="M570" s="171">
        <v>0.5</v>
      </c>
      <c r="N570" s="171">
        <v>0.05</v>
      </c>
      <c r="O570" s="171">
        <v>0.03</v>
      </c>
      <c r="P570" s="171">
        <v>0.2</v>
      </c>
      <c r="Q570" s="171"/>
      <c r="R570" s="171"/>
      <c r="S570" s="171">
        <v>0.1</v>
      </c>
      <c r="T570" s="171">
        <v>0.12</v>
      </c>
      <c r="U570" s="171"/>
      <c r="V570" s="171"/>
      <c r="W570" s="22">
        <v>1</v>
      </c>
      <c r="X570" s="29">
        <v>2436.6</v>
      </c>
      <c r="Y570" s="29">
        <v>2436.6</v>
      </c>
      <c r="Z570" s="36">
        <v>672.48</v>
      </c>
      <c r="AA570" s="36">
        <f t="shared" si="593"/>
        <v>1</v>
      </c>
      <c r="AB570" s="29"/>
      <c r="AC570" s="29" t="e">
        <f t="shared" si="594"/>
        <v>#REF!</v>
      </c>
      <c r="AD570" s="29" t="e">
        <f t="shared" si="595"/>
        <v>#REF!</v>
      </c>
      <c r="AE570" s="172" t="e">
        <f t="shared" si="596"/>
        <v>#REF!</v>
      </c>
      <c r="AF570" s="28"/>
      <c r="AG570" s="24">
        <v>2</v>
      </c>
      <c r="AH570" s="173">
        <f t="shared" si="597"/>
        <v>1</v>
      </c>
      <c r="AI570" s="173"/>
      <c r="AJ570" s="173">
        <f t="shared" si="598"/>
        <v>1</v>
      </c>
      <c r="AK570" s="134">
        <f t="shared" si="599"/>
        <v>2</v>
      </c>
      <c r="AL570" s="174">
        <f t="shared" ref="AL570:AU570" si="653">M570</f>
        <v>0.5</v>
      </c>
      <c r="AM570" s="174">
        <f t="shared" si="653"/>
        <v>0.05</v>
      </c>
      <c r="AN570" s="174">
        <f t="shared" si="653"/>
        <v>0.03</v>
      </c>
      <c r="AO570" s="174">
        <f t="shared" si="653"/>
        <v>0.2</v>
      </c>
      <c r="AP570" s="174">
        <f t="shared" si="653"/>
        <v>0</v>
      </c>
      <c r="AQ570" s="174">
        <f t="shared" si="653"/>
        <v>0</v>
      </c>
      <c r="AR570" s="174">
        <f t="shared" si="653"/>
        <v>0.1</v>
      </c>
      <c r="AS570" s="174">
        <f t="shared" si="653"/>
        <v>0.12</v>
      </c>
      <c r="AT570" s="174">
        <f t="shared" si="653"/>
        <v>0</v>
      </c>
      <c r="AU570" s="174">
        <f t="shared" si="653"/>
        <v>0</v>
      </c>
      <c r="AV570" s="175">
        <f t="shared" si="601"/>
        <v>1</v>
      </c>
      <c r="AW570" s="176" t="e">
        <f>#REF!/1000</f>
        <v>#REF!</v>
      </c>
      <c r="AX570" s="176" t="e">
        <f>#REF!/1000</f>
        <v>#REF!</v>
      </c>
      <c r="AY570" s="176" t="e">
        <f>#REF!/1000</f>
        <v>#REF!</v>
      </c>
      <c r="AZ570" s="176" t="e">
        <f>#REF!/1000</f>
        <v>#REF!</v>
      </c>
      <c r="BA570" s="176" t="e">
        <f>#REF!/1000</f>
        <v>#REF!</v>
      </c>
      <c r="BB570" s="176" t="e">
        <f>#REF!/1000</f>
        <v>#REF!</v>
      </c>
      <c r="BC570" s="176" t="e">
        <f>#REF!/1000</f>
        <v>#REF!</v>
      </c>
      <c r="BD570" s="176" t="e">
        <f>#REF!/1000</f>
        <v>#REF!</v>
      </c>
      <c r="BE570" s="177" t="e">
        <f>#REF!/1000</f>
        <v>#REF!</v>
      </c>
      <c r="BF570" s="177" t="e">
        <f>#REF!/1000</f>
        <v>#REF!</v>
      </c>
      <c r="BG570" s="178" t="e">
        <f t="shared" si="602"/>
        <v>#REF!</v>
      </c>
    </row>
    <row r="571" ht="16" customHeight="1" spans="1:59">
      <c r="A571" s="22">
        <v>565</v>
      </c>
      <c r="B571" s="39" t="s">
        <v>653</v>
      </c>
      <c r="C571" s="68" t="s">
        <v>654</v>
      </c>
      <c r="D571" s="22">
        <v>142</v>
      </c>
      <c r="E571" s="22">
        <v>2</v>
      </c>
      <c r="F571" s="144">
        <v>83068</v>
      </c>
      <c r="G571" s="144" t="s">
        <v>3704</v>
      </c>
      <c r="H571" s="144" t="s">
        <v>3704</v>
      </c>
      <c r="I571" s="144" t="s">
        <v>5321</v>
      </c>
      <c r="J571" s="144" t="s">
        <v>5314</v>
      </c>
      <c r="K571" s="144">
        <f t="shared" si="592"/>
        <v>1</v>
      </c>
      <c r="L571" s="157">
        <v>2</v>
      </c>
      <c r="M571" s="171">
        <v>0.5</v>
      </c>
      <c r="N571" s="171">
        <v>0.05</v>
      </c>
      <c r="O571" s="171">
        <v>0.03</v>
      </c>
      <c r="P571" s="171">
        <v>0.2</v>
      </c>
      <c r="Q571" s="171"/>
      <c r="R571" s="171"/>
      <c r="S571" s="171">
        <v>0.1</v>
      </c>
      <c r="T571" s="171">
        <v>0.12</v>
      </c>
      <c r="U571" s="171"/>
      <c r="V571" s="171"/>
      <c r="W571" s="22">
        <v>2</v>
      </c>
      <c r="X571" s="29">
        <v>9444.875</v>
      </c>
      <c r="Y571" s="29">
        <v>18889.75</v>
      </c>
      <c r="Z571" s="36">
        <v>6432.38</v>
      </c>
      <c r="AA571" s="36">
        <f t="shared" si="593"/>
        <v>2</v>
      </c>
      <c r="AB571" s="29"/>
      <c r="AC571" s="29" t="e">
        <f t="shared" si="594"/>
        <v>#REF!</v>
      </c>
      <c r="AD571" s="29" t="e">
        <f t="shared" si="595"/>
        <v>#REF!</v>
      </c>
      <c r="AE571" s="172" t="e">
        <f t="shared" si="596"/>
        <v>#REF!</v>
      </c>
      <c r="AF571" s="28"/>
      <c r="AG571" s="24">
        <v>2</v>
      </c>
      <c r="AH571" s="173">
        <f t="shared" si="597"/>
        <v>1</v>
      </c>
      <c r="AI571" s="173"/>
      <c r="AJ571" s="173">
        <f t="shared" si="598"/>
        <v>1</v>
      </c>
      <c r="AK571" s="134">
        <f t="shared" si="599"/>
        <v>1</v>
      </c>
      <c r="AL571" s="174">
        <f t="shared" ref="AL571:AU571" si="654">M571</f>
        <v>0.5</v>
      </c>
      <c r="AM571" s="174">
        <f t="shared" si="654"/>
        <v>0.05</v>
      </c>
      <c r="AN571" s="174">
        <f t="shared" si="654"/>
        <v>0.03</v>
      </c>
      <c r="AO571" s="174">
        <f t="shared" si="654"/>
        <v>0.2</v>
      </c>
      <c r="AP571" s="174">
        <f t="shared" si="654"/>
        <v>0</v>
      </c>
      <c r="AQ571" s="174">
        <f t="shared" si="654"/>
        <v>0</v>
      </c>
      <c r="AR571" s="174">
        <f t="shared" si="654"/>
        <v>0.1</v>
      </c>
      <c r="AS571" s="174">
        <f t="shared" si="654"/>
        <v>0.12</v>
      </c>
      <c r="AT571" s="174">
        <f t="shared" si="654"/>
        <v>0</v>
      </c>
      <c r="AU571" s="174">
        <f t="shared" si="654"/>
        <v>0</v>
      </c>
      <c r="AV571" s="175">
        <f t="shared" si="601"/>
        <v>1</v>
      </c>
      <c r="AW571" s="176" t="e">
        <f>#REF!/1000</f>
        <v>#REF!</v>
      </c>
      <c r="AX571" s="176" t="e">
        <f>#REF!/1000</f>
        <v>#REF!</v>
      </c>
      <c r="AY571" s="176" t="e">
        <f>#REF!/1000</f>
        <v>#REF!</v>
      </c>
      <c r="AZ571" s="176" t="e">
        <f>#REF!/1000</f>
        <v>#REF!</v>
      </c>
      <c r="BA571" s="176" t="e">
        <f>#REF!/1000</f>
        <v>#REF!</v>
      </c>
      <c r="BB571" s="176" t="e">
        <f>#REF!/1000</f>
        <v>#REF!</v>
      </c>
      <c r="BC571" s="176" t="e">
        <f>#REF!/1000</f>
        <v>#REF!</v>
      </c>
      <c r="BD571" s="176" t="e">
        <f>#REF!/1000</f>
        <v>#REF!</v>
      </c>
      <c r="BE571" s="177" t="e">
        <f>#REF!/1000</f>
        <v>#REF!</v>
      </c>
      <c r="BF571" s="177" t="e">
        <f>#REF!/1000</f>
        <v>#REF!</v>
      </c>
      <c r="BG571" s="178" t="e">
        <f t="shared" si="602"/>
        <v>#REF!</v>
      </c>
    </row>
    <row r="572" ht="16" customHeight="1" spans="1:59">
      <c r="A572" s="22">
        <v>566</v>
      </c>
      <c r="B572" s="39" t="s">
        <v>6249</v>
      </c>
      <c r="C572" s="68" t="s">
        <v>6250</v>
      </c>
      <c r="D572" s="22">
        <v>168</v>
      </c>
      <c r="E572" s="22">
        <v>1</v>
      </c>
      <c r="F572" s="144">
        <v>83092</v>
      </c>
      <c r="G572" s="144" t="s">
        <v>3704</v>
      </c>
      <c r="H572" s="144" t="s">
        <v>3704</v>
      </c>
      <c r="I572" s="144" t="s">
        <v>5321</v>
      </c>
      <c r="J572" s="144" t="s">
        <v>5314</v>
      </c>
      <c r="K572" s="144">
        <f t="shared" si="592"/>
        <v>0.65</v>
      </c>
      <c r="L572" s="157">
        <v>0.65</v>
      </c>
      <c r="M572" s="171">
        <v>0.5</v>
      </c>
      <c r="N572" s="171">
        <v>0.05</v>
      </c>
      <c r="O572" s="171">
        <v>0.03</v>
      </c>
      <c r="P572" s="171">
        <v>0.2</v>
      </c>
      <c r="Q572" s="171"/>
      <c r="R572" s="171"/>
      <c r="S572" s="171">
        <v>0.1</v>
      </c>
      <c r="T572" s="171">
        <v>0.12</v>
      </c>
      <c r="U572" s="171"/>
      <c r="V572" s="171"/>
      <c r="W572" s="22">
        <v>1</v>
      </c>
      <c r="X572" s="29">
        <v>6506.66</v>
      </c>
      <c r="Y572" s="29">
        <v>6506.66</v>
      </c>
      <c r="Z572" s="36">
        <v>1997.93</v>
      </c>
      <c r="AA572" s="36">
        <f t="shared" si="593"/>
        <v>1</v>
      </c>
      <c r="AB572" s="29"/>
      <c r="AC572" s="29" t="e">
        <f t="shared" si="594"/>
        <v>#REF!</v>
      </c>
      <c r="AD572" s="29" t="e">
        <f t="shared" si="595"/>
        <v>#REF!</v>
      </c>
      <c r="AE572" s="172" t="e">
        <f t="shared" si="596"/>
        <v>#REF!</v>
      </c>
      <c r="AF572" s="28"/>
      <c r="AG572" s="24">
        <v>2</v>
      </c>
      <c r="AH572" s="173">
        <f t="shared" si="597"/>
        <v>1</v>
      </c>
      <c r="AI572" s="173"/>
      <c r="AJ572" s="173">
        <f t="shared" si="598"/>
        <v>1</v>
      </c>
      <c r="AK572" s="134">
        <f t="shared" si="599"/>
        <v>0.65</v>
      </c>
      <c r="AL572" s="174">
        <f t="shared" ref="AL572:AU572" si="655">M572</f>
        <v>0.5</v>
      </c>
      <c r="AM572" s="174">
        <f t="shared" si="655"/>
        <v>0.05</v>
      </c>
      <c r="AN572" s="174">
        <f t="shared" si="655"/>
        <v>0.03</v>
      </c>
      <c r="AO572" s="174">
        <f t="shared" si="655"/>
        <v>0.2</v>
      </c>
      <c r="AP572" s="174">
        <f t="shared" si="655"/>
        <v>0</v>
      </c>
      <c r="AQ572" s="174">
        <f t="shared" si="655"/>
        <v>0</v>
      </c>
      <c r="AR572" s="174">
        <f t="shared" si="655"/>
        <v>0.1</v>
      </c>
      <c r="AS572" s="174">
        <f t="shared" si="655"/>
        <v>0.12</v>
      </c>
      <c r="AT572" s="174">
        <f t="shared" si="655"/>
        <v>0</v>
      </c>
      <c r="AU572" s="174">
        <f t="shared" si="655"/>
        <v>0</v>
      </c>
      <c r="AV572" s="175">
        <f t="shared" si="601"/>
        <v>1</v>
      </c>
      <c r="AW572" s="176" t="e">
        <f>#REF!/1000</f>
        <v>#REF!</v>
      </c>
      <c r="AX572" s="176" t="e">
        <f>#REF!/1000</f>
        <v>#REF!</v>
      </c>
      <c r="AY572" s="176" t="e">
        <f>#REF!/1000</f>
        <v>#REF!</v>
      </c>
      <c r="AZ572" s="176" t="e">
        <f>#REF!/1000</f>
        <v>#REF!</v>
      </c>
      <c r="BA572" s="176" t="e">
        <f>#REF!/1000</f>
        <v>#REF!</v>
      </c>
      <c r="BB572" s="176" t="e">
        <f>#REF!/1000</f>
        <v>#REF!</v>
      </c>
      <c r="BC572" s="176" t="e">
        <f>#REF!/1000</f>
        <v>#REF!</v>
      </c>
      <c r="BD572" s="176" t="e">
        <f>#REF!/1000</f>
        <v>#REF!</v>
      </c>
      <c r="BE572" s="177" t="e">
        <f>#REF!/1000</f>
        <v>#REF!</v>
      </c>
      <c r="BF572" s="177" t="e">
        <f>#REF!/1000</f>
        <v>#REF!</v>
      </c>
      <c r="BG572" s="178" t="e">
        <f t="shared" si="602"/>
        <v>#REF!</v>
      </c>
    </row>
    <row r="573" ht="16" customHeight="1" spans="1:59">
      <c r="A573" s="22">
        <v>567</v>
      </c>
      <c r="B573" s="39" t="s">
        <v>6251</v>
      </c>
      <c r="C573" s="68" t="s">
        <v>6252</v>
      </c>
      <c r="D573" s="22">
        <v>168</v>
      </c>
      <c r="E573" s="22">
        <v>1</v>
      </c>
      <c r="F573" s="144">
        <v>83080</v>
      </c>
      <c r="G573" s="144" t="s">
        <v>3704</v>
      </c>
      <c r="H573" s="144" t="s">
        <v>3704</v>
      </c>
      <c r="I573" s="144" t="s">
        <v>5321</v>
      </c>
      <c r="J573" s="144" t="s">
        <v>5314</v>
      </c>
      <c r="K573" s="144">
        <f t="shared" si="592"/>
        <v>0.65</v>
      </c>
      <c r="L573" s="157">
        <v>0.65</v>
      </c>
      <c r="M573" s="171">
        <v>0.5</v>
      </c>
      <c r="N573" s="171">
        <v>0.05</v>
      </c>
      <c r="O573" s="171">
        <v>0.03</v>
      </c>
      <c r="P573" s="171">
        <v>0.2</v>
      </c>
      <c r="Q573" s="171"/>
      <c r="R573" s="171"/>
      <c r="S573" s="171">
        <v>0.1</v>
      </c>
      <c r="T573" s="171">
        <v>0.12</v>
      </c>
      <c r="U573" s="171"/>
      <c r="V573" s="171"/>
      <c r="W573" s="22">
        <v>1</v>
      </c>
      <c r="X573" s="29">
        <v>4336.67</v>
      </c>
      <c r="Y573" s="29">
        <v>4336.67</v>
      </c>
      <c r="Z573" s="36">
        <v>1364.44</v>
      </c>
      <c r="AA573" s="36">
        <f t="shared" si="593"/>
        <v>1</v>
      </c>
      <c r="AB573" s="29"/>
      <c r="AC573" s="29" t="e">
        <f t="shared" si="594"/>
        <v>#REF!</v>
      </c>
      <c r="AD573" s="29" t="e">
        <f t="shared" si="595"/>
        <v>#REF!</v>
      </c>
      <c r="AE573" s="172" t="e">
        <f t="shared" si="596"/>
        <v>#REF!</v>
      </c>
      <c r="AF573" s="28"/>
      <c r="AG573" s="24">
        <v>2</v>
      </c>
      <c r="AH573" s="173">
        <f t="shared" si="597"/>
        <v>1</v>
      </c>
      <c r="AI573" s="173"/>
      <c r="AJ573" s="173">
        <f t="shared" si="598"/>
        <v>1</v>
      </c>
      <c r="AK573" s="134">
        <f t="shared" si="599"/>
        <v>0.65</v>
      </c>
      <c r="AL573" s="174">
        <f t="shared" ref="AL573:AU573" si="656">M573</f>
        <v>0.5</v>
      </c>
      <c r="AM573" s="174">
        <f t="shared" si="656"/>
        <v>0.05</v>
      </c>
      <c r="AN573" s="174">
        <f t="shared" si="656"/>
        <v>0.03</v>
      </c>
      <c r="AO573" s="174">
        <f t="shared" si="656"/>
        <v>0.2</v>
      </c>
      <c r="AP573" s="174">
        <f t="shared" si="656"/>
        <v>0</v>
      </c>
      <c r="AQ573" s="174">
        <f t="shared" si="656"/>
        <v>0</v>
      </c>
      <c r="AR573" s="174">
        <f t="shared" si="656"/>
        <v>0.1</v>
      </c>
      <c r="AS573" s="174">
        <f t="shared" si="656"/>
        <v>0.12</v>
      </c>
      <c r="AT573" s="174">
        <f t="shared" si="656"/>
        <v>0</v>
      </c>
      <c r="AU573" s="174">
        <f t="shared" si="656"/>
        <v>0</v>
      </c>
      <c r="AV573" s="175">
        <f t="shared" si="601"/>
        <v>1</v>
      </c>
      <c r="AW573" s="176" t="e">
        <f>#REF!/1000</f>
        <v>#REF!</v>
      </c>
      <c r="AX573" s="176" t="e">
        <f>#REF!/1000</f>
        <v>#REF!</v>
      </c>
      <c r="AY573" s="176" t="e">
        <f>#REF!/1000</f>
        <v>#REF!</v>
      </c>
      <c r="AZ573" s="176" t="e">
        <f>#REF!/1000</f>
        <v>#REF!</v>
      </c>
      <c r="BA573" s="176" t="e">
        <f>#REF!/1000</f>
        <v>#REF!</v>
      </c>
      <c r="BB573" s="176" t="e">
        <f>#REF!/1000</f>
        <v>#REF!</v>
      </c>
      <c r="BC573" s="176" t="e">
        <f>#REF!/1000</f>
        <v>#REF!</v>
      </c>
      <c r="BD573" s="176" t="e">
        <f>#REF!/1000</f>
        <v>#REF!</v>
      </c>
      <c r="BE573" s="177" t="e">
        <f>#REF!/1000</f>
        <v>#REF!</v>
      </c>
      <c r="BF573" s="177" t="e">
        <f>#REF!/1000</f>
        <v>#REF!</v>
      </c>
      <c r="BG573" s="178" t="e">
        <f t="shared" si="602"/>
        <v>#REF!</v>
      </c>
    </row>
    <row r="574" ht="16" customHeight="1" spans="1:59">
      <c r="A574" s="22">
        <v>568</v>
      </c>
      <c r="B574" s="39" t="s">
        <v>637</v>
      </c>
      <c r="C574" s="68" t="s">
        <v>638</v>
      </c>
      <c r="D574" s="22">
        <v>226</v>
      </c>
      <c r="E574" s="22">
        <v>1</v>
      </c>
      <c r="F574" s="144">
        <v>82998</v>
      </c>
      <c r="G574" s="144" t="s">
        <v>3704</v>
      </c>
      <c r="H574" s="144" t="s">
        <v>3704</v>
      </c>
      <c r="I574" s="144" t="s">
        <v>5321</v>
      </c>
      <c r="J574" s="144" t="s">
        <v>5314</v>
      </c>
      <c r="K574" s="144">
        <f t="shared" si="592"/>
        <v>2</v>
      </c>
      <c r="L574" s="157">
        <v>2</v>
      </c>
      <c r="M574" s="171">
        <v>0.5</v>
      </c>
      <c r="N574" s="171">
        <v>0.05</v>
      </c>
      <c r="O574" s="171">
        <v>0.03</v>
      </c>
      <c r="P574" s="171">
        <v>0.2</v>
      </c>
      <c r="Q574" s="171"/>
      <c r="R574" s="171"/>
      <c r="S574" s="171">
        <v>0.1</v>
      </c>
      <c r="T574" s="171">
        <v>0.12</v>
      </c>
      <c r="U574" s="171"/>
      <c r="V574" s="171"/>
      <c r="W574" s="22">
        <v>1</v>
      </c>
      <c r="X574" s="29">
        <v>2858.78</v>
      </c>
      <c r="Y574" s="29">
        <v>2858.78</v>
      </c>
      <c r="Z574" s="36">
        <v>760.19</v>
      </c>
      <c r="AA574" s="36">
        <f t="shared" si="593"/>
        <v>1</v>
      </c>
      <c r="AB574" s="29"/>
      <c r="AC574" s="29" t="e">
        <f t="shared" si="594"/>
        <v>#REF!</v>
      </c>
      <c r="AD574" s="29" t="e">
        <f t="shared" si="595"/>
        <v>#REF!</v>
      </c>
      <c r="AE574" s="172" t="e">
        <f t="shared" si="596"/>
        <v>#REF!</v>
      </c>
      <c r="AF574" s="28"/>
      <c r="AG574" s="24">
        <v>2</v>
      </c>
      <c r="AH574" s="173">
        <f t="shared" si="597"/>
        <v>1</v>
      </c>
      <c r="AI574" s="173"/>
      <c r="AJ574" s="173">
        <f t="shared" si="598"/>
        <v>1</v>
      </c>
      <c r="AK574" s="134">
        <f t="shared" si="599"/>
        <v>2</v>
      </c>
      <c r="AL574" s="174">
        <f t="shared" ref="AL574:AU574" si="657">M574</f>
        <v>0.5</v>
      </c>
      <c r="AM574" s="174">
        <f t="shared" si="657"/>
        <v>0.05</v>
      </c>
      <c r="AN574" s="174">
        <f t="shared" si="657"/>
        <v>0.03</v>
      </c>
      <c r="AO574" s="174">
        <f t="shared" si="657"/>
        <v>0.2</v>
      </c>
      <c r="AP574" s="174">
        <f t="shared" si="657"/>
        <v>0</v>
      </c>
      <c r="AQ574" s="174">
        <f t="shared" si="657"/>
        <v>0</v>
      </c>
      <c r="AR574" s="174">
        <f t="shared" si="657"/>
        <v>0.1</v>
      </c>
      <c r="AS574" s="174">
        <f t="shared" si="657"/>
        <v>0.12</v>
      </c>
      <c r="AT574" s="174">
        <f t="shared" si="657"/>
        <v>0</v>
      </c>
      <c r="AU574" s="174">
        <f t="shared" si="657"/>
        <v>0</v>
      </c>
      <c r="AV574" s="175">
        <f t="shared" si="601"/>
        <v>1</v>
      </c>
      <c r="AW574" s="176" t="e">
        <f>#REF!/1000</f>
        <v>#REF!</v>
      </c>
      <c r="AX574" s="176" t="e">
        <f>#REF!/1000</f>
        <v>#REF!</v>
      </c>
      <c r="AY574" s="176" t="e">
        <f>#REF!/1000</f>
        <v>#REF!</v>
      </c>
      <c r="AZ574" s="176" t="e">
        <f>#REF!/1000</f>
        <v>#REF!</v>
      </c>
      <c r="BA574" s="176" t="e">
        <f>#REF!/1000</f>
        <v>#REF!</v>
      </c>
      <c r="BB574" s="176" t="e">
        <f>#REF!/1000</f>
        <v>#REF!</v>
      </c>
      <c r="BC574" s="176" t="e">
        <f>#REF!/1000</f>
        <v>#REF!</v>
      </c>
      <c r="BD574" s="176" t="e">
        <f>#REF!/1000</f>
        <v>#REF!</v>
      </c>
      <c r="BE574" s="177" t="e">
        <f>#REF!/1000</f>
        <v>#REF!</v>
      </c>
      <c r="BF574" s="177" t="e">
        <f>#REF!/1000</f>
        <v>#REF!</v>
      </c>
      <c r="BG574" s="178" t="e">
        <f t="shared" si="602"/>
        <v>#REF!</v>
      </c>
    </row>
    <row r="575" ht="16" customHeight="1" spans="1:59">
      <c r="A575" s="22">
        <v>569</v>
      </c>
      <c r="B575" s="39" t="s">
        <v>635</v>
      </c>
      <c r="C575" s="68" t="s">
        <v>636</v>
      </c>
      <c r="D575" s="22">
        <v>223</v>
      </c>
      <c r="E575" s="22">
        <v>1</v>
      </c>
      <c r="F575" s="144">
        <v>83000</v>
      </c>
      <c r="G575" s="144" t="s">
        <v>3704</v>
      </c>
      <c r="H575" s="144" t="s">
        <v>3704</v>
      </c>
      <c r="I575" s="144" t="s">
        <v>5321</v>
      </c>
      <c r="J575" s="144" t="s">
        <v>5314</v>
      </c>
      <c r="K575" s="144">
        <f t="shared" si="592"/>
        <v>2</v>
      </c>
      <c r="L575" s="157">
        <v>2</v>
      </c>
      <c r="M575" s="171">
        <v>0.5</v>
      </c>
      <c r="N575" s="171">
        <v>0.05</v>
      </c>
      <c r="O575" s="171">
        <v>0.03</v>
      </c>
      <c r="P575" s="171">
        <v>0.2</v>
      </c>
      <c r="Q575" s="171"/>
      <c r="R575" s="171"/>
      <c r="S575" s="171">
        <v>0.1</v>
      </c>
      <c r="T575" s="171">
        <v>0.12</v>
      </c>
      <c r="U575" s="171"/>
      <c r="V575" s="171"/>
      <c r="W575" s="22">
        <v>1</v>
      </c>
      <c r="X575" s="29">
        <v>2436.6</v>
      </c>
      <c r="Y575" s="29">
        <v>2436.6</v>
      </c>
      <c r="Z575" s="36">
        <v>672.48</v>
      </c>
      <c r="AA575" s="36">
        <f t="shared" si="593"/>
        <v>1</v>
      </c>
      <c r="AB575" s="29"/>
      <c r="AC575" s="29" t="e">
        <f t="shared" si="594"/>
        <v>#REF!</v>
      </c>
      <c r="AD575" s="29" t="e">
        <f t="shared" si="595"/>
        <v>#REF!</v>
      </c>
      <c r="AE575" s="172" t="e">
        <f t="shared" si="596"/>
        <v>#REF!</v>
      </c>
      <c r="AF575" s="28"/>
      <c r="AG575" s="24">
        <v>2</v>
      </c>
      <c r="AH575" s="173">
        <f t="shared" si="597"/>
        <v>1</v>
      </c>
      <c r="AI575" s="173"/>
      <c r="AJ575" s="173">
        <f t="shared" si="598"/>
        <v>1</v>
      </c>
      <c r="AK575" s="134">
        <f t="shared" si="599"/>
        <v>2</v>
      </c>
      <c r="AL575" s="174">
        <f t="shared" ref="AL575:AU575" si="658">M575</f>
        <v>0.5</v>
      </c>
      <c r="AM575" s="174">
        <f t="shared" si="658"/>
        <v>0.05</v>
      </c>
      <c r="AN575" s="174">
        <f t="shared" si="658"/>
        <v>0.03</v>
      </c>
      <c r="AO575" s="174">
        <f t="shared" si="658"/>
        <v>0.2</v>
      </c>
      <c r="AP575" s="174">
        <f t="shared" si="658"/>
        <v>0</v>
      </c>
      <c r="AQ575" s="174">
        <f t="shared" si="658"/>
        <v>0</v>
      </c>
      <c r="AR575" s="174">
        <f t="shared" si="658"/>
        <v>0.1</v>
      </c>
      <c r="AS575" s="174">
        <f t="shared" si="658"/>
        <v>0.12</v>
      </c>
      <c r="AT575" s="174">
        <f t="shared" si="658"/>
        <v>0</v>
      </c>
      <c r="AU575" s="174">
        <f t="shared" si="658"/>
        <v>0</v>
      </c>
      <c r="AV575" s="175">
        <f t="shared" si="601"/>
        <v>1</v>
      </c>
      <c r="AW575" s="176" t="e">
        <f>#REF!/1000</f>
        <v>#REF!</v>
      </c>
      <c r="AX575" s="176" t="e">
        <f>#REF!/1000</f>
        <v>#REF!</v>
      </c>
      <c r="AY575" s="176" t="e">
        <f>#REF!/1000</f>
        <v>#REF!</v>
      </c>
      <c r="AZ575" s="176" t="e">
        <f>#REF!/1000</f>
        <v>#REF!</v>
      </c>
      <c r="BA575" s="176" t="e">
        <f>#REF!/1000</f>
        <v>#REF!</v>
      </c>
      <c r="BB575" s="176" t="e">
        <f>#REF!/1000</f>
        <v>#REF!</v>
      </c>
      <c r="BC575" s="176" t="e">
        <f>#REF!/1000</f>
        <v>#REF!</v>
      </c>
      <c r="BD575" s="176" t="e">
        <f>#REF!/1000</f>
        <v>#REF!</v>
      </c>
      <c r="BE575" s="177" t="e">
        <f>#REF!/1000</f>
        <v>#REF!</v>
      </c>
      <c r="BF575" s="177" t="e">
        <f>#REF!/1000</f>
        <v>#REF!</v>
      </c>
      <c r="BG575" s="178" t="e">
        <f t="shared" si="602"/>
        <v>#REF!</v>
      </c>
    </row>
    <row r="576" ht="16" customHeight="1" spans="1:59">
      <c r="A576" s="22">
        <v>570</v>
      </c>
      <c r="B576" s="39" t="s">
        <v>6253</v>
      </c>
      <c r="C576" s="68" t="s">
        <v>6254</v>
      </c>
      <c r="D576" s="22">
        <v>142</v>
      </c>
      <c r="E576" s="22">
        <v>3</v>
      </c>
      <c r="F576" s="144">
        <v>83073</v>
      </c>
      <c r="G576" s="144" t="s">
        <v>3704</v>
      </c>
      <c r="H576" s="144" t="s">
        <v>3704</v>
      </c>
      <c r="I576" s="144" t="s">
        <v>5321</v>
      </c>
      <c r="J576" s="144" t="s">
        <v>5314</v>
      </c>
      <c r="K576" s="144">
        <f t="shared" si="592"/>
        <v>1</v>
      </c>
      <c r="L576" s="157">
        <v>3</v>
      </c>
      <c r="M576" s="171"/>
      <c r="N576" s="171">
        <v>0.7</v>
      </c>
      <c r="O576" s="171">
        <v>0.24</v>
      </c>
      <c r="P576" s="171"/>
      <c r="Q576" s="171"/>
      <c r="R576" s="171"/>
      <c r="S576" s="171">
        <v>0.06</v>
      </c>
      <c r="T576" s="171"/>
      <c r="U576" s="171"/>
      <c r="V576" s="171"/>
      <c r="W576" s="22">
        <v>3</v>
      </c>
      <c r="X576" s="29">
        <v>2330.34333333333</v>
      </c>
      <c r="Y576" s="29">
        <v>6991.03</v>
      </c>
      <c r="Z576" s="36">
        <v>2046.66</v>
      </c>
      <c r="AA576" s="36">
        <f t="shared" si="593"/>
        <v>3</v>
      </c>
      <c r="AB576" s="29"/>
      <c r="AC576" s="29" t="e">
        <f t="shared" si="594"/>
        <v>#REF!</v>
      </c>
      <c r="AD576" s="29" t="e">
        <f t="shared" si="595"/>
        <v>#REF!</v>
      </c>
      <c r="AE576" s="172" t="e">
        <f t="shared" si="596"/>
        <v>#REF!</v>
      </c>
      <c r="AF576" s="28"/>
      <c r="AG576" s="24">
        <v>0.5</v>
      </c>
      <c r="AH576" s="173">
        <f t="shared" si="597"/>
        <v>1</v>
      </c>
      <c r="AI576" s="173"/>
      <c r="AJ576" s="173">
        <f t="shared" si="598"/>
        <v>-0.5</v>
      </c>
      <c r="AK576" s="134">
        <f t="shared" si="599"/>
        <v>1</v>
      </c>
      <c r="AL576" s="174">
        <f t="shared" ref="AL576:AU576" si="659">M576</f>
        <v>0</v>
      </c>
      <c r="AM576" s="174">
        <f t="shared" si="659"/>
        <v>0.7</v>
      </c>
      <c r="AN576" s="174">
        <f t="shared" si="659"/>
        <v>0.24</v>
      </c>
      <c r="AO576" s="174">
        <f t="shared" si="659"/>
        <v>0</v>
      </c>
      <c r="AP576" s="174">
        <f t="shared" si="659"/>
        <v>0</v>
      </c>
      <c r="AQ576" s="174">
        <f t="shared" si="659"/>
        <v>0</v>
      </c>
      <c r="AR576" s="174">
        <f t="shared" si="659"/>
        <v>0.06</v>
      </c>
      <c r="AS576" s="174">
        <f t="shared" si="659"/>
        <v>0</v>
      </c>
      <c r="AT576" s="174">
        <f t="shared" si="659"/>
        <v>0</v>
      </c>
      <c r="AU576" s="174">
        <f t="shared" si="659"/>
        <v>0</v>
      </c>
      <c r="AV576" s="175">
        <f t="shared" si="601"/>
        <v>1</v>
      </c>
      <c r="AW576" s="176" t="e">
        <f>#REF!/1000</f>
        <v>#REF!</v>
      </c>
      <c r="AX576" s="176" t="e">
        <f>#REF!/1000</f>
        <v>#REF!</v>
      </c>
      <c r="AY576" s="176" t="e">
        <f>#REF!/1000</f>
        <v>#REF!</v>
      </c>
      <c r="AZ576" s="176" t="e">
        <f>#REF!/1000</f>
        <v>#REF!</v>
      </c>
      <c r="BA576" s="176" t="e">
        <f>#REF!/1000</f>
        <v>#REF!</v>
      </c>
      <c r="BB576" s="176" t="e">
        <f>#REF!/1000</f>
        <v>#REF!</v>
      </c>
      <c r="BC576" s="176" t="e">
        <f>#REF!/1000</f>
        <v>#REF!</v>
      </c>
      <c r="BD576" s="176" t="e">
        <f>#REF!/1000</f>
        <v>#REF!</v>
      </c>
      <c r="BE576" s="177" t="e">
        <f>#REF!/1000</f>
        <v>#REF!</v>
      </c>
      <c r="BF576" s="177" t="e">
        <f>#REF!/1000</f>
        <v>#REF!</v>
      </c>
      <c r="BG576" s="178" t="e">
        <f t="shared" si="602"/>
        <v>#REF!</v>
      </c>
    </row>
    <row r="577" ht="16" customHeight="1" spans="1:59">
      <c r="A577" s="22">
        <v>571</v>
      </c>
      <c r="B577" s="39" t="s">
        <v>6255</v>
      </c>
      <c r="C577" s="68" t="s">
        <v>6256</v>
      </c>
      <c r="D577" s="22">
        <v>223</v>
      </c>
      <c r="E577" s="22">
        <v>4</v>
      </c>
      <c r="F577" s="144">
        <v>83002</v>
      </c>
      <c r="G577" s="144" t="s">
        <v>3704</v>
      </c>
      <c r="H577" s="144" t="s">
        <v>3704</v>
      </c>
      <c r="I577" s="144" t="s">
        <v>5321</v>
      </c>
      <c r="J577" s="144" t="s">
        <v>5314</v>
      </c>
      <c r="K577" s="144">
        <f t="shared" si="592"/>
        <v>0.65</v>
      </c>
      <c r="L577" s="157">
        <v>2.6</v>
      </c>
      <c r="M577" s="171">
        <v>0.5</v>
      </c>
      <c r="N577" s="171">
        <v>0.05</v>
      </c>
      <c r="O577" s="171">
        <v>0.03</v>
      </c>
      <c r="P577" s="171">
        <v>0.2</v>
      </c>
      <c r="Q577" s="171"/>
      <c r="R577" s="171"/>
      <c r="S577" s="171">
        <v>0.1</v>
      </c>
      <c r="T577" s="171">
        <v>0.12</v>
      </c>
      <c r="U577" s="171"/>
      <c r="V577" s="171"/>
      <c r="W577" s="22">
        <v>4</v>
      </c>
      <c r="X577" s="29">
        <v>1515.6475</v>
      </c>
      <c r="Y577" s="29">
        <v>6062.59</v>
      </c>
      <c r="Z577" s="36">
        <v>1832.24</v>
      </c>
      <c r="AA577" s="36">
        <f t="shared" si="593"/>
        <v>4</v>
      </c>
      <c r="AB577" s="29"/>
      <c r="AC577" s="29" t="e">
        <f t="shared" si="594"/>
        <v>#REF!</v>
      </c>
      <c r="AD577" s="29" t="e">
        <f t="shared" si="595"/>
        <v>#REF!</v>
      </c>
      <c r="AE577" s="172" t="e">
        <f t="shared" si="596"/>
        <v>#REF!</v>
      </c>
      <c r="AF577" s="28"/>
      <c r="AG577" s="24">
        <v>2</v>
      </c>
      <c r="AH577" s="173">
        <f t="shared" si="597"/>
        <v>1</v>
      </c>
      <c r="AI577" s="173"/>
      <c r="AJ577" s="173">
        <f t="shared" si="598"/>
        <v>1</v>
      </c>
      <c r="AK577" s="134">
        <f t="shared" si="599"/>
        <v>0.65</v>
      </c>
      <c r="AL577" s="174">
        <f t="shared" ref="AL577:AU577" si="660">M577</f>
        <v>0.5</v>
      </c>
      <c r="AM577" s="174">
        <f t="shared" si="660"/>
        <v>0.05</v>
      </c>
      <c r="AN577" s="174">
        <f t="shared" si="660"/>
        <v>0.03</v>
      </c>
      <c r="AO577" s="174">
        <f t="shared" si="660"/>
        <v>0.2</v>
      </c>
      <c r="AP577" s="174">
        <f t="shared" si="660"/>
        <v>0</v>
      </c>
      <c r="AQ577" s="174">
        <f t="shared" si="660"/>
        <v>0</v>
      </c>
      <c r="AR577" s="174">
        <f t="shared" si="660"/>
        <v>0.1</v>
      </c>
      <c r="AS577" s="174">
        <f t="shared" si="660"/>
        <v>0.12</v>
      </c>
      <c r="AT577" s="174">
        <f t="shared" si="660"/>
        <v>0</v>
      </c>
      <c r="AU577" s="174">
        <f t="shared" si="660"/>
        <v>0</v>
      </c>
      <c r="AV577" s="175">
        <f t="shared" si="601"/>
        <v>1</v>
      </c>
      <c r="AW577" s="176" t="e">
        <f>#REF!/1000</f>
        <v>#REF!</v>
      </c>
      <c r="AX577" s="176" t="e">
        <f>#REF!/1000</f>
        <v>#REF!</v>
      </c>
      <c r="AY577" s="176" t="e">
        <f>#REF!/1000</f>
        <v>#REF!</v>
      </c>
      <c r="AZ577" s="176" t="e">
        <f>#REF!/1000</f>
        <v>#REF!</v>
      </c>
      <c r="BA577" s="176" t="e">
        <f>#REF!/1000</f>
        <v>#REF!</v>
      </c>
      <c r="BB577" s="176" t="e">
        <f>#REF!/1000</f>
        <v>#REF!</v>
      </c>
      <c r="BC577" s="176" t="e">
        <f>#REF!/1000</f>
        <v>#REF!</v>
      </c>
      <c r="BD577" s="176" t="e">
        <f>#REF!/1000</f>
        <v>#REF!</v>
      </c>
      <c r="BE577" s="177" t="e">
        <f>#REF!/1000</f>
        <v>#REF!</v>
      </c>
      <c r="BF577" s="177" t="e">
        <f>#REF!/1000</f>
        <v>#REF!</v>
      </c>
      <c r="BG577" s="178" t="e">
        <f t="shared" si="602"/>
        <v>#REF!</v>
      </c>
    </row>
    <row r="578" ht="16" customHeight="1" spans="1:59">
      <c r="A578" s="22">
        <v>572</v>
      </c>
      <c r="B578" s="39" t="s">
        <v>6257</v>
      </c>
      <c r="C578" s="68" t="s">
        <v>6258</v>
      </c>
      <c r="D578" s="22">
        <v>247</v>
      </c>
      <c r="E578" s="22">
        <v>1</v>
      </c>
      <c r="F578" s="144">
        <v>83011</v>
      </c>
      <c r="G578" s="144" t="s">
        <v>3704</v>
      </c>
      <c r="H578" s="144" t="s">
        <v>3704</v>
      </c>
      <c r="I578" s="144" t="s">
        <v>5321</v>
      </c>
      <c r="J578" s="144" t="s">
        <v>5314</v>
      </c>
      <c r="K578" s="144">
        <f t="shared" si="592"/>
        <v>10</v>
      </c>
      <c r="L578" s="157">
        <v>10</v>
      </c>
      <c r="M578" s="171"/>
      <c r="N578" s="171"/>
      <c r="O578" s="171"/>
      <c r="P578" s="171">
        <v>0.3</v>
      </c>
      <c r="Q578" s="171"/>
      <c r="R578" s="171">
        <v>0.1</v>
      </c>
      <c r="S578" s="171"/>
      <c r="T578" s="171">
        <v>0.6</v>
      </c>
      <c r="U578" s="171"/>
      <c r="V578" s="171"/>
      <c r="W578" s="22">
        <v>1</v>
      </c>
      <c r="X578" s="29">
        <v>1083.81</v>
      </c>
      <c r="Y578" s="29">
        <v>1083.81</v>
      </c>
      <c r="Z578" s="36">
        <v>341.11</v>
      </c>
      <c r="AA578" s="36">
        <f t="shared" si="593"/>
        <v>1</v>
      </c>
      <c r="AB578" s="29"/>
      <c r="AC578" s="29" t="e">
        <f t="shared" si="594"/>
        <v>#REF!</v>
      </c>
      <c r="AD578" s="29" t="e">
        <f t="shared" si="595"/>
        <v>#REF!</v>
      </c>
      <c r="AE578" s="172" t="e">
        <f t="shared" si="596"/>
        <v>#REF!</v>
      </c>
      <c r="AF578" s="28"/>
      <c r="AG578" s="24">
        <v>10</v>
      </c>
      <c r="AH578" s="173">
        <f t="shared" si="597"/>
        <v>1</v>
      </c>
      <c r="AI578" s="173"/>
      <c r="AJ578" s="173">
        <f t="shared" si="598"/>
        <v>9</v>
      </c>
      <c r="AK578" s="134">
        <f t="shared" si="599"/>
        <v>10</v>
      </c>
      <c r="AL578" s="174">
        <f t="shared" ref="AL578:AU578" si="661">M578</f>
        <v>0</v>
      </c>
      <c r="AM578" s="174">
        <f t="shared" si="661"/>
        <v>0</v>
      </c>
      <c r="AN578" s="174">
        <f t="shared" si="661"/>
        <v>0</v>
      </c>
      <c r="AO578" s="174">
        <f t="shared" si="661"/>
        <v>0.3</v>
      </c>
      <c r="AP578" s="174">
        <f t="shared" si="661"/>
        <v>0</v>
      </c>
      <c r="AQ578" s="174">
        <f t="shared" si="661"/>
        <v>0.1</v>
      </c>
      <c r="AR578" s="174">
        <f t="shared" si="661"/>
        <v>0</v>
      </c>
      <c r="AS578" s="174">
        <f t="shared" si="661"/>
        <v>0.6</v>
      </c>
      <c r="AT578" s="174">
        <f t="shared" si="661"/>
        <v>0</v>
      </c>
      <c r="AU578" s="174">
        <f t="shared" si="661"/>
        <v>0</v>
      </c>
      <c r="AV578" s="175">
        <f t="shared" si="601"/>
        <v>1</v>
      </c>
      <c r="AW578" s="176" t="e">
        <f>#REF!/1000</f>
        <v>#REF!</v>
      </c>
      <c r="AX578" s="176" t="e">
        <f>#REF!/1000</f>
        <v>#REF!</v>
      </c>
      <c r="AY578" s="176" t="e">
        <f>#REF!/1000</f>
        <v>#REF!</v>
      </c>
      <c r="AZ578" s="176" t="e">
        <f>#REF!/1000</f>
        <v>#REF!</v>
      </c>
      <c r="BA578" s="176" t="e">
        <f>#REF!/1000</f>
        <v>#REF!</v>
      </c>
      <c r="BB578" s="176" t="e">
        <f>#REF!/1000</f>
        <v>#REF!</v>
      </c>
      <c r="BC578" s="176" t="e">
        <f>#REF!/1000</f>
        <v>#REF!</v>
      </c>
      <c r="BD578" s="176" t="e">
        <f>#REF!/1000</f>
        <v>#REF!</v>
      </c>
      <c r="BE578" s="177" t="e">
        <f>#REF!/1000</f>
        <v>#REF!</v>
      </c>
      <c r="BF578" s="177" t="e">
        <f>#REF!/1000</f>
        <v>#REF!</v>
      </c>
      <c r="BG578" s="178" t="e">
        <f t="shared" si="602"/>
        <v>#REF!</v>
      </c>
    </row>
    <row r="579" ht="16" customHeight="1" spans="1:59">
      <c r="A579" s="22">
        <v>573</v>
      </c>
      <c r="B579" s="39" t="s">
        <v>6259</v>
      </c>
      <c r="C579" s="68" t="s">
        <v>6260</v>
      </c>
      <c r="D579" s="22">
        <v>142</v>
      </c>
      <c r="E579" s="22">
        <v>1</v>
      </c>
      <c r="F579" s="144">
        <v>83084</v>
      </c>
      <c r="G579" s="144" t="s">
        <v>3704</v>
      </c>
      <c r="H579" s="144" t="s">
        <v>3704</v>
      </c>
      <c r="I579" s="144" t="s">
        <v>5321</v>
      </c>
      <c r="J579" s="144" t="s">
        <v>5314</v>
      </c>
      <c r="K579" s="144">
        <f t="shared" si="592"/>
        <v>2</v>
      </c>
      <c r="L579" s="157">
        <v>2</v>
      </c>
      <c r="M579" s="171">
        <v>0.5</v>
      </c>
      <c r="N579" s="171">
        <v>0.05</v>
      </c>
      <c r="O579" s="171">
        <v>0.03</v>
      </c>
      <c r="P579" s="171">
        <v>0.2</v>
      </c>
      <c r="Q579" s="171"/>
      <c r="R579" s="171"/>
      <c r="S579" s="171">
        <v>0.1</v>
      </c>
      <c r="T579" s="171">
        <v>0.12</v>
      </c>
      <c r="U579" s="171"/>
      <c r="V579" s="171"/>
      <c r="W579" s="22">
        <v>1</v>
      </c>
      <c r="X579" s="29">
        <v>1025.64</v>
      </c>
      <c r="Y579" s="29">
        <v>1025.64</v>
      </c>
      <c r="Z579" s="36">
        <v>321.62</v>
      </c>
      <c r="AA579" s="36">
        <f t="shared" si="593"/>
        <v>1</v>
      </c>
      <c r="AB579" s="29"/>
      <c r="AC579" s="29" t="e">
        <f t="shared" si="594"/>
        <v>#REF!</v>
      </c>
      <c r="AD579" s="29" t="e">
        <f t="shared" si="595"/>
        <v>#REF!</v>
      </c>
      <c r="AE579" s="172" t="e">
        <f t="shared" si="596"/>
        <v>#REF!</v>
      </c>
      <c r="AF579" s="28"/>
      <c r="AG579" s="24">
        <v>2</v>
      </c>
      <c r="AH579" s="173">
        <f t="shared" si="597"/>
        <v>1</v>
      </c>
      <c r="AI579" s="173"/>
      <c r="AJ579" s="173">
        <f t="shared" si="598"/>
        <v>1</v>
      </c>
      <c r="AK579" s="134">
        <f t="shared" si="599"/>
        <v>2</v>
      </c>
      <c r="AL579" s="174">
        <f t="shared" ref="AL579:AU579" si="662">M579</f>
        <v>0.5</v>
      </c>
      <c r="AM579" s="174">
        <f t="shared" si="662"/>
        <v>0.05</v>
      </c>
      <c r="AN579" s="174">
        <f t="shared" si="662"/>
        <v>0.03</v>
      </c>
      <c r="AO579" s="174">
        <f t="shared" si="662"/>
        <v>0.2</v>
      </c>
      <c r="AP579" s="174">
        <f t="shared" si="662"/>
        <v>0</v>
      </c>
      <c r="AQ579" s="174">
        <f t="shared" si="662"/>
        <v>0</v>
      </c>
      <c r="AR579" s="174">
        <f t="shared" si="662"/>
        <v>0.1</v>
      </c>
      <c r="AS579" s="174">
        <f t="shared" si="662"/>
        <v>0.12</v>
      </c>
      <c r="AT579" s="174">
        <f t="shared" si="662"/>
        <v>0</v>
      </c>
      <c r="AU579" s="174">
        <f t="shared" si="662"/>
        <v>0</v>
      </c>
      <c r="AV579" s="175">
        <f t="shared" si="601"/>
        <v>1</v>
      </c>
      <c r="AW579" s="176" t="e">
        <f>#REF!/1000</f>
        <v>#REF!</v>
      </c>
      <c r="AX579" s="176" t="e">
        <f>#REF!/1000</f>
        <v>#REF!</v>
      </c>
      <c r="AY579" s="176" t="e">
        <f>#REF!/1000</f>
        <v>#REF!</v>
      </c>
      <c r="AZ579" s="176" t="e">
        <f>#REF!/1000</f>
        <v>#REF!</v>
      </c>
      <c r="BA579" s="176" t="e">
        <f>#REF!/1000</f>
        <v>#REF!</v>
      </c>
      <c r="BB579" s="176" t="e">
        <f>#REF!/1000</f>
        <v>#REF!</v>
      </c>
      <c r="BC579" s="176" t="e">
        <f>#REF!/1000</f>
        <v>#REF!</v>
      </c>
      <c r="BD579" s="176" t="e">
        <f>#REF!/1000</f>
        <v>#REF!</v>
      </c>
      <c r="BE579" s="177" t="e">
        <f>#REF!/1000</f>
        <v>#REF!</v>
      </c>
      <c r="BF579" s="177" t="e">
        <f>#REF!/1000</f>
        <v>#REF!</v>
      </c>
      <c r="BG579" s="178" t="e">
        <f t="shared" si="602"/>
        <v>#REF!</v>
      </c>
    </row>
    <row r="580" ht="16" customHeight="1" spans="1:59">
      <c r="A580" s="22">
        <v>574</v>
      </c>
      <c r="B580" s="39" t="s">
        <v>6261</v>
      </c>
      <c r="C580" s="68" t="s">
        <v>6262</v>
      </c>
      <c r="D580" s="22">
        <v>247</v>
      </c>
      <c r="E580" s="22">
        <v>6</v>
      </c>
      <c r="F580" s="144">
        <v>83010</v>
      </c>
      <c r="G580" s="144" t="s">
        <v>3704</v>
      </c>
      <c r="H580" s="144" t="s">
        <v>3704</v>
      </c>
      <c r="I580" s="144" t="s">
        <v>5321</v>
      </c>
      <c r="J580" s="144" t="s">
        <v>5314</v>
      </c>
      <c r="K580" s="144">
        <f t="shared" si="592"/>
        <v>0.5</v>
      </c>
      <c r="L580" s="157">
        <v>3</v>
      </c>
      <c r="M580" s="171">
        <v>0.5</v>
      </c>
      <c r="N580" s="171">
        <v>0.05</v>
      </c>
      <c r="O580" s="171">
        <v>0.03</v>
      </c>
      <c r="P580" s="171">
        <v>0.2</v>
      </c>
      <c r="Q580" s="171"/>
      <c r="R580" s="171"/>
      <c r="S580" s="171">
        <v>0.1</v>
      </c>
      <c r="T580" s="171">
        <v>0.12</v>
      </c>
      <c r="U580" s="171"/>
      <c r="V580" s="171"/>
      <c r="W580" s="22">
        <v>6</v>
      </c>
      <c r="X580" s="29">
        <v>938.185</v>
      </c>
      <c r="Y580" s="29">
        <v>5629.11</v>
      </c>
      <c r="Z580" s="36">
        <v>1637.34</v>
      </c>
      <c r="AA580" s="36">
        <f t="shared" si="593"/>
        <v>6</v>
      </c>
      <c r="AB580" s="29"/>
      <c r="AC580" s="29" t="e">
        <f t="shared" si="594"/>
        <v>#REF!</v>
      </c>
      <c r="AD580" s="29" t="e">
        <f t="shared" si="595"/>
        <v>#REF!</v>
      </c>
      <c r="AE580" s="172" t="e">
        <f t="shared" si="596"/>
        <v>#REF!</v>
      </c>
      <c r="AF580" s="28"/>
      <c r="AG580" s="24">
        <v>2</v>
      </c>
      <c r="AH580" s="173">
        <f t="shared" si="597"/>
        <v>1</v>
      </c>
      <c r="AI580" s="173"/>
      <c r="AJ580" s="173">
        <f t="shared" si="598"/>
        <v>1</v>
      </c>
      <c r="AK580" s="134">
        <f t="shared" si="599"/>
        <v>0.5</v>
      </c>
      <c r="AL580" s="174">
        <f t="shared" ref="AL580:AU580" si="663">M580</f>
        <v>0.5</v>
      </c>
      <c r="AM580" s="174">
        <f t="shared" si="663"/>
        <v>0.05</v>
      </c>
      <c r="AN580" s="174">
        <f t="shared" si="663"/>
        <v>0.03</v>
      </c>
      <c r="AO580" s="174">
        <f t="shared" si="663"/>
        <v>0.2</v>
      </c>
      <c r="AP580" s="174">
        <f t="shared" si="663"/>
        <v>0</v>
      </c>
      <c r="AQ580" s="174">
        <f t="shared" si="663"/>
        <v>0</v>
      </c>
      <c r="AR580" s="174">
        <f t="shared" si="663"/>
        <v>0.1</v>
      </c>
      <c r="AS580" s="174">
        <f t="shared" si="663"/>
        <v>0.12</v>
      </c>
      <c r="AT580" s="174">
        <f t="shared" si="663"/>
        <v>0</v>
      </c>
      <c r="AU580" s="174">
        <f t="shared" si="663"/>
        <v>0</v>
      </c>
      <c r="AV580" s="175">
        <f t="shared" si="601"/>
        <v>1</v>
      </c>
      <c r="AW580" s="176" t="e">
        <f>#REF!/1000</f>
        <v>#REF!</v>
      </c>
      <c r="AX580" s="176" t="e">
        <f>#REF!/1000</f>
        <v>#REF!</v>
      </c>
      <c r="AY580" s="176" t="e">
        <f>#REF!/1000</f>
        <v>#REF!</v>
      </c>
      <c r="AZ580" s="176" t="e">
        <f>#REF!/1000</f>
        <v>#REF!</v>
      </c>
      <c r="BA580" s="176" t="e">
        <f>#REF!/1000</f>
        <v>#REF!</v>
      </c>
      <c r="BB580" s="176" t="e">
        <f>#REF!/1000</f>
        <v>#REF!</v>
      </c>
      <c r="BC580" s="176" t="e">
        <f>#REF!/1000</f>
        <v>#REF!</v>
      </c>
      <c r="BD580" s="176" t="e">
        <f>#REF!/1000</f>
        <v>#REF!</v>
      </c>
      <c r="BE580" s="177" t="e">
        <f>#REF!/1000</f>
        <v>#REF!</v>
      </c>
      <c r="BF580" s="177" t="e">
        <f>#REF!/1000</f>
        <v>#REF!</v>
      </c>
      <c r="BG580" s="178" t="e">
        <f t="shared" si="602"/>
        <v>#REF!</v>
      </c>
    </row>
    <row r="581" ht="16" customHeight="1" spans="1:59">
      <c r="A581" s="22">
        <v>575</v>
      </c>
      <c r="B581" s="39" t="s">
        <v>6263</v>
      </c>
      <c r="C581" s="68" t="s">
        <v>6264</v>
      </c>
      <c r="D581" s="22">
        <v>223</v>
      </c>
      <c r="E581" s="22">
        <v>2</v>
      </c>
      <c r="F581" s="144">
        <v>83024</v>
      </c>
      <c r="G581" s="144" t="s">
        <v>3704</v>
      </c>
      <c r="H581" s="144" t="s">
        <v>3704</v>
      </c>
      <c r="I581" s="144" t="s">
        <v>5321</v>
      </c>
      <c r="J581" s="144" t="s">
        <v>5314</v>
      </c>
      <c r="K581" s="144">
        <f t="shared" si="592"/>
        <v>1</v>
      </c>
      <c r="L581" s="157">
        <v>2</v>
      </c>
      <c r="M581" s="171">
        <v>0.5</v>
      </c>
      <c r="N581" s="171">
        <v>0.05</v>
      </c>
      <c r="O581" s="171">
        <v>0.03</v>
      </c>
      <c r="P581" s="171">
        <v>0.2</v>
      </c>
      <c r="Q581" s="171"/>
      <c r="R581" s="171"/>
      <c r="S581" s="171">
        <v>0.1</v>
      </c>
      <c r="T581" s="171">
        <v>0.12</v>
      </c>
      <c r="U581" s="171"/>
      <c r="V581" s="171"/>
      <c r="W581" s="22">
        <v>2</v>
      </c>
      <c r="X581" s="29">
        <v>427.35</v>
      </c>
      <c r="Y581" s="29">
        <v>854.7</v>
      </c>
      <c r="Z581" s="36">
        <v>253.4</v>
      </c>
      <c r="AA581" s="36">
        <f t="shared" si="593"/>
        <v>2</v>
      </c>
      <c r="AB581" s="29"/>
      <c r="AC581" s="29" t="e">
        <f t="shared" si="594"/>
        <v>#REF!</v>
      </c>
      <c r="AD581" s="29" t="e">
        <f t="shared" si="595"/>
        <v>#REF!</v>
      </c>
      <c r="AE581" s="172" t="e">
        <f t="shared" si="596"/>
        <v>#REF!</v>
      </c>
      <c r="AF581" s="28"/>
      <c r="AG581" s="24">
        <v>2</v>
      </c>
      <c r="AH581" s="173">
        <f t="shared" si="597"/>
        <v>1</v>
      </c>
      <c r="AI581" s="173"/>
      <c r="AJ581" s="173">
        <f t="shared" si="598"/>
        <v>1</v>
      </c>
      <c r="AK581" s="134">
        <f t="shared" si="599"/>
        <v>1</v>
      </c>
      <c r="AL581" s="174">
        <f t="shared" ref="AL581:AU581" si="664">M581</f>
        <v>0.5</v>
      </c>
      <c r="AM581" s="174">
        <f t="shared" si="664"/>
        <v>0.05</v>
      </c>
      <c r="AN581" s="174">
        <f t="shared" si="664"/>
        <v>0.03</v>
      </c>
      <c r="AO581" s="174">
        <f t="shared" si="664"/>
        <v>0.2</v>
      </c>
      <c r="AP581" s="174">
        <f t="shared" si="664"/>
        <v>0</v>
      </c>
      <c r="AQ581" s="174">
        <f t="shared" si="664"/>
        <v>0</v>
      </c>
      <c r="AR581" s="174">
        <f t="shared" si="664"/>
        <v>0.1</v>
      </c>
      <c r="AS581" s="174">
        <f t="shared" si="664"/>
        <v>0.12</v>
      </c>
      <c r="AT581" s="174">
        <f t="shared" si="664"/>
        <v>0</v>
      </c>
      <c r="AU581" s="174">
        <f t="shared" si="664"/>
        <v>0</v>
      </c>
      <c r="AV581" s="175">
        <f t="shared" si="601"/>
        <v>1</v>
      </c>
      <c r="AW581" s="176" t="e">
        <f>#REF!/1000</f>
        <v>#REF!</v>
      </c>
      <c r="AX581" s="176" t="e">
        <f>#REF!/1000</f>
        <v>#REF!</v>
      </c>
      <c r="AY581" s="176" t="e">
        <f>#REF!/1000</f>
        <v>#REF!</v>
      </c>
      <c r="AZ581" s="176" t="e">
        <f>#REF!/1000</f>
        <v>#REF!</v>
      </c>
      <c r="BA581" s="176" t="e">
        <f>#REF!/1000</f>
        <v>#REF!</v>
      </c>
      <c r="BB581" s="176" t="e">
        <f>#REF!/1000</f>
        <v>#REF!</v>
      </c>
      <c r="BC581" s="176" t="e">
        <f>#REF!/1000</f>
        <v>#REF!</v>
      </c>
      <c r="BD581" s="176" t="e">
        <f>#REF!/1000</f>
        <v>#REF!</v>
      </c>
      <c r="BE581" s="177" t="e">
        <f>#REF!/1000</f>
        <v>#REF!</v>
      </c>
      <c r="BF581" s="177" t="e">
        <f>#REF!/1000</f>
        <v>#REF!</v>
      </c>
      <c r="BG581" s="178" t="e">
        <f t="shared" si="602"/>
        <v>#REF!</v>
      </c>
    </row>
    <row r="582" ht="16" customHeight="1" spans="1:59">
      <c r="A582" s="22">
        <v>576</v>
      </c>
      <c r="B582" s="39" t="s">
        <v>6265</v>
      </c>
      <c r="C582" s="68" t="s">
        <v>6266</v>
      </c>
      <c r="D582" s="22">
        <v>169</v>
      </c>
      <c r="E582" s="22">
        <v>1</v>
      </c>
      <c r="F582" s="144">
        <v>2605131967</v>
      </c>
      <c r="G582" s="144" t="s">
        <v>3693</v>
      </c>
      <c r="H582" s="144" t="s">
        <v>3693</v>
      </c>
      <c r="I582" s="144" t="s">
        <v>5326</v>
      </c>
      <c r="J582" s="144" t="s">
        <v>5327</v>
      </c>
      <c r="K582" s="144">
        <f t="shared" si="592"/>
        <v>1.5</v>
      </c>
      <c r="L582" s="157">
        <v>1.5</v>
      </c>
      <c r="M582" s="171">
        <v>0.493333333333333</v>
      </c>
      <c r="N582" s="171">
        <v>0.0533333333333333</v>
      </c>
      <c r="O582" s="171"/>
      <c r="P582" s="171">
        <v>0.22</v>
      </c>
      <c r="Q582" s="171"/>
      <c r="R582" s="171"/>
      <c r="S582" s="171">
        <v>0.1</v>
      </c>
      <c r="T582" s="171">
        <v>0.133333333333333</v>
      </c>
      <c r="U582" s="171"/>
      <c r="V582" s="171"/>
      <c r="W582" s="22">
        <v>1</v>
      </c>
      <c r="X582" s="29">
        <v>5120</v>
      </c>
      <c r="Y582" s="29">
        <v>5120</v>
      </c>
      <c r="Z582" s="36">
        <v>2475.49</v>
      </c>
      <c r="AA582" s="36">
        <f t="shared" si="593"/>
        <v>1</v>
      </c>
      <c r="AB582" s="29"/>
      <c r="AC582" s="29" t="e">
        <f t="shared" si="594"/>
        <v>#REF!</v>
      </c>
      <c r="AD582" s="29" t="e">
        <f t="shared" si="595"/>
        <v>#REF!</v>
      </c>
      <c r="AE582" s="172" t="e">
        <f t="shared" si="596"/>
        <v>#REF!</v>
      </c>
      <c r="AF582" s="28"/>
      <c r="AG582" s="24">
        <v>1.5</v>
      </c>
      <c r="AH582" s="173">
        <f t="shared" si="597"/>
        <v>0.999999999999999</v>
      </c>
      <c r="AI582" s="173"/>
      <c r="AJ582" s="173">
        <f t="shared" si="598"/>
        <v>0.500000000000001</v>
      </c>
      <c r="AK582" s="134">
        <f t="shared" si="599"/>
        <v>1.5</v>
      </c>
      <c r="AL582" s="174">
        <f t="shared" ref="AL582:AU582" si="665">M582</f>
        <v>0.493333333333333</v>
      </c>
      <c r="AM582" s="174">
        <f t="shared" si="665"/>
        <v>0.0533333333333333</v>
      </c>
      <c r="AN582" s="174">
        <f t="shared" si="665"/>
        <v>0</v>
      </c>
      <c r="AO582" s="174">
        <f t="shared" si="665"/>
        <v>0.22</v>
      </c>
      <c r="AP582" s="174">
        <f t="shared" si="665"/>
        <v>0</v>
      </c>
      <c r="AQ582" s="174">
        <f t="shared" si="665"/>
        <v>0</v>
      </c>
      <c r="AR582" s="174">
        <f t="shared" si="665"/>
        <v>0.1</v>
      </c>
      <c r="AS582" s="174">
        <f t="shared" si="665"/>
        <v>0.133333333333333</v>
      </c>
      <c r="AT582" s="174">
        <f t="shared" si="665"/>
        <v>0</v>
      </c>
      <c r="AU582" s="174">
        <f t="shared" si="665"/>
        <v>0</v>
      </c>
      <c r="AV582" s="175">
        <f t="shared" si="601"/>
        <v>0.999999999999999</v>
      </c>
      <c r="AW582" s="176" t="e">
        <f>#REF!/1000</f>
        <v>#REF!</v>
      </c>
      <c r="AX582" s="176" t="e">
        <f>#REF!/1000</f>
        <v>#REF!</v>
      </c>
      <c r="AY582" s="176" t="e">
        <f>#REF!/1000</f>
        <v>#REF!</v>
      </c>
      <c r="AZ582" s="176" t="e">
        <f>#REF!/1000</f>
        <v>#REF!</v>
      </c>
      <c r="BA582" s="176" t="e">
        <f>#REF!/1000</f>
        <v>#REF!</v>
      </c>
      <c r="BB582" s="176" t="e">
        <f>#REF!/1000</f>
        <v>#REF!</v>
      </c>
      <c r="BC582" s="176" t="e">
        <f>#REF!/1000</f>
        <v>#REF!</v>
      </c>
      <c r="BD582" s="176" t="e">
        <f>#REF!/1000</f>
        <v>#REF!</v>
      </c>
      <c r="BE582" s="177" t="e">
        <f>#REF!/1000</f>
        <v>#REF!</v>
      </c>
      <c r="BF582" s="177" t="e">
        <f>#REF!/1000</f>
        <v>#REF!</v>
      </c>
      <c r="BG582" s="178" t="e">
        <f t="shared" si="602"/>
        <v>#REF!</v>
      </c>
    </row>
    <row r="583" ht="16" customHeight="1" spans="1:59">
      <c r="A583" s="22">
        <v>577</v>
      </c>
      <c r="B583" s="39" t="s">
        <v>6267</v>
      </c>
      <c r="C583" s="68" t="s">
        <v>6268</v>
      </c>
      <c r="D583" s="22">
        <v>169</v>
      </c>
      <c r="E583" s="22">
        <v>1</v>
      </c>
      <c r="F583" s="144">
        <v>2605134188</v>
      </c>
      <c r="G583" s="144" t="s">
        <v>3693</v>
      </c>
      <c r="H583" s="144" t="s">
        <v>3693</v>
      </c>
      <c r="I583" s="144" t="s">
        <v>5326</v>
      </c>
      <c r="J583" s="144" t="s">
        <v>5327</v>
      </c>
      <c r="K583" s="144">
        <f t="shared" ref="K583:K646" si="666">L583/E583</f>
        <v>1.5</v>
      </c>
      <c r="L583" s="157">
        <v>1.5</v>
      </c>
      <c r="M583" s="171">
        <v>0.493333333333333</v>
      </c>
      <c r="N583" s="171">
        <v>0.0533333333333333</v>
      </c>
      <c r="O583" s="171"/>
      <c r="P583" s="171">
        <v>0.22</v>
      </c>
      <c r="Q583" s="171"/>
      <c r="R583" s="171"/>
      <c r="S583" s="171">
        <v>0.1</v>
      </c>
      <c r="T583" s="171">
        <v>0.133333333333333</v>
      </c>
      <c r="U583" s="171"/>
      <c r="V583" s="171"/>
      <c r="W583" s="22">
        <v>1</v>
      </c>
      <c r="X583" s="29">
        <v>2920</v>
      </c>
      <c r="Y583" s="29">
        <v>2920</v>
      </c>
      <c r="Z583" s="36">
        <v>4322.36</v>
      </c>
      <c r="AA583" s="36">
        <f t="shared" ref="AA583:AA646" si="667">W583</f>
        <v>1</v>
      </c>
      <c r="AB583" s="29"/>
      <c r="AC583" s="29" t="e">
        <f t="shared" ref="AC583:AC646" si="668">BG583</f>
        <v>#REF!</v>
      </c>
      <c r="AD583" s="29" t="e">
        <f t="shared" ref="AD583:AD646" si="669">AC583-Z583</f>
        <v>#REF!</v>
      </c>
      <c r="AE583" s="172" t="e">
        <f t="shared" ref="AE583:AE646" si="670">AD583/Z583</f>
        <v>#REF!</v>
      </c>
      <c r="AF583" s="28"/>
      <c r="AG583" s="24">
        <v>1.5</v>
      </c>
      <c r="AH583" s="173">
        <f t="shared" ref="AH583:AH646" si="671">SUM(M583:T583)</f>
        <v>0.999999999999999</v>
      </c>
      <c r="AI583" s="173"/>
      <c r="AJ583" s="173">
        <f t="shared" ref="AJ583:AJ646" si="672">AG583-AH583</f>
        <v>0.500000000000001</v>
      </c>
      <c r="AK583" s="134">
        <f t="shared" ref="AK583:AK646" si="673">L583/E583</f>
        <v>1.5</v>
      </c>
      <c r="AL583" s="174">
        <f t="shared" ref="AL583:AU583" si="674">M583</f>
        <v>0.493333333333333</v>
      </c>
      <c r="AM583" s="174">
        <f t="shared" si="674"/>
        <v>0.0533333333333333</v>
      </c>
      <c r="AN583" s="174">
        <f t="shared" si="674"/>
        <v>0</v>
      </c>
      <c r="AO583" s="174">
        <f t="shared" si="674"/>
        <v>0.22</v>
      </c>
      <c r="AP583" s="174">
        <f t="shared" si="674"/>
        <v>0</v>
      </c>
      <c r="AQ583" s="174">
        <f t="shared" si="674"/>
        <v>0</v>
      </c>
      <c r="AR583" s="174">
        <f t="shared" si="674"/>
        <v>0.1</v>
      </c>
      <c r="AS583" s="174">
        <f t="shared" si="674"/>
        <v>0.133333333333333</v>
      </c>
      <c r="AT583" s="174">
        <f t="shared" si="674"/>
        <v>0</v>
      </c>
      <c r="AU583" s="174">
        <f t="shared" si="674"/>
        <v>0</v>
      </c>
      <c r="AV583" s="175">
        <f t="shared" ref="AV583:AV646" si="675">SUM(AL583:AU583)</f>
        <v>0.999999999999999</v>
      </c>
      <c r="AW583" s="176" t="e">
        <f>#REF!/1000</f>
        <v>#REF!</v>
      </c>
      <c r="AX583" s="176" t="e">
        <f>#REF!/1000</f>
        <v>#REF!</v>
      </c>
      <c r="AY583" s="176" t="e">
        <f>#REF!/1000</f>
        <v>#REF!</v>
      </c>
      <c r="AZ583" s="176" t="e">
        <f>#REF!/1000</f>
        <v>#REF!</v>
      </c>
      <c r="BA583" s="176" t="e">
        <f>#REF!/1000</f>
        <v>#REF!</v>
      </c>
      <c r="BB583" s="176" t="e">
        <f>#REF!/1000</f>
        <v>#REF!</v>
      </c>
      <c r="BC583" s="176" t="e">
        <f>#REF!/1000</f>
        <v>#REF!</v>
      </c>
      <c r="BD583" s="176" t="e">
        <f>#REF!/1000</f>
        <v>#REF!</v>
      </c>
      <c r="BE583" s="177" t="e">
        <f>#REF!/1000</f>
        <v>#REF!</v>
      </c>
      <c r="BF583" s="177" t="e">
        <f>#REF!/1000</f>
        <v>#REF!</v>
      </c>
      <c r="BG583" s="178" t="e">
        <f t="shared" ref="BG583:BG646" si="676">ROUND((AL583*AW583+AM583*AX583+AN583*AY583+AO583*AZ583+AP583*BA583+AQ583*BB583+AR583*BC583+AS583*BD583+AT583*BE583+AU583*BF583)*L583,2)</f>
        <v>#REF!</v>
      </c>
    </row>
    <row r="584" ht="16" customHeight="1" spans="1:59">
      <c r="A584" s="22">
        <v>578</v>
      </c>
      <c r="B584" s="39" t="s">
        <v>6269</v>
      </c>
      <c r="C584" s="68" t="s">
        <v>6270</v>
      </c>
      <c r="D584" s="22">
        <v>169</v>
      </c>
      <c r="E584" s="22">
        <v>1</v>
      </c>
      <c r="F584" s="144">
        <v>2605133777</v>
      </c>
      <c r="G584" s="144" t="s">
        <v>3693</v>
      </c>
      <c r="H584" s="144" t="s">
        <v>3693</v>
      </c>
      <c r="I584" s="144" t="s">
        <v>5326</v>
      </c>
      <c r="J584" s="144" t="s">
        <v>5327</v>
      </c>
      <c r="K584" s="144">
        <f t="shared" si="666"/>
        <v>1.5</v>
      </c>
      <c r="L584" s="157">
        <v>1.5</v>
      </c>
      <c r="M584" s="171">
        <v>0.493333333333333</v>
      </c>
      <c r="N584" s="171">
        <v>0.0533333333333333</v>
      </c>
      <c r="O584" s="171"/>
      <c r="P584" s="171">
        <v>0.22</v>
      </c>
      <c r="Q584" s="171"/>
      <c r="R584" s="171"/>
      <c r="S584" s="171">
        <v>0.1</v>
      </c>
      <c r="T584" s="171">
        <v>0.133333333333333</v>
      </c>
      <c r="U584" s="171"/>
      <c r="V584" s="171"/>
      <c r="W584" s="22">
        <v>1</v>
      </c>
      <c r="X584" s="29">
        <v>2300</v>
      </c>
      <c r="Y584" s="29">
        <v>2300</v>
      </c>
      <c r="Z584" s="36">
        <v>1988.19</v>
      </c>
      <c r="AA584" s="36">
        <f t="shared" si="667"/>
        <v>1</v>
      </c>
      <c r="AB584" s="29"/>
      <c r="AC584" s="29" t="e">
        <f t="shared" si="668"/>
        <v>#REF!</v>
      </c>
      <c r="AD584" s="29" t="e">
        <f t="shared" si="669"/>
        <v>#REF!</v>
      </c>
      <c r="AE584" s="172" t="e">
        <f t="shared" si="670"/>
        <v>#REF!</v>
      </c>
      <c r="AF584" s="28"/>
      <c r="AG584" s="24">
        <v>1.5</v>
      </c>
      <c r="AH584" s="173">
        <f t="shared" si="671"/>
        <v>0.999999999999999</v>
      </c>
      <c r="AI584" s="173"/>
      <c r="AJ584" s="173">
        <f t="shared" si="672"/>
        <v>0.500000000000001</v>
      </c>
      <c r="AK584" s="134">
        <f t="shared" si="673"/>
        <v>1.5</v>
      </c>
      <c r="AL584" s="174">
        <f t="shared" ref="AL584:AU584" si="677">M584</f>
        <v>0.493333333333333</v>
      </c>
      <c r="AM584" s="174">
        <f t="shared" si="677"/>
        <v>0.0533333333333333</v>
      </c>
      <c r="AN584" s="174">
        <f t="shared" si="677"/>
        <v>0</v>
      </c>
      <c r="AO584" s="174">
        <f t="shared" si="677"/>
        <v>0.22</v>
      </c>
      <c r="AP584" s="174">
        <f t="shared" si="677"/>
        <v>0</v>
      </c>
      <c r="AQ584" s="174">
        <f t="shared" si="677"/>
        <v>0</v>
      </c>
      <c r="AR584" s="174">
        <f t="shared" si="677"/>
        <v>0.1</v>
      </c>
      <c r="AS584" s="174">
        <f t="shared" si="677"/>
        <v>0.133333333333333</v>
      </c>
      <c r="AT584" s="174">
        <f t="shared" si="677"/>
        <v>0</v>
      </c>
      <c r="AU584" s="174">
        <f t="shared" si="677"/>
        <v>0</v>
      </c>
      <c r="AV584" s="175">
        <f t="shared" si="675"/>
        <v>0.999999999999999</v>
      </c>
      <c r="AW584" s="176" t="e">
        <f>#REF!/1000</f>
        <v>#REF!</v>
      </c>
      <c r="AX584" s="176" t="e">
        <f>#REF!/1000</f>
        <v>#REF!</v>
      </c>
      <c r="AY584" s="176" t="e">
        <f>#REF!/1000</f>
        <v>#REF!</v>
      </c>
      <c r="AZ584" s="176" t="e">
        <f>#REF!/1000</f>
        <v>#REF!</v>
      </c>
      <c r="BA584" s="176" t="e">
        <f>#REF!/1000</f>
        <v>#REF!</v>
      </c>
      <c r="BB584" s="176" t="e">
        <f>#REF!/1000</f>
        <v>#REF!</v>
      </c>
      <c r="BC584" s="176" t="e">
        <f>#REF!/1000</f>
        <v>#REF!</v>
      </c>
      <c r="BD584" s="176" t="e">
        <f>#REF!/1000</f>
        <v>#REF!</v>
      </c>
      <c r="BE584" s="177" t="e">
        <f>#REF!/1000</f>
        <v>#REF!</v>
      </c>
      <c r="BF584" s="177" t="e">
        <f>#REF!/1000</f>
        <v>#REF!</v>
      </c>
      <c r="BG584" s="178" t="e">
        <f t="shared" si="676"/>
        <v>#REF!</v>
      </c>
    </row>
    <row r="585" ht="16" customHeight="1" spans="1:59">
      <c r="A585" s="22">
        <v>579</v>
      </c>
      <c r="B585" s="39" t="s">
        <v>6271</v>
      </c>
      <c r="C585" s="68" t="s">
        <v>6272</v>
      </c>
      <c r="D585" s="22">
        <v>169</v>
      </c>
      <c r="E585" s="22">
        <v>1</v>
      </c>
      <c r="F585" s="144">
        <v>2605120649</v>
      </c>
      <c r="G585" s="144" t="s">
        <v>3693</v>
      </c>
      <c r="H585" s="144" t="s">
        <v>3693</v>
      </c>
      <c r="I585" s="144" t="s">
        <v>5326</v>
      </c>
      <c r="J585" s="144" t="s">
        <v>5327</v>
      </c>
      <c r="K585" s="144">
        <f t="shared" si="666"/>
        <v>1.5</v>
      </c>
      <c r="L585" s="157">
        <v>1.5</v>
      </c>
      <c r="M585" s="171">
        <v>0.493333333333333</v>
      </c>
      <c r="N585" s="171">
        <v>0.0533333333333333</v>
      </c>
      <c r="O585" s="171"/>
      <c r="P585" s="171">
        <v>0.22</v>
      </c>
      <c r="Q585" s="171"/>
      <c r="R585" s="171"/>
      <c r="S585" s="171">
        <v>0.1</v>
      </c>
      <c r="T585" s="171">
        <v>0.133333333333333</v>
      </c>
      <c r="U585" s="171"/>
      <c r="V585" s="171"/>
      <c r="W585" s="22">
        <v>1</v>
      </c>
      <c r="X585" s="29">
        <v>2300</v>
      </c>
      <c r="Y585" s="29">
        <v>2300</v>
      </c>
      <c r="Z585" s="36">
        <v>4843.77</v>
      </c>
      <c r="AA585" s="36">
        <f t="shared" si="667"/>
        <v>1</v>
      </c>
      <c r="AB585" s="29"/>
      <c r="AC585" s="29" t="e">
        <f t="shared" si="668"/>
        <v>#REF!</v>
      </c>
      <c r="AD585" s="29" t="e">
        <f t="shared" si="669"/>
        <v>#REF!</v>
      </c>
      <c r="AE585" s="172" t="e">
        <f t="shared" si="670"/>
        <v>#REF!</v>
      </c>
      <c r="AF585" s="28"/>
      <c r="AG585" s="24">
        <v>1.5</v>
      </c>
      <c r="AH585" s="173">
        <f t="shared" si="671"/>
        <v>0.999999999999999</v>
      </c>
      <c r="AI585" s="173"/>
      <c r="AJ585" s="173">
        <f t="shared" si="672"/>
        <v>0.500000000000001</v>
      </c>
      <c r="AK585" s="134">
        <f t="shared" si="673"/>
        <v>1.5</v>
      </c>
      <c r="AL585" s="174">
        <f t="shared" ref="AL585:AU585" si="678">M585</f>
        <v>0.493333333333333</v>
      </c>
      <c r="AM585" s="174">
        <f t="shared" si="678"/>
        <v>0.0533333333333333</v>
      </c>
      <c r="AN585" s="174">
        <f t="shared" si="678"/>
        <v>0</v>
      </c>
      <c r="AO585" s="174">
        <f t="shared" si="678"/>
        <v>0.22</v>
      </c>
      <c r="AP585" s="174">
        <f t="shared" si="678"/>
        <v>0</v>
      </c>
      <c r="AQ585" s="174">
        <f t="shared" si="678"/>
        <v>0</v>
      </c>
      <c r="AR585" s="174">
        <f t="shared" si="678"/>
        <v>0.1</v>
      </c>
      <c r="AS585" s="174">
        <f t="shared" si="678"/>
        <v>0.133333333333333</v>
      </c>
      <c r="AT585" s="174">
        <f t="shared" si="678"/>
        <v>0</v>
      </c>
      <c r="AU585" s="174">
        <f t="shared" si="678"/>
        <v>0</v>
      </c>
      <c r="AV585" s="175">
        <f t="shared" si="675"/>
        <v>0.999999999999999</v>
      </c>
      <c r="AW585" s="176" t="e">
        <f>#REF!/1000</f>
        <v>#REF!</v>
      </c>
      <c r="AX585" s="176" t="e">
        <f>#REF!/1000</f>
        <v>#REF!</v>
      </c>
      <c r="AY585" s="176" t="e">
        <f>#REF!/1000</f>
        <v>#REF!</v>
      </c>
      <c r="AZ585" s="176" t="e">
        <f>#REF!/1000</f>
        <v>#REF!</v>
      </c>
      <c r="BA585" s="176" t="e">
        <f>#REF!/1000</f>
        <v>#REF!</v>
      </c>
      <c r="BB585" s="176" t="e">
        <f>#REF!/1000</f>
        <v>#REF!</v>
      </c>
      <c r="BC585" s="176" t="e">
        <f>#REF!/1000</f>
        <v>#REF!</v>
      </c>
      <c r="BD585" s="176" t="e">
        <f>#REF!/1000</f>
        <v>#REF!</v>
      </c>
      <c r="BE585" s="177" t="e">
        <f>#REF!/1000</f>
        <v>#REF!</v>
      </c>
      <c r="BF585" s="177" t="e">
        <f>#REF!/1000</f>
        <v>#REF!</v>
      </c>
      <c r="BG585" s="178" t="e">
        <f t="shared" si="676"/>
        <v>#REF!</v>
      </c>
    </row>
    <row r="586" ht="16" customHeight="1" spans="1:59">
      <c r="A586" s="22">
        <v>580</v>
      </c>
      <c r="B586" s="39" t="s">
        <v>6273</v>
      </c>
      <c r="C586" s="68" t="s">
        <v>6274</v>
      </c>
      <c r="D586" s="22">
        <v>169</v>
      </c>
      <c r="E586" s="22">
        <v>1</v>
      </c>
      <c r="F586" s="144">
        <v>2605131010</v>
      </c>
      <c r="G586" s="144" t="s">
        <v>3693</v>
      </c>
      <c r="H586" s="144" t="s">
        <v>3693</v>
      </c>
      <c r="I586" s="144" t="s">
        <v>6275</v>
      </c>
      <c r="J586" s="144" t="s">
        <v>5314</v>
      </c>
      <c r="K586" s="144">
        <f t="shared" si="666"/>
        <v>1.5</v>
      </c>
      <c r="L586" s="157">
        <v>1.5</v>
      </c>
      <c r="M586" s="171">
        <v>0.493333333333333</v>
      </c>
      <c r="N586" s="171">
        <v>0.0533333333333333</v>
      </c>
      <c r="O586" s="171"/>
      <c r="P586" s="171">
        <v>0.22</v>
      </c>
      <c r="Q586" s="171"/>
      <c r="R586" s="171"/>
      <c r="S586" s="171">
        <v>0.1</v>
      </c>
      <c r="T586" s="171">
        <v>0.133333333333333</v>
      </c>
      <c r="U586" s="171"/>
      <c r="V586" s="171"/>
      <c r="W586" s="22">
        <v>1</v>
      </c>
      <c r="X586" s="29">
        <v>2086.66</v>
      </c>
      <c r="Y586" s="29">
        <v>2086.66</v>
      </c>
      <c r="Z586" s="36">
        <v>1900.45</v>
      </c>
      <c r="AA586" s="36">
        <f t="shared" si="667"/>
        <v>1</v>
      </c>
      <c r="AB586" s="29"/>
      <c r="AC586" s="29" t="e">
        <f t="shared" si="668"/>
        <v>#REF!</v>
      </c>
      <c r="AD586" s="29" t="e">
        <f t="shared" si="669"/>
        <v>#REF!</v>
      </c>
      <c r="AE586" s="172" t="e">
        <f t="shared" si="670"/>
        <v>#REF!</v>
      </c>
      <c r="AF586" s="28"/>
      <c r="AG586" s="24">
        <v>1.5</v>
      </c>
      <c r="AH586" s="173">
        <f t="shared" si="671"/>
        <v>0.999999999999999</v>
      </c>
      <c r="AI586" s="173"/>
      <c r="AJ586" s="173">
        <f t="shared" si="672"/>
        <v>0.500000000000001</v>
      </c>
      <c r="AK586" s="134">
        <f t="shared" si="673"/>
        <v>1.5</v>
      </c>
      <c r="AL586" s="174">
        <f t="shared" ref="AL586:AU586" si="679">M586</f>
        <v>0.493333333333333</v>
      </c>
      <c r="AM586" s="174">
        <f t="shared" si="679"/>
        <v>0.0533333333333333</v>
      </c>
      <c r="AN586" s="174">
        <f t="shared" si="679"/>
        <v>0</v>
      </c>
      <c r="AO586" s="174">
        <f t="shared" si="679"/>
        <v>0.22</v>
      </c>
      <c r="AP586" s="174">
        <f t="shared" si="679"/>
        <v>0</v>
      </c>
      <c r="AQ586" s="174">
        <f t="shared" si="679"/>
        <v>0</v>
      </c>
      <c r="AR586" s="174">
        <f t="shared" si="679"/>
        <v>0.1</v>
      </c>
      <c r="AS586" s="174">
        <f t="shared" si="679"/>
        <v>0.133333333333333</v>
      </c>
      <c r="AT586" s="174">
        <f t="shared" si="679"/>
        <v>0</v>
      </c>
      <c r="AU586" s="174">
        <f t="shared" si="679"/>
        <v>0</v>
      </c>
      <c r="AV586" s="175">
        <f t="shared" si="675"/>
        <v>0.999999999999999</v>
      </c>
      <c r="AW586" s="176" t="e">
        <f>#REF!/1000</f>
        <v>#REF!</v>
      </c>
      <c r="AX586" s="176" t="e">
        <f>#REF!/1000</f>
        <v>#REF!</v>
      </c>
      <c r="AY586" s="176" t="e">
        <f>#REF!/1000</f>
        <v>#REF!</v>
      </c>
      <c r="AZ586" s="176" t="e">
        <f>#REF!/1000</f>
        <v>#REF!</v>
      </c>
      <c r="BA586" s="176" t="e">
        <f>#REF!/1000</f>
        <v>#REF!</v>
      </c>
      <c r="BB586" s="176" t="e">
        <f>#REF!/1000</f>
        <v>#REF!</v>
      </c>
      <c r="BC586" s="176" t="e">
        <f>#REF!/1000</f>
        <v>#REF!</v>
      </c>
      <c r="BD586" s="176" t="e">
        <f>#REF!/1000</f>
        <v>#REF!</v>
      </c>
      <c r="BE586" s="177" t="e">
        <f>#REF!/1000</f>
        <v>#REF!</v>
      </c>
      <c r="BF586" s="177" t="e">
        <f>#REF!/1000</f>
        <v>#REF!</v>
      </c>
      <c r="BG586" s="178" t="e">
        <f t="shared" si="676"/>
        <v>#REF!</v>
      </c>
    </row>
    <row r="587" ht="16" customHeight="1" spans="1:59">
      <c r="A587" s="22">
        <v>581</v>
      </c>
      <c r="B587" s="39" t="s">
        <v>6276</v>
      </c>
      <c r="C587" s="68" t="s">
        <v>6277</v>
      </c>
      <c r="D587" s="22">
        <v>169</v>
      </c>
      <c r="E587" s="22">
        <v>1</v>
      </c>
      <c r="F587" s="144">
        <v>2605130708</v>
      </c>
      <c r="G587" s="144" t="s">
        <v>3693</v>
      </c>
      <c r="H587" s="144" t="s">
        <v>3693</v>
      </c>
      <c r="I587" s="144" t="s">
        <v>5326</v>
      </c>
      <c r="J587" s="144" t="s">
        <v>5327</v>
      </c>
      <c r="K587" s="144">
        <f t="shared" si="666"/>
        <v>1.5</v>
      </c>
      <c r="L587" s="157">
        <v>1.5</v>
      </c>
      <c r="M587" s="171">
        <v>0.493333333333333</v>
      </c>
      <c r="N587" s="171">
        <v>0.0533333333333333</v>
      </c>
      <c r="O587" s="171"/>
      <c r="P587" s="171">
        <v>0.22</v>
      </c>
      <c r="Q587" s="171"/>
      <c r="R587" s="171"/>
      <c r="S587" s="171">
        <v>0.1</v>
      </c>
      <c r="T587" s="171">
        <v>0.133333333333333</v>
      </c>
      <c r="U587" s="171"/>
      <c r="V587" s="171"/>
      <c r="W587" s="22">
        <v>1</v>
      </c>
      <c r="X587" s="29">
        <v>1350</v>
      </c>
      <c r="Y587" s="29">
        <v>1350</v>
      </c>
      <c r="Z587" s="36">
        <v>594.51</v>
      </c>
      <c r="AA587" s="36">
        <f t="shared" si="667"/>
        <v>1</v>
      </c>
      <c r="AB587" s="29"/>
      <c r="AC587" s="29" t="e">
        <f t="shared" si="668"/>
        <v>#REF!</v>
      </c>
      <c r="AD587" s="29" t="e">
        <f t="shared" si="669"/>
        <v>#REF!</v>
      </c>
      <c r="AE587" s="172" t="e">
        <f t="shared" si="670"/>
        <v>#REF!</v>
      </c>
      <c r="AF587" s="28"/>
      <c r="AG587" s="24">
        <v>1.5</v>
      </c>
      <c r="AH587" s="173">
        <f t="shared" si="671"/>
        <v>0.999999999999999</v>
      </c>
      <c r="AI587" s="173"/>
      <c r="AJ587" s="173">
        <f t="shared" si="672"/>
        <v>0.500000000000001</v>
      </c>
      <c r="AK587" s="134">
        <f t="shared" si="673"/>
        <v>1.5</v>
      </c>
      <c r="AL587" s="174">
        <f t="shared" ref="AL587:AU587" si="680">M587</f>
        <v>0.493333333333333</v>
      </c>
      <c r="AM587" s="174">
        <f t="shared" si="680"/>
        <v>0.0533333333333333</v>
      </c>
      <c r="AN587" s="174">
        <f t="shared" si="680"/>
        <v>0</v>
      </c>
      <c r="AO587" s="174">
        <f t="shared" si="680"/>
        <v>0.22</v>
      </c>
      <c r="AP587" s="174">
        <f t="shared" si="680"/>
        <v>0</v>
      </c>
      <c r="AQ587" s="174">
        <f t="shared" si="680"/>
        <v>0</v>
      </c>
      <c r="AR587" s="174">
        <f t="shared" si="680"/>
        <v>0.1</v>
      </c>
      <c r="AS587" s="174">
        <f t="shared" si="680"/>
        <v>0.133333333333333</v>
      </c>
      <c r="AT587" s="174">
        <f t="shared" si="680"/>
        <v>0</v>
      </c>
      <c r="AU587" s="174">
        <f t="shared" si="680"/>
        <v>0</v>
      </c>
      <c r="AV587" s="175">
        <f t="shared" si="675"/>
        <v>0.999999999999999</v>
      </c>
      <c r="AW587" s="176" t="e">
        <f>#REF!/1000</f>
        <v>#REF!</v>
      </c>
      <c r="AX587" s="176" t="e">
        <f>#REF!/1000</f>
        <v>#REF!</v>
      </c>
      <c r="AY587" s="176" t="e">
        <f>#REF!/1000</f>
        <v>#REF!</v>
      </c>
      <c r="AZ587" s="176" t="e">
        <f>#REF!/1000</f>
        <v>#REF!</v>
      </c>
      <c r="BA587" s="176" t="e">
        <f>#REF!/1000</f>
        <v>#REF!</v>
      </c>
      <c r="BB587" s="176" t="e">
        <f>#REF!/1000</f>
        <v>#REF!</v>
      </c>
      <c r="BC587" s="176" t="e">
        <f>#REF!/1000</f>
        <v>#REF!</v>
      </c>
      <c r="BD587" s="176" t="e">
        <f>#REF!/1000</f>
        <v>#REF!</v>
      </c>
      <c r="BE587" s="177" t="e">
        <f>#REF!/1000</f>
        <v>#REF!</v>
      </c>
      <c r="BF587" s="177" t="e">
        <f>#REF!/1000</f>
        <v>#REF!</v>
      </c>
      <c r="BG587" s="178" t="e">
        <f t="shared" si="676"/>
        <v>#REF!</v>
      </c>
    </row>
    <row r="588" ht="16" customHeight="1" spans="1:59">
      <c r="A588" s="22">
        <v>582</v>
      </c>
      <c r="B588" s="39" t="s">
        <v>6278</v>
      </c>
      <c r="C588" s="68" t="s">
        <v>6279</v>
      </c>
      <c r="D588" s="22">
        <v>169</v>
      </c>
      <c r="E588" s="22">
        <v>1</v>
      </c>
      <c r="F588" s="144">
        <v>2605131262</v>
      </c>
      <c r="G588" s="144" t="s">
        <v>3693</v>
      </c>
      <c r="H588" s="144" t="s">
        <v>3693</v>
      </c>
      <c r="I588" s="144" t="s">
        <v>5326</v>
      </c>
      <c r="J588" s="144" t="s">
        <v>5327</v>
      </c>
      <c r="K588" s="144">
        <f t="shared" si="666"/>
        <v>1.5</v>
      </c>
      <c r="L588" s="157">
        <v>1.5</v>
      </c>
      <c r="M588" s="171">
        <v>0.493333333333333</v>
      </c>
      <c r="N588" s="171">
        <v>0.0533333333333333</v>
      </c>
      <c r="O588" s="171"/>
      <c r="P588" s="171">
        <v>0.22</v>
      </c>
      <c r="Q588" s="171"/>
      <c r="R588" s="171"/>
      <c r="S588" s="171">
        <v>0.1</v>
      </c>
      <c r="T588" s="171">
        <v>0.133333333333333</v>
      </c>
      <c r="U588" s="171"/>
      <c r="V588" s="171"/>
      <c r="W588" s="22">
        <v>1</v>
      </c>
      <c r="X588" s="29">
        <v>1323.33</v>
      </c>
      <c r="Y588" s="29">
        <v>1323.33</v>
      </c>
      <c r="Z588" s="36">
        <v>584.76</v>
      </c>
      <c r="AA588" s="36">
        <f t="shared" si="667"/>
        <v>1</v>
      </c>
      <c r="AB588" s="29"/>
      <c r="AC588" s="29" t="e">
        <f t="shared" si="668"/>
        <v>#REF!</v>
      </c>
      <c r="AD588" s="29" t="e">
        <f t="shared" si="669"/>
        <v>#REF!</v>
      </c>
      <c r="AE588" s="172" t="e">
        <f t="shared" si="670"/>
        <v>#REF!</v>
      </c>
      <c r="AF588" s="28"/>
      <c r="AG588" s="24">
        <v>1.5</v>
      </c>
      <c r="AH588" s="173">
        <f t="shared" si="671"/>
        <v>0.999999999999999</v>
      </c>
      <c r="AI588" s="173"/>
      <c r="AJ588" s="173">
        <f t="shared" si="672"/>
        <v>0.500000000000001</v>
      </c>
      <c r="AK588" s="134">
        <f t="shared" si="673"/>
        <v>1.5</v>
      </c>
      <c r="AL588" s="174">
        <f t="shared" ref="AL588:AU588" si="681">M588</f>
        <v>0.493333333333333</v>
      </c>
      <c r="AM588" s="174">
        <f t="shared" si="681"/>
        <v>0.0533333333333333</v>
      </c>
      <c r="AN588" s="174">
        <f t="shared" si="681"/>
        <v>0</v>
      </c>
      <c r="AO588" s="174">
        <f t="shared" si="681"/>
        <v>0.22</v>
      </c>
      <c r="AP588" s="174">
        <f t="shared" si="681"/>
        <v>0</v>
      </c>
      <c r="AQ588" s="174">
        <f t="shared" si="681"/>
        <v>0</v>
      </c>
      <c r="AR588" s="174">
        <f t="shared" si="681"/>
        <v>0.1</v>
      </c>
      <c r="AS588" s="174">
        <f t="shared" si="681"/>
        <v>0.133333333333333</v>
      </c>
      <c r="AT588" s="174">
        <f t="shared" si="681"/>
        <v>0</v>
      </c>
      <c r="AU588" s="174">
        <f t="shared" si="681"/>
        <v>0</v>
      </c>
      <c r="AV588" s="175">
        <f t="shared" si="675"/>
        <v>0.999999999999999</v>
      </c>
      <c r="AW588" s="176" t="e">
        <f>#REF!/1000</f>
        <v>#REF!</v>
      </c>
      <c r="AX588" s="176" t="e">
        <f>#REF!/1000</f>
        <v>#REF!</v>
      </c>
      <c r="AY588" s="176" t="e">
        <f>#REF!/1000</f>
        <v>#REF!</v>
      </c>
      <c r="AZ588" s="176" t="e">
        <f>#REF!/1000</f>
        <v>#REF!</v>
      </c>
      <c r="BA588" s="176" t="e">
        <f>#REF!/1000</f>
        <v>#REF!</v>
      </c>
      <c r="BB588" s="176" t="e">
        <f>#REF!/1000</f>
        <v>#REF!</v>
      </c>
      <c r="BC588" s="176" t="e">
        <f>#REF!/1000</f>
        <v>#REF!</v>
      </c>
      <c r="BD588" s="176" t="e">
        <f>#REF!/1000</f>
        <v>#REF!</v>
      </c>
      <c r="BE588" s="177" t="e">
        <f>#REF!/1000</f>
        <v>#REF!</v>
      </c>
      <c r="BF588" s="177" t="e">
        <f>#REF!/1000</f>
        <v>#REF!</v>
      </c>
      <c r="BG588" s="178" t="e">
        <f t="shared" si="676"/>
        <v>#REF!</v>
      </c>
    </row>
    <row r="589" ht="16" customHeight="1" spans="1:59">
      <c r="A589" s="22">
        <v>583</v>
      </c>
      <c r="B589" s="39" t="s">
        <v>6280</v>
      </c>
      <c r="C589" s="68" t="s">
        <v>6281</v>
      </c>
      <c r="D589" s="22">
        <v>169</v>
      </c>
      <c r="E589" s="22">
        <v>1</v>
      </c>
      <c r="F589" s="144">
        <v>2605133346</v>
      </c>
      <c r="G589" s="144" t="s">
        <v>3693</v>
      </c>
      <c r="H589" s="144" t="s">
        <v>3693</v>
      </c>
      <c r="I589" s="144" t="s">
        <v>5326</v>
      </c>
      <c r="J589" s="144" t="s">
        <v>5327</v>
      </c>
      <c r="K589" s="144">
        <f t="shared" si="666"/>
        <v>1.5</v>
      </c>
      <c r="L589" s="157">
        <v>1.5</v>
      </c>
      <c r="M589" s="171">
        <v>0.493333333333333</v>
      </c>
      <c r="N589" s="171">
        <v>0.0533333333333333</v>
      </c>
      <c r="O589" s="171"/>
      <c r="P589" s="171">
        <v>0.22</v>
      </c>
      <c r="Q589" s="171"/>
      <c r="R589" s="171"/>
      <c r="S589" s="171">
        <v>0.1</v>
      </c>
      <c r="T589" s="171">
        <v>0.133333333333333</v>
      </c>
      <c r="U589" s="171"/>
      <c r="V589" s="171"/>
      <c r="W589" s="22">
        <v>1</v>
      </c>
      <c r="X589" s="29">
        <v>1040</v>
      </c>
      <c r="Y589" s="29">
        <v>1040</v>
      </c>
      <c r="Z589" s="36">
        <v>497.05</v>
      </c>
      <c r="AA589" s="36">
        <f t="shared" si="667"/>
        <v>1</v>
      </c>
      <c r="AB589" s="29"/>
      <c r="AC589" s="29" t="e">
        <f t="shared" si="668"/>
        <v>#REF!</v>
      </c>
      <c r="AD589" s="29" t="e">
        <f t="shared" si="669"/>
        <v>#REF!</v>
      </c>
      <c r="AE589" s="172" t="e">
        <f t="shared" si="670"/>
        <v>#REF!</v>
      </c>
      <c r="AF589" s="28"/>
      <c r="AG589" s="24">
        <v>1.5</v>
      </c>
      <c r="AH589" s="173">
        <f t="shared" si="671"/>
        <v>0.999999999999999</v>
      </c>
      <c r="AI589" s="173"/>
      <c r="AJ589" s="173">
        <f t="shared" si="672"/>
        <v>0.500000000000001</v>
      </c>
      <c r="AK589" s="134">
        <f t="shared" si="673"/>
        <v>1.5</v>
      </c>
      <c r="AL589" s="174">
        <f t="shared" ref="AL589:AU589" si="682">M589</f>
        <v>0.493333333333333</v>
      </c>
      <c r="AM589" s="174">
        <f t="shared" si="682"/>
        <v>0.0533333333333333</v>
      </c>
      <c r="AN589" s="174">
        <f t="shared" si="682"/>
        <v>0</v>
      </c>
      <c r="AO589" s="174">
        <f t="shared" si="682"/>
        <v>0.22</v>
      </c>
      <c r="AP589" s="174">
        <f t="shared" si="682"/>
        <v>0</v>
      </c>
      <c r="AQ589" s="174">
        <f t="shared" si="682"/>
        <v>0</v>
      </c>
      <c r="AR589" s="174">
        <f t="shared" si="682"/>
        <v>0.1</v>
      </c>
      <c r="AS589" s="174">
        <f t="shared" si="682"/>
        <v>0.133333333333333</v>
      </c>
      <c r="AT589" s="174">
        <f t="shared" si="682"/>
        <v>0</v>
      </c>
      <c r="AU589" s="174">
        <f t="shared" si="682"/>
        <v>0</v>
      </c>
      <c r="AV589" s="175">
        <f t="shared" si="675"/>
        <v>0.999999999999999</v>
      </c>
      <c r="AW589" s="176" t="e">
        <f>#REF!/1000</f>
        <v>#REF!</v>
      </c>
      <c r="AX589" s="176" t="e">
        <f>#REF!/1000</f>
        <v>#REF!</v>
      </c>
      <c r="AY589" s="176" t="e">
        <f>#REF!/1000</f>
        <v>#REF!</v>
      </c>
      <c r="AZ589" s="176" t="e">
        <f>#REF!/1000</f>
        <v>#REF!</v>
      </c>
      <c r="BA589" s="176" t="e">
        <f>#REF!/1000</f>
        <v>#REF!</v>
      </c>
      <c r="BB589" s="176" t="e">
        <f>#REF!/1000</f>
        <v>#REF!</v>
      </c>
      <c r="BC589" s="176" t="e">
        <f>#REF!/1000</f>
        <v>#REF!</v>
      </c>
      <c r="BD589" s="176" t="e">
        <f>#REF!/1000</f>
        <v>#REF!</v>
      </c>
      <c r="BE589" s="177" t="e">
        <f>#REF!/1000</f>
        <v>#REF!</v>
      </c>
      <c r="BF589" s="177" t="e">
        <f>#REF!/1000</f>
        <v>#REF!</v>
      </c>
      <c r="BG589" s="178" t="e">
        <f t="shared" si="676"/>
        <v>#REF!</v>
      </c>
    </row>
    <row r="590" ht="16" customHeight="1" spans="1:59">
      <c r="A590" s="22">
        <v>584</v>
      </c>
      <c r="B590" s="39" t="s">
        <v>6282</v>
      </c>
      <c r="C590" s="68" t="s">
        <v>6283</v>
      </c>
      <c r="D590" s="22">
        <v>169</v>
      </c>
      <c r="E590" s="22">
        <v>1</v>
      </c>
      <c r="F590" s="144">
        <v>2605133032</v>
      </c>
      <c r="G590" s="144" t="s">
        <v>3693</v>
      </c>
      <c r="H590" s="144" t="s">
        <v>3693</v>
      </c>
      <c r="I590" s="144" t="s">
        <v>5321</v>
      </c>
      <c r="J590" s="144" t="s">
        <v>5314</v>
      </c>
      <c r="K590" s="144">
        <f t="shared" si="666"/>
        <v>1.5</v>
      </c>
      <c r="L590" s="157">
        <v>1.5</v>
      </c>
      <c r="M590" s="171">
        <v>0.493333333333333</v>
      </c>
      <c r="N590" s="171">
        <v>0.0533333333333333</v>
      </c>
      <c r="O590" s="171"/>
      <c r="P590" s="171">
        <v>0.22</v>
      </c>
      <c r="Q590" s="171"/>
      <c r="R590" s="171"/>
      <c r="S590" s="171">
        <v>0.1</v>
      </c>
      <c r="T590" s="171">
        <v>0.133333333333333</v>
      </c>
      <c r="U590" s="171"/>
      <c r="V590" s="171"/>
      <c r="W590" s="22">
        <v>1</v>
      </c>
      <c r="X590" s="29">
        <v>1040</v>
      </c>
      <c r="Y590" s="29">
        <v>1040</v>
      </c>
      <c r="Z590" s="36">
        <v>2533.96</v>
      </c>
      <c r="AA590" s="36">
        <f t="shared" si="667"/>
        <v>1</v>
      </c>
      <c r="AB590" s="29"/>
      <c r="AC590" s="29" t="e">
        <f t="shared" si="668"/>
        <v>#REF!</v>
      </c>
      <c r="AD590" s="29" t="e">
        <f t="shared" si="669"/>
        <v>#REF!</v>
      </c>
      <c r="AE590" s="172" t="e">
        <f t="shared" si="670"/>
        <v>#REF!</v>
      </c>
      <c r="AF590" s="28"/>
      <c r="AG590" s="24">
        <v>1.5</v>
      </c>
      <c r="AH590" s="173">
        <f t="shared" si="671"/>
        <v>0.999999999999999</v>
      </c>
      <c r="AI590" s="173"/>
      <c r="AJ590" s="173">
        <f t="shared" si="672"/>
        <v>0.500000000000001</v>
      </c>
      <c r="AK590" s="134">
        <f t="shared" si="673"/>
        <v>1.5</v>
      </c>
      <c r="AL590" s="174">
        <f t="shared" ref="AL590:AU590" si="683">M590</f>
        <v>0.493333333333333</v>
      </c>
      <c r="AM590" s="174">
        <f t="shared" si="683"/>
        <v>0.0533333333333333</v>
      </c>
      <c r="AN590" s="174">
        <f t="shared" si="683"/>
        <v>0</v>
      </c>
      <c r="AO590" s="174">
        <f t="shared" si="683"/>
        <v>0.22</v>
      </c>
      <c r="AP590" s="174">
        <f t="shared" si="683"/>
        <v>0</v>
      </c>
      <c r="AQ590" s="174">
        <f t="shared" si="683"/>
        <v>0</v>
      </c>
      <c r="AR590" s="174">
        <f t="shared" si="683"/>
        <v>0.1</v>
      </c>
      <c r="AS590" s="174">
        <f t="shared" si="683"/>
        <v>0.133333333333333</v>
      </c>
      <c r="AT590" s="174">
        <f t="shared" si="683"/>
        <v>0</v>
      </c>
      <c r="AU590" s="174">
        <f t="shared" si="683"/>
        <v>0</v>
      </c>
      <c r="AV590" s="175">
        <f t="shared" si="675"/>
        <v>0.999999999999999</v>
      </c>
      <c r="AW590" s="176" t="e">
        <f>#REF!/1000</f>
        <v>#REF!</v>
      </c>
      <c r="AX590" s="176" t="e">
        <f>#REF!/1000</f>
        <v>#REF!</v>
      </c>
      <c r="AY590" s="176" t="e">
        <f>#REF!/1000</f>
        <v>#REF!</v>
      </c>
      <c r="AZ590" s="176" t="e">
        <f>#REF!/1000</f>
        <v>#REF!</v>
      </c>
      <c r="BA590" s="176" t="e">
        <f>#REF!/1000</f>
        <v>#REF!</v>
      </c>
      <c r="BB590" s="176" t="e">
        <f>#REF!/1000</f>
        <v>#REF!</v>
      </c>
      <c r="BC590" s="176" t="e">
        <f>#REF!/1000</f>
        <v>#REF!</v>
      </c>
      <c r="BD590" s="176" t="e">
        <f>#REF!/1000</f>
        <v>#REF!</v>
      </c>
      <c r="BE590" s="177" t="e">
        <f>#REF!/1000</f>
        <v>#REF!</v>
      </c>
      <c r="BF590" s="177" t="e">
        <f>#REF!/1000</f>
        <v>#REF!</v>
      </c>
      <c r="BG590" s="178" t="e">
        <f t="shared" si="676"/>
        <v>#REF!</v>
      </c>
    </row>
    <row r="591" ht="16" customHeight="1" spans="1:59">
      <c r="A591" s="22">
        <v>585</v>
      </c>
      <c r="B591" s="39" t="s">
        <v>6284</v>
      </c>
      <c r="C591" s="68" t="s">
        <v>6285</v>
      </c>
      <c r="D591" s="22">
        <v>166</v>
      </c>
      <c r="E591" s="22">
        <v>2</v>
      </c>
      <c r="F591" s="144">
        <v>2605120535</v>
      </c>
      <c r="G591" s="144" t="s">
        <v>3693</v>
      </c>
      <c r="H591" s="144" t="s">
        <v>3693</v>
      </c>
      <c r="I591" s="144" t="s">
        <v>5326</v>
      </c>
      <c r="J591" s="144" t="s">
        <v>5327</v>
      </c>
      <c r="K591" s="144">
        <f t="shared" si="666"/>
        <v>0.75</v>
      </c>
      <c r="L591" s="157">
        <v>1.5</v>
      </c>
      <c r="M591" s="171">
        <v>0.493333333333333</v>
      </c>
      <c r="N591" s="171">
        <v>0.0533333333333333</v>
      </c>
      <c r="O591" s="171"/>
      <c r="P591" s="171">
        <v>0.22</v>
      </c>
      <c r="Q591" s="171"/>
      <c r="R591" s="171"/>
      <c r="S591" s="171">
        <v>0.1</v>
      </c>
      <c r="T591" s="171">
        <v>0.133333333333333</v>
      </c>
      <c r="U591" s="171"/>
      <c r="V591" s="171"/>
      <c r="W591" s="22">
        <v>2</v>
      </c>
      <c r="X591" s="29">
        <v>1022.5</v>
      </c>
      <c r="Y591" s="29">
        <v>2045</v>
      </c>
      <c r="Z591" s="36">
        <v>994.1</v>
      </c>
      <c r="AA591" s="36">
        <f t="shared" si="667"/>
        <v>2</v>
      </c>
      <c r="AB591" s="29"/>
      <c r="AC591" s="29" t="e">
        <f t="shared" si="668"/>
        <v>#REF!</v>
      </c>
      <c r="AD591" s="29" t="e">
        <f t="shared" si="669"/>
        <v>#REF!</v>
      </c>
      <c r="AE591" s="172" t="e">
        <f t="shared" si="670"/>
        <v>#REF!</v>
      </c>
      <c r="AF591" s="28"/>
      <c r="AG591" s="24">
        <v>1.5</v>
      </c>
      <c r="AH591" s="173">
        <f t="shared" si="671"/>
        <v>0.999999999999999</v>
      </c>
      <c r="AI591" s="173"/>
      <c r="AJ591" s="173">
        <f t="shared" si="672"/>
        <v>0.500000000000001</v>
      </c>
      <c r="AK591" s="134">
        <f t="shared" si="673"/>
        <v>0.75</v>
      </c>
      <c r="AL591" s="174">
        <f t="shared" ref="AL591:AU591" si="684">M591</f>
        <v>0.493333333333333</v>
      </c>
      <c r="AM591" s="174">
        <f t="shared" si="684"/>
        <v>0.0533333333333333</v>
      </c>
      <c r="AN591" s="174">
        <f t="shared" si="684"/>
        <v>0</v>
      </c>
      <c r="AO591" s="174">
        <f t="shared" si="684"/>
        <v>0.22</v>
      </c>
      <c r="AP591" s="174">
        <f t="shared" si="684"/>
        <v>0</v>
      </c>
      <c r="AQ591" s="174">
        <f t="shared" si="684"/>
        <v>0</v>
      </c>
      <c r="AR591" s="174">
        <f t="shared" si="684"/>
        <v>0.1</v>
      </c>
      <c r="AS591" s="174">
        <f t="shared" si="684"/>
        <v>0.133333333333333</v>
      </c>
      <c r="AT591" s="174">
        <f t="shared" si="684"/>
        <v>0</v>
      </c>
      <c r="AU591" s="174">
        <f t="shared" si="684"/>
        <v>0</v>
      </c>
      <c r="AV591" s="175">
        <f t="shared" si="675"/>
        <v>0.999999999999999</v>
      </c>
      <c r="AW591" s="176" t="e">
        <f>#REF!/1000</f>
        <v>#REF!</v>
      </c>
      <c r="AX591" s="176" t="e">
        <f>#REF!/1000</f>
        <v>#REF!</v>
      </c>
      <c r="AY591" s="176" t="e">
        <f>#REF!/1000</f>
        <v>#REF!</v>
      </c>
      <c r="AZ591" s="176" t="e">
        <f>#REF!/1000</f>
        <v>#REF!</v>
      </c>
      <c r="BA591" s="176" t="e">
        <f>#REF!/1000</f>
        <v>#REF!</v>
      </c>
      <c r="BB591" s="176" t="e">
        <f>#REF!/1000</f>
        <v>#REF!</v>
      </c>
      <c r="BC591" s="176" t="e">
        <f>#REF!/1000</f>
        <v>#REF!</v>
      </c>
      <c r="BD591" s="176" t="e">
        <f>#REF!/1000</f>
        <v>#REF!</v>
      </c>
      <c r="BE591" s="177" t="e">
        <f>#REF!/1000</f>
        <v>#REF!</v>
      </c>
      <c r="BF591" s="177" t="e">
        <f>#REF!/1000</f>
        <v>#REF!</v>
      </c>
      <c r="BG591" s="178" t="e">
        <f t="shared" si="676"/>
        <v>#REF!</v>
      </c>
    </row>
    <row r="592" ht="16" customHeight="1" spans="1:59">
      <c r="A592" s="22">
        <v>586</v>
      </c>
      <c r="B592" s="39" t="s">
        <v>6286</v>
      </c>
      <c r="C592" s="68" t="s">
        <v>6287</v>
      </c>
      <c r="D592" s="22">
        <v>169</v>
      </c>
      <c r="E592" s="22">
        <v>1</v>
      </c>
      <c r="F592" s="144">
        <v>2605133218</v>
      </c>
      <c r="G592" s="144" t="s">
        <v>3693</v>
      </c>
      <c r="H592" s="144" t="s">
        <v>3693</v>
      </c>
      <c r="I592" s="144" t="s">
        <v>5326</v>
      </c>
      <c r="J592" s="144" t="s">
        <v>5327</v>
      </c>
      <c r="K592" s="144">
        <f t="shared" si="666"/>
        <v>1.5</v>
      </c>
      <c r="L592" s="157">
        <v>1.5</v>
      </c>
      <c r="M592" s="171">
        <v>0.493333333333333</v>
      </c>
      <c r="N592" s="171">
        <v>0.0533333333333333</v>
      </c>
      <c r="O592" s="171"/>
      <c r="P592" s="171">
        <v>0.22</v>
      </c>
      <c r="Q592" s="171"/>
      <c r="R592" s="171"/>
      <c r="S592" s="171">
        <v>0.1</v>
      </c>
      <c r="T592" s="171">
        <v>0.133333333333333</v>
      </c>
      <c r="U592" s="171"/>
      <c r="V592" s="171"/>
      <c r="W592" s="22">
        <v>1</v>
      </c>
      <c r="X592" s="29">
        <v>987.57</v>
      </c>
      <c r="Y592" s="29">
        <v>987.57</v>
      </c>
      <c r="Z592" s="36">
        <v>389.84</v>
      </c>
      <c r="AA592" s="36">
        <f t="shared" si="667"/>
        <v>1</v>
      </c>
      <c r="AB592" s="29"/>
      <c r="AC592" s="29" t="e">
        <f t="shared" si="668"/>
        <v>#REF!</v>
      </c>
      <c r="AD592" s="29" t="e">
        <f t="shared" si="669"/>
        <v>#REF!</v>
      </c>
      <c r="AE592" s="172" t="e">
        <f t="shared" si="670"/>
        <v>#REF!</v>
      </c>
      <c r="AF592" s="28"/>
      <c r="AG592" s="24">
        <v>1.5</v>
      </c>
      <c r="AH592" s="173">
        <f t="shared" si="671"/>
        <v>0.999999999999999</v>
      </c>
      <c r="AI592" s="173"/>
      <c r="AJ592" s="173">
        <f t="shared" si="672"/>
        <v>0.500000000000001</v>
      </c>
      <c r="AK592" s="134">
        <f t="shared" si="673"/>
        <v>1.5</v>
      </c>
      <c r="AL592" s="174">
        <f t="shared" ref="AL592:AU592" si="685">M592</f>
        <v>0.493333333333333</v>
      </c>
      <c r="AM592" s="174">
        <f t="shared" si="685"/>
        <v>0.0533333333333333</v>
      </c>
      <c r="AN592" s="174">
        <f t="shared" si="685"/>
        <v>0</v>
      </c>
      <c r="AO592" s="174">
        <f t="shared" si="685"/>
        <v>0.22</v>
      </c>
      <c r="AP592" s="174">
        <f t="shared" si="685"/>
        <v>0</v>
      </c>
      <c r="AQ592" s="174">
        <f t="shared" si="685"/>
        <v>0</v>
      </c>
      <c r="AR592" s="174">
        <f t="shared" si="685"/>
        <v>0.1</v>
      </c>
      <c r="AS592" s="174">
        <f t="shared" si="685"/>
        <v>0.133333333333333</v>
      </c>
      <c r="AT592" s="174">
        <f t="shared" si="685"/>
        <v>0</v>
      </c>
      <c r="AU592" s="174">
        <f t="shared" si="685"/>
        <v>0</v>
      </c>
      <c r="AV592" s="175">
        <f t="shared" si="675"/>
        <v>0.999999999999999</v>
      </c>
      <c r="AW592" s="176" t="e">
        <f>#REF!/1000</f>
        <v>#REF!</v>
      </c>
      <c r="AX592" s="176" t="e">
        <f>#REF!/1000</f>
        <v>#REF!</v>
      </c>
      <c r="AY592" s="176" t="e">
        <f>#REF!/1000</f>
        <v>#REF!</v>
      </c>
      <c r="AZ592" s="176" t="e">
        <f>#REF!/1000</f>
        <v>#REF!</v>
      </c>
      <c r="BA592" s="176" t="e">
        <f>#REF!/1000</f>
        <v>#REF!</v>
      </c>
      <c r="BB592" s="176" t="e">
        <f>#REF!/1000</f>
        <v>#REF!</v>
      </c>
      <c r="BC592" s="176" t="e">
        <f>#REF!/1000</f>
        <v>#REF!</v>
      </c>
      <c r="BD592" s="176" t="e">
        <f>#REF!/1000</f>
        <v>#REF!</v>
      </c>
      <c r="BE592" s="177" t="e">
        <f>#REF!/1000</f>
        <v>#REF!</v>
      </c>
      <c r="BF592" s="177" t="e">
        <f>#REF!/1000</f>
        <v>#REF!</v>
      </c>
      <c r="BG592" s="178" t="e">
        <f t="shared" si="676"/>
        <v>#REF!</v>
      </c>
    </row>
    <row r="593" ht="16" customHeight="1" spans="1:59">
      <c r="A593" s="22">
        <v>587</v>
      </c>
      <c r="B593" s="39" t="s">
        <v>6288</v>
      </c>
      <c r="C593" s="68" t="s">
        <v>6289</v>
      </c>
      <c r="D593" s="22">
        <v>169</v>
      </c>
      <c r="E593" s="22">
        <v>3</v>
      </c>
      <c r="F593" s="144">
        <v>2605132432</v>
      </c>
      <c r="G593" s="144" t="s">
        <v>3693</v>
      </c>
      <c r="H593" s="144" t="s">
        <v>3693</v>
      </c>
      <c r="I593" s="144" t="s">
        <v>5326</v>
      </c>
      <c r="J593" s="144" t="s">
        <v>5327</v>
      </c>
      <c r="K593" s="144">
        <f t="shared" si="666"/>
        <v>0.5</v>
      </c>
      <c r="L593" s="157">
        <v>1.5</v>
      </c>
      <c r="M593" s="171">
        <v>0.5</v>
      </c>
      <c r="N593" s="171">
        <v>0.0545454545454545</v>
      </c>
      <c r="O593" s="171"/>
      <c r="P593" s="171">
        <v>0.218181818181818</v>
      </c>
      <c r="Q593" s="171"/>
      <c r="R593" s="171"/>
      <c r="S593" s="171">
        <v>0.1</v>
      </c>
      <c r="T593" s="171">
        <v>0.127272727272727</v>
      </c>
      <c r="U593" s="171"/>
      <c r="V593" s="171"/>
      <c r="W593" s="22">
        <v>3</v>
      </c>
      <c r="X593" s="29">
        <v>650</v>
      </c>
      <c r="Y593" s="29">
        <v>1950</v>
      </c>
      <c r="Z593" s="36">
        <v>877.14</v>
      </c>
      <c r="AA593" s="36">
        <f t="shared" si="667"/>
        <v>3</v>
      </c>
      <c r="AB593" s="29"/>
      <c r="AC593" s="29" t="e">
        <f t="shared" si="668"/>
        <v>#REF!</v>
      </c>
      <c r="AD593" s="29" t="e">
        <f t="shared" si="669"/>
        <v>#REF!</v>
      </c>
      <c r="AE593" s="172" t="e">
        <f t="shared" si="670"/>
        <v>#REF!</v>
      </c>
      <c r="AF593" s="28"/>
      <c r="AG593" s="24">
        <v>1.1</v>
      </c>
      <c r="AH593" s="173">
        <f t="shared" si="671"/>
        <v>0.999999999999999</v>
      </c>
      <c r="AI593" s="173">
        <v>1.1</v>
      </c>
      <c r="AJ593" s="173">
        <f t="shared" si="672"/>
        <v>0.100000000000001</v>
      </c>
      <c r="AK593" s="134">
        <f t="shared" si="673"/>
        <v>0.5</v>
      </c>
      <c r="AL593" s="174">
        <f t="shared" ref="AL593:AU593" si="686">M593</f>
        <v>0.5</v>
      </c>
      <c r="AM593" s="174">
        <f t="shared" si="686"/>
        <v>0.0545454545454545</v>
      </c>
      <c r="AN593" s="174">
        <f t="shared" si="686"/>
        <v>0</v>
      </c>
      <c r="AO593" s="174">
        <f t="shared" si="686"/>
        <v>0.218181818181818</v>
      </c>
      <c r="AP593" s="174">
        <f t="shared" si="686"/>
        <v>0</v>
      </c>
      <c r="AQ593" s="174">
        <f t="shared" si="686"/>
        <v>0</v>
      </c>
      <c r="AR593" s="174">
        <f t="shared" si="686"/>
        <v>0.1</v>
      </c>
      <c r="AS593" s="174">
        <f t="shared" si="686"/>
        <v>0.127272727272727</v>
      </c>
      <c r="AT593" s="174">
        <f t="shared" si="686"/>
        <v>0</v>
      </c>
      <c r="AU593" s="174">
        <f t="shared" si="686"/>
        <v>0</v>
      </c>
      <c r="AV593" s="175">
        <f t="shared" si="675"/>
        <v>0.999999999999999</v>
      </c>
      <c r="AW593" s="176" t="e">
        <f>#REF!/1000</f>
        <v>#REF!</v>
      </c>
      <c r="AX593" s="176" t="e">
        <f>#REF!/1000</f>
        <v>#REF!</v>
      </c>
      <c r="AY593" s="176" t="e">
        <f>#REF!/1000</f>
        <v>#REF!</v>
      </c>
      <c r="AZ593" s="176" t="e">
        <f>#REF!/1000</f>
        <v>#REF!</v>
      </c>
      <c r="BA593" s="176" t="e">
        <f>#REF!/1000</f>
        <v>#REF!</v>
      </c>
      <c r="BB593" s="176" t="e">
        <f>#REF!/1000</f>
        <v>#REF!</v>
      </c>
      <c r="BC593" s="176" t="e">
        <f>#REF!/1000</f>
        <v>#REF!</v>
      </c>
      <c r="BD593" s="176" t="e">
        <f>#REF!/1000</f>
        <v>#REF!</v>
      </c>
      <c r="BE593" s="177" t="e">
        <f>#REF!/1000</f>
        <v>#REF!</v>
      </c>
      <c r="BF593" s="177" t="e">
        <f>#REF!/1000</f>
        <v>#REF!</v>
      </c>
      <c r="BG593" s="178" t="e">
        <f t="shared" si="676"/>
        <v>#REF!</v>
      </c>
    </row>
    <row r="594" ht="16" customHeight="1" spans="1:59">
      <c r="A594" s="22">
        <v>588</v>
      </c>
      <c r="B594" s="39" t="s">
        <v>6290</v>
      </c>
      <c r="C594" s="68" t="s">
        <v>6291</v>
      </c>
      <c r="D594" s="22">
        <v>169</v>
      </c>
      <c r="E594" s="22">
        <v>1</v>
      </c>
      <c r="F594" s="144">
        <v>2605130408</v>
      </c>
      <c r="G594" s="144" t="s">
        <v>3693</v>
      </c>
      <c r="H594" s="144" t="s">
        <v>3693</v>
      </c>
      <c r="I594" s="144" t="s">
        <v>5326</v>
      </c>
      <c r="J594" s="144" t="s">
        <v>5327</v>
      </c>
      <c r="K594" s="144">
        <f t="shared" si="666"/>
        <v>1.5</v>
      </c>
      <c r="L594" s="157">
        <v>1.5</v>
      </c>
      <c r="M594" s="171">
        <v>0.493333333333333</v>
      </c>
      <c r="N594" s="171">
        <v>0.0533333333333333</v>
      </c>
      <c r="O594" s="171"/>
      <c r="P594" s="171">
        <v>0.22</v>
      </c>
      <c r="Q594" s="171"/>
      <c r="R594" s="171"/>
      <c r="S594" s="171">
        <v>0.1</v>
      </c>
      <c r="T594" s="171">
        <v>0.133333333333333</v>
      </c>
      <c r="U594" s="171"/>
      <c r="V594" s="171"/>
      <c r="W594" s="22">
        <v>1</v>
      </c>
      <c r="X594" s="29">
        <v>590.31</v>
      </c>
      <c r="Y594" s="29">
        <v>590.31</v>
      </c>
      <c r="Z594" s="36">
        <v>272.89</v>
      </c>
      <c r="AA594" s="36">
        <f t="shared" si="667"/>
        <v>1</v>
      </c>
      <c r="AB594" s="29"/>
      <c r="AC594" s="29" t="e">
        <f t="shared" si="668"/>
        <v>#REF!</v>
      </c>
      <c r="AD594" s="29" t="e">
        <f t="shared" si="669"/>
        <v>#REF!</v>
      </c>
      <c r="AE594" s="172" t="e">
        <f t="shared" si="670"/>
        <v>#REF!</v>
      </c>
      <c r="AF594" s="28"/>
      <c r="AG594" s="24">
        <v>1.5</v>
      </c>
      <c r="AH594" s="173">
        <f t="shared" si="671"/>
        <v>0.999999999999999</v>
      </c>
      <c r="AI594" s="173"/>
      <c r="AJ594" s="173">
        <f t="shared" si="672"/>
        <v>0.500000000000001</v>
      </c>
      <c r="AK594" s="134">
        <f t="shared" si="673"/>
        <v>1.5</v>
      </c>
      <c r="AL594" s="174">
        <f t="shared" ref="AL594:AU594" si="687">M594</f>
        <v>0.493333333333333</v>
      </c>
      <c r="AM594" s="174">
        <f t="shared" si="687"/>
        <v>0.0533333333333333</v>
      </c>
      <c r="AN594" s="174">
        <f t="shared" si="687"/>
        <v>0</v>
      </c>
      <c r="AO594" s="174">
        <f t="shared" si="687"/>
        <v>0.22</v>
      </c>
      <c r="AP594" s="174">
        <f t="shared" si="687"/>
        <v>0</v>
      </c>
      <c r="AQ594" s="174">
        <f t="shared" si="687"/>
        <v>0</v>
      </c>
      <c r="AR594" s="174">
        <f t="shared" si="687"/>
        <v>0.1</v>
      </c>
      <c r="AS594" s="174">
        <f t="shared" si="687"/>
        <v>0.133333333333333</v>
      </c>
      <c r="AT594" s="174">
        <f t="shared" si="687"/>
        <v>0</v>
      </c>
      <c r="AU594" s="174">
        <f t="shared" si="687"/>
        <v>0</v>
      </c>
      <c r="AV594" s="175">
        <f t="shared" si="675"/>
        <v>0.999999999999999</v>
      </c>
      <c r="AW594" s="176" t="e">
        <f>#REF!/1000</f>
        <v>#REF!</v>
      </c>
      <c r="AX594" s="176" t="e">
        <f>#REF!/1000</f>
        <v>#REF!</v>
      </c>
      <c r="AY594" s="176" t="e">
        <f>#REF!/1000</f>
        <v>#REF!</v>
      </c>
      <c r="AZ594" s="176" t="e">
        <f>#REF!/1000</f>
        <v>#REF!</v>
      </c>
      <c r="BA594" s="176" t="e">
        <f>#REF!/1000</f>
        <v>#REF!</v>
      </c>
      <c r="BB594" s="176" t="e">
        <f>#REF!/1000</f>
        <v>#REF!</v>
      </c>
      <c r="BC594" s="176" t="e">
        <f>#REF!/1000</f>
        <v>#REF!</v>
      </c>
      <c r="BD594" s="176" t="e">
        <f>#REF!/1000</f>
        <v>#REF!</v>
      </c>
      <c r="BE594" s="177" t="e">
        <f>#REF!/1000</f>
        <v>#REF!</v>
      </c>
      <c r="BF594" s="177" t="e">
        <f>#REF!/1000</f>
        <v>#REF!</v>
      </c>
      <c r="BG594" s="178" t="e">
        <f t="shared" si="676"/>
        <v>#REF!</v>
      </c>
    </row>
    <row r="595" ht="16" customHeight="1" spans="1:59">
      <c r="A595" s="22">
        <v>589</v>
      </c>
      <c r="B595" s="39" t="s">
        <v>6292</v>
      </c>
      <c r="C595" s="68" t="s">
        <v>6293</v>
      </c>
      <c r="D595" s="22">
        <v>169</v>
      </c>
      <c r="E595" s="22">
        <v>1</v>
      </c>
      <c r="F595" s="144">
        <v>2605132728</v>
      </c>
      <c r="G595" s="144" t="s">
        <v>3693</v>
      </c>
      <c r="H595" s="144" t="s">
        <v>3693</v>
      </c>
      <c r="I595" s="144" t="s">
        <v>5326</v>
      </c>
      <c r="J595" s="144" t="s">
        <v>5327</v>
      </c>
      <c r="K595" s="144">
        <f t="shared" si="666"/>
        <v>1.5</v>
      </c>
      <c r="L595" s="157">
        <v>1.5</v>
      </c>
      <c r="M595" s="171">
        <v>0.493333333333333</v>
      </c>
      <c r="N595" s="171">
        <v>0.0533333333333333</v>
      </c>
      <c r="O595" s="171"/>
      <c r="P595" s="171">
        <v>0.22</v>
      </c>
      <c r="Q595" s="171"/>
      <c r="R595" s="171"/>
      <c r="S595" s="171">
        <v>0.1</v>
      </c>
      <c r="T595" s="171">
        <v>0.133333333333333</v>
      </c>
      <c r="U595" s="171"/>
      <c r="V595" s="171"/>
      <c r="W595" s="22">
        <v>1</v>
      </c>
      <c r="X595" s="29">
        <v>590</v>
      </c>
      <c r="Y595" s="29">
        <v>590</v>
      </c>
      <c r="Z595" s="36">
        <v>272.89</v>
      </c>
      <c r="AA595" s="36">
        <f t="shared" si="667"/>
        <v>1</v>
      </c>
      <c r="AB595" s="29"/>
      <c r="AC595" s="29" t="e">
        <f t="shared" si="668"/>
        <v>#REF!</v>
      </c>
      <c r="AD595" s="29" t="e">
        <f t="shared" si="669"/>
        <v>#REF!</v>
      </c>
      <c r="AE595" s="172" t="e">
        <f t="shared" si="670"/>
        <v>#REF!</v>
      </c>
      <c r="AF595" s="28"/>
      <c r="AG595" s="24">
        <v>1.5</v>
      </c>
      <c r="AH595" s="173">
        <f t="shared" si="671"/>
        <v>0.999999999999999</v>
      </c>
      <c r="AI595" s="173"/>
      <c r="AJ595" s="173">
        <f t="shared" si="672"/>
        <v>0.500000000000001</v>
      </c>
      <c r="AK595" s="134">
        <f t="shared" si="673"/>
        <v>1.5</v>
      </c>
      <c r="AL595" s="174">
        <f t="shared" ref="AL595:AU595" si="688">M595</f>
        <v>0.493333333333333</v>
      </c>
      <c r="AM595" s="174">
        <f t="shared" si="688"/>
        <v>0.0533333333333333</v>
      </c>
      <c r="AN595" s="174">
        <f t="shared" si="688"/>
        <v>0</v>
      </c>
      <c r="AO595" s="174">
        <f t="shared" si="688"/>
        <v>0.22</v>
      </c>
      <c r="AP595" s="174">
        <f t="shared" si="688"/>
        <v>0</v>
      </c>
      <c r="AQ595" s="174">
        <f t="shared" si="688"/>
        <v>0</v>
      </c>
      <c r="AR595" s="174">
        <f t="shared" si="688"/>
        <v>0.1</v>
      </c>
      <c r="AS595" s="174">
        <f t="shared" si="688"/>
        <v>0.133333333333333</v>
      </c>
      <c r="AT595" s="174">
        <f t="shared" si="688"/>
        <v>0</v>
      </c>
      <c r="AU595" s="174">
        <f t="shared" si="688"/>
        <v>0</v>
      </c>
      <c r="AV595" s="175">
        <f t="shared" si="675"/>
        <v>0.999999999999999</v>
      </c>
      <c r="AW595" s="176" t="e">
        <f>#REF!/1000</f>
        <v>#REF!</v>
      </c>
      <c r="AX595" s="176" t="e">
        <f>#REF!/1000</f>
        <v>#REF!</v>
      </c>
      <c r="AY595" s="176" t="e">
        <f>#REF!/1000</f>
        <v>#REF!</v>
      </c>
      <c r="AZ595" s="176" t="e">
        <f>#REF!/1000</f>
        <v>#REF!</v>
      </c>
      <c r="BA595" s="176" t="e">
        <f>#REF!/1000</f>
        <v>#REF!</v>
      </c>
      <c r="BB595" s="176" t="e">
        <f>#REF!/1000</f>
        <v>#REF!</v>
      </c>
      <c r="BC595" s="176" t="e">
        <f>#REF!/1000</f>
        <v>#REF!</v>
      </c>
      <c r="BD595" s="176" t="e">
        <f>#REF!/1000</f>
        <v>#REF!</v>
      </c>
      <c r="BE595" s="177" t="e">
        <f>#REF!/1000</f>
        <v>#REF!</v>
      </c>
      <c r="BF595" s="177" t="e">
        <f>#REF!/1000</f>
        <v>#REF!</v>
      </c>
      <c r="BG595" s="178" t="e">
        <f t="shared" si="676"/>
        <v>#REF!</v>
      </c>
    </row>
    <row r="596" ht="16" customHeight="1" spans="1:59">
      <c r="A596" s="22">
        <v>590</v>
      </c>
      <c r="B596" s="39" t="s">
        <v>6294</v>
      </c>
      <c r="C596" s="68" t="s">
        <v>6295</v>
      </c>
      <c r="D596" s="22">
        <v>169</v>
      </c>
      <c r="E596" s="22">
        <v>1</v>
      </c>
      <c r="F596" s="144">
        <v>2605131823</v>
      </c>
      <c r="G596" s="144" t="s">
        <v>3693</v>
      </c>
      <c r="H596" s="144" t="s">
        <v>3693</v>
      </c>
      <c r="I596" s="144" t="s">
        <v>5326</v>
      </c>
      <c r="J596" s="144" t="s">
        <v>5327</v>
      </c>
      <c r="K596" s="144">
        <f t="shared" si="666"/>
        <v>1.1</v>
      </c>
      <c r="L596" s="157">
        <v>1.1</v>
      </c>
      <c r="M596" s="171">
        <v>0.5</v>
      </c>
      <c r="N596" s="171">
        <v>0.0545454545454545</v>
      </c>
      <c r="O596" s="171"/>
      <c r="P596" s="171">
        <v>0.218181818181818</v>
      </c>
      <c r="Q596" s="171"/>
      <c r="R596" s="171"/>
      <c r="S596" s="171">
        <v>0.1</v>
      </c>
      <c r="T596" s="171">
        <v>0.127272727272727</v>
      </c>
      <c r="U596" s="171"/>
      <c r="V596" s="171"/>
      <c r="W596" s="22">
        <v>1</v>
      </c>
      <c r="X596" s="29">
        <v>323.48</v>
      </c>
      <c r="Y596" s="29">
        <v>323.48</v>
      </c>
      <c r="Z596" s="36">
        <v>146.19</v>
      </c>
      <c r="AA596" s="36">
        <f t="shared" si="667"/>
        <v>1</v>
      </c>
      <c r="AB596" s="29"/>
      <c r="AC596" s="29" t="e">
        <f t="shared" si="668"/>
        <v>#REF!</v>
      </c>
      <c r="AD596" s="29" t="e">
        <f t="shared" si="669"/>
        <v>#REF!</v>
      </c>
      <c r="AE596" s="172" t="e">
        <f t="shared" si="670"/>
        <v>#REF!</v>
      </c>
      <c r="AF596" s="28"/>
      <c r="AG596" s="24">
        <v>1.1</v>
      </c>
      <c r="AH596" s="173">
        <f t="shared" si="671"/>
        <v>0.999999999999999</v>
      </c>
      <c r="AI596" s="173">
        <v>1.1</v>
      </c>
      <c r="AJ596" s="173">
        <f t="shared" si="672"/>
        <v>0.100000000000001</v>
      </c>
      <c r="AK596" s="134">
        <f t="shared" si="673"/>
        <v>1.1</v>
      </c>
      <c r="AL596" s="174">
        <f t="shared" ref="AL596:AU596" si="689">M596</f>
        <v>0.5</v>
      </c>
      <c r="AM596" s="174">
        <f t="shared" si="689"/>
        <v>0.0545454545454545</v>
      </c>
      <c r="AN596" s="174">
        <f t="shared" si="689"/>
        <v>0</v>
      </c>
      <c r="AO596" s="174">
        <f t="shared" si="689"/>
        <v>0.218181818181818</v>
      </c>
      <c r="AP596" s="174">
        <f t="shared" si="689"/>
        <v>0</v>
      </c>
      <c r="AQ596" s="174">
        <f t="shared" si="689"/>
        <v>0</v>
      </c>
      <c r="AR596" s="174">
        <f t="shared" si="689"/>
        <v>0.1</v>
      </c>
      <c r="AS596" s="174">
        <f t="shared" si="689"/>
        <v>0.127272727272727</v>
      </c>
      <c r="AT596" s="174">
        <f t="shared" si="689"/>
        <v>0</v>
      </c>
      <c r="AU596" s="174">
        <f t="shared" si="689"/>
        <v>0</v>
      </c>
      <c r="AV596" s="175">
        <f t="shared" si="675"/>
        <v>0.999999999999999</v>
      </c>
      <c r="AW596" s="176" t="e">
        <f>#REF!/1000</f>
        <v>#REF!</v>
      </c>
      <c r="AX596" s="176" t="e">
        <f>#REF!/1000</f>
        <v>#REF!</v>
      </c>
      <c r="AY596" s="176" t="e">
        <f>#REF!/1000</f>
        <v>#REF!</v>
      </c>
      <c r="AZ596" s="176" t="e">
        <f>#REF!/1000</f>
        <v>#REF!</v>
      </c>
      <c r="BA596" s="176" t="e">
        <f>#REF!/1000</f>
        <v>#REF!</v>
      </c>
      <c r="BB596" s="176" t="e">
        <f>#REF!/1000</f>
        <v>#REF!</v>
      </c>
      <c r="BC596" s="176" t="e">
        <f>#REF!/1000</f>
        <v>#REF!</v>
      </c>
      <c r="BD596" s="176" t="e">
        <f>#REF!/1000</f>
        <v>#REF!</v>
      </c>
      <c r="BE596" s="177" t="e">
        <f>#REF!/1000</f>
        <v>#REF!</v>
      </c>
      <c r="BF596" s="177" t="e">
        <f>#REF!/1000</f>
        <v>#REF!</v>
      </c>
      <c r="BG596" s="178" t="e">
        <f t="shared" si="676"/>
        <v>#REF!</v>
      </c>
    </row>
    <row r="597" ht="16" customHeight="1" spans="1:59">
      <c r="A597" s="22">
        <v>591</v>
      </c>
      <c r="B597" s="39" t="s">
        <v>6296</v>
      </c>
      <c r="C597" s="68" t="s">
        <v>6297</v>
      </c>
      <c r="D597" s="22">
        <v>169</v>
      </c>
      <c r="E597" s="22">
        <v>2</v>
      </c>
      <c r="F597" s="144">
        <v>2605133254</v>
      </c>
      <c r="G597" s="144" t="s">
        <v>3693</v>
      </c>
      <c r="H597" s="144" t="s">
        <v>3693</v>
      </c>
      <c r="I597" s="144" t="s">
        <v>5326</v>
      </c>
      <c r="J597" s="144" t="s">
        <v>5327</v>
      </c>
      <c r="K597" s="144">
        <f t="shared" si="666"/>
        <v>0.375</v>
      </c>
      <c r="L597" s="157">
        <v>0.75</v>
      </c>
      <c r="M597" s="171">
        <v>0.48</v>
      </c>
      <c r="N597" s="171">
        <v>0.0533333333333333</v>
      </c>
      <c r="O597" s="171"/>
      <c r="P597" s="171">
        <v>0.226666666666667</v>
      </c>
      <c r="Q597" s="171"/>
      <c r="R597" s="171"/>
      <c r="S597" s="171">
        <v>0.106666666666667</v>
      </c>
      <c r="T597" s="171">
        <v>0.133333333333333</v>
      </c>
      <c r="U597" s="171"/>
      <c r="V597" s="171"/>
      <c r="W597" s="22">
        <v>2</v>
      </c>
      <c r="X597" s="29">
        <v>320</v>
      </c>
      <c r="Y597" s="29">
        <v>640</v>
      </c>
      <c r="Z597" s="36">
        <v>292.38</v>
      </c>
      <c r="AA597" s="36">
        <f t="shared" si="667"/>
        <v>2</v>
      </c>
      <c r="AB597" s="29"/>
      <c r="AC597" s="29" t="e">
        <f t="shared" si="668"/>
        <v>#REF!</v>
      </c>
      <c r="AD597" s="29" t="e">
        <f t="shared" si="669"/>
        <v>#REF!</v>
      </c>
      <c r="AE597" s="172" t="e">
        <f t="shared" si="670"/>
        <v>#REF!</v>
      </c>
      <c r="AF597" s="28"/>
      <c r="AG597" s="24">
        <v>0.75</v>
      </c>
      <c r="AH597" s="173">
        <f t="shared" si="671"/>
        <v>1</v>
      </c>
      <c r="AI597" s="173">
        <v>0.75</v>
      </c>
      <c r="AJ597" s="173">
        <f t="shared" si="672"/>
        <v>-0.25</v>
      </c>
      <c r="AK597" s="134">
        <f t="shared" si="673"/>
        <v>0.375</v>
      </c>
      <c r="AL597" s="174">
        <f t="shared" ref="AL597:AU597" si="690">M597</f>
        <v>0.48</v>
      </c>
      <c r="AM597" s="174">
        <f t="shared" si="690"/>
        <v>0.0533333333333333</v>
      </c>
      <c r="AN597" s="174">
        <f t="shared" si="690"/>
        <v>0</v>
      </c>
      <c r="AO597" s="174">
        <f t="shared" si="690"/>
        <v>0.226666666666667</v>
      </c>
      <c r="AP597" s="174">
        <f t="shared" si="690"/>
        <v>0</v>
      </c>
      <c r="AQ597" s="174">
        <f t="shared" si="690"/>
        <v>0</v>
      </c>
      <c r="AR597" s="174">
        <f t="shared" si="690"/>
        <v>0.106666666666667</v>
      </c>
      <c r="AS597" s="174">
        <f t="shared" si="690"/>
        <v>0.133333333333333</v>
      </c>
      <c r="AT597" s="174">
        <f t="shared" si="690"/>
        <v>0</v>
      </c>
      <c r="AU597" s="174">
        <f t="shared" si="690"/>
        <v>0</v>
      </c>
      <c r="AV597" s="175">
        <f t="shared" si="675"/>
        <v>1</v>
      </c>
      <c r="AW597" s="176" t="e">
        <f>#REF!/1000</f>
        <v>#REF!</v>
      </c>
      <c r="AX597" s="176" t="e">
        <f>#REF!/1000</f>
        <v>#REF!</v>
      </c>
      <c r="AY597" s="176" t="e">
        <f>#REF!/1000</f>
        <v>#REF!</v>
      </c>
      <c r="AZ597" s="176" t="e">
        <f>#REF!/1000</f>
        <v>#REF!</v>
      </c>
      <c r="BA597" s="176" t="e">
        <f>#REF!/1000</f>
        <v>#REF!</v>
      </c>
      <c r="BB597" s="176" t="e">
        <f>#REF!/1000</f>
        <v>#REF!</v>
      </c>
      <c r="BC597" s="176" t="e">
        <f>#REF!/1000</f>
        <v>#REF!</v>
      </c>
      <c r="BD597" s="176" t="e">
        <f>#REF!/1000</f>
        <v>#REF!</v>
      </c>
      <c r="BE597" s="177" t="e">
        <f>#REF!/1000</f>
        <v>#REF!</v>
      </c>
      <c r="BF597" s="177" t="e">
        <f>#REF!/1000</f>
        <v>#REF!</v>
      </c>
      <c r="BG597" s="178" t="e">
        <f t="shared" si="676"/>
        <v>#REF!</v>
      </c>
    </row>
    <row r="598" ht="16" customHeight="1" spans="1:59">
      <c r="A598" s="22">
        <v>592</v>
      </c>
      <c r="B598" s="39" t="s">
        <v>6298</v>
      </c>
      <c r="C598" s="68" t="s">
        <v>6299</v>
      </c>
      <c r="D598" s="22">
        <v>169</v>
      </c>
      <c r="E598" s="22">
        <v>2</v>
      </c>
      <c r="F598" s="144">
        <v>2605133060</v>
      </c>
      <c r="G598" s="144" t="s">
        <v>3693</v>
      </c>
      <c r="H598" s="144" t="s">
        <v>3693</v>
      </c>
      <c r="I598" s="144" t="s">
        <v>5326</v>
      </c>
      <c r="J598" s="144" t="s">
        <v>5327</v>
      </c>
      <c r="K598" s="144">
        <f t="shared" si="666"/>
        <v>0.55</v>
      </c>
      <c r="L598" s="157">
        <v>1.1</v>
      </c>
      <c r="M598" s="171">
        <v>0.5</v>
      </c>
      <c r="N598" s="171">
        <v>0.0545454545454545</v>
      </c>
      <c r="O598" s="171"/>
      <c r="P598" s="171">
        <v>0.218181818181818</v>
      </c>
      <c r="Q598" s="171"/>
      <c r="R598" s="171"/>
      <c r="S598" s="171">
        <v>0.1</v>
      </c>
      <c r="T598" s="171">
        <v>0.127272727272727</v>
      </c>
      <c r="U598" s="171"/>
      <c r="V598" s="171"/>
      <c r="W598" s="22">
        <v>2</v>
      </c>
      <c r="X598" s="29">
        <v>295</v>
      </c>
      <c r="Y598" s="29">
        <v>590</v>
      </c>
      <c r="Z598" s="36">
        <v>272.88</v>
      </c>
      <c r="AA598" s="36">
        <f t="shared" si="667"/>
        <v>2</v>
      </c>
      <c r="AB598" s="29"/>
      <c r="AC598" s="29" t="e">
        <f t="shared" si="668"/>
        <v>#REF!</v>
      </c>
      <c r="AD598" s="29" t="e">
        <f t="shared" si="669"/>
        <v>#REF!</v>
      </c>
      <c r="AE598" s="172" t="e">
        <f t="shared" si="670"/>
        <v>#REF!</v>
      </c>
      <c r="AF598" s="28"/>
      <c r="AG598" s="24">
        <v>1.1</v>
      </c>
      <c r="AH598" s="173">
        <f t="shared" si="671"/>
        <v>0.999999999999999</v>
      </c>
      <c r="AI598" s="173">
        <v>1.1</v>
      </c>
      <c r="AJ598" s="173">
        <f t="shared" si="672"/>
        <v>0.100000000000001</v>
      </c>
      <c r="AK598" s="134">
        <f t="shared" si="673"/>
        <v>0.55</v>
      </c>
      <c r="AL598" s="174">
        <f t="shared" ref="AL598:AU598" si="691">M598</f>
        <v>0.5</v>
      </c>
      <c r="AM598" s="174">
        <f t="shared" si="691"/>
        <v>0.0545454545454545</v>
      </c>
      <c r="AN598" s="174">
        <f t="shared" si="691"/>
        <v>0</v>
      </c>
      <c r="AO598" s="174">
        <f t="shared" si="691"/>
        <v>0.218181818181818</v>
      </c>
      <c r="AP598" s="174">
        <f t="shared" si="691"/>
        <v>0</v>
      </c>
      <c r="AQ598" s="174">
        <f t="shared" si="691"/>
        <v>0</v>
      </c>
      <c r="AR598" s="174">
        <f t="shared" si="691"/>
        <v>0.1</v>
      </c>
      <c r="AS598" s="174">
        <f t="shared" si="691"/>
        <v>0.127272727272727</v>
      </c>
      <c r="AT598" s="174">
        <f t="shared" si="691"/>
        <v>0</v>
      </c>
      <c r="AU598" s="174">
        <f t="shared" si="691"/>
        <v>0</v>
      </c>
      <c r="AV598" s="175">
        <f t="shared" si="675"/>
        <v>0.999999999999999</v>
      </c>
      <c r="AW598" s="176" t="e">
        <f>#REF!/1000</f>
        <v>#REF!</v>
      </c>
      <c r="AX598" s="176" t="e">
        <f>#REF!/1000</f>
        <v>#REF!</v>
      </c>
      <c r="AY598" s="176" t="e">
        <f>#REF!/1000</f>
        <v>#REF!</v>
      </c>
      <c r="AZ598" s="176" t="e">
        <f>#REF!/1000</f>
        <v>#REF!</v>
      </c>
      <c r="BA598" s="176" t="e">
        <f>#REF!/1000</f>
        <v>#REF!</v>
      </c>
      <c r="BB598" s="176" t="e">
        <f>#REF!/1000</f>
        <v>#REF!</v>
      </c>
      <c r="BC598" s="176" t="e">
        <f>#REF!/1000</f>
        <v>#REF!</v>
      </c>
      <c r="BD598" s="176" t="e">
        <f>#REF!/1000</f>
        <v>#REF!</v>
      </c>
      <c r="BE598" s="177" t="e">
        <f>#REF!/1000</f>
        <v>#REF!</v>
      </c>
      <c r="BF598" s="177" t="e">
        <f>#REF!/1000</f>
        <v>#REF!</v>
      </c>
      <c r="BG598" s="178" t="e">
        <f t="shared" si="676"/>
        <v>#REF!</v>
      </c>
    </row>
    <row r="599" ht="16" customHeight="1" spans="1:59">
      <c r="A599" s="22">
        <v>593</v>
      </c>
      <c r="B599" s="39" t="s">
        <v>6300</v>
      </c>
      <c r="C599" s="68" t="s">
        <v>6301</v>
      </c>
      <c r="D599" s="22">
        <v>169</v>
      </c>
      <c r="E599" s="22">
        <v>3</v>
      </c>
      <c r="F599" s="144">
        <v>2605131472</v>
      </c>
      <c r="G599" s="144" t="s">
        <v>3693</v>
      </c>
      <c r="H599" s="144" t="s">
        <v>3693</v>
      </c>
      <c r="I599" s="144" t="s">
        <v>6275</v>
      </c>
      <c r="J599" s="144" t="s">
        <v>5314</v>
      </c>
      <c r="K599" s="144">
        <f t="shared" si="666"/>
        <v>0.5</v>
      </c>
      <c r="L599" s="157">
        <v>1.5</v>
      </c>
      <c r="M599" s="171">
        <v>0.493333333333333</v>
      </c>
      <c r="N599" s="171">
        <v>0.0533333333333333</v>
      </c>
      <c r="O599" s="171"/>
      <c r="P599" s="171">
        <v>0.22</v>
      </c>
      <c r="Q599" s="171"/>
      <c r="R599" s="171"/>
      <c r="S599" s="171">
        <v>0.1</v>
      </c>
      <c r="T599" s="171">
        <v>0.133333333333333</v>
      </c>
      <c r="U599" s="171"/>
      <c r="V599" s="171"/>
      <c r="W599" s="22">
        <v>3</v>
      </c>
      <c r="X599" s="29">
        <v>160</v>
      </c>
      <c r="Y599" s="29">
        <v>480</v>
      </c>
      <c r="Z599" s="36">
        <v>107.2</v>
      </c>
      <c r="AA599" s="36">
        <f t="shared" si="667"/>
        <v>3</v>
      </c>
      <c r="AB599" s="29"/>
      <c r="AC599" s="29" t="e">
        <f t="shared" si="668"/>
        <v>#REF!</v>
      </c>
      <c r="AD599" s="29" t="e">
        <f t="shared" si="669"/>
        <v>#REF!</v>
      </c>
      <c r="AE599" s="172" t="e">
        <f t="shared" si="670"/>
        <v>#REF!</v>
      </c>
      <c r="AF599" s="28"/>
      <c r="AG599" s="24">
        <v>1.5</v>
      </c>
      <c r="AH599" s="173">
        <f t="shared" si="671"/>
        <v>0.999999999999999</v>
      </c>
      <c r="AI599" s="173"/>
      <c r="AJ599" s="173">
        <f t="shared" si="672"/>
        <v>0.500000000000001</v>
      </c>
      <c r="AK599" s="134">
        <f t="shared" si="673"/>
        <v>0.5</v>
      </c>
      <c r="AL599" s="174">
        <f t="shared" ref="AL599:AU599" si="692">M599</f>
        <v>0.493333333333333</v>
      </c>
      <c r="AM599" s="174">
        <f t="shared" si="692"/>
        <v>0.0533333333333333</v>
      </c>
      <c r="AN599" s="174">
        <f t="shared" si="692"/>
        <v>0</v>
      </c>
      <c r="AO599" s="174">
        <f t="shared" si="692"/>
        <v>0.22</v>
      </c>
      <c r="AP599" s="174">
        <f t="shared" si="692"/>
        <v>0</v>
      </c>
      <c r="AQ599" s="174">
        <f t="shared" si="692"/>
        <v>0</v>
      </c>
      <c r="AR599" s="174">
        <f t="shared" si="692"/>
        <v>0.1</v>
      </c>
      <c r="AS599" s="174">
        <f t="shared" si="692"/>
        <v>0.133333333333333</v>
      </c>
      <c r="AT599" s="174">
        <f t="shared" si="692"/>
        <v>0</v>
      </c>
      <c r="AU599" s="174">
        <f t="shared" si="692"/>
        <v>0</v>
      </c>
      <c r="AV599" s="175">
        <f t="shared" si="675"/>
        <v>0.999999999999999</v>
      </c>
      <c r="AW599" s="176" t="e">
        <f>#REF!/1000</f>
        <v>#REF!</v>
      </c>
      <c r="AX599" s="176" t="e">
        <f>#REF!/1000</f>
        <v>#REF!</v>
      </c>
      <c r="AY599" s="176" t="e">
        <f>#REF!/1000</f>
        <v>#REF!</v>
      </c>
      <c r="AZ599" s="176" t="e">
        <f>#REF!/1000</f>
        <v>#REF!</v>
      </c>
      <c r="BA599" s="176" t="e">
        <f>#REF!/1000</f>
        <v>#REF!</v>
      </c>
      <c r="BB599" s="176" t="e">
        <f>#REF!/1000</f>
        <v>#REF!</v>
      </c>
      <c r="BC599" s="176" t="e">
        <f>#REF!/1000</f>
        <v>#REF!</v>
      </c>
      <c r="BD599" s="176" t="e">
        <f>#REF!/1000</f>
        <v>#REF!</v>
      </c>
      <c r="BE599" s="177" t="e">
        <f>#REF!/1000</f>
        <v>#REF!</v>
      </c>
      <c r="BF599" s="177" t="e">
        <f>#REF!/1000</f>
        <v>#REF!</v>
      </c>
      <c r="BG599" s="178" t="e">
        <f t="shared" si="676"/>
        <v>#REF!</v>
      </c>
    </row>
    <row r="600" ht="16" customHeight="1" spans="1:59">
      <c r="A600" s="22">
        <v>594</v>
      </c>
      <c r="B600" s="39" t="s">
        <v>6302</v>
      </c>
      <c r="C600" s="68" t="s">
        <v>6303</v>
      </c>
      <c r="D600" s="22">
        <v>168</v>
      </c>
      <c r="E600" s="22">
        <v>1</v>
      </c>
      <c r="F600" s="144">
        <v>83095</v>
      </c>
      <c r="G600" s="144" t="s">
        <v>3688</v>
      </c>
      <c r="H600" s="144" t="s">
        <v>3699</v>
      </c>
      <c r="I600" s="144" t="s">
        <v>5317</v>
      </c>
      <c r="J600" s="144" t="s">
        <v>5314</v>
      </c>
      <c r="K600" s="144">
        <f t="shared" si="666"/>
        <v>1.5</v>
      </c>
      <c r="L600" s="157">
        <v>1.5</v>
      </c>
      <c r="M600" s="171">
        <v>0.493333333333333</v>
      </c>
      <c r="N600" s="171">
        <v>0.0533333333333333</v>
      </c>
      <c r="O600" s="171"/>
      <c r="P600" s="171">
        <v>0.22</v>
      </c>
      <c r="Q600" s="171"/>
      <c r="R600" s="171"/>
      <c r="S600" s="171">
        <v>0.1</v>
      </c>
      <c r="T600" s="171">
        <v>0.133333333333333</v>
      </c>
      <c r="U600" s="171"/>
      <c r="V600" s="171"/>
      <c r="W600" s="22">
        <v>1</v>
      </c>
      <c r="X600" s="29">
        <v>8841.47</v>
      </c>
      <c r="Y600" s="29">
        <v>8841.47</v>
      </c>
      <c r="Z600" s="36">
        <v>3606.03</v>
      </c>
      <c r="AA600" s="36">
        <f t="shared" si="667"/>
        <v>1</v>
      </c>
      <c r="AB600" s="29"/>
      <c r="AC600" s="29" t="e">
        <f t="shared" si="668"/>
        <v>#REF!</v>
      </c>
      <c r="AD600" s="29" t="e">
        <f t="shared" si="669"/>
        <v>#REF!</v>
      </c>
      <c r="AE600" s="172" t="e">
        <f t="shared" si="670"/>
        <v>#REF!</v>
      </c>
      <c r="AF600" s="28"/>
      <c r="AG600" s="24">
        <v>1.5</v>
      </c>
      <c r="AH600" s="173">
        <f t="shared" si="671"/>
        <v>0.999999999999999</v>
      </c>
      <c r="AI600" s="173"/>
      <c r="AJ600" s="173">
        <f t="shared" si="672"/>
        <v>0.500000000000001</v>
      </c>
      <c r="AK600" s="134">
        <f t="shared" si="673"/>
        <v>1.5</v>
      </c>
      <c r="AL600" s="174">
        <f t="shared" ref="AL600:AU600" si="693">M600</f>
        <v>0.493333333333333</v>
      </c>
      <c r="AM600" s="174">
        <f t="shared" si="693"/>
        <v>0.0533333333333333</v>
      </c>
      <c r="AN600" s="174">
        <f t="shared" si="693"/>
        <v>0</v>
      </c>
      <c r="AO600" s="174">
        <f t="shared" si="693"/>
        <v>0.22</v>
      </c>
      <c r="AP600" s="174">
        <f t="shared" si="693"/>
        <v>0</v>
      </c>
      <c r="AQ600" s="174">
        <f t="shared" si="693"/>
        <v>0</v>
      </c>
      <c r="AR600" s="174">
        <f t="shared" si="693"/>
        <v>0.1</v>
      </c>
      <c r="AS600" s="174">
        <f t="shared" si="693"/>
        <v>0.133333333333333</v>
      </c>
      <c r="AT600" s="174">
        <f t="shared" si="693"/>
        <v>0</v>
      </c>
      <c r="AU600" s="174">
        <f t="shared" si="693"/>
        <v>0</v>
      </c>
      <c r="AV600" s="175">
        <f t="shared" si="675"/>
        <v>0.999999999999999</v>
      </c>
      <c r="AW600" s="176" t="e">
        <f>#REF!/1000</f>
        <v>#REF!</v>
      </c>
      <c r="AX600" s="176" t="e">
        <f>#REF!/1000</f>
        <v>#REF!</v>
      </c>
      <c r="AY600" s="176" t="e">
        <f>#REF!/1000</f>
        <v>#REF!</v>
      </c>
      <c r="AZ600" s="176" t="e">
        <f>#REF!/1000</f>
        <v>#REF!</v>
      </c>
      <c r="BA600" s="176" t="e">
        <f>#REF!/1000</f>
        <v>#REF!</v>
      </c>
      <c r="BB600" s="176" t="e">
        <f>#REF!/1000</f>
        <v>#REF!</v>
      </c>
      <c r="BC600" s="176" t="e">
        <f>#REF!/1000</f>
        <v>#REF!</v>
      </c>
      <c r="BD600" s="176" t="e">
        <f>#REF!/1000</f>
        <v>#REF!</v>
      </c>
      <c r="BE600" s="177" t="e">
        <f>#REF!/1000</f>
        <v>#REF!</v>
      </c>
      <c r="BF600" s="177" t="e">
        <f>#REF!/1000</f>
        <v>#REF!</v>
      </c>
      <c r="BG600" s="178" t="e">
        <f t="shared" si="676"/>
        <v>#REF!</v>
      </c>
    </row>
    <row r="601" ht="16" customHeight="1" spans="1:59">
      <c r="A601" s="22">
        <v>595</v>
      </c>
      <c r="B601" s="39" t="s">
        <v>6304</v>
      </c>
      <c r="C601" s="68" t="s">
        <v>6305</v>
      </c>
      <c r="D601" s="22">
        <v>172</v>
      </c>
      <c r="E601" s="22">
        <v>1</v>
      </c>
      <c r="F601" s="144">
        <v>82997</v>
      </c>
      <c r="G601" s="144" t="s">
        <v>3688</v>
      </c>
      <c r="H601" s="144" t="s">
        <v>3699</v>
      </c>
      <c r="I601" s="144" t="s">
        <v>5317</v>
      </c>
      <c r="J601" s="144" t="s">
        <v>5314</v>
      </c>
      <c r="K601" s="144">
        <f t="shared" si="666"/>
        <v>1.5</v>
      </c>
      <c r="L601" s="157">
        <v>1.5</v>
      </c>
      <c r="M601" s="171">
        <v>0.493333333333333</v>
      </c>
      <c r="N601" s="171">
        <v>0.0533333333333333</v>
      </c>
      <c r="O601" s="171"/>
      <c r="P601" s="171">
        <v>0.22</v>
      </c>
      <c r="Q601" s="171"/>
      <c r="R601" s="171"/>
      <c r="S601" s="171">
        <v>0.1</v>
      </c>
      <c r="T601" s="171">
        <v>0.133333333333333</v>
      </c>
      <c r="U601" s="171"/>
      <c r="V601" s="171"/>
      <c r="W601" s="22">
        <v>1</v>
      </c>
      <c r="X601" s="29">
        <v>8253.52</v>
      </c>
      <c r="Y601" s="29">
        <v>8253.52</v>
      </c>
      <c r="Z601" s="36">
        <v>3411.11</v>
      </c>
      <c r="AA601" s="36">
        <f t="shared" si="667"/>
        <v>1</v>
      </c>
      <c r="AB601" s="29"/>
      <c r="AC601" s="29" t="e">
        <f t="shared" si="668"/>
        <v>#REF!</v>
      </c>
      <c r="AD601" s="29" t="e">
        <f t="shared" si="669"/>
        <v>#REF!</v>
      </c>
      <c r="AE601" s="172" t="e">
        <f t="shared" si="670"/>
        <v>#REF!</v>
      </c>
      <c r="AF601" s="28"/>
      <c r="AG601" s="24">
        <v>1.5</v>
      </c>
      <c r="AH601" s="173">
        <f t="shared" si="671"/>
        <v>0.999999999999999</v>
      </c>
      <c r="AI601" s="173"/>
      <c r="AJ601" s="173">
        <f t="shared" si="672"/>
        <v>0.500000000000001</v>
      </c>
      <c r="AK601" s="134">
        <f t="shared" si="673"/>
        <v>1.5</v>
      </c>
      <c r="AL601" s="174">
        <f t="shared" ref="AL601:AU601" si="694">M601</f>
        <v>0.493333333333333</v>
      </c>
      <c r="AM601" s="174">
        <f t="shared" si="694"/>
        <v>0.0533333333333333</v>
      </c>
      <c r="AN601" s="174">
        <f t="shared" si="694"/>
        <v>0</v>
      </c>
      <c r="AO601" s="174">
        <f t="shared" si="694"/>
        <v>0.22</v>
      </c>
      <c r="AP601" s="174">
        <f t="shared" si="694"/>
        <v>0</v>
      </c>
      <c r="AQ601" s="174">
        <f t="shared" si="694"/>
        <v>0</v>
      </c>
      <c r="AR601" s="174">
        <f t="shared" si="694"/>
        <v>0.1</v>
      </c>
      <c r="AS601" s="174">
        <f t="shared" si="694"/>
        <v>0.133333333333333</v>
      </c>
      <c r="AT601" s="174">
        <f t="shared" si="694"/>
        <v>0</v>
      </c>
      <c r="AU601" s="174">
        <f t="shared" si="694"/>
        <v>0</v>
      </c>
      <c r="AV601" s="175">
        <f t="shared" si="675"/>
        <v>0.999999999999999</v>
      </c>
      <c r="AW601" s="176" t="e">
        <f>#REF!/1000</f>
        <v>#REF!</v>
      </c>
      <c r="AX601" s="176" t="e">
        <f>#REF!/1000</f>
        <v>#REF!</v>
      </c>
      <c r="AY601" s="176" t="e">
        <f>#REF!/1000</f>
        <v>#REF!</v>
      </c>
      <c r="AZ601" s="176" t="e">
        <f>#REF!/1000</f>
        <v>#REF!</v>
      </c>
      <c r="BA601" s="176" t="e">
        <f>#REF!/1000</f>
        <v>#REF!</v>
      </c>
      <c r="BB601" s="176" t="e">
        <f>#REF!/1000</f>
        <v>#REF!</v>
      </c>
      <c r="BC601" s="176" t="e">
        <f>#REF!/1000</f>
        <v>#REF!</v>
      </c>
      <c r="BD601" s="176" t="e">
        <f>#REF!/1000</f>
        <v>#REF!</v>
      </c>
      <c r="BE601" s="177" t="e">
        <f>#REF!/1000</f>
        <v>#REF!</v>
      </c>
      <c r="BF601" s="177" t="e">
        <f>#REF!/1000</f>
        <v>#REF!</v>
      </c>
      <c r="BG601" s="178" t="e">
        <f t="shared" si="676"/>
        <v>#REF!</v>
      </c>
    </row>
    <row r="602" ht="16" customHeight="1" spans="1:59">
      <c r="A602" s="22">
        <v>596</v>
      </c>
      <c r="B602" s="39" t="s">
        <v>6306</v>
      </c>
      <c r="C602" s="68" t="s">
        <v>6307</v>
      </c>
      <c r="D602" s="22">
        <v>172</v>
      </c>
      <c r="E602" s="22">
        <v>1</v>
      </c>
      <c r="F602" s="144">
        <v>82993</v>
      </c>
      <c r="G602" s="144" t="s">
        <v>3688</v>
      </c>
      <c r="H602" s="144" t="s">
        <v>3699</v>
      </c>
      <c r="I602" s="144" t="s">
        <v>5317</v>
      </c>
      <c r="J602" s="144" t="s">
        <v>5314</v>
      </c>
      <c r="K602" s="144">
        <f t="shared" si="666"/>
        <v>1.5</v>
      </c>
      <c r="L602" s="157">
        <v>1.5</v>
      </c>
      <c r="M602" s="171">
        <v>0.493333333333333</v>
      </c>
      <c r="N602" s="171">
        <v>0.0533333333333333</v>
      </c>
      <c r="O602" s="171"/>
      <c r="P602" s="171">
        <v>0.22</v>
      </c>
      <c r="Q602" s="171"/>
      <c r="R602" s="171"/>
      <c r="S602" s="171">
        <v>0.1</v>
      </c>
      <c r="T602" s="171">
        <v>0.133333333333333</v>
      </c>
      <c r="U602" s="171"/>
      <c r="V602" s="171"/>
      <c r="W602" s="22">
        <v>1</v>
      </c>
      <c r="X602" s="29">
        <v>7908.05</v>
      </c>
      <c r="Y602" s="29">
        <v>7908.05</v>
      </c>
      <c r="Z602" s="36">
        <v>2826.34</v>
      </c>
      <c r="AA602" s="36">
        <f t="shared" si="667"/>
        <v>1</v>
      </c>
      <c r="AB602" s="29"/>
      <c r="AC602" s="29" t="e">
        <f t="shared" si="668"/>
        <v>#REF!</v>
      </c>
      <c r="AD602" s="29" t="e">
        <f t="shared" si="669"/>
        <v>#REF!</v>
      </c>
      <c r="AE602" s="172" t="e">
        <f t="shared" si="670"/>
        <v>#REF!</v>
      </c>
      <c r="AF602" s="28"/>
      <c r="AG602" s="24">
        <v>1.5</v>
      </c>
      <c r="AH602" s="173">
        <f t="shared" si="671"/>
        <v>0.999999999999999</v>
      </c>
      <c r="AI602" s="173"/>
      <c r="AJ602" s="173">
        <f t="shared" si="672"/>
        <v>0.500000000000001</v>
      </c>
      <c r="AK602" s="134">
        <f t="shared" si="673"/>
        <v>1.5</v>
      </c>
      <c r="AL602" s="174">
        <f t="shared" ref="AL602:AU602" si="695">M602</f>
        <v>0.493333333333333</v>
      </c>
      <c r="AM602" s="174">
        <f t="shared" si="695"/>
        <v>0.0533333333333333</v>
      </c>
      <c r="AN602" s="174">
        <f t="shared" si="695"/>
        <v>0</v>
      </c>
      <c r="AO602" s="174">
        <f t="shared" si="695"/>
        <v>0.22</v>
      </c>
      <c r="AP602" s="174">
        <f t="shared" si="695"/>
        <v>0</v>
      </c>
      <c r="AQ602" s="174">
        <f t="shared" si="695"/>
        <v>0</v>
      </c>
      <c r="AR602" s="174">
        <f t="shared" si="695"/>
        <v>0.1</v>
      </c>
      <c r="AS602" s="174">
        <f t="shared" si="695"/>
        <v>0.133333333333333</v>
      </c>
      <c r="AT602" s="174">
        <f t="shared" si="695"/>
        <v>0</v>
      </c>
      <c r="AU602" s="174">
        <f t="shared" si="695"/>
        <v>0</v>
      </c>
      <c r="AV602" s="175">
        <f t="shared" si="675"/>
        <v>0.999999999999999</v>
      </c>
      <c r="AW602" s="176" t="e">
        <f>#REF!/1000</f>
        <v>#REF!</v>
      </c>
      <c r="AX602" s="176" t="e">
        <f>#REF!/1000</f>
        <v>#REF!</v>
      </c>
      <c r="AY602" s="176" t="e">
        <f>#REF!/1000</f>
        <v>#REF!</v>
      </c>
      <c r="AZ602" s="176" t="e">
        <f>#REF!/1000</f>
        <v>#REF!</v>
      </c>
      <c r="BA602" s="176" t="e">
        <f>#REF!/1000</f>
        <v>#REF!</v>
      </c>
      <c r="BB602" s="176" t="e">
        <f>#REF!/1000</f>
        <v>#REF!</v>
      </c>
      <c r="BC602" s="176" t="e">
        <f>#REF!/1000</f>
        <v>#REF!</v>
      </c>
      <c r="BD602" s="176" t="e">
        <f>#REF!/1000</f>
        <v>#REF!</v>
      </c>
      <c r="BE602" s="177" t="e">
        <f>#REF!/1000</f>
        <v>#REF!</v>
      </c>
      <c r="BF602" s="177" t="e">
        <f>#REF!/1000</f>
        <v>#REF!</v>
      </c>
      <c r="BG602" s="178" t="e">
        <f t="shared" si="676"/>
        <v>#REF!</v>
      </c>
    </row>
    <row r="603" ht="16" customHeight="1" spans="1:59">
      <c r="A603" s="22">
        <v>597</v>
      </c>
      <c r="B603" s="39" t="s">
        <v>6308</v>
      </c>
      <c r="C603" s="68" t="s">
        <v>6309</v>
      </c>
      <c r="D603" s="22">
        <v>172</v>
      </c>
      <c r="E603" s="22">
        <v>2</v>
      </c>
      <c r="F603" s="144">
        <v>83013</v>
      </c>
      <c r="G603" s="144" t="s">
        <v>3688</v>
      </c>
      <c r="H603" s="144" t="s">
        <v>3699</v>
      </c>
      <c r="I603" s="144" t="s">
        <v>5317</v>
      </c>
      <c r="J603" s="144" t="s">
        <v>5314</v>
      </c>
      <c r="K603" s="144">
        <f t="shared" si="666"/>
        <v>0.75</v>
      </c>
      <c r="L603" s="157">
        <v>1.5</v>
      </c>
      <c r="M603" s="171">
        <v>0.493333333333333</v>
      </c>
      <c r="N603" s="171">
        <v>0.0533333333333333</v>
      </c>
      <c r="O603" s="171"/>
      <c r="P603" s="171">
        <v>0.22</v>
      </c>
      <c r="Q603" s="171"/>
      <c r="R603" s="171"/>
      <c r="S603" s="171">
        <v>0.1</v>
      </c>
      <c r="T603" s="171">
        <v>0.133333333333333</v>
      </c>
      <c r="U603" s="171"/>
      <c r="V603" s="171"/>
      <c r="W603" s="22">
        <v>2</v>
      </c>
      <c r="X603" s="29">
        <v>4045.115</v>
      </c>
      <c r="Y603" s="29">
        <v>8090.23</v>
      </c>
      <c r="Z603" s="36">
        <v>2553.46</v>
      </c>
      <c r="AA603" s="36">
        <f t="shared" si="667"/>
        <v>2</v>
      </c>
      <c r="AB603" s="29"/>
      <c r="AC603" s="29" t="e">
        <f t="shared" si="668"/>
        <v>#REF!</v>
      </c>
      <c r="AD603" s="29" t="e">
        <f t="shared" si="669"/>
        <v>#REF!</v>
      </c>
      <c r="AE603" s="172" t="e">
        <f t="shared" si="670"/>
        <v>#REF!</v>
      </c>
      <c r="AF603" s="28"/>
      <c r="AG603" s="24">
        <v>1.5</v>
      </c>
      <c r="AH603" s="173">
        <f t="shared" si="671"/>
        <v>0.999999999999999</v>
      </c>
      <c r="AI603" s="173"/>
      <c r="AJ603" s="173">
        <f t="shared" si="672"/>
        <v>0.500000000000001</v>
      </c>
      <c r="AK603" s="134">
        <f t="shared" si="673"/>
        <v>0.75</v>
      </c>
      <c r="AL603" s="174">
        <f t="shared" ref="AL603:AU603" si="696">M603</f>
        <v>0.493333333333333</v>
      </c>
      <c r="AM603" s="174">
        <f t="shared" si="696"/>
        <v>0.0533333333333333</v>
      </c>
      <c r="AN603" s="174">
        <f t="shared" si="696"/>
        <v>0</v>
      </c>
      <c r="AO603" s="174">
        <f t="shared" si="696"/>
        <v>0.22</v>
      </c>
      <c r="AP603" s="174">
        <f t="shared" si="696"/>
        <v>0</v>
      </c>
      <c r="AQ603" s="174">
        <f t="shared" si="696"/>
        <v>0</v>
      </c>
      <c r="AR603" s="174">
        <f t="shared" si="696"/>
        <v>0.1</v>
      </c>
      <c r="AS603" s="174">
        <f t="shared" si="696"/>
        <v>0.133333333333333</v>
      </c>
      <c r="AT603" s="174">
        <f t="shared" si="696"/>
        <v>0</v>
      </c>
      <c r="AU603" s="174">
        <f t="shared" si="696"/>
        <v>0</v>
      </c>
      <c r="AV603" s="175">
        <f t="shared" si="675"/>
        <v>0.999999999999999</v>
      </c>
      <c r="AW603" s="176" t="e">
        <f>#REF!/1000</f>
        <v>#REF!</v>
      </c>
      <c r="AX603" s="176" t="e">
        <f>#REF!/1000</f>
        <v>#REF!</v>
      </c>
      <c r="AY603" s="176" t="e">
        <f>#REF!/1000</f>
        <v>#REF!</v>
      </c>
      <c r="AZ603" s="176" t="e">
        <f>#REF!/1000</f>
        <v>#REF!</v>
      </c>
      <c r="BA603" s="176" t="e">
        <f>#REF!/1000</f>
        <v>#REF!</v>
      </c>
      <c r="BB603" s="176" t="e">
        <f>#REF!/1000</f>
        <v>#REF!</v>
      </c>
      <c r="BC603" s="176" t="e">
        <f>#REF!/1000</f>
        <v>#REF!</v>
      </c>
      <c r="BD603" s="176" t="e">
        <f>#REF!/1000</f>
        <v>#REF!</v>
      </c>
      <c r="BE603" s="177" t="e">
        <f>#REF!/1000</f>
        <v>#REF!</v>
      </c>
      <c r="BF603" s="177" t="e">
        <f>#REF!/1000</f>
        <v>#REF!</v>
      </c>
      <c r="BG603" s="178" t="e">
        <f t="shared" si="676"/>
        <v>#REF!</v>
      </c>
    </row>
    <row r="604" ht="16" customHeight="1" spans="1:59">
      <c r="A604" s="22">
        <v>598</v>
      </c>
      <c r="B604" s="39" t="s">
        <v>6310</v>
      </c>
      <c r="C604" s="68" t="s">
        <v>6311</v>
      </c>
      <c r="D604" s="22">
        <v>140</v>
      </c>
      <c r="E604" s="22">
        <v>1</v>
      </c>
      <c r="F604" s="144">
        <v>83048</v>
      </c>
      <c r="G604" s="144" t="s">
        <v>3688</v>
      </c>
      <c r="H604" s="144" t="s">
        <v>3699</v>
      </c>
      <c r="I604" s="144" t="s">
        <v>5317</v>
      </c>
      <c r="J604" s="144" t="s">
        <v>5314</v>
      </c>
      <c r="K604" s="144">
        <f t="shared" si="666"/>
        <v>1</v>
      </c>
      <c r="L604" s="157">
        <v>1</v>
      </c>
      <c r="M604" s="171">
        <v>0.5</v>
      </c>
      <c r="N604" s="171">
        <v>0.05</v>
      </c>
      <c r="O604" s="171"/>
      <c r="P604" s="171">
        <v>0.22</v>
      </c>
      <c r="Q604" s="171"/>
      <c r="R604" s="171"/>
      <c r="S604" s="171">
        <v>0.1</v>
      </c>
      <c r="T604" s="171">
        <v>0.13</v>
      </c>
      <c r="U604" s="171"/>
      <c r="V604" s="171"/>
      <c r="W604" s="22">
        <v>1</v>
      </c>
      <c r="X604" s="29">
        <v>3751.61</v>
      </c>
      <c r="Y604" s="29">
        <v>3751.61</v>
      </c>
      <c r="Z604" s="36">
        <v>1150.03</v>
      </c>
      <c r="AA604" s="36">
        <f t="shared" si="667"/>
        <v>1</v>
      </c>
      <c r="AB604" s="29"/>
      <c r="AC604" s="29" t="e">
        <f t="shared" si="668"/>
        <v>#REF!</v>
      </c>
      <c r="AD604" s="29" t="e">
        <f t="shared" si="669"/>
        <v>#REF!</v>
      </c>
      <c r="AE604" s="172" t="e">
        <f t="shared" si="670"/>
        <v>#REF!</v>
      </c>
      <c r="AF604" s="28"/>
      <c r="AG604" s="24">
        <v>10</v>
      </c>
      <c r="AH604" s="173">
        <f t="shared" si="671"/>
        <v>1</v>
      </c>
      <c r="AI604" s="173">
        <v>10</v>
      </c>
      <c r="AJ604" s="173">
        <f t="shared" si="672"/>
        <v>9</v>
      </c>
      <c r="AK604" s="134">
        <f t="shared" si="673"/>
        <v>1</v>
      </c>
      <c r="AL604" s="174">
        <f t="shared" ref="AL604:AU604" si="697">M604</f>
        <v>0.5</v>
      </c>
      <c r="AM604" s="174">
        <f t="shared" si="697"/>
        <v>0.05</v>
      </c>
      <c r="AN604" s="174">
        <f t="shared" si="697"/>
        <v>0</v>
      </c>
      <c r="AO604" s="174">
        <f t="shared" si="697"/>
        <v>0.22</v>
      </c>
      <c r="AP604" s="174">
        <f t="shared" si="697"/>
        <v>0</v>
      </c>
      <c r="AQ604" s="174">
        <f t="shared" si="697"/>
        <v>0</v>
      </c>
      <c r="AR604" s="174">
        <f t="shared" si="697"/>
        <v>0.1</v>
      </c>
      <c r="AS604" s="174">
        <f t="shared" si="697"/>
        <v>0.13</v>
      </c>
      <c r="AT604" s="174">
        <f t="shared" si="697"/>
        <v>0</v>
      </c>
      <c r="AU604" s="174">
        <f t="shared" si="697"/>
        <v>0</v>
      </c>
      <c r="AV604" s="175">
        <f t="shared" si="675"/>
        <v>1</v>
      </c>
      <c r="AW604" s="176" t="e">
        <f>#REF!/1000</f>
        <v>#REF!</v>
      </c>
      <c r="AX604" s="176" t="e">
        <f>#REF!/1000</f>
        <v>#REF!</v>
      </c>
      <c r="AY604" s="176" t="e">
        <f>#REF!/1000</f>
        <v>#REF!</v>
      </c>
      <c r="AZ604" s="176" t="e">
        <f>#REF!/1000</f>
        <v>#REF!</v>
      </c>
      <c r="BA604" s="176" t="e">
        <f>#REF!/1000</f>
        <v>#REF!</v>
      </c>
      <c r="BB604" s="176" t="e">
        <f>#REF!/1000</f>
        <v>#REF!</v>
      </c>
      <c r="BC604" s="176" t="e">
        <f>#REF!/1000</f>
        <v>#REF!</v>
      </c>
      <c r="BD604" s="176" t="e">
        <f>#REF!/1000</f>
        <v>#REF!</v>
      </c>
      <c r="BE604" s="177" t="e">
        <f>#REF!/1000</f>
        <v>#REF!</v>
      </c>
      <c r="BF604" s="177" t="e">
        <f>#REF!/1000</f>
        <v>#REF!</v>
      </c>
      <c r="BG604" s="178" t="e">
        <f t="shared" si="676"/>
        <v>#REF!</v>
      </c>
    </row>
    <row r="605" ht="16" customHeight="1" spans="1:59">
      <c r="A605" s="22">
        <v>599</v>
      </c>
      <c r="B605" s="39" t="s">
        <v>6312</v>
      </c>
      <c r="C605" s="68" t="s">
        <v>6313</v>
      </c>
      <c r="D605" s="22">
        <v>172</v>
      </c>
      <c r="E605" s="22">
        <v>1</v>
      </c>
      <c r="F605" s="144">
        <v>83063</v>
      </c>
      <c r="G605" s="144" t="s">
        <v>3688</v>
      </c>
      <c r="H605" s="144" t="s">
        <v>3699</v>
      </c>
      <c r="I605" s="144" t="s">
        <v>5317</v>
      </c>
      <c r="J605" s="144" t="s">
        <v>5314</v>
      </c>
      <c r="K605" s="144">
        <f t="shared" si="666"/>
        <v>1.5</v>
      </c>
      <c r="L605" s="157">
        <v>1.5</v>
      </c>
      <c r="M605" s="171">
        <v>0.353333333333333</v>
      </c>
      <c r="N605" s="171">
        <v>0.02</v>
      </c>
      <c r="O605" s="171">
        <v>0.08</v>
      </c>
      <c r="P605" s="171">
        <v>0.146666666666667</v>
      </c>
      <c r="Q605" s="171"/>
      <c r="R605" s="171"/>
      <c r="S605" s="171">
        <v>0.253333333333333</v>
      </c>
      <c r="T605" s="171">
        <v>0.146666666666667</v>
      </c>
      <c r="U605" s="171"/>
      <c r="V605" s="171"/>
      <c r="W605" s="22">
        <v>1</v>
      </c>
      <c r="X605" s="29">
        <v>1994.61</v>
      </c>
      <c r="Y605" s="29">
        <v>1994.61</v>
      </c>
      <c r="Z605" s="36">
        <v>604.25</v>
      </c>
      <c r="AA605" s="36">
        <f t="shared" si="667"/>
        <v>1</v>
      </c>
      <c r="AB605" s="29"/>
      <c r="AC605" s="29" t="e">
        <f t="shared" si="668"/>
        <v>#REF!</v>
      </c>
      <c r="AD605" s="29" t="e">
        <f t="shared" si="669"/>
        <v>#REF!</v>
      </c>
      <c r="AE605" s="172" t="e">
        <f t="shared" si="670"/>
        <v>#REF!</v>
      </c>
      <c r="AF605" s="28"/>
      <c r="AG605" s="24">
        <v>1.5</v>
      </c>
      <c r="AH605" s="173">
        <f t="shared" si="671"/>
        <v>1</v>
      </c>
      <c r="AI605" s="173"/>
      <c r="AJ605" s="173">
        <f t="shared" si="672"/>
        <v>0.5</v>
      </c>
      <c r="AK605" s="134">
        <f t="shared" si="673"/>
        <v>1.5</v>
      </c>
      <c r="AL605" s="174">
        <f t="shared" ref="AL605:AU605" si="698">M605</f>
        <v>0.353333333333333</v>
      </c>
      <c r="AM605" s="174">
        <f t="shared" si="698"/>
        <v>0.02</v>
      </c>
      <c r="AN605" s="174">
        <f t="shared" si="698"/>
        <v>0.08</v>
      </c>
      <c r="AO605" s="174">
        <f t="shared" si="698"/>
        <v>0.146666666666667</v>
      </c>
      <c r="AP605" s="174">
        <f t="shared" si="698"/>
        <v>0</v>
      </c>
      <c r="AQ605" s="174">
        <f t="shared" si="698"/>
        <v>0</v>
      </c>
      <c r="AR605" s="174">
        <f t="shared" si="698"/>
        <v>0.253333333333333</v>
      </c>
      <c r="AS605" s="174">
        <f t="shared" si="698"/>
        <v>0.146666666666667</v>
      </c>
      <c r="AT605" s="174">
        <f t="shared" si="698"/>
        <v>0</v>
      </c>
      <c r="AU605" s="174">
        <f t="shared" si="698"/>
        <v>0</v>
      </c>
      <c r="AV605" s="175">
        <f t="shared" si="675"/>
        <v>1</v>
      </c>
      <c r="AW605" s="176" t="e">
        <f>#REF!/1000</f>
        <v>#REF!</v>
      </c>
      <c r="AX605" s="176" t="e">
        <f>#REF!/1000</f>
        <v>#REF!</v>
      </c>
      <c r="AY605" s="176" t="e">
        <f>#REF!/1000</f>
        <v>#REF!</v>
      </c>
      <c r="AZ605" s="176" t="e">
        <f>#REF!/1000</f>
        <v>#REF!</v>
      </c>
      <c r="BA605" s="176" t="e">
        <f>#REF!/1000</f>
        <v>#REF!</v>
      </c>
      <c r="BB605" s="176" t="e">
        <f>#REF!/1000</f>
        <v>#REF!</v>
      </c>
      <c r="BC605" s="176" t="e">
        <f>#REF!/1000</f>
        <v>#REF!</v>
      </c>
      <c r="BD605" s="176" t="e">
        <f>#REF!/1000</f>
        <v>#REF!</v>
      </c>
      <c r="BE605" s="177" t="e">
        <f>#REF!/1000</f>
        <v>#REF!</v>
      </c>
      <c r="BF605" s="177" t="e">
        <f>#REF!/1000</f>
        <v>#REF!</v>
      </c>
      <c r="BG605" s="178" t="e">
        <f t="shared" si="676"/>
        <v>#REF!</v>
      </c>
    </row>
    <row r="606" ht="16" customHeight="1" spans="1:59">
      <c r="A606" s="22">
        <v>600</v>
      </c>
      <c r="B606" s="39" t="s">
        <v>6314</v>
      </c>
      <c r="C606" s="68" t="s">
        <v>6315</v>
      </c>
      <c r="D606" s="22">
        <v>172</v>
      </c>
      <c r="E606" s="22">
        <v>1</v>
      </c>
      <c r="F606" s="144">
        <v>83077</v>
      </c>
      <c r="G606" s="144" t="s">
        <v>3688</v>
      </c>
      <c r="H606" s="144" t="s">
        <v>3699</v>
      </c>
      <c r="I606" s="144" t="s">
        <v>5317</v>
      </c>
      <c r="J606" s="144" t="s">
        <v>5314</v>
      </c>
      <c r="K606" s="144">
        <f t="shared" si="666"/>
        <v>1.5</v>
      </c>
      <c r="L606" s="157">
        <v>1.5</v>
      </c>
      <c r="M606" s="171">
        <v>0.493333333333333</v>
      </c>
      <c r="N606" s="171">
        <v>0.0533333333333333</v>
      </c>
      <c r="O606" s="171"/>
      <c r="P606" s="171">
        <v>0.22</v>
      </c>
      <c r="Q606" s="171"/>
      <c r="R606" s="171"/>
      <c r="S606" s="171">
        <v>0.1</v>
      </c>
      <c r="T606" s="171">
        <v>0.133333333333333</v>
      </c>
      <c r="U606" s="171"/>
      <c r="V606" s="171"/>
      <c r="W606" s="22">
        <v>1</v>
      </c>
      <c r="X606" s="29">
        <v>412.25</v>
      </c>
      <c r="Y606" s="29">
        <v>412.25</v>
      </c>
      <c r="Z606" s="36">
        <v>116.95</v>
      </c>
      <c r="AA606" s="36">
        <f t="shared" si="667"/>
        <v>1</v>
      </c>
      <c r="AB606" s="29"/>
      <c r="AC606" s="29" t="e">
        <f t="shared" si="668"/>
        <v>#REF!</v>
      </c>
      <c r="AD606" s="29" t="e">
        <f t="shared" si="669"/>
        <v>#REF!</v>
      </c>
      <c r="AE606" s="172" t="e">
        <f t="shared" si="670"/>
        <v>#REF!</v>
      </c>
      <c r="AF606" s="28"/>
      <c r="AG606" s="24">
        <v>1.5</v>
      </c>
      <c r="AH606" s="173">
        <f t="shared" si="671"/>
        <v>0.999999999999999</v>
      </c>
      <c r="AI606" s="173"/>
      <c r="AJ606" s="173">
        <f t="shared" si="672"/>
        <v>0.500000000000001</v>
      </c>
      <c r="AK606" s="134">
        <f t="shared" si="673"/>
        <v>1.5</v>
      </c>
      <c r="AL606" s="174">
        <f t="shared" ref="AL606:AU606" si="699">M606</f>
        <v>0.493333333333333</v>
      </c>
      <c r="AM606" s="174">
        <f t="shared" si="699"/>
        <v>0.0533333333333333</v>
      </c>
      <c r="AN606" s="174">
        <f t="shared" si="699"/>
        <v>0</v>
      </c>
      <c r="AO606" s="174">
        <f t="shared" si="699"/>
        <v>0.22</v>
      </c>
      <c r="AP606" s="174">
        <f t="shared" si="699"/>
        <v>0</v>
      </c>
      <c r="AQ606" s="174">
        <f t="shared" si="699"/>
        <v>0</v>
      </c>
      <c r="AR606" s="174">
        <f t="shared" si="699"/>
        <v>0.1</v>
      </c>
      <c r="AS606" s="174">
        <f t="shared" si="699"/>
        <v>0.133333333333333</v>
      </c>
      <c r="AT606" s="174">
        <f t="shared" si="699"/>
        <v>0</v>
      </c>
      <c r="AU606" s="174">
        <f t="shared" si="699"/>
        <v>0</v>
      </c>
      <c r="AV606" s="175">
        <f t="shared" si="675"/>
        <v>0.999999999999999</v>
      </c>
      <c r="AW606" s="176" t="e">
        <f>#REF!/1000</f>
        <v>#REF!</v>
      </c>
      <c r="AX606" s="176" t="e">
        <f>#REF!/1000</f>
        <v>#REF!</v>
      </c>
      <c r="AY606" s="176" t="e">
        <f>#REF!/1000</f>
        <v>#REF!</v>
      </c>
      <c r="AZ606" s="176" t="e">
        <f>#REF!/1000</f>
        <v>#REF!</v>
      </c>
      <c r="BA606" s="176" t="e">
        <f>#REF!/1000</f>
        <v>#REF!</v>
      </c>
      <c r="BB606" s="176" t="e">
        <f>#REF!/1000</f>
        <v>#REF!</v>
      </c>
      <c r="BC606" s="176" t="e">
        <f>#REF!/1000</f>
        <v>#REF!</v>
      </c>
      <c r="BD606" s="176" t="e">
        <f>#REF!/1000</f>
        <v>#REF!</v>
      </c>
      <c r="BE606" s="177" t="e">
        <f>#REF!/1000</f>
        <v>#REF!</v>
      </c>
      <c r="BF606" s="177" t="e">
        <f>#REF!/1000</f>
        <v>#REF!</v>
      </c>
      <c r="BG606" s="178" t="e">
        <f t="shared" si="676"/>
        <v>#REF!</v>
      </c>
    </row>
    <row r="607" ht="16" customHeight="1" spans="1:59">
      <c r="A607" s="22">
        <v>601</v>
      </c>
      <c r="B607" s="39" t="s">
        <v>6316</v>
      </c>
      <c r="C607" s="68" t="s">
        <v>6317</v>
      </c>
      <c r="D607" s="22">
        <v>172</v>
      </c>
      <c r="E607" s="22">
        <v>1</v>
      </c>
      <c r="F607" s="144">
        <v>83049</v>
      </c>
      <c r="G607" s="144" t="s">
        <v>3688</v>
      </c>
      <c r="H607" s="144" t="s">
        <v>3699</v>
      </c>
      <c r="I607" s="144" t="s">
        <v>5317</v>
      </c>
      <c r="J607" s="144" t="s">
        <v>5314</v>
      </c>
      <c r="K607" s="144">
        <f t="shared" si="666"/>
        <v>1.5</v>
      </c>
      <c r="L607" s="157">
        <v>1.5</v>
      </c>
      <c r="M607" s="171">
        <v>0.493333333333333</v>
      </c>
      <c r="N607" s="171">
        <v>0.0533333333333333</v>
      </c>
      <c r="O607" s="171"/>
      <c r="P607" s="171">
        <v>0.22</v>
      </c>
      <c r="Q607" s="171"/>
      <c r="R607" s="171"/>
      <c r="S607" s="171">
        <v>0.1</v>
      </c>
      <c r="T607" s="171">
        <v>0.133333333333333</v>
      </c>
      <c r="U607" s="171"/>
      <c r="V607" s="171"/>
      <c r="W607" s="22">
        <v>1</v>
      </c>
      <c r="X607" s="29">
        <v>173.49</v>
      </c>
      <c r="Y607" s="29">
        <v>173.49</v>
      </c>
      <c r="Z607" s="36">
        <v>48.73</v>
      </c>
      <c r="AA607" s="36">
        <f t="shared" si="667"/>
        <v>1</v>
      </c>
      <c r="AB607" s="29"/>
      <c r="AC607" s="29" t="e">
        <f t="shared" si="668"/>
        <v>#REF!</v>
      </c>
      <c r="AD607" s="29" t="e">
        <f t="shared" si="669"/>
        <v>#REF!</v>
      </c>
      <c r="AE607" s="172" t="e">
        <f t="shared" si="670"/>
        <v>#REF!</v>
      </c>
      <c r="AF607" s="28"/>
      <c r="AG607" s="24">
        <v>1.5</v>
      </c>
      <c r="AH607" s="173">
        <f t="shared" si="671"/>
        <v>0.999999999999999</v>
      </c>
      <c r="AI607" s="173"/>
      <c r="AJ607" s="173">
        <f t="shared" si="672"/>
        <v>0.500000000000001</v>
      </c>
      <c r="AK607" s="134">
        <f t="shared" si="673"/>
        <v>1.5</v>
      </c>
      <c r="AL607" s="174">
        <f t="shared" ref="AL607:AU607" si="700">M607</f>
        <v>0.493333333333333</v>
      </c>
      <c r="AM607" s="174">
        <f t="shared" si="700"/>
        <v>0.0533333333333333</v>
      </c>
      <c r="AN607" s="174">
        <f t="shared" si="700"/>
        <v>0</v>
      </c>
      <c r="AO607" s="174">
        <f t="shared" si="700"/>
        <v>0.22</v>
      </c>
      <c r="AP607" s="174">
        <f t="shared" si="700"/>
        <v>0</v>
      </c>
      <c r="AQ607" s="174">
        <f t="shared" si="700"/>
        <v>0</v>
      </c>
      <c r="AR607" s="174">
        <f t="shared" si="700"/>
        <v>0.1</v>
      </c>
      <c r="AS607" s="174">
        <f t="shared" si="700"/>
        <v>0.133333333333333</v>
      </c>
      <c r="AT607" s="174">
        <f t="shared" si="700"/>
        <v>0</v>
      </c>
      <c r="AU607" s="174">
        <f t="shared" si="700"/>
        <v>0</v>
      </c>
      <c r="AV607" s="175">
        <f t="shared" si="675"/>
        <v>0.999999999999999</v>
      </c>
      <c r="AW607" s="176" t="e">
        <f>#REF!/1000</f>
        <v>#REF!</v>
      </c>
      <c r="AX607" s="176" t="e">
        <f>#REF!/1000</f>
        <v>#REF!</v>
      </c>
      <c r="AY607" s="176" t="e">
        <f>#REF!/1000</f>
        <v>#REF!</v>
      </c>
      <c r="AZ607" s="176" t="e">
        <f>#REF!/1000</f>
        <v>#REF!</v>
      </c>
      <c r="BA607" s="176" t="e">
        <f>#REF!/1000</f>
        <v>#REF!</v>
      </c>
      <c r="BB607" s="176" t="e">
        <f>#REF!/1000</f>
        <v>#REF!</v>
      </c>
      <c r="BC607" s="176" t="e">
        <f>#REF!/1000</f>
        <v>#REF!</v>
      </c>
      <c r="BD607" s="176" t="e">
        <f>#REF!/1000</f>
        <v>#REF!</v>
      </c>
      <c r="BE607" s="177" t="e">
        <f>#REF!/1000</f>
        <v>#REF!</v>
      </c>
      <c r="BF607" s="177" t="e">
        <f>#REF!/1000</f>
        <v>#REF!</v>
      </c>
      <c r="BG607" s="178" t="e">
        <f t="shared" si="676"/>
        <v>#REF!</v>
      </c>
    </row>
    <row r="608" ht="16" customHeight="1" spans="1:59">
      <c r="A608" s="22">
        <v>602</v>
      </c>
      <c r="B608" s="39" t="s">
        <v>6318</v>
      </c>
      <c r="C608" s="68" t="s">
        <v>6319</v>
      </c>
      <c r="D608" s="22">
        <v>168</v>
      </c>
      <c r="E608" s="22">
        <v>1</v>
      </c>
      <c r="F608" s="144">
        <v>82985</v>
      </c>
      <c r="G608" s="144" t="s">
        <v>3704</v>
      </c>
      <c r="H608" s="144" t="s">
        <v>3704</v>
      </c>
      <c r="I608" s="144" t="s">
        <v>5321</v>
      </c>
      <c r="J608" s="144" t="s">
        <v>5314</v>
      </c>
      <c r="K608" s="144">
        <f t="shared" si="666"/>
        <v>1.5</v>
      </c>
      <c r="L608" s="157">
        <v>1.5</v>
      </c>
      <c r="M608" s="171">
        <v>0.493333333333333</v>
      </c>
      <c r="N608" s="171">
        <v>0.0533333333333333</v>
      </c>
      <c r="O608" s="171"/>
      <c r="P608" s="171">
        <v>0.22</v>
      </c>
      <c r="Q608" s="171"/>
      <c r="R608" s="171"/>
      <c r="S608" s="171">
        <v>0.1</v>
      </c>
      <c r="T608" s="171">
        <v>0.133333333333333</v>
      </c>
      <c r="U608" s="171"/>
      <c r="V608" s="171"/>
      <c r="W608" s="22">
        <v>1</v>
      </c>
      <c r="X608" s="29">
        <v>9553.08</v>
      </c>
      <c r="Y608" s="29">
        <v>9553.08</v>
      </c>
      <c r="Z608" s="36">
        <v>3800.95</v>
      </c>
      <c r="AA608" s="36">
        <f t="shared" si="667"/>
        <v>1</v>
      </c>
      <c r="AB608" s="29"/>
      <c r="AC608" s="29" t="e">
        <f t="shared" si="668"/>
        <v>#REF!</v>
      </c>
      <c r="AD608" s="29" t="e">
        <f t="shared" si="669"/>
        <v>#REF!</v>
      </c>
      <c r="AE608" s="172" t="e">
        <f t="shared" si="670"/>
        <v>#REF!</v>
      </c>
      <c r="AF608" s="28"/>
      <c r="AG608" s="24">
        <v>1.5</v>
      </c>
      <c r="AH608" s="173">
        <f t="shared" si="671"/>
        <v>0.999999999999999</v>
      </c>
      <c r="AI608" s="173"/>
      <c r="AJ608" s="173">
        <f t="shared" si="672"/>
        <v>0.500000000000001</v>
      </c>
      <c r="AK608" s="134">
        <f t="shared" si="673"/>
        <v>1.5</v>
      </c>
      <c r="AL608" s="174">
        <f t="shared" ref="AL608:AU608" si="701">M608</f>
        <v>0.493333333333333</v>
      </c>
      <c r="AM608" s="174">
        <f t="shared" si="701"/>
        <v>0.0533333333333333</v>
      </c>
      <c r="AN608" s="174">
        <f t="shared" si="701"/>
        <v>0</v>
      </c>
      <c r="AO608" s="174">
        <f t="shared" si="701"/>
        <v>0.22</v>
      </c>
      <c r="AP608" s="174">
        <f t="shared" si="701"/>
        <v>0</v>
      </c>
      <c r="AQ608" s="174">
        <f t="shared" si="701"/>
        <v>0</v>
      </c>
      <c r="AR608" s="174">
        <f t="shared" si="701"/>
        <v>0.1</v>
      </c>
      <c r="AS608" s="174">
        <f t="shared" si="701"/>
        <v>0.133333333333333</v>
      </c>
      <c r="AT608" s="174">
        <f t="shared" si="701"/>
        <v>0</v>
      </c>
      <c r="AU608" s="174">
        <f t="shared" si="701"/>
        <v>0</v>
      </c>
      <c r="AV608" s="175">
        <f t="shared" si="675"/>
        <v>0.999999999999999</v>
      </c>
      <c r="AW608" s="176" t="e">
        <f>#REF!/1000</f>
        <v>#REF!</v>
      </c>
      <c r="AX608" s="176" t="e">
        <f>#REF!/1000</f>
        <v>#REF!</v>
      </c>
      <c r="AY608" s="176" t="e">
        <f>#REF!/1000</f>
        <v>#REF!</v>
      </c>
      <c r="AZ608" s="176" t="e">
        <f>#REF!/1000</f>
        <v>#REF!</v>
      </c>
      <c r="BA608" s="176" t="e">
        <f>#REF!/1000</f>
        <v>#REF!</v>
      </c>
      <c r="BB608" s="176" t="e">
        <f>#REF!/1000</f>
        <v>#REF!</v>
      </c>
      <c r="BC608" s="176" t="e">
        <f>#REF!/1000</f>
        <v>#REF!</v>
      </c>
      <c r="BD608" s="176" t="e">
        <f>#REF!/1000</f>
        <v>#REF!</v>
      </c>
      <c r="BE608" s="177" t="e">
        <f>#REF!/1000</f>
        <v>#REF!</v>
      </c>
      <c r="BF608" s="177" t="e">
        <f>#REF!/1000</f>
        <v>#REF!</v>
      </c>
      <c r="BG608" s="178" t="e">
        <f t="shared" si="676"/>
        <v>#REF!</v>
      </c>
    </row>
    <row r="609" ht="16" customHeight="1" spans="1:59">
      <c r="A609" s="22">
        <v>603</v>
      </c>
      <c r="B609" s="39" t="s">
        <v>6320</v>
      </c>
      <c r="C609" s="68" t="s">
        <v>6321</v>
      </c>
      <c r="D609" s="22">
        <v>165</v>
      </c>
      <c r="E609" s="22">
        <v>1</v>
      </c>
      <c r="F609" s="144">
        <v>82976</v>
      </c>
      <c r="G609" s="144" t="s">
        <v>3704</v>
      </c>
      <c r="H609" s="144" t="s">
        <v>3704</v>
      </c>
      <c r="I609" s="144" t="s">
        <v>5321</v>
      </c>
      <c r="J609" s="144" t="s">
        <v>5314</v>
      </c>
      <c r="K609" s="144">
        <f t="shared" si="666"/>
        <v>1.5</v>
      </c>
      <c r="L609" s="157">
        <v>1.5</v>
      </c>
      <c r="M609" s="171">
        <v>0.493333333333333</v>
      </c>
      <c r="N609" s="171">
        <v>0.0533333333333333</v>
      </c>
      <c r="O609" s="171"/>
      <c r="P609" s="171">
        <v>0.22</v>
      </c>
      <c r="Q609" s="171"/>
      <c r="R609" s="171"/>
      <c r="S609" s="171">
        <v>0.1</v>
      </c>
      <c r="T609" s="171">
        <v>0.133333333333333</v>
      </c>
      <c r="U609" s="171"/>
      <c r="V609" s="171"/>
      <c r="W609" s="22">
        <v>1</v>
      </c>
      <c r="X609" s="29">
        <v>9519.93</v>
      </c>
      <c r="Y609" s="29">
        <v>9519.93</v>
      </c>
      <c r="Z609" s="36">
        <v>3800.95</v>
      </c>
      <c r="AA609" s="36">
        <f t="shared" si="667"/>
        <v>1</v>
      </c>
      <c r="AB609" s="29"/>
      <c r="AC609" s="29" t="e">
        <f t="shared" si="668"/>
        <v>#REF!</v>
      </c>
      <c r="AD609" s="29" t="e">
        <f t="shared" si="669"/>
        <v>#REF!</v>
      </c>
      <c r="AE609" s="172" t="e">
        <f t="shared" si="670"/>
        <v>#REF!</v>
      </c>
      <c r="AF609" s="28"/>
      <c r="AG609" s="24">
        <v>1.5</v>
      </c>
      <c r="AH609" s="173">
        <f t="shared" si="671"/>
        <v>0.999999999999999</v>
      </c>
      <c r="AI609" s="173"/>
      <c r="AJ609" s="173">
        <f t="shared" si="672"/>
        <v>0.500000000000001</v>
      </c>
      <c r="AK609" s="134">
        <f t="shared" si="673"/>
        <v>1.5</v>
      </c>
      <c r="AL609" s="174">
        <f t="shared" ref="AL609:AU609" si="702">M609</f>
        <v>0.493333333333333</v>
      </c>
      <c r="AM609" s="174">
        <f t="shared" si="702"/>
        <v>0.0533333333333333</v>
      </c>
      <c r="AN609" s="174">
        <f t="shared" si="702"/>
        <v>0</v>
      </c>
      <c r="AO609" s="174">
        <f t="shared" si="702"/>
        <v>0.22</v>
      </c>
      <c r="AP609" s="174">
        <f t="shared" si="702"/>
        <v>0</v>
      </c>
      <c r="AQ609" s="174">
        <f t="shared" si="702"/>
        <v>0</v>
      </c>
      <c r="AR609" s="174">
        <f t="shared" si="702"/>
        <v>0.1</v>
      </c>
      <c r="AS609" s="174">
        <f t="shared" si="702"/>
        <v>0.133333333333333</v>
      </c>
      <c r="AT609" s="174">
        <f t="shared" si="702"/>
        <v>0</v>
      </c>
      <c r="AU609" s="174">
        <f t="shared" si="702"/>
        <v>0</v>
      </c>
      <c r="AV609" s="175">
        <f t="shared" si="675"/>
        <v>0.999999999999999</v>
      </c>
      <c r="AW609" s="176" t="e">
        <f>#REF!/1000</f>
        <v>#REF!</v>
      </c>
      <c r="AX609" s="176" t="e">
        <f>#REF!/1000</f>
        <v>#REF!</v>
      </c>
      <c r="AY609" s="176" t="e">
        <f>#REF!/1000</f>
        <v>#REF!</v>
      </c>
      <c r="AZ609" s="176" t="e">
        <f>#REF!/1000</f>
        <v>#REF!</v>
      </c>
      <c r="BA609" s="176" t="e">
        <f>#REF!/1000</f>
        <v>#REF!</v>
      </c>
      <c r="BB609" s="176" t="e">
        <f>#REF!/1000</f>
        <v>#REF!</v>
      </c>
      <c r="BC609" s="176" t="e">
        <f>#REF!/1000</f>
        <v>#REF!</v>
      </c>
      <c r="BD609" s="176" t="e">
        <f>#REF!/1000</f>
        <v>#REF!</v>
      </c>
      <c r="BE609" s="177" t="e">
        <f>#REF!/1000</f>
        <v>#REF!</v>
      </c>
      <c r="BF609" s="177" t="e">
        <f>#REF!/1000</f>
        <v>#REF!</v>
      </c>
      <c r="BG609" s="178" t="e">
        <f t="shared" si="676"/>
        <v>#REF!</v>
      </c>
    </row>
    <row r="610" ht="16" customHeight="1" spans="1:59">
      <c r="A610" s="22">
        <v>604</v>
      </c>
      <c r="B610" s="39" t="s">
        <v>6322</v>
      </c>
      <c r="C610" s="68" t="s">
        <v>6323</v>
      </c>
      <c r="D610" s="22">
        <v>168</v>
      </c>
      <c r="E610" s="22">
        <v>1</v>
      </c>
      <c r="F610" s="144">
        <v>83093</v>
      </c>
      <c r="G610" s="144" t="s">
        <v>3704</v>
      </c>
      <c r="H610" s="144" t="s">
        <v>3704</v>
      </c>
      <c r="I610" s="144" t="s">
        <v>5321</v>
      </c>
      <c r="J610" s="144" t="s">
        <v>5314</v>
      </c>
      <c r="K610" s="144">
        <f t="shared" si="666"/>
        <v>1.5</v>
      </c>
      <c r="L610" s="157">
        <v>1.5</v>
      </c>
      <c r="M610" s="171">
        <v>0.353333333333333</v>
      </c>
      <c r="N610" s="171">
        <v>0.02</v>
      </c>
      <c r="O610" s="171">
        <v>0.08</v>
      </c>
      <c r="P610" s="171">
        <v>0.146666666666667</v>
      </c>
      <c r="Q610" s="171"/>
      <c r="R610" s="171"/>
      <c r="S610" s="171">
        <v>0.253333333333333</v>
      </c>
      <c r="T610" s="171">
        <v>0.146666666666667</v>
      </c>
      <c r="U610" s="171"/>
      <c r="V610" s="171"/>
      <c r="W610" s="22">
        <v>1</v>
      </c>
      <c r="X610" s="29">
        <v>9072.41</v>
      </c>
      <c r="Y610" s="29">
        <v>9072.41</v>
      </c>
      <c r="Z610" s="36">
        <v>3606.03</v>
      </c>
      <c r="AA610" s="36">
        <f t="shared" si="667"/>
        <v>1</v>
      </c>
      <c r="AB610" s="29"/>
      <c r="AC610" s="29" t="e">
        <f t="shared" si="668"/>
        <v>#REF!</v>
      </c>
      <c r="AD610" s="29" t="e">
        <f t="shared" si="669"/>
        <v>#REF!</v>
      </c>
      <c r="AE610" s="172" t="e">
        <f t="shared" si="670"/>
        <v>#REF!</v>
      </c>
      <c r="AF610" s="28"/>
      <c r="AG610" s="24">
        <v>1.5</v>
      </c>
      <c r="AH610" s="173">
        <f t="shared" si="671"/>
        <v>1</v>
      </c>
      <c r="AI610" s="173"/>
      <c r="AJ610" s="173">
        <f t="shared" si="672"/>
        <v>0.5</v>
      </c>
      <c r="AK610" s="134">
        <f t="shared" si="673"/>
        <v>1.5</v>
      </c>
      <c r="AL610" s="174">
        <f t="shared" ref="AL610:AU610" si="703">M610</f>
        <v>0.353333333333333</v>
      </c>
      <c r="AM610" s="174">
        <f t="shared" si="703"/>
        <v>0.02</v>
      </c>
      <c r="AN610" s="174">
        <f t="shared" si="703"/>
        <v>0.08</v>
      </c>
      <c r="AO610" s="174">
        <f t="shared" si="703"/>
        <v>0.146666666666667</v>
      </c>
      <c r="AP610" s="174">
        <f t="shared" si="703"/>
        <v>0</v>
      </c>
      <c r="AQ610" s="174">
        <f t="shared" si="703"/>
        <v>0</v>
      </c>
      <c r="AR610" s="174">
        <f t="shared" si="703"/>
        <v>0.253333333333333</v>
      </c>
      <c r="AS610" s="174">
        <f t="shared" si="703"/>
        <v>0.146666666666667</v>
      </c>
      <c r="AT610" s="174">
        <f t="shared" si="703"/>
        <v>0</v>
      </c>
      <c r="AU610" s="174">
        <f t="shared" si="703"/>
        <v>0</v>
      </c>
      <c r="AV610" s="175">
        <f t="shared" si="675"/>
        <v>1</v>
      </c>
      <c r="AW610" s="176" t="e">
        <f>#REF!/1000</f>
        <v>#REF!</v>
      </c>
      <c r="AX610" s="176" t="e">
        <f>#REF!/1000</f>
        <v>#REF!</v>
      </c>
      <c r="AY610" s="176" t="e">
        <f>#REF!/1000</f>
        <v>#REF!</v>
      </c>
      <c r="AZ610" s="176" t="e">
        <f>#REF!/1000</f>
        <v>#REF!</v>
      </c>
      <c r="BA610" s="176" t="e">
        <f>#REF!/1000</f>
        <v>#REF!</v>
      </c>
      <c r="BB610" s="176" t="e">
        <f>#REF!/1000</f>
        <v>#REF!</v>
      </c>
      <c r="BC610" s="176" t="e">
        <f>#REF!/1000</f>
        <v>#REF!</v>
      </c>
      <c r="BD610" s="176" t="e">
        <f>#REF!/1000</f>
        <v>#REF!</v>
      </c>
      <c r="BE610" s="177" t="e">
        <f>#REF!/1000</f>
        <v>#REF!</v>
      </c>
      <c r="BF610" s="177" t="e">
        <f>#REF!/1000</f>
        <v>#REF!</v>
      </c>
      <c r="BG610" s="178" t="e">
        <f t="shared" si="676"/>
        <v>#REF!</v>
      </c>
    </row>
    <row r="611" ht="16" customHeight="1" spans="1:59">
      <c r="A611" s="22">
        <v>605</v>
      </c>
      <c r="B611" s="39" t="s">
        <v>6324</v>
      </c>
      <c r="C611" s="68" t="s">
        <v>6325</v>
      </c>
      <c r="D611" s="22">
        <v>168</v>
      </c>
      <c r="E611" s="22">
        <v>1</v>
      </c>
      <c r="F611" s="144">
        <v>83100</v>
      </c>
      <c r="G611" s="144" t="s">
        <v>3704</v>
      </c>
      <c r="H611" s="144" t="s">
        <v>3704</v>
      </c>
      <c r="I611" s="144" t="s">
        <v>5321</v>
      </c>
      <c r="J611" s="144" t="s">
        <v>5314</v>
      </c>
      <c r="K611" s="144">
        <f t="shared" si="666"/>
        <v>1.5</v>
      </c>
      <c r="L611" s="157">
        <v>1.5</v>
      </c>
      <c r="M611" s="171">
        <v>0.493333333333333</v>
      </c>
      <c r="N611" s="171">
        <v>0.0533333333333333</v>
      </c>
      <c r="O611" s="171"/>
      <c r="P611" s="171">
        <v>0.22</v>
      </c>
      <c r="Q611" s="171"/>
      <c r="R611" s="171"/>
      <c r="S611" s="171">
        <v>0.1</v>
      </c>
      <c r="T611" s="171">
        <v>0.133333333333333</v>
      </c>
      <c r="U611" s="171"/>
      <c r="V611" s="171"/>
      <c r="W611" s="22">
        <v>1</v>
      </c>
      <c r="X611" s="29">
        <v>8478.69</v>
      </c>
      <c r="Y611" s="29">
        <v>8478.69</v>
      </c>
      <c r="Z611" s="36">
        <v>3411.11</v>
      </c>
      <c r="AA611" s="36">
        <f t="shared" si="667"/>
        <v>1</v>
      </c>
      <c r="AB611" s="29"/>
      <c r="AC611" s="29" t="e">
        <f t="shared" si="668"/>
        <v>#REF!</v>
      </c>
      <c r="AD611" s="29" t="e">
        <f t="shared" si="669"/>
        <v>#REF!</v>
      </c>
      <c r="AE611" s="172" t="e">
        <f t="shared" si="670"/>
        <v>#REF!</v>
      </c>
      <c r="AF611" s="28"/>
      <c r="AG611" s="24">
        <v>1.5</v>
      </c>
      <c r="AH611" s="173">
        <f t="shared" si="671"/>
        <v>0.999999999999999</v>
      </c>
      <c r="AI611" s="173"/>
      <c r="AJ611" s="173">
        <f t="shared" si="672"/>
        <v>0.500000000000001</v>
      </c>
      <c r="AK611" s="134">
        <f t="shared" si="673"/>
        <v>1.5</v>
      </c>
      <c r="AL611" s="174">
        <f t="shared" ref="AL611:AU611" si="704">M611</f>
        <v>0.493333333333333</v>
      </c>
      <c r="AM611" s="174">
        <f t="shared" si="704"/>
        <v>0.0533333333333333</v>
      </c>
      <c r="AN611" s="174">
        <f t="shared" si="704"/>
        <v>0</v>
      </c>
      <c r="AO611" s="174">
        <f t="shared" si="704"/>
        <v>0.22</v>
      </c>
      <c r="AP611" s="174">
        <f t="shared" si="704"/>
        <v>0</v>
      </c>
      <c r="AQ611" s="174">
        <f t="shared" si="704"/>
        <v>0</v>
      </c>
      <c r="AR611" s="174">
        <f t="shared" si="704"/>
        <v>0.1</v>
      </c>
      <c r="AS611" s="174">
        <f t="shared" si="704"/>
        <v>0.133333333333333</v>
      </c>
      <c r="AT611" s="174">
        <f t="shared" si="704"/>
        <v>0</v>
      </c>
      <c r="AU611" s="174">
        <f t="shared" si="704"/>
        <v>0</v>
      </c>
      <c r="AV611" s="175">
        <f t="shared" si="675"/>
        <v>0.999999999999999</v>
      </c>
      <c r="AW611" s="176" t="e">
        <f>#REF!/1000</f>
        <v>#REF!</v>
      </c>
      <c r="AX611" s="176" t="e">
        <f>#REF!/1000</f>
        <v>#REF!</v>
      </c>
      <c r="AY611" s="176" t="e">
        <f>#REF!/1000</f>
        <v>#REF!</v>
      </c>
      <c r="AZ611" s="176" t="e">
        <f>#REF!/1000</f>
        <v>#REF!</v>
      </c>
      <c r="BA611" s="176" t="e">
        <f>#REF!/1000</f>
        <v>#REF!</v>
      </c>
      <c r="BB611" s="176" t="e">
        <f>#REF!/1000</f>
        <v>#REF!</v>
      </c>
      <c r="BC611" s="176" t="e">
        <f>#REF!/1000</f>
        <v>#REF!</v>
      </c>
      <c r="BD611" s="176" t="e">
        <f>#REF!/1000</f>
        <v>#REF!</v>
      </c>
      <c r="BE611" s="177" t="e">
        <f>#REF!/1000</f>
        <v>#REF!</v>
      </c>
      <c r="BF611" s="177" t="e">
        <f>#REF!/1000</f>
        <v>#REF!</v>
      </c>
      <c r="BG611" s="178" t="e">
        <f t="shared" si="676"/>
        <v>#REF!</v>
      </c>
    </row>
    <row r="612" ht="16" customHeight="1" spans="1:59">
      <c r="A612" s="22">
        <v>606</v>
      </c>
      <c r="B612" s="39" t="s">
        <v>6304</v>
      </c>
      <c r="C612" s="68" t="s">
        <v>6305</v>
      </c>
      <c r="D612" s="22">
        <v>223</v>
      </c>
      <c r="E612" s="22">
        <v>1</v>
      </c>
      <c r="F612" s="144">
        <v>82996</v>
      </c>
      <c r="G612" s="144" t="s">
        <v>3704</v>
      </c>
      <c r="H612" s="144" t="s">
        <v>3704</v>
      </c>
      <c r="I612" s="144" t="s">
        <v>5321</v>
      </c>
      <c r="J612" s="144" t="s">
        <v>5314</v>
      </c>
      <c r="K612" s="144">
        <f t="shared" si="666"/>
        <v>1.5</v>
      </c>
      <c r="L612" s="157">
        <v>1.5</v>
      </c>
      <c r="M612" s="171">
        <v>0.493333333333333</v>
      </c>
      <c r="N612" s="171">
        <v>0.0533333333333333</v>
      </c>
      <c r="O612" s="171"/>
      <c r="P612" s="171">
        <v>0.22</v>
      </c>
      <c r="Q612" s="171"/>
      <c r="R612" s="171"/>
      <c r="S612" s="171">
        <v>0.1</v>
      </c>
      <c r="T612" s="171">
        <v>0.133333333333333</v>
      </c>
      <c r="U612" s="171"/>
      <c r="V612" s="171"/>
      <c r="W612" s="22">
        <v>1</v>
      </c>
      <c r="X612" s="29">
        <v>8253.52</v>
      </c>
      <c r="Y612" s="29">
        <v>8253.52</v>
      </c>
      <c r="Z612" s="36">
        <v>3411.11</v>
      </c>
      <c r="AA612" s="36">
        <f t="shared" si="667"/>
        <v>1</v>
      </c>
      <c r="AB612" s="29"/>
      <c r="AC612" s="29" t="e">
        <f t="shared" si="668"/>
        <v>#REF!</v>
      </c>
      <c r="AD612" s="29" t="e">
        <f t="shared" si="669"/>
        <v>#REF!</v>
      </c>
      <c r="AE612" s="172" t="e">
        <f t="shared" si="670"/>
        <v>#REF!</v>
      </c>
      <c r="AF612" s="28"/>
      <c r="AG612" s="24">
        <v>1.5</v>
      </c>
      <c r="AH612" s="173">
        <f t="shared" si="671"/>
        <v>0.999999999999999</v>
      </c>
      <c r="AI612" s="173"/>
      <c r="AJ612" s="173">
        <f t="shared" si="672"/>
        <v>0.500000000000001</v>
      </c>
      <c r="AK612" s="134">
        <f t="shared" si="673"/>
        <v>1.5</v>
      </c>
      <c r="AL612" s="174">
        <f t="shared" ref="AL612:AU612" si="705">M612</f>
        <v>0.493333333333333</v>
      </c>
      <c r="AM612" s="174">
        <f t="shared" si="705"/>
        <v>0.0533333333333333</v>
      </c>
      <c r="AN612" s="174">
        <f t="shared" si="705"/>
        <v>0</v>
      </c>
      <c r="AO612" s="174">
        <f t="shared" si="705"/>
        <v>0.22</v>
      </c>
      <c r="AP612" s="174">
        <f t="shared" si="705"/>
        <v>0</v>
      </c>
      <c r="AQ612" s="174">
        <f t="shared" si="705"/>
        <v>0</v>
      </c>
      <c r="AR612" s="174">
        <f t="shared" si="705"/>
        <v>0.1</v>
      </c>
      <c r="AS612" s="174">
        <f t="shared" si="705"/>
        <v>0.133333333333333</v>
      </c>
      <c r="AT612" s="174">
        <f t="shared" si="705"/>
        <v>0</v>
      </c>
      <c r="AU612" s="174">
        <f t="shared" si="705"/>
        <v>0</v>
      </c>
      <c r="AV612" s="175">
        <f t="shared" si="675"/>
        <v>0.999999999999999</v>
      </c>
      <c r="AW612" s="176" t="e">
        <f>#REF!/1000</f>
        <v>#REF!</v>
      </c>
      <c r="AX612" s="176" t="e">
        <f>#REF!/1000</f>
        <v>#REF!</v>
      </c>
      <c r="AY612" s="176" t="e">
        <f>#REF!/1000</f>
        <v>#REF!</v>
      </c>
      <c r="AZ612" s="176" t="e">
        <f>#REF!/1000</f>
        <v>#REF!</v>
      </c>
      <c r="BA612" s="176" t="e">
        <f>#REF!/1000</f>
        <v>#REF!</v>
      </c>
      <c r="BB612" s="176" t="e">
        <f>#REF!/1000</f>
        <v>#REF!</v>
      </c>
      <c r="BC612" s="176" t="e">
        <f>#REF!/1000</f>
        <v>#REF!</v>
      </c>
      <c r="BD612" s="176" t="e">
        <f>#REF!/1000</f>
        <v>#REF!</v>
      </c>
      <c r="BE612" s="177" t="e">
        <f>#REF!/1000</f>
        <v>#REF!</v>
      </c>
      <c r="BF612" s="177" t="e">
        <f>#REF!/1000</f>
        <v>#REF!</v>
      </c>
      <c r="BG612" s="178" t="e">
        <f t="shared" si="676"/>
        <v>#REF!</v>
      </c>
    </row>
    <row r="613" ht="16" customHeight="1" spans="1:59">
      <c r="A613" s="22">
        <v>607</v>
      </c>
      <c r="B613" s="39" t="s">
        <v>6326</v>
      </c>
      <c r="C613" s="68" t="s">
        <v>6327</v>
      </c>
      <c r="D613" s="22">
        <v>168</v>
      </c>
      <c r="E613" s="22">
        <v>1</v>
      </c>
      <c r="F613" s="144">
        <v>83064</v>
      </c>
      <c r="G613" s="144" t="s">
        <v>3704</v>
      </c>
      <c r="H613" s="144" t="s">
        <v>3704</v>
      </c>
      <c r="I613" s="144" t="s">
        <v>5321</v>
      </c>
      <c r="J613" s="144" t="s">
        <v>5314</v>
      </c>
      <c r="K613" s="144">
        <f t="shared" si="666"/>
        <v>1.5</v>
      </c>
      <c r="L613" s="157">
        <v>1.5</v>
      </c>
      <c r="M613" s="171">
        <v>0.493333333333333</v>
      </c>
      <c r="N613" s="171">
        <v>0.0533333333333333</v>
      </c>
      <c r="O613" s="171"/>
      <c r="P613" s="171">
        <v>0.22</v>
      </c>
      <c r="Q613" s="171"/>
      <c r="R613" s="171"/>
      <c r="S613" s="171">
        <v>0.1</v>
      </c>
      <c r="T613" s="171">
        <v>0.133333333333333</v>
      </c>
      <c r="U613" s="171"/>
      <c r="V613" s="171"/>
      <c r="W613" s="22">
        <v>1</v>
      </c>
      <c r="X613" s="29">
        <v>8150.99</v>
      </c>
      <c r="Y613" s="29">
        <v>8150.99</v>
      </c>
      <c r="Z613" s="36">
        <v>3313.65</v>
      </c>
      <c r="AA613" s="36">
        <f t="shared" si="667"/>
        <v>1</v>
      </c>
      <c r="AB613" s="29"/>
      <c r="AC613" s="29" t="e">
        <f t="shared" si="668"/>
        <v>#REF!</v>
      </c>
      <c r="AD613" s="29" t="e">
        <f t="shared" si="669"/>
        <v>#REF!</v>
      </c>
      <c r="AE613" s="172" t="e">
        <f t="shared" si="670"/>
        <v>#REF!</v>
      </c>
      <c r="AF613" s="28"/>
      <c r="AG613" s="24">
        <v>1.5</v>
      </c>
      <c r="AH613" s="173">
        <f t="shared" si="671"/>
        <v>0.999999999999999</v>
      </c>
      <c r="AI613" s="173"/>
      <c r="AJ613" s="173">
        <f t="shared" si="672"/>
        <v>0.500000000000001</v>
      </c>
      <c r="AK613" s="134">
        <f t="shared" si="673"/>
        <v>1.5</v>
      </c>
      <c r="AL613" s="174">
        <f t="shared" ref="AL613:AU613" si="706">M613</f>
        <v>0.493333333333333</v>
      </c>
      <c r="AM613" s="174">
        <f t="shared" si="706"/>
        <v>0.0533333333333333</v>
      </c>
      <c r="AN613" s="174">
        <f t="shared" si="706"/>
        <v>0</v>
      </c>
      <c r="AO613" s="174">
        <f t="shared" si="706"/>
        <v>0.22</v>
      </c>
      <c r="AP613" s="174">
        <f t="shared" si="706"/>
        <v>0</v>
      </c>
      <c r="AQ613" s="174">
        <f t="shared" si="706"/>
        <v>0</v>
      </c>
      <c r="AR613" s="174">
        <f t="shared" si="706"/>
        <v>0.1</v>
      </c>
      <c r="AS613" s="174">
        <f t="shared" si="706"/>
        <v>0.133333333333333</v>
      </c>
      <c r="AT613" s="174">
        <f t="shared" si="706"/>
        <v>0</v>
      </c>
      <c r="AU613" s="174">
        <f t="shared" si="706"/>
        <v>0</v>
      </c>
      <c r="AV613" s="175">
        <f t="shared" si="675"/>
        <v>0.999999999999999</v>
      </c>
      <c r="AW613" s="176" t="e">
        <f>#REF!/1000</f>
        <v>#REF!</v>
      </c>
      <c r="AX613" s="176" t="e">
        <f>#REF!/1000</f>
        <v>#REF!</v>
      </c>
      <c r="AY613" s="176" t="e">
        <f>#REF!/1000</f>
        <v>#REF!</v>
      </c>
      <c r="AZ613" s="176" t="e">
        <f>#REF!/1000</f>
        <v>#REF!</v>
      </c>
      <c r="BA613" s="176" t="e">
        <f>#REF!/1000</f>
        <v>#REF!</v>
      </c>
      <c r="BB613" s="176" t="e">
        <f>#REF!/1000</f>
        <v>#REF!</v>
      </c>
      <c r="BC613" s="176" t="e">
        <f>#REF!/1000</f>
        <v>#REF!</v>
      </c>
      <c r="BD613" s="176" t="e">
        <f>#REF!/1000</f>
        <v>#REF!</v>
      </c>
      <c r="BE613" s="177" t="e">
        <f>#REF!/1000</f>
        <v>#REF!</v>
      </c>
      <c r="BF613" s="177" t="e">
        <f>#REF!/1000</f>
        <v>#REF!</v>
      </c>
      <c r="BG613" s="178" t="e">
        <f t="shared" si="676"/>
        <v>#REF!</v>
      </c>
    </row>
    <row r="614" ht="16" customHeight="1" spans="1:59">
      <c r="A614" s="22">
        <v>608</v>
      </c>
      <c r="B614" s="39" t="s">
        <v>6306</v>
      </c>
      <c r="C614" s="68" t="s">
        <v>6307</v>
      </c>
      <c r="D614" s="22">
        <v>223</v>
      </c>
      <c r="E614" s="22">
        <v>1</v>
      </c>
      <c r="F614" s="144">
        <v>82992</v>
      </c>
      <c r="G614" s="144" t="s">
        <v>3704</v>
      </c>
      <c r="H614" s="144" t="s">
        <v>3704</v>
      </c>
      <c r="I614" s="144" t="s">
        <v>5321</v>
      </c>
      <c r="J614" s="144" t="s">
        <v>5314</v>
      </c>
      <c r="K614" s="144">
        <f t="shared" si="666"/>
        <v>1.5</v>
      </c>
      <c r="L614" s="157">
        <v>1.5</v>
      </c>
      <c r="M614" s="171">
        <v>0.493333333333333</v>
      </c>
      <c r="N614" s="171">
        <v>0.0533333333333333</v>
      </c>
      <c r="O614" s="171"/>
      <c r="P614" s="171">
        <v>0.22</v>
      </c>
      <c r="Q614" s="171"/>
      <c r="R614" s="171"/>
      <c r="S614" s="171">
        <v>0.1</v>
      </c>
      <c r="T614" s="171">
        <v>0.133333333333333</v>
      </c>
      <c r="U614" s="171"/>
      <c r="V614" s="171"/>
      <c r="W614" s="22">
        <v>1</v>
      </c>
      <c r="X614" s="29">
        <v>7908.05</v>
      </c>
      <c r="Y614" s="29">
        <v>7908.05</v>
      </c>
      <c r="Z614" s="36">
        <v>2826.34</v>
      </c>
      <c r="AA614" s="36">
        <f t="shared" si="667"/>
        <v>1</v>
      </c>
      <c r="AB614" s="29"/>
      <c r="AC614" s="29" t="e">
        <f t="shared" si="668"/>
        <v>#REF!</v>
      </c>
      <c r="AD614" s="29" t="e">
        <f t="shared" si="669"/>
        <v>#REF!</v>
      </c>
      <c r="AE614" s="172" t="e">
        <f t="shared" si="670"/>
        <v>#REF!</v>
      </c>
      <c r="AF614" s="28"/>
      <c r="AG614" s="24">
        <v>1.5</v>
      </c>
      <c r="AH614" s="173">
        <f t="shared" si="671"/>
        <v>0.999999999999999</v>
      </c>
      <c r="AI614" s="173"/>
      <c r="AJ614" s="173">
        <f t="shared" si="672"/>
        <v>0.500000000000001</v>
      </c>
      <c r="AK614" s="134">
        <f t="shared" si="673"/>
        <v>1.5</v>
      </c>
      <c r="AL614" s="174">
        <f t="shared" ref="AL614:AU614" si="707">M614</f>
        <v>0.493333333333333</v>
      </c>
      <c r="AM614" s="174">
        <f t="shared" si="707"/>
        <v>0.0533333333333333</v>
      </c>
      <c r="AN614" s="174">
        <f t="shared" si="707"/>
        <v>0</v>
      </c>
      <c r="AO614" s="174">
        <f t="shared" si="707"/>
        <v>0.22</v>
      </c>
      <c r="AP614" s="174">
        <f t="shared" si="707"/>
        <v>0</v>
      </c>
      <c r="AQ614" s="174">
        <f t="shared" si="707"/>
        <v>0</v>
      </c>
      <c r="AR614" s="174">
        <f t="shared" si="707"/>
        <v>0.1</v>
      </c>
      <c r="AS614" s="174">
        <f t="shared" si="707"/>
        <v>0.133333333333333</v>
      </c>
      <c r="AT614" s="174">
        <f t="shared" si="707"/>
        <v>0</v>
      </c>
      <c r="AU614" s="174">
        <f t="shared" si="707"/>
        <v>0</v>
      </c>
      <c r="AV614" s="175">
        <f t="shared" si="675"/>
        <v>0.999999999999999</v>
      </c>
      <c r="AW614" s="176" t="e">
        <f>#REF!/1000</f>
        <v>#REF!</v>
      </c>
      <c r="AX614" s="176" t="e">
        <f>#REF!/1000</f>
        <v>#REF!</v>
      </c>
      <c r="AY614" s="176" t="e">
        <f>#REF!/1000</f>
        <v>#REF!</v>
      </c>
      <c r="AZ614" s="176" t="e">
        <f>#REF!/1000</f>
        <v>#REF!</v>
      </c>
      <c r="BA614" s="176" t="e">
        <f>#REF!/1000</f>
        <v>#REF!</v>
      </c>
      <c r="BB614" s="176" t="e">
        <f>#REF!/1000</f>
        <v>#REF!</v>
      </c>
      <c r="BC614" s="176" t="e">
        <f>#REF!/1000</f>
        <v>#REF!</v>
      </c>
      <c r="BD614" s="176" t="e">
        <f>#REF!/1000</f>
        <v>#REF!</v>
      </c>
      <c r="BE614" s="177" t="e">
        <f>#REF!/1000</f>
        <v>#REF!</v>
      </c>
      <c r="BF614" s="177" t="e">
        <f>#REF!/1000</f>
        <v>#REF!</v>
      </c>
      <c r="BG614" s="178" t="e">
        <f t="shared" si="676"/>
        <v>#REF!</v>
      </c>
    </row>
    <row r="615" ht="16" customHeight="1" spans="1:59">
      <c r="A615" s="22">
        <v>609</v>
      </c>
      <c r="B615" s="39" t="s">
        <v>6328</v>
      </c>
      <c r="C615" s="68" t="s">
        <v>6329</v>
      </c>
      <c r="D615" s="22">
        <v>128</v>
      </c>
      <c r="E615" s="22">
        <v>1</v>
      </c>
      <c r="F615" s="144">
        <v>129010</v>
      </c>
      <c r="G615" s="144" t="s">
        <v>3704</v>
      </c>
      <c r="H615" s="144" t="s">
        <v>3704</v>
      </c>
      <c r="I615" s="144" t="s">
        <v>5321</v>
      </c>
      <c r="J615" s="144" t="s">
        <v>5314</v>
      </c>
      <c r="K615" s="144">
        <f t="shared" si="666"/>
        <v>1.5</v>
      </c>
      <c r="L615" s="157">
        <v>1.5</v>
      </c>
      <c r="M615" s="171">
        <v>0.353333333333333</v>
      </c>
      <c r="N615" s="171">
        <v>0.02</v>
      </c>
      <c r="O615" s="171">
        <v>0.08</v>
      </c>
      <c r="P615" s="171">
        <v>0.146666666666667</v>
      </c>
      <c r="Q615" s="171"/>
      <c r="R615" s="171"/>
      <c r="S615" s="171">
        <v>0.253333333333333</v>
      </c>
      <c r="T615" s="171">
        <v>0.146666666666667</v>
      </c>
      <c r="U615" s="171"/>
      <c r="V615" s="171"/>
      <c r="W615" s="22">
        <v>1</v>
      </c>
      <c r="X615" s="29">
        <v>7516.75</v>
      </c>
      <c r="Y615" s="29">
        <v>7516.75</v>
      </c>
      <c r="Z615" s="36">
        <v>2728.88</v>
      </c>
      <c r="AA615" s="36">
        <f t="shared" si="667"/>
        <v>1</v>
      </c>
      <c r="AB615" s="29"/>
      <c r="AC615" s="29" t="e">
        <f t="shared" si="668"/>
        <v>#REF!</v>
      </c>
      <c r="AD615" s="29" t="e">
        <f t="shared" si="669"/>
        <v>#REF!</v>
      </c>
      <c r="AE615" s="172" t="e">
        <f t="shared" si="670"/>
        <v>#REF!</v>
      </c>
      <c r="AF615" s="28"/>
      <c r="AG615" s="24">
        <v>1.5</v>
      </c>
      <c r="AH615" s="173">
        <f t="shared" si="671"/>
        <v>1</v>
      </c>
      <c r="AI615" s="173"/>
      <c r="AJ615" s="173">
        <f t="shared" si="672"/>
        <v>0.5</v>
      </c>
      <c r="AK615" s="134">
        <f t="shared" si="673"/>
        <v>1.5</v>
      </c>
      <c r="AL615" s="174">
        <f t="shared" ref="AL615:AU615" si="708">M615</f>
        <v>0.353333333333333</v>
      </c>
      <c r="AM615" s="174">
        <f t="shared" si="708"/>
        <v>0.02</v>
      </c>
      <c r="AN615" s="174">
        <f t="shared" si="708"/>
        <v>0.08</v>
      </c>
      <c r="AO615" s="174">
        <f t="shared" si="708"/>
        <v>0.146666666666667</v>
      </c>
      <c r="AP615" s="174">
        <f t="shared" si="708"/>
        <v>0</v>
      </c>
      <c r="AQ615" s="174">
        <f t="shared" si="708"/>
        <v>0</v>
      </c>
      <c r="AR615" s="174">
        <f t="shared" si="708"/>
        <v>0.253333333333333</v>
      </c>
      <c r="AS615" s="174">
        <f t="shared" si="708"/>
        <v>0.146666666666667</v>
      </c>
      <c r="AT615" s="174">
        <f t="shared" si="708"/>
        <v>0</v>
      </c>
      <c r="AU615" s="174">
        <f t="shared" si="708"/>
        <v>0</v>
      </c>
      <c r="AV615" s="175">
        <f t="shared" si="675"/>
        <v>1</v>
      </c>
      <c r="AW615" s="176" t="e">
        <f>#REF!/1000</f>
        <v>#REF!</v>
      </c>
      <c r="AX615" s="176" t="e">
        <f>#REF!/1000</f>
        <v>#REF!</v>
      </c>
      <c r="AY615" s="176" t="e">
        <f>#REF!/1000</f>
        <v>#REF!</v>
      </c>
      <c r="AZ615" s="176" t="e">
        <f>#REF!/1000</f>
        <v>#REF!</v>
      </c>
      <c r="BA615" s="176" t="e">
        <f>#REF!/1000</f>
        <v>#REF!</v>
      </c>
      <c r="BB615" s="176" t="e">
        <f>#REF!/1000</f>
        <v>#REF!</v>
      </c>
      <c r="BC615" s="176" t="e">
        <f>#REF!/1000</f>
        <v>#REF!</v>
      </c>
      <c r="BD615" s="176" t="e">
        <f>#REF!/1000</f>
        <v>#REF!</v>
      </c>
      <c r="BE615" s="177" t="e">
        <f>#REF!/1000</f>
        <v>#REF!</v>
      </c>
      <c r="BF615" s="177" t="e">
        <f>#REF!/1000</f>
        <v>#REF!</v>
      </c>
      <c r="BG615" s="178" t="e">
        <f t="shared" si="676"/>
        <v>#REF!</v>
      </c>
    </row>
    <row r="616" ht="16" customHeight="1" spans="1:59">
      <c r="A616" s="22">
        <v>610</v>
      </c>
      <c r="B616" s="39" t="s">
        <v>6330</v>
      </c>
      <c r="C616" s="68" t="s">
        <v>6331</v>
      </c>
      <c r="D616" s="22">
        <v>223</v>
      </c>
      <c r="E616" s="22">
        <v>1</v>
      </c>
      <c r="F616" s="144">
        <v>83016</v>
      </c>
      <c r="G616" s="144" t="s">
        <v>3704</v>
      </c>
      <c r="H616" s="144" t="s">
        <v>3704</v>
      </c>
      <c r="I616" s="144" t="s">
        <v>5321</v>
      </c>
      <c r="J616" s="144" t="s">
        <v>5314</v>
      </c>
      <c r="K616" s="144">
        <f t="shared" si="666"/>
        <v>1.5</v>
      </c>
      <c r="L616" s="157">
        <v>1.5</v>
      </c>
      <c r="M616" s="171">
        <v>0.493333333333333</v>
      </c>
      <c r="N616" s="171">
        <v>0.0533333333333333</v>
      </c>
      <c r="O616" s="171"/>
      <c r="P616" s="171">
        <v>0.22</v>
      </c>
      <c r="Q616" s="171"/>
      <c r="R616" s="171"/>
      <c r="S616" s="171">
        <v>0.1</v>
      </c>
      <c r="T616" s="171">
        <v>0.133333333333333</v>
      </c>
      <c r="U616" s="171"/>
      <c r="V616" s="171"/>
      <c r="W616" s="22">
        <v>1</v>
      </c>
      <c r="X616" s="29">
        <v>6811.82</v>
      </c>
      <c r="Y616" s="29">
        <v>6811.82</v>
      </c>
      <c r="Z616" s="36">
        <v>2085.65</v>
      </c>
      <c r="AA616" s="36">
        <f t="shared" si="667"/>
        <v>1</v>
      </c>
      <c r="AB616" s="29"/>
      <c r="AC616" s="29" t="e">
        <f t="shared" si="668"/>
        <v>#REF!</v>
      </c>
      <c r="AD616" s="29" t="e">
        <f t="shared" si="669"/>
        <v>#REF!</v>
      </c>
      <c r="AE616" s="172" t="e">
        <f t="shared" si="670"/>
        <v>#REF!</v>
      </c>
      <c r="AF616" s="28"/>
      <c r="AG616" s="24">
        <v>1.5</v>
      </c>
      <c r="AH616" s="173">
        <f t="shared" si="671"/>
        <v>0.999999999999999</v>
      </c>
      <c r="AI616" s="173"/>
      <c r="AJ616" s="173">
        <f t="shared" si="672"/>
        <v>0.500000000000001</v>
      </c>
      <c r="AK616" s="134">
        <f t="shared" si="673"/>
        <v>1.5</v>
      </c>
      <c r="AL616" s="174">
        <f t="shared" ref="AL616:AU616" si="709">M616</f>
        <v>0.493333333333333</v>
      </c>
      <c r="AM616" s="174">
        <f t="shared" si="709"/>
        <v>0.0533333333333333</v>
      </c>
      <c r="AN616" s="174">
        <f t="shared" si="709"/>
        <v>0</v>
      </c>
      <c r="AO616" s="174">
        <f t="shared" si="709"/>
        <v>0.22</v>
      </c>
      <c r="AP616" s="174">
        <f t="shared" si="709"/>
        <v>0</v>
      </c>
      <c r="AQ616" s="174">
        <f t="shared" si="709"/>
        <v>0</v>
      </c>
      <c r="AR616" s="174">
        <f t="shared" si="709"/>
        <v>0.1</v>
      </c>
      <c r="AS616" s="174">
        <f t="shared" si="709"/>
        <v>0.133333333333333</v>
      </c>
      <c r="AT616" s="174">
        <f t="shared" si="709"/>
        <v>0</v>
      </c>
      <c r="AU616" s="174">
        <f t="shared" si="709"/>
        <v>0</v>
      </c>
      <c r="AV616" s="175">
        <f t="shared" si="675"/>
        <v>0.999999999999999</v>
      </c>
      <c r="AW616" s="176" t="e">
        <f>#REF!/1000</f>
        <v>#REF!</v>
      </c>
      <c r="AX616" s="176" t="e">
        <f>#REF!/1000</f>
        <v>#REF!</v>
      </c>
      <c r="AY616" s="176" t="e">
        <f>#REF!/1000</f>
        <v>#REF!</v>
      </c>
      <c r="AZ616" s="176" t="e">
        <f>#REF!/1000</f>
        <v>#REF!</v>
      </c>
      <c r="BA616" s="176" t="e">
        <f>#REF!/1000</f>
        <v>#REF!</v>
      </c>
      <c r="BB616" s="176" t="e">
        <f>#REF!/1000</f>
        <v>#REF!</v>
      </c>
      <c r="BC616" s="176" t="e">
        <f>#REF!/1000</f>
        <v>#REF!</v>
      </c>
      <c r="BD616" s="176" t="e">
        <f>#REF!/1000</f>
        <v>#REF!</v>
      </c>
      <c r="BE616" s="177" t="e">
        <f>#REF!/1000</f>
        <v>#REF!</v>
      </c>
      <c r="BF616" s="177" t="e">
        <f>#REF!/1000</f>
        <v>#REF!</v>
      </c>
      <c r="BG616" s="178" t="e">
        <f t="shared" si="676"/>
        <v>#REF!</v>
      </c>
    </row>
    <row r="617" ht="16" customHeight="1" spans="1:59">
      <c r="A617" s="22">
        <v>611</v>
      </c>
      <c r="B617" s="39" t="s">
        <v>6332</v>
      </c>
      <c r="C617" s="68" t="s">
        <v>6333</v>
      </c>
      <c r="D617" s="22">
        <v>168</v>
      </c>
      <c r="E617" s="22">
        <v>2</v>
      </c>
      <c r="F617" s="144">
        <v>83076</v>
      </c>
      <c r="G617" s="144" t="s">
        <v>3704</v>
      </c>
      <c r="H617" s="144" t="s">
        <v>3704</v>
      </c>
      <c r="I617" s="144" t="s">
        <v>5321</v>
      </c>
      <c r="J617" s="144" t="s">
        <v>5314</v>
      </c>
      <c r="K617" s="144">
        <f t="shared" si="666"/>
        <v>0.75</v>
      </c>
      <c r="L617" s="157">
        <v>1.5</v>
      </c>
      <c r="M617" s="171">
        <v>0.493333333333333</v>
      </c>
      <c r="N617" s="171">
        <v>0.0533333333333333</v>
      </c>
      <c r="O617" s="171"/>
      <c r="P617" s="171">
        <v>0.22</v>
      </c>
      <c r="Q617" s="171"/>
      <c r="R617" s="171"/>
      <c r="S617" s="171">
        <v>0.1</v>
      </c>
      <c r="T617" s="171">
        <v>0.133333333333333</v>
      </c>
      <c r="U617" s="171"/>
      <c r="V617" s="171"/>
      <c r="W617" s="22">
        <v>2</v>
      </c>
      <c r="X617" s="29">
        <v>5615.815</v>
      </c>
      <c r="Y617" s="29">
        <v>11231.63</v>
      </c>
      <c r="Z617" s="36">
        <v>3469.58</v>
      </c>
      <c r="AA617" s="36">
        <f t="shared" si="667"/>
        <v>2</v>
      </c>
      <c r="AB617" s="29"/>
      <c r="AC617" s="29" t="e">
        <f t="shared" si="668"/>
        <v>#REF!</v>
      </c>
      <c r="AD617" s="29" t="e">
        <f t="shared" si="669"/>
        <v>#REF!</v>
      </c>
      <c r="AE617" s="172" t="e">
        <f t="shared" si="670"/>
        <v>#REF!</v>
      </c>
      <c r="AF617" s="28"/>
      <c r="AG617" s="24">
        <v>1.5</v>
      </c>
      <c r="AH617" s="173">
        <f t="shared" si="671"/>
        <v>0.999999999999999</v>
      </c>
      <c r="AI617" s="173"/>
      <c r="AJ617" s="173">
        <f t="shared" si="672"/>
        <v>0.500000000000001</v>
      </c>
      <c r="AK617" s="134">
        <f t="shared" si="673"/>
        <v>0.75</v>
      </c>
      <c r="AL617" s="174">
        <f t="shared" ref="AL617:AU617" si="710">M617</f>
        <v>0.493333333333333</v>
      </c>
      <c r="AM617" s="174">
        <f t="shared" si="710"/>
        <v>0.0533333333333333</v>
      </c>
      <c r="AN617" s="174">
        <f t="shared" si="710"/>
        <v>0</v>
      </c>
      <c r="AO617" s="174">
        <f t="shared" si="710"/>
        <v>0.22</v>
      </c>
      <c r="AP617" s="174">
        <f t="shared" si="710"/>
        <v>0</v>
      </c>
      <c r="AQ617" s="174">
        <f t="shared" si="710"/>
        <v>0</v>
      </c>
      <c r="AR617" s="174">
        <f t="shared" si="710"/>
        <v>0.1</v>
      </c>
      <c r="AS617" s="174">
        <f t="shared" si="710"/>
        <v>0.133333333333333</v>
      </c>
      <c r="AT617" s="174">
        <f t="shared" si="710"/>
        <v>0</v>
      </c>
      <c r="AU617" s="174">
        <f t="shared" si="710"/>
        <v>0</v>
      </c>
      <c r="AV617" s="175">
        <f t="shared" si="675"/>
        <v>0.999999999999999</v>
      </c>
      <c r="AW617" s="176" t="e">
        <f>#REF!/1000</f>
        <v>#REF!</v>
      </c>
      <c r="AX617" s="176" t="e">
        <f>#REF!/1000</f>
        <v>#REF!</v>
      </c>
      <c r="AY617" s="176" t="e">
        <f>#REF!/1000</f>
        <v>#REF!</v>
      </c>
      <c r="AZ617" s="176" t="e">
        <f>#REF!/1000</f>
        <v>#REF!</v>
      </c>
      <c r="BA617" s="176" t="e">
        <f>#REF!/1000</f>
        <v>#REF!</v>
      </c>
      <c r="BB617" s="176" t="e">
        <f>#REF!/1000</f>
        <v>#REF!</v>
      </c>
      <c r="BC617" s="176" t="e">
        <f>#REF!/1000</f>
        <v>#REF!</v>
      </c>
      <c r="BD617" s="176" t="e">
        <f>#REF!/1000</f>
        <v>#REF!</v>
      </c>
      <c r="BE617" s="177" t="e">
        <f>#REF!/1000</f>
        <v>#REF!</v>
      </c>
      <c r="BF617" s="177" t="e">
        <f>#REF!/1000</f>
        <v>#REF!</v>
      </c>
      <c r="BG617" s="178" t="e">
        <f t="shared" si="676"/>
        <v>#REF!</v>
      </c>
    </row>
    <row r="618" ht="16" customHeight="1" spans="1:59">
      <c r="A618" s="22">
        <v>612</v>
      </c>
      <c r="B618" s="39" t="s">
        <v>6273</v>
      </c>
      <c r="C618" s="68" t="s">
        <v>6274</v>
      </c>
      <c r="D618" s="22">
        <v>157</v>
      </c>
      <c r="E618" s="22">
        <v>1</v>
      </c>
      <c r="F618" s="144">
        <v>82974</v>
      </c>
      <c r="G618" s="144" t="s">
        <v>3704</v>
      </c>
      <c r="H618" s="144" t="s">
        <v>3704</v>
      </c>
      <c r="I618" s="144" t="s">
        <v>5321</v>
      </c>
      <c r="J618" s="144" t="s">
        <v>5314</v>
      </c>
      <c r="K618" s="144">
        <f t="shared" si="666"/>
        <v>1.5</v>
      </c>
      <c r="L618" s="157">
        <v>1.5</v>
      </c>
      <c r="M618" s="171">
        <v>0.493333333333333</v>
      </c>
      <c r="N618" s="171">
        <v>0.0533333333333333</v>
      </c>
      <c r="O618" s="171"/>
      <c r="P618" s="171">
        <v>0.22</v>
      </c>
      <c r="Q618" s="171"/>
      <c r="R618" s="171"/>
      <c r="S618" s="171">
        <v>0.1</v>
      </c>
      <c r="T618" s="171">
        <v>0.133333333333333</v>
      </c>
      <c r="U618" s="171"/>
      <c r="V618" s="171"/>
      <c r="W618" s="22">
        <v>1</v>
      </c>
      <c r="X618" s="29">
        <v>5532.7</v>
      </c>
      <c r="Y618" s="29">
        <v>5532.7</v>
      </c>
      <c r="Z618" s="36">
        <v>1715.3</v>
      </c>
      <c r="AA618" s="36">
        <f t="shared" si="667"/>
        <v>1</v>
      </c>
      <c r="AB618" s="29"/>
      <c r="AC618" s="29" t="e">
        <f t="shared" si="668"/>
        <v>#REF!</v>
      </c>
      <c r="AD618" s="29" t="e">
        <f t="shared" si="669"/>
        <v>#REF!</v>
      </c>
      <c r="AE618" s="172" t="e">
        <f t="shared" si="670"/>
        <v>#REF!</v>
      </c>
      <c r="AF618" s="28"/>
      <c r="AG618" s="24">
        <v>1.5</v>
      </c>
      <c r="AH618" s="173">
        <f t="shared" si="671"/>
        <v>0.999999999999999</v>
      </c>
      <c r="AI618" s="173"/>
      <c r="AJ618" s="173">
        <f t="shared" si="672"/>
        <v>0.500000000000001</v>
      </c>
      <c r="AK618" s="134">
        <f t="shared" si="673"/>
        <v>1.5</v>
      </c>
      <c r="AL618" s="174">
        <f t="shared" ref="AL618:AU618" si="711">M618</f>
        <v>0.493333333333333</v>
      </c>
      <c r="AM618" s="174">
        <f t="shared" si="711"/>
        <v>0.0533333333333333</v>
      </c>
      <c r="AN618" s="174">
        <f t="shared" si="711"/>
        <v>0</v>
      </c>
      <c r="AO618" s="174">
        <f t="shared" si="711"/>
        <v>0.22</v>
      </c>
      <c r="AP618" s="174">
        <f t="shared" si="711"/>
        <v>0</v>
      </c>
      <c r="AQ618" s="174">
        <f t="shared" si="711"/>
        <v>0</v>
      </c>
      <c r="AR618" s="174">
        <f t="shared" si="711"/>
        <v>0.1</v>
      </c>
      <c r="AS618" s="174">
        <f t="shared" si="711"/>
        <v>0.133333333333333</v>
      </c>
      <c r="AT618" s="174">
        <f t="shared" si="711"/>
        <v>0</v>
      </c>
      <c r="AU618" s="174">
        <f t="shared" si="711"/>
        <v>0</v>
      </c>
      <c r="AV618" s="175">
        <f t="shared" si="675"/>
        <v>0.999999999999999</v>
      </c>
      <c r="AW618" s="176" t="e">
        <f>#REF!/1000</f>
        <v>#REF!</v>
      </c>
      <c r="AX618" s="176" t="e">
        <f>#REF!/1000</f>
        <v>#REF!</v>
      </c>
      <c r="AY618" s="176" t="e">
        <f>#REF!/1000</f>
        <v>#REF!</v>
      </c>
      <c r="AZ618" s="176" t="e">
        <f>#REF!/1000</f>
        <v>#REF!</v>
      </c>
      <c r="BA618" s="176" t="e">
        <f>#REF!/1000</f>
        <v>#REF!</v>
      </c>
      <c r="BB618" s="176" t="e">
        <f>#REF!/1000</f>
        <v>#REF!</v>
      </c>
      <c r="BC618" s="176" t="e">
        <f>#REF!/1000</f>
        <v>#REF!</v>
      </c>
      <c r="BD618" s="176" t="e">
        <f>#REF!/1000</f>
        <v>#REF!</v>
      </c>
      <c r="BE618" s="177" t="e">
        <f>#REF!/1000</f>
        <v>#REF!</v>
      </c>
      <c r="BF618" s="177" t="e">
        <f>#REF!/1000</f>
        <v>#REF!</v>
      </c>
      <c r="BG618" s="178" t="e">
        <f t="shared" si="676"/>
        <v>#REF!</v>
      </c>
    </row>
    <row r="619" ht="16" customHeight="1" spans="1:59">
      <c r="A619" s="22">
        <v>613</v>
      </c>
      <c r="B619" s="39" t="s">
        <v>6334</v>
      </c>
      <c r="C619" s="68" t="s">
        <v>6335</v>
      </c>
      <c r="D619" s="22">
        <v>142</v>
      </c>
      <c r="E619" s="22">
        <v>1</v>
      </c>
      <c r="F619" s="144">
        <v>83085</v>
      </c>
      <c r="G619" s="144" t="s">
        <v>3704</v>
      </c>
      <c r="H619" s="144" t="s">
        <v>3704</v>
      </c>
      <c r="I619" s="144" t="s">
        <v>5321</v>
      </c>
      <c r="J619" s="144" t="s">
        <v>5314</v>
      </c>
      <c r="K619" s="144">
        <f t="shared" si="666"/>
        <v>1.5</v>
      </c>
      <c r="L619" s="157">
        <v>1.5</v>
      </c>
      <c r="M619" s="171">
        <v>0.353333333333333</v>
      </c>
      <c r="N619" s="171">
        <v>0.02</v>
      </c>
      <c r="O619" s="171">
        <v>0.08</v>
      </c>
      <c r="P619" s="171">
        <v>0.146666666666667</v>
      </c>
      <c r="Q619" s="171"/>
      <c r="R619" s="171"/>
      <c r="S619" s="171">
        <v>0.253333333333333</v>
      </c>
      <c r="T619" s="171">
        <v>0.146666666666667</v>
      </c>
      <c r="U619" s="171"/>
      <c r="V619" s="171"/>
      <c r="W619" s="22">
        <v>1</v>
      </c>
      <c r="X619" s="29">
        <v>5229.04</v>
      </c>
      <c r="Y619" s="29">
        <v>5229.04</v>
      </c>
      <c r="Z619" s="36">
        <v>1627.58</v>
      </c>
      <c r="AA619" s="36">
        <f t="shared" si="667"/>
        <v>1</v>
      </c>
      <c r="AB619" s="29"/>
      <c r="AC619" s="29" t="e">
        <f t="shared" si="668"/>
        <v>#REF!</v>
      </c>
      <c r="AD619" s="29" t="e">
        <f t="shared" si="669"/>
        <v>#REF!</v>
      </c>
      <c r="AE619" s="172" t="e">
        <f t="shared" si="670"/>
        <v>#REF!</v>
      </c>
      <c r="AF619" s="28"/>
      <c r="AG619" s="24">
        <v>1.5</v>
      </c>
      <c r="AH619" s="173">
        <f t="shared" si="671"/>
        <v>1</v>
      </c>
      <c r="AI619" s="173"/>
      <c r="AJ619" s="173">
        <f t="shared" si="672"/>
        <v>0.5</v>
      </c>
      <c r="AK619" s="134">
        <f t="shared" si="673"/>
        <v>1.5</v>
      </c>
      <c r="AL619" s="174">
        <f t="shared" ref="AL619:AU619" si="712">M619</f>
        <v>0.353333333333333</v>
      </c>
      <c r="AM619" s="174">
        <f t="shared" si="712"/>
        <v>0.02</v>
      </c>
      <c r="AN619" s="174">
        <f t="shared" si="712"/>
        <v>0.08</v>
      </c>
      <c r="AO619" s="174">
        <f t="shared" si="712"/>
        <v>0.146666666666667</v>
      </c>
      <c r="AP619" s="174">
        <f t="shared" si="712"/>
        <v>0</v>
      </c>
      <c r="AQ619" s="174">
        <f t="shared" si="712"/>
        <v>0</v>
      </c>
      <c r="AR619" s="174">
        <f t="shared" si="712"/>
        <v>0.253333333333333</v>
      </c>
      <c r="AS619" s="174">
        <f t="shared" si="712"/>
        <v>0.146666666666667</v>
      </c>
      <c r="AT619" s="174">
        <f t="shared" si="712"/>
        <v>0</v>
      </c>
      <c r="AU619" s="174">
        <f t="shared" si="712"/>
        <v>0</v>
      </c>
      <c r="AV619" s="175">
        <f t="shared" si="675"/>
        <v>1</v>
      </c>
      <c r="AW619" s="176" t="e">
        <f>#REF!/1000</f>
        <v>#REF!</v>
      </c>
      <c r="AX619" s="176" t="e">
        <f>#REF!/1000</f>
        <v>#REF!</v>
      </c>
      <c r="AY619" s="176" t="e">
        <f>#REF!/1000</f>
        <v>#REF!</v>
      </c>
      <c r="AZ619" s="176" t="e">
        <f>#REF!/1000</f>
        <v>#REF!</v>
      </c>
      <c r="BA619" s="176" t="e">
        <f>#REF!/1000</f>
        <v>#REF!</v>
      </c>
      <c r="BB619" s="176" t="e">
        <f>#REF!/1000</f>
        <v>#REF!</v>
      </c>
      <c r="BC619" s="176" t="e">
        <f>#REF!/1000</f>
        <v>#REF!</v>
      </c>
      <c r="BD619" s="176" t="e">
        <f>#REF!/1000</f>
        <v>#REF!</v>
      </c>
      <c r="BE619" s="177" t="e">
        <f>#REF!/1000</f>
        <v>#REF!</v>
      </c>
      <c r="BF619" s="177" t="e">
        <f>#REF!/1000</f>
        <v>#REF!</v>
      </c>
      <c r="BG619" s="178" t="e">
        <f t="shared" si="676"/>
        <v>#REF!</v>
      </c>
    </row>
    <row r="620" ht="16" customHeight="1" spans="1:59">
      <c r="A620" s="22">
        <v>614</v>
      </c>
      <c r="B620" s="39" t="s">
        <v>6336</v>
      </c>
      <c r="C620" s="68" t="s">
        <v>6337</v>
      </c>
      <c r="D620" s="22">
        <v>171</v>
      </c>
      <c r="E620" s="22">
        <v>2</v>
      </c>
      <c r="F620" s="144">
        <v>2403315083</v>
      </c>
      <c r="G620" s="144" t="s">
        <v>3704</v>
      </c>
      <c r="H620" s="144" t="s">
        <v>3704</v>
      </c>
      <c r="I620" s="144" t="s">
        <v>5352</v>
      </c>
      <c r="J620" s="144" t="s">
        <v>5314</v>
      </c>
      <c r="K620" s="144">
        <f t="shared" si="666"/>
        <v>1.5</v>
      </c>
      <c r="L620" s="157">
        <v>3</v>
      </c>
      <c r="M620" s="171">
        <v>0.493333333333333</v>
      </c>
      <c r="N620" s="171">
        <v>0.0533333333333333</v>
      </c>
      <c r="O620" s="171"/>
      <c r="P620" s="171">
        <v>0.22</v>
      </c>
      <c r="Q620" s="171"/>
      <c r="R620" s="171"/>
      <c r="S620" s="171">
        <v>0.1</v>
      </c>
      <c r="T620" s="171">
        <v>0.133333333333333</v>
      </c>
      <c r="U620" s="171"/>
      <c r="V620" s="171"/>
      <c r="W620" s="22">
        <v>2</v>
      </c>
      <c r="X620" s="29">
        <v>4324.67</v>
      </c>
      <c r="Y620" s="29">
        <v>8649.34</v>
      </c>
      <c r="Z620" s="36">
        <v>2748.8</v>
      </c>
      <c r="AA620" s="36">
        <f t="shared" si="667"/>
        <v>2</v>
      </c>
      <c r="AB620" s="29"/>
      <c r="AC620" s="29" t="e">
        <f t="shared" si="668"/>
        <v>#REF!</v>
      </c>
      <c r="AD620" s="29" t="e">
        <f t="shared" si="669"/>
        <v>#REF!</v>
      </c>
      <c r="AE620" s="172" t="e">
        <f t="shared" si="670"/>
        <v>#REF!</v>
      </c>
      <c r="AF620" s="28"/>
      <c r="AG620" s="24">
        <v>1.5</v>
      </c>
      <c r="AH620" s="173">
        <f t="shared" si="671"/>
        <v>0.999999999999999</v>
      </c>
      <c r="AI620" s="173"/>
      <c r="AJ620" s="173">
        <f t="shared" si="672"/>
        <v>0.500000000000001</v>
      </c>
      <c r="AK620" s="134">
        <f t="shared" si="673"/>
        <v>1.5</v>
      </c>
      <c r="AL620" s="174">
        <f t="shared" ref="AL620:AU620" si="713">M620</f>
        <v>0.493333333333333</v>
      </c>
      <c r="AM620" s="174">
        <f t="shared" si="713"/>
        <v>0.0533333333333333</v>
      </c>
      <c r="AN620" s="174">
        <f t="shared" si="713"/>
        <v>0</v>
      </c>
      <c r="AO620" s="174">
        <f t="shared" si="713"/>
        <v>0.22</v>
      </c>
      <c r="AP620" s="174">
        <f t="shared" si="713"/>
        <v>0</v>
      </c>
      <c r="AQ620" s="174">
        <f t="shared" si="713"/>
        <v>0</v>
      </c>
      <c r="AR620" s="174">
        <f t="shared" si="713"/>
        <v>0.1</v>
      </c>
      <c r="AS620" s="174">
        <f t="shared" si="713"/>
        <v>0.133333333333333</v>
      </c>
      <c r="AT620" s="174">
        <f t="shared" si="713"/>
        <v>0</v>
      </c>
      <c r="AU620" s="174">
        <f t="shared" si="713"/>
        <v>0</v>
      </c>
      <c r="AV620" s="175">
        <f t="shared" si="675"/>
        <v>0.999999999999999</v>
      </c>
      <c r="AW620" s="176" t="e">
        <f>#REF!/1000</f>
        <v>#REF!</v>
      </c>
      <c r="AX620" s="176" t="e">
        <f>#REF!/1000</f>
        <v>#REF!</v>
      </c>
      <c r="AY620" s="176" t="e">
        <f>#REF!/1000</f>
        <v>#REF!</v>
      </c>
      <c r="AZ620" s="176" t="e">
        <f>#REF!/1000</f>
        <v>#REF!</v>
      </c>
      <c r="BA620" s="176" t="e">
        <f>#REF!/1000</f>
        <v>#REF!</v>
      </c>
      <c r="BB620" s="176" t="e">
        <f>#REF!/1000</f>
        <v>#REF!</v>
      </c>
      <c r="BC620" s="176" t="e">
        <f>#REF!/1000</f>
        <v>#REF!</v>
      </c>
      <c r="BD620" s="176" t="e">
        <f>#REF!/1000</f>
        <v>#REF!</v>
      </c>
      <c r="BE620" s="177" t="e">
        <f>#REF!/1000</f>
        <v>#REF!</v>
      </c>
      <c r="BF620" s="177" t="e">
        <f>#REF!/1000</f>
        <v>#REF!</v>
      </c>
      <c r="BG620" s="178" t="e">
        <f t="shared" si="676"/>
        <v>#REF!</v>
      </c>
    </row>
    <row r="621" ht="16" customHeight="1" spans="1:59">
      <c r="A621" s="22">
        <v>615</v>
      </c>
      <c r="B621" s="39" t="s">
        <v>6336</v>
      </c>
      <c r="C621" s="68" t="s">
        <v>6337</v>
      </c>
      <c r="D621" s="22">
        <v>142</v>
      </c>
      <c r="E621" s="22">
        <v>1</v>
      </c>
      <c r="F621" s="144">
        <v>83067</v>
      </c>
      <c r="G621" s="144" t="s">
        <v>3704</v>
      </c>
      <c r="H621" s="144" t="s">
        <v>3704</v>
      </c>
      <c r="I621" s="144" t="s">
        <v>5321</v>
      </c>
      <c r="J621" s="144" t="s">
        <v>5314</v>
      </c>
      <c r="K621" s="144">
        <f t="shared" si="666"/>
        <v>1.5</v>
      </c>
      <c r="L621" s="157">
        <v>1.5</v>
      </c>
      <c r="M621" s="171">
        <v>0.493333333333333</v>
      </c>
      <c r="N621" s="171">
        <v>0.0533333333333333</v>
      </c>
      <c r="O621" s="171"/>
      <c r="P621" s="171">
        <v>0.22</v>
      </c>
      <c r="Q621" s="171"/>
      <c r="R621" s="171"/>
      <c r="S621" s="171">
        <v>0.1</v>
      </c>
      <c r="T621" s="171">
        <v>0.133333333333333</v>
      </c>
      <c r="U621" s="171"/>
      <c r="V621" s="171"/>
      <c r="W621" s="22">
        <v>1</v>
      </c>
      <c r="X621" s="29">
        <v>4324.67</v>
      </c>
      <c r="Y621" s="29">
        <v>4324.67</v>
      </c>
      <c r="Z621" s="36">
        <v>1364.44</v>
      </c>
      <c r="AA621" s="36">
        <f t="shared" si="667"/>
        <v>1</v>
      </c>
      <c r="AB621" s="29"/>
      <c r="AC621" s="29" t="e">
        <f t="shared" si="668"/>
        <v>#REF!</v>
      </c>
      <c r="AD621" s="29" t="e">
        <f t="shared" si="669"/>
        <v>#REF!</v>
      </c>
      <c r="AE621" s="172" t="e">
        <f t="shared" si="670"/>
        <v>#REF!</v>
      </c>
      <c r="AF621" s="28"/>
      <c r="AG621" s="24">
        <v>1.5</v>
      </c>
      <c r="AH621" s="173">
        <f t="shared" si="671"/>
        <v>0.999999999999999</v>
      </c>
      <c r="AI621" s="173"/>
      <c r="AJ621" s="173">
        <f t="shared" si="672"/>
        <v>0.500000000000001</v>
      </c>
      <c r="AK621" s="134">
        <f t="shared" si="673"/>
        <v>1.5</v>
      </c>
      <c r="AL621" s="174">
        <f t="shared" ref="AL621:AU621" si="714">M621</f>
        <v>0.493333333333333</v>
      </c>
      <c r="AM621" s="174">
        <f t="shared" si="714"/>
        <v>0.0533333333333333</v>
      </c>
      <c r="AN621" s="174">
        <f t="shared" si="714"/>
        <v>0</v>
      </c>
      <c r="AO621" s="174">
        <f t="shared" si="714"/>
        <v>0.22</v>
      </c>
      <c r="AP621" s="174">
        <f t="shared" si="714"/>
        <v>0</v>
      </c>
      <c r="AQ621" s="174">
        <f t="shared" si="714"/>
        <v>0</v>
      </c>
      <c r="AR621" s="174">
        <f t="shared" si="714"/>
        <v>0.1</v>
      </c>
      <c r="AS621" s="174">
        <f t="shared" si="714"/>
        <v>0.133333333333333</v>
      </c>
      <c r="AT621" s="174">
        <f t="shared" si="714"/>
        <v>0</v>
      </c>
      <c r="AU621" s="174">
        <f t="shared" si="714"/>
        <v>0</v>
      </c>
      <c r="AV621" s="175">
        <f t="shared" si="675"/>
        <v>0.999999999999999</v>
      </c>
      <c r="AW621" s="176" t="e">
        <f>#REF!/1000</f>
        <v>#REF!</v>
      </c>
      <c r="AX621" s="176" t="e">
        <f>#REF!/1000</f>
        <v>#REF!</v>
      </c>
      <c r="AY621" s="176" t="e">
        <f>#REF!/1000</f>
        <v>#REF!</v>
      </c>
      <c r="AZ621" s="176" t="e">
        <f>#REF!/1000</f>
        <v>#REF!</v>
      </c>
      <c r="BA621" s="176" t="e">
        <f>#REF!/1000</f>
        <v>#REF!</v>
      </c>
      <c r="BB621" s="176" t="e">
        <f>#REF!/1000</f>
        <v>#REF!</v>
      </c>
      <c r="BC621" s="176" t="e">
        <f>#REF!/1000</f>
        <v>#REF!</v>
      </c>
      <c r="BD621" s="176" t="e">
        <f>#REF!/1000</f>
        <v>#REF!</v>
      </c>
      <c r="BE621" s="177" t="e">
        <f>#REF!/1000</f>
        <v>#REF!</v>
      </c>
      <c r="BF621" s="177" t="e">
        <f>#REF!/1000</f>
        <v>#REF!</v>
      </c>
      <c r="BG621" s="178" t="e">
        <f t="shared" si="676"/>
        <v>#REF!</v>
      </c>
    </row>
    <row r="622" ht="16" customHeight="1" spans="1:59">
      <c r="A622" s="22">
        <v>616</v>
      </c>
      <c r="B622" s="39" t="s">
        <v>6308</v>
      </c>
      <c r="C622" s="68" t="s">
        <v>6309</v>
      </c>
      <c r="D622" s="22">
        <v>247</v>
      </c>
      <c r="E622" s="22">
        <v>2</v>
      </c>
      <c r="F622" s="144">
        <v>83012</v>
      </c>
      <c r="G622" s="144" t="s">
        <v>3704</v>
      </c>
      <c r="H622" s="144" t="s">
        <v>3704</v>
      </c>
      <c r="I622" s="144" t="s">
        <v>5321</v>
      </c>
      <c r="J622" s="144" t="s">
        <v>5314</v>
      </c>
      <c r="K622" s="144">
        <f t="shared" si="666"/>
        <v>0.75</v>
      </c>
      <c r="L622" s="157">
        <v>1.5</v>
      </c>
      <c r="M622" s="171">
        <v>0.493333333333333</v>
      </c>
      <c r="N622" s="171">
        <v>0.0533333333333333</v>
      </c>
      <c r="O622" s="171"/>
      <c r="P622" s="171">
        <v>0.22</v>
      </c>
      <c r="Q622" s="171"/>
      <c r="R622" s="171"/>
      <c r="S622" s="171">
        <v>0.1</v>
      </c>
      <c r="T622" s="171">
        <v>0.133333333333333</v>
      </c>
      <c r="U622" s="171"/>
      <c r="V622" s="171"/>
      <c r="W622" s="22">
        <v>2</v>
      </c>
      <c r="X622" s="29">
        <v>4045.115</v>
      </c>
      <c r="Y622" s="29">
        <v>8090.23</v>
      </c>
      <c r="Z622" s="36">
        <v>2553.46</v>
      </c>
      <c r="AA622" s="36">
        <f t="shared" si="667"/>
        <v>2</v>
      </c>
      <c r="AB622" s="29"/>
      <c r="AC622" s="29" t="e">
        <f t="shared" si="668"/>
        <v>#REF!</v>
      </c>
      <c r="AD622" s="29" t="e">
        <f t="shared" si="669"/>
        <v>#REF!</v>
      </c>
      <c r="AE622" s="172" t="e">
        <f t="shared" si="670"/>
        <v>#REF!</v>
      </c>
      <c r="AF622" s="28"/>
      <c r="AG622" s="24">
        <v>1.5</v>
      </c>
      <c r="AH622" s="173">
        <f t="shared" si="671"/>
        <v>0.999999999999999</v>
      </c>
      <c r="AI622" s="173"/>
      <c r="AJ622" s="173">
        <f t="shared" si="672"/>
        <v>0.500000000000001</v>
      </c>
      <c r="AK622" s="134">
        <f t="shared" si="673"/>
        <v>0.75</v>
      </c>
      <c r="AL622" s="174">
        <f t="shared" ref="AL622:AU622" si="715">M622</f>
        <v>0.493333333333333</v>
      </c>
      <c r="AM622" s="174">
        <f t="shared" si="715"/>
        <v>0.0533333333333333</v>
      </c>
      <c r="AN622" s="174">
        <f t="shared" si="715"/>
        <v>0</v>
      </c>
      <c r="AO622" s="174">
        <f t="shared" si="715"/>
        <v>0.22</v>
      </c>
      <c r="AP622" s="174">
        <f t="shared" si="715"/>
        <v>0</v>
      </c>
      <c r="AQ622" s="174">
        <f t="shared" si="715"/>
        <v>0</v>
      </c>
      <c r="AR622" s="174">
        <f t="shared" si="715"/>
        <v>0.1</v>
      </c>
      <c r="AS622" s="174">
        <f t="shared" si="715"/>
        <v>0.133333333333333</v>
      </c>
      <c r="AT622" s="174">
        <f t="shared" si="715"/>
        <v>0</v>
      </c>
      <c r="AU622" s="174">
        <f t="shared" si="715"/>
        <v>0</v>
      </c>
      <c r="AV622" s="175">
        <f t="shared" si="675"/>
        <v>0.999999999999999</v>
      </c>
      <c r="AW622" s="176" t="e">
        <f>#REF!/1000</f>
        <v>#REF!</v>
      </c>
      <c r="AX622" s="176" t="e">
        <f>#REF!/1000</f>
        <v>#REF!</v>
      </c>
      <c r="AY622" s="176" t="e">
        <f>#REF!/1000</f>
        <v>#REF!</v>
      </c>
      <c r="AZ622" s="176" t="e">
        <f>#REF!/1000</f>
        <v>#REF!</v>
      </c>
      <c r="BA622" s="176" t="e">
        <f>#REF!/1000</f>
        <v>#REF!</v>
      </c>
      <c r="BB622" s="176" t="e">
        <f>#REF!/1000</f>
        <v>#REF!</v>
      </c>
      <c r="BC622" s="176" t="e">
        <f>#REF!/1000</f>
        <v>#REF!</v>
      </c>
      <c r="BD622" s="176" t="e">
        <f>#REF!/1000</f>
        <v>#REF!</v>
      </c>
      <c r="BE622" s="177" t="e">
        <f>#REF!/1000</f>
        <v>#REF!</v>
      </c>
      <c r="BF622" s="177" t="e">
        <f>#REF!/1000</f>
        <v>#REF!</v>
      </c>
      <c r="BG622" s="178" t="e">
        <f t="shared" si="676"/>
        <v>#REF!</v>
      </c>
    </row>
    <row r="623" ht="16" customHeight="1" spans="1:59">
      <c r="A623" s="22">
        <v>617</v>
      </c>
      <c r="B623" s="39" t="s">
        <v>6338</v>
      </c>
      <c r="C623" s="68" t="s">
        <v>6339</v>
      </c>
      <c r="D623" s="22">
        <v>168</v>
      </c>
      <c r="E623" s="22">
        <v>1</v>
      </c>
      <c r="F623" s="144">
        <v>83074</v>
      </c>
      <c r="G623" s="144" t="s">
        <v>3704</v>
      </c>
      <c r="H623" s="144" t="s">
        <v>3704</v>
      </c>
      <c r="I623" s="144" t="s">
        <v>5321</v>
      </c>
      <c r="J623" s="144" t="s">
        <v>5314</v>
      </c>
      <c r="K623" s="144">
        <f t="shared" si="666"/>
        <v>1.5</v>
      </c>
      <c r="L623" s="157">
        <v>1.5</v>
      </c>
      <c r="M623" s="171">
        <v>0.353333333333333</v>
      </c>
      <c r="N623" s="171">
        <v>0.02</v>
      </c>
      <c r="O623" s="171">
        <v>0.08</v>
      </c>
      <c r="P623" s="171">
        <v>0.146666666666667</v>
      </c>
      <c r="Q623" s="171"/>
      <c r="R623" s="171"/>
      <c r="S623" s="171">
        <v>0.253333333333333</v>
      </c>
      <c r="T623" s="171">
        <v>0.146666666666667</v>
      </c>
      <c r="U623" s="171"/>
      <c r="V623" s="171"/>
      <c r="W623" s="22">
        <v>1</v>
      </c>
      <c r="X623" s="29">
        <v>3459.47</v>
      </c>
      <c r="Y623" s="29">
        <v>3459.47</v>
      </c>
      <c r="Z623" s="36">
        <v>1013.59</v>
      </c>
      <c r="AA623" s="36">
        <f t="shared" si="667"/>
        <v>1</v>
      </c>
      <c r="AB623" s="29"/>
      <c r="AC623" s="29" t="e">
        <f t="shared" si="668"/>
        <v>#REF!</v>
      </c>
      <c r="AD623" s="29" t="e">
        <f t="shared" si="669"/>
        <v>#REF!</v>
      </c>
      <c r="AE623" s="172" t="e">
        <f t="shared" si="670"/>
        <v>#REF!</v>
      </c>
      <c r="AF623" s="28"/>
      <c r="AG623" s="24">
        <v>1.5</v>
      </c>
      <c r="AH623" s="173">
        <f t="shared" si="671"/>
        <v>1</v>
      </c>
      <c r="AI623" s="173"/>
      <c r="AJ623" s="173">
        <f t="shared" si="672"/>
        <v>0.5</v>
      </c>
      <c r="AK623" s="134">
        <f t="shared" si="673"/>
        <v>1.5</v>
      </c>
      <c r="AL623" s="174">
        <f t="shared" ref="AL623:AU623" si="716">M623</f>
        <v>0.353333333333333</v>
      </c>
      <c r="AM623" s="174">
        <f t="shared" si="716"/>
        <v>0.02</v>
      </c>
      <c r="AN623" s="174">
        <f t="shared" si="716"/>
        <v>0.08</v>
      </c>
      <c r="AO623" s="174">
        <f t="shared" si="716"/>
        <v>0.146666666666667</v>
      </c>
      <c r="AP623" s="174">
        <f t="shared" si="716"/>
        <v>0</v>
      </c>
      <c r="AQ623" s="174">
        <f t="shared" si="716"/>
        <v>0</v>
      </c>
      <c r="AR623" s="174">
        <f t="shared" si="716"/>
        <v>0.253333333333333</v>
      </c>
      <c r="AS623" s="174">
        <f t="shared" si="716"/>
        <v>0.146666666666667</v>
      </c>
      <c r="AT623" s="174">
        <f t="shared" si="716"/>
        <v>0</v>
      </c>
      <c r="AU623" s="174">
        <f t="shared" si="716"/>
        <v>0</v>
      </c>
      <c r="AV623" s="175">
        <f t="shared" si="675"/>
        <v>1</v>
      </c>
      <c r="AW623" s="176" t="e">
        <f>#REF!/1000</f>
        <v>#REF!</v>
      </c>
      <c r="AX623" s="176" t="e">
        <f>#REF!/1000</f>
        <v>#REF!</v>
      </c>
      <c r="AY623" s="176" t="e">
        <f>#REF!/1000</f>
        <v>#REF!</v>
      </c>
      <c r="AZ623" s="176" t="e">
        <f>#REF!/1000</f>
        <v>#REF!</v>
      </c>
      <c r="BA623" s="176" t="e">
        <f>#REF!/1000</f>
        <v>#REF!</v>
      </c>
      <c r="BB623" s="176" t="e">
        <f>#REF!/1000</f>
        <v>#REF!</v>
      </c>
      <c r="BC623" s="176" t="e">
        <f>#REF!/1000</f>
        <v>#REF!</v>
      </c>
      <c r="BD623" s="176" t="e">
        <f>#REF!/1000</f>
        <v>#REF!</v>
      </c>
      <c r="BE623" s="177" t="e">
        <f>#REF!/1000</f>
        <v>#REF!</v>
      </c>
      <c r="BF623" s="177" t="e">
        <f>#REF!/1000</f>
        <v>#REF!</v>
      </c>
      <c r="BG623" s="178" t="e">
        <f t="shared" si="676"/>
        <v>#REF!</v>
      </c>
    </row>
    <row r="624" ht="16" customHeight="1" spans="1:59">
      <c r="A624" s="22">
        <v>618</v>
      </c>
      <c r="B624" s="39" t="s">
        <v>6340</v>
      </c>
      <c r="C624" s="68" t="s">
        <v>6341</v>
      </c>
      <c r="D624" s="22">
        <v>168</v>
      </c>
      <c r="E624" s="22">
        <v>1</v>
      </c>
      <c r="F624" s="144">
        <v>83082</v>
      </c>
      <c r="G624" s="144" t="s">
        <v>3704</v>
      </c>
      <c r="H624" s="144" t="s">
        <v>3704</v>
      </c>
      <c r="I624" s="144" t="s">
        <v>5321</v>
      </c>
      <c r="J624" s="144" t="s">
        <v>5314</v>
      </c>
      <c r="K624" s="144">
        <f t="shared" si="666"/>
        <v>1.5</v>
      </c>
      <c r="L624" s="157">
        <v>1.5</v>
      </c>
      <c r="M624" s="171">
        <v>0.493333333333333</v>
      </c>
      <c r="N624" s="171">
        <v>0.0533333333333333</v>
      </c>
      <c r="O624" s="171"/>
      <c r="P624" s="171">
        <v>0.22</v>
      </c>
      <c r="Q624" s="171"/>
      <c r="R624" s="171"/>
      <c r="S624" s="171">
        <v>0.1</v>
      </c>
      <c r="T624" s="171">
        <v>0.133333333333333</v>
      </c>
      <c r="U624" s="171"/>
      <c r="V624" s="171"/>
      <c r="W624" s="22">
        <v>1</v>
      </c>
      <c r="X624" s="29">
        <v>3295.42</v>
      </c>
      <c r="Y624" s="29">
        <v>3295.42</v>
      </c>
      <c r="Z624" s="36">
        <v>964.86</v>
      </c>
      <c r="AA624" s="36">
        <f t="shared" si="667"/>
        <v>1</v>
      </c>
      <c r="AB624" s="29"/>
      <c r="AC624" s="29" t="e">
        <f t="shared" si="668"/>
        <v>#REF!</v>
      </c>
      <c r="AD624" s="29" t="e">
        <f t="shared" si="669"/>
        <v>#REF!</v>
      </c>
      <c r="AE624" s="172" t="e">
        <f t="shared" si="670"/>
        <v>#REF!</v>
      </c>
      <c r="AF624" s="28"/>
      <c r="AG624" s="24">
        <v>1.5</v>
      </c>
      <c r="AH624" s="173">
        <f t="shared" si="671"/>
        <v>0.999999999999999</v>
      </c>
      <c r="AI624" s="173"/>
      <c r="AJ624" s="173">
        <f t="shared" si="672"/>
        <v>0.500000000000001</v>
      </c>
      <c r="AK624" s="134">
        <f t="shared" si="673"/>
        <v>1.5</v>
      </c>
      <c r="AL624" s="174">
        <f t="shared" ref="AL624:AU624" si="717">M624</f>
        <v>0.493333333333333</v>
      </c>
      <c r="AM624" s="174">
        <f t="shared" si="717"/>
        <v>0.0533333333333333</v>
      </c>
      <c r="AN624" s="174">
        <f t="shared" si="717"/>
        <v>0</v>
      </c>
      <c r="AO624" s="174">
        <f t="shared" si="717"/>
        <v>0.22</v>
      </c>
      <c r="AP624" s="174">
        <f t="shared" si="717"/>
        <v>0</v>
      </c>
      <c r="AQ624" s="174">
        <f t="shared" si="717"/>
        <v>0</v>
      </c>
      <c r="AR624" s="174">
        <f t="shared" si="717"/>
        <v>0.1</v>
      </c>
      <c r="AS624" s="174">
        <f t="shared" si="717"/>
        <v>0.133333333333333</v>
      </c>
      <c r="AT624" s="174">
        <f t="shared" si="717"/>
        <v>0</v>
      </c>
      <c r="AU624" s="174">
        <f t="shared" si="717"/>
        <v>0</v>
      </c>
      <c r="AV624" s="175">
        <f t="shared" si="675"/>
        <v>0.999999999999999</v>
      </c>
      <c r="AW624" s="176" t="e">
        <f>#REF!/1000</f>
        <v>#REF!</v>
      </c>
      <c r="AX624" s="176" t="e">
        <f>#REF!/1000</f>
        <v>#REF!</v>
      </c>
      <c r="AY624" s="176" t="e">
        <f>#REF!/1000</f>
        <v>#REF!</v>
      </c>
      <c r="AZ624" s="176" t="e">
        <f>#REF!/1000</f>
        <v>#REF!</v>
      </c>
      <c r="BA624" s="176" t="e">
        <f>#REF!/1000</f>
        <v>#REF!</v>
      </c>
      <c r="BB624" s="176" t="e">
        <f>#REF!/1000</f>
        <v>#REF!</v>
      </c>
      <c r="BC624" s="176" t="e">
        <f>#REF!/1000</f>
        <v>#REF!</v>
      </c>
      <c r="BD624" s="176" t="e">
        <f>#REF!/1000</f>
        <v>#REF!</v>
      </c>
      <c r="BE624" s="177" t="e">
        <f>#REF!/1000</f>
        <v>#REF!</v>
      </c>
      <c r="BF624" s="177" t="e">
        <f>#REF!/1000</f>
        <v>#REF!</v>
      </c>
      <c r="BG624" s="178" t="e">
        <f t="shared" si="676"/>
        <v>#REF!</v>
      </c>
    </row>
    <row r="625" ht="16" customHeight="1" spans="1:59">
      <c r="A625" s="22">
        <v>619</v>
      </c>
      <c r="B625" s="39" t="s">
        <v>6342</v>
      </c>
      <c r="C625" s="68" t="s">
        <v>6343</v>
      </c>
      <c r="D625" s="22">
        <v>223</v>
      </c>
      <c r="E625" s="22">
        <v>1</v>
      </c>
      <c r="F625" s="144">
        <v>83007</v>
      </c>
      <c r="G625" s="144" t="s">
        <v>3704</v>
      </c>
      <c r="H625" s="144" t="s">
        <v>3704</v>
      </c>
      <c r="I625" s="144" t="s">
        <v>5321</v>
      </c>
      <c r="J625" s="144" t="s">
        <v>5314</v>
      </c>
      <c r="K625" s="144">
        <f t="shared" si="666"/>
        <v>1.5</v>
      </c>
      <c r="L625" s="157">
        <v>1.5</v>
      </c>
      <c r="M625" s="171">
        <v>0.493333333333333</v>
      </c>
      <c r="N625" s="171">
        <v>0.0533333333333333</v>
      </c>
      <c r="O625" s="171"/>
      <c r="P625" s="171">
        <v>0.22</v>
      </c>
      <c r="Q625" s="171"/>
      <c r="R625" s="171"/>
      <c r="S625" s="171">
        <v>0.1</v>
      </c>
      <c r="T625" s="171">
        <v>0.133333333333333</v>
      </c>
      <c r="U625" s="171"/>
      <c r="V625" s="171"/>
      <c r="W625" s="22">
        <v>1</v>
      </c>
      <c r="X625" s="29">
        <v>3117.17</v>
      </c>
      <c r="Y625" s="29">
        <v>3117.17</v>
      </c>
      <c r="Z625" s="36">
        <v>916.13</v>
      </c>
      <c r="AA625" s="36">
        <f t="shared" si="667"/>
        <v>1</v>
      </c>
      <c r="AB625" s="29"/>
      <c r="AC625" s="29" t="e">
        <f t="shared" si="668"/>
        <v>#REF!</v>
      </c>
      <c r="AD625" s="29" t="e">
        <f t="shared" si="669"/>
        <v>#REF!</v>
      </c>
      <c r="AE625" s="172" t="e">
        <f t="shared" si="670"/>
        <v>#REF!</v>
      </c>
      <c r="AF625" s="28"/>
      <c r="AG625" s="24">
        <v>1.5</v>
      </c>
      <c r="AH625" s="173">
        <f t="shared" si="671"/>
        <v>0.999999999999999</v>
      </c>
      <c r="AI625" s="173"/>
      <c r="AJ625" s="173">
        <f t="shared" si="672"/>
        <v>0.500000000000001</v>
      </c>
      <c r="AK625" s="134">
        <f t="shared" si="673"/>
        <v>1.5</v>
      </c>
      <c r="AL625" s="174">
        <f t="shared" ref="AL625:AU625" si="718">M625</f>
        <v>0.493333333333333</v>
      </c>
      <c r="AM625" s="174">
        <f t="shared" si="718"/>
        <v>0.0533333333333333</v>
      </c>
      <c r="AN625" s="174">
        <f t="shared" si="718"/>
        <v>0</v>
      </c>
      <c r="AO625" s="174">
        <f t="shared" si="718"/>
        <v>0.22</v>
      </c>
      <c r="AP625" s="174">
        <f t="shared" si="718"/>
        <v>0</v>
      </c>
      <c r="AQ625" s="174">
        <f t="shared" si="718"/>
        <v>0</v>
      </c>
      <c r="AR625" s="174">
        <f t="shared" si="718"/>
        <v>0.1</v>
      </c>
      <c r="AS625" s="174">
        <f t="shared" si="718"/>
        <v>0.133333333333333</v>
      </c>
      <c r="AT625" s="174">
        <f t="shared" si="718"/>
        <v>0</v>
      </c>
      <c r="AU625" s="174">
        <f t="shared" si="718"/>
        <v>0</v>
      </c>
      <c r="AV625" s="175">
        <f t="shared" si="675"/>
        <v>0.999999999999999</v>
      </c>
      <c r="AW625" s="176" t="e">
        <f>#REF!/1000</f>
        <v>#REF!</v>
      </c>
      <c r="AX625" s="176" t="e">
        <f>#REF!/1000</f>
        <v>#REF!</v>
      </c>
      <c r="AY625" s="176" t="e">
        <f>#REF!/1000</f>
        <v>#REF!</v>
      </c>
      <c r="AZ625" s="176" t="e">
        <f>#REF!/1000</f>
        <v>#REF!</v>
      </c>
      <c r="BA625" s="176" t="e">
        <f>#REF!/1000</f>
        <v>#REF!</v>
      </c>
      <c r="BB625" s="176" t="e">
        <f>#REF!/1000</f>
        <v>#REF!</v>
      </c>
      <c r="BC625" s="176" t="e">
        <f>#REF!/1000</f>
        <v>#REF!</v>
      </c>
      <c r="BD625" s="176" t="e">
        <f>#REF!/1000</f>
        <v>#REF!</v>
      </c>
      <c r="BE625" s="177" t="e">
        <f>#REF!/1000</f>
        <v>#REF!</v>
      </c>
      <c r="BF625" s="177" t="e">
        <f>#REF!/1000</f>
        <v>#REF!</v>
      </c>
      <c r="BG625" s="178" t="e">
        <f t="shared" si="676"/>
        <v>#REF!</v>
      </c>
    </row>
    <row r="626" ht="16" customHeight="1" spans="1:59">
      <c r="A626" s="22">
        <v>620</v>
      </c>
      <c r="B626" s="39" t="s">
        <v>6344</v>
      </c>
      <c r="C626" s="68" t="s">
        <v>6345</v>
      </c>
      <c r="D626" s="22">
        <v>168</v>
      </c>
      <c r="E626" s="22">
        <v>1</v>
      </c>
      <c r="F626" s="144">
        <v>82986</v>
      </c>
      <c r="G626" s="144" t="s">
        <v>3704</v>
      </c>
      <c r="H626" s="144" t="s">
        <v>3704</v>
      </c>
      <c r="I626" s="144" t="s">
        <v>5321</v>
      </c>
      <c r="J626" s="144" t="s">
        <v>5314</v>
      </c>
      <c r="K626" s="144">
        <f t="shared" si="666"/>
        <v>1.5</v>
      </c>
      <c r="L626" s="157">
        <v>1.5</v>
      </c>
      <c r="M626" s="171">
        <v>0.493333333333333</v>
      </c>
      <c r="N626" s="171">
        <v>0.0533333333333333</v>
      </c>
      <c r="O626" s="171"/>
      <c r="P626" s="171">
        <v>0.22</v>
      </c>
      <c r="Q626" s="171"/>
      <c r="R626" s="171"/>
      <c r="S626" s="171">
        <v>0.1</v>
      </c>
      <c r="T626" s="171">
        <v>0.133333333333333</v>
      </c>
      <c r="U626" s="171"/>
      <c r="V626" s="171"/>
      <c r="W626" s="22">
        <v>1</v>
      </c>
      <c r="X626" s="29">
        <v>2745.48</v>
      </c>
      <c r="Y626" s="29">
        <v>2745.48</v>
      </c>
      <c r="Z626" s="36">
        <v>799.17</v>
      </c>
      <c r="AA626" s="36">
        <f t="shared" si="667"/>
        <v>1</v>
      </c>
      <c r="AB626" s="29"/>
      <c r="AC626" s="29" t="e">
        <f t="shared" si="668"/>
        <v>#REF!</v>
      </c>
      <c r="AD626" s="29" t="e">
        <f t="shared" si="669"/>
        <v>#REF!</v>
      </c>
      <c r="AE626" s="172" t="e">
        <f t="shared" si="670"/>
        <v>#REF!</v>
      </c>
      <c r="AF626" s="28"/>
      <c r="AG626" s="24">
        <v>1.5</v>
      </c>
      <c r="AH626" s="173">
        <f t="shared" si="671"/>
        <v>0.999999999999999</v>
      </c>
      <c r="AI626" s="173"/>
      <c r="AJ626" s="173">
        <f t="shared" si="672"/>
        <v>0.500000000000001</v>
      </c>
      <c r="AK626" s="134">
        <f t="shared" si="673"/>
        <v>1.5</v>
      </c>
      <c r="AL626" s="174">
        <f t="shared" ref="AL626:AU626" si="719">M626</f>
        <v>0.493333333333333</v>
      </c>
      <c r="AM626" s="174">
        <f t="shared" si="719"/>
        <v>0.0533333333333333</v>
      </c>
      <c r="AN626" s="174">
        <f t="shared" si="719"/>
        <v>0</v>
      </c>
      <c r="AO626" s="174">
        <f t="shared" si="719"/>
        <v>0.22</v>
      </c>
      <c r="AP626" s="174">
        <f t="shared" si="719"/>
        <v>0</v>
      </c>
      <c r="AQ626" s="174">
        <f t="shared" si="719"/>
        <v>0</v>
      </c>
      <c r="AR626" s="174">
        <f t="shared" si="719"/>
        <v>0.1</v>
      </c>
      <c r="AS626" s="174">
        <f t="shared" si="719"/>
        <v>0.133333333333333</v>
      </c>
      <c r="AT626" s="174">
        <f t="shared" si="719"/>
        <v>0</v>
      </c>
      <c r="AU626" s="174">
        <f t="shared" si="719"/>
        <v>0</v>
      </c>
      <c r="AV626" s="175">
        <f t="shared" si="675"/>
        <v>0.999999999999999</v>
      </c>
      <c r="AW626" s="176" t="e">
        <f>#REF!/1000</f>
        <v>#REF!</v>
      </c>
      <c r="AX626" s="176" t="e">
        <f>#REF!/1000</f>
        <v>#REF!</v>
      </c>
      <c r="AY626" s="176" t="e">
        <f>#REF!/1000</f>
        <v>#REF!</v>
      </c>
      <c r="AZ626" s="176" t="e">
        <f>#REF!/1000</f>
        <v>#REF!</v>
      </c>
      <c r="BA626" s="176" t="e">
        <f>#REF!/1000</f>
        <v>#REF!</v>
      </c>
      <c r="BB626" s="176" t="e">
        <f>#REF!/1000</f>
        <v>#REF!</v>
      </c>
      <c r="BC626" s="176" t="e">
        <f>#REF!/1000</f>
        <v>#REF!</v>
      </c>
      <c r="BD626" s="176" t="e">
        <f>#REF!/1000</f>
        <v>#REF!</v>
      </c>
      <c r="BE626" s="177" t="e">
        <f>#REF!/1000</f>
        <v>#REF!</v>
      </c>
      <c r="BF626" s="177" t="e">
        <f>#REF!/1000</f>
        <v>#REF!</v>
      </c>
      <c r="BG626" s="178" t="e">
        <f t="shared" si="676"/>
        <v>#REF!</v>
      </c>
    </row>
    <row r="627" ht="16" customHeight="1" spans="1:59">
      <c r="A627" s="22">
        <v>621</v>
      </c>
      <c r="B627" s="39" t="s">
        <v>6346</v>
      </c>
      <c r="C627" s="68" t="s">
        <v>6347</v>
      </c>
      <c r="D627" s="22">
        <v>223</v>
      </c>
      <c r="E627" s="22">
        <v>2</v>
      </c>
      <c r="F627" s="144">
        <v>83014</v>
      </c>
      <c r="G627" s="144" t="s">
        <v>3704</v>
      </c>
      <c r="H627" s="144" t="s">
        <v>3704</v>
      </c>
      <c r="I627" s="144" t="s">
        <v>5321</v>
      </c>
      <c r="J627" s="144" t="s">
        <v>5314</v>
      </c>
      <c r="K627" s="144">
        <f t="shared" si="666"/>
        <v>0.75</v>
      </c>
      <c r="L627" s="157">
        <v>1.5</v>
      </c>
      <c r="M627" s="171">
        <v>0.493333333333333</v>
      </c>
      <c r="N627" s="171">
        <v>0.0533333333333333</v>
      </c>
      <c r="O627" s="171"/>
      <c r="P627" s="171">
        <v>0.22</v>
      </c>
      <c r="Q627" s="171"/>
      <c r="R627" s="171"/>
      <c r="S627" s="171">
        <v>0.1</v>
      </c>
      <c r="T627" s="171">
        <v>0.133333333333333</v>
      </c>
      <c r="U627" s="171"/>
      <c r="V627" s="171"/>
      <c r="W627" s="22">
        <v>2</v>
      </c>
      <c r="X627" s="29">
        <v>2690.3</v>
      </c>
      <c r="Y627" s="29">
        <v>5380.6</v>
      </c>
      <c r="Z627" s="36">
        <v>1578.86</v>
      </c>
      <c r="AA627" s="36">
        <f t="shared" si="667"/>
        <v>2</v>
      </c>
      <c r="AB627" s="29"/>
      <c r="AC627" s="29" t="e">
        <f t="shared" si="668"/>
        <v>#REF!</v>
      </c>
      <c r="AD627" s="29" t="e">
        <f t="shared" si="669"/>
        <v>#REF!</v>
      </c>
      <c r="AE627" s="172" t="e">
        <f t="shared" si="670"/>
        <v>#REF!</v>
      </c>
      <c r="AF627" s="28"/>
      <c r="AG627" s="24">
        <v>1.5</v>
      </c>
      <c r="AH627" s="173">
        <f t="shared" si="671"/>
        <v>0.999999999999999</v>
      </c>
      <c r="AI627" s="173"/>
      <c r="AJ627" s="173">
        <f t="shared" si="672"/>
        <v>0.500000000000001</v>
      </c>
      <c r="AK627" s="134">
        <f t="shared" si="673"/>
        <v>0.75</v>
      </c>
      <c r="AL627" s="174">
        <f t="shared" ref="AL627:AU627" si="720">M627</f>
        <v>0.493333333333333</v>
      </c>
      <c r="AM627" s="174">
        <f t="shared" si="720"/>
        <v>0.0533333333333333</v>
      </c>
      <c r="AN627" s="174">
        <f t="shared" si="720"/>
        <v>0</v>
      </c>
      <c r="AO627" s="174">
        <f t="shared" si="720"/>
        <v>0.22</v>
      </c>
      <c r="AP627" s="174">
        <f t="shared" si="720"/>
        <v>0</v>
      </c>
      <c r="AQ627" s="174">
        <f t="shared" si="720"/>
        <v>0</v>
      </c>
      <c r="AR627" s="174">
        <f t="shared" si="720"/>
        <v>0.1</v>
      </c>
      <c r="AS627" s="174">
        <f t="shared" si="720"/>
        <v>0.133333333333333</v>
      </c>
      <c r="AT627" s="174">
        <f t="shared" si="720"/>
        <v>0</v>
      </c>
      <c r="AU627" s="174">
        <f t="shared" si="720"/>
        <v>0</v>
      </c>
      <c r="AV627" s="175">
        <f t="shared" si="675"/>
        <v>0.999999999999999</v>
      </c>
      <c r="AW627" s="176" t="e">
        <f>#REF!/1000</f>
        <v>#REF!</v>
      </c>
      <c r="AX627" s="176" t="e">
        <f>#REF!/1000</f>
        <v>#REF!</v>
      </c>
      <c r="AY627" s="176" t="e">
        <f>#REF!/1000</f>
        <v>#REF!</v>
      </c>
      <c r="AZ627" s="176" t="e">
        <f>#REF!/1000</f>
        <v>#REF!</v>
      </c>
      <c r="BA627" s="176" t="e">
        <f>#REF!/1000</f>
        <v>#REF!</v>
      </c>
      <c r="BB627" s="176" t="e">
        <f>#REF!/1000</f>
        <v>#REF!</v>
      </c>
      <c r="BC627" s="176" t="e">
        <f>#REF!/1000</f>
        <v>#REF!</v>
      </c>
      <c r="BD627" s="176" t="e">
        <f>#REF!/1000</f>
        <v>#REF!</v>
      </c>
      <c r="BE627" s="177" t="e">
        <f>#REF!/1000</f>
        <v>#REF!</v>
      </c>
      <c r="BF627" s="177" t="e">
        <f>#REF!/1000</f>
        <v>#REF!</v>
      </c>
      <c r="BG627" s="178" t="e">
        <f t="shared" si="676"/>
        <v>#REF!</v>
      </c>
    </row>
    <row r="628" ht="16" customHeight="1" spans="1:59">
      <c r="A628" s="22">
        <v>622</v>
      </c>
      <c r="B628" s="39" t="s">
        <v>6348</v>
      </c>
      <c r="C628" s="68" t="s">
        <v>6349</v>
      </c>
      <c r="D628" s="22">
        <v>168</v>
      </c>
      <c r="E628" s="22">
        <v>1</v>
      </c>
      <c r="F628" s="144">
        <v>83071</v>
      </c>
      <c r="G628" s="144" t="s">
        <v>3704</v>
      </c>
      <c r="H628" s="144" t="s">
        <v>3704</v>
      </c>
      <c r="I628" s="144" t="s">
        <v>5321</v>
      </c>
      <c r="J628" s="144" t="s">
        <v>5314</v>
      </c>
      <c r="K628" s="144">
        <f t="shared" si="666"/>
        <v>1.5</v>
      </c>
      <c r="L628" s="157">
        <v>1.5</v>
      </c>
      <c r="M628" s="171">
        <v>0.493333333333333</v>
      </c>
      <c r="N628" s="171">
        <v>0.0533333333333333</v>
      </c>
      <c r="O628" s="171"/>
      <c r="P628" s="171">
        <v>0.22</v>
      </c>
      <c r="Q628" s="171"/>
      <c r="R628" s="171"/>
      <c r="S628" s="171">
        <v>0.1</v>
      </c>
      <c r="T628" s="171">
        <v>0.133333333333333</v>
      </c>
      <c r="U628" s="171"/>
      <c r="V628" s="171"/>
      <c r="W628" s="22">
        <v>1</v>
      </c>
      <c r="X628" s="29">
        <v>2034.88</v>
      </c>
      <c r="Y628" s="29">
        <v>2034.88</v>
      </c>
      <c r="Z628" s="36">
        <v>594.51</v>
      </c>
      <c r="AA628" s="36">
        <f t="shared" si="667"/>
        <v>1</v>
      </c>
      <c r="AB628" s="29"/>
      <c r="AC628" s="29" t="e">
        <f t="shared" si="668"/>
        <v>#REF!</v>
      </c>
      <c r="AD628" s="29" t="e">
        <f t="shared" si="669"/>
        <v>#REF!</v>
      </c>
      <c r="AE628" s="172" t="e">
        <f t="shared" si="670"/>
        <v>#REF!</v>
      </c>
      <c r="AF628" s="28"/>
      <c r="AG628" s="24">
        <v>1.5</v>
      </c>
      <c r="AH628" s="173">
        <f t="shared" si="671"/>
        <v>0.999999999999999</v>
      </c>
      <c r="AI628" s="173"/>
      <c r="AJ628" s="173">
        <f t="shared" si="672"/>
        <v>0.500000000000001</v>
      </c>
      <c r="AK628" s="134">
        <f t="shared" si="673"/>
        <v>1.5</v>
      </c>
      <c r="AL628" s="174">
        <f t="shared" ref="AL628:AU628" si="721">M628</f>
        <v>0.493333333333333</v>
      </c>
      <c r="AM628" s="174">
        <f t="shared" si="721"/>
        <v>0.0533333333333333</v>
      </c>
      <c r="AN628" s="174">
        <f t="shared" si="721"/>
        <v>0</v>
      </c>
      <c r="AO628" s="174">
        <f t="shared" si="721"/>
        <v>0.22</v>
      </c>
      <c r="AP628" s="174">
        <f t="shared" si="721"/>
        <v>0</v>
      </c>
      <c r="AQ628" s="174">
        <f t="shared" si="721"/>
        <v>0</v>
      </c>
      <c r="AR628" s="174">
        <f t="shared" si="721"/>
        <v>0.1</v>
      </c>
      <c r="AS628" s="174">
        <f t="shared" si="721"/>
        <v>0.133333333333333</v>
      </c>
      <c r="AT628" s="174">
        <f t="shared" si="721"/>
        <v>0</v>
      </c>
      <c r="AU628" s="174">
        <f t="shared" si="721"/>
        <v>0</v>
      </c>
      <c r="AV628" s="175">
        <f t="shared" si="675"/>
        <v>0.999999999999999</v>
      </c>
      <c r="AW628" s="176" t="e">
        <f>#REF!/1000</f>
        <v>#REF!</v>
      </c>
      <c r="AX628" s="176" t="e">
        <f>#REF!/1000</f>
        <v>#REF!</v>
      </c>
      <c r="AY628" s="176" t="e">
        <f>#REF!/1000</f>
        <v>#REF!</v>
      </c>
      <c r="AZ628" s="176" t="e">
        <f>#REF!/1000</f>
        <v>#REF!</v>
      </c>
      <c r="BA628" s="176" t="e">
        <f>#REF!/1000</f>
        <v>#REF!</v>
      </c>
      <c r="BB628" s="176" t="e">
        <f>#REF!/1000</f>
        <v>#REF!</v>
      </c>
      <c r="BC628" s="176" t="e">
        <f>#REF!/1000</f>
        <v>#REF!</v>
      </c>
      <c r="BD628" s="176" t="e">
        <f>#REF!/1000</f>
        <v>#REF!</v>
      </c>
      <c r="BE628" s="177" t="e">
        <f>#REF!/1000</f>
        <v>#REF!</v>
      </c>
      <c r="BF628" s="177" t="e">
        <f>#REF!/1000</f>
        <v>#REF!</v>
      </c>
      <c r="BG628" s="178" t="e">
        <f t="shared" si="676"/>
        <v>#REF!</v>
      </c>
    </row>
    <row r="629" ht="16" customHeight="1" spans="1:59">
      <c r="A629" s="22">
        <v>623</v>
      </c>
      <c r="B629" s="39" t="s">
        <v>6350</v>
      </c>
      <c r="C629" s="68" t="s">
        <v>6351</v>
      </c>
      <c r="D629" s="22">
        <v>168</v>
      </c>
      <c r="E629" s="22">
        <v>1</v>
      </c>
      <c r="F629" s="144">
        <v>82984</v>
      </c>
      <c r="G629" s="144" t="s">
        <v>3704</v>
      </c>
      <c r="H629" s="144" t="s">
        <v>3704</v>
      </c>
      <c r="I629" s="144" t="s">
        <v>5321</v>
      </c>
      <c r="J629" s="144" t="s">
        <v>5314</v>
      </c>
      <c r="K629" s="144">
        <f t="shared" si="666"/>
        <v>1.5</v>
      </c>
      <c r="L629" s="157">
        <v>1.5</v>
      </c>
      <c r="M629" s="171">
        <v>0.493333333333333</v>
      </c>
      <c r="N629" s="171">
        <v>0.0533333333333333</v>
      </c>
      <c r="O629" s="171"/>
      <c r="P629" s="171">
        <v>0.22</v>
      </c>
      <c r="Q629" s="171"/>
      <c r="R629" s="171"/>
      <c r="S629" s="171">
        <v>0.1</v>
      </c>
      <c r="T629" s="171">
        <v>0.133333333333333</v>
      </c>
      <c r="U629" s="171"/>
      <c r="V629" s="171"/>
      <c r="W629" s="22">
        <v>1</v>
      </c>
      <c r="X629" s="29">
        <v>1914.19</v>
      </c>
      <c r="Y629" s="29">
        <v>1914.19</v>
      </c>
      <c r="Z629" s="36">
        <v>575.02</v>
      </c>
      <c r="AA629" s="36">
        <f t="shared" si="667"/>
        <v>1</v>
      </c>
      <c r="AB629" s="29"/>
      <c r="AC629" s="29" t="e">
        <f t="shared" si="668"/>
        <v>#REF!</v>
      </c>
      <c r="AD629" s="29" t="e">
        <f t="shared" si="669"/>
        <v>#REF!</v>
      </c>
      <c r="AE629" s="172" t="e">
        <f t="shared" si="670"/>
        <v>#REF!</v>
      </c>
      <c r="AF629" s="28"/>
      <c r="AG629" s="24">
        <v>1.5</v>
      </c>
      <c r="AH629" s="173">
        <f t="shared" si="671"/>
        <v>0.999999999999999</v>
      </c>
      <c r="AI629" s="173"/>
      <c r="AJ629" s="173">
        <f t="shared" si="672"/>
        <v>0.500000000000001</v>
      </c>
      <c r="AK629" s="134">
        <f t="shared" si="673"/>
        <v>1.5</v>
      </c>
      <c r="AL629" s="174">
        <f t="shared" ref="AL629:AU629" si="722">M629</f>
        <v>0.493333333333333</v>
      </c>
      <c r="AM629" s="174">
        <f t="shared" si="722"/>
        <v>0.0533333333333333</v>
      </c>
      <c r="AN629" s="174">
        <f t="shared" si="722"/>
        <v>0</v>
      </c>
      <c r="AO629" s="174">
        <f t="shared" si="722"/>
        <v>0.22</v>
      </c>
      <c r="AP629" s="174">
        <f t="shared" si="722"/>
        <v>0</v>
      </c>
      <c r="AQ629" s="174">
        <f t="shared" si="722"/>
        <v>0</v>
      </c>
      <c r="AR629" s="174">
        <f t="shared" si="722"/>
        <v>0.1</v>
      </c>
      <c r="AS629" s="174">
        <f t="shared" si="722"/>
        <v>0.133333333333333</v>
      </c>
      <c r="AT629" s="174">
        <f t="shared" si="722"/>
        <v>0</v>
      </c>
      <c r="AU629" s="174">
        <f t="shared" si="722"/>
        <v>0</v>
      </c>
      <c r="AV629" s="175">
        <f t="shared" si="675"/>
        <v>0.999999999999999</v>
      </c>
      <c r="AW629" s="176" t="e">
        <f>#REF!/1000</f>
        <v>#REF!</v>
      </c>
      <c r="AX629" s="176" t="e">
        <f>#REF!/1000</f>
        <v>#REF!</v>
      </c>
      <c r="AY629" s="176" t="e">
        <f>#REF!/1000</f>
        <v>#REF!</v>
      </c>
      <c r="AZ629" s="176" t="e">
        <f>#REF!/1000</f>
        <v>#REF!</v>
      </c>
      <c r="BA629" s="176" t="e">
        <f>#REF!/1000</f>
        <v>#REF!</v>
      </c>
      <c r="BB629" s="176" t="e">
        <f>#REF!/1000</f>
        <v>#REF!</v>
      </c>
      <c r="BC629" s="176" t="e">
        <f>#REF!/1000</f>
        <v>#REF!</v>
      </c>
      <c r="BD629" s="176" t="e">
        <f>#REF!/1000</f>
        <v>#REF!</v>
      </c>
      <c r="BE629" s="177" t="e">
        <f>#REF!/1000</f>
        <v>#REF!</v>
      </c>
      <c r="BF629" s="177" t="e">
        <f>#REF!/1000</f>
        <v>#REF!</v>
      </c>
      <c r="BG629" s="178" t="e">
        <f t="shared" si="676"/>
        <v>#REF!</v>
      </c>
    </row>
    <row r="630" ht="16" customHeight="1" spans="1:59">
      <c r="A630" s="22">
        <v>624</v>
      </c>
      <c r="B630" s="39" t="s">
        <v>6352</v>
      </c>
      <c r="C630" s="68" t="s">
        <v>6353</v>
      </c>
      <c r="D630" s="22">
        <v>142</v>
      </c>
      <c r="E630" s="22">
        <v>2</v>
      </c>
      <c r="F630" s="144">
        <v>83086</v>
      </c>
      <c r="G630" s="144" t="s">
        <v>3704</v>
      </c>
      <c r="H630" s="144" t="s">
        <v>3704</v>
      </c>
      <c r="I630" s="144" t="s">
        <v>5321</v>
      </c>
      <c r="J630" s="144" t="s">
        <v>5314</v>
      </c>
      <c r="K630" s="144">
        <f t="shared" si="666"/>
        <v>0.75</v>
      </c>
      <c r="L630" s="157">
        <v>1.5</v>
      </c>
      <c r="M630" s="171">
        <v>0.493333333333333</v>
      </c>
      <c r="N630" s="171">
        <v>0.0533333333333333</v>
      </c>
      <c r="O630" s="171"/>
      <c r="P630" s="171">
        <v>0.22</v>
      </c>
      <c r="Q630" s="171"/>
      <c r="R630" s="171"/>
      <c r="S630" s="171">
        <v>0.1</v>
      </c>
      <c r="T630" s="171">
        <v>0.133333333333333</v>
      </c>
      <c r="U630" s="171"/>
      <c r="V630" s="171"/>
      <c r="W630" s="22">
        <v>2</v>
      </c>
      <c r="X630" s="29">
        <v>1864.25</v>
      </c>
      <c r="Y630" s="29">
        <v>3728.5</v>
      </c>
      <c r="Z630" s="36">
        <v>1130.54</v>
      </c>
      <c r="AA630" s="36">
        <f t="shared" si="667"/>
        <v>2</v>
      </c>
      <c r="AB630" s="29"/>
      <c r="AC630" s="29" t="e">
        <f t="shared" si="668"/>
        <v>#REF!</v>
      </c>
      <c r="AD630" s="29" t="e">
        <f t="shared" si="669"/>
        <v>#REF!</v>
      </c>
      <c r="AE630" s="172" t="e">
        <f t="shared" si="670"/>
        <v>#REF!</v>
      </c>
      <c r="AF630" s="28"/>
      <c r="AG630" s="24">
        <v>1.5</v>
      </c>
      <c r="AH630" s="173">
        <f t="shared" si="671"/>
        <v>0.999999999999999</v>
      </c>
      <c r="AI630" s="173"/>
      <c r="AJ630" s="173">
        <f t="shared" si="672"/>
        <v>0.500000000000001</v>
      </c>
      <c r="AK630" s="134">
        <f t="shared" si="673"/>
        <v>0.75</v>
      </c>
      <c r="AL630" s="174">
        <f t="shared" ref="AL630:AU630" si="723">M630</f>
        <v>0.493333333333333</v>
      </c>
      <c r="AM630" s="174">
        <f t="shared" si="723"/>
        <v>0.0533333333333333</v>
      </c>
      <c r="AN630" s="174">
        <f t="shared" si="723"/>
        <v>0</v>
      </c>
      <c r="AO630" s="174">
        <f t="shared" si="723"/>
        <v>0.22</v>
      </c>
      <c r="AP630" s="174">
        <f t="shared" si="723"/>
        <v>0</v>
      </c>
      <c r="AQ630" s="174">
        <f t="shared" si="723"/>
        <v>0</v>
      </c>
      <c r="AR630" s="174">
        <f t="shared" si="723"/>
        <v>0.1</v>
      </c>
      <c r="AS630" s="174">
        <f t="shared" si="723"/>
        <v>0.133333333333333</v>
      </c>
      <c r="AT630" s="174">
        <f t="shared" si="723"/>
        <v>0</v>
      </c>
      <c r="AU630" s="174">
        <f t="shared" si="723"/>
        <v>0</v>
      </c>
      <c r="AV630" s="175">
        <f t="shared" si="675"/>
        <v>0.999999999999999</v>
      </c>
      <c r="AW630" s="176" t="e">
        <f>#REF!/1000</f>
        <v>#REF!</v>
      </c>
      <c r="AX630" s="176" t="e">
        <f>#REF!/1000</f>
        <v>#REF!</v>
      </c>
      <c r="AY630" s="176" t="e">
        <f>#REF!/1000</f>
        <v>#REF!</v>
      </c>
      <c r="AZ630" s="176" t="e">
        <f>#REF!/1000</f>
        <v>#REF!</v>
      </c>
      <c r="BA630" s="176" t="e">
        <f>#REF!/1000</f>
        <v>#REF!</v>
      </c>
      <c r="BB630" s="176" t="e">
        <f>#REF!/1000</f>
        <v>#REF!</v>
      </c>
      <c r="BC630" s="176" t="e">
        <f>#REF!/1000</f>
        <v>#REF!</v>
      </c>
      <c r="BD630" s="176" t="e">
        <f>#REF!/1000</f>
        <v>#REF!</v>
      </c>
      <c r="BE630" s="177" t="e">
        <f>#REF!/1000</f>
        <v>#REF!</v>
      </c>
      <c r="BF630" s="177" t="e">
        <f>#REF!/1000</f>
        <v>#REF!</v>
      </c>
      <c r="BG630" s="178" t="e">
        <f t="shared" si="676"/>
        <v>#REF!</v>
      </c>
    </row>
    <row r="631" ht="16" customHeight="1" spans="1:59">
      <c r="A631" s="22">
        <v>625</v>
      </c>
      <c r="B631" s="39" t="s">
        <v>6354</v>
      </c>
      <c r="C631" s="68" t="s">
        <v>6355</v>
      </c>
      <c r="D631" s="22">
        <v>223</v>
      </c>
      <c r="E631" s="22">
        <v>3</v>
      </c>
      <c r="F631" s="144">
        <v>83004</v>
      </c>
      <c r="G631" s="144" t="s">
        <v>3704</v>
      </c>
      <c r="H631" s="144" t="s">
        <v>3704</v>
      </c>
      <c r="I631" s="144" t="s">
        <v>5321</v>
      </c>
      <c r="J631" s="144" t="s">
        <v>5314</v>
      </c>
      <c r="K631" s="144">
        <f t="shared" si="666"/>
        <v>0.5</v>
      </c>
      <c r="L631" s="157">
        <v>1.5</v>
      </c>
      <c r="M631" s="171">
        <v>0.493333333333333</v>
      </c>
      <c r="N631" s="171">
        <v>0.0533333333333333</v>
      </c>
      <c r="O631" s="171"/>
      <c r="P631" s="171">
        <v>0.22</v>
      </c>
      <c r="Q631" s="171"/>
      <c r="R631" s="171"/>
      <c r="S631" s="171">
        <v>0.1</v>
      </c>
      <c r="T631" s="171">
        <v>0.133333333333333</v>
      </c>
      <c r="U631" s="171"/>
      <c r="V631" s="171"/>
      <c r="W631" s="22">
        <v>3</v>
      </c>
      <c r="X631" s="29">
        <v>1720.47333333333</v>
      </c>
      <c r="Y631" s="29">
        <v>5161.42</v>
      </c>
      <c r="Z631" s="36">
        <v>1578.84</v>
      </c>
      <c r="AA631" s="36">
        <f t="shared" si="667"/>
        <v>3</v>
      </c>
      <c r="AB631" s="29"/>
      <c r="AC631" s="29" t="e">
        <f t="shared" si="668"/>
        <v>#REF!</v>
      </c>
      <c r="AD631" s="29" t="e">
        <f t="shared" si="669"/>
        <v>#REF!</v>
      </c>
      <c r="AE631" s="172" t="e">
        <f t="shared" si="670"/>
        <v>#REF!</v>
      </c>
      <c r="AF631" s="28"/>
      <c r="AG631" s="24">
        <v>1.5</v>
      </c>
      <c r="AH631" s="173">
        <f t="shared" si="671"/>
        <v>0.999999999999999</v>
      </c>
      <c r="AI631" s="173"/>
      <c r="AJ631" s="173">
        <f t="shared" si="672"/>
        <v>0.500000000000001</v>
      </c>
      <c r="AK631" s="134">
        <f t="shared" si="673"/>
        <v>0.5</v>
      </c>
      <c r="AL631" s="174">
        <f t="shared" ref="AL631:AU631" si="724">M631</f>
        <v>0.493333333333333</v>
      </c>
      <c r="AM631" s="174">
        <f t="shared" si="724"/>
        <v>0.0533333333333333</v>
      </c>
      <c r="AN631" s="174">
        <f t="shared" si="724"/>
        <v>0</v>
      </c>
      <c r="AO631" s="174">
        <f t="shared" si="724"/>
        <v>0.22</v>
      </c>
      <c r="AP631" s="174">
        <f t="shared" si="724"/>
        <v>0</v>
      </c>
      <c r="AQ631" s="174">
        <f t="shared" si="724"/>
        <v>0</v>
      </c>
      <c r="AR631" s="174">
        <f t="shared" si="724"/>
        <v>0.1</v>
      </c>
      <c r="AS631" s="174">
        <f t="shared" si="724"/>
        <v>0.133333333333333</v>
      </c>
      <c r="AT631" s="174">
        <f t="shared" si="724"/>
        <v>0</v>
      </c>
      <c r="AU631" s="174">
        <f t="shared" si="724"/>
        <v>0</v>
      </c>
      <c r="AV631" s="175">
        <f t="shared" si="675"/>
        <v>0.999999999999999</v>
      </c>
      <c r="AW631" s="176" t="e">
        <f>#REF!/1000</f>
        <v>#REF!</v>
      </c>
      <c r="AX631" s="176" t="e">
        <f>#REF!/1000</f>
        <v>#REF!</v>
      </c>
      <c r="AY631" s="176" t="e">
        <f>#REF!/1000</f>
        <v>#REF!</v>
      </c>
      <c r="AZ631" s="176" t="e">
        <f>#REF!/1000</f>
        <v>#REF!</v>
      </c>
      <c r="BA631" s="176" t="e">
        <f>#REF!/1000</f>
        <v>#REF!</v>
      </c>
      <c r="BB631" s="176" t="e">
        <f>#REF!/1000</f>
        <v>#REF!</v>
      </c>
      <c r="BC631" s="176" t="e">
        <f>#REF!/1000</f>
        <v>#REF!</v>
      </c>
      <c r="BD631" s="176" t="e">
        <f>#REF!/1000</f>
        <v>#REF!</v>
      </c>
      <c r="BE631" s="177" t="e">
        <f>#REF!/1000</f>
        <v>#REF!</v>
      </c>
      <c r="BF631" s="177" t="e">
        <f>#REF!/1000</f>
        <v>#REF!</v>
      </c>
      <c r="BG631" s="178" t="e">
        <f t="shared" si="676"/>
        <v>#REF!</v>
      </c>
    </row>
    <row r="632" ht="16" customHeight="1" spans="1:59">
      <c r="A632" s="22">
        <v>626</v>
      </c>
      <c r="B632" s="39" t="s">
        <v>6356</v>
      </c>
      <c r="C632" s="68" t="s">
        <v>6357</v>
      </c>
      <c r="D632" s="22">
        <v>139</v>
      </c>
      <c r="E632" s="22">
        <v>2</v>
      </c>
      <c r="F632" s="144">
        <v>83053</v>
      </c>
      <c r="G632" s="144" t="s">
        <v>3704</v>
      </c>
      <c r="H632" s="144" t="s">
        <v>3704</v>
      </c>
      <c r="I632" s="144" t="s">
        <v>5321</v>
      </c>
      <c r="J632" s="144" t="s">
        <v>5314</v>
      </c>
      <c r="K632" s="144">
        <f t="shared" si="666"/>
        <v>0.75</v>
      </c>
      <c r="L632" s="157">
        <v>1.5</v>
      </c>
      <c r="M632" s="171">
        <v>0.493333333333333</v>
      </c>
      <c r="N632" s="171">
        <v>0.0533333333333333</v>
      </c>
      <c r="O632" s="171"/>
      <c r="P632" s="171">
        <v>0.22</v>
      </c>
      <c r="Q632" s="171"/>
      <c r="R632" s="171"/>
      <c r="S632" s="171">
        <v>0.1</v>
      </c>
      <c r="T632" s="171">
        <v>0.133333333333333</v>
      </c>
      <c r="U632" s="171"/>
      <c r="V632" s="171"/>
      <c r="W632" s="22">
        <v>2</v>
      </c>
      <c r="X632" s="29">
        <v>1707.235</v>
      </c>
      <c r="Y632" s="29">
        <v>3414.47</v>
      </c>
      <c r="Z632" s="36">
        <v>1033.08</v>
      </c>
      <c r="AA632" s="36">
        <f t="shared" si="667"/>
        <v>2</v>
      </c>
      <c r="AB632" s="29"/>
      <c r="AC632" s="29" t="e">
        <f t="shared" si="668"/>
        <v>#REF!</v>
      </c>
      <c r="AD632" s="29" t="e">
        <f t="shared" si="669"/>
        <v>#REF!</v>
      </c>
      <c r="AE632" s="172" t="e">
        <f t="shared" si="670"/>
        <v>#REF!</v>
      </c>
      <c r="AF632" s="28"/>
      <c r="AG632" s="24">
        <v>1.5</v>
      </c>
      <c r="AH632" s="173">
        <f t="shared" si="671"/>
        <v>0.999999999999999</v>
      </c>
      <c r="AI632" s="173"/>
      <c r="AJ632" s="173">
        <f t="shared" si="672"/>
        <v>0.500000000000001</v>
      </c>
      <c r="AK632" s="134">
        <f t="shared" si="673"/>
        <v>0.75</v>
      </c>
      <c r="AL632" s="174">
        <f t="shared" ref="AL632:AU632" si="725">M632</f>
        <v>0.493333333333333</v>
      </c>
      <c r="AM632" s="174">
        <f t="shared" si="725"/>
        <v>0.0533333333333333</v>
      </c>
      <c r="AN632" s="174">
        <f t="shared" si="725"/>
        <v>0</v>
      </c>
      <c r="AO632" s="174">
        <f t="shared" si="725"/>
        <v>0.22</v>
      </c>
      <c r="AP632" s="174">
        <f t="shared" si="725"/>
        <v>0</v>
      </c>
      <c r="AQ632" s="174">
        <f t="shared" si="725"/>
        <v>0</v>
      </c>
      <c r="AR632" s="174">
        <f t="shared" si="725"/>
        <v>0.1</v>
      </c>
      <c r="AS632" s="174">
        <f t="shared" si="725"/>
        <v>0.133333333333333</v>
      </c>
      <c r="AT632" s="174">
        <f t="shared" si="725"/>
        <v>0</v>
      </c>
      <c r="AU632" s="174">
        <f t="shared" si="725"/>
        <v>0</v>
      </c>
      <c r="AV632" s="175">
        <f t="shared" si="675"/>
        <v>0.999999999999999</v>
      </c>
      <c r="AW632" s="176" t="e">
        <f>#REF!/1000</f>
        <v>#REF!</v>
      </c>
      <c r="AX632" s="176" t="e">
        <f>#REF!/1000</f>
        <v>#REF!</v>
      </c>
      <c r="AY632" s="176" t="e">
        <f>#REF!/1000</f>
        <v>#REF!</v>
      </c>
      <c r="AZ632" s="176" t="e">
        <f>#REF!/1000</f>
        <v>#REF!</v>
      </c>
      <c r="BA632" s="176" t="e">
        <f>#REF!/1000</f>
        <v>#REF!</v>
      </c>
      <c r="BB632" s="176" t="e">
        <f>#REF!/1000</f>
        <v>#REF!</v>
      </c>
      <c r="BC632" s="176" t="e">
        <f>#REF!/1000</f>
        <v>#REF!</v>
      </c>
      <c r="BD632" s="176" t="e">
        <f>#REF!/1000</f>
        <v>#REF!</v>
      </c>
      <c r="BE632" s="177" t="e">
        <f>#REF!/1000</f>
        <v>#REF!</v>
      </c>
      <c r="BF632" s="177" t="e">
        <f>#REF!/1000</f>
        <v>#REF!</v>
      </c>
      <c r="BG632" s="178" t="e">
        <f t="shared" si="676"/>
        <v>#REF!</v>
      </c>
    </row>
    <row r="633" ht="16" customHeight="1" spans="1:59">
      <c r="A633" s="22">
        <v>627</v>
      </c>
      <c r="B633" s="39" t="s">
        <v>6358</v>
      </c>
      <c r="C633" s="68" t="s">
        <v>6359</v>
      </c>
      <c r="D633" s="22">
        <v>226</v>
      </c>
      <c r="E633" s="22">
        <v>2</v>
      </c>
      <c r="F633" s="144">
        <v>83008</v>
      </c>
      <c r="G633" s="144" t="s">
        <v>3704</v>
      </c>
      <c r="H633" s="144" t="s">
        <v>3704</v>
      </c>
      <c r="I633" s="144" t="s">
        <v>5321</v>
      </c>
      <c r="J633" s="144" t="s">
        <v>5314</v>
      </c>
      <c r="K633" s="144">
        <f t="shared" si="666"/>
        <v>0.75</v>
      </c>
      <c r="L633" s="157">
        <v>1.5</v>
      </c>
      <c r="M633" s="171">
        <v>0.493333333333333</v>
      </c>
      <c r="N633" s="171">
        <v>0.0533333333333333</v>
      </c>
      <c r="O633" s="171"/>
      <c r="P633" s="171">
        <v>0.22</v>
      </c>
      <c r="Q633" s="171"/>
      <c r="R633" s="171"/>
      <c r="S633" s="171">
        <v>0.1</v>
      </c>
      <c r="T633" s="171">
        <v>0.133333333333333</v>
      </c>
      <c r="U633" s="171"/>
      <c r="V633" s="171"/>
      <c r="W633" s="22">
        <v>2</v>
      </c>
      <c r="X633" s="29">
        <v>1567.77</v>
      </c>
      <c r="Y633" s="29">
        <v>3135.54</v>
      </c>
      <c r="Z633" s="36">
        <v>2592.44</v>
      </c>
      <c r="AA633" s="36">
        <f t="shared" si="667"/>
        <v>2</v>
      </c>
      <c r="AB633" s="29"/>
      <c r="AC633" s="29" t="e">
        <f t="shared" si="668"/>
        <v>#REF!</v>
      </c>
      <c r="AD633" s="29" t="e">
        <f t="shared" si="669"/>
        <v>#REF!</v>
      </c>
      <c r="AE633" s="172" t="e">
        <f t="shared" si="670"/>
        <v>#REF!</v>
      </c>
      <c r="AF633" s="28"/>
      <c r="AG633" s="24">
        <v>1.5</v>
      </c>
      <c r="AH633" s="173">
        <f t="shared" si="671"/>
        <v>0.999999999999999</v>
      </c>
      <c r="AI633" s="173"/>
      <c r="AJ633" s="173">
        <f t="shared" si="672"/>
        <v>0.500000000000001</v>
      </c>
      <c r="AK633" s="134">
        <f t="shared" si="673"/>
        <v>0.75</v>
      </c>
      <c r="AL633" s="174">
        <f t="shared" ref="AL633:AU633" si="726">M633</f>
        <v>0.493333333333333</v>
      </c>
      <c r="AM633" s="174">
        <f t="shared" si="726"/>
        <v>0.0533333333333333</v>
      </c>
      <c r="AN633" s="174">
        <f t="shared" si="726"/>
        <v>0</v>
      </c>
      <c r="AO633" s="174">
        <f t="shared" si="726"/>
        <v>0.22</v>
      </c>
      <c r="AP633" s="174">
        <f t="shared" si="726"/>
        <v>0</v>
      </c>
      <c r="AQ633" s="174">
        <f t="shared" si="726"/>
        <v>0</v>
      </c>
      <c r="AR633" s="174">
        <f t="shared" si="726"/>
        <v>0.1</v>
      </c>
      <c r="AS633" s="174">
        <f t="shared" si="726"/>
        <v>0.133333333333333</v>
      </c>
      <c r="AT633" s="174">
        <f t="shared" si="726"/>
        <v>0</v>
      </c>
      <c r="AU633" s="174">
        <f t="shared" si="726"/>
        <v>0</v>
      </c>
      <c r="AV633" s="175">
        <f t="shared" si="675"/>
        <v>0.999999999999999</v>
      </c>
      <c r="AW633" s="176" t="e">
        <f>#REF!/1000</f>
        <v>#REF!</v>
      </c>
      <c r="AX633" s="176" t="e">
        <f>#REF!/1000</f>
        <v>#REF!</v>
      </c>
      <c r="AY633" s="176" t="e">
        <f>#REF!/1000</f>
        <v>#REF!</v>
      </c>
      <c r="AZ633" s="176" t="e">
        <f>#REF!/1000</f>
        <v>#REF!</v>
      </c>
      <c r="BA633" s="176" t="e">
        <f>#REF!/1000</f>
        <v>#REF!</v>
      </c>
      <c r="BB633" s="176" t="e">
        <f>#REF!/1000</f>
        <v>#REF!</v>
      </c>
      <c r="BC633" s="176" t="e">
        <f>#REF!/1000</f>
        <v>#REF!</v>
      </c>
      <c r="BD633" s="176" t="e">
        <f>#REF!/1000</f>
        <v>#REF!</v>
      </c>
      <c r="BE633" s="177" t="e">
        <f>#REF!/1000</f>
        <v>#REF!</v>
      </c>
      <c r="BF633" s="177" t="e">
        <f>#REF!/1000</f>
        <v>#REF!</v>
      </c>
      <c r="BG633" s="178" t="e">
        <f t="shared" si="676"/>
        <v>#REF!</v>
      </c>
    </row>
    <row r="634" ht="16" customHeight="1" spans="1:59">
      <c r="A634" s="22">
        <v>628</v>
      </c>
      <c r="B634" s="39" t="s">
        <v>6360</v>
      </c>
      <c r="C634" s="68" t="s">
        <v>6361</v>
      </c>
      <c r="D634" s="22">
        <v>171</v>
      </c>
      <c r="E634" s="22">
        <v>1</v>
      </c>
      <c r="F634" s="144">
        <v>82578</v>
      </c>
      <c r="G634" s="144" t="s">
        <v>3704</v>
      </c>
      <c r="H634" s="144" t="s">
        <v>3704</v>
      </c>
      <c r="I634" s="144" t="s">
        <v>5321</v>
      </c>
      <c r="J634" s="144" t="s">
        <v>5314</v>
      </c>
      <c r="K634" s="144">
        <f t="shared" si="666"/>
        <v>1.5</v>
      </c>
      <c r="L634" s="157">
        <v>1.5</v>
      </c>
      <c r="M634" s="171">
        <v>0.493333333333333</v>
      </c>
      <c r="N634" s="171">
        <v>0.0533333333333333</v>
      </c>
      <c r="O634" s="171"/>
      <c r="P634" s="171">
        <v>0.22</v>
      </c>
      <c r="Q634" s="171"/>
      <c r="R634" s="171"/>
      <c r="S634" s="171">
        <v>0.1</v>
      </c>
      <c r="T634" s="171">
        <v>0.133333333333333</v>
      </c>
      <c r="U634" s="171"/>
      <c r="V634" s="171"/>
      <c r="W634" s="22">
        <v>1</v>
      </c>
      <c r="X634" s="29">
        <v>1073.64</v>
      </c>
      <c r="Y634" s="29">
        <v>1073.64</v>
      </c>
      <c r="Z634" s="36">
        <v>331.36</v>
      </c>
      <c r="AA634" s="36">
        <f t="shared" si="667"/>
        <v>1</v>
      </c>
      <c r="AB634" s="29"/>
      <c r="AC634" s="29" t="e">
        <f t="shared" si="668"/>
        <v>#REF!</v>
      </c>
      <c r="AD634" s="29" t="e">
        <f t="shared" si="669"/>
        <v>#REF!</v>
      </c>
      <c r="AE634" s="172" t="e">
        <f t="shared" si="670"/>
        <v>#REF!</v>
      </c>
      <c r="AF634" s="28"/>
      <c r="AG634" s="24">
        <v>1.5</v>
      </c>
      <c r="AH634" s="173">
        <f t="shared" si="671"/>
        <v>0.999999999999999</v>
      </c>
      <c r="AI634" s="173"/>
      <c r="AJ634" s="173">
        <f t="shared" si="672"/>
        <v>0.500000000000001</v>
      </c>
      <c r="AK634" s="134">
        <f t="shared" si="673"/>
        <v>1.5</v>
      </c>
      <c r="AL634" s="174">
        <f t="shared" ref="AL634:AU634" si="727">M634</f>
        <v>0.493333333333333</v>
      </c>
      <c r="AM634" s="174">
        <f t="shared" si="727"/>
        <v>0.0533333333333333</v>
      </c>
      <c r="AN634" s="174">
        <f t="shared" si="727"/>
        <v>0</v>
      </c>
      <c r="AO634" s="174">
        <f t="shared" si="727"/>
        <v>0.22</v>
      </c>
      <c r="AP634" s="174">
        <f t="shared" si="727"/>
        <v>0</v>
      </c>
      <c r="AQ634" s="174">
        <f t="shared" si="727"/>
        <v>0</v>
      </c>
      <c r="AR634" s="174">
        <f t="shared" si="727"/>
        <v>0.1</v>
      </c>
      <c r="AS634" s="174">
        <f t="shared" si="727"/>
        <v>0.133333333333333</v>
      </c>
      <c r="AT634" s="174">
        <f t="shared" si="727"/>
        <v>0</v>
      </c>
      <c r="AU634" s="174">
        <f t="shared" si="727"/>
        <v>0</v>
      </c>
      <c r="AV634" s="175">
        <f t="shared" si="675"/>
        <v>0.999999999999999</v>
      </c>
      <c r="AW634" s="176" t="e">
        <f>#REF!/1000</f>
        <v>#REF!</v>
      </c>
      <c r="AX634" s="176" t="e">
        <f>#REF!/1000</f>
        <v>#REF!</v>
      </c>
      <c r="AY634" s="176" t="e">
        <f>#REF!/1000</f>
        <v>#REF!</v>
      </c>
      <c r="AZ634" s="176" t="e">
        <f>#REF!/1000</f>
        <v>#REF!</v>
      </c>
      <c r="BA634" s="176" t="e">
        <f>#REF!/1000</f>
        <v>#REF!</v>
      </c>
      <c r="BB634" s="176" t="e">
        <f>#REF!/1000</f>
        <v>#REF!</v>
      </c>
      <c r="BC634" s="176" t="e">
        <f>#REF!/1000</f>
        <v>#REF!</v>
      </c>
      <c r="BD634" s="176" t="e">
        <f>#REF!/1000</f>
        <v>#REF!</v>
      </c>
      <c r="BE634" s="177" t="e">
        <f>#REF!/1000</f>
        <v>#REF!</v>
      </c>
      <c r="BF634" s="177" t="e">
        <f>#REF!/1000</f>
        <v>#REF!</v>
      </c>
      <c r="BG634" s="178" t="e">
        <f t="shared" si="676"/>
        <v>#REF!</v>
      </c>
    </row>
    <row r="635" ht="16" customHeight="1" spans="1:59">
      <c r="A635" s="22">
        <v>629</v>
      </c>
      <c r="B635" s="39" t="s">
        <v>686</v>
      </c>
      <c r="C635" s="68" t="s">
        <v>687</v>
      </c>
      <c r="D635" s="22">
        <v>134</v>
      </c>
      <c r="E635" s="22">
        <v>2</v>
      </c>
      <c r="F635" s="144">
        <v>82989</v>
      </c>
      <c r="G635" s="144" t="s">
        <v>3704</v>
      </c>
      <c r="H635" s="144" t="s">
        <v>3704</v>
      </c>
      <c r="I635" s="144" t="s">
        <v>5321</v>
      </c>
      <c r="J635" s="144" t="s">
        <v>5314</v>
      </c>
      <c r="K635" s="144">
        <f t="shared" si="666"/>
        <v>0.75</v>
      </c>
      <c r="L635" s="157">
        <v>1.5</v>
      </c>
      <c r="M635" s="171">
        <v>0.493333333333333</v>
      </c>
      <c r="N635" s="171">
        <v>0.0533333333333333</v>
      </c>
      <c r="O635" s="171"/>
      <c r="P635" s="171">
        <v>0.22</v>
      </c>
      <c r="Q635" s="171"/>
      <c r="R635" s="171"/>
      <c r="S635" s="171">
        <v>0.1</v>
      </c>
      <c r="T635" s="171">
        <v>0.133333333333333</v>
      </c>
      <c r="U635" s="171"/>
      <c r="V635" s="171"/>
      <c r="W635" s="22">
        <v>2</v>
      </c>
      <c r="X635" s="29">
        <v>1066.11</v>
      </c>
      <c r="Y635" s="29">
        <v>2132.22</v>
      </c>
      <c r="Z635" s="36">
        <v>662.72</v>
      </c>
      <c r="AA635" s="36">
        <f t="shared" si="667"/>
        <v>2</v>
      </c>
      <c r="AB635" s="29"/>
      <c r="AC635" s="29" t="e">
        <f t="shared" si="668"/>
        <v>#REF!</v>
      </c>
      <c r="AD635" s="29" t="e">
        <f t="shared" si="669"/>
        <v>#REF!</v>
      </c>
      <c r="AE635" s="172" t="e">
        <f t="shared" si="670"/>
        <v>#REF!</v>
      </c>
      <c r="AF635" s="28"/>
      <c r="AG635" s="24">
        <v>1.5</v>
      </c>
      <c r="AH635" s="173">
        <f t="shared" si="671"/>
        <v>0.999999999999999</v>
      </c>
      <c r="AI635" s="173"/>
      <c r="AJ635" s="173">
        <f t="shared" si="672"/>
        <v>0.500000000000001</v>
      </c>
      <c r="AK635" s="134">
        <f t="shared" si="673"/>
        <v>0.75</v>
      </c>
      <c r="AL635" s="174">
        <f t="shared" ref="AL635:AU635" si="728">M635</f>
        <v>0.493333333333333</v>
      </c>
      <c r="AM635" s="174">
        <f t="shared" si="728"/>
        <v>0.0533333333333333</v>
      </c>
      <c r="AN635" s="174">
        <f t="shared" si="728"/>
        <v>0</v>
      </c>
      <c r="AO635" s="174">
        <f t="shared" si="728"/>
        <v>0.22</v>
      </c>
      <c r="AP635" s="174">
        <f t="shared" si="728"/>
        <v>0</v>
      </c>
      <c r="AQ635" s="174">
        <f t="shared" si="728"/>
        <v>0</v>
      </c>
      <c r="AR635" s="174">
        <f t="shared" si="728"/>
        <v>0.1</v>
      </c>
      <c r="AS635" s="174">
        <f t="shared" si="728"/>
        <v>0.133333333333333</v>
      </c>
      <c r="AT635" s="174">
        <f t="shared" si="728"/>
        <v>0</v>
      </c>
      <c r="AU635" s="174">
        <f t="shared" si="728"/>
        <v>0</v>
      </c>
      <c r="AV635" s="175">
        <f t="shared" si="675"/>
        <v>0.999999999999999</v>
      </c>
      <c r="AW635" s="176" t="e">
        <f>#REF!/1000</f>
        <v>#REF!</v>
      </c>
      <c r="AX635" s="176" t="e">
        <f>#REF!/1000</f>
        <v>#REF!</v>
      </c>
      <c r="AY635" s="176" t="e">
        <f>#REF!/1000</f>
        <v>#REF!</v>
      </c>
      <c r="AZ635" s="176" t="e">
        <f>#REF!/1000</f>
        <v>#REF!</v>
      </c>
      <c r="BA635" s="176" t="e">
        <f>#REF!/1000</f>
        <v>#REF!</v>
      </c>
      <c r="BB635" s="176" t="e">
        <f>#REF!/1000</f>
        <v>#REF!</v>
      </c>
      <c r="BC635" s="176" t="e">
        <f>#REF!/1000</f>
        <v>#REF!</v>
      </c>
      <c r="BD635" s="176" t="e">
        <f>#REF!/1000</f>
        <v>#REF!</v>
      </c>
      <c r="BE635" s="177" t="e">
        <f>#REF!/1000</f>
        <v>#REF!</v>
      </c>
      <c r="BF635" s="177" t="e">
        <f>#REF!/1000</f>
        <v>#REF!</v>
      </c>
      <c r="BG635" s="178" t="e">
        <f t="shared" si="676"/>
        <v>#REF!</v>
      </c>
    </row>
    <row r="636" ht="16" customHeight="1" spans="1:59">
      <c r="A636" s="22">
        <v>630</v>
      </c>
      <c r="B636" s="39" t="s">
        <v>6362</v>
      </c>
      <c r="C636" s="68" t="s">
        <v>6363</v>
      </c>
      <c r="D636" s="22">
        <v>134</v>
      </c>
      <c r="E636" s="22">
        <v>2</v>
      </c>
      <c r="F636" s="144">
        <v>83055</v>
      </c>
      <c r="G636" s="144" t="s">
        <v>3704</v>
      </c>
      <c r="H636" s="144" t="s">
        <v>3704</v>
      </c>
      <c r="I636" s="144" t="s">
        <v>5321</v>
      </c>
      <c r="J636" s="144" t="s">
        <v>5314</v>
      </c>
      <c r="K636" s="144">
        <f t="shared" si="666"/>
        <v>0.75</v>
      </c>
      <c r="L636" s="157">
        <v>1.5</v>
      </c>
      <c r="M636" s="171">
        <v>0.493333333333333</v>
      </c>
      <c r="N636" s="171">
        <v>0.0533333333333333</v>
      </c>
      <c r="O636" s="171"/>
      <c r="P636" s="171">
        <v>0.22</v>
      </c>
      <c r="Q636" s="171"/>
      <c r="R636" s="171"/>
      <c r="S636" s="171">
        <v>0.1</v>
      </c>
      <c r="T636" s="171">
        <v>0.133333333333333</v>
      </c>
      <c r="U636" s="171"/>
      <c r="V636" s="171"/>
      <c r="W636" s="22">
        <v>2</v>
      </c>
      <c r="X636" s="29">
        <v>771.535</v>
      </c>
      <c r="Y636" s="29">
        <v>1543.07</v>
      </c>
      <c r="Z636" s="36">
        <v>448.32</v>
      </c>
      <c r="AA636" s="36">
        <f t="shared" si="667"/>
        <v>2</v>
      </c>
      <c r="AB636" s="29"/>
      <c r="AC636" s="29" t="e">
        <f t="shared" si="668"/>
        <v>#REF!</v>
      </c>
      <c r="AD636" s="29" t="e">
        <f t="shared" si="669"/>
        <v>#REF!</v>
      </c>
      <c r="AE636" s="172" t="e">
        <f t="shared" si="670"/>
        <v>#REF!</v>
      </c>
      <c r="AF636" s="28"/>
      <c r="AG636" s="24">
        <v>1.5</v>
      </c>
      <c r="AH636" s="173">
        <f t="shared" si="671"/>
        <v>0.999999999999999</v>
      </c>
      <c r="AI636" s="173"/>
      <c r="AJ636" s="173">
        <f t="shared" si="672"/>
        <v>0.500000000000001</v>
      </c>
      <c r="AK636" s="134">
        <f t="shared" si="673"/>
        <v>0.75</v>
      </c>
      <c r="AL636" s="174">
        <f t="shared" ref="AL636:AU636" si="729">M636</f>
        <v>0.493333333333333</v>
      </c>
      <c r="AM636" s="174">
        <f t="shared" si="729"/>
        <v>0.0533333333333333</v>
      </c>
      <c r="AN636" s="174">
        <f t="shared" si="729"/>
        <v>0</v>
      </c>
      <c r="AO636" s="174">
        <f t="shared" si="729"/>
        <v>0.22</v>
      </c>
      <c r="AP636" s="174">
        <f t="shared" si="729"/>
        <v>0</v>
      </c>
      <c r="AQ636" s="174">
        <f t="shared" si="729"/>
        <v>0</v>
      </c>
      <c r="AR636" s="174">
        <f t="shared" si="729"/>
        <v>0.1</v>
      </c>
      <c r="AS636" s="174">
        <f t="shared" si="729"/>
        <v>0.133333333333333</v>
      </c>
      <c r="AT636" s="174">
        <f t="shared" si="729"/>
        <v>0</v>
      </c>
      <c r="AU636" s="174">
        <f t="shared" si="729"/>
        <v>0</v>
      </c>
      <c r="AV636" s="175">
        <f t="shared" si="675"/>
        <v>0.999999999999999</v>
      </c>
      <c r="AW636" s="176" t="e">
        <f>#REF!/1000</f>
        <v>#REF!</v>
      </c>
      <c r="AX636" s="176" t="e">
        <f>#REF!/1000</f>
        <v>#REF!</v>
      </c>
      <c r="AY636" s="176" t="e">
        <f>#REF!/1000</f>
        <v>#REF!</v>
      </c>
      <c r="AZ636" s="176" t="e">
        <f>#REF!/1000</f>
        <v>#REF!</v>
      </c>
      <c r="BA636" s="176" t="e">
        <f>#REF!/1000</f>
        <v>#REF!</v>
      </c>
      <c r="BB636" s="176" t="e">
        <f>#REF!/1000</f>
        <v>#REF!</v>
      </c>
      <c r="BC636" s="176" t="e">
        <f>#REF!/1000</f>
        <v>#REF!</v>
      </c>
      <c r="BD636" s="176" t="e">
        <f>#REF!/1000</f>
        <v>#REF!</v>
      </c>
      <c r="BE636" s="177" t="e">
        <f>#REF!/1000</f>
        <v>#REF!</v>
      </c>
      <c r="BF636" s="177" t="e">
        <f>#REF!/1000</f>
        <v>#REF!</v>
      </c>
      <c r="BG636" s="178" t="e">
        <f t="shared" si="676"/>
        <v>#REF!</v>
      </c>
    </row>
    <row r="637" ht="16" customHeight="1" spans="1:59">
      <c r="A637" s="22">
        <v>631</v>
      </c>
      <c r="B637" s="39" t="s">
        <v>6364</v>
      </c>
      <c r="C637" s="68" t="s">
        <v>6365</v>
      </c>
      <c r="D637" s="22">
        <v>207</v>
      </c>
      <c r="E637" s="22">
        <v>1</v>
      </c>
      <c r="F637" s="144">
        <v>82988</v>
      </c>
      <c r="G637" s="144" t="s">
        <v>3704</v>
      </c>
      <c r="H637" s="144" t="s">
        <v>3704</v>
      </c>
      <c r="I637" s="144" t="s">
        <v>5321</v>
      </c>
      <c r="J637" s="144" t="s">
        <v>5314</v>
      </c>
      <c r="K637" s="144">
        <f t="shared" si="666"/>
        <v>1.5</v>
      </c>
      <c r="L637" s="157">
        <v>1.5</v>
      </c>
      <c r="M637" s="171">
        <v>0.493333333333333</v>
      </c>
      <c r="N637" s="171">
        <v>0.0533333333333333</v>
      </c>
      <c r="O637" s="171"/>
      <c r="P637" s="171">
        <v>0.22</v>
      </c>
      <c r="Q637" s="171"/>
      <c r="R637" s="171"/>
      <c r="S637" s="171">
        <v>0.1</v>
      </c>
      <c r="T637" s="171">
        <v>0.133333333333333</v>
      </c>
      <c r="U637" s="171"/>
      <c r="V637" s="171"/>
      <c r="W637" s="22">
        <v>1</v>
      </c>
      <c r="X637" s="29">
        <v>633.99</v>
      </c>
      <c r="Y637" s="29">
        <v>633.99</v>
      </c>
      <c r="Z637" s="36">
        <v>185.17</v>
      </c>
      <c r="AA637" s="36">
        <f t="shared" si="667"/>
        <v>1</v>
      </c>
      <c r="AB637" s="29"/>
      <c r="AC637" s="29" t="e">
        <f t="shared" si="668"/>
        <v>#REF!</v>
      </c>
      <c r="AD637" s="29" t="e">
        <f t="shared" si="669"/>
        <v>#REF!</v>
      </c>
      <c r="AE637" s="172" t="e">
        <f t="shared" si="670"/>
        <v>#REF!</v>
      </c>
      <c r="AF637" s="28"/>
      <c r="AG637" s="24">
        <v>1.5</v>
      </c>
      <c r="AH637" s="173">
        <f t="shared" si="671"/>
        <v>0.999999999999999</v>
      </c>
      <c r="AI637" s="173"/>
      <c r="AJ637" s="173">
        <f t="shared" si="672"/>
        <v>0.500000000000001</v>
      </c>
      <c r="AK637" s="134">
        <f t="shared" si="673"/>
        <v>1.5</v>
      </c>
      <c r="AL637" s="174">
        <f t="shared" ref="AL637:AU637" si="730">M637</f>
        <v>0.493333333333333</v>
      </c>
      <c r="AM637" s="174">
        <f t="shared" si="730"/>
        <v>0.0533333333333333</v>
      </c>
      <c r="AN637" s="174">
        <f t="shared" si="730"/>
        <v>0</v>
      </c>
      <c r="AO637" s="174">
        <f t="shared" si="730"/>
        <v>0.22</v>
      </c>
      <c r="AP637" s="174">
        <f t="shared" si="730"/>
        <v>0</v>
      </c>
      <c r="AQ637" s="174">
        <f t="shared" si="730"/>
        <v>0</v>
      </c>
      <c r="AR637" s="174">
        <f t="shared" si="730"/>
        <v>0.1</v>
      </c>
      <c r="AS637" s="174">
        <f t="shared" si="730"/>
        <v>0.133333333333333</v>
      </c>
      <c r="AT637" s="174">
        <f t="shared" si="730"/>
        <v>0</v>
      </c>
      <c r="AU637" s="174">
        <f t="shared" si="730"/>
        <v>0</v>
      </c>
      <c r="AV637" s="175">
        <f t="shared" si="675"/>
        <v>0.999999999999999</v>
      </c>
      <c r="AW637" s="176" t="e">
        <f>#REF!/1000</f>
        <v>#REF!</v>
      </c>
      <c r="AX637" s="176" t="e">
        <f>#REF!/1000</f>
        <v>#REF!</v>
      </c>
      <c r="AY637" s="176" t="e">
        <f>#REF!/1000</f>
        <v>#REF!</v>
      </c>
      <c r="AZ637" s="176" t="e">
        <f>#REF!/1000</f>
        <v>#REF!</v>
      </c>
      <c r="BA637" s="176" t="e">
        <f>#REF!/1000</f>
        <v>#REF!</v>
      </c>
      <c r="BB637" s="176" t="e">
        <f>#REF!/1000</f>
        <v>#REF!</v>
      </c>
      <c r="BC637" s="176" t="e">
        <f>#REF!/1000</f>
        <v>#REF!</v>
      </c>
      <c r="BD637" s="176" t="e">
        <f>#REF!/1000</f>
        <v>#REF!</v>
      </c>
      <c r="BE637" s="177" t="e">
        <f>#REF!/1000</f>
        <v>#REF!</v>
      </c>
      <c r="BF637" s="177" t="e">
        <f>#REF!/1000</f>
        <v>#REF!</v>
      </c>
      <c r="BG637" s="178" t="e">
        <f t="shared" si="676"/>
        <v>#REF!</v>
      </c>
    </row>
    <row r="638" ht="16" customHeight="1" spans="1:59">
      <c r="A638" s="22">
        <v>632</v>
      </c>
      <c r="B638" s="39" t="s">
        <v>6366</v>
      </c>
      <c r="C638" s="68" t="s">
        <v>6367</v>
      </c>
      <c r="D638" s="22">
        <v>167</v>
      </c>
      <c r="E638" s="22">
        <v>1</v>
      </c>
      <c r="F638" s="144">
        <v>82579</v>
      </c>
      <c r="G638" s="144" t="s">
        <v>3704</v>
      </c>
      <c r="H638" s="144" t="s">
        <v>3704</v>
      </c>
      <c r="I638" s="144" t="s">
        <v>5321</v>
      </c>
      <c r="J638" s="144" t="s">
        <v>5314</v>
      </c>
      <c r="K638" s="144">
        <f t="shared" si="666"/>
        <v>1.5</v>
      </c>
      <c r="L638" s="157">
        <v>1.5</v>
      </c>
      <c r="M638" s="171">
        <v>0.493333333333333</v>
      </c>
      <c r="N638" s="171">
        <v>0.0533333333333333</v>
      </c>
      <c r="O638" s="171"/>
      <c r="P638" s="171">
        <v>0.22</v>
      </c>
      <c r="Q638" s="171"/>
      <c r="R638" s="171"/>
      <c r="S638" s="171">
        <v>0.1</v>
      </c>
      <c r="T638" s="171">
        <v>0.133333333333333</v>
      </c>
      <c r="U638" s="171"/>
      <c r="V638" s="171"/>
      <c r="W638" s="22">
        <v>1</v>
      </c>
      <c r="X638" s="29">
        <v>606.04</v>
      </c>
      <c r="Y638" s="29">
        <v>606.04</v>
      </c>
      <c r="Z638" s="36">
        <v>175.43</v>
      </c>
      <c r="AA638" s="36">
        <f t="shared" si="667"/>
        <v>1</v>
      </c>
      <c r="AB638" s="29"/>
      <c r="AC638" s="29" t="e">
        <f t="shared" si="668"/>
        <v>#REF!</v>
      </c>
      <c r="AD638" s="29" t="e">
        <f t="shared" si="669"/>
        <v>#REF!</v>
      </c>
      <c r="AE638" s="172" t="e">
        <f t="shared" si="670"/>
        <v>#REF!</v>
      </c>
      <c r="AF638" s="28"/>
      <c r="AG638" s="24">
        <v>1.5</v>
      </c>
      <c r="AH638" s="173">
        <f t="shared" si="671"/>
        <v>0.999999999999999</v>
      </c>
      <c r="AI638" s="173"/>
      <c r="AJ638" s="173">
        <f t="shared" si="672"/>
        <v>0.500000000000001</v>
      </c>
      <c r="AK638" s="134">
        <f t="shared" si="673"/>
        <v>1.5</v>
      </c>
      <c r="AL638" s="174">
        <f t="shared" ref="AL638:AU638" si="731">M638</f>
        <v>0.493333333333333</v>
      </c>
      <c r="AM638" s="174">
        <f t="shared" si="731"/>
        <v>0.0533333333333333</v>
      </c>
      <c r="AN638" s="174">
        <f t="shared" si="731"/>
        <v>0</v>
      </c>
      <c r="AO638" s="174">
        <f t="shared" si="731"/>
        <v>0.22</v>
      </c>
      <c r="AP638" s="174">
        <f t="shared" si="731"/>
        <v>0</v>
      </c>
      <c r="AQ638" s="174">
        <f t="shared" si="731"/>
        <v>0</v>
      </c>
      <c r="AR638" s="174">
        <f t="shared" si="731"/>
        <v>0.1</v>
      </c>
      <c r="AS638" s="174">
        <f t="shared" si="731"/>
        <v>0.133333333333333</v>
      </c>
      <c r="AT638" s="174">
        <f t="shared" si="731"/>
        <v>0</v>
      </c>
      <c r="AU638" s="174">
        <f t="shared" si="731"/>
        <v>0</v>
      </c>
      <c r="AV638" s="175">
        <f t="shared" si="675"/>
        <v>0.999999999999999</v>
      </c>
      <c r="AW638" s="176" t="e">
        <f>#REF!/1000</f>
        <v>#REF!</v>
      </c>
      <c r="AX638" s="176" t="e">
        <f>#REF!/1000</f>
        <v>#REF!</v>
      </c>
      <c r="AY638" s="176" t="e">
        <f>#REF!/1000</f>
        <v>#REF!</v>
      </c>
      <c r="AZ638" s="176" t="e">
        <f>#REF!/1000</f>
        <v>#REF!</v>
      </c>
      <c r="BA638" s="176" t="e">
        <f>#REF!/1000</f>
        <v>#REF!</v>
      </c>
      <c r="BB638" s="176" t="e">
        <f>#REF!/1000</f>
        <v>#REF!</v>
      </c>
      <c r="BC638" s="176" t="e">
        <f>#REF!/1000</f>
        <v>#REF!</v>
      </c>
      <c r="BD638" s="176" t="e">
        <f>#REF!/1000</f>
        <v>#REF!</v>
      </c>
      <c r="BE638" s="177" t="e">
        <f>#REF!/1000</f>
        <v>#REF!</v>
      </c>
      <c r="BF638" s="177" t="e">
        <f>#REF!/1000</f>
        <v>#REF!</v>
      </c>
      <c r="BG638" s="178" t="e">
        <f t="shared" si="676"/>
        <v>#REF!</v>
      </c>
    </row>
    <row r="639" ht="16" customHeight="1" spans="1:59">
      <c r="A639" s="22">
        <v>633</v>
      </c>
      <c r="B639" s="39" t="s">
        <v>6368</v>
      </c>
      <c r="C639" s="68" t="s">
        <v>6369</v>
      </c>
      <c r="D639" s="22">
        <v>142</v>
      </c>
      <c r="E639" s="22">
        <v>1</v>
      </c>
      <c r="F639" s="144">
        <v>83083</v>
      </c>
      <c r="G639" s="144" t="s">
        <v>3704</v>
      </c>
      <c r="H639" s="144" t="s">
        <v>3704</v>
      </c>
      <c r="I639" s="144" t="s">
        <v>5321</v>
      </c>
      <c r="J639" s="144" t="s">
        <v>5314</v>
      </c>
      <c r="K639" s="144">
        <f t="shared" si="666"/>
        <v>1.5</v>
      </c>
      <c r="L639" s="157">
        <v>1.5</v>
      </c>
      <c r="M639" s="171">
        <v>0.493333333333333</v>
      </c>
      <c r="N639" s="171">
        <v>0.0533333333333333</v>
      </c>
      <c r="O639" s="171"/>
      <c r="P639" s="171">
        <v>0.22</v>
      </c>
      <c r="Q639" s="171"/>
      <c r="R639" s="171"/>
      <c r="S639" s="171">
        <v>0.1</v>
      </c>
      <c r="T639" s="171">
        <v>0.133333333333333</v>
      </c>
      <c r="U639" s="171"/>
      <c r="V639" s="171"/>
      <c r="W639" s="22">
        <v>1</v>
      </c>
      <c r="X639" s="29">
        <v>294.87</v>
      </c>
      <c r="Y639" s="29">
        <v>294.87</v>
      </c>
      <c r="Z639" s="36">
        <v>87.71</v>
      </c>
      <c r="AA639" s="36">
        <f t="shared" si="667"/>
        <v>1</v>
      </c>
      <c r="AB639" s="29"/>
      <c r="AC639" s="29" t="e">
        <f t="shared" si="668"/>
        <v>#REF!</v>
      </c>
      <c r="AD639" s="29" t="e">
        <f t="shared" si="669"/>
        <v>#REF!</v>
      </c>
      <c r="AE639" s="172" t="e">
        <f t="shared" si="670"/>
        <v>#REF!</v>
      </c>
      <c r="AF639" s="28"/>
      <c r="AG639" s="24">
        <v>1.5</v>
      </c>
      <c r="AH639" s="173">
        <f t="shared" si="671"/>
        <v>0.999999999999999</v>
      </c>
      <c r="AI639" s="173"/>
      <c r="AJ639" s="173">
        <f t="shared" si="672"/>
        <v>0.500000000000001</v>
      </c>
      <c r="AK639" s="134">
        <f t="shared" si="673"/>
        <v>1.5</v>
      </c>
      <c r="AL639" s="174">
        <f t="shared" ref="AL639:AU639" si="732">M639</f>
        <v>0.493333333333333</v>
      </c>
      <c r="AM639" s="174">
        <f t="shared" si="732"/>
        <v>0.0533333333333333</v>
      </c>
      <c r="AN639" s="174">
        <f t="shared" si="732"/>
        <v>0</v>
      </c>
      <c r="AO639" s="174">
        <f t="shared" si="732"/>
        <v>0.22</v>
      </c>
      <c r="AP639" s="174">
        <f t="shared" si="732"/>
        <v>0</v>
      </c>
      <c r="AQ639" s="174">
        <f t="shared" si="732"/>
        <v>0</v>
      </c>
      <c r="AR639" s="174">
        <f t="shared" si="732"/>
        <v>0.1</v>
      </c>
      <c r="AS639" s="174">
        <f t="shared" si="732"/>
        <v>0.133333333333333</v>
      </c>
      <c r="AT639" s="174">
        <f t="shared" si="732"/>
        <v>0</v>
      </c>
      <c r="AU639" s="174">
        <f t="shared" si="732"/>
        <v>0</v>
      </c>
      <c r="AV639" s="175">
        <f t="shared" si="675"/>
        <v>0.999999999999999</v>
      </c>
      <c r="AW639" s="176" t="e">
        <f>#REF!/1000</f>
        <v>#REF!</v>
      </c>
      <c r="AX639" s="176" t="e">
        <f>#REF!/1000</f>
        <v>#REF!</v>
      </c>
      <c r="AY639" s="176" t="e">
        <f>#REF!/1000</f>
        <v>#REF!</v>
      </c>
      <c r="AZ639" s="176" t="e">
        <f>#REF!/1000</f>
        <v>#REF!</v>
      </c>
      <c r="BA639" s="176" t="e">
        <f>#REF!/1000</f>
        <v>#REF!</v>
      </c>
      <c r="BB639" s="176" t="e">
        <f>#REF!/1000</f>
        <v>#REF!</v>
      </c>
      <c r="BC639" s="176" t="e">
        <f>#REF!/1000</f>
        <v>#REF!</v>
      </c>
      <c r="BD639" s="176" t="e">
        <f>#REF!/1000</f>
        <v>#REF!</v>
      </c>
      <c r="BE639" s="177" t="e">
        <f>#REF!/1000</f>
        <v>#REF!</v>
      </c>
      <c r="BF639" s="177" t="e">
        <f>#REF!/1000</f>
        <v>#REF!</v>
      </c>
      <c r="BG639" s="178" t="e">
        <f t="shared" si="676"/>
        <v>#REF!</v>
      </c>
    </row>
    <row r="640" ht="16" customHeight="1" spans="1:59">
      <c r="A640" s="22">
        <v>634</v>
      </c>
      <c r="B640" s="39" t="s">
        <v>6370</v>
      </c>
      <c r="C640" s="68" t="s">
        <v>6371</v>
      </c>
      <c r="D640" s="22">
        <v>167</v>
      </c>
      <c r="E640" s="22">
        <v>1</v>
      </c>
      <c r="F640" s="144">
        <v>82577</v>
      </c>
      <c r="G640" s="144" t="s">
        <v>3704</v>
      </c>
      <c r="H640" s="144" t="s">
        <v>3704</v>
      </c>
      <c r="I640" s="144" t="s">
        <v>5321</v>
      </c>
      <c r="J640" s="144" t="s">
        <v>5314</v>
      </c>
      <c r="K640" s="144">
        <f t="shared" si="666"/>
        <v>1.5</v>
      </c>
      <c r="L640" s="157">
        <v>1.5</v>
      </c>
      <c r="M640" s="171">
        <v>0.493333333333333</v>
      </c>
      <c r="N640" s="171">
        <v>0.0533333333333333</v>
      </c>
      <c r="O640" s="171"/>
      <c r="P640" s="171">
        <v>0.22</v>
      </c>
      <c r="Q640" s="171"/>
      <c r="R640" s="171"/>
      <c r="S640" s="171">
        <v>0.1</v>
      </c>
      <c r="T640" s="171">
        <v>0.133333333333333</v>
      </c>
      <c r="U640" s="171"/>
      <c r="V640" s="171"/>
      <c r="W640" s="22">
        <v>1</v>
      </c>
      <c r="X640" s="29">
        <v>250.75</v>
      </c>
      <c r="Y640" s="29">
        <v>250.75</v>
      </c>
      <c r="Z640" s="36">
        <v>77.97</v>
      </c>
      <c r="AA640" s="36">
        <f t="shared" si="667"/>
        <v>1</v>
      </c>
      <c r="AB640" s="29"/>
      <c r="AC640" s="29" t="e">
        <f t="shared" si="668"/>
        <v>#REF!</v>
      </c>
      <c r="AD640" s="29" t="e">
        <f t="shared" si="669"/>
        <v>#REF!</v>
      </c>
      <c r="AE640" s="172" t="e">
        <f t="shared" si="670"/>
        <v>#REF!</v>
      </c>
      <c r="AF640" s="28"/>
      <c r="AG640" s="24">
        <v>1.5</v>
      </c>
      <c r="AH640" s="173">
        <f t="shared" si="671"/>
        <v>0.999999999999999</v>
      </c>
      <c r="AI640" s="173"/>
      <c r="AJ640" s="173">
        <f t="shared" si="672"/>
        <v>0.500000000000001</v>
      </c>
      <c r="AK640" s="134">
        <f t="shared" si="673"/>
        <v>1.5</v>
      </c>
      <c r="AL640" s="174">
        <f t="shared" ref="AL640:AU640" si="733">M640</f>
        <v>0.493333333333333</v>
      </c>
      <c r="AM640" s="174">
        <f t="shared" si="733"/>
        <v>0.0533333333333333</v>
      </c>
      <c r="AN640" s="174">
        <f t="shared" si="733"/>
        <v>0</v>
      </c>
      <c r="AO640" s="174">
        <f t="shared" si="733"/>
        <v>0.22</v>
      </c>
      <c r="AP640" s="174">
        <f t="shared" si="733"/>
        <v>0</v>
      </c>
      <c r="AQ640" s="174">
        <f t="shared" si="733"/>
        <v>0</v>
      </c>
      <c r="AR640" s="174">
        <f t="shared" si="733"/>
        <v>0.1</v>
      </c>
      <c r="AS640" s="174">
        <f t="shared" si="733"/>
        <v>0.133333333333333</v>
      </c>
      <c r="AT640" s="174">
        <f t="shared" si="733"/>
        <v>0</v>
      </c>
      <c r="AU640" s="174">
        <f t="shared" si="733"/>
        <v>0</v>
      </c>
      <c r="AV640" s="175">
        <f t="shared" si="675"/>
        <v>0.999999999999999</v>
      </c>
      <c r="AW640" s="176" t="e">
        <f>#REF!/1000</f>
        <v>#REF!</v>
      </c>
      <c r="AX640" s="176" t="e">
        <f>#REF!/1000</f>
        <v>#REF!</v>
      </c>
      <c r="AY640" s="176" t="e">
        <f>#REF!/1000</f>
        <v>#REF!</v>
      </c>
      <c r="AZ640" s="176" t="e">
        <f>#REF!/1000</f>
        <v>#REF!</v>
      </c>
      <c r="BA640" s="176" t="e">
        <f>#REF!/1000</f>
        <v>#REF!</v>
      </c>
      <c r="BB640" s="176" t="e">
        <f>#REF!/1000</f>
        <v>#REF!</v>
      </c>
      <c r="BC640" s="176" t="e">
        <f>#REF!/1000</f>
        <v>#REF!</v>
      </c>
      <c r="BD640" s="176" t="e">
        <f>#REF!/1000</f>
        <v>#REF!</v>
      </c>
      <c r="BE640" s="177" t="e">
        <f>#REF!/1000</f>
        <v>#REF!</v>
      </c>
      <c r="BF640" s="177" t="e">
        <f>#REF!/1000</f>
        <v>#REF!</v>
      </c>
      <c r="BG640" s="178" t="e">
        <f t="shared" si="676"/>
        <v>#REF!</v>
      </c>
    </row>
    <row r="641" ht="16" customHeight="1" spans="1:59">
      <c r="A641" s="22">
        <v>635</v>
      </c>
      <c r="B641" s="39" t="s">
        <v>6372</v>
      </c>
      <c r="C641" s="68" t="s">
        <v>6373</v>
      </c>
      <c r="D641" s="22">
        <v>223</v>
      </c>
      <c r="E641" s="22">
        <v>5</v>
      </c>
      <c r="F641" s="144">
        <v>82991</v>
      </c>
      <c r="G641" s="144" t="s">
        <v>3704</v>
      </c>
      <c r="H641" s="144" t="s">
        <v>3704</v>
      </c>
      <c r="I641" s="144" t="s">
        <v>5321</v>
      </c>
      <c r="J641" s="144" t="s">
        <v>5314</v>
      </c>
      <c r="K641" s="144">
        <f t="shared" si="666"/>
        <v>0.1</v>
      </c>
      <c r="L641" s="157">
        <v>0.5</v>
      </c>
      <c r="M641" s="171">
        <v>0.6</v>
      </c>
      <c r="N641" s="171">
        <v>0.02</v>
      </c>
      <c r="O641" s="171"/>
      <c r="P641" s="171">
        <v>0.18</v>
      </c>
      <c r="Q641" s="171"/>
      <c r="R641" s="171"/>
      <c r="S641" s="171">
        <v>0.08</v>
      </c>
      <c r="T641" s="171">
        <v>0.12</v>
      </c>
      <c r="U641" s="171"/>
      <c r="V641" s="171"/>
      <c r="W641" s="22">
        <v>5</v>
      </c>
      <c r="X641" s="29">
        <v>237.684</v>
      </c>
      <c r="Y641" s="29">
        <v>1188.42</v>
      </c>
      <c r="Z641" s="36">
        <v>341.1</v>
      </c>
      <c r="AA641" s="36">
        <f t="shared" si="667"/>
        <v>5</v>
      </c>
      <c r="AB641" s="29"/>
      <c r="AC641" s="29" t="e">
        <f t="shared" si="668"/>
        <v>#REF!</v>
      </c>
      <c r="AD641" s="29" t="e">
        <f t="shared" si="669"/>
        <v>#REF!</v>
      </c>
      <c r="AE641" s="172" t="e">
        <f t="shared" si="670"/>
        <v>#REF!</v>
      </c>
      <c r="AF641" s="28"/>
      <c r="AG641" s="24">
        <v>0.5</v>
      </c>
      <c r="AH641" s="173">
        <f t="shared" si="671"/>
        <v>1</v>
      </c>
      <c r="AI641" s="173"/>
      <c r="AJ641" s="173">
        <f t="shared" si="672"/>
        <v>-0.5</v>
      </c>
      <c r="AK641" s="134">
        <f t="shared" si="673"/>
        <v>0.1</v>
      </c>
      <c r="AL641" s="174">
        <f t="shared" ref="AL641:AU641" si="734">M641</f>
        <v>0.6</v>
      </c>
      <c r="AM641" s="174">
        <f t="shared" si="734"/>
        <v>0.02</v>
      </c>
      <c r="AN641" s="174">
        <f t="shared" si="734"/>
        <v>0</v>
      </c>
      <c r="AO641" s="174">
        <f t="shared" si="734"/>
        <v>0.18</v>
      </c>
      <c r="AP641" s="174">
        <f t="shared" si="734"/>
        <v>0</v>
      </c>
      <c r="AQ641" s="174">
        <f t="shared" si="734"/>
        <v>0</v>
      </c>
      <c r="AR641" s="174">
        <f t="shared" si="734"/>
        <v>0.08</v>
      </c>
      <c r="AS641" s="174">
        <f t="shared" si="734"/>
        <v>0.12</v>
      </c>
      <c r="AT641" s="174">
        <f t="shared" si="734"/>
        <v>0</v>
      </c>
      <c r="AU641" s="174">
        <f t="shared" si="734"/>
        <v>0</v>
      </c>
      <c r="AV641" s="175">
        <f t="shared" si="675"/>
        <v>1</v>
      </c>
      <c r="AW641" s="176" t="e">
        <f>#REF!/1000</f>
        <v>#REF!</v>
      </c>
      <c r="AX641" s="176" t="e">
        <f>#REF!/1000</f>
        <v>#REF!</v>
      </c>
      <c r="AY641" s="176" t="e">
        <f>#REF!/1000</f>
        <v>#REF!</v>
      </c>
      <c r="AZ641" s="176" t="e">
        <f>#REF!/1000</f>
        <v>#REF!</v>
      </c>
      <c r="BA641" s="176" t="e">
        <f>#REF!/1000</f>
        <v>#REF!</v>
      </c>
      <c r="BB641" s="176" t="e">
        <f>#REF!/1000</f>
        <v>#REF!</v>
      </c>
      <c r="BC641" s="176" t="e">
        <f>#REF!/1000</f>
        <v>#REF!</v>
      </c>
      <c r="BD641" s="176" t="e">
        <f>#REF!/1000</f>
        <v>#REF!</v>
      </c>
      <c r="BE641" s="177" t="e">
        <f>#REF!/1000</f>
        <v>#REF!</v>
      </c>
      <c r="BF641" s="177" t="e">
        <f>#REF!/1000</f>
        <v>#REF!</v>
      </c>
      <c r="BG641" s="178" t="e">
        <f t="shared" si="676"/>
        <v>#REF!</v>
      </c>
    </row>
    <row r="642" ht="16" customHeight="1" spans="1:59">
      <c r="A642" s="22">
        <v>636</v>
      </c>
      <c r="B642" s="39" t="s">
        <v>6374</v>
      </c>
      <c r="C642" s="68" t="s">
        <v>6375</v>
      </c>
      <c r="D642" s="22">
        <v>247</v>
      </c>
      <c r="E642" s="22">
        <v>1</v>
      </c>
      <c r="F642" s="144">
        <v>83061</v>
      </c>
      <c r="G642" s="144" t="s">
        <v>3704</v>
      </c>
      <c r="H642" s="144" t="s">
        <v>3704</v>
      </c>
      <c r="I642" s="144" t="s">
        <v>5321</v>
      </c>
      <c r="J642" s="144" t="s">
        <v>5314</v>
      </c>
      <c r="K642" s="144">
        <f t="shared" si="666"/>
        <v>1.5</v>
      </c>
      <c r="L642" s="157">
        <v>1.5</v>
      </c>
      <c r="M642" s="171">
        <v>0.493333333333333</v>
      </c>
      <c r="N642" s="171">
        <v>0.0533333333333333</v>
      </c>
      <c r="O642" s="171"/>
      <c r="P642" s="171">
        <v>0.22</v>
      </c>
      <c r="Q642" s="171"/>
      <c r="R642" s="171"/>
      <c r="S642" s="171">
        <v>0.1</v>
      </c>
      <c r="T642" s="171">
        <v>0.133333333333333</v>
      </c>
      <c r="U642" s="171"/>
      <c r="V642" s="171"/>
      <c r="W642" s="22">
        <v>1</v>
      </c>
      <c r="X642" s="29">
        <v>38.46</v>
      </c>
      <c r="Y642" s="29">
        <v>38.46</v>
      </c>
      <c r="Z642" s="36">
        <v>11.7</v>
      </c>
      <c r="AA642" s="36">
        <f t="shared" si="667"/>
        <v>1</v>
      </c>
      <c r="AB642" s="29"/>
      <c r="AC642" s="29" t="e">
        <f t="shared" si="668"/>
        <v>#REF!</v>
      </c>
      <c r="AD642" s="29" t="e">
        <f t="shared" si="669"/>
        <v>#REF!</v>
      </c>
      <c r="AE642" s="172" t="e">
        <f t="shared" si="670"/>
        <v>#REF!</v>
      </c>
      <c r="AF642" s="28"/>
      <c r="AG642" s="24">
        <v>1.5</v>
      </c>
      <c r="AH642" s="173">
        <f t="shared" si="671"/>
        <v>0.999999999999999</v>
      </c>
      <c r="AI642" s="173"/>
      <c r="AJ642" s="173">
        <f t="shared" si="672"/>
        <v>0.500000000000001</v>
      </c>
      <c r="AK642" s="134">
        <f t="shared" si="673"/>
        <v>1.5</v>
      </c>
      <c r="AL642" s="174">
        <f t="shared" ref="AL642:AU642" si="735">M642</f>
        <v>0.493333333333333</v>
      </c>
      <c r="AM642" s="174">
        <f t="shared" si="735"/>
        <v>0.0533333333333333</v>
      </c>
      <c r="AN642" s="174">
        <f t="shared" si="735"/>
        <v>0</v>
      </c>
      <c r="AO642" s="174">
        <f t="shared" si="735"/>
        <v>0.22</v>
      </c>
      <c r="AP642" s="174">
        <f t="shared" si="735"/>
        <v>0</v>
      </c>
      <c r="AQ642" s="174">
        <f t="shared" si="735"/>
        <v>0</v>
      </c>
      <c r="AR642" s="174">
        <f t="shared" si="735"/>
        <v>0.1</v>
      </c>
      <c r="AS642" s="174">
        <f t="shared" si="735"/>
        <v>0.133333333333333</v>
      </c>
      <c r="AT642" s="174">
        <f t="shared" si="735"/>
        <v>0</v>
      </c>
      <c r="AU642" s="174">
        <f t="shared" si="735"/>
        <v>0</v>
      </c>
      <c r="AV642" s="175">
        <f t="shared" si="675"/>
        <v>0.999999999999999</v>
      </c>
      <c r="AW642" s="176" t="e">
        <f>#REF!/1000</f>
        <v>#REF!</v>
      </c>
      <c r="AX642" s="176" t="e">
        <f>#REF!/1000</f>
        <v>#REF!</v>
      </c>
      <c r="AY642" s="176" t="e">
        <f>#REF!/1000</f>
        <v>#REF!</v>
      </c>
      <c r="AZ642" s="176" t="e">
        <f>#REF!/1000</f>
        <v>#REF!</v>
      </c>
      <c r="BA642" s="176" t="e">
        <f>#REF!/1000</f>
        <v>#REF!</v>
      </c>
      <c r="BB642" s="176" t="e">
        <f>#REF!/1000</f>
        <v>#REF!</v>
      </c>
      <c r="BC642" s="176" t="e">
        <f>#REF!/1000</f>
        <v>#REF!</v>
      </c>
      <c r="BD642" s="176" t="e">
        <f>#REF!/1000</f>
        <v>#REF!</v>
      </c>
      <c r="BE642" s="177" t="e">
        <f>#REF!/1000</f>
        <v>#REF!</v>
      </c>
      <c r="BF642" s="177" t="e">
        <f>#REF!/1000</f>
        <v>#REF!</v>
      </c>
      <c r="BG642" s="178" t="e">
        <f t="shared" si="676"/>
        <v>#REF!</v>
      </c>
    </row>
    <row r="643" ht="16" customHeight="1" spans="1:59">
      <c r="A643" s="22">
        <v>637</v>
      </c>
      <c r="B643" s="39" t="s">
        <v>6376</v>
      </c>
      <c r="C643" s="68" t="s">
        <v>6377</v>
      </c>
      <c r="D643" s="22">
        <v>169</v>
      </c>
      <c r="E643" s="22">
        <v>2</v>
      </c>
      <c r="F643" s="144">
        <v>2605131887</v>
      </c>
      <c r="G643" s="144" t="s">
        <v>3693</v>
      </c>
      <c r="H643" s="144" t="s">
        <v>3693</v>
      </c>
      <c r="I643" s="144" t="s">
        <v>5326</v>
      </c>
      <c r="J643" s="144" t="s">
        <v>5327</v>
      </c>
      <c r="K643" s="144">
        <f t="shared" si="666"/>
        <v>0.5</v>
      </c>
      <c r="L643" s="157">
        <v>1</v>
      </c>
      <c r="M643" s="171">
        <v>0.5</v>
      </c>
      <c r="N643" s="171">
        <v>0.05</v>
      </c>
      <c r="O643" s="171"/>
      <c r="P643" s="171">
        <v>0.22</v>
      </c>
      <c r="Q643" s="171"/>
      <c r="R643" s="171"/>
      <c r="S643" s="171">
        <v>0.1</v>
      </c>
      <c r="T643" s="171">
        <v>0.13</v>
      </c>
      <c r="U643" s="171"/>
      <c r="V643" s="171"/>
      <c r="W643" s="22">
        <v>2</v>
      </c>
      <c r="X643" s="29">
        <v>720</v>
      </c>
      <c r="Y643" s="29">
        <v>1440</v>
      </c>
      <c r="Z643" s="36">
        <v>623.74</v>
      </c>
      <c r="AA643" s="36">
        <f t="shared" si="667"/>
        <v>2</v>
      </c>
      <c r="AB643" s="29"/>
      <c r="AC643" s="29" t="e">
        <f t="shared" si="668"/>
        <v>#REF!</v>
      </c>
      <c r="AD643" s="29" t="e">
        <f t="shared" si="669"/>
        <v>#REF!</v>
      </c>
      <c r="AE643" s="172" t="e">
        <f t="shared" si="670"/>
        <v>#REF!</v>
      </c>
      <c r="AF643" s="28"/>
      <c r="AG643" s="24">
        <v>1</v>
      </c>
      <c r="AH643" s="173">
        <f t="shared" si="671"/>
        <v>1</v>
      </c>
      <c r="AI643" s="173"/>
      <c r="AJ643" s="173">
        <f t="shared" si="672"/>
        <v>0</v>
      </c>
      <c r="AK643" s="134">
        <f t="shared" si="673"/>
        <v>0.5</v>
      </c>
      <c r="AL643" s="174">
        <f t="shared" ref="AL643:AU643" si="736">M643</f>
        <v>0.5</v>
      </c>
      <c r="AM643" s="174">
        <f t="shared" si="736"/>
        <v>0.05</v>
      </c>
      <c r="AN643" s="174">
        <f t="shared" si="736"/>
        <v>0</v>
      </c>
      <c r="AO643" s="174">
        <f t="shared" si="736"/>
        <v>0.22</v>
      </c>
      <c r="AP643" s="174">
        <f t="shared" si="736"/>
        <v>0</v>
      </c>
      <c r="AQ643" s="174">
        <f t="shared" si="736"/>
        <v>0</v>
      </c>
      <c r="AR643" s="174">
        <f t="shared" si="736"/>
        <v>0.1</v>
      </c>
      <c r="AS643" s="174">
        <f t="shared" si="736"/>
        <v>0.13</v>
      </c>
      <c r="AT643" s="174">
        <f t="shared" si="736"/>
        <v>0</v>
      </c>
      <c r="AU643" s="174">
        <f t="shared" si="736"/>
        <v>0</v>
      </c>
      <c r="AV643" s="175">
        <f t="shared" si="675"/>
        <v>1</v>
      </c>
      <c r="AW643" s="176" t="e">
        <f>#REF!/1000</f>
        <v>#REF!</v>
      </c>
      <c r="AX643" s="176" t="e">
        <f>#REF!/1000</f>
        <v>#REF!</v>
      </c>
      <c r="AY643" s="176" t="e">
        <f>#REF!/1000</f>
        <v>#REF!</v>
      </c>
      <c r="AZ643" s="176" t="e">
        <f>#REF!/1000</f>
        <v>#REF!</v>
      </c>
      <c r="BA643" s="176" t="e">
        <f>#REF!/1000</f>
        <v>#REF!</v>
      </c>
      <c r="BB643" s="176" t="e">
        <f>#REF!/1000</f>
        <v>#REF!</v>
      </c>
      <c r="BC643" s="176" t="e">
        <f>#REF!/1000</f>
        <v>#REF!</v>
      </c>
      <c r="BD643" s="176" t="e">
        <f>#REF!/1000</f>
        <v>#REF!</v>
      </c>
      <c r="BE643" s="177" t="e">
        <f>#REF!/1000</f>
        <v>#REF!</v>
      </c>
      <c r="BF643" s="177" t="e">
        <f>#REF!/1000</f>
        <v>#REF!</v>
      </c>
      <c r="BG643" s="178" t="e">
        <f t="shared" si="676"/>
        <v>#REF!</v>
      </c>
    </row>
    <row r="644" ht="16" customHeight="1" spans="1:59">
      <c r="A644" s="22">
        <v>638</v>
      </c>
      <c r="B644" s="39" t="s">
        <v>6378</v>
      </c>
      <c r="C644" s="68" t="s">
        <v>6379</v>
      </c>
      <c r="D644" s="22">
        <v>172</v>
      </c>
      <c r="E644" s="22">
        <v>1</v>
      </c>
      <c r="F644" s="144">
        <v>83056</v>
      </c>
      <c r="G644" s="144" t="s">
        <v>3688</v>
      </c>
      <c r="H644" s="144" t="s">
        <v>3699</v>
      </c>
      <c r="I644" s="144" t="s">
        <v>5317</v>
      </c>
      <c r="J644" s="144" t="s">
        <v>5314</v>
      </c>
      <c r="K644" s="144">
        <f t="shared" si="666"/>
        <v>1</v>
      </c>
      <c r="L644" s="157">
        <v>1</v>
      </c>
      <c r="M644" s="171">
        <v>0.5</v>
      </c>
      <c r="N644" s="171">
        <v>0.05</v>
      </c>
      <c r="O644" s="171"/>
      <c r="P644" s="171">
        <v>0.22</v>
      </c>
      <c r="Q644" s="171"/>
      <c r="R644" s="171"/>
      <c r="S644" s="171">
        <v>0.1</v>
      </c>
      <c r="T644" s="171">
        <v>0.13</v>
      </c>
      <c r="U644" s="171"/>
      <c r="V644" s="171"/>
      <c r="W644" s="22">
        <v>1</v>
      </c>
      <c r="X644" s="29">
        <v>1317.49</v>
      </c>
      <c r="Y644" s="29">
        <v>1317.49</v>
      </c>
      <c r="Z644" s="36">
        <v>409.33</v>
      </c>
      <c r="AA644" s="36">
        <f t="shared" si="667"/>
        <v>1</v>
      </c>
      <c r="AB644" s="29"/>
      <c r="AC644" s="29" t="e">
        <f t="shared" si="668"/>
        <v>#REF!</v>
      </c>
      <c r="AD644" s="29" t="e">
        <f t="shared" si="669"/>
        <v>#REF!</v>
      </c>
      <c r="AE644" s="172" t="e">
        <f t="shared" si="670"/>
        <v>#REF!</v>
      </c>
      <c r="AF644" s="28"/>
      <c r="AG644" s="24">
        <v>1</v>
      </c>
      <c r="AH644" s="173">
        <f t="shared" si="671"/>
        <v>1</v>
      </c>
      <c r="AI644" s="173"/>
      <c r="AJ644" s="173">
        <f t="shared" si="672"/>
        <v>0</v>
      </c>
      <c r="AK644" s="134">
        <f t="shared" si="673"/>
        <v>1</v>
      </c>
      <c r="AL644" s="174">
        <f t="shared" ref="AL644:AU644" si="737">M644</f>
        <v>0.5</v>
      </c>
      <c r="AM644" s="174">
        <f t="shared" si="737"/>
        <v>0.05</v>
      </c>
      <c r="AN644" s="174">
        <f t="shared" si="737"/>
        <v>0</v>
      </c>
      <c r="AO644" s="174">
        <f t="shared" si="737"/>
        <v>0.22</v>
      </c>
      <c r="AP644" s="174">
        <f t="shared" si="737"/>
        <v>0</v>
      </c>
      <c r="AQ644" s="174">
        <f t="shared" si="737"/>
        <v>0</v>
      </c>
      <c r="AR644" s="174">
        <f t="shared" si="737"/>
        <v>0.1</v>
      </c>
      <c r="AS644" s="174">
        <f t="shared" si="737"/>
        <v>0.13</v>
      </c>
      <c r="AT644" s="174">
        <f t="shared" si="737"/>
        <v>0</v>
      </c>
      <c r="AU644" s="174">
        <f t="shared" si="737"/>
        <v>0</v>
      </c>
      <c r="AV644" s="175">
        <f t="shared" si="675"/>
        <v>1</v>
      </c>
      <c r="AW644" s="176" t="e">
        <f>#REF!/1000</f>
        <v>#REF!</v>
      </c>
      <c r="AX644" s="176" t="e">
        <f>#REF!/1000</f>
        <v>#REF!</v>
      </c>
      <c r="AY644" s="176" t="e">
        <f>#REF!/1000</f>
        <v>#REF!</v>
      </c>
      <c r="AZ644" s="176" t="e">
        <f>#REF!/1000</f>
        <v>#REF!</v>
      </c>
      <c r="BA644" s="176" t="e">
        <f>#REF!/1000</f>
        <v>#REF!</v>
      </c>
      <c r="BB644" s="176" t="e">
        <f>#REF!/1000</f>
        <v>#REF!</v>
      </c>
      <c r="BC644" s="176" t="e">
        <f>#REF!/1000</f>
        <v>#REF!</v>
      </c>
      <c r="BD644" s="176" t="e">
        <f>#REF!/1000</f>
        <v>#REF!</v>
      </c>
      <c r="BE644" s="177" t="e">
        <f>#REF!/1000</f>
        <v>#REF!</v>
      </c>
      <c r="BF644" s="177" t="e">
        <f>#REF!/1000</f>
        <v>#REF!</v>
      </c>
      <c r="BG644" s="178" t="e">
        <f t="shared" si="676"/>
        <v>#REF!</v>
      </c>
    </row>
    <row r="645" ht="16" customHeight="1" spans="1:59">
      <c r="A645" s="22">
        <v>639</v>
      </c>
      <c r="B645" s="39" t="s">
        <v>6380</v>
      </c>
      <c r="C645" s="68" t="s">
        <v>6381</v>
      </c>
      <c r="D645" s="22">
        <v>167</v>
      </c>
      <c r="E645" s="22">
        <v>3</v>
      </c>
      <c r="F645" s="144">
        <v>82581</v>
      </c>
      <c r="G645" s="144" t="s">
        <v>3688</v>
      </c>
      <c r="H645" s="144" t="s">
        <v>3699</v>
      </c>
      <c r="I645" s="144" t="s">
        <v>5317</v>
      </c>
      <c r="J645" s="144" t="s">
        <v>5314</v>
      </c>
      <c r="K645" s="144">
        <f t="shared" si="666"/>
        <v>0.5</v>
      </c>
      <c r="L645" s="157">
        <v>1.5</v>
      </c>
      <c r="M645" s="171">
        <v>0.5</v>
      </c>
      <c r="N645" s="171">
        <v>0.05</v>
      </c>
      <c r="O645" s="171"/>
      <c r="P645" s="171">
        <v>0.22</v>
      </c>
      <c r="Q645" s="171"/>
      <c r="R645" s="171"/>
      <c r="S645" s="171">
        <v>0.1</v>
      </c>
      <c r="T645" s="171">
        <v>0.13</v>
      </c>
      <c r="U645" s="171"/>
      <c r="V645" s="171"/>
      <c r="W645" s="22">
        <v>3</v>
      </c>
      <c r="X645" s="29">
        <v>537.026666666667</v>
      </c>
      <c r="Y645" s="29">
        <v>1611.08</v>
      </c>
      <c r="Z645" s="36">
        <v>467.82</v>
      </c>
      <c r="AA645" s="36">
        <f t="shared" si="667"/>
        <v>3</v>
      </c>
      <c r="AB645" s="29"/>
      <c r="AC645" s="29" t="e">
        <f t="shared" si="668"/>
        <v>#REF!</v>
      </c>
      <c r="AD645" s="29" t="e">
        <f t="shared" si="669"/>
        <v>#REF!</v>
      </c>
      <c r="AE645" s="172" t="e">
        <f t="shared" si="670"/>
        <v>#REF!</v>
      </c>
      <c r="AF645" s="28"/>
      <c r="AG645" s="24">
        <v>1</v>
      </c>
      <c r="AH645" s="173">
        <f t="shared" si="671"/>
        <v>1</v>
      </c>
      <c r="AI645" s="173"/>
      <c r="AJ645" s="173">
        <f t="shared" si="672"/>
        <v>0</v>
      </c>
      <c r="AK645" s="134">
        <f t="shared" si="673"/>
        <v>0.5</v>
      </c>
      <c r="AL645" s="174">
        <f t="shared" ref="AL645:AU645" si="738">M645</f>
        <v>0.5</v>
      </c>
      <c r="AM645" s="174">
        <f t="shared" si="738"/>
        <v>0.05</v>
      </c>
      <c r="AN645" s="174">
        <f t="shared" si="738"/>
        <v>0</v>
      </c>
      <c r="AO645" s="174">
        <f t="shared" si="738"/>
        <v>0.22</v>
      </c>
      <c r="AP645" s="174">
        <f t="shared" si="738"/>
        <v>0</v>
      </c>
      <c r="AQ645" s="174">
        <f t="shared" si="738"/>
        <v>0</v>
      </c>
      <c r="AR645" s="174">
        <f t="shared" si="738"/>
        <v>0.1</v>
      </c>
      <c r="AS645" s="174">
        <f t="shared" si="738"/>
        <v>0.13</v>
      </c>
      <c r="AT645" s="174">
        <f t="shared" si="738"/>
        <v>0</v>
      </c>
      <c r="AU645" s="174">
        <f t="shared" si="738"/>
        <v>0</v>
      </c>
      <c r="AV645" s="175">
        <f t="shared" si="675"/>
        <v>1</v>
      </c>
      <c r="AW645" s="176" t="e">
        <f>#REF!/1000</f>
        <v>#REF!</v>
      </c>
      <c r="AX645" s="176" t="e">
        <f>#REF!/1000</f>
        <v>#REF!</v>
      </c>
      <c r="AY645" s="176" t="e">
        <f>#REF!/1000</f>
        <v>#REF!</v>
      </c>
      <c r="AZ645" s="176" t="e">
        <f>#REF!/1000</f>
        <v>#REF!</v>
      </c>
      <c r="BA645" s="176" t="e">
        <f>#REF!/1000</f>
        <v>#REF!</v>
      </c>
      <c r="BB645" s="176" t="e">
        <f>#REF!/1000</f>
        <v>#REF!</v>
      </c>
      <c r="BC645" s="176" t="e">
        <f>#REF!/1000</f>
        <v>#REF!</v>
      </c>
      <c r="BD645" s="176" t="e">
        <f>#REF!/1000</f>
        <v>#REF!</v>
      </c>
      <c r="BE645" s="177" t="e">
        <f>#REF!/1000</f>
        <v>#REF!</v>
      </c>
      <c r="BF645" s="177" t="e">
        <f>#REF!/1000</f>
        <v>#REF!</v>
      </c>
      <c r="BG645" s="178" t="e">
        <f t="shared" si="676"/>
        <v>#REF!</v>
      </c>
    </row>
    <row r="646" ht="16" customHeight="1" spans="1:59">
      <c r="A646" s="22">
        <v>640</v>
      </c>
      <c r="B646" s="39" t="s">
        <v>712</v>
      </c>
      <c r="C646" s="68" t="s">
        <v>713</v>
      </c>
      <c r="D646" s="22">
        <v>177</v>
      </c>
      <c r="E646" s="22">
        <v>20</v>
      </c>
      <c r="F646" s="144">
        <v>83280</v>
      </c>
      <c r="G646" s="144" t="s">
        <v>3704</v>
      </c>
      <c r="H646" s="144" t="s">
        <v>3704</v>
      </c>
      <c r="I646" s="144" t="s">
        <v>5321</v>
      </c>
      <c r="J646" s="144" t="s">
        <v>5314</v>
      </c>
      <c r="K646" s="144">
        <f t="shared" si="666"/>
        <v>0.5</v>
      </c>
      <c r="L646" s="157">
        <v>10</v>
      </c>
      <c r="M646" s="171">
        <v>0.5</v>
      </c>
      <c r="N646" s="171">
        <v>0.05</v>
      </c>
      <c r="O646" s="171"/>
      <c r="P646" s="171">
        <v>0.22</v>
      </c>
      <c r="Q646" s="171"/>
      <c r="R646" s="171"/>
      <c r="S646" s="171">
        <v>0.1</v>
      </c>
      <c r="T646" s="171">
        <v>0.13</v>
      </c>
      <c r="U646" s="171"/>
      <c r="V646" s="171"/>
      <c r="W646" s="22">
        <v>20</v>
      </c>
      <c r="X646" s="29">
        <v>2223.152</v>
      </c>
      <c r="Y646" s="29">
        <v>44463.04</v>
      </c>
      <c r="Z646" s="36">
        <v>13059.6</v>
      </c>
      <c r="AA646" s="36">
        <f t="shared" si="667"/>
        <v>20</v>
      </c>
      <c r="AB646" s="29"/>
      <c r="AC646" s="29" t="e">
        <f t="shared" si="668"/>
        <v>#REF!</v>
      </c>
      <c r="AD646" s="29" t="e">
        <f t="shared" si="669"/>
        <v>#REF!</v>
      </c>
      <c r="AE646" s="172" t="e">
        <f t="shared" si="670"/>
        <v>#REF!</v>
      </c>
      <c r="AF646" s="28"/>
      <c r="AG646" s="24">
        <v>1</v>
      </c>
      <c r="AH646" s="173">
        <f t="shared" si="671"/>
        <v>1</v>
      </c>
      <c r="AI646" s="173"/>
      <c r="AJ646" s="173">
        <f t="shared" si="672"/>
        <v>0</v>
      </c>
      <c r="AK646" s="134">
        <f t="shared" si="673"/>
        <v>0.5</v>
      </c>
      <c r="AL646" s="174">
        <f t="shared" ref="AL646:AU646" si="739">M646</f>
        <v>0.5</v>
      </c>
      <c r="AM646" s="174">
        <f t="shared" si="739"/>
        <v>0.05</v>
      </c>
      <c r="AN646" s="174">
        <f t="shared" si="739"/>
        <v>0</v>
      </c>
      <c r="AO646" s="174">
        <f t="shared" si="739"/>
        <v>0.22</v>
      </c>
      <c r="AP646" s="174">
        <f t="shared" si="739"/>
        <v>0</v>
      </c>
      <c r="AQ646" s="174">
        <f t="shared" si="739"/>
        <v>0</v>
      </c>
      <c r="AR646" s="174">
        <f t="shared" si="739"/>
        <v>0.1</v>
      </c>
      <c r="AS646" s="174">
        <f t="shared" si="739"/>
        <v>0.13</v>
      </c>
      <c r="AT646" s="174">
        <f t="shared" si="739"/>
        <v>0</v>
      </c>
      <c r="AU646" s="174">
        <f t="shared" si="739"/>
        <v>0</v>
      </c>
      <c r="AV646" s="175">
        <f t="shared" si="675"/>
        <v>1</v>
      </c>
      <c r="AW646" s="176" t="e">
        <f>#REF!/1000</f>
        <v>#REF!</v>
      </c>
      <c r="AX646" s="176" t="e">
        <f>#REF!/1000</f>
        <v>#REF!</v>
      </c>
      <c r="AY646" s="176" t="e">
        <f>#REF!/1000</f>
        <v>#REF!</v>
      </c>
      <c r="AZ646" s="176" t="e">
        <f>#REF!/1000</f>
        <v>#REF!</v>
      </c>
      <c r="BA646" s="176" t="e">
        <f>#REF!/1000</f>
        <v>#REF!</v>
      </c>
      <c r="BB646" s="176" t="e">
        <f>#REF!/1000</f>
        <v>#REF!</v>
      </c>
      <c r="BC646" s="176" t="e">
        <f>#REF!/1000</f>
        <v>#REF!</v>
      </c>
      <c r="BD646" s="176" t="e">
        <f>#REF!/1000</f>
        <v>#REF!</v>
      </c>
      <c r="BE646" s="177" t="e">
        <f>#REF!/1000</f>
        <v>#REF!</v>
      </c>
      <c r="BF646" s="177" t="e">
        <f>#REF!/1000</f>
        <v>#REF!</v>
      </c>
      <c r="BG646" s="178" t="e">
        <f t="shared" si="676"/>
        <v>#REF!</v>
      </c>
    </row>
    <row r="647" ht="16" customHeight="1" spans="1:59">
      <c r="A647" s="22">
        <v>641</v>
      </c>
      <c r="B647" s="39" t="s">
        <v>6382</v>
      </c>
      <c r="C647" s="68" t="s">
        <v>6383</v>
      </c>
      <c r="D647" s="22">
        <v>165</v>
      </c>
      <c r="E647" s="22">
        <v>2</v>
      </c>
      <c r="F647" s="144">
        <v>83245</v>
      </c>
      <c r="G647" s="144" t="s">
        <v>3704</v>
      </c>
      <c r="H647" s="144" t="s">
        <v>3704</v>
      </c>
      <c r="I647" s="144" t="s">
        <v>5321</v>
      </c>
      <c r="J647" s="144" t="s">
        <v>5314</v>
      </c>
      <c r="K647" s="144">
        <f t="shared" ref="K647:K710" si="740">L647/E647</f>
        <v>0.5</v>
      </c>
      <c r="L647" s="157">
        <v>1</v>
      </c>
      <c r="M647" s="171">
        <v>0.5</v>
      </c>
      <c r="N647" s="171">
        <v>0.05</v>
      </c>
      <c r="O647" s="171"/>
      <c r="P647" s="171">
        <v>0.22</v>
      </c>
      <c r="Q647" s="171"/>
      <c r="R647" s="171"/>
      <c r="S647" s="171">
        <v>0.1</v>
      </c>
      <c r="T647" s="171">
        <v>0.13</v>
      </c>
      <c r="U647" s="171"/>
      <c r="V647" s="171"/>
      <c r="W647" s="22">
        <v>2</v>
      </c>
      <c r="X647" s="29">
        <v>1212.285</v>
      </c>
      <c r="Y647" s="29">
        <v>2424.57</v>
      </c>
      <c r="Z647" s="36">
        <v>740.7</v>
      </c>
      <c r="AA647" s="36">
        <f t="shared" ref="AA647:AA710" si="741">W647</f>
        <v>2</v>
      </c>
      <c r="AB647" s="29"/>
      <c r="AC647" s="29" t="e">
        <f t="shared" ref="AC647:AC710" si="742">BG647</f>
        <v>#REF!</v>
      </c>
      <c r="AD647" s="29" t="e">
        <f t="shared" ref="AD647:AD710" si="743">AC647-Z647</f>
        <v>#REF!</v>
      </c>
      <c r="AE647" s="172" t="e">
        <f t="shared" ref="AE647:AE710" si="744">AD647/Z647</f>
        <v>#REF!</v>
      </c>
      <c r="AF647" s="28"/>
      <c r="AG647" s="24">
        <v>1</v>
      </c>
      <c r="AH647" s="173">
        <f t="shared" ref="AH647:AH710" si="745">SUM(M647:T647)</f>
        <v>1</v>
      </c>
      <c r="AI647" s="173"/>
      <c r="AJ647" s="173">
        <f t="shared" ref="AJ647:AJ710" si="746">AG647-AH647</f>
        <v>0</v>
      </c>
      <c r="AK647" s="134">
        <f t="shared" ref="AK647:AK710" si="747">L647/E647</f>
        <v>0.5</v>
      </c>
      <c r="AL647" s="174">
        <f t="shared" ref="AL647:AU647" si="748">M647</f>
        <v>0.5</v>
      </c>
      <c r="AM647" s="174">
        <f t="shared" si="748"/>
        <v>0.05</v>
      </c>
      <c r="AN647" s="174">
        <f t="shared" si="748"/>
        <v>0</v>
      </c>
      <c r="AO647" s="174">
        <f t="shared" si="748"/>
        <v>0.22</v>
      </c>
      <c r="AP647" s="174">
        <f t="shared" si="748"/>
        <v>0</v>
      </c>
      <c r="AQ647" s="174">
        <f t="shared" si="748"/>
        <v>0</v>
      </c>
      <c r="AR647" s="174">
        <f t="shared" si="748"/>
        <v>0.1</v>
      </c>
      <c r="AS647" s="174">
        <f t="shared" si="748"/>
        <v>0.13</v>
      </c>
      <c r="AT647" s="174">
        <f t="shared" si="748"/>
        <v>0</v>
      </c>
      <c r="AU647" s="174">
        <f t="shared" si="748"/>
        <v>0</v>
      </c>
      <c r="AV647" s="175">
        <f t="shared" ref="AV647:AV710" si="749">SUM(AL647:AU647)</f>
        <v>1</v>
      </c>
      <c r="AW647" s="176" t="e">
        <f>#REF!/1000</f>
        <v>#REF!</v>
      </c>
      <c r="AX647" s="176" t="e">
        <f>#REF!/1000</f>
        <v>#REF!</v>
      </c>
      <c r="AY647" s="176" t="e">
        <f>#REF!/1000</f>
        <v>#REF!</v>
      </c>
      <c r="AZ647" s="176" t="e">
        <f>#REF!/1000</f>
        <v>#REF!</v>
      </c>
      <c r="BA647" s="176" t="e">
        <f>#REF!/1000</f>
        <v>#REF!</v>
      </c>
      <c r="BB647" s="176" t="e">
        <f>#REF!/1000</f>
        <v>#REF!</v>
      </c>
      <c r="BC647" s="176" t="e">
        <f>#REF!/1000</f>
        <v>#REF!</v>
      </c>
      <c r="BD647" s="176" t="e">
        <f>#REF!/1000</f>
        <v>#REF!</v>
      </c>
      <c r="BE647" s="177" t="e">
        <f>#REF!/1000</f>
        <v>#REF!</v>
      </c>
      <c r="BF647" s="177" t="e">
        <f>#REF!/1000</f>
        <v>#REF!</v>
      </c>
      <c r="BG647" s="178" t="e">
        <f t="shared" ref="BG647:BG710" si="750">ROUND((AL647*AW647+AM647*AX647+AN647*AY647+AO647*AZ647+AP647*BA647+AQ647*BB647+AR647*BC647+AS647*BD647+AT647*BE647+AU647*BF647)*L647,2)</f>
        <v>#REF!</v>
      </c>
    </row>
    <row r="648" ht="16" customHeight="1" spans="1:59">
      <c r="A648" s="22">
        <v>642</v>
      </c>
      <c r="B648" s="39" t="s">
        <v>708</v>
      </c>
      <c r="C648" s="68" t="s">
        <v>709</v>
      </c>
      <c r="D648" s="22">
        <v>211</v>
      </c>
      <c r="E648" s="22">
        <v>8</v>
      </c>
      <c r="F648" s="144">
        <v>83261</v>
      </c>
      <c r="G648" s="144" t="s">
        <v>3704</v>
      </c>
      <c r="H648" s="144" t="s">
        <v>3704</v>
      </c>
      <c r="I648" s="144" t="s">
        <v>5321</v>
      </c>
      <c r="J648" s="144" t="s">
        <v>5314</v>
      </c>
      <c r="K648" s="144">
        <f t="shared" si="740"/>
        <v>0.5</v>
      </c>
      <c r="L648" s="157">
        <v>4</v>
      </c>
      <c r="M648" s="171">
        <v>0.5</v>
      </c>
      <c r="N648" s="171">
        <v>0.05</v>
      </c>
      <c r="O648" s="171"/>
      <c r="P648" s="171">
        <v>0.22</v>
      </c>
      <c r="Q648" s="171"/>
      <c r="R648" s="171"/>
      <c r="S648" s="171">
        <v>0.1</v>
      </c>
      <c r="T648" s="171">
        <v>0.13</v>
      </c>
      <c r="U648" s="171"/>
      <c r="V648" s="171"/>
      <c r="W648" s="22">
        <v>8</v>
      </c>
      <c r="X648" s="29">
        <v>1057.6475</v>
      </c>
      <c r="Y648" s="29">
        <v>8461.18</v>
      </c>
      <c r="Z648" s="36">
        <v>5309.6</v>
      </c>
      <c r="AA648" s="36">
        <f t="shared" si="741"/>
        <v>8</v>
      </c>
      <c r="AB648" s="29"/>
      <c r="AC648" s="29" t="e">
        <f t="shared" si="742"/>
        <v>#REF!</v>
      </c>
      <c r="AD648" s="29" t="e">
        <f t="shared" si="743"/>
        <v>#REF!</v>
      </c>
      <c r="AE648" s="172" t="e">
        <f t="shared" si="744"/>
        <v>#REF!</v>
      </c>
      <c r="AF648" s="28"/>
      <c r="AG648" s="24">
        <v>1</v>
      </c>
      <c r="AH648" s="173">
        <f t="shared" si="745"/>
        <v>1</v>
      </c>
      <c r="AI648" s="173"/>
      <c r="AJ648" s="173">
        <f t="shared" si="746"/>
        <v>0</v>
      </c>
      <c r="AK648" s="134">
        <f t="shared" si="747"/>
        <v>0.5</v>
      </c>
      <c r="AL648" s="174">
        <f t="shared" ref="AL648:AU648" si="751">M648</f>
        <v>0.5</v>
      </c>
      <c r="AM648" s="174">
        <f t="shared" si="751"/>
        <v>0.05</v>
      </c>
      <c r="AN648" s="174">
        <f t="shared" si="751"/>
        <v>0</v>
      </c>
      <c r="AO648" s="174">
        <f t="shared" si="751"/>
        <v>0.22</v>
      </c>
      <c r="AP648" s="174">
        <f t="shared" si="751"/>
        <v>0</v>
      </c>
      <c r="AQ648" s="174">
        <f t="shared" si="751"/>
        <v>0</v>
      </c>
      <c r="AR648" s="174">
        <f t="shared" si="751"/>
        <v>0.1</v>
      </c>
      <c r="AS648" s="174">
        <f t="shared" si="751"/>
        <v>0.13</v>
      </c>
      <c r="AT648" s="174">
        <f t="shared" si="751"/>
        <v>0</v>
      </c>
      <c r="AU648" s="174">
        <f t="shared" si="751"/>
        <v>0</v>
      </c>
      <c r="AV648" s="175">
        <f t="shared" si="749"/>
        <v>1</v>
      </c>
      <c r="AW648" s="176" t="e">
        <f>#REF!/1000</f>
        <v>#REF!</v>
      </c>
      <c r="AX648" s="176" t="e">
        <f>#REF!/1000</f>
        <v>#REF!</v>
      </c>
      <c r="AY648" s="176" t="e">
        <f>#REF!/1000</f>
        <v>#REF!</v>
      </c>
      <c r="AZ648" s="176" t="e">
        <f>#REF!/1000</f>
        <v>#REF!</v>
      </c>
      <c r="BA648" s="176" t="e">
        <f>#REF!/1000</f>
        <v>#REF!</v>
      </c>
      <c r="BB648" s="176" t="e">
        <f>#REF!/1000</f>
        <v>#REF!</v>
      </c>
      <c r="BC648" s="176" t="e">
        <f>#REF!/1000</f>
        <v>#REF!</v>
      </c>
      <c r="BD648" s="176" t="e">
        <f>#REF!/1000</f>
        <v>#REF!</v>
      </c>
      <c r="BE648" s="177" t="e">
        <f>#REF!/1000</f>
        <v>#REF!</v>
      </c>
      <c r="BF648" s="177" t="e">
        <f>#REF!/1000</f>
        <v>#REF!</v>
      </c>
      <c r="BG648" s="178" t="e">
        <f t="shared" si="750"/>
        <v>#REF!</v>
      </c>
    </row>
    <row r="649" ht="16" customHeight="1" spans="1:59">
      <c r="A649" s="22">
        <v>643</v>
      </c>
      <c r="B649" s="39" t="s">
        <v>708</v>
      </c>
      <c r="C649" s="68" t="s">
        <v>709</v>
      </c>
      <c r="D649" s="22">
        <v>162</v>
      </c>
      <c r="E649" s="22">
        <v>5</v>
      </c>
      <c r="F649" s="144">
        <v>83259</v>
      </c>
      <c r="G649" s="144" t="s">
        <v>3704</v>
      </c>
      <c r="H649" s="144" t="s">
        <v>3704</v>
      </c>
      <c r="I649" s="144" t="s">
        <v>5321</v>
      </c>
      <c r="J649" s="144" t="s">
        <v>5314</v>
      </c>
      <c r="K649" s="144">
        <f t="shared" si="740"/>
        <v>0.5</v>
      </c>
      <c r="L649" s="157">
        <v>2.5</v>
      </c>
      <c r="M649" s="171">
        <v>0.5</v>
      </c>
      <c r="N649" s="171">
        <v>0.05</v>
      </c>
      <c r="O649" s="171"/>
      <c r="P649" s="171">
        <v>0.22</v>
      </c>
      <c r="Q649" s="171"/>
      <c r="R649" s="171"/>
      <c r="S649" s="171">
        <v>0.1</v>
      </c>
      <c r="T649" s="171">
        <v>0.13</v>
      </c>
      <c r="U649" s="171"/>
      <c r="V649" s="171"/>
      <c r="W649" s="22">
        <v>5</v>
      </c>
      <c r="X649" s="29">
        <v>1057.646</v>
      </c>
      <c r="Y649" s="29">
        <v>5288.23</v>
      </c>
      <c r="Z649" s="36">
        <v>3318.5</v>
      </c>
      <c r="AA649" s="36">
        <f t="shared" si="741"/>
        <v>5</v>
      </c>
      <c r="AB649" s="29"/>
      <c r="AC649" s="29" t="e">
        <f t="shared" si="742"/>
        <v>#REF!</v>
      </c>
      <c r="AD649" s="29" t="e">
        <f t="shared" si="743"/>
        <v>#REF!</v>
      </c>
      <c r="AE649" s="172" t="e">
        <f t="shared" si="744"/>
        <v>#REF!</v>
      </c>
      <c r="AF649" s="28"/>
      <c r="AG649" s="24">
        <v>1</v>
      </c>
      <c r="AH649" s="173">
        <f t="shared" si="745"/>
        <v>1</v>
      </c>
      <c r="AI649" s="173"/>
      <c r="AJ649" s="173">
        <f t="shared" si="746"/>
        <v>0</v>
      </c>
      <c r="AK649" s="134">
        <f t="shared" si="747"/>
        <v>0.5</v>
      </c>
      <c r="AL649" s="174">
        <f t="shared" ref="AL649:AU649" si="752">M649</f>
        <v>0.5</v>
      </c>
      <c r="AM649" s="174">
        <f t="shared" si="752"/>
        <v>0.05</v>
      </c>
      <c r="AN649" s="174">
        <f t="shared" si="752"/>
        <v>0</v>
      </c>
      <c r="AO649" s="174">
        <f t="shared" si="752"/>
        <v>0.22</v>
      </c>
      <c r="AP649" s="174">
        <f t="shared" si="752"/>
        <v>0</v>
      </c>
      <c r="AQ649" s="174">
        <f t="shared" si="752"/>
        <v>0</v>
      </c>
      <c r="AR649" s="174">
        <f t="shared" si="752"/>
        <v>0.1</v>
      </c>
      <c r="AS649" s="174">
        <f t="shared" si="752"/>
        <v>0.13</v>
      </c>
      <c r="AT649" s="174">
        <f t="shared" si="752"/>
        <v>0</v>
      </c>
      <c r="AU649" s="174">
        <f t="shared" si="752"/>
        <v>0</v>
      </c>
      <c r="AV649" s="175">
        <f t="shared" si="749"/>
        <v>1</v>
      </c>
      <c r="AW649" s="176" t="e">
        <f>#REF!/1000</f>
        <v>#REF!</v>
      </c>
      <c r="AX649" s="176" t="e">
        <f>#REF!/1000</f>
        <v>#REF!</v>
      </c>
      <c r="AY649" s="176" t="e">
        <f>#REF!/1000</f>
        <v>#REF!</v>
      </c>
      <c r="AZ649" s="176" t="e">
        <f>#REF!/1000</f>
        <v>#REF!</v>
      </c>
      <c r="BA649" s="176" t="e">
        <f>#REF!/1000</f>
        <v>#REF!</v>
      </c>
      <c r="BB649" s="176" t="e">
        <f>#REF!/1000</f>
        <v>#REF!</v>
      </c>
      <c r="BC649" s="176" t="e">
        <f>#REF!/1000</f>
        <v>#REF!</v>
      </c>
      <c r="BD649" s="176" t="e">
        <f>#REF!/1000</f>
        <v>#REF!</v>
      </c>
      <c r="BE649" s="177" t="e">
        <f>#REF!/1000</f>
        <v>#REF!</v>
      </c>
      <c r="BF649" s="177" t="e">
        <f>#REF!/1000</f>
        <v>#REF!</v>
      </c>
      <c r="BG649" s="178" t="e">
        <f t="shared" si="750"/>
        <v>#REF!</v>
      </c>
    </row>
    <row r="650" ht="16" customHeight="1" spans="1:59">
      <c r="A650" s="22">
        <v>644</v>
      </c>
      <c r="B650" s="39" t="s">
        <v>708</v>
      </c>
      <c r="C650" s="68" t="s">
        <v>709</v>
      </c>
      <c r="D650" s="22">
        <v>134</v>
      </c>
      <c r="E650" s="22">
        <v>2</v>
      </c>
      <c r="F650" s="144">
        <v>83275</v>
      </c>
      <c r="G650" s="144" t="s">
        <v>3704</v>
      </c>
      <c r="H650" s="144" t="s">
        <v>3704</v>
      </c>
      <c r="I650" s="144" t="s">
        <v>5321</v>
      </c>
      <c r="J650" s="144" t="s">
        <v>5314</v>
      </c>
      <c r="K650" s="144">
        <f t="shared" si="740"/>
        <v>0.5</v>
      </c>
      <c r="L650" s="157">
        <v>1</v>
      </c>
      <c r="M650" s="171">
        <v>0.5</v>
      </c>
      <c r="N650" s="171">
        <v>0.05</v>
      </c>
      <c r="O650" s="171"/>
      <c r="P650" s="171">
        <v>0.22</v>
      </c>
      <c r="Q650" s="171"/>
      <c r="R650" s="171"/>
      <c r="S650" s="171">
        <v>0.1</v>
      </c>
      <c r="T650" s="171">
        <v>0.13</v>
      </c>
      <c r="U650" s="171"/>
      <c r="V650" s="171"/>
      <c r="W650" s="22">
        <v>2</v>
      </c>
      <c r="X650" s="29">
        <v>1057.645</v>
      </c>
      <c r="Y650" s="29">
        <v>2115.29</v>
      </c>
      <c r="Z650" s="36">
        <v>1327.4</v>
      </c>
      <c r="AA650" s="36">
        <f t="shared" si="741"/>
        <v>2</v>
      </c>
      <c r="AB650" s="29"/>
      <c r="AC650" s="29" t="e">
        <f t="shared" si="742"/>
        <v>#REF!</v>
      </c>
      <c r="AD650" s="29" t="e">
        <f t="shared" si="743"/>
        <v>#REF!</v>
      </c>
      <c r="AE650" s="172" t="e">
        <f t="shared" si="744"/>
        <v>#REF!</v>
      </c>
      <c r="AF650" s="28"/>
      <c r="AG650" s="24">
        <v>1</v>
      </c>
      <c r="AH650" s="173">
        <f t="shared" si="745"/>
        <v>1</v>
      </c>
      <c r="AI650" s="173"/>
      <c r="AJ650" s="173">
        <f t="shared" si="746"/>
        <v>0</v>
      </c>
      <c r="AK650" s="134">
        <f t="shared" si="747"/>
        <v>0.5</v>
      </c>
      <c r="AL650" s="174">
        <f t="shared" ref="AL650:AU650" si="753">M650</f>
        <v>0.5</v>
      </c>
      <c r="AM650" s="174">
        <f t="shared" si="753"/>
        <v>0.05</v>
      </c>
      <c r="AN650" s="174">
        <f t="shared" si="753"/>
        <v>0</v>
      </c>
      <c r="AO650" s="174">
        <f t="shared" si="753"/>
        <v>0.22</v>
      </c>
      <c r="AP650" s="174">
        <f t="shared" si="753"/>
        <v>0</v>
      </c>
      <c r="AQ650" s="174">
        <f t="shared" si="753"/>
        <v>0</v>
      </c>
      <c r="AR650" s="174">
        <f t="shared" si="753"/>
        <v>0.1</v>
      </c>
      <c r="AS650" s="174">
        <f t="shared" si="753"/>
        <v>0.13</v>
      </c>
      <c r="AT650" s="174">
        <f t="shared" si="753"/>
        <v>0</v>
      </c>
      <c r="AU650" s="174">
        <f t="shared" si="753"/>
        <v>0</v>
      </c>
      <c r="AV650" s="175">
        <f t="shared" si="749"/>
        <v>1</v>
      </c>
      <c r="AW650" s="176" t="e">
        <f>#REF!/1000</f>
        <v>#REF!</v>
      </c>
      <c r="AX650" s="176" t="e">
        <f>#REF!/1000</f>
        <v>#REF!</v>
      </c>
      <c r="AY650" s="176" t="e">
        <f>#REF!/1000</f>
        <v>#REF!</v>
      </c>
      <c r="AZ650" s="176" t="e">
        <f>#REF!/1000</f>
        <v>#REF!</v>
      </c>
      <c r="BA650" s="176" t="e">
        <f>#REF!/1000</f>
        <v>#REF!</v>
      </c>
      <c r="BB650" s="176" t="e">
        <f>#REF!/1000</f>
        <v>#REF!</v>
      </c>
      <c r="BC650" s="176" t="e">
        <f>#REF!/1000</f>
        <v>#REF!</v>
      </c>
      <c r="BD650" s="176" t="e">
        <f>#REF!/1000</f>
        <v>#REF!</v>
      </c>
      <c r="BE650" s="177" t="e">
        <f>#REF!/1000</f>
        <v>#REF!</v>
      </c>
      <c r="BF650" s="177" t="e">
        <f>#REF!/1000</f>
        <v>#REF!</v>
      </c>
      <c r="BG650" s="178" t="e">
        <f t="shared" si="750"/>
        <v>#REF!</v>
      </c>
    </row>
    <row r="651" ht="16" customHeight="1" spans="1:59">
      <c r="A651" s="22">
        <v>645</v>
      </c>
      <c r="B651" s="39" t="s">
        <v>708</v>
      </c>
      <c r="C651" s="68" t="s">
        <v>709</v>
      </c>
      <c r="D651" s="22">
        <v>177</v>
      </c>
      <c r="E651" s="22">
        <v>2</v>
      </c>
      <c r="F651" s="144">
        <v>83279</v>
      </c>
      <c r="G651" s="144" t="s">
        <v>3704</v>
      </c>
      <c r="H651" s="144" t="s">
        <v>3704</v>
      </c>
      <c r="I651" s="144" t="s">
        <v>6384</v>
      </c>
      <c r="J651" s="144" t="s">
        <v>5314</v>
      </c>
      <c r="K651" s="144">
        <f t="shared" si="740"/>
        <v>0.5</v>
      </c>
      <c r="L651" s="157">
        <v>1</v>
      </c>
      <c r="M651" s="171">
        <v>0.5</v>
      </c>
      <c r="N651" s="171">
        <v>0.05</v>
      </c>
      <c r="O651" s="171"/>
      <c r="P651" s="171">
        <v>0.22</v>
      </c>
      <c r="Q651" s="171"/>
      <c r="R651" s="171"/>
      <c r="S651" s="171">
        <v>0.1</v>
      </c>
      <c r="T651" s="171">
        <v>0.13</v>
      </c>
      <c r="U651" s="171"/>
      <c r="V651" s="171"/>
      <c r="W651" s="22">
        <v>2</v>
      </c>
      <c r="X651" s="29">
        <v>1057.645</v>
      </c>
      <c r="Y651" s="29">
        <v>2115.29</v>
      </c>
      <c r="Z651" s="36">
        <v>4645.9</v>
      </c>
      <c r="AA651" s="36">
        <f t="shared" si="741"/>
        <v>2</v>
      </c>
      <c r="AB651" s="29"/>
      <c r="AC651" s="29" t="e">
        <f t="shared" si="742"/>
        <v>#REF!</v>
      </c>
      <c r="AD651" s="29" t="e">
        <f t="shared" si="743"/>
        <v>#REF!</v>
      </c>
      <c r="AE651" s="172" t="e">
        <f t="shared" si="744"/>
        <v>#REF!</v>
      </c>
      <c r="AF651" s="28"/>
      <c r="AG651" s="24">
        <v>1</v>
      </c>
      <c r="AH651" s="173">
        <f t="shared" si="745"/>
        <v>1</v>
      </c>
      <c r="AI651" s="173"/>
      <c r="AJ651" s="173">
        <f t="shared" si="746"/>
        <v>0</v>
      </c>
      <c r="AK651" s="134">
        <f t="shared" si="747"/>
        <v>0.5</v>
      </c>
      <c r="AL651" s="174">
        <f t="shared" ref="AL651:AU651" si="754">M651</f>
        <v>0.5</v>
      </c>
      <c r="AM651" s="174">
        <f t="shared" si="754"/>
        <v>0.05</v>
      </c>
      <c r="AN651" s="174">
        <f t="shared" si="754"/>
        <v>0</v>
      </c>
      <c r="AO651" s="174">
        <f t="shared" si="754"/>
        <v>0.22</v>
      </c>
      <c r="AP651" s="174">
        <f t="shared" si="754"/>
        <v>0</v>
      </c>
      <c r="AQ651" s="174">
        <f t="shared" si="754"/>
        <v>0</v>
      </c>
      <c r="AR651" s="174">
        <f t="shared" si="754"/>
        <v>0.1</v>
      </c>
      <c r="AS651" s="174">
        <f t="shared" si="754"/>
        <v>0.13</v>
      </c>
      <c r="AT651" s="174">
        <f t="shared" si="754"/>
        <v>0</v>
      </c>
      <c r="AU651" s="174">
        <f t="shared" si="754"/>
        <v>0</v>
      </c>
      <c r="AV651" s="175">
        <f t="shared" si="749"/>
        <v>1</v>
      </c>
      <c r="AW651" s="176" t="e">
        <f>#REF!/1000</f>
        <v>#REF!</v>
      </c>
      <c r="AX651" s="176" t="e">
        <f>#REF!/1000</f>
        <v>#REF!</v>
      </c>
      <c r="AY651" s="176" t="e">
        <f>#REF!/1000</f>
        <v>#REF!</v>
      </c>
      <c r="AZ651" s="176" t="e">
        <f>#REF!/1000</f>
        <v>#REF!</v>
      </c>
      <c r="BA651" s="176" t="e">
        <f>#REF!/1000</f>
        <v>#REF!</v>
      </c>
      <c r="BB651" s="176" t="e">
        <f>#REF!/1000</f>
        <v>#REF!</v>
      </c>
      <c r="BC651" s="176" t="e">
        <f>#REF!/1000</f>
        <v>#REF!</v>
      </c>
      <c r="BD651" s="176" t="e">
        <f>#REF!/1000</f>
        <v>#REF!</v>
      </c>
      <c r="BE651" s="177" t="e">
        <f>#REF!/1000</f>
        <v>#REF!</v>
      </c>
      <c r="BF651" s="177" t="e">
        <f>#REF!/1000</f>
        <v>#REF!</v>
      </c>
      <c r="BG651" s="178" t="e">
        <f t="shared" si="750"/>
        <v>#REF!</v>
      </c>
    </row>
    <row r="652" ht="16" customHeight="1" spans="1:59">
      <c r="A652" s="22">
        <v>646</v>
      </c>
      <c r="B652" s="39" t="s">
        <v>708</v>
      </c>
      <c r="C652" s="68" t="s">
        <v>709</v>
      </c>
      <c r="D652" s="22">
        <v>152</v>
      </c>
      <c r="E652" s="22">
        <v>2</v>
      </c>
      <c r="F652" s="144">
        <v>129011</v>
      </c>
      <c r="G652" s="144" t="s">
        <v>3704</v>
      </c>
      <c r="H652" s="144" t="s">
        <v>3704</v>
      </c>
      <c r="I652" s="144" t="s">
        <v>5321</v>
      </c>
      <c r="J652" s="144" t="s">
        <v>5314</v>
      </c>
      <c r="K652" s="144">
        <f t="shared" si="740"/>
        <v>0.5</v>
      </c>
      <c r="L652" s="157">
        <v>1</v>
      </c>
      <c r="M652" s="171">
        <v>0.5</v>
      </c>
      <c r="N652" s="171">
        <v>0.05</v>
      </c>
      <c r="O652" s="171"/>
      <c r="P652" s="171">
        <v>0.22</v>
      </c>
      <c r="Q652" s="171"/>
      <c r="R652" s="171"/>
      <c r="S652" s="171">
        <v>0.1</v>
      </c>
      <c r="T652" s="171">
        <v>0.13</v>
      </c>
      <c r="U652" s="171"/>
      <c r="V652" s="171"/>
      <c r="W652" s="22">
        <v>2</v>
      </c>
      <c r="X652" s="29">
        <v>1057.645</v>
      </c>
      <c r="Y652" s="29">
        <v>2115.29</v>
      </c>
      <c r="Z652" s="36">
        <v>1327.4</v>
      </c>
      <c r="AA652" s="36">
        <f t="shared" si="741"/>
        <v>2</v>
      </c>
      <c r="AB652" s="29"/>
      <c r="AC652" s="29" t="e">
        <f t="shared" si="742"/>
        <v>#REF!</v>
      </c>
      <c r="AD652" s="29" t="e">
        <f t="shared" si="743"/>
        <v>#REF!</v>
      </c>
      <c r="AE652" s="172" t="e">
        <f t="shared" si="744"/>
        <v>#REF!</v>
      </c>
      <c r="AF652" s="28"/>
      <c r="AG652" s="24">
        <v>1</v>
      </c>
      <c r="AH652" s="173">
        <f t="shared" si="745"/>
        <v>1</v>
      </c>
      <c r="AI652" s="173"/>
      <c r="AJ652" s="173">
        <f t="shared" si="746"/>
        <v>0</v>
      </c>
      <c r="AK652" s="134">
        <f t="shared" si="747"/>
        <v>0.5</v>
      </c>
      <c r="AL652" s="174">
        <f t="shared" ref="AL652:AU652" si="755">M652</f>
        <v>0.5</v>
      </c>
      <c r="AM652" s="174">
        <f t="shared" si="755"/>
        <v>0.05</v>
      </c>
      <c r="AN652" s="174">
        <f t="shared" si="755"/>
        <v>0</v>
      </c>
      <c r="AO652" s="174">
        <f t="shared" si="755"/>
        <v>0.22</v>
      </c>
      <c r="AP652" s="174">
        <f t="shared" si="755"/>
        <v>0</v>
      </c>
      <c r="AQ652" s="174">
        <f t="shared" si="755"/>
        <v>0</v>
      </c>
      <c r="AR652" s="174">
        <f t="shared" si="755"/>
        <v>0.1</v>
      </c>
      <c r="AS652" s="174">
        <f t="shared" si="755"/>
        <v>0.13</v>
      </c>
      <c r="AT652" s="174">
        <f t="shared" si="755"/>
        <v>0</v>
      </c>
      <c r="AU652" s="174">
        <f t="shared" si="755"/>
        <v>0</v>
      </c>
      <c r="AV652" s="175">
        <f t="shared" si="749"/>
        <v>1</v>
      </c>
      <c r="AW652" s="176" t="e">
        <f>#REF!/1000</f>
        <v>#REF!</v>
      </c>
      <c r="AX652" s="176" t="e">
        <f>#REF!/1000</f>
        <v>#REF!</v>
      </c>
      <c r="AY652" s="176" t="e">
        <f>#REF!/1000</f>
        <v>#REF!</v>
      </c>
      <c r="AZ652" s="176" t="e">
        <f>#REF!/1000</f>
        <v>#REF!</v>
      </c>
      <c r="BA652" s="176" t="e">
        <f>#REF!/1000</f>
        <v>#REF!</v>
      </c>
      <c r="BB652" s="176" t="e">
        <f>#REF!/1000</f>
        <v>#REF!</v>
      </c>
      <c r="BC652" s="176" t="e">
        <f>#REF!/1000</f>
        <v>#REF!</v>
      </c>
      <c r="BD652" s="176" t="e">
        <f>#REF!/1000</f>
        <v>#REF!</v>
      </c>
      <c r="BE652" s="177" t="e">
        <f>#REF!/1000</f>
        <v>#REF!</v>
      </c>
      <c r="BF652" s="177" t="e">
        <f>#REF!/1000</f>
        <v>#REF!</v>
      </c>
      <c r="BG652" s="178" t="e">
        <f t="shared" si="750"/>
        <v>#REF!</v>
      </c>
    </row>
    <row r="653" ht="16" customHeight="1" spans="1:59">
      <c r="A653" s="22">
        <v>647</v>
      </c>
      <c r="B653" s="39" t="s">
        <v>708</v>
      </c>
      <c r="C653" s="68" t="s">
        <v>709</v>
      </c>
      <c r="D653" s="22">
        <v>167</v>
      </c>
      <c r="E653" s="22">
        <v>2</v>
      </c>
      <c r="F653" s="144">
        <v>83272</v>
      </c>
      <c r="G653" s="144" t="s">
        <v>3704</v>
      </c>
      <c r="H653" s="144" t="s">
        <v>3704</v>
      </c>
      <c r="I653" s="144" t="s">
        <v>5321</v>
      </c>
      <c r="J653" s="144" t="s">
        <v>5314</v>
      </c>
      <c r="K653" s="144">
        <f t="shared" si="740"/>
        <v>0.5</v>
      </c>
      <c r="L653" s="157">
        <v>1</v>
      </c>
      <c r="M653" s="171">
        <v>0.5</v>
      </c>
      <c r="N653" s="171">
        <v>0.05</v>
      </c>
      <c r="O653" s="171"/>
      <c r="P653" s="171">
        <v>0.22</v>
      </c>
      <c r="Q653" s="171"/>
      <c r="R653" s="171"/>
      <c r="S653" s="171">
        <v>0.1</v>
      </c>
      <c r="T653" s="171">
        <v>0.13</v>
      </c>
      <c r="U653" s="171"/>
      <c r="V653" s="171"/>
      <c r="W653" s="22">
        <v>2</v>
      </c>
      <c r="X653" s="29">
        <v>1057.645</v>
      </c>
      <c r="Y653" s="29">
        <v>2115.29</v>
      </c>
      <c r="Z653" s="36">
        <v>1327.4</v>
      </c>
      <c r="AA653" s="36">
        <f t="shared" si="741"/>
        <v>2</v>
      </c>
      <c r="AB653" s="29"/>
      <c r="AC653" s="29" t="e">
        <f t="shared" si="742"/>
        <v>#REF!</v>
      </c>
      <c r="AD653" s="29" t="e">
        <f t="shared" si="743"/>
        <v>#REF!</v>
      </c>
      <c r="AE653" s="172" t="e">
        <f t="shared" si="744"/>
        <v>#REF!</v>
      </c>
      <c r="AF653" s="28"/>
      <c r="AG653" s="24">
        <v>1</v>
      </c>
      <c r="AH653" s="173">
        <f t="shared" si="745"/>
        <v>1</v>
      </c>
      <c r="AI653" s="173"/>
      <c r="AJ653" s="173">
        <f t="shared" si="746"/>
        <v>0</v>
      </c>
      <c r="AK653" s="134">
        <f t="shared" si="747"/>
        <v>0.5</v>
      </c>
      <c r="AL653" s="174">
        <f t="shared" ref="AL653:AU653" si="756">M653</f>
        <v>0.5</v>
      </c>
      <c r="AM653" s="174">
        <f t="shared" si="756"/>
        <v>0.05</v>
      </c>
      <c r="AN653" s="174">
        <f t="shared" si="756"/>
        <v>0</v>
      </c>
      <c r="AO653" s="174">
        <f t="shared" si="756"/>
        <v>0.22</v>
      </c>
      <c r="AP653" s="174">
        <f t="shared" si="756"/>
        <v>0</v>
      </c>
      <c r="AQ653" s="174">
        <f t="shared" si="756"/>
        <v>0</v>
      </c>
      <c r="AR653" s="174">
        <f t="shared" si="756"/>
        <v>0.1</v>
      </c>
      <c r="AS653" s="174">
        <f t="shared" si="756"/>
        <v>0.13</v>
      </c>
      <c r="AT653" s="174">
        <f t="shared" si="756"/>
        <v>0</v>
      </c>
      <c r="AU653" s="174">
        <f t="shared" si="756"/>
        <v>0</v>
      </c>
      <c r="AV653" s="175">
        <f t="shared" si="749"/>
        <v>1</v>
      </c>
      <c r="AW653" s="176" t="e">
        <f>#REF!/1000</f>
        <v>#REF!</v>
      </c>
      <c r="AX653" s="176" t="e">
        <f>#REF!/1000</f>
        <v>#REF!</v>
      </c>
      <c r="AY653" s="176" t="e">
        <f>#REF!/1000</f>
        <v>#REF!</v>
      </c>
      <c r="AZ653" s="176" t="e">
        <f>#REF!/1000</f>
        <v>#REF!</v>
      </c>
      <c r="BA653" s="176" t="e">
        <f>#REF!/1000</f>
        <v>#REF!</v>
      </c>
      <c r="BB653" s="176" t="e">
        <f>#REF!/1000</f>
        <v>#REF!</v>
      </c>
      <c r="BC653" s="176" t="e">
        <f>#REF!/1000</f>
        <v>#REF!</v>
      </c>
      <c r="BD653" s="176" t="e">
        <f>#REF!/1000</f>
        <v>#REF!</v>
      </c>
      <c r="BE653" s="177" t="e">
        <f>#REF!/1000</f>
        <v>#REF!</v>
      </c>
      <c r="BF653" s="177" t="e">
        <f>#REF!/1000</f>
        <v>#REF!</v>
      </c>
      <c r="BG653" s="178" t="e">
        <f t="shared" si="750"/>
        <v>#REF!</v>
      </c>
    </row>
    <row r="654" ht="16" customHeight="1" spans="1:59">
      <c r="A654" s="22">
        <v>648</v>
      </c>
      <c r="B654" s="39" t="s">
        <v>6385</v>
      </c>
      <c r="C654" s="68" t="s">
        <v>6386</v>
      </c>
      <c r="D654" s="22">
        <v>141</v>
      </c>
      <c r="E654" s="22">
        <v>2</v>
      </c>
      <c r="F654" s="144">
        <v>2605134218</v>
      </c>
      <c r="G654" s="144" t="s">
        <v>3693</v>
      </c>
      <c r="H654" s="144" t="s">
        <v>3693</v>
      </c>
      <c r="I654" s="144" t="s">
        <v>5326</v>
      </c>
      <c r="J654" s="144" t="s">
        <v>5327</v>
      </c>
      <c r="K654" s="144">
        <f t="shared" si="740"/>
        <v>2.85</v>
      </c>
      <c r="L654" s="157">
        <v>5.7</v>
      </c>
      <c r="M654" s="171">
        <v>0.5</v>
      </c>
      <c r="N654" s="171">
        <v>0.0508771929824561</v>
      </c>
      <c r="O654" s="171"/>
      <c r="P654" s="171">
        <v>0.219298245614035</v>
      </c>
      <c r="Q654" s="171"/>
      <c r="R654" s="171"/>
      <c r="S654" s="171">
        <v>0.1</v>
      </c>
      <c r="T654" s="171">
        <v>0.129824561403509</v>
      </c>
      <c r="U654" s="171"/>
      <c r="V654" s="171"/>
      <c r="W654" s="22">
        <v>2</v>
      </c>
      <c r="X654" s="29">
        <v>38912.82</v>
      </c>
      <c r="Y654" s="29">
        <v>77825.64</v>
      </c>
      <c r="Z654" s="36">
        <v>42297.72</v>
      </c>
      <c r="AA654" s="36">
        <f t="shared" si="741"/>
        <v>2</v>
      </c>
      <c r="AB654" s="29"/>
      <c r="AC654" s="29" t="e">
        <f t="shared" si="742"/>
        <v>#REF!</v>
      </c>
      <c r="AD654" s="29" t="e">
        <f t="shared" si="743"/>
        <v>#REF!</v>
      </c>
      <c r="AE654" s="172" t="e">
        <f t="shared" si="744"/>
        <v>#REF!</v>
      </c>
      <c r="AF654" s="28"/>
      <c r="AG654" s="24">
        <v>5.7</v>
      </c>
      <c r="AH654" s="173">
        <f t="shared" si="745"/>
        <v>1</v>
      </c>
      <c r="AI654" s="173">
        <v>5.7</v>
      </c>
      <c r="AJ654" s="173">
        <f t="shared" si="746"/>
        <v>4.7</v>
      </c>
      <c r="AK654" s="134">
        <f t="shared" si="747"/>
        <v>2.85</v>
      </c>
      <c r="AL654" s="174">
        <f t="shared" ref="AL654:AU654" si="757">M654</f>
        <v>0.5</v>
      </c>
      <c r="AM654" s="174">
        <f t="shared" si="757"/>
        <v>0.0508771929824561</v>
      </c>
      <c r="AN654" s="174">
        <f t="shared" si="757"/>
        <v>0</v>
      </c>
      <c r="AO654" s="174">
        <f t="shared" si="757"/>
        <v>0.219298245614035</v>
      </c>
      <c r="AP654" s="174">
        <f t="shared" si="757"/>
        <v>0</v>
      </c>
      <c r="AQ654" s="174">
        <f t="shared" si="757"/>
        <v>0</v>
      </c>
      <c r="AR654" s="174">
        <f t="shared" si="757"/>
        <v>0.1</v>
      </c>
      <c r="AS654" s="174">
        <f t="shared" si="757"/>
        <v>0.129824561403509</v>
      </c>
      <c r="AT654" s="174">
        <f t="shared" si="757"/>
        <v>0</v>
      </c>
      <c r="AU654" s="174">
        <f t="shared" si="757"/>
        <v>0</v>
      </c>
      <c r="AV654" s="175">
        <f t="shared" si="749"/>
        <v>1</v>
      </c>
      <c r="AW654" s="176" t="e">
        <f>#REF!/1000</f>
        <v>#REF!</v>
      </c>
      <c r="AX654" s="176" t="e">
        <f>#REF!/1000</f>
        <v>#REF!</v>
      </c>
      <c r="AY654" s="176" t="e">
        <f>#REF!/1000</f>
        <v>#REF!</v>
      </c>
      <c r="AZ654" s="176" t="e">
        <f>#REF!/1000</f>
        <v>#REF!</v>
      </c>
      <c r="BA654" s="176" t="e">
        <f>#REF!/1000</f>
        <v>#REF!</v>
      </c>
      <c r="BB654" s="176" t="e">
        <f>#REF!/1000</f>
        <v>#REF!</v>
      </c>
      <c r="BC654" s="176" t="e">
        <f>#REF!/1000</f>
        <v>#REF!</v>
      </c>
      <c r="BD654" s="176" t="e">
        <f>#REF!/1000</f>
        <v>#REF!</v>
      </c>
      <c r="BE654" s="177" t="e">
        <f>#REF!/1000</f>
        <v>#REF!</v>
      </c>
      <c r="BF654" s="177" t="e">
        <f>#REF!/1000</f>
        <v>#REF!</v>
      </c>
      <c r="BG654" s="178" t="e">
        <f t="shared" si="750"/>
        <v>#REF!</v>
      </c>
    </row>
    <row r="655" ht="16" customHeight="1" spans="1:59">
      <c r="A655" s="22">
        <v>649</v>
      </c>
      <c r="B655" s="39" t="s">
        <v>6387</v>
      </c>
      <c r="C655" s="68" t="s">
        <v>6388</v>
      </c>
      <c r="D655" s="22">
        <v>242</v>
      </c>
      <c r="E655" s="22">
        <v>1</v>
      </c>
      <c r="F655" s="144">
        <v>82725</v>
      </c>
      <c r="G655" s="144" t="s">
        <v>3704</v>
      </c>
      <c r="H655" s="144" t="s">
        <v>3704</v>
      </c>
      <c r="I655" s="144" t="s">
        <v>5321</v>
      </c>
      <c r="J655" s="144" t="s">
        <v>5314</v>
      </c>
      <c r="K655" s="144">
        <f t="shared" si="740"/>
        <v>3</v>
      </c>
      <c r="L655" s="157">
        <v>3</v>
      </c>
      <c r="M655" s="171">
        <v>0.35</v>
      </c>
      <c r="N655" s="171">
        <v>0.35</v>
      </c>
      <c r="O655" s="171"/>
      <c r="P655" s="171">
        <v>0.15</v>
      </c>
      <c r="Q655" s="171"/>
      <c r="R655" s="171"/>
      <c r="S655" s="171">
        <v>0.05</v>
      </c>
      <c r="T655" s="171">
        <v>0.1</v>
      </c>
      <c r="U655" s="171"/>
      <c r="V655" s="171"/>
      <c r="W655" s="22">
        <v>1</v>
      </c>
      <c r="X655" s="29">
        <v>46913.71</v>
      </c>
      <c r="Y655" s="29">
        <v>46913.71</v>
      </c>
      <c r="Z655" s="36">
        <v>23487.9</v>
      </c>
      <c r="AA655" s="36">
        <f t="shared" si="741"/>
        <v>1</v>
      </c>
      <c r="AB655" s="29"/>
      <c r="AC655" s="29" t="e">
        <f t="shared" si="742"/>
        <v>#REF!</v>
      </c>
      <c r="AD655" s="29" t="e">
        <f t="shared" si="743"/>
        <v>#REF!</v>
      </c>
      <c r="AE655" s="172" t="e">
        <f t="shared" si="744"/>
        <v>#REF!</v>
      </c>
      <c r="AF655" s="28"/>
      <c r="AG655" s="24">
        <v>3</v>
      </c>
      <c r="AH655" s="173">
        <f t="shared" si="745"/>
        <v>1</v>
      </c>
      <c r="AI655" s="173"/>
      <c r="AJ655" s="173">
        <f t="shared" si="746"/>
        <v>2</v>
      </c>
      <c r="AK655" s="134">
        <f t="shared" si="747"/>
        <v>3</v>
      </c>
      <c r="AL655" s="174">
        <f t="shared" ref="AL655:AU655" si="758">M655</f>
        <v>0.35</v>
      </c>
      <c r="AM655" s="174">
        <f t="shared" si="758"/>
        <v>0.35</v>
      </c>
      <c r="AN655" s="174">
        <f t="shared" si="758"/>
        <v>0</v>
      </c>
      <c r="AO655" s="174">
        <f t="shared" si="758"/>
        <v>0.15</v>
      </c>
      <c r="AP655" s="174">
        <f t="shared" si="758"/>
        <v>0</v>
      </c>
      <c r="AQ655" s="174">
        <f t="shared" si="758"/>
        <v>0</v>
      </c>
      <c r="AR655" s="174">
        <f t="shared" si="758"/>
        <v>0.05</v>
      </c>
      <c r="AS655" s="174">
        <f t="shared" si="758"/>
        <v>0.1</v>
      </c>
      <c r="AT655" s="174">
        <f t="shared" si="758"/>
        <v>0</v>
      </c>
      <c r="AU655" s="174">
        <f t="shared" si="758"/>
        <v>0</v>
      </c>
      <c r="AV655" s="175">
        <f t="shared" si="749"/>
        <v>1</v>
      </c>
      <c r="AW655" s="176" t="e">
        <f>#REF!/1000</f>
        <v>#REF!</v>
      </c>
      <c r="AX655" s="176" t="e">
        <f>#REF!/1000</f>
        <v>#REF!</v>
      </c>
      <c r="AY655" s="176" t="e">
        <f>#REF!/1000</f>
        <v>#REF!</v>
      </c>
      <c r="AZ655" s="176" t="e">
        <f>#REF!/1000</f>
        <v>#REF!</v>
      </c>
      <c r="BA655" s="176" t="e">
        <f>#REF!/1000</f>
        <v>#REF!</v>
      </c>
      <c r="BB655" s="176" t="e">
        <f>#REF!/1000</f>
        <v>#REF!</v>
      </c>
      <c r="BC655" s="176" t="e">
        <f>#REF!/1000</f>
        <v>#REF!</v>
      </c>
      <c r="BD655" s="176" t="e">
        <f>#REF!/1000</f>
        <v>#REF!</v>
      </c>
      <c r="BE655" s="177" t="e">
        <f>#REF!/1000</f>
        <v>#REF!</v>
      </c>
      <c r="BF655" s="177" t="e">
        <f>#REF!/1000</f>
        <v>#REF!</v>
      </c>
      <c r="BG655" s="178" t="e">
        <f t="shared" si="750"/>
        <v>#REF!</v>
      </c>
    </row>
    <row r="656" ht="16" customHeight="1" spans="1:59">
      <c r="A656" s="22">
        <v>650</v>
      </c>
      <c r="B656" s="39" t="s">
        <v>6389</v>
      </c>
      <c r="C656" s="68" t="s">
        <v>6390</v>
      </c>
      <c r="D656" s="22">
        <v>242</v>
      </c>
      <c r="E656" s="22">
        <v>2</v>
      </c>
      <c r="F656" s="144">
        <v>82729</v>
      </c>
      <c r="G656" s="144" t="s">
        <v>3704</v>
      </c>
      <c r="H656" s="144" t="s">
        <v>3704</v>
      </c>
      <c r="I656" s="144" t="s">
        <v>5321</v>
      </c>
      <c r="J656" s="144" t="s">
        <v>5314</v>
      </c>
      <c r="K656" s="144">
        <f t="shared" si="740"/>
        <v>3</v>
      </c>
      <c r="L656" s="157">
        <v>6</v>
      </c>
      <c r="M656" s="171">
        <v>0.35</v>
      </c>
      <c r="N656" s="171">
        <v>0.35</v>
      </c>
      <c r="O656" s="171"/>
      <c r="P656" s="171">
        <v>0.15</v>
      </c>
      <c r="Q656" s="171"/>
      <c r="R656" s="171"/>
      <c r="S656" s="171">
        <v>0.05</v>
      </c>
      <c r="T656" s="171">
        <v>0.1</v>
      </c>
      <c r="U656" s="171"/>
      <c r="V656" s="171"/>
      <c r="W656" s="22">
        <v>2</v>
      </c>
      <c r="X656" s="29">
        <v>14327.52</v>
      </c>
      <c r="Y656" s="29">
        <v>28655.04</v>
      </c>
      <c r="Z656" s="36">
        <v>12279.98</v>
      </c>
      <c r="AA656" s="36">
        <f t="shared" si="741"/>
        <v>2</v>
      </c>
      <c r="AB656" s="29"/>
      <c r="AC656" s="29" t="e">
        <f t="shared" si="742"/>
        <v>#REF!</v>
      </c>
      <c r="AD656" s="29" t="e">
        <f t="shared" si="743"/>
        <v>#REF!</v>
      </c>
      <c r="AE656" s="172" t="e">
        <f t="shared" si="744"/>
        <v>#REF!</v>
      </c>
      <c r="AF656" s="28"/>
      <c r="AG656" s="24">
        <v>3</v>
      </c>
      <c r="AH656" s="173">
        <f t="shared" si="745"/>
        <v>1</v>
      </c>
      <c r="AI656" s="173"/>
      <c r="AJ656" s="173">
        <f t="shared" si="746"/>
        <v>2</v>
      </c>
      <c r="AK656" s="134">
        <f t="shared" si="747"/>
        <v>3</v>
      </c>
      <c r="AL656" s="174">
        <f t="shared" ref="AL656:AU656" si="759">M656</f>
        <v>0.35</v>
      </c>
      <c r="AM656" s="174">
        <f t="shared" si="759"/>
        <v>0.35</v>
      </c>
      <c r="AN656" s="174">
        <f t="shared" si="759"/>
        <v>0</v>
      </c>
      <c r="AO656" s="174">
        <f t="shared" si="759"/>
        <v>0.15</v>
      </c>
      <c r="AP656" s="174">
        <f t="shared" si="759"/>
        <v>0</v>
      </c>
      <c r="AQ656" s="174">
        <f t="shared" si="759"/>
        <v>0</v>
      </c>
      <c r="AR656" s="174">
        <f t="shared" si="759"/>
        <v>0.05</v>
      </c>
      <c r="AS656" s="174">
        <f t="shared" si="759"/>
        <v>0.1</v>
      </c>
      <c r="AT656" s="174">
        <f t="shared" si="759"/>
        <v>0</v>
      </c>
      <c r="AU656" s="174">
        <f t="shared" si="759"/>
        <v>0</v>
      </c>
      <c r="AV656" s="175">
        <f t="shared" si="749"/>
        <v>1</v>
      </c>
      <c r="AW656" s="176" t="e">
        <f>#REF!/1000</f>
        <v>#REF!</v>
      </c>
      <c r="AX656" s="176" t="e">
        <f>#REF!/1000</f>
        <v>#REF!</v>
      </c>
      <c r="AY656" s="176" t="e">
        <f>#REF!/1000</f>
        <v>#REF!</v>
      </c>
      <c r="AZ656" s="176" t="e">
        <f>#REF!/1000</f>
        <v>#REF!</v>
      </c>
      <c r="BA656" s="176" t="e">
        <f>#REF!/1000</f>
        <v>#REF!</v>
      </c>
      <c r="BB656" s="176" t="e">
        <f>#REF!/1000</f>
        <v>#REF!</v>
      </c>
      <c r="BC656" s="176" t="e">
        <f>#REF!/1000</f>
        <v>#REF!</v>
      </c>
      <c r="BD656" s="176" t="e">
        <f>#REF!/1000</f>
        <v>#REF!</v>
      </c>
      <c r="BE656" s="177" t="e">
        <f>#REF!/1000</f>
        <v>#REF!</v>
      </c>
      <c r="BF656" s="177" t="e">
        <f>#REF!/1000</f>
        <v>#REF!</v>
      </c>
      <c r="BG656" s="178" t="e">
        <f t="shared" si="750"/>
        <v>#REF!</v>
      </c>
    </row>
    <row r="657" ht="16" customHeight="1" spans="1:59">
      <c r="A657" s="22">
        <v>651</v>
      </c>
      <c r="B657" s="39" t="s">
        <v>6389</v>
      </c>
      <c r="C657" s="68" t="s">
        <v>6390</v>
      </c>
      <c r="D657" s="22">
        <v>152</v>
      </c>
      <c r="E657" s="22">
        <v>1</v>
      </c>
      <c r="F657" s="144">
        <v>2403314876</v>
      </c>
      <c r="G657" s="144" t="s">
        <v>3704</v>
      </c>
      <c r="H657" s="144" t="s">
        <v>3704</v>
      </c>
      <c r="I657" s="144" t="s">
        <v>5352</v>
      </c>
      <c r="J657" s="144" t="s">
        <v>5314</v>
      </c>
      <c r="K657" s="144">
        <f t="shared" si="740"/>
        <v>3</v>
      </c>
      <c r="L657" s="157">
        <v>3</v>
      </c>
      <c r="M657" s="171">
        <v>0.35</v>
      </c>
      <c r="N657" s="171">
        <v>0.35</v>
      </c>
      <c r="O657" s="171"/>
      <c r="P657" s="171">
        <v>0.15</v>
      </c>
      <c r="Q657" s="171"/>
      <c r="R657" s="171"/>
      <c r="S657" s="171">
        <v>0.05</v>
      </c>
      <c r="T657" s="171">
        <v>0.1</v>
      </c>
      <c r="U657" s="171"/>
      <c r="V657" s="171"/>
      <c r="W657" s="22">
        <v>1</v>
      </c>
      <c r="X657" s="29">
        <v>14327.52</v>
      </c>
      <c r="Y657" s="29">
        <v>14327.52</v>
      </c>
      <c r="Z657" s="36">
        <v>6184.78</v>
      </c>
      <c r="AA657" s="36">
        <f t="shared" si="741"/>
        <v>1</v>
      </c>
      <c r="AB657" s="29"/>
      <c r="AC657" s="29" t="e">
        <f t="shared" si="742"/>
        <v>#REF!</v>
      </c>
      <c r="AD657" s="29" t="e">
        <f t="shared" si="743"/>
        <v>#REF!</v>
      </c>
      <c r="AE657" s="172" t="e">
        <f t="shared" si="744"/>
        <v>#REF!</v>
      </c>
      <c r="AF657" s="28"/>
      <c r="AG657" s="24">
        <v>3</v>
      </c>
      <c r="AH657" s="173">
        <f t="shared" si="745"/>
        <v>1</v>
      </c>
      <c r="AI657" s="173"/>
      <c r="AJ657" s="173">
        <f t="shared" si="746"/>
        <v>2</v>
      </c>
      <c r="AK657" s="134">
        <f t="shared" si="747"/>
        <v>3</v>
      </c>
      <c r="AL657" s="174">
        <f t="shared" ref="AL657:AU657" si="760">M657</f>
        <v>0.35</v>
      </c>
      <c r="AM657" s="174">
        <f t="shared" si="760"/>
        <v>0.35</v>
      </c>
      <c r="AN657" s="174">
        <f t="shared" si="760"/>
        <v>0</v>
      </c>
      <c r="AO657" s="174">
        <f t="shared" si="760"/>
        <v>0.15</v>
      </c>
      <c r="AP657" s="174">
        <f t="shared" si="760"/>
        <v>0</v>
      </c>
      <c r="AQ657" s="174">
        <f t="shared" si="760"/>
        <v>0</v>
      </c>
      <c r="AR657" s="174">
        <f t="shared" si="760"/>
        <v>0.05</v>
      </c>
      <c r="AS657" s="174">
        <f t="shared" si="760"/>
        <v>0.1</v>
      </c>
      <c r="AT657" s="174">
        <f t="shared" si="760"/>
        <v>0</v>
      </c>
      <c r="AU657" s="174">
        <f t="shared" si="760"/>
        <v>0</v>
      </c>
      <c r="AV657" s="175">
        <f t="shared" si="749"/>
        <v>1</v>
      </c>
      <c r="AW657" s="176" t="e">
        <f>#REF!/1000</f>
        <v>#REF!</v>
      </c>
      <c r="AX657" s="176" t="e">
        <f>#REF!/1000</f>
        <v>#REF!</v>
      </c>
      <c r="AY657" s="176" t="e">
        <f>#REF!/1000</f>
        <v>#REF!</v>
      </c>
      <c r="AZ657" s="176" t="e">
        <f>#REF!/1000</f>
        <v>#REF!</v>
      </c>
      <c r="BA657" s="176" t="e">
        <f>#REF!/1000</f>
        <v>#REF!</v>
      </c>
      <c r="BB657" s="176" t="e">
        <f>#REF!/1000</f>
        <v>#REF!</v>
      </c>
      <c r="BC657" s="176" t="e">
        <f>#REF!/1000</f>
        <v>#REF!</v>
      </c>
      <c r="BD657" s="176" t="e">
        <f>#REF!/1000</f>
        <v>#REF!</v>
      </c>
      <c r="BE657" s="177" t="e">
        <f>#REF!/1000</f>
        <v>#REF!</v>
      </c>
      <c r="BF657" s="177" t="e">
        <f>#REF!/1000</f>
        <v>#REF!</v>
      </c>
      <c r="BG657" s="178" t="e">
        <f t="shared" si="750"/>
        <v>#REF!</v>
      </c>
    </row>
    <row r="658" ht="16" customHeight="1" spans="1:59">
      <c r="A658" s="22">
        <v>652</v>
      </c>
      <c r="B658" s="39" t="s">
        <v>6391</v>
      </c>
      <c r="C658" s="68" t="s">
        <v>6392</v>
      </c>
      <c r="D658" s="22">
        <v>242</v>
      </c>
      <c r="E658" s="22">
        <v>2</v>
      </c>
      <c r="F658" s="144">
        <v>82728</v>
      </c>
      <c r="G658" s="144" t="s">
        <v>3704</v>
      </c>
      <c r="H658" s="144" t="s">
        <v>3704</v>
      </c>
      <c r="I658" s="144" t="s">
        <v>5321</v>
      </c>
      <c r="J658" s="144" t="s">
        <v>5314</v>
      </c>
      <c r="K658" s="144">
        <f t="shared" si="740"/>
        <v>1.5</v>
      </c>
      <c r="L658" s="157">
        <v>3</v>
      </c>
      <c r="M658" s="171">
        <v>0.35</v>
      </c>
      <c r="N658" s="171">
        <v>0.35</v>
      </c>
      <c r="O658" s="171"/>
      <c r="P658" s="171">
        <v>0.15</v>
      </c>
      <c r="Q658" s="171"/>
      <c r="R658" s="171"/>
      <c r="S658" s="171">
        <v>0.05</v>
      </c>
      <c r="T658" s="171">
        <v>0.1</v>
      </c>
      <c r="U658" s="171"/>
      <c r="V658" s="171"/>
      <c r="W658" s="22">
        <v>2</v>
      </c>
      <c r="X658" s="29">
        <v>8753.815</v>
      </c>
      <c r="Y658" s="29">
        <v>17507.63</v>
      </c>
      <c r="Z658" s="36">
        <v>7017.14</v>
      </c>
      <c r="AA658" s="36">
        <f t="shared" si="741"/>
        <v>2</v>
      </c>
      <c r="AB658" s="29"/>
      <c r="AC658" s="29" t="e">
        <f t="shared" si="742"/>
        <v>#REF!</v>
      </c>
      <c r="AD658" s="29" t="e">
        <f t="shared" si="743"/>
        <v>#REF!</v>
      </c>
      <c r="AE658" s="172" t="e">
        <f t="shared" si="744"/>
        <v>#REF!</v>
      </c>
      <c r="AF658" s="28"/>
      <c r="AG658" s="24">
        <v>3</v>
      </c>
      <c r="AH658" s="173">
        <f t="shared" si="745"/>
        <v>1</v>
      </c>
      <c r="AI658" s="173"/>
      <c r="AJ658" s="173">
        <f t="shared" si="746"/>
        <v>2</v>
      </c>
      <c r="AK658" s="134">
        <f t="shared" si="747"/>
        <v>1.5</v>
      </c>
      <c r="AL658" s="174">
        <f t="shared" ref="AL658:AU658" si="761">M658</f>
        <v>0.35</v>
      </c>
      <c r="AM658" s="174">
        <f t="shared" si="761"/>
        <v>0.35</v>
      </c>
      <c r="AN658" s="174">
        <f t="shared" si="761"/>
        <v>0</v>
      </c>
      <c r="AO658" s="174">
        <f t="shared" si="761"/>
        <v>0.15</v>
      </c>
      <c r="AP658" s="174">
        <f t="shared" si="761"/>
        <v>0</v>
      </c>
      <c r="AQ658" s="174">
        <f t="shared" si="761"/>
        <v>0</v>
      </c>
      <c r="AR658" s="174">
        <f t="shared" si="761"/>
        <v>0.05</v>
      </c>
      <c r="AS658" s="174">
        <f t="shared" si="761"/>
        <v>0.1</v>
      </c>
      <c r="AT658" s="174">
        <f t="shared" si="761"/>
        <v>0</v>
      </c>
      <c r="AU658" s="174">
        <f t="shared" si="761"/>
        <v>0</v>
      </c>
      <c r="AV658" s="175">
        <f t="shared" si="749"/>
        <v>1</v>
      </c>
      <c r="AW658" s="176" t="e">
        <f>#REF!/1000</f>
        <v>#REF!</v>
      </c>
      <c r="AX658" s="176" t="e">
        <f>#REF!/1000</f>
        <v>#REF!</v>
      </c>
      <c r="AY658" s="176" t="e">
        <f>#REF!/1000</f>
        <v>#REF!</v>
      </c>
      <c r="AZ658" s="176" t="e">
        <f>#REF!/1000</f>
        <v>#REF!</v>
      </c>
      <c r="BA658" s="176" t="e">
        <f>#REF!/1000</f>
        <v>#REF!</v>
      </c>
      <c r="BB658" s="176" t="e">
        <f>#REF!/1000</f>
        <v>#REF!</v>
      </c>
      <c r="BC658" s="176" t="e">
        <f>#REF!/1000</f>
        <v>#REF!</v>
      </c>
      <c r="BD658" s="176" t="e">
        <f>#REF!/1000</f>
        <v>#REF!</v>
      </c>
      <c r="BE658" s="177" t="e">
        <f>#REF!/1000</f>
        <v>#REF!</v>
      </c>
      <c r="BF658" s="177" t="e">
        <f>#REF!/1000</f>
        <v>#REF!</v>
      </c>
      <c r="BG658" s="178" t="e">
        <f t="shared" si="750"/>
        <v>#REF!</v>
      </c>
    </row>
    <row r="659" ht="16" customHeight="1" spans="1:59">
      <c r="A659" s="22">
        <v>653</v>
      </c>
      <c r="B659" s="39" t="s">
        <v>6393</v>
      </c>
      <c r="C659" s="68" t="s">
        <v>6394</v>
      </c>
      <c r="D659" s="22">
        <v>124</v>
      </c>
      <c r="E659" s="22">
        <v>1</v>
      </c>
      <c r="F659" s="144">
        <v>2403315633</v>
      </c>
      <c r="G659" s="144" t="s">
        <v>3704</v>
      </c>
      <c r="H659" s="144" t="s">
        <v>3704</v>
      </c>
      <c r="I659" s="144" t="s">
        <v>5352</v>
      </c>
      <c r="J659" s="144" t="s">
        <v>5314</v>
      </c>
      <c r="K659" s="144">
        <f t="shared" si="740"/>
        <v>3</v>
      </c>
      <c r="L659" s="157">
        <v>3</v>
      </c>
      <c r="M659" s="171">
        <v>0.35</v>
      </c>
      <c r="N659" s="171">
        <v>0.35</v>
      </c>
      <c r="O659" s="171"/>
      <c r="P659" s="171">
        <v>0.15</v>
      </c>
      <c r="Q659" s="171"/>
      <c r="R659" s="171"/>
      <c r="S659" s="171">
        <v>0.05</v>
      </c>
      <c r="T659" s="171">
        <v>0.1</v>
      </c>
      <c r="U659" s="171"/>
      <c r="V659" s="171"/>
      <c r="W659" s="22">
        <v>1</v>
      </c>
      <c r="X659" s="29">
        <v>6213.9</v>
      </c>
      <c r="Y659" s="29">
        <v>6213.9</v>
      </c>
      <c r="Z659" s="36">
        <v>1924.15</v>
      </c>
      <c r="AA659" s="36">
        <f t="shared" si="741"/>
        <v>1</v>
      </c>
      <c r="AB659" s="29"/>
      <c r="AC659" s="29" t="e">
        <f t="shared" si="742"/>
        <v>#REF!</v>
      </c>
      <c r="AD659" s="29" t="e">
        <f t="shared" si="743"/>
        <v>#REF!</v>
      </c>
      <c r="AE659" s="172" t="e">
        <f t="shared" si="744"/>
        <v>#REF!</v>
      </c>
      <c r="AF659" s="28"/>
      <c r="AG659" s="24">
        <v>3</v>
      </c>
      <c r="AH659" s="173">
        <f t="shared" si="745"/>
        <v>1</v>
      </c>
      <c r="AI659" s="173"/>
      <c r="AJ659" s="173">
        <f t="shared" si="746"/>
        <v>2</v>
      </c>
      <c r="AK659" s="134">
        <f t="shared" si="747"/>
        <v>3</v>
      </c>
      <c r="AL659" s="174">
        <f t="shared" ref="AL659:AU659" si="762">M659</f>
        <v>0.35</v>
      </c>
      <c r="AM659" s="174">
        <f t="shared" si="762"/>
        <v>0.35</v>
      </c>
      <c r="AN659" s="174">
        <f t="shared" si="762"/>
        <v>0</v>
      </c>
      <c r="AO659" s="174">
        <f t="shared" si="762"/>
        <v>0.15</v>
      </c>
      <c r="AP659" s="174">
        <f t="shared" si="762"/>
        <v>0</v>
      </c>
      <c r="AQ659" s="174">
        <f t="shared" si="762"/>
        <v>0</v>
      </c>
      <c r="AR659" s="174">
        <f t="shared" si="762"/>
        <v>0.05</v>
      </c>
      <c r="AS659" s="174">
        <f t="shared" si="762"/>
        <v>0.1</v>
      </c>
      <c r="AT659" s="174">
        <f t="shared" si="762"/>
        <v>0</v>
      </c>
      <c r="AU659" s="174">
        <f t="shared" si="762"/>
        <v>0</v>
      </c>
      <c r="AV659" s="175">
        <f t="shared" si="749"/>
        <v>1</v>
      </c>
      <c r="AW659" s="176" t="e">
        <f>#REF!/1000</f>
        <v>#REF!</v>
      </c>
      <c r="AX659" s="176" t="e">
        <f>#REF!/1000</f>
        <v>#REF!</v>
      </c>
      <c r="AY659" s="176" t="e">
        <f>#REF!/1000</f>
        <v>#REF!</v>
      </c>
      <c r="AZ659" s="176" t="e">
        <f>#REF!/1000</f>
        <v>#REF!</v>
      </c>
      <c r="BA659" s="176" t="e">
        <f>#REF!/1000</f>
        <v>#REF!</v>
      </c>
      <c r="BB659" s="176" t="e">
        <f>#REF!/1000</f>
        <v>#REF!</v>
      </c>
      <c r="BC659" s="176" t="e">
        <f>#REF!/1000</f>
        <v>#REF!</v>
      </c>
      <c r="BD659" s="176" t="e">
        <f>#REF!/1000</f>
        <v>#REF!</v>
      </c>
      <c r="BE659" s="177" t="e">
        <f>#REF!/1000</f>
        <v>#REF!</v>
      </c>
      <c r="BF659" s="177" t="e">
        <f>#REF!/1000</f>
        <v>#REF!</v>
      </c>
      <c r="BG659" s="178" t="e">
        <f t="shared" si="750"/>
        <v>#REF!</v>
      </c>
    </row>
    <row r="660" ht="16" customHeight="1" spans="1:59">
      <c r="A660" s="22">
        <v>654</v>
      </c>
      <c r="B660" s="39" t="s">
        <v>6395</v>
      </c>
      <c r="C660" s="68" t="s">
        <v>6396</v>
      </c>
      <c r="D660" s="22">
        <v>242</v>
      </c>
      <c r="E660" s="22">
        <v>2</v>
      </c>
      <c r="F660" s="144">
        <v>82723</v>
      </c>
      <c r="G660" s="144" t="s">
        <v>3704</v>
      </c>
      <c r="H660" s="144" t="s">
        <v>3704</v>
      </c>
      <c r="I660" s="144" t="s">
        <v>5321</v>
      </c>
      <c r="J660" s="144" t="s">
        <v>5314</v>
      </c>
      <c r="K660" s="144">
        <f t="shared" si="740"/>
        <v>1.5</v>
      </c>
      <c r="L660" s="157">
        <v>3</v>
      </c>
      <c r="M660" s="171">
        <v>0.35</v>
      </c>
      <c r="N660" s="171">
        <v>0.35</v>
      </c>
      <c r="O660" s="171"/>
      <c r="P660" s="171">
        <v>0.15</v>
      </c>
      <c r="Q660" s="171"/>
      <c r="R660" s="171"/>
      <c r="S660" s="171">
        <v>0.05</v>
      </c>
      <c r="T660" s="171">
        <v>0.1</v>
      </c>
      <c r="U660" s="171"/>
      <c r="V660" s="171"/>
      <c r="W660" s="22">
        <v>2</v>
      </c>
      <c r="X660" s="29">
        <v>5172.645</v>
      </c>
      <c r="Y660" s="29">
        <v>10345.29</v>
      </c>
      <c r="Z660" s="36">
        <v>3216.18</v>
      </c>
      <c r="AA660" s="36">
        <f t="shared" si="741"/>
        <v>2</v>
      </c>
      <c r="AB660" s="29"/>
      <c r="AC660" s="29" t="e">
        <f t="shared" si="742"/>
        <v>#REF!</v>
      </c>
      <c r="AD660" s="29" t="e">
        <f t="shared" si="743"/>
        <v>#REF!</v>
      </c>
      <c r="AE660" s="172" t="e">
        <f t="shared" si="744"/>
        <v>#REF!</v>
      </c>
      <c r="AF660" s="28"/>
      <c r="AG660" s="24">
        <v>3</v>
      </c>
      <c r="AH660" s="173">
        <f t="shared" si="745"/>
        <v>1</v>
      </c>
      <c r="AI660" s="173"/>
      <c r="AJ660" s="173">
        <f t="shared" si="746"/>
        <v>2</v>
      </c>
      <c r="AK660" s="134">
        <f t="shared" si="747"/>
        <v>1.5</v>
      </c>
      <c r="AL660" s="174">
        <f t="shared" ref="AL660:AU660" si="763">M660</f>
        <v>0.35</v>
      </c>
      <c r="AM660" s="174">
        <f t="shared" si="763"/>
        <v>0.35</v>
      </c>
      <c r="AN660" s="174">
        <f t="shared" si="763"/>
        <v>0</v>
      </c>
      <c r="AO660" s="174">
        <f t="shared" si="763"/>
        <v>0.15</v>
      </c>
      <c r="AP660" s="174">
        <f t="shared" si="763"/>
        <v>0</v>
      </c>
      <c r="AQ660" s="174">
        <f t="shared" si="763"/>
        <v>0</v>
      </c>
      <c r="AR660" s="174">
        <f t="shared" si="763"/>
        <v>0.05</v>
      </c>
      <c r="AS660" s="174">
        <f t="shared" si="763"/>
        <v>0.1</v>
      </c>
      <c r="AT660" s="174">
        <f t="shared" si="763"/>
        <v>0</v>
      </c>
      <c r="AU660" s="174">
        <f t="shared" si="763"/>
        <v>0</v>
      </c>
      <c r="AV660" s="175">
        <f t="shared" si="749"/>
        <v>1</v>
      </c>
      <c r="AW660" s="176" t="e">
        <f>#REF!/1000</f>
        <v>#REF!</v>
      </c>
      <c r="AX660" s="176" t="e">
        <f>#REF!/1000</f>
        <v>#REF!</v>
      </c>
      <c r="AY660" s="176" t="e">
        <f>#REF!/1000</f>
        <v>#REF!</v>
      </c>
      <c r="AZ660" s="176" t="e">
        <f>#REF!/1000</f>
        <v>#REF!</v>
      </c>
      <c r="BA660" s="176" t="e">
        <f>#REF!/1000</f>
        <v>#REF!</v>
      </c>
      <c r="BB660" s="176" t="e">
        <f>#REF!/1000</f>
        <v>#REF!</v>
      </c>
      <c r="BC660" s="176" t="e">
        <f>#REF!/1000</f>
        <v>#REF!</v>
      </c>
      <c r="BD660" s="176" t="e">
        <f>#REF!/1000</f>
        <v>#REF!</v>
      </c>
      <c r="BE660" s="177" t="e">
        <f>#REF!/1000</f>
        <v>#REF!</v>
      </c>
      <c r="BF660" s="177" t="e">
        <f>#REF!/1000</f>
        <v>#REF!</v>
      </c>
      <c r="BG660" s="178" t="e">
        <f t="shared" si="750"/>
        <v>#REF!</v>
      </c>
    </row>
    <row r="661" ht="16" customHeight="1" spans="1:59">
      <c r="A661" s="22">
        <v>655</v>
      </c>
      <c r="B661" s="39" t="s">
        <v>2301</v>
      </c>
      <c r="C661" s="68" t="s">
        <v>2302</v>
      </c>
      <c r="D661" s="22">
        <v>242</v>
      </c>
      <c r="E661" s="22">
        <v>1</v>
      </c>
      <c r="F661" s="144">
        <v>82727</v>
      </c>
      <c r="G661" s="144" t="s">
        <v>3704</v>
      </c>
      <c r="H661" s="144" t="s">
        <v>3704</v>
      </c>
      <c r="I661" s="144" t="s">
        <v>5321</v>
      </c>
      <c r="J661" s="144" t="s">
        <v>5314</v>
      </c>
      <c r="K661" s="144">
        <f t="shared" si="740"/>
        <v>1.5</v>
      </c>
      <c r="L661" s="157">
        <v>1.5</v>
      </c>
      <c r="M661" s="171">
        <v>0.353333333333333</v>
      </c>
      <c r="N661" s="171">
        <v>0.02</v>
      </c>
      <c r="O661" s="171">
        <v>0.08</v>
      </c>
      <c r="P661" s="171">
        <v>0.146666666666667</v>
      </c>
      <c r="Q661" s="171"/>
      <c r="R661" s="171"/>
      <c r="S661" s="171">
        <v>0.253333333333333</v>
      </c>
      <c r="T661" s="171">
        <v>0.146666666666667</v>
      </c>
      <c r="U661" s="171"/>
      <c r="V661" s="171"/>
      <c r="W661" s="22">
        <v>1</v>
      </c>
      <c r="X661" s="29">
        <v>5092.74</v>
      </c>
      <c r="Y661" s="29">
        <v>5092.74</v>
      </c>
      <c r="Z661" s="36">
        <v>1588.6</v>
      </c>
      <c r="AA661" s="36">
        <f t="shared" si="741"/>
        <v>1</v>
      </c>
      <c r="AB661" s="29"/>
      <c r="AC661" s="29" t="e">
        <f t="shared" si="742"/>
        <v>#REF!</v>
      </c>
      <c r="AD661" s="29" t="e">
        <f t="shared" si="743"/>
        <v>#REF!</v>
      </c>
      <c r="AE661" s="172" t="e">
        <f t="shared" si="744"/>
        <v>#REF!</v>
      </c>
      <c r="AF661" s="28"/>
      <c r="AG661" s="24">
        <v>1.5</v>
      </c>
      <c r="AH661" s="173">
        <f t="shared" si="745"/>
        <v>1</v>
      </c>
      <c r="AI661" s="173"/>
      <c r="AJ661" s="173">
        <f t="shared" si="746"/>
        <v>0.5</v>
      </c>
      <c r="AK661" s="134">
        <f t="shared" si="747"/>
        <v>1.5</v>
      </c>
      <c r="AL661" s="174">
        <f t="shared" ref="AL661:AU661" si="764">M661</f>
        <v>0.353333333333333</v>
      </c>
      <c r="AM661" s="174">
        <f t="shared" si="764"/>
        <v>0.02</v>
      </c>
      <c r="AN661" s="174">
        <f t="shared" si="764"/>
        <v>0.08</v>
      </c>
      <c r="AO661" s="174">
        <f t="shared" si="764"/>
        <v>0.146666666666667</v>
      </c>
      <c r="AP661" s="174">
        <f t="shared" si="764"/>
        <v>0</v>
      </c>
      <c r="AQ661" s="174">
        <f t="shared" si="764"/>
        <v>0</v>
      </c>
      <c r="AR661" s="174">
        <f t="shared" si="764"/>
        <v>0.253333333333333</v>
      </c>
      <c r="AS661" s="174">
        <f t="shared" si="764"/>
        <v>0.146666666666667</v>
      </c>
      <c r="AT661" s="174">
        <f t="shared" si="764"/>
        <v>0</v>
      </c>
      <c r="AU661" s="174">
        <f t="shared" si="764"/>
        <v>0</v>
      </c>
      <c r="AV661" s="175">
        <f t="shared" si="749"/>
        <v>1</v>
      </c>
      <c r="AW661" s="176" t="e">
        <f>#REF!/1000</f>
        <v>#REF!</v>
      </c>
      <c r="AX661" s="176" t="e">
        <f>#REF!/1000</f>
        <v>#REF!</v>
      </c>
      <c r="AY661" s="176" t="e">
        <f>#REF!/1000</f>
        <v>#REF!</v>
      </c>
      <c r="AZ661" s="176" t="e">
        <f>#REF!/1000</f>
        <v>#REF!</v>
      </c>
      <c r="BA661" s="176" t="e">
        <f>#REF!/1000</f>
        <v>#REF!</v>
      </c>
      <c r="BB661" s="176" t="e">
        <f>#REF!/1000</f>
        <v>#REF!</v>
      </c>
      <c r="BC661" s="176" t="e">
        <f>#REF!/1000</f>
        <v>#REF!</v>
      </c>
      <c r="BD661" s="176" t="e">
        <f>#REF!/1000</f>
        <v>#REF!</v>
      </c>
      <c r="BE661" s="177" t="e">
        <f>#REF!/1000</f>
        <v>#REF!</v>
      </c>
      <c r="BF661" s="177" t="e">
        <f>#REF!/1000</f>
        <v>#REF!</v>
      </c>
      <c r="BG661" s="178" t="e">
        <f t="shared" si="750"/>
        <v>#REF!</v>
      </c>
    </row>
    <row r="662" ht="16" customHeight="1" spans="1:59">
      <c r="A662" s="22">
        <v>656</v>
      </c>
      <c r="B662" s="39" t="s">
        <v>6397</v>
      </c>
      <c r="C662" s="68" t="s">
        <v>6398</v>
      </c>
      <c r="D662" s="22">
        <v>242</v>
      </c>
      <c r="E662" s="22">
        <v>1</v>
      </c>
      <c r="F662" s="144">
        <v>82724</v>
      </c>
      <c r="G662" s="144" t="s">
        <v>3704</v>
      </c>
      <c r="H662" s="144" t="s">
        <v>3704</v>
      </c>
      <c r="I662" s="144" t="s">
        <v>5321</v>
      </c>
      <c r="J662" s="144" t="s">
        <v>5314</v>
      </c>
      <c r="K662" s="144">
        <f t="shared" si="740"/>
        <v>3</v>
      </c>
      <c r="L662" s="157">
        <v>3</v>
      </c>
      <c r="M662" s="171">
        <v>0.35</v>
      </c>
      <c r="N662" s="171">
        <v>0.35</v>
      </c>
      <c r="O662" s="171"/>
      <c r="P662" s="171">
        <v>0.15</v>
      </c>
      <c r="Q662" s="171"/>
      <c r="R662" s="171"/>
      <c r="S662" s="171">
        <v>0.05</v>
      </c>
      <c r="T662" s="171">
        <v>0.1</v>
      </c>
      <c r="U662" s="171"/>
      <c r="V662" s="171"/>
      <c r="W662" s="22">
        <v>1</v>
      </c>
      <c r="X662" s="29">
        <v>904.84</v>
      </c>
      <c r="Y662" s="29">
        <v>904.84</v>
      </c>
      <c r="Z662" s="36">
        <v>263.14</v>
      </c>
      <c r="AA662" s="36">
        <f t="shared" si="741"/>
        <v>1</v>
      </c>
      <c r="AB662" s="29"/>
      <c r="AC662" s="29" t="e">
        <f t="shared" si="742"/>
        <v>#REF!</v>
      </c>
      <c r="AD662" s="29" t="e">
        <f t="shared" si="743"/>
        <v>#REF!</v>
      </c>
      <c r="AE662" s="172" t="e">
        <f t="shared" si="744"/>
        <v>#REF!</v>
      </c>
      <c r="AF662" s="28"/>
      <c r="AG662" s="24">
        <v>3</v>
      </c>
      <c r="AH662" s="173">
        <f t="shared" si="745"/>
        <v>1</v>
      </c>
      <c r="AI662" s="173"/>
      <c r="AJ662" s="173">
        <f t="shared" si="746"/>
        <v>2</v>
      </c>
      <c r="AK662" s="134">
        <f t="shared" si="747"/>
        <v>3</v>
      </c>
      <c r="AL662" s="174">
        <f t="shared" ref="AL662:AU662" si="765">M662</f>
        <v>0.35</v>
      </c>
      <c r="AM662" s="174">
        <f t="shared" si="765"/>
        <v>0.35</v>
      </c>
      <c r="AN662" s="174">
        <f t="shared" si="765"/>
        <v>0</v>
      </c>
      <c r="AO662" s="174">
        <f t="shared" si="765"/>
        <v>0.15</v>
      </c>
      <c r="AP662" s="174">
        <f t="shared" si="765"/>
        <v>0</v>
      </c>
      <c r="AQ662" s="174">
        <f t="shared" si="765"/>
        <v>0</v>
      </c>
      <c r="AR662" s="174">
        <f t="shared" si="765"/>
        <v>0.05</v>
      </c>
      <c r="AS662" s="174">
        <f t="shared" si="765"/>
        <v>0.1</v>
      </c>
      <c r="AT662" s="174">
        <f t="shared" si="765"/>
        <v>0</v>
      </c>
      <c r="AU662" s="174">
        <f t="shared" si="765"/>
        <v>0</v>
      </c>
      <c r="AV662" s="175">
        <f t="shared" si="749"/>
        <v>1</v>
      </c>
      <c r="AW662" s="176" t="e">
        <f>#REF!/1000</f>
        <v>#REF!</v>
      </c>
      <c r="AX662" s="176" t="e">
        <f>#REF!/1000</f>
        <v>#REF!</v>
      </c>
      <c r="AY662" s="176" t="e">
        <f>#REF!/1000</f>
        <v>#REF!</v>
      </c>
      <c r="AZ662" s="176" t="e">
        <f>#REF!/1000</f>
        <v>#REF!</v>
      </c>
      <c r="BA662" s="176" t="e">
        <f>#REF!/1000</f>
        <v>#REF!</v>
      </c>
      <c r="BB662" s="176" t="e">
        <f>#REF!/1000</f>
        <v>#REF!</v>
      </c>
      <c r="BC662" s="176" t="e">
        <f>#REF!/1000</f>
        <v>#REF!</v>
      </c>
      <c r="BD662" s="176" t="e">
        <f>#REF!/1000</f>
        <v>#REF!</v>
      </c>
      <c r="BE662" s="177" t="e">
        <f>#REF!/1000</f>
        <v>#REF!</v>
      </c>
      <c r="BF662" s="177" t="e">
        <f>#REF!/1000</f>
        <v>#REF!</v>
      </c>
      <c r="BG662" s="178" t="e">
        <f t="shared" si="750"/>
        <v>#REF!</v>
      </c>
    </row>
    <row r="663" ht="16" customHeight="1" spans="1:59">
      <c r="A663" s="22">
        <v>657</v>
      </c>
      <c r="B663" s="39" t="s">
        <v>2311</v>
      </c>
      <c r="C663" s="68" t="s">
        <v>2312</v>
      </c>
      <c r="D663" s="22">
        <v>152</v>
      </c>
      <c r="E663" s="22">
        <v>6</v>
      </c>
      <c r="F663" s="144">
        <v>2403315571</v>
      </c>
      <c r="G663" s="144" t="s">
        <v>3704</v>
      </c>
      <c r="H663" s="144" t="s">
        <v>3704</v>
      </c>
      <c r="I663" s="144" t="s">
        <v>5352</v>
      </c>
      <c r="J663" s="144" t="s">
        <v>5314</v>
      </c>
      <c r="K663" s="144">
        <f t="shared" si="740"/>
        <v>1</v>
      </c>
      <c r="L663" s="157">
        <v>6</v>
      </c>
      <c r="M663" s="171">
        <v>0.35</v>
      </c>
      <c r="N663" s="171">
        <v>0.35</v>
      </c>
      <c r="O663" s="171"/>
      <c r="P663" s="171">
        <v>0.15</v>
      </c>
      <c r="Q663" s="171"/>
      <c r="R663" s="171"/>
      <c r="S663" s="171">
        <v>0.05</v>
      </c>
      <c r="T663" s="171">
        <v>0.1</v>
      </c>
      <c r="U663" s="171"/>
      <c r="V663" s="171"/>
      <c r="W663" s="22">
        <v>6</v>
      </c>
      <c r="X663" s="29">
        <v>348.943333333333</v>
      </c>
      <c r="Y663" s="29">
        <v>2093.66</v>
      </c>
      <c r="Z663" s="36">
        <v>589.02</v>
      </c>
      <c r="AA663" s="36">
        <f t="shared" si="741"/>
        <v>6</v>
      </c>
      <c r="AB663" s="29"/>
      <c r="AC663" s="29" t="e">
        <f t="shared" si="742"/>
        <v>#REF!</v>
      </c>
      <c r="AD663" s="29" t="e">
        <f t="shared" si="743"/>
        <v>#REF!</v>
      </c>
      <c r="AE663" s="172" t="e">
        <f t="shared" si="744"/>
        <v>#REF!</v>
      </c>
      <c r="AF663" s="28"/>
      <c r="AG663" s="24">
        <v>3</v>
      </c>
      <c r="AH663" s="173">
        <f t="shared" si="745"/>
        <v>1</v>
      </c>
      <c r="AI663" s="173"/>
      <c r="AJ663" s="173">
        <f t="shared" si="746"/>
        <v>2</v>
      </c>
      <c r="AK663" s="134">
        <f t="shared" si="747"/>
        <v>1</v>
      </c>
      <c r="AL663" s="174">
        <f t="shared" ref="AL663:AU663" si="766">M663</f>
        <v>0.35</v>
      </c>
      <c r="AM663" s="174">
        <f t="shared" si="766"/>
        <v>0.35</v>
      </c>
      <c r="AN663" s="174">
        <f t="shared" si="766"/>
        <v>0</v>
      </c>
      <c r="AO663" s="174">
        <f t="shared" si="766"/>
        <v>0.15</v>
      </c>
      <c r="AP663" s="174">
        <f t="shared" si="766"/>
        <v>0</v>
      </c>
      <c r="AQ663" s="174">
        <f t="shared" si="766"/>
        <v>0</v>
      </c>
      <c r="AR663" s="174">
        <f t="shared" si="766"/>
        <v>0.05</v>
      </c>
      <c r="AS663" s="174">
        <f t="shared" si="766"/>
        <v>0.1</v>
      </c>
      <c r="AT663" s="174">
        <f t="shared" si="766"/>
        <v>0</v>
      </c>
      <c r="AU663" s="174">
        <f t="shared" si="766"/>
        <v>0</v>
      </c>
      <c r="AV663" s="175">
        <f t="shared" si="749"/>
        <v>1</v>
      </c>
      <c r="AW663" s="176" t="e">
        <f>#REF!/1000</f>
        <v>#REF!</v>
      </c>
      <c r="AX663" s="176" t="e">
        <f>#REF!/1000</f>
        <v>#REF!</v>
      </c>
      <c r="AY663" s="176" t="e">
        <f>#REF!/1000</f>
        <v>#REF!</v>
      </c>
      <c r="AZ663" s="176" t="e">
        <f>#REF!/1000</f>
        <v>#REF!</v>
      </c>
      <c r="BA663" s="176" t="e">
        <f>#REF!/1000</f>
        <v>#REF!</v>
      </c>
      <c r="BB663" s="176" t="e">
        <f>#REF!/1000</f>
        <v>#REF!</v>
      </c>
      <c r="BC663" s="176" t="e">
        <f>#REF!/1000</f>
        <v>#REF!</v>
      </c>
      <c r="BD663" s="176" t="e">
        <f>#REF!/1000</f>
        <v>#REF!</v>
      </c>
      <c r="BE663" s="177" t="e">
        <f>#REF!/1000</f>
        <v>#REF!</v>
      </c>
      <c r="BF663" s="177" t="e">
        <f>#REF!/1000</f>
        <v>#REF!</v>
      </c>
      <c r="BG663" s="178" t="e">
        <f t="shared" si="750"/>
        <v>#REF!</v>
      </c>
    </row>
    <row r="664" ht="16" customHeight="1" spans="1:59">
      <c r="A664" s="179">
        <v>658</v>
      </c>
      <c r="B664" s="180" t="s">
        <v>6399</v>
      </c>
      <c r="C664" s="181" t="s">
        <v>6400</v>
      </c>
      <c r="D664" s="179">
        <v>191</v>
      </c>
      <c r="E664" s="179">
        <v>2</v>
      </c>
      <c r="F664" s="182">
        <v>2605132514</v>
      </c>
      <c r="G664" s="182" t="s">
        <v>5794</v>
      </c>
      <c r="H664" s="182" t="s">
        <v>3696</v>
      </c>
      <c r="I664" s="182" t="s">
        <v>5331</v>
      </c>
      <c r="J664" s="182" t="s">
        <v>5327</v>
      </c>
      <c r="K664" s="182">
        <f t="shared" si="740"/>
        <v>1.4</v>
      </c>
      <c r="L664" s="183">
        <v>2.8</v>
      </c>
      <c r="M664" s="184"/>
      <c r="N664" s="184"/>
      <c r="O664" s="184">
        <v>1</v>
      </c>
      <c r="P664" s="184"/>
      <c r="Q664" s="184"/>
      <c r="R664" s="184"/>
      <c r="S664" s="184"/>
      <c r="T664" s="184"/>
      <c r="U664" s="184"/>
      <c r="V664" s="184"/>
      <c r="W664" s="179">
        <v>2</v>
      </c>
      <c r="X664" s="185">
        <v>1350</v>
      </c>
      <c r="Y664" s="185">
        <v>2700</v>
      </c>
      <c r="Z664" s="186">
        <v>1189.02</v>
      </c>
      <c r="AA664" s="186">
        <f t="shared" si="741"/>
        <v>2</v>
      </c>
      <c r="AB664" s="29"/>
      <c r="AC664" s="185" t="e">
        <f t="shared" si="742"/>
        <v>#REF!</v>
      </c>
      <c r="AD664" s="185" t="e">
        <f t="shared" si="743"/>
        <v>#REF!</v>
      </c>
      <c r="AE664" s="187" t="e">
        <f t="shared" si="744"/>
        <v>#REF!</v>
      </c>
      <c r="AF664" s="188" t="s">
        <v>111</v>
      </c>
      <c r="AG664" s="189">
        <v>2.8</v>
      </c>
      <c r="AH664" s="190">
        <f t="shared" si="745"/>
        <v>1</v>
      </c>
      <c r="AI664" s="190">
        <v>2.7982</v>
      </c>
      <c r="AJ664" s="190">
        <f t="shared" si="746"/>
        <v>1.8</v>
      </c>
      <c r="AK664" s="191">
        <f t="shared" si="747"/>
        <v>1.4</v>
      </c>
      <c r="AL664" s="174">
        <f t="shared" ref="AL664:AU664" si="767">M664</f>
        <v>0</v>
      </c>
      <c r="AM664" s="174">
        <f t="shared" si="767"/>
        <v>0</v>
      </c>
      <c r="AN664" s="174">
        <f t="shared" si="767"/>
        <v>1</v>
      </c>
      <c r="AO664" s="174">
        <f t="shared" si="767"/>
        <v>0</v>
      </c>
      <c r="AP664" s="174">
        <f t="shared" si="767"/>
        <v>0</v>
      </c>
      <c r="AQ664" s="174">
        <f t="shared" si="767"/>
        <v>0</v>
      </c>
      <c r="AR664" s="174">
        <f t="shared" si="767"/>
        <v>0</v>
      </c>
      <c r="AS664" s="174">
        <f t="shared" si="767"/>
        <v>0</v>
      </c>
      <c r="AT664" s="174">
        <f t="shared" si="767"/>
        <v>0</v>
      </c>
      <c r="AU664" s="174">
        <f t="shared" si="767"/>
        <v>0</v>
      </c>
      <c r="AV664" s="192">
        <f t="shared" si="749"/>
        <v>1</v>
      </c>
      <c r="AW664" s="193" t="e">
        <f>#REF!/1000</f>
        <v>#REF!</v>
      </c>
      <c r="AX664" s="193" t="e">
        <f>#REF!/1000</f>
        <v>#REF!</v>
      </c>
      <c r="AY664" s="193" t="e">
        <f>#REF!/1000</f>
        <v>#REF!</v>
      </c>
      <c r="AZ664" s="193" t="e">
        <f>#REF!/1000</f>
        <v>#REF!</v>
      </c>
      <c r="BA664" s="193" t="e">
        <f>#REF!/1000</f>
        <v>#REF!</v>
      </c>
      <c r="BB664" s="193" t="e">
        <f>#REF!/1000</f>
        <v>#REF!</v>
      </c>
      <c r="BC664" s="193" t="e">
        <f>#REF!/1000</f>
        <v>#REF!</v>
      </c>
      <c r="BD664" s="193" t="e">
        <f>#REF!/1000</f>
        <v>#REF!</v>
      </c>
      <c r="BE664" s="194" t="e">
        <f>#REF!/1000</f>
        <v>#REF!</v>
      </c>
      <c r="BF664" s="194" t="e">
        <f>#REF!/1000</f>
        <v>#REF!</v>
      </c>
      <c r="BG664" s="195" t="e">
        <f t="shared" si="750"/>
        <v>#REF!</v>
      </c>
    </row>
    <row r="665" ht="16" customHeight="1" spans="1:59">
      <c r="A665" s="22">
        <v>659</v>
      </c>
      <c r="B665" s="39" t="s">
        <v>6401</v>
      </c>
      <c r="C665" s="68" t="s">
        <v>6402</v>
      </c>
      <c r="D665" s="22">
        <v>191</v>
      </c>
      <c r="E665" s="22">
        <v>4</v>
      </c>
      <c r="F665" s="144">
        <v>2605132253</v>
      </c>
      <c r="G665" s="144" t="s">
        <v>5794</v>
      </c>
      <c r="H665" s="144" t="s">
        <v>3696</v>
      </c>
      <c r="I665" s="144" t="s">
        <v>5326</v>
      </c>
      <c r="J665" s="144" t="s">
        <v>5327</v>
      </c>
      <c r="K665" s="144">
        <f t="shared" si="740"/>
        <v>2</v>
      </c>
      <c r="L665" s="157">
        <v>8</v>
      </c>
      <c r="M665" s="171"/>
      <c r="N665" s="171">
        <v>0.1</v>
      </c>
      <c r="O665" s="171">
        <v>0.55</v>
      </c>
      <c r="P665" s="171"/>
      <c r="Q665" s="171"/>
      <c r="R665" s="171">
        <v>0.05</v>
      </c>
      <c r="S665" s="171">
        <v>0.2</v>
      </c>
      <c r="T665" s="171">
        <v>0.1</v>
      </c>
      <c r="U665" s="171"/>
      <c r="V665" s="171"/>
      <c r="W665" s="22">
        <v>4</v>
      </c>
      <c r="X665" s="29">
        <v>1295</v>
      </c>
      <c r="Y665" s="29">
        <v>5180</v>
      </c>
      <c r="Z665" s="36">
        <v>2300.08</v>
      </c>
      <c r="AA665" s="36">
        <f t="shared" si="741"/>
        <v>4</v>
      </c>
      <c r="AB665" s="29"/>
      <c r="AC665" s="29" t="e">
        <f t="shared" si="742"/>
        <v>#REF!</v>
      </c>
      <c r="AD665" s="29" t="e">
        <f t="shared" si="743"/>
        <v>#REF!</v>
      </c>
      <c r="AE665" s="172" t="e">
        <f t="shared" si="744"/>
        <v>#REF!</v>
      </c>
      <c r="AF665" s="28"/>
      <c r="AG665" s="24">
        <v>40</v>
      </c>
      <c r="AH665" s="173">
        <f t="shared" si="745"/>
        <v>1</v>
      </c>
      <c r="AI665" s="173"/>
      <c r="AJ665" s="173">
        <f t="shared" si="746"/>
        <v>39</v>
      </c>
      <c r="AK665" s="134">
        <f t="shared" si="747"/>
        <v>2</v>
      </c>
      <c r="AL665" s="174">
        <f t="shared" ref="AL665:AU665" si="768">M665</f>
        <v>0</v>
      </c>
      <c r="AM665" s="174">
        <f t="shared" si="768"/>
        <v>0.1</v>
      </c>
      <c r="AN665" s="174">
        <f t="shared" si="768"/>
        <v>0.55</v>
      </c>
      <c r="AO665" s="174">
        <f t="shared" si="768"/>
        <v>0</v>
      </c>
      <c r="AP665" s="174">
        <f t="shared" si="768"/>
        <v>0</v>
      </c>
      <c r="AQ665" s="174">
        <f t="shared" si="768"/>
        <v>0.05</v>
      </c>
      <c r="AR665" s="174">
        <f t="shared" si="768"/>
        <v>0.2</v>
      </c>
      <c r="AS665" s="174">
        <f t="shared" si="768"/>
        <v>0.1</v>
      </c>
      <c r="AT665" s="174">
        <f t="shared" si="768"/>
        <v>0</v>
      </c>
      <c r="AU665" s="174">
        <f t="shared" si="768"/>
        <v>0</v>
      </c>
      <c r="AV665" s="175">
        <f t="shared" si="749"/>
        <v>1</v>
      </c>
      <c r="AW665" s="176" t="e">
        <f>#REF!/1000</f>
        <v>#REF!</v>
      </c>
      <c r="AX665" s="176" t="e">
        <f>#REF!/1000</f>
        <v>#REF!</v>
      </c>
      <c r="AY665" s="176" t="e">
        <f>#REF!/1000</f>
        <v>#REF!</v>
      </c>
      <c r="AZ665" s="176" t="e">
        <f>#REF!/1000</f>
        <v>#REF!</v>
      </c>
      <c r="BA665" s="176" t="e">
        <f>#REF!/1000</f>
        <v>#REF!</v>
      </c>
      <c r="BB665" s="176" t="e">
        <f>#REF!/1000</f>
        <v>#REF!</v>
      </c>
      <c r="BC665" s="176" t="e">
        <f>#REF!/1000</f>
        <v>#REF!</v>
      </c>
      <c r="BD665" s="176" t="e">
        <f>#REF!/1000</f>
        <v>#REF!</v>
      </c>
      <c r="BE665" s="177" t="e">
        <f>#REF!/1000</f>
        <v>#REF!</v>
      </c>
      <c r="BF665" s="177" t="e">
        <f>#REF!/1000</f>
        <v>#REF!</v>
      </c>
      <c r="BG665" s="178" t="e">
        <f t="shared" si="750"/>
        <v>#REF!</v>
      </c>
    </row>
    <row r="666" ht="16" customHeight="1" spans="1:59">
      <c r="A666" s="179">
        <v>660</v>
      </c>
      <c r="B666" s="180" t="s">
        <v>6403</v>
      </c>
      <c r="C666" s="181" t="s">
        <v>6404</v>
      </c>
      <c r="D666" s="179">
        <v>191</v>
      </c>
      <c r="E666" s="179">
        <v>2</v>
      </c>
      <c r="F666" s="182">
        <v>2605130374</v>
      </c>
      <c r="G666" s="182" t="s">
        <v>5794</v>
      </c>
      <c r="H666" s="182" t="s">
        <v>3696</v>
      </c>
      <c r="I666" s="182" t="s">
        <v>5326</v>
      </c>
      <c r="J666" s="182" t="s">
        <v>5327</v>
      </c>
      <c r="K666" s="182">
        <f t="shared" si="740"/>
        <v>2</v>
      </c>
      <c r="L666" s="183">
        <v>4</v>
      </c>
      <c r="M666" s="184"/>
      <c r="N666" s="184"/>
      <c r="O666" s="184">
        <v>1</v>
      </c>
      <c r="P666" s="184"/>
      <c r="Q666" s="184"/>
      <c r="R666" s="184"/>
      <c r="S666" s="184"/>
      <c r="T666" s="184"/>
      <c r="U666" s="184"/>
      <c r="V666" s="184"/>
      <c r="W666" s="179">
        <v>2</v>
      </c>
      <c r="X666" s="185">
        <v>1284.995</v>
      </c>
      <c r="Y666" s="185">
        <v>2569.99</v>
      </c>
      <c r="Z666" s="186">
        <v>1150.04</v>
      </c>
      <c r="AA666" s="186">
        <f t="shared" si="741"/>
        <v>2</v>
      </c>
      <c r="AB666" s="29"/>
      <c r="AC666" s="185" t="e">
        <f t="shared" si="742"/>
        <v>#REF!</v>
      </c>
      <c r="AD666" s="185" t="e">
        <f t="shared" si="743"/>
        <v>#REF!</v>
      </c>
      <c r="AE666" s="187" t="e">
        <f t="shared" si="744"/>
        <v>#REF!</v>
      </c>
      <c r="AF666" s="188" t="s">
        <v>111</v>
      </c>
      <c r="AG666" s="189">
        <v>4.18</v>
      </c>
      <c r="AH666" s="190">
        <f t="shared" si="745"/>
        <v>1</v>
      </c>
      <c r="AI666" s="190">
        <v>4.18</v>
      </c>
      <c r="AJ666" s="190">
        <f t="shared" si="746"/>
        <v>3.18</v>
      </c>
      <c r="AK666" s="191">
        <f t="shared" si="747"/>
        <v>2</v>
      </c>
      <c r="AL666" s="174">
        <f t="shared" ref="AL666:AU666" si="769">M666</f>
        <v>0</v>
      </c>
      <c r="AM666" s="174">
        <f t="shared" si="769"/>
        <v>0</v>
      </c>
      <c r="AN666" s="174">
        <f t="shared" si="769"/>
        <v>1</v>
      </c>
      <c r="AO666" s="174">
        <f t="shared" si="769"/>
        <v>0</v>
      </c>
      <c r="AP666" s="174">
        <f t="shared" si="769"/>
        <v>0</v>
      </c>
      <c r="AQ666" s="174">
        <f t="shared" si="769"/>
        <v>0</v>
      </c>
      <c r="AR666" s="174">
        <f t="shared" si="769"/>
        <v>0</v>
      </c>
      <c r="AS666" s="174">
        <f t="shared" si="769"/>
        <v>0</v>
      </c>
      <c r="AT666" s="174">
        <f t="shared" si="769"/>
        <v>0</v>
      </c>
      <c r="AU666" s="174">
        <f t="shared" si="769"/>
        <v>0</v>
      </c>
      <c r="AV666" s="192">
        <f t="shared" si="749"/>
        <v>1</v>
      </c>
      <c r="AW666" s="193" t="e">
        <f>#REF!/1000</f>
        <v>#REF!</v>
      </c>
      <c r="AX666" s="193" t="e">
        <f>#REF!/1000</f>
        <v>#REF!</v>
      </c>
      <c r="AY666" s="193" t="e">
        <f>#REF!/1000</f>
        <v>#REF!</v>
      </c>
      <c r="AZ666" s="193" t="e">
        <f>#REF!/1000</f>
        <v>#REF!</v>
      </c>
      <c r="BA666" s="193" t="e">
        <f>#REF!/1000</f>
        <v>#REF!</v>
      </c>
      <c r="BB666" s="193" t="e">
        <f>#REF!/1000</f>
        <v>#REF!</v>
      </c>
      <c r="BC666" s="193" t="e">
        <f>#REF!/1000</f>
        <v>#REF!</v>
      </c>
      <c r="BD666" s="193" t="e">
        <f>#REF!/1000</f>
        <v>#REF!</v>
      </c>
      <c r="BE666" s="194" t="e">
        <f>#REF!/1000</f>
        <v>#REF!</v>
      </c>
      <c r="BF666" s="194" t="e">
        <f>#REF!/1000</f>
        <v>#REF!</v>
      </c>
      <c r="BG666" s="195" t="e">
        <f t="shared" si="750"/>
        <v>#REF!</v>
      </c>
    </row>
    <row r="667" ht="16" customHeight="1" spans="1:59">
      <c r="A667" s="22">
        <v>661</v>
      </c>
      <c r="B667" s="39" t="s">
        <v>6405</v>
      </c>
      <c r="C667" s="68" t="s">
        <v>6406</v>
      </c>
      <c r="D667" s="22">
        <v>191</v>
      </c>
      <c r="E667" s="22">
        <v>1</v>
      </c>
      <c r="F667" s="144">
        <v>2605134089</v>
      </c>
      <c r="G667" s="144" t="s">
        <v>3693</v>
      </c>
      <c r="H667" s="144" t="s">
        <v>3693</v>
      </c>
      <c r="I667" s="144" t="s">
        <v>5326</v>
      </c>
      <c r="J667" s="144" t="s">
        <v>5327</v>
      </c>
      <c r="K667" s="144">
        <f t="shared" si="740"/>
        <v>4</v>
      </c>
      <c r="L667" s="157">
        <v>4</v>
      </c>
      <c r="M667" s="171"/>
      <c r="N667" s="171">
        <v>0.1</v>
      </c>
      <c r="O667" s="171">
        <v>0.55</v>
      </c>
      <c r="P667" s="171"/>
      <c r="Q667" s="171"/>
      <c r="R667" s="171">
        <v>0.05</v>
      </c>
      <c r="S667" s="171">
        <v>0.2</v>
      </c>
      <c r="T667" s="171">
        <v>0.1</v>
      </c>
      <c r="U667" s="171"/>
      <c r="V667" s="171"/>
      <c r="W667" s="22">
        <v>1</v>
      </c>
      <c r="X667" s="29">
        <v>30043.33</v>
      </c>
      <c r="Y667" s="29">
        <v>30043.33</v>
      </c>
      <c r="Z667" s="36">
        <v>18517.43</v>
      </c>
      <c r="AA667" s="36">
        <f t="shared" si="741"/>
        <v>1</v>
      </c>
      <c r="AB667" s="29"/>
      <c r="AC667" s="29" t="e">
        <f t="shared" si="742"/>
        <v>#REF!</v>
      </c>
      <c r="AD667" s="29" t="e">
        <f t="shared" si="743"/>
        <v>#REF!</v>
      </c>
      <c r="AE667" s="172" t="e">
        <f t="shared" si="744"/>
        <v>#REF!</v>
      </c>
      <c r="AF667" s="28"/>
      <c r="AG667" s="24">
        <v>40</v>
      </c>
      <c r="AH667" s="173">
        <f t="shared" si="745"/>
        <v>1</v>
      </c>
      <c r="AI667" s="173">
        <v>40</v>
      </c>
      <c r="AJ667" s="173">
        <f t="shared" si="746"/>
        <v>39</v>
      </c>
      <c r="AK667" s="134">
        <f t="shared" si="747"/>
        <v>4</v>
      </c>
      <c r="AL667" s="174">
        <f t="shared" ref="AL667:AU667" si="770">M667</f>
        <v>0</v>
      </c>
      <c r="AM667" s="174">
        <f t="shared" si="770"/>
        <v>0.1</v>
      </c>
      <c r="AN667" s="174">
        <f t="shared" si="770"/>
        <v>0.55</v>
      </c>
      <c r="AO667" s="174">
        <f t="shared" si="770"/>
        <v>0</v>
      </c>
      <c r="AP667" s="174">
        <f t="shared" si="770"/>
        <v>0</v>
      </c>
      <c r="AQ667" s="174">
        <f t="shared" si="770"/>
        <v>0.05</v>
      </c>
      <c r="AR667" s="174">
        <f t="shared" si="770"/>
        <v>0.2</v>
      </c>
      <c r="AS667" s="174">
        <f t="shared" si="770"/>
        <v>0.1</v>
      </c>
      <c r="AT667" s="174">
        <f t="shared" si="770"/>
        <v>0</v>
      </c>
      <c r="AU667" s="174">
        <f t="shared" si="770"/>
        <v>0</v>
      </c>
      <c r="AV667" s="175">
        <f t="shared" si="749"/>
        <v>1</v>
      </c>
      <c r="AW667" s="176" t="e">
        <f>#REF!/1000</f>
        <v>#REF!</v>
      </c>
      <c r="AX667" s="176" t="e">
        <f>#REF!/1000</f>
        <v>#REF!</v>
      </c>
      <c r="AY667" s="176" t="e">
        <f>#REF!/1000</f>
        <v>#REF!</v>
      </c>
      <c r="AZ667" s="176" t="e">
        <f>#REF!/1000</f>
        <v>#REF!</v>
      </c>
      <c r="BA667" s="176" t="e">
        <f>#REF!/1000</f>
        <v>#REF!</v>
      </c>
      <c r="BB667" s="176" t="e">
        <f>#REF!/1000</f>
        <v>#REF!</v>
      </c>
      <c r="BC667" s="176" t="e">
        <f>#REF!/1000</f>
        <v>#REF!</v>
      </c>
      <c r="BD667" s="176" t="e">
        <f>#REF!/1000</f>
        <v>#REF!</v>
      </c>
      <c r="BE667" s="177" t="e">
        <f>#REF!/1000</f>
        <v>#REF!</v>
      </c>
      <c r="BF667" s="177" t="e">
        <f>#REF!/1000</f>
        <v>#REF!</v>
      </c>
      <c r="BG667" s="178" t="e">
        <f t="shared" si="750"/>
        <v>#REF!</v>
      </c>
    </row>
    <row r="668" ht="16" customHeight="1" spans="1:59">
      <c r="A668" s="22">
        <v>662</v>
      </c>
      <c r="B668" s="39" t="s">
        <v>6401</v>
      </c>
      <c r="C668" s="68" t="s">
        <v>6402</v>
      </c>
      <c r="D668" s="22">
        <v>191</v>
      </c>
      <c r="E668" s="22">
        <v>4</v>
      </c>
      <c r="F668" s="144">
        <v>2605130202</v>
      </c>
      <c r="G668" s="144" t="s">
        <v>3693</v>
      </c>
      <c r="H668" s="144" t="s">
        <v>3693</v>
      </c>
      <c r="I668" s="144" t="s">
        <v>5326</v>
      </c>
      <c r="J668" s="144" t="s">
        <v>5327</v>
      </c>
      <c r="K668" s="144">
        <f t="shared" si="740"/>
        <v>2</v>
      </c>
      <c r="L668" s="157">
        <v>8</v>
      </c>
      <c r="M668" s="171"/>
      <c r="N668" s="171">
        <v>0.1</v>
      </c>
      <c r="O668" s="171">
        <v>0.55</v>
      </c>
      <c r="P668" s="171"/>
      <c r="Q668" s="171"/>
      <c r="R668" s="171">
        <v>0.05</v>
      </c>
      <c r="S668" s="171">
        <v>0.2</v>
      </c>
      <c r="T668" s="171">
        <v>0.1</v>
      </c>
      <c r="U668" s="171"/>
      <c r="V668" s="171"/>
      <c r="W668" s="22">
        <v>4</v>
      </c>
      <c r="X668" s="29">
        <v>1295</v>
      </c>
      <c r="Y668" s="29">
        <v>5180</v>
      </c>
      <c r="Z668" s="36">
        <v>2300.08</v>
      </c>
      <c r="AA668" s="36">
        <f t="shared" si="741"/>
        <v>4</v>
      </c>
      <c r="AB668" s="29"/>
      <c r="AC668" s="29" t="e">
        <f t="shared" si="742"/>
        <v>#REF!</v>
      </c>
      <c r="AD668" s="29" t="e">
        <f t="shared" si="743"/>
        <v>#REF!</v>
      </c>
      <c r="AE668" s="172" t="e">
        <f t="shared" si="744"/>
        <v>#REF!</v>
      </c>
      <c r="AF668" s="28"/>
      <c r="AG668" s="24">
        <v>3.8</v>
      </c>
      <c r="AH668" s="173">
        <f t="shared" si="745"/>
        <v>1</v>
      </c>
      <c r="AI668" s="173">
        <v>3.8</v>
      </c>
      <c r="AJ668" s="173">
        <f t="shared" si="746"/>
        <v>2.8</v>
      </c>
      <c r="AK668" s="134">
        <f t="shared" si="747"/>
        <v>2</v>
      </c>
      <c r="AL668" s="174">
        <f t="shared" ref="AL668:AU668" si="771">M668</f>
        <v>0</v>
      </c>
      <c r="AM668" s="174">
        <f t="shared" si="771"/>
        <v>0.1</v>
      </c>
      <c r="AN668" s="174">
        <f t="shared" si="771"/>
        <v>0.55</v>
      </c>
      <c r="AO668" s="174">
        <f t="shared" si="771"/>
        <v>0</v>
      </c>
      <c r="AP668" s="174">
        <f t="shared" si="771"/>
        <v>0</v>
      </c>
      <c r="AQ668" s="174">
        <f t="shared" si="771"/>
        <v>0.05</v>
      </c>
      <c r="AR668" s="174">
        <f t="shared" si="771"/>
        <v>0.2</v>
      </c>
      <c r="AS668" s="174">
        <f t="shared" si="771"/>
        <v>0.1</v>
      </c>
      <c r="AT668" s="174">
        <f t="shared" si="771"/>
        <v>0</v>
      </c>
      <c r="AU668" s="174">
        <f t="shared" si="771"/>
        <v>0</v>
      </c>
      <c r="AV668" s="175">
        <f t="shared" si="749"/>
        <v>1</v>
      </c>
      <c r="AW668" s="176" t="e">
        <f>#REF!/1000</f>
        <v>#REF!</v>
      </c>
      <c r="AX668" s="176" t="e">
        <f>#REF!/1000</f>
        <v>#REF!</v>
      </c>
      <c r="AY668" s="176" t="e">
        <f>#REF!/1000</f>
        <v>#REF!</v>
      </c>
      <c r="AZ668" s="176" t="e">
        <f>#REF!/1000</f>
        <v>#REF!</v>
      </c>
      <c r="BA668" s="176" t="e">
        <f>#REF!/1000</f>
        <v>#REF!</v>
      </c>
      <c r="BB668" s="176" t="e">
        <f>#REF!/1000</f>
        <v>#REF!</v>
      </c>
      <c r="BC668" s="176" t="e">
        <f>#REF!/1000</f>
        <v>#REF!</v>
      </c>
      <c r="BD668" s="176" t="e">
        <f>#REF!/1000</f>
        <v>#REF!</v>
      </c>
      <c r="BE668" s="177" t="e">
        <f>#REF!/1000</f>
        <v>#REF!</v>
      </c>
      <c r="BF668" s="177" t="e">
        <f>#REF!/1000</f>
        <v>#REF!</v>
      </c>
      <c r="BG668" s="178" t="e">
        <f t="shared" si="750"/>
        <v>#REF!</v>
      </c>
    </row>
    <row r="669" ht="16" customHeight="1" spans="1:59">
      <c r="A669" s="22">
        <v>663</v>
      </c>
      <c r="B669" s="39" t="s">
        <v>6403</v>
      </c>
      <c r="C669" s="68" t="s">
        <v>6407</v>
      </c>
      <c r="D669" s="22">
        <v>191</v>
      </c>
      <c r="E669" s="22">
        <v>2</v>
      </c>
      <c r="F669" s="144">
        <v>2605130597</v>
      </c>
      <c r="G669" s="144" t="s">
        <v>3693</v>
      </c>
      <c r="H669" s="144" t="s">
        <v>3693</v>
      </c>
      <c r="I669" s="144" t="s">
        <v>5326</v>
      </c>
      <c r="J669" s="144" t="s">
        <v>5327</v>
      </c>
      <c r="K669" s="144">
        <f t="shared" si="740"/>
        <v>2</v>
      </c>
      <c r="L669" s="157">
        <v>4</v>
      </c>
      <c r="M669" s="171"/>
      <c r="N669" s="171">
        <v>0.1</v>
      </c>
      <c r="O669" s="171">
        <v>0.55</v>
      </c>
      <c r="P669" s="171"/>
      <c r="Q669" s="171"/>
      <c r="R669" s="171">
        <v>0.05</v>
      </c>
      <c r="S669" s="171">
        <v>0.2</v>
      </c>
      <c r="T669" s="171">
        <v>0.1</v>
      </c>
      <c r="U669" s="171"/>
      <c r="V669" s="171"/>
      <c r="W669" s="22">
        <v>2</v>
      </c>
      <c r="X669" s="29">
        <v>1284.995</v>
      </c>
      <c r="Y669" s="29">
        <v>2569.99</v>
      </c>
      <c r="Z669" s="36">
        <v>1150.04</v>
      </c>
      <c r="AA669" s="36">
        <f t="shared" si="741"/>
        <v>2</v>
      </c>
      <c r="AB669" s="29"/>
      <c r="AC669" s="29" t="e">
        <f t="shared" si="742"/>
        <v>#REF!</v>
      </c>
      <c r="AD669" s="29" t="e">
        <f t="shared" si="743"/>
        <v>#REF!</v>
      </c>
      <c r="AE669" s="172" t="e">
        <f t="shared" si="744"/>
        <v>#REF!</v>
      </c>
      <c r="AF669" s="28"/>
      <c r="AG669" s="24">
        <v>0.8</v>
      </c>
      <c r="AH669" s="173">
        <f t="shared" si="745"/>
        <v>1</v>
      </c>
      <c r="AI669" s="173">
        <v>0.8</v>
      </c>
      <c r="AJ669" s="173">
        <f t="shared" si="746"/>
        <v>-0.2</v>
      </c>
      <c r="AK669" s="134">
        <f t="shared" si="747"/>
        <v>2</v>
      </c>
      <c r="AL669" s="174">
        <f t="shared" ref="AL669:AU669" si="772">M669</f>
        <v>0</v>
      </c>
      <c r="AM669" s="174">
        <f t="shared" si="772"/>
        <v>0.1</v>
      </c>
      <c r="AN669" s="174">
        <f t="shared" si="772"/>
        <v>0.55</v>
      </c>
      <c r="AO669" s="174">
        <f t="shared" si="772"/>
        <v>0</v>
      </c>
      <c r="AP669" s="174">
        <f t="shared" si="772"/>
        <v>0</v>
      </c>
      <c r="AQ669" s="174">
        <f t="shared" si="772"/>
        <v>0.05</v>
      </c>
      <c r="AR669" s="174">
        <f t="shared" si="772"/>
        <v>0.2</v>
      </c>
      <c r="AS669" s="174">
        <f t="shared" si="772"/>
        <v>0.1</v>
      </c>
      <c r="AT669" s="174">
        <f t="shared" si="772"/>
        <v>0</v>
      </c>
      <c r="AU669" s="174">
        <f t="shared" si="772"/>
        <v>0</v>
      </c>
      <c r="AV669" s="175">
        <f t="shared" si="749"/>
        <v>1</v>
      </c>
      <c r="AW669" s="176" t="e">
        <f>#REF!/1000</f>
        <v>#REF!</v>
      </c>
      <c r="AX669" s="176" t="e">
        <f>#REF!/1000</f>
        <v>#REF!</v>
      </c>
      <c r="AY669" s="176" t="e">
        <f>#REF!/1000</f>
        <v>#REF!</v>
      </c>
      <c r="AZ669" s="176" t="e">
        <f>#REF!/1000</f>
        <v>#REF!</v>
      </c>
      <c r="BA669" s="176" t="e">
        <f>#REF!/1000</f>
        <v>#REF!</v>
      </c>
      <c r="BB669" s="176" t="e">
        <f>#REF!/1000</f>
        <v>#REF!</v>
      </c>
      <c r="BC669" s="176" t="e">
        <f>#REF!/1000</f>
        <v>#REF!</v>
      </c>
      <c r="BD669" s="176" t="e">
        <f>#REF!/1000</f>
        <v>#REF!</v>
      </c>
      <c r="BE669" s="177" t="e">
        <f>#REF!/1000</f>
        <v>#REF!</v>
      </c>
      <c r="BF669" s="177" t="e">
        <f>#REF!/1000</f>
        <v>#REF!</v>
      </c>
      <c r="BG669" s="178" t="e">
        <f t="shared" si="750"/>
        <v>#REF!</v>
      </c>
    </row>
    <row r="670" ht="16" customHeight="1" spans="1:59">
      <c r="A670" s="179">
        <v>664</v>
      </c>
      <c r="B670" s="180" t="s">
        <v>6408</v>
      </c>
      <c r="C670" s="181" t="s">
        <v>6409</v>
      </c>
      <c r="D670" s="179">
        <v>191</v>
      </c>
      <c r="E670" s="179">
        <v>4</v>
      </c>
      <c r="F670" s="182">
        <v>2605130441</v>
      </c>
      <c r="G670" s="182" t="s">
        <v>3693</v>
      </c>
      <c r="H670" s="182" t="s">
        <v>3693</v>
      </c>
      <c r="I670" s="182" t="s">
        <v>5326</v>
      </c>
      <c r="J670" s="182" t="s">
        <v>5327</v>
      </c>
      <c r="K670" s="182">
        <f t="shared" si="740"/>
        <v>2.575</v>
      </c>
      <c r="L670" s="183">
        <v>10.3</v>
      </c>
      <c r="M670" s="184"/>
      <c r="N670" s="184"/>
      <c r="O670" s="184"/>
      <c r="P670" s="184"/>
      <c r="Q670" s="184"/>
      <c r="R670" s="184"/>
      <c r="S670" s="184">
        <v>1</v>
      </c>
      <c r="T670" s="184"/>
      <c r="U670" s="184"/>
      <c r="V670" s="184"/>
      <c r="W670" s="179">
        <v>4</v>
      </c>
      <c r="X670" s="185">
        <v>720</v>
      </c>
      <c r="Y670" s="185">
        <v>2880</v>
      </c>
      <c r="Z670" s="186">
        <v>1247.48</v>
      </c>
      <c r="AA670" s="186">
        <f t="shared" si="741"/>
        <v>4</v>
      </c>
      <c r="AB670" s="29"/>
      <c r="AC670" s="185" t="e">
        <f t="shared" si="742"/>
        <v>#REF!</v>
      </c>
      <c r="AD670" s="185" t="e">
        <f t="shared" si="743"/>
        <v>#REF!</v>
      </c>
      <c r="AE670" s="187" t="e">
        <f t="shared" si="744"/>
        <v>#REF!</v>
      </c>
      <c r="AF670" s="188" t="s">
        <v>5306</v>
      </c>
      <c r="AG670" s="189">
        <v>10.3</v>
      </c>
      <c r="AH670" s="190">
        <f t="shared" si="745"/>
        <v>1</v>
      </c>
      <c r="AI670" s="190">
        <v>10.3</v>
      </c>
      <c r="AJ670" s="190">
        <f t="shared" si="746"/>
        <v>9.3</v>
      </c>
      <c r="AK670" s="191">
        <f t="shared" si="747"/>
        <v>2.575</v>
      </c>
      <c r="AL670" s="174">
        <f t="shared" ref="AL670:AU670" si="773">M670</f>
        <v>0</v>
      </c>
      <c r="AM670" s="174">
        <f t="shared" si="773"/>
        <v>0</v>
      </c>
      <c r="AN670" s="174">
        <f t="shared" si="773"/>
        <v>0</v>
      </c>
      <c r="AO670" s="174">
        <f t="shared" si="773"/>
        <v>0</v>
      </c>
      <c r="AP670" s="174">
        <f t="shared" si="773"/>
        <v>0</v>
      </c>
      <c r="AQ670" s="174">
        <f t="shared" si="773"/>
        <v>0</v>
      </c>
      <c r="AR670" s="174">
        <f t="shared" si="773"/>
        <v>1</v>
      </c>
      <c r="AS670" s="174">
        <f t="shared" si="773"/>
        <v>0</v>
      </c>
      <c r="AT670" s="174">
        <f t="shared" si="773"/>
        <v>0</v>
      </c>
      <c r="AU670" s="174">
        <f t="shared" si="773"/>
        <v>0</v>
      </c>
      <c r="AV670" s="192">
        <f t="shared" si="749"/>
        <v>1</v>
      </c>
      <c r="AW670" s="193" t="e">
        <f>#REF!/1000</f>
        <v>#REF!</v>
      </c>
      <c r="AX670" s="193" t="e">
        <f>#REF!/1000</f>
        <v>#REF!</v>
      </c>
      <c r="AY670" s="193" t="e">
        <f>#REF!/1000</f>
        <v>#REF!</v>
      </c>
      <c r="AZ670" s="193" t="e">
        <f>#REF!/1000</f>
        <v>#REF!</v>
      </c>
      <c r="BA670" s="193" t="e">
        <f>#REF!/1000</f>
        <v>#REF!</v>
      </c>
      <c r="BB670" s="193" t="e">
        <f>#REF!/1000</f>
        <v>#REF!</v>
      </c>
      <c r="BC670" s="193" t="e">
        <f>#REF!/1000</f>
        <v>#REF!</v>
      </c>
      <c r="BD670" s="193" t="e">
        <f>#REF!/1000</f>
        <v>#REF!</v>
      </c>
      <c r="BE670" s="194" t="e">
        <f>#REF!/1000</f>
        <v>#REF!</v>
      </c>
      <c r="BF670" s="194" t="e">
        <f>#REF!/1000</f>
        <v>#REF!</v>
      </c>
      <c r="BG670" s="195" t="e">
        <f t="shared" si="750"/>
        <v>#REF!</v>
      </c>
    </row>
    <row r="671" ht="16" customHeight="1" spans="1:59">
      <c r="A671" s="22">
        <v>665</v>
      </c>
      <c r="B671" s="39" t="s">
        <v>6410</v>
      </c>
      <c r="C671" s="68" t="s">
        <v>6411</v>
      </c>
      <c r="D671" s="22">
        <v>120</v>
      </c>
      <c r="E671" s="22">
        <v>1</v>
      </c>
      <c r="F671" s="144">
        <v>83958</v>
      </c>
      <c r="G671" s="144" t="s">
        <v>5459</v>
      </c>
      <c r="H671" s="144" t="s">
        <v>5086</v>
      </c>
      <c r="I671" s="144" t="s">
        <v>5460</v>
      </c>
      <c r="J671" s="144" t="s">
        <v>5314</v>
      </c>
      <c r="K671" s="144">
        <f t="shared" si="740"/>
        <v>3</v>
      </c>
      <c r="L671" s="157">
        <v>3</v>
      </c>
      <c r="M671" s="171"/>
      <c r="N671" s="171">
        <v>0.4</v>
      </c>
      <c r="O671" s="171">
        <v>0.05</v>
      </c>
      <c r="P671" s="171">
        <v>0.3</v>
      </c>
      <c r="Q671" s="171"/>
      <c r="R671" s="171">
        <v>0.1</v>
      </c>
      <c r="S671" s="171">
        <v>0.15</v>
      </c>
      <c r="T671" s="171"/>
      <c r="U671" s="171"/>
      <c r="V671" s="171"/>
      <c r="W671" s="22">
        <v>1</v>
      </c>
      <c r="X671" s="29">
        <v>3418.8</v>
      </c>
      <c r="Y671" s="29">
        <v>3418.8</v>
      </c>
      <c r="Z671" s="36">
        <v>1052.57</v>
      </c>
      <c r="AA671" s="36">
        <f t="shared" si="741"/>
        <v>1</v>
      </c>
      <c r="AB671" s="29"/>
      <c r="AC671" s="29" t="e">
        <f t="shared" si="742"/>
        <v>#REF!</v>
      </c>
      <c r="AD671" s="29" t="e">
        <f t="shared" si="743"/>
        <v>#REF!</v>
      </c>
      <c r="AE671" s="172" t="e">
        <f t="shared" si="744"/>
        <v>#REF!</v>
      </c>
      <c r="AF671" s="28"/>
      <c r="AG671" s="24">
        <v>3</v>
      </c>
      <c r="AH671" s="173">
        <f t="shared" si="745"/>
        <v>1</v>
      </c>
      <c r="AI671" s="173"/>
      <c r="AJ671" s="173">
        <f t="shared" si="746"/>
        <v>2</v>
      </c>
      <c r="AK671" s="134">
        <f t="shared" si="747"/>
        <v>3</v>
      </c>
      <c r="AL671" s="174">
        <f t="shared" ref="AL671:AU671" si="774">M671</f>
        <v>0</v>
      </c>
      <c r="AM671" s="174">
        <f t="shared" si="774"/>
        <v>0.4</v>
      </c>
      <c r="AN671" s="174">
        <f t="shared" si="774"/>
        <v>0.05</v>
      </c>
      <c r="AO671" s="174">
        <f t="shared" si="774"/>
        <v>0.3</v>
      </c>
      <c r="AP671" s="174">
        <f t="shared" si="774"/>
        <v>0</v>
      </c>
      <c r="AQ671" s="174">
        <f t="shared" si="774"/>
        <v>0.1</v>
      </c>
      <c r="AR671" s="174">
        <f t="shared" si="774"/>
        <v>0.15</v>
      </c>
      <c r="AS671" s="174">
        <f t="shared" si="774"/>
        <v>0</v>
      </c>
      <c r="AT671" s="174">
        <f t="shared" si="774"/>
        <v>0</v>
      </c>
      <c r="AU671" s="174">
        <f t="shared" si="774"/>
        <v>0</v>
      </c>
      <c r="AV671" s="175">
        <f t="shared" si="749"/>
        <v>1</v>
      </c>
      <c r="AW671" s="176" t="e">
        <f>#REF!/1000</f>
        <v>#REF!</v>
      </c>
      <c r="AX671" s="176" t="e">
        <f>#REF!/1000</f>
        <v>#REF!</v>
      </c>
      <c r="AY671" s="176" t="e">
        <f>#REF!/1000</f>
        <v>#REF!</v>
      </c>
      <c r="AZ671" s="176" t="e">
        <f>#REF!/1000</f>
        <v>#REF!</v>
      </c>
      <c r="BA671" s="176" t="e">
        <f>#REF!/1000</f>
        <v>#REF!</v>
      </c>
      <c r="BB671" s="176" t="e">
        <f>#REF!/1000</f>
        <v>#REF!</v>
      </c>
      <c r="BC671" s="176" t="e">
        <f>#REF!/1000</f>
        <v>#REF!</v>
      </c>
      <c r="BD671" s="176" t="e">
        <f>#REF!/1000</f>
        <v>#REF!</v>
      </c>
      <c r="BE671" s="177" t="e">
        <f>#REF!/1000</f>
        <v>#REF!</v>
      </c>
      <c r="BF671" s="177" t="e">
        <f>#REF!/1000</f>
        <v>#REF!</v>
      </c>
      <c r="BG671" s="178" t="e">
        <f t="shared" si="750"/>
        <v>#REF!</v>
      </c>
    </row>
    <row r="672" ht="16" customHeight="1" spans="1:59">
      <c r="A672" s="22">
        <v>666</v>
      </c>
      <c r="B672" s="39" t="s">
        <v>6412</v>
      </c>
      <c r="C672" s="68" t="s">
        <v>6413</v>
      </c>
      <c r="D672" s="22">
        <v>226</v>
      </c>
      <c r="E672" s="22">
        <v>3</v>
      </c>
      <c r="F672" s="144">
        <v>84833</v>
      </c>
      <c r="G672" s="144" t="s">
        <v>3707</v>
      </c>
      <c r="H672" s="144" t="s">
        <v>3707</v>
      </c>
      <c r="I672" s="144" t="s">
        <v>5345</v>
      </c>
      <c r="J672" s="144" t="s">
        <v>5314</v>
      </c>
      <c r="K672" s="144">
        <f t="shared" si="740"/>
        <v>5</v>
      </c>
      <c r="L672" s="157">
        <v>15</v>
      </c>
      <c r="M672" s="171"/>
      <c r="N672" s="171">
        <v>0.4</v>
      </c>
      <c r="O672" s="171">
        <v>0.05</v>
      </c>
      <c r="P672" s="171">
        <v>0.3</v>
      </c>
      <c r="Q672" s="171"/>
      <c r="R672" s="171">
        <v>0.1</v>
      </c>
      <c r="S672" s="171">
        <v>0.15</v>
      </c>
      <c r="T672" s="171"/>
      <c r="U672" s="171"/>
      <c r="V672" s="171"/>
      <c r="W672" s="22">
        <v>3</v>
      </c>
      <c r="X672" s="29">
        <v>9035.90666666667</v>
      </c>
      <c r="Y672" s="29">
        <v>27107.72</v>
      </c>
      <c r="Z672" s="36">
        <v>12864.75</v>
      </c>
      <c r="AA672" s="36">
        <f t="shared" si="741"/>
        <v>3</v>
      </c>
      <c r="AB672" s="29"/>
      <c r="AC672" s="29" t="e">
        <f t="shared" si="742"/>
        <v>#REF!</v>
      </c>
      <c r="AD672" s="29" t="e">
        <f t="shared" si="743"/>
        <v>#REF!</v>
      </c>
      <c r="AE672" s="172" t="e">
        <f t="shared" si="744"/>
        <v>#REF!</v>
      </c>
      <c r="AF672" s="28"/>
      <c r="AG672" s="24">
        <v>75</v>
      </c>
      <c r="AH672" s="173">
        <f t="shared" si="745"/>
        <v>1</v>
      </c>
      <c r="AI672" s="173">
        <v>75</v>
      </c>
      <c r="AJ672" s="173">
        <f t="shared" si="746"/>
        <v>74</v>
      </c>
      <c r="AK672" s="134">
        <f t="shared" si="747"/>
        <v>5</v>
      </c>
      <c r="AL672" s="174">
        <f t="shared" ref="AL672:AU672" si="775">M672</f>
        <v>0</v>
      </c>
      <c r="AM672" s="174">
        <f t="shared" si="775"/>
        <v>0.4</v>
      </c>
      <c r="AN672" s="174">
        <f t="shared" si="775"/>
        <v>0.05</v>
      </c>
      <c r="AO672" s="174">
        <f t="shared" si="775"/>
        <v>0.3</v>
      </c>
      <c r="AP672" s="174">
        <f t="shared" si="775"/>
        <v>0</v>
      </c>
      <c r="AQ672" s="174">
        <f t="shared" si="775"/>
        <v>0.1</v>
      </c>
      <c r="AR672" s="174">
        <f t="shared" si="775"/>
        <v>0.15</v>
      </c>
      <c r="AS672" s="174">
        <f t="shared" si="775"/>
        <v>0</v>
      </c>
      <c r="AT672" s="174">
        <f t="shared" si="775"/>
        <v>0</v>
      </c>
      <c r="AU672" s="174">
        <f t="shared" si="775"/>
        <v>0</v>
      </c>
      <c r="AV672" s="175">
        <f t="shared" si="749"/>
        <v>1</v>
      </c>
      <c r="AW672" s="176" t="e">
        <f>#REF!/1000</f>
        <v>#REF!</v>
      </c>
      <c r="AX672" s="176" t="e">
        <f>#REF!/1000</f>
        <v>#REF!</v>
      </c>
      <c r="AY672" s="176" t="e">
        <f>#REF!/1000</f>
        <v>#REF!</v>
      </c>
      <c r="AZ672" s="176" t="e">
        <f>#REF!/1000</f>
        <v>#REF!</v>
      </c>
      <c r="BA672" s="176" t="e">
        <f>#REF!/1000</f>
        <v>#REF!</v>
      </c>
      <c r="BB672" s="176" t="e">
        <f>#REF!/1000</f>
        <v>#REF!</v>
      </c>
      <c r="BC672" s="176" t="e">
        <f>#REF!/1000</f>
        <v>#REF!</v>
      </c>
      <c r="BD672" s="176" t="e">
        <f>#REF!/1000</f>
        <v>#REF!</v>
      </c>
      <c r="BE672" s="177" t="e">
        <f>#REF!/1000</f>
        <v>#REF!</v>
      </c>
      <c r="BF672" s="177" t="e">
        <f>#REF!/1000</f>
        <v>#REF!</v>
      </c>
      <c r="BG672" s="178" t="e">
        <f t="shared" si="750"/>
        <v>#REF!</v>
      </c>
    </row>
    <row r="673" ht="16" customHeight="1" spans="1:59">
      <c r="A673" s="22">
        <v>667</v>
      </c>
      <c r="B673" s="39" t="s">
        <v>6414</v>
      </c>
      <c r="C673" s="68" t="s">
        <v>6415</v>
      </c>
      <c r="D673" s="22">
        <v>145</v>
      </c>
      <c r="E673" s="22">
        <v>2</v>
      </c>
      <c r="F673" s="144">
        <v>83903</v>
      </c>
      <c r="G673" s="144" t="s">
        <v>3707</v>
      </c>
      <c r="H673" s="144" t="s">
        <v>3707</v>
      </c>
      <c r="I673" s="144" t="s">
        <v>5345</v>
      </c>
      <c r="J673" s="144" t="s">
        <v>5314</v>
      </c>
      <c r="K673" s="144">
        <f t="shared" si="740"/>
        <v>1.5</v>
      </c>
      <c r="L673" s="157">
        <v>3</v>
      </c>
      <c r="M673" s="171"/>
      <c r="N673" s="171">
        <v>0.4</v>
      </c>
      <c r="O673" s="171">
        <v>0.05</v>
      </c>
      <c r="P673" s="171">
        <v>0.3</v>
      </c>
      <c r="Q673" s="171"/>
      <c r="R673" s="171">
        <v>0.1</v>
      </c>
      <c r="S673" s="171">
        <v>0.15</v>
      </c>
      <c r="T673" s="171"/>
      <c r="U673" s="171"/>
      <c r="V673" s="171"/>
      <c r="W673" s="22">
        <v>2</v>
      </c>
      <c r="X673" s="29">
        <v>7108.265</v>
      </c>
      <c r="Y673" s="29">
        <v>14216.53</v>
      </c>
      <c r="Z673" s="36">
        <v>4303.84</v>
      </c>
      <c r="AA673" s="36">
        <f t="shared" si="741"/>
        <v>2</v>
      </c>
      <c r="AB673" s="29"/>
      <c r="AC673" s="29" t="e">
        <f t="shared" si="742"/>
        <v>#REF!</v>
      </c>
      <c r="AD673" s="29" t="e">
        <f t="shared" si="743"/>
        <v>#REF!</v>
      </c>
      <c r="AE673" s="172" t="e">
        <f t="shared" si="744"/>
        <v>#REF!</v>
      </c>
      <c r="AF673" s="28"/>
      <c r="AG673" s="24">
        <v>3</v>
      </c>
      <c r="AH673" s="173">
        <f t="shared" si="745"/>
        <v>1</v>
      </c>
      <c r="AI673" s="173"/>
      <c r="AJ673" s="173">
        <f t="shared" si="746"/>
        <v>2</v>
      </c>
      <c r="AK673" s="134">
        <f t="shared" si="747"/>
        <v>1.5</v>
      </c>
      <c r="AL673" s="174">
        <f t="shared" ref="AL673:AU673" si="776">M673</f>
        <v>0</v>
      </c>
      <c r="AM673" s="174">
        <f t="shared" si="776"/>
        <v>0.4</v>
      </c>
      <c r="AN673" s="174">
        <f t="shared" si="776"/>
        <v>0.05</v>
      </c>
      <c r="AO673" s="174">
        <f t="shared" si="776"/>
        <v>0.3</v>
      </c>
      <c r="AP673" s="174">
        <f t="shared" si="776"/>
        <v>0</v>
      </c>
      <c r="AQ673" s="174">
        <f t="shared" si="776"/>
        <v>0.1</v>
      </c>
      <c r="AR673" s="174">
        <f t="shared" si="776"/>
        <v>0.15</v>
      </c>
      <c r="AS673" s="174">
        <f t="shared" si="776"/>
        <v>0</v>
      </c>
      <c r="AT673" s="174">
        <f t="shared" si="776"/>
        <v>0</v>
      </c>
      <c r="AU673" s="174">
        <f t="shared" si="776"/>
        <v>0</v>
      </c>
      <c r="AV673" s="175">
        <f t="shared" si="749"/>
        <v>1</v>
      </c>
      <c r="AW673" s="176" t="e">
        <f>#REF!/1000</f>
        <v>#REF!</v>
      </c>
      <c r="AX673" s="176" t="e">
        <f>#REF!/1000</f>
        <v>#REF!</v>
      </c>
      <c r="AY673" s="176" t="e">
        <f>#REF!/1000</f>
        <v>#REF!</v>
      </c>
      <c r="AZ673" s="176" t="e">
        <f>#REF!/1000</f>
        <v>#REF!</v>
      </c>
      <c r="BA673" s="176" t="e">
        <f>#REF!/1000</f>
        <v>#REF!</v>
      </c>
      <c r="BB673" s="176" t="e">
        <f>#REF!/1000</f>
        <v>#REF!</v>
      </c>
      <c r="BC673" s="176" t="e">
        <f>#REF!/1000</f>
        <v>#REF!</v>
      </c>
      <c r="BD673" s="176" t="e">
        <f>#REF!/1000</f>
        <v>#REF!</v>
      </c>
      <c r="BE673" s="177" t="e">
        <f>#REF!/1000</f>
        <v>#REF!</v>
      </c>
      <c r="BF673" s="177" t="e">
        <f>#REF!/1000</f>
        <v>#REF!</v>
      </c>
      <c r="BG673" s="178" t="e">
        <f t="shared" si="750"/>
        <v>#REF!</v>
      </c>
    </row>
    <row r="674" ht="16" customHeight="1" spans="1:59">
      <c r="A674" s="22">
        <v>668</v>
      </c>
      <c r="B674" s="39" t="s">
        <v>6416</v>
      </c>
      <c r="C674" s="68" t="s">
        <v>6417</v>
      </c>
      <c r="D674" s="22">
        <v>226</v>
      </c>
      <c r="E674" s="22">
        <v>3</v>
      </c>
      <c r="F674" s="144">
        <v>84832</v>
      </c>
      <c r="G674" s="144" t="s">
        <v>3707</v>
      </c>
      <c r="H674" s="144" t="s">
        <v>3707</v>
      </c>
      <c r="I674" s="144" t="s">
        <v>5345</v>
      </c>
      <c r="J674" s="144" t="s">
        <v>5314</v>
      </c>
      <c r="K674" s="144">
        <f t="shared" si="740"/>
        <v>0.5</v>
      </c>
      <c r="L674" s="157">
        <v>1.5</v>
      </c>
      <c r="M674" s="171"/>
      <c r="N674" s="171">
        <v>0.401360544217687</v>
      </c>
      <c r="O674" s="171">
        <v>0.0476190476190476</v>
      </c>
      <c r="P674" s="171">
        <v>0.299319727891156</v>
      </c>
      <c r="Q674" s="171"/>
      <c r="R674" s="171">
        <v>0.102040816326531</v>
      </c>
      <c r="S674" s="171">
        <v>0.149659863945578</v>
      </c>
      <c r="T674" s="171"/>
      <c r="U674" s="171"/>
      <c r="V674" s="171"/>
      <c r="W674" s="22">
        <v>3</v>
      </c>
      <c r="X674" s="29">
        <v>5105.11333333333</v>
      </c>
      <c r="Y674" s="29">
        <v>15315.34</v>
      </c>
      <c r="Z674" s="36">
        <v>5467.53</v>
      </c>
      <c r="AA674" s="36">
        <f t="shared" si="741"/>
        <v>3</v>
      </c>
      <c r="AB674" s="29"/>
      <c r="AC674" s="29" t="e">
        <f t="shared" si="742"/>
        <v>#REF!</v>
      </c>
      <c r="AD674" s="29" t="e">
        <f t="shared" si="743"/>
        <v>#REF!</v>
      </c>
      <c r="AE674" s="172" t="e">
        <f t="shared" si="744"/>
        <v>#REF!</v>
      </c>
      <c r="AF674" s="28"/>
      <c r="AG674" s="24">
        <v>1.47</v>
      </c>
      <c r="AH674" s="173">
        <f t="shared" si="745"/>
        <v>1</v>
      </c>
      <c r="AI674" s="173">
        <v>1.47</v>
      </c>
      <c r="AJ674" s="173">
        <f t="shared" si="746"/>
        <v>0.47</v>
      </c>
      <c r="AK674" s="134">
        <f t="shared" si="747"/>
        <v>0.5</v>
      </c>
      <c r="AL674" s="174">
        <f t="shared" ref="AL674:AU674" si="777">M674</f>
        <v>0</v>
      </c>
      <c r="AM674" s="174">
        <f t="shared" si="777"/>
        <v>0.401360544217687</v>
      </c>
      <c r="AN674" s="174">
        <f t="shared" si="777"/>
        <v>0.0476190476190476</v>
      </c>
      <c r="AO674" s="174">
        <f t="shared" si="777"/>
        <v>0.299319727891156</v>
      </c>
      <c r="AP674" s="174">
        <f t="shared" si="777"/>
        <v>0</v>
      </c>
      <c r="AQ674" s="174">
        <f t="shared" si="777"/>
        <v>0.102040816326531</v>
      </c>
      <c r="AR674" s="174">
        <f t="shared" si="777"/>
        <v>0.149659863945578</v>
      </c>
      <c r="AS674" s="174">
        <f t="shared" si="777"/>
        <v>0</v>
      </c>
      <c r="AT674" s="174">
        <f t="shared" si="777"/>
        <v>0</v>
      </c>
      <c r="AU674" s="174">
        <f t="shared" si="777"/>
        <v>0</v>
      </c>
      <c r="AV674" s="175">
        <f t="shared" si="749"/>
        <v>1</v>
      </c>
      <c r="AW674" s="176" t="e">
        <f>#REF!/1000</f>
        <v>#REF!</v>
      </c>
      <c r="AX674" s="176" t="e">
        <f>#REF!/1000</f>
        <v>#REF!</v>
      </c>
      <c r="AY674" s="176" t="e">
        <f>#REF!/1000</f>
        <v>#REF!</v>
      </c>
      <c r="AZ674" s="176" t="e">
        <f>#REF!/1000</f>
        <v>#REF!</v>
      </c>
      <c r="BA674" s="176" t="e">
        <f>#REF!/1000</f>
        <v>#REF!</v>
      </c>
      <c r="BB674" s="176" t="e">
        <f>#REF!/1000</f>
        <v>#REF!</v>
      </c>
      <c r="BC674" s="176" t="e">
        <f>#REF!/1000</f>
        <v>#REF!</v>
      </c>
      <c r="BD674" s="176" t="e">
        <f>#REF!/1000</f>
        <v>#REF!</v>
      </c>
      <c r="BE674" s="177" t="e">
        <f>#REF!/1000</f>
        <v>#REF!</v>
      </c>
      <c r="BF674" s="177" t="e">
        <f>#REF!/1000</f>
        <v>#REF!</v>
      </c>
      <c r="BG674" s="178" t="e">
        <f t="shared" si="750"/>
        <v>#REF!</v>
      </c>
    </row>
    <row r="675" ht="16" customHeight="1" spans="1:59">
      <c r="A675" s="22">
        <v>669</v>
      </c>
      <c r="B675" s="39" t="s">
        <v>6418</v>
      </c>
      <c r="C675" s="68" t="s">
        <v>6419</v>
      </c>
      <c r="D675" s="22">
        <v>194</v>
      </c>
      <c r="E675" s="22">
        <v>6</v>
      </c>
      <c r="F675" s="144">
        <v>84304</v>
      </c>
      <c r="G675" s="144" t="s">
        <v>3688</v>
      </c>
      <c r="H675" s="144" t="s">
        <v>3699</v>
      </c>
      <c r="I675" s="144" t="s">
        <v>5317</v>
      </c>
      <c r="J675" s="144" t="s">
        <v>5314</v>
      </c>
      <c r="K675" s="144">
        <f t="shared" si="740"/>
        <v>2</v>
      </c>
      <c r="L675" s="157">
        <v>12</v>
      </c>
      <c r="M675" s="171"/>
      <c r="N675" s="171">
        <v>0.3</v>
      </c>
      <c r="O675" s="171">
        <v>0.4</v>
      </c>
      <c r="P675" s="171">
        <v>0.1</v>
      </c>
      <c r="Q675" s="171"/>
      <c r="R675" s="171">
        <v>0.05</v>
      </c>
      <c r="S675" s="171">
        <v>0.15</v>
      </c>
      <c r="T675" s="171"/>
      <c r="U675" s="171"/>
      <c r="V675" s="171"/>
      <c r="W675" s="22">
        <v>6</v>
      </c>
      <c r="X675" s="29">
        <v>3108.715</v>
      </c>
      <c r="Y675" s="29">
        <v>18652.29</v>
      </c>
      <c r="Z675" s="36">
        <v>5438.28</v>
      </c>
      <c r="AA675" s="36">
        <f t="shared" si="741"/>
        <v>6</v>
      </c>
      <c r="AB675" s="29"/>
      <c r="AC675" s="29" t="e">
        <f t="shared" si="742"/>
        <v>#REF!</v>
      </c>
      <c r="AD675" s="29" t="e">
        <f t="shared" si="743"/>
        <v>#REF!</v>
      </c>
      <c r="AE675" s="172" t="e">
        <f t="shared" si="744"/>
        <v>#REF!</v>
      </c>
      <c r="AF675" s="28"/>
      <c r="AG675" s="24">
        <v>40</v>
      </c>
      <c r="AH675" s="173">
        <f t="shared" si="745"/>
        <v>1</v>
      </c>
      <c r="AI675" s="173"/>
      <c r="AJ675" s="173">
        <f t="shared" si="746"/>
        <v>39</v>
      </c>
      <c r="AK675" s="134">
        <f t="shared" si="747"/>
        <v>2</v>
      </c>
      <c r="AL675" s="174">
        <f t="shared" ref="AL675:AU675" si="778">M675</f>
        <v>0</v>
      </c>
      <c r="AM675" s="174">
        <f t="shared" si="778"/>
        <v>0.3</v>
      </c>
      <c r="AN675" s="174">
        <f t="shared" si="778"/>
        <v>0.4</v>
      </c>
      <c r="AO675" s="174">
        <f t="shared" si="778"/>
        <v>0.1</v>
      </c>
      <c r="AP675" s="174">
        <f t="shared" si="778"/>
        <v>0</v>
      </c>
      <c r="AQ675" s="174">
        <f t="shared" si="778"/>
        <v>0.05</v>
      </c>
      <c r="AR675" s="174">
        <f t="shared" si="778"/>
        <v>0.15</v>
      </c>
      <c r="AS675" s="174">
        <f t="shared" si="778"/>
        <v>0</v>
      </c>
      <c r="AT675" s="174">
        <f t="shared" si="778"/>
        <v>0</v>
      </c>
      <c r="AU675" s="174">
        <f t="shared" si="778"/>
        <v>0</v>
      </c>
      <c r="AV675" s="175">
        <f t="shared" si="749"/>
        <v>1</v>
      </c>
      <c r="AW675" s="176" t="e">
        <f>#REF!/1000</f>
        <v>#REF!</v>
      </c>
      <c r="AX675" s="176" t="e">
        <f>#REF!/1000</f>
        <v>#REF!</v>
      </c>
      <c r="AY675" s="176" t="e">
        <f>#REF!/1000</f>
        <v>#REF!</v>
      </c>
      <c r="AZ675" s="176" t="e">
        <f>#REF!/1000</f>
        <v>#REF!</v>
      </c>
      <c r="BA675" s="176" t="e">
        <f>#REF!/1000</f>
        <v>#REF!</v>
      </c>
      <c r="BB675" s="176" t="e">
        <f>#REF!/1000</f>
        <v>#REF!</v>
      </c>
      <c r="BC675" s="176" t="e">
        <f>#REF!/1000</f>
        <v>#REF!</v>
      </c>
      <c r="BD675" s="176" t="e">
        <f>#REF!/1000</f>
        <v>#REF!</v>
      </c>
      <c r="BE675" s="177" t="e">
        <f>#REF!/1000</f>
        <v>#REF!</v>
      </c>
      <c r="BF675" s="177" t="e">
        <f>#REF!/1000</f>
        <v>#REF!</v>
      </c>
      <c r="BG675" s="178" t="e">
        <f t="shared" si="750"/>
        <v>#REF!</v>
      </c>
    </row>
    <row r="676" ht="16" customHeight="1" spans="1:59">
      <c r="A676" s="22">
        <v>670</v>
      </c>
      <c r="B676" s="39" t="s">
        <v>6420</v>
      </c>
      <c r="C676" s="68" t="s">
        <v>6421</v>
      </c>
      <c r="D676" s="22">
        <v>123</v>
      </c>
      <c r="E676" s="22">
        <v>4</v>
      </c>
      <c r="F676" s="144">
        <v>84623</v>
      </c>
      <c r="G676" s="144" t="s">
        <v>3688</v>
      </c>
      <c r="H676" s="144" t="s">
        <v>3699</v>
      </c>
      <c r="I676" s="144" t="s">
        <v>5317</v>
      </c>
      <c r="J676" s="144" t="s">
        <v>5314</v>
      </c>
      <c r="K676" s="144">
        <f t="shared" si="740"/>
        <v>7.8</v>
      </c>
      <c r="L676" s="157">
        <v>31.2</v>
      </c>
      <c r="M676" s="171"/>
      <c r="N676" s="171">
        <v>0.371794871794872</v>
      </c>
      <c r="O676" s="171"/>
      <c r="P676" s="171">
        <v>0.538461538461539</v>
      </c>
      <c r="Q676" s="171"/>
      <c r="R676" s="171">
        <v>0.0897435897435897</v>
      </c>
      <c r="S676" s="171"/>
      <c r="T676" s="171"/>
      <c r="U676" s="171"/>
      <c r="V676" s="171"/>
      <c r="W676" s="22">
        <v>4</v>
      </c>
      <c r="X676" s="29">
        <v>2570.16</v>
      </c>
      <c r="Y676" s="29">
        <v>10280.64</v>
      </c>
      <c r="Z676" s="36">
        <v>3001.76</v>
      </c>
      <c r="AA676" s="36">
        <f t="shared" si="741"/>
        <v>4</v>
      </c>
      <c r="AB676" s="29"/>
      <c r="AC676" s="29" t="e">
        <f t="shared" si="742"/>
        <v>#REF!</v>
      </c>
      <c r="AD676" s="29" t="e">
        <f t="shared" si="743"/>
        <v>#REF!</v>
      </c>
      <c r="AE676" s="172" t="e">
        <f t="shared" si="744"/>
        <v>#REF!</v>
      </c>
      <c r="AF676" s="28"/>
      <c r="AG676" s="24">
        <v>3</v>
      </c>
      <c r="AH676" s="173">
        <f t="shared" si="745"/>
        <v>1</v>
      </c>
      <c r="AI676" s="173" t="s">
        <v>5318</v>
      </c>
      <c r="AJ676" s="173">
        <f t="shared" si="746"/>
        <v>2</v>
      </c>
      <c r="AK676" s="134">
        <f t="shared" si="747"/>
        <v>7.8</v>
      </c>
      <c r="AL676" s="174">
        <f t="shared" ref="AL676:AU676" si="779">M676</f>
        <v>0</v>
      </c>
      <c r="AM676" s="174">
        <f t="shared" si="779"/>
        <v>0.371794871794872</v>
      </c>
      <c r="AN676" s="174">
        <f t="shared" si="779"/>
        <v>0</v>
      </c>
      <c r="AO676" s="174">
        <f t="shared" si="779"/>
        <v>0.538461538461539</v>
      </c>
      <c r="AP676" s="174">
        <f t="shared" si="779"/>
        <v>0</v>
      </c>
      <c r="AQ676" s="174">
        <f t="shared" si="779"/>
        <v>0.0897435897435897</v>
      </c>
      <c r="AR676" s="174">
        <f t="shared" si="779"/>
        <v>0</v>
      </c>
      <c r="AS676" s="174">
        <f t="shared" si="779"/>
        <v>0</v>
      </c>
      <c r="AT676" s="174">
        <f t="shared" si="779"/>
        <v>0</v>
      </c>
      <c r="AU676" s="174">
        <f t="shared" si="779"/>
        <v>0</v>
      </c>
      <c r="AV676" s="175">
        <f t="shared" si="749"/>
        <v>1</v>
      </c>
      <c r="AW676" s="176" t="e">
        <f>#REF!/1000</f>
        <v>#REF!</v>
      </c>
      <c r="AX676" s="176" t="e">
        <f>#REF!/1000</f>
        <v>#REF!</v>
      </c>
      <c r="AY676" s="176" t="e">
        <f>#REF!/1000</f>
        <v>#REF!</v>
      </c>
      <c r="AZ676" s="176" t="e">
        <f>#REF!/1000</f>
        <v>#REF!</v>
      </c>
      <c r="BA676" s="176" t="e">
        <f>#REF!/1000</f>
        <v>#REF!</v>
      </c>
      <c r="BB676" s="176" t="e">
        <f>#REF!/1000</f>
        <v>#REF!</v>
      </c>
      <c r="BC676" s="176" t="e">
        <f>#REF!/1000</f>
        <v>#REF!</v>
      </c>
      <c r="BD676" s="176" t="e">
        <f>#REF!/1000</f>
        <v>#REF!</v>
      </c>
      <c r="BE676" s="177" t="e">
        <f>#REF!/1000</f>
        <v>#REF!</v>
      </c>
      <c r="BF676" s="177" t="e">
        <f>#REF!/1000</f>
        <v>#REF!</v>
      </c>
      <c r="BG676" s="178" t="e">
        <f t="shared" si="750"/>
        <v>#REF!</v>
      </c>
    </row>
    <row r="677" ht="16" customHeight="1" spans="1:59">
      <c r="A677" s="22">
        <v>671</v>
      </c>
      <c r="B677" s="39" t="s">
        <v>6422</v>
      </c>
      <c r="C677" s="68" t="s">
        <v>6423</v>
      </c>
      <c r="D677" s="22">
        <v>167</v>
      </c>
      <c r="E677" s="22">
        <v>5</v>
      </c>
      <c r="F677" s="144">
        <v>83869</v>
      </c>
      <c r="G677" s="144" t="s">
        <v>3688</v>
      </c>
      <c r="H677" s="144" t="s">
        <v>3699</v>
      </c>
      <c r="I677" s="144" t="s">
        <v>5317</v>
      </c>
      <c r="J677" s="144" t="s">
        <v>5314</v>
      </c>
      <c r="K677" s="144">
        <f t="shared" si="740"/>
        <v>0.5</v>
      </c>
      <c r="L677" s="157">
        <v>2.5</v>
      </c>
      <c r="M677" s="171"/>
      <c r="N677" s="171">
        <v>0.18</v>
      </c>
      <c r="O677" s="171">
        <v>0.6</v>
      </c>
      <c r="P677" s="171"/>
      <c r="Q677" s="171"/>
      <c r="R677" s="171">
        <v>0.048</v>
      </c>
      <c r="S677" s="171">
        <v>0.1</v>
      </c>
      <c r="T677" s="171">
        <v>0.072</v>
      </c>
      <c r="U677" s="171"/>
      <c r="V677" s="171"/>
      <c r="W677" s="22">
        <v>5</v>
      </c>
      <c r="X677" s="29">
        <v>1839.812</v>
      </c>
      <c r="Y677" s="29">
        <v>9199.06</v>
      </c>
      <c r="Z677" s="36">
        <v>2777.6</v>
      </c>
      <c r="AA677" s="36">
        <f t="shared" si="741"/>
        <v>5</v>
      </c>
      <c r="AB677" s="29"/>
      <c r="AC677" s="29" t="e">
        <f t="shared" si="742"/>
        <v>#REF!</v>
      </c>
      <c r="AD677" s="29" t="e">
        <f t="shared" si="743"/>
        <v>#REF!</v>
      </c>
      <c r="AE677" s="172" t="e">
        <f t="shared" si="744"/>
        <v>#REF!</v>
      </c>
      <c r="AF677" s="28"/>
      <c r="AG677" s="24">
        <v>2.5</v>
      </c>
      <c r="AH677" s="173">
        <f t="shared" si="745"/>
        <v>1</v>
      </c>
      <c r="AI677" s="173">
        <v>2.5</v>
      </c>
      <c r="AJ677" s="173">
        <f t="shared" si="746"/>
        <v>1.5</v>
      </c>
      <c r="AK677" s="134">
        <f t="shared" si="747"/>
        <v>0.5</v>
      </c>
      <c r="AL677" s="174">
        <f t="shared" ref="AL677:AU677" si="780">M677</f>
        <v>0</v>
      </c>
      <c r="AM677" s="174">
        <f t="shared" si="780"/>
        <v>0.18</v>
      </c>
      <c r="AN677" s="174">
        <f t="shared" si="780"/>
        <v>0.6</v>
      </c>
      <c r="AO677" s="174">
        <f t="shared" si="780"/>
        <v>0</v>
      </c>
      <c r="AP677" s="174">
        <f t="shared" si="780"/>
        <v>0</v>
      </c>
      <c r="AQ677" s="174">
        <f t="shared" si="780"/>
        <v>0.048</v>
      </c>
      <c r="AR677" s="174">
        <f t="shared" si="780"/>
        <v>0.1</v>
      </c>
      <c r="AS677" s="174">
        <f t="shared" si="780"/>
        <v>0.072</v>
      </c>
      <c r="AT677" s="174">
        <f t="shared" si="780"/>
        <v>0</v>
      </c>
      <c r="AU677" s="174">
        <f t="shared" si="780"/>
        <v>0</v>
      </c>
      <c r="AV677" s="175">
        <f t="shared" si="749"/>
        <v>1</v>
      </c>
      <c r="AW677" s="176" t="e">
        <f>#REF!/1000</f>
        <v>#REF!</v>
      </c>
      <c r="AX677" s="176" t="e">
        <f>#REF!/1000</f>
        <v>#REF!</v>
      </c>
      <c r="AY677" s="176" t="e">
        <f>#REF!/1000</f>
        <v>#REF!</v>
      </c>
      <c r="AZ677" s="176" t="e">
        <f>#REF!/1000</f>
        <v>#REF!</v>
      </c>
      <c r="BA677" s="176" t="e">
        <f>#REF!/1000</f>
        <v>#REF!</v>
      </c>
      <c r="BB677" s="176" t="e">
        <f>#REF!/1000</f>
        <v>#REF!</v>
      </c>
      <c r="BC677" s="176" t="e">
        <f>#REF!/1000</f>
        <v>#REF!</v>
      </c>
      <c r="BD677" s="176" t="e">
        <f>#REF!/1000</f>
        <v>#REF!</v>
      </c>
      <c r="BE677" s="177" t="e">
        <f>#REF!/1000</f>
        <v>#REF!</v>
      </c>
      <c r="BF677" s="177" t="e">
        <f>#REF!/1000</f>
        <v>#REF!</v>
      </c>
      <c r="BG677" s="178" t="e">
        <f t="shared" si="750"/>
        <v>#REF!</v>
      </c>
    </row>
    <row r="678" ht="16" customHeight="1" spans="1:59">
      <c r="A678" s="22">
        <v>672</v>
      </c>
      <c r="B678" s="39" t="s">
        <v>6424</v>
      </c>
      <c r="C678" s="68" t="s">
        <v>6425</v>
      </c>
      <c r="D678" s="22">
        <v>194</v>
      </c>
      <c r="E678" s="22">
        <v>1</v>
      </c>
      <c r="F678" s="144">
        <v>84259</v>
      </c>
      <c r="G678" s="144" t="s">
        <v>3688</v>
      </c>
      <c r="H678" s="144" t="s">
        <v>3699</v>
      </c>
      <c r="I678" s="144" t="s">
        <v>5317</v>
      </c>
      <c r="J678" s="144" t="s">
        <v>5314</v>
      </c>
      <c r="K678" s="144">
        <f t="shared" si="740"/>
        <v>2</v>
      </c>
      <c r="L678" s="157">
        <v>2</v>
      </c>
      <c r="M678" s="171"/>
      <c r="N678" s="171">
        <v>0.3</v>
      </c>
      <c r="O678" s="171">
        <v>0.4</v>
      </c>
      <c r="P678" s="171">
        <v>0.1</v>
      </c>
      <c r="Q678" s="171"/>
      <c r="R678" s="171">
        <v>0.05</v>
      </c>
      <c r="S678" s="171">
        <v>0.15</v>
      </c>
      <c r="T678" s="171"/>
      <c r="U678" s="171"/>
      <c r="V678" s="171"/>
      <c r="W678" s="22">
        <v>1</v>
      </c>
      <c r="X678" s="29">
        <v>1660.52</v>
      </c>
      <c r="Y678" s="29">
        <v>1660.52</v>
      </c>
      <c r="Z678" s="36">
        <v>506.79</v>
      </c>
      <c r="AA678" s="36">
        <f t="shared" si="741"/>
        <v>1</v>
      </c>
      <c r="AB678" s="29"/>
      <c r="AC678" s="29" t="e">
        <f t="shared" si="742"/>
        <v>#REF!</v>
      </c>
      <c r="AD678" s="29" t="e">
        <f t="shared" si="743"/>
        <v>#REF!</v>
      </c>
      <c r="AE678" s="172" t="e">
        <f t="shared" si="744"/>
        <v>#REF!</v>
      </c>
      <c r="AF678" s="28"/>
      <c r="AG678" s="24">
        <v>40</v>
      </c>
      <c r="AH678" s="173">
        <f t="shared" si="745"/>
        <v>1</v>
      </c>
      <c r="AI678" s="173"/>
      <c r="AJ678" s="173">
        <f t="shared" si="746"/>
        <v>39</v>
      </c>
      <c r="AK678" s="134">
        <f t="shared" si="747"/>
        <v>2</v>
      </c>
      <c r="AL678" s="174">
        <f t="shared" ref="AL678:AU678" si="781">M678</f>
        <v>0</v>
      </c>
      <c r="AM678" s="174">
        <f t="shared" si="781"/>
        <v>0.3</v>
      </c>
      <c r="AN678" s="174">
        <f t="shared" si="781"/>
        <v>0.4</v>
      </c>
      <c r="AO678" s="174">
        <f t="shared" si="781"/>
        <v>0.1</v>
      </c>
      <c r="AP678" s="174">
        <f t="shared" si="781"/>
        <v>0</v>
      </c>
      <c r="AQ678" s="174">
        <f t="shared" si="781"/>
        <v>0.05</v>
      </c>
      <c r="AR678" s="174">
        <f t="shared" si="781"/>
        <v>0.15</v>
      </c>
      <c r="AS678" s="174">
        <f t="shared" si="781"/>
        <v>0</v>
      </c>
      <c r="AT678" s="174">
        <f t="shared" si="781"/>
        <v>0</v>
      </c>
      <c r="AU678" s="174">
        <f t="shared" si="781"/>
        <v>0</v>
      </c>
      <c r="AV678" s="175">
        <f t="shared" si="749"/>
        <v>1</v>
      </c>
      <c r="AW678" s="176" t="e">
        <f>#REF!/1000</f>
        <v>#REF!</v>
      </c>
      <c r="AX678" s="176" t="e">
        <f>#REF!/1000</f>
        <v>#REF!</v>
      </c>
      <c r="AY678" s="176" t="e">
        <f>#REF!/1000</f>
        <v>#REF!</v>
      </c>
      <c r="AZ678" s="176" t="e">
        <f>#REF!/1000</f>
        <v>#REF!</v>
      </c>
      <c r="BA678" s="176" t="e">
        <f>#REF!/1000</f>
        <v>#REF!</v>
      </c>
      <c r="BB678" s="176" t="e">
        <f>#REF!/1000</f>
        <v>#REF!</v>
      </c>
      <c r="BC678" s="176" t="e">
        <f>#REF!/1000</f>
        <v>#REF!</v>
      </c>
      <c r="BD678" s="176" t="e">
        <f>#REF!/1000</f>
        <v>#REF!</v>
      </c>
      <c r="BE678" s="177" t="e">
        <f>#REF!/1000</f>
        <v>#REF!</v>
      </c>
      <c r="BF678" s="177" t="e">
        <f>#REF!/1000</f>
        <v>#REF!</v>
      </c>
      <c r="BG678" s="178" t="e">
        <f t="shared" si="750"/>
        <v>#REF!</v>
      </c>
    </row>
    <row r="679" ht="16" customHeight="1" spans="1:59">
      <c r="A679" s="22">
        <v>673</v>
      </c>
      <c r="B679" s="39" t="s">
        <v>6426</v>
      </c>
      <c r="C679" s="68" t="s">
        <v>6427</v>
      </c>
      <c r="D679" s="22">
        <v>194</v>
      </c>
      <c r="E679" s="22">
        <v>7</v>
      </c>
      <c r="F679" s="144">
        <v>84311</v>
      </c>
      <c r="G679" s="144" t="s">
        <v>3688</v>
      </c>
      <c r="H679" s="144" t="s">
        <v>3699</v>
      </c>
      <c r="I679" s="144" t="s">
        <v>5317</v>
      </c>
      <c r="J679" s="144" t="s">
        <v>5314</v>
      </c>
      <c r="K679" s="144">
        <f t="shared" si="740"/>
        <v>0.87</v>
      </c>
      <c r="L679" s="157">
        <v>6.09</v>
      </c>
      <c r="M679" s="171"/>
      <c r="N679" s="171">
        <v>0.300163132137031</v>
      </c>
      <c r="O679" s="171">
        <v>0.399673735725938</v>
      </c>
      <c r="P679" s="171">
        <v>0.099510603588907</v>
      </c>
      <c r="Q679" s="171"/>
      <c r="R679" s="171">
        <v>0.0505709624796085</v>
      </c>
      <c r="S679" s="171">
        <v>0.150081566068515</v>
      </c>
      <c r="T679" s="171"/>
      <c r="U679" s="171"/>
      <c r="V679" s="171"/>
      <c r="W679" s="22">
        <v>7</v>
      </c>
      <c r="X679" s="29">
        <v>1405.82428571429</v>
      </c>
      <c r="Y679" s="29">
        <v>9840.77</v>
      </c>
      <c r="Z679" s="36">
        <v>3001.74</v>
      </c>
      <c r="AA679" s="36">
        <f t="shared" si="741"/>
        <v>7</v>
      </c>
      <c r="AB679" s="29"/>
      <c r="AC679" s="29" t="e">
        <f t="shared" si="742"/>
        <v>#REF!</v>
      </c>
      <c r="AD679" s="29" t="e">
        <f t="shared" si="743"/>
        <v>#REF!</v>
      </c>
      <c r="AE679" s="172" t="e">
        <f t="shared" si="744"/>
        <v>#REF!</v>
      </c>
      <c r="AF679" s="28"/>
      <c r="AG679" s="24">
        <v>6.13</v>
      </c>
      <c r="AH679" s="173">
        <f t="shared" si="745"/>
        <v>0.999999999999999</v>
      </c>
      <c r="AI679" s="173">
        <v>6.125</v>
      </c>
      <c r="AJ679" s="173">
        <f t="shared" si="746"/>
        <v>5.13</v>
      </c>
      <c r="AK679" s="134">
        <f t="shared" si="747"/>
        <v>0.87</v>
      </c>
      <c r="AL679" s="174">
        <f t="shared" ref="AL679:AU679" si="782">M679</f>
        <v>0</v>
      </c>
      <c r="AM679" s="174">
        <f t="shared" si="782"/>
        <v>0.300163132137031</v>
      </c>
      <c r="AN679" s="174">
        <f t="shared" si="782"/>
        <v>0.399673735725938</v>
      </c>
      <c r="AO679" s="174">
        <f t="shared" si="782"/>
        <v>0.099510603588907</v>
      </c>
      <c r="AP679" s="174">
        <f t="shared" si="782"/>
        <v>0</v>
      </c>
      <c r="AQ679" s="174">
        <f t="shared" si="782"/>
        <v>0.0505709624796085</v>
      </c>
      <c r="AR679" s="174">
        <f t="shared" si="782"/>
        <v>0.150081566068515</v>
      </c>
      <c r="AS679" s="174">
        <f t="shared" si="782"/>
        <v>0</v>
      </c>
      <c r="AT679" s="174">
        <f t="shared" si="782"/>
        <v>0</v>
      </c>
      <c r="AU679" s="174">
        <f t="shared" si="782"/>
        <v>0</v>
      </c>
      <c r="AV679" s="175">
        <f t="shared" si="749"/>
        <v>0.999999999999999</v>
      </c>
      <c r="AW679" s="176" t="e">
        <f>#REF!/1000</f>
        <v>#REF!</v>
      </c>
      <c r="AX679" s="176" t="e">
        <f>#REF!/1000</f>
        <v>#REF!</v>
      </c>
      <c r="AY679" s="176" t="e">
        <f>#REF!/1000</f>
        <v>#REF!</v>
      </c>
      <c r="AZ679" s="176" t="e">
        <f>#REF!/1000</f>
        <v>#REF!</v>
      </c>
      <c r="BA679" s="176" t="e">
        <f>#REF!/1000</f>
        <v>#REF!</v>
      </c>
      <c r="BB679" s="176" t="e">
        <f>#REF!/1000</f>
        <v>#REF!</v>
      </c>
      <c r="BC679" s="176" t="e">
        <f>#REF!/1000</f>
        <v>#REF!</v>
      </c>
      <c r="BD679" s="176" t="e">
        <f>#REF!/1000</f>
        <v>#REF!</v>
      </c>
      <c r="BE679" s="177" t="e">
        <f>#REF!/1000</f>
        <v>#REF!</v>
      </c>
      <c r="BF679" s="177" t="e">
        <f>#REF!/1000</f>
        <v>#REF!</v>
      </c>
      <c r="BG679" s="178" t="e">
        <f t="shared" si="750"/>
        <v>#REF!</v>
      </c>
    </row>
    <row r="680" ht="16" customHeight="1" spans="1:59">
      <c r="A680" s="22">
        <v>674</v>
      </c>
      <c r="B680" s="39" t="s">
        <v>6428</v>
      </c>
      <c r="C680" s="68" t="s">
        <v>6429</v>
      </c>
      <c r="D680" s="22">
        <v>194</v>
      </c>
      <c r="E680" s="22">
        <v>32</v>
      </c>
      <c r="F680" s="144">
        <v>84320</v>
      </c>
      <c r="G680" s="144" t="s">
        <v>3688</v>
      </c>
      <c r="H680" s="144" t="s">
        <v>3699</v>
      </c>
      <c r="I680" s="144" t="s">
        <v>5317</v>
      </c>
      <c r="J680" s="144" t="s">
        <v>5314</v>
      </c>
      <c r="K680" s="144">
        <f t="shared" si="740"/>
        <v>5</v>
      </c>
      <c r="L680" s="157">
        <v>160</v>
      </c>
      <c r="M680" s="171"/>
      <c r="N680" s="171">
        <v>0.389380530973451</v>
      </c>
      <c r="O680" s="171">
        <v>0.504424778761062</v>
      </c>
      <c r="P680" s="171">
        <v>0.0619469026548672</v>
      </c>
      <c r="Q680" s="171"/>
      <c r="R680" s="171">
        <v>0.0442477876106195</v>
      </c>
      <c r="S680" s="171"/>
      <c r="T680" s="171"/>
      <c r="U680" s="171"/>
      <c r="V680" s="171"/>
      <c r="W680" s="22">
        <v>32</v>
      </c>
      <c r="X680" s="29">
        <v>569.7746875</v>
      </c>
      <c r="Y680" s="29">
        <v>18232.79</v>
      </c>
      <c r="Z680" s="36">
        <v>5301.76</v>
      </c>
      <c r="AA680" s="36">
        <f t="shared" si="741"/>
        <v>32</v>
      </c>
      <c r="AB680" s="29"/>
      <c r="AC680" s="29" t="e">
        <f t="shared" si="742"/>
        <v>#REF!</v>
      </c>
      <c r="AD680" s="29" t="e">
        <f t="shared" si="743"/>
        <v>#REF!</v>
      </c>
      <c r="AE680" s="172" t="e">
        <f t="shared" si="744"/>
        <v>#REF!</v>
      </c>
      <c r="AF680" s="28"/>
      <c r="AG680" s="24">
        <v>3</v>
      </c>
      <c r="AH680" s="173">
        <f t="shared" si="745"/>
        <v>1</v>
      </c>
      <c r="AI680" s="173" t="s">
        <v>5318</v>
      </c>
      <c r="AJ680" s="173">
        <f t="shared" si="746"/>
        <v>2</v>
      </c>
      <c r="AK680" s="134">
        <f t="shared" si="747"/>
        <v>5</v>
      </c>
      <c r="AL680" s="174">
        <f t="shared" ref="AL680:AU680" si="783">M680</f>
        <v>0</v>
      </c>
      <c r="AM680" s="174">
        <f t="shared" si="783"/>
        <v>0.389380530973451</v>
      </c>
      <c r="AN680" s="174">
        <f t="shared" si="783"/>
        <v>0.504424778761062</v>
      </c>
      <c r="AO680" s="174">
        <f t="shared" si="783"/>
        <v>0.0619469026548672</v>
      </c>
      <c r="AP680" s="174">
        <f t="shared" si="783"/>
        <v>0</v>
      </c>
      <c r="AQ680" s="174">
        <f t="shared" si="783"/>
        <v>0.0442477876106195</v>
      </c>
      <c r="AR680" s="174">
        <f t="shared" si="783"/>
        <v>0</v>
      </c>
      <c r="AS680" s="174">
        <f t="shared" si="783"/>
        <v>0</v>
      </c>
      <c r="AT680" s="174">
        <f t="shared" si="783"/>
        <v>0</v>
      </c>
      <c r="AU680" s="174">
        <f t="shared" si="783"/>
        <v>0</v>
      </c>
      <c r="AV680" s="175">
        <f t="shared" si="749"/>
        <v>1</v>
      </c>
      <c r="AW680" s="176" t="e">
        <f>#REF!/1000</f>
        <v>#REF!</v>
      </c>
      <c r="AX680" s="176" t="e">
        <f>#REF!/1000</f>
        <v>#REF!</v>
      </c>
      <c r="AY680" s="176" t="e">
        <f>#REF!/1000</f>
        <v>#REF!</v>
      </c>
      <c r="AZ680" s="176" t="e">
        <f>#REF!/1000</f>
        <v>#REF!</v>
      </c>
      <c r="BA680" s="176" t="e">
        <f>#REF!/1000</f>
        <v>#REF!</v>
      </c>
      <c r="BB680" s="176" t="e">
        <f>#REF!/1000</f>
        <v>#REF!</v>
      </c>
      <c r="BC680" s="176" t="e">
        <f>#REF!/1000</f>
        <v>#REF!</v>
      </c>
      <c r="BD680" s="176" t="e">
        <f>#REF!/1000</f>
        <v>#REF!</v>
      </c>
      <c r="BE680" s="177" t="e">
        <f>#REF!/1000</f>
        <v>#REF!</v>
      </c>
      <c r="BF680" s="177" t="e">
        <f>#REF!/1000</f>
        <v>#REF!</v>
      </c>
      <c r="BG680" s="178" t="e">
        <f t="shared" si="750"/>
        <v>#REF!</v>
      </c>
    </row>
    <row r="681" ht="16" customHeight="1" spans="1:59">
      <c r="A681" s="22">
        <v>675</v>
      </c>
      <c r="B681" s="39" t="s">
        <v>6430</v>
      </c>
      <c r="C681" s="68" t="s">
        <v>6431</v>
      </c>
      <c r="D681" s="22">
        <v>194</v>
      </c>
      <c r="E681" s="22">
        <v>62</v>
      </c>
      <c r="F681" s="144">
        <v>83810</v>
      </c>
      <c r="G681" s="144" t="s">
        <v>3688</v>
      </c>
      <c r="H681" s="144" t="s">
        <v>3699</v>
      </c>
      <c r="I681" s="144" t="s">
        <v>5317</v>
      </c>
      <c r="J681" s="144" t="s">
        <v>5314</v>
      </c>
      <c r="K681" s="144">
        <f t="shared" si="740"/>
        <v>6.9</v>
      </c>
      <c r="L681" s="157">
        <v>427.8</v>
      </c>
      <c r="M681" s="171"/>
      <c r="N681" s="171">
        <v>0.376811594202899</v>
      </c>
      <c r="O681" s="171"/>
      <c r="P681" s="171">
        <v>0.536231884057971</v>
      </c>
      <c r="Q681" s="171"/>
      <c r="R681" s="171">
        <v>0.0869565217391304</v>
      </c>
      <c r="S681" s="171"/>
      <c r="T681" s="171"/>
      <c r="U681" s="171"/>
      <c r="V681" s="171"/>
      <c r="W681" s="22">
        <v>62</v>
      </c>
      <c r="X681" s="29">
        <v>495.556129032258</v>
      </c>
      <c r="Y681" s="29">
        <v>30724.48</v>
      </c>
      <c r="Z681" s="36">
        <v>9063.78</v>
      </c>
      <c r="AA681" s="36">
        <f t="shared" si="741"/>
        <v>62</v>
      </c>
      <c r="AB681" s="29"/>
      <c r="AC681" s="29" t="e">
        <f t="shared" si="742"/>
        <v>#REF!</v>
      </c>
      <c r="AD681" s="29" t="e">
        <f t="shared" si="743"/>
        <v>#REF!</v>
      </c>
      <c r="AE681" s="172" t="e">
        <f t="shared" si="744"/>
        <v>#REF!</v>
      </c>
      <c r="AF681" s="28"/>
      <c r="AG681" s="24">
        <v>3</v>
      </c>
      <c r="AH681" s="173">
        <f t="shared" si="745"/>
        <v>1</v>
      </c>
      <c r="AI681" s="173" t="s">
        <v>5318</v>
      </c>
      <c r="AJ681" s="173">
        <f t="shared" si="746"/>
        <v>2</v>
      </c>
      <c r="AK681" s="134">
        <f t="shared" si="747"/>
        <v>6.9</v>
      </c>
      <c r="AL681" s="174">
        <f t="shared" ref="AL681:AU681" si="784">M681</f>
        <v>0</v>
      </c>
      <c r="AM681" s="174">
        <f t="shared" si="784"/>
        <v>0.376811594202899</v>
      </c>
      <c r="AN681" s="174">
        <f t="shared" si="784"/>
        <v>0</v>
      </c>
      <c r="AO681" s="174">
        <f t="shared" si="784"/>
        <v>0.536231884057971</v>
      </c>
      <c r="AP681" s="174">
        <f t="shared" si="784"/>
        <v>0</v>
      </c>
      <c r="AQ681" s="174">
        <f t="shared" si="784"/>
        <v>0.0869565217391304</v>
      </c>
      <c r="AR681" s="174">
        <f t="shared" si="784"/>
        <v>0</v>
      </c>
      <c r="AS681" s="174">
        <f t="shared" si="784"/>
        <v>0</v>
      </c>
      <c r="AT681" s="174">
        <f t="shared" si="784"/>
        <v>0</v>
      </c>
      <c r="AU681" s="174">
        <f t="shared" si="784"/>
        <v>0</v>
      </c>
      <c r="AV681" s="175">
        <f t="shared" si="749"/>
        <v>1</v>
      </c>
      <c r="AW681" s="176" t="e">
        <f>#REF!/1000</f>
        <v>#REF!</v>
      </c>
      <c r="AX681" s="176" t="e">
        <f>#REF!/1000</f>
        <v>#REF!</v>
      </c>
      <c r="AY681" s="176" t="e">
        <f>#REF!/1000</f>
        <v>#REF!</v>
      </c>
      <c r="AZ681" s="176" t="e">
        <f>#REF!/1000</f>
        <v>#REF!</v>
      </c>
      <c r="BA681" s="176" t="e">
        <f>#REF!/1000</f>
        <v>#REF!</v>
      </c>
      <c r="BB681" s="176" t="e">
        <f>#REF!/1000</f>
        <v>#REF!</v>
      </c>
      <c r="BC681" s="176" t="e">
        <f>#REF!/1000</f>
        <v>#REF!</v>
      </c>
      <c r="BD681" s="176" t="e">
        <f>#REF!/1000</f>
        <v>#REF!</v>
      </c>
      <c r="BE681" s="177" t="e">
        <f>#REF!/1000</f>
        <v>#REF!</v>
      </c>
      <c r="BF681" s="177" t="e">
        <f>#REF!/1000</f>
        <v>#REF!</v>
      </c>
      <c r="BG681" s="178" t="e">
        <f t="shared" si="750"/>
        <v>#REF!</v>
      </c>
    </row>
    <row r="682" ht="16" customHeight="1" spans="1:59">
      <c r="A682" s="22">
        <v>676</v>
      </c>
      <c r="B682" s="39" t="s">
        <v>6432</v>
      </c>
      <c r="C682" s="68" t="s">
        <v>6433</v>
      </c>
      <c r="D682" s="22">
        <v>194</v>
      </c>
      <c r="E682" s="22">
        <v>34</v>
      </c>
      <c r="F682" s="144">
        <v>84313</v>
      </c>
      <c r="G682" s="144" t="s">
        <v>3688</v>
      </c>
      <c r="H682" s="144" t="s">
        <v>3699</v>
      </c>
      <c r="I682" s="144" t="s">
        <v>5317</v>
      </c>
      <c r="J682" s="144" t="s">
        <v>5314</v>
      </c>
      <c r="K682" s="144">
        <f t="shared" si="740"/>
        <v>2</v>
      </c>
      <c r="L682" s="157">
        <v>68</v>
      </c>
      <c r="M682" s="171"/>
      <c r="N682" s="171">
        <v>0.3</v>
      </c>
      <c r="O682" s="171">
        <v>0.4</v>
      </c>
      <c r="P682" s="171">
        <v>0.1</v>
      </c>
      <c r="Q682" s="171"/>
      <c r="R682" s="171">
        <v>0.05</v>
      </c>
      <c r="S682" s="171">
        <v>0.15</v>
      </c>
      <c r="T682" s="171"/>
      <c r="U682" s="171"/>
      <c r="V682" s="171"/>
      <c r="W682" s="22">
        <v>34</v>
      </c>
      <c r="X682" s="29">
        <v>342.495294117647</v>
      </c>
      <c r="Y682" s="29">
        <v>11644.84</v>
      </c>
      <c r="Z682" s="36">
        <v>3313.64</v>
      </c>
      <c r="AA682" s="36">
        <f t="shared" si="741"/>
        <v>34</v>
      </c>
      <c r="AB682" s="29"/>
      <c r="AC682" s="29" t="e">
        <f t="shared" si="742"/>
        <v>#REF!</v>
      </c>
      <c r="AD682" s="29" t="e">
        <f t="shared" si="743"/>
        <v>#REF!</v>
      </c>
      <c r="AE682" s="172" t="e">
        <f t="shared" si="744"/>
        <v>#REF!</v>
      </c>
      <c r="AF682" s="28"/>
      <c r="AG682" s="24">
        <v>40</v>
      </c>
      <c r="AH682" s="173">
        <f t="shared" si="745"/>
        <v>1</v>
      </c>
      <c r="AI682" s="173"/>
      <c r="AJ682" s="173">
        <f t="shared" si="746"/>
        <v>39</v>
      </c>
      <c r="AK682" s="134">
        <f t="shared" si="747"/>
        <v>2</v>
      </c>
      <c r="AL682" s="174">
        <f t="shared" ref="AL682:AU682" si="785">M682</f>
        <v>0</v>
      </c>
      <c r="AM682" s="174">
        <f t="shared" si="785"/>
        <v>0.3</v>
      </c>
      <c r="AN682" s="174">
        <f t="shared" si="785"/>
        <v>0.4</v>
      </c>
      <c r="AO682" s="174">
        <f t="shared" si="785"/>
        <v>0.1</v>
      </c>
      <c r="AP682" s="174">
        <f t="shared" si="785"/>
        <v>0</v>
      </c>
      <c r="AQ682" s="174">
        <f t="shared" si="785"/>
        <v>0.05</v>
      </c>
      <c r="AR682" s="174">
        <f t="shared" si="785"/>
        <v>0.15</v>
      </c>
      <c r="AS682" s="174">
        <f t="shared" si="785"/>
        <v>0</v>
      </c>
      <c r="AT682" s="174">
        <f t="shared" si="785"/>
        <v>0</v>
      </c>
      <c r="AU682" s="174">
        <f t="shared" si="785"/>
        <v>0</v>
      </c>
      <c r="AV682" s="175">
        <f t="shared" si="749"/>
        <v>1</v>
      </c>
      <c r="AW682" s="176" t="e">
        <f>#REF!/1000</f>
        <v>#REF!</v>
      </c>
      <c r="AX682" s="176" t="e">
        <f>#REF!/1000</f>
        <v>#REF!</v>
      </c>
      <c r="AY682" s="176" t="e">
        <f>#REF!/1000</f>
        <v>#REF!</v>
      </c>
      <c r="AZ682" s="176" t="e">
        <f>#REF!/1000</f>
        <v>#REF!</v>
      </c>
      <c r="BA682" s="176" t="e">
        <f>#REF!/1000</f>
        <v>#REF!</v>
      </c>
      <c r="BB682" s="176" t="e">
        <f>#REF!/1000</f>
        <v>#REF!</v>
      </c>
      <c r="BC682" s="176" t="e">
        <f>#REF!/1000</f>
        <v>#REF!</v>
      </c>
      <c r="BD682" s="176" t="e">
        <f>#REF!/1000</f>
        <v>#REF!</v>
      </c>
      <c r="BE682" s="177" t="e">
        <f>#REF!/1000</f>
        <v>#REF!</v>
      </c>
      <c r="BF682" s="177" t="e">
        <f>#REF!/1000</f>
        <v>#REF!</v>
      </c>
      <c r="BG682" s="178" t="e">
        <f t="shared" si="750"/>
        <v>#REF!</v>
      </c>
    </row>
    <row r="683" ht="16" customHeight="1" spans="1:59">
      <c r="A683" s="22">
        <v>677</v>
      </c>
      <c r="B683" s="39" t="s">
        <v>6434</v>
      </c>
      <c r="C683" s="68" t="s">
        <v>6435</v>
      </c>
      <c r="D683" s="22">
        <v>194</v>
      </c>
      <c r="E683" s="22">
        <v>14</v>
      </c>
      <c r="F683" s="144">
        <v>84301</v>
      </c>
      <c r="G683" s="144" t="s">
        <v>3688</v>
      </c>
      <c r="H683" s="144" t="s">
        <v>3699</v>
      </c>
      <c r="I683" s="144" t="s">
        <v>5317</v>
      </c>
      <c r="J683" s="144" t="s">
        <v>5314</v>
      </c>
      <c r="K683" s="144">
        <f t="shared" si="740"/>
        <v>2</v>
      </c>
      <c r="L683" s="157">
        <v>28</v>
      </c>
      <c r="M683" s="171"/>
      <c r="N683" s="171">
        <v>0.3</v>
      </c>
      <c r="O683" s="171">
        <v>0.4</v>
      </c>
      <c r="P683" s="171">
        <v>0.1</v>
      </c>
      <c r="Q683" s="171"/>
      <c r="R683" s="171">
        <v>0.05</v>
      </c>
      <c r="S683" s="171">
        <v>0.15</v>
      </c>
      <c r="T683" s="171"/>
      <c r="U683" s="171"/>
      <c r="V683" s="171"/>
      <c r="W683" s="22">
        <v>14</v>
      </c>
      <c r="X683" s="29">
        <v>273.217142857143</v>
      </c>
      <c r="Y683" s="29">
        <v>3825.04</v>
      </c>
      <c r="Z683" s="36">
        <v>1091.58</v>
      </c>
      <c r="AA683" s="36">
        <f t="shared" si="741"/>
        <v>14</v>
      </c>
      <c r="AB683" s="29"/>
      <c r="AC683" s="29" t="e">
        <f t="shared" si="742"/>
        <v>#REF!</v>
      </c>
      <c r="AD683" s="29" t="e">
        <f t="shared" si="743"/>
        <v>#REF!</v>
      </c>
      <c r="AE683" s="172" t="e">
        <f t="shared" si="744"/>
        <v>#REF!</v>
      </c>
      <c r="AF683" s="28"/>
      <c r="AG683" s="24">
        <v>40</v>
      </c>
      <c r="AH683" s="173">
        <f t="shared" si="745"/>
        <v>1</v>
      </c>
      <c r="AI683" s="173"/>
      <c r="AJ683" s="173">
        <f t="shared" si="746"/>
        <v>39</v>
      </c>
      <c r="AK683" s="134">
        <f t="shared" si="747"/>
        <v>2</v>
      </c>
      <c r="AL683" s="174">
        <f t="shared" ref="AL683:AU683" si="786">M683</f>
        <v>0</v>
      </c>
      <c r="AM683" s="174">
        <f t="shared" si="786"/>
        <v>0.3</v>
      </c>
      <c r="AN683" s="174">
        <f t="shared" si="786"/>
        <v>0.4</v>
      </c>
      <c r="AO683" s="174">
        <f t="shared" si="786"/>
        <v>0.1</v>
      </c>
      <c r="AP683" s="174">
        <f t="shared" si="786"/>
        <v>0</v>
      </c>
      <c r="AQ683" s="174">
        <f t="shared" si="786"/>
        <v>0.05</v>
      </c>
      <c r="AR683" s="174">
        <f t="shared" si="786"/>
        <v>0.15</v>
      </c>
      <c r="AS683" s="174">
        <f t="shared" si="786"/>
        <v>0</v>
      </c>
      <c r="AT683" s="174">
        <f t="shared" si="786"/>
        <v>0</v>
      </c>
      <c r="AU683" s="174">
        <f t="shared" si="786"/>
        <v>0</v>
      </c>
      <c r="AV683" s="175">
        <f t="shared" si="749"/>
        <v>1</v>
      </c>
      <c r="AW683" s="176" t="e">
        <f>#REF!/1000</f>
        <v>#REF!</v>
      </c>
      <c r="AX683" s="176" t="e">
        <f>#REF!/1000</f>
        <v>#REF!</v>
      </c>
      <c r="AY683" s="176" t="e">
        <f>#REF!/1000</f>
        <v>#REF!</v>
      </c>
      <c r="AZ683" s="176" t="e">
        <f>#REF!/1000</f>
        <v>#REF!</v>
      </c>
      <c r="BA683" s="176" t="e">
        <f>#REF!/1000</f>
        <v>#REF!</v>
      </c>
      <c r="BB683" s="176" t="e">
        <f>#REF!/1000</f>
        <v>#REF!</v>
      </c>
      <c r="BC683" s="176" t="e">
        <f>#REF!/1000</f>
        <v>#REF!</v>
      </c>
      <c r="BD683" s="176" t="e">
        <f>#REF!/1000</f>
        <v>#REF!</v>
      </c>
      <c r="BE683" s="177" t="e">
        <f>#REF!/1000</f>
        <v>#REF!</v>
      </c>
      <c r="BF683" s="177" t="e">
        <f>#REF!/1000</f>
        <v>#REF!</v>
      </c>
      <c r="BG683" s="178" t="e">
        <f t="shared" si="750"/>
        <v>#REF!</v>
      </c>
    </row>
    <row r="684" ht="16" customHeight="1" spans="1:59">
      <c r="A684" s="22">
        <v>678</v>
      </c>
      <c r="B684" s="39" t="s">
        <v>6436</v>
      </c>
      <c r="C684" s="68" t="s">
        <v>6437</v>
      </c>
      <c r="D684" s="22">
        <v>123</v>
      </c>
      <c r="E684" s="22">
        <v>1</v>
      </c>
      <c r="F684" s="144">
        <v>83857</v>
      </c>
      <c r="G684" s="144" t="s">
        <v>3688</v>
      </c>
      <c r="H684" s="144" t="s">
        <v>3699</v>
      </c>
      <c r="I684" s="144" t="s">
        <v>5317</v>
      </c>
      <c r="J684" s="144" t="s">
        <v>5314</v>
      </c>
      <c r="K684" s="144">
        <f t="shared" si="740"/>
        <v>3</v>
      </c>
      <c r="L684" s="157">
        <v>3</v>
      </c>
      <c r="M684" s="171"/>
      <c r="N684" s="171">
        <v>0.4</v>
      </c>
      <c r="O684" s="171">
        <v>0.05</v>
      </c>
      <c r="P684" s="171">
        <v>0.3</v>
      </c>
      <c r="Q684" s="171"/>
      <c r="R684" s="171">
        <v>0.1</v>
      </c>
      <c r="S684" s="171">
        <v>0.15</v>
      </c>
      <c r="T684" s="171"/>
      <c r="U684" s="171"/>
      <c r="V684" s="171"/>
      <c r="W684" s="22">
        <v>1</v>
      </c>
      <c r="X684" s="29">
        <v>177.02</v>
      </c>
      <c r="Y684" s="29">
        <v>177.02</v>
      </c>
      <c r="Z684" s="36">
        <v>48.73</v>
      </c>
      <c r="AA684" s="36">
        <f t="shared" si="741"/>
        <v>1</v>
      </c>
      <c r="AB684" s="29"/>
      <c r="AC684" s="29" t="e">
        <f t="shared" si="742"/>
        <v>#REF!</v>
      </c>
      <c r="AD684" s="29" t="e">
        <f t="shared" si="743"/>
        <v>#REF!</v>
      </c>
      <c r="AE684" s="172" t="e">
        <f t="shared" si="744"/>
        <v>#REF!</v>
      </c>
      <c r="AF684" s="28"/>
      <c r="AG684" s="24">
        <v>3</v>
      </c>
      <c r="AH684" s="173">
        <f t="shared" si="745"/>
        <v>1</v>
      </c>
      <c r="AI684" s="173"/>
      <c r="AJ684" s="173">
        <f t="shared" si="746"/>
        <v>2</v>
      </c>
      <c r="AK684" s="134">
        <f t="shared" si="747"/>
        <v>3</v>
      </c>
      <c r="AL684" s="174">
        <f t="shared" ref="AL684:AU684" si="787">M684</f>
        <v>0</v>
      </c>
      <c r="AM684" s="174">
        <f t="shared" si="787"/>
        <v>0.4</v>
      </c>
      <c r="AN684" s="174">
        <f t="shared" si="787"/>
        <v>0.05</v>
      </c>
      <c r="AO684" s="174">
        <f t="shared" si="787"/>
        <v>0.3</v>
      </c>
      <c r="AP684" s="174">
        <f t="shared" si="787"/>
        <v>0</v>
      </c>
      <c r="AQ684" s="174">
        <f t="shared" si="787"/>
        <v>0.1</v>
      </c>
      <c r="AR684" s="174">
        <f t="shared" si="787"/>
        <v>0.15</v>
      </c>
      <c r="AS684" s="174">
        <f t="shared" si="787"/>
        <v>0</v>
      </c>
      <c r="AT684" s="174">
        <f t="shared" si="787"/>
        <v>0</v>
      </c>
      <c r="AU684" s="174">
        <f t="shared" si="787"/>
        <v>0</v>
      </c>
      <c r="AV684" s="175">
        <f t="shared" si="749"/>
        <v>1</v>
      </c>
      <c r="AW684" s="176" t="e">
        <f>#REF!/1000</f>
        <v>#REF!</v>
      </c>
      <c r="AX684" s="176" t="e">
        <f>#REF!/1000</f>
        <v>#REF!</v>
      </c>
      <c r="AY684" s="176" t="e">
        <f>#REF!/1000</f>
        <v>#REF!</v>
      </c>
      <c r="AZ684" s="176" t="e">
        <f>#REF!/1000</f>
        <v>#REF!</v>
      </c>
      <c r="BA684" s="176" t="e">
        <f>#REF!/1000</f>
        <v>#REF!</v>
      </c>
      <c r="BB684" s="176" t="e">
        <f>#REF!/1000</f>
        <v>#REF!</v>
      </c>
      <c r="BC684" s="176" t="e">
        <f>#REF!/1000</f>
        <v>#REF!</v>
      </c>
      <c r="BD684" s="176" t="e">
        <f>#REF!/1000</f>
        <v>#REF!</v>
      </c>
      <c r="BE684" s="177" t="e">
        <f>#REF!/1000</f>
        <v>#REF!</v>
      </c>
      <c r="BF684" s="177" t="e">
        <f>#REF!/1000</f>
        <v>#REF!</v>
      </c>
      <c r="BG684" s="178" t="e">
        <f t="shared" si="750"/>
        <v>#REF!</v>
      </c>
    </row>
    <row r="685" ht="16" customHeight="1" spans="1:59">
      <c r="A685" s="22">
        <v>679</v>
      </c>
      <c r="B685" s="39" t="s">
        <v>736</v>
      </c>
      <c r="C685" s="68" t="s">
        <v>737</v>
      </c>
      <c r="D685" s="22">
        <v>137</v>
      </c>
      <c r="E685" s="22">
        <v>1</v>
      </c>
      <c r="F685" s="144">
        <v>2403314390</v>
      </c>
      <c r="G685" s="144" t="s">
        <v>3704</v>
      </c>
      <c r="H685" s="144" t="s">
        <v>3704</v>
      </c>
      <c r="I685" s="144" t="s">
        <v>5352</v>
      </c>
      <c r="J685" s="144" t="s">
        <v>5314</v>
      </c>
      <c r="K685" s="144">
        <f t="shared" si="740"/>
        <v>2</v>
      </c>
      <c r="L685" s="157">
        <v>2</v>
      </c>
      <c r="M685" s="171"/>
      <c r="N685" s="171">
        <v>0.4</v>
      </c>
      <c r="O685" s="171">
        <v>0.05</v>
      </c>
      <c r="P685" s="171">
        <v>0.3</v>
      </c>
      <c r="Q685" s="171"/>
      <c r="R685" s="171">
        <v>0.1</v>
      </c>
      <c r="S685" s="171">
        <v>0.15</v>
      </c>
      <c r="T685" s="171"/>
      <c r="U685" s="171"/>
      <c r="V685" s="171"/>
      <c r="W685" s="22">
        <v>1</v>
      </c>
      <c r="X685" s="29">
        <v>8376.07</v>
      </c>
      <c r="Y685" s="29">
        <v>8376.07</v>
      </c>
      <c r="Z685" s="36">
        <v>2379.67</v>
      </c>
      <c r="AA685" s="36">
        <f t="shared" si="741"/>
        <v>1</v>
      </c>
      <c r="AB685" s="29"/>
      <c r="AC685" s="29" t="e">
        <f t="shared" si="742"/>
        <v>#REF!</v>
      </c>
      <c r="AD685" s="29" t="e">
        <f t="shared" si="743"/>
        <v>#REF!</v>
      </c>
      <c r="AE685" s="172" t="e">
        <f t="shared" si="744"/>
        <v>#REF!</v>
      </c>
      <c r="AF685" s="28"/>
      <c r="AG685" s="24">
        <v>3</v>
      </c>
      <c r="AH685" s="173">
        <f t="shared" si="745"/>
        <v>1</v>
      </c>
      <c r="AI685" s="173"/>
      <c r="AJ685" s="173">
        <f t="shared" si="746"/>
        <v>2</v>
      </c>
      <c r="AK685" s="134">
        <f t="shared" si="747"/>
        <v>2</v>
      </c>
      <c r="AL685" s="174">
        <f t="shared" ref="AL685:AU685" si="788">M685</f>
        <v>0</v>
      </c>
      <c r="AM685" s="174">
        <f t="shared" si="788"/>
        <v>0.4</v>
      </c>
      <c r="AN685" s="174">
        <f t="shared" si="788"/>
        <v>0.05</v>
      </c>
      <c r="AO685" s="174">
        <f t="shared" si="788"/>
        <v>0.3</v>
      </c>
      <c r="AP685" s="174">
        <f t="shared" si="788"/>
        <v>0</v>
      </c>
      <c r="AQ685" s="174">
        <f t="shared" si="788"/>
        <v>0.1</v>
      </c>
      <c r="AR685" s="174">
        <f t="shared" si="788"/>
        <v>0.15</v>
      </c>
      <c r="AS685" s="174">
        <f t="shared" si="788"/>
        <v>0</v>
      </c>
      <c r="AT685" s="174">
        <f t="shared" si="788"/>
        <v>0</v>
      </c>
      <c r="AU685" s="174">
        <f t="shared" si="788"/>
        <v>0</v>
      </c>
      <c r="AV685" s="175">
        <f t="shared" si="749"/>
        <v>1</v>
      </c>
      <c r="AW685" s="176" t="e">
        <f>#REF!/1000</f>
        <v>#REF!</v>
      </c>
      <c r="AX685" s="176" t="e">
        <f>#REF!/1000</f>
        <v>#REF!</v>
      </c>
      <c r="AY685" s="176" t="e">
        <f>#REF!/1000</f>
        <v>#REF!</v>
      </c>
      <c r="AZ685" s="176" t="e">
        <f>#REF!/1000</f>
        <v>#REF!</v>
      </c>
      <c r="BA685" s="176" t="e">
        <f>#REF!/1000</f>
        <v>#REF!</v>
      </c>
      <c r="BB685" s="176" t="e">
        <f>#REF!/1000</f>
        <v>#REF!</v>
      </c>
      <c r="BC685" s="176" t="e">
        <f>#REF!/1000</f>
        <v>#REF!</v>
      </c>
      <c r="BD685" s="176" t="e">
        <f>#REF!/1000</f>
        <v>#REF!</v>
      </c>
      <c r="BE685" s="177" t="e">
        <f>#REF!/1000</f>
        <v>#REF!</v>
      </c>
      <c r="BF685" s="177" t="e">
        <f>#REF!/1000</f>
        <v>#REF!</v>
      </c>
      <c r="BG685" s="178" t="e">
        <f t="shared" si="750"/>
        <v>#REF!</v>
      </c>
    </row>
    <row r="686" ht="16" customHeight="1" spans="1:59">
      <c r="A686" s="22">
        <v>680</v>
      </c>
      <c r="B686" s="39" t="s">
        <v>6438</v>
      </c>
      <c r="C686" s="68" t="s">
        <v>6439</v>
      </c>
      <c r="D686" s="22">
        <v>121</v>
      </c>
      <c r="E686" s="22">
        <v>4</v>
      </c>
      <c r="F686" s="144">
        <v>85047</v>
      </c>
      <c r="G686" s="144" t="s">
        <v>3704</v>
      </c>
      <c r="H686" s="144" t="s">
        <v>3704</v>
      </c>
      <c r="I686" s="144" t="s">
        <v>5321</v>
      </c>
      <c r="J686" s="144" t="s">
        <v>5314</v>
      </c>
      <c r="K686" s="144">
        <f t="shared" si="740"/>
        <v>1.28</v>
      </c>
      <c r="L686" s="157">
        <v>5.12</v>
      </c>
      <c r="M686" s="171"/>
      <c r="N686" s="171">
        <v>0.3984375</v>
      </c>
      <c r="O686" s="171">
        <v>0.05078125</v>
      </c>
      <c r="P686" s="171">
        <v>0.30078125</v>
      </c>
      <c r="Q686" s="171"/>
      <c r="R686" s="171">
        <v>0.099609375</v>
      </c>
      <c r="S686" s="171">
        <v>0.150390625</v>
      </c>
      <c r="T686" s="171"/>
      <c r="U686" s="171"/>
      <c r="V686" s="171"/>
      <c r="W686" s="22">
        <v>4</v>
      </c>
      <c r="X686" s="29">
        <v>8214.415</v>
      </c>
      <c r="Y686" s="29">
        <v>32857.66</v>
      </c>
      <c r="Z686" s="36">
        <v>13254.6</v>
      </c>
      <c r="AA686" s="36">
        <f t="shared" si="741"/>
        <v>4</v>
      </c>
      <c r="AB686" s="29"/>
      <c r="AC686" s="29" t="e">
        <f t="shared" si="742"/>
        <v>#REF!</v>
      </c>
      <c r="AD686" s="29" t="e">
        <f t="shared" si="743"/>
        <v>#REF!</v>
      </c>
      <c r="AE686" s="172" t="e">
        <f t="shared" si="744"/>
        <v>#REF!</v>
      </c>
      <c r="AF686" s="28"/>
      <c r="AG686" s="24">
        <v>5.12</v>
      </c>
      <c r="AH686" s="173">
        <f t="shared" si="745"/>
        <v>1</v>
      </c>
      <c r="AI686" s="173">
        <v>5.12</v>
      </c>
      <c r="AJ686" s="173">
        <f t="shared" si="746"/>
        <v>4.12</v>
      </c>
      <c r="AK686" s="134">
        <f t="shared" si="747"/>
        <v>1.28</v>
      </c>
      <c r="AL686" s="174">
        <f t="shared" ref="AL686:AU686" si="789">M686</f>
        <v>0</v>
      </c>
      <c r="AM686" s="174">
        <f t="shared" si="789"/>
        <v>0.3984375</v>
      </c>
      <c r="AN686" s="174">
        <f t="shared" si="789"/>
        <v>0.05078125</v>
      </c>
      <c r="AO686" s="174">
        <f t="shared" si="789"/>
        <v>0.30078125</v>
      </c>
      <c r="AP686" s="174">
        <f t="shared" si="789"/>
        <v>0</v>
      </c>
      <c r="AQ686" s="174">
        <f t="shared" si="789"/>
        <v>0.099609375</v>
      </c>
      <c r="AR686" s="174">
        <f t="shared" si="789"/>
        <v>0.150390625</v>
      </c>
      <c r="AS686" s="174">
        <f t="shared" si="789"/>
        <v>0</v>
      </c>
      <c r="AT686" s="174">
        <f t="shared" si="789"/>
        <v>0</v>
      </c>
      <c r="AU686" s="174">
        <f t="shared" si="789"/>
        <v>0</v>
      </c>
      <c r="AV686" s="175">
        <f t="shared" si="749"/>
        <v>1</v>
      </c>
      <c r="AW686" s="176" t="e">
        <f>#REF!/1000</f>
        <v>#REF!</v>
      </c>
      <c r="AX686" s="176" t="e">
        <f>#REF!/1000</f>
        <v>#REF!</v>
      </c>
      <c r="AY686" s="176" t="e">
        <f>#REF!/1000</f>
        <v>#REF!</v>
      </c>
      <c r="AZ686" s="176" t="e">
        <f>#REF!/1000</f>
        <v>#REF!</v>
      </c>
      <c r="BA686" s="176" t="e">
        <f>#REF!/1000</f>
        <v>#REF!</v>
      </c>
      <c r="BB686" s="176" t="e">
        <f>#REF!/1000</f>
        <v>#REF!</v>
      </c>
      <c r="BC686" s="176" t="e">
        <f>#REF!/1000</f>
        <v>#REF!</v>
      </c>
      <c r="BD686" s="176" t="e">
        <f>#REF!/1000</f>
        <v>#REF!</v>
      </c>
      <c r="BE686" s="177" t="e">
        <f>#REF!/1000</f>
        <v>#REF!</v>
      </c>
      <c r="BF686" s="177" t="e">
        <f>#REF!/1000</f>
        <v>#REF!</v>
      </c>
      <c r="BG686" s="178" t="e">
        <f t="shared" si="750"/>
        <v>#REF!</v>
      </c>
    </row>
    <row r="687" ht="16" customHeight="1" spans="1:59">
      <c r="A687" s="22">
        <v>681</v>
      </c>
      <c r="B687" s="39" t="s">
        <v>732</v>
      </c>
      <c r="C687" s="68" t="s">
        <v>733</v>
      </c>
      <c r="D687" s="22">
        <v>145</v>
      </c>
      <c r="E687" s="22">
        <v>5</v>
      </c>
      <c r="F687" s="144">
        <v>2403314915</v>
      </c>
      <c r="G687" s="144" t="s">
        <v>3704</v>
      </c>
      <c r="H687" s="144" t="s">
        <v>3704</v>
      </c>
      <c r="I687" s="144" t="s">
        <v>5352</v>
      </c>
      <c r="J687" s="144" t="s">
        <v>5314</v>
      </c>
      <c r="K687" s="144">
        <f t="shared" si="740"/>
        <v>2</v>
      </c>
      <c r="L687" s="157">
        <v>10</v>
      </c>
      <c r="M687" s="171"/>
      <c r="N687" s="171">
        <v>0.4</v>
      </c>
      <c r="O687" s="171">
        <v>0.05</v>
      </c>
      <c r="P687" s="171">
        <v>0.3</v>
      </c>
      <c r="Q687" s="171"/>
      <c r="R687" s="171">
        <v>0.1</v>
      </c>
      <c r="S687" s="171">
        <v>0.15</v>
      </c>
      <c r="T687" s="171"/>
      <c r="U687" s="171"/>
      <c r="V687" s="171"/>
      <c r="W687" s="22">
        <v>5</v>
      </c>
      <c r="X687" s="29">
        <v>7943.236</v>
      </c>
      <c r="Y687" s="29">
        <v>39716.18</v>
      </c>
      <c r="Z687" s="36">
        <v>16689.1</v>
      </c>
      <c r="AA687" s="36">
        <f t="shared" si="741"/>
        <v>5</v>
      </c>
      <c r="AB687" s="29"/>
      <c r="AC687" s="29" t="e">
        <f t="shared" si="742"/>
        <v>#REF!</v>
      </c>
      <c r="AD687" s="29" t="e">
        <f t="shared" si="743"/>
        <v>#REF!</v>
      </c>
      <c r="AE687" s="172" t="e">
        <f t="shared" si="744"/>
        <v>#REF!</v>
      </c>
      <c r="AF687" s="28"/>
      <c r="AG687" s="24">
        <v>3</v>
      </c>
      <c r="AH687" s="173">
        <f t="shared" si="745"/>
        <v>1</v>
      </c>
      <c r="AI687" s="173"/>
      <c r="AJ687" s="173">
        <f t="shared" si="746"/>
        <v>2</v>
      </c>
      <c r="AK687" s="134">
        <f t="shared" si="747"/>
        <v>2</v>
      </c>
      <c r="AL687" s="174">
        <f t="shared" ref="AL687:AU687" si="790">M687</f>
        <v>0</v>
      </c>
      <c r="AM687" s="174">
        <f t="shared" si="790"/>
        <v>0.4</v>
      </c>
      <c r="AN687" s="174">
        <f t="shared" si="790"/>
        <v>0.05</v>
      </c>
      <c r="AO687" s="174">
        <f t="shared" si="790"/>
        <v>0.3</v>
      </c>
      <c r="AP687" s="174">
        <f t="shared" si="790"/>
        <v>0</v>
      </c>
      <c r="AQ687" s="174">
        <f t="shared" si="790"/>
        <v>0.1</v>
      </c>
      <c r="AR687" s="174">
        <f t="shared" si="790"/>
        <v>0.15</v>
      </c>
      <c r="AS687" s="174">
        <f t="shared" si="790"/>
        <v>0</v>
      </c>
      <c r="AT687" s="174">
        <f t="shared" si="790"/>
        <v>0</v>
      </c>
      <c r="AU687" s="174">
        <f t="shared" si="790"/>
        <v>0</v>
      </c>
      <c r="AV687" s="175">
        <f t="shared" si="749"/>
        <v>1</v>
      </c>
      <c r="AW687" s="176" t="e">
        <f>#REF!/1000</f>
        <v>#REF!</v>
      </c>
      <c r="AX687" s="176" t="e">
        <f>#REF!/1000</f>
        <v>#REF!</v>
      </c>
      <c r="AY687" s="176" t="e">
        <f>#REF!/1000</f>
        <v>#REF!</v>
      </c>
      <c r="AZ687" s="176" t="e">
        <f>#REF!/1000</f>
        <v>#REF!</v>
      </c>
      <c r="BA687" s="176" t="e">
        <f>#REF!/1000</f>
        <v>#REF!</v>
      </c>
      <c r="BB687" s="176" t="e">
        <f>#REF!/1000</f>
        <v>#REF!</v>
      </c>
      <c r="BC687" s="176" t="e">
        <f>#REF!/1000</f>
        <v>#REF!</v>
      </c>
      <c r="BD687" s="176" t="e">
        <f>#REF!/1000</f>
        <v>#REF!</v>
      </c>
      <c r="BE687" s="177" t="e">
        <f>#REF!/1000</f>
        <v>#REF!</v>
      </c>
      <c r="BF687" s="177" t="e">
        <f>#REF!/1000</f>
        <v>#REF!</v>
      </c>
      <c r="BG687" s="178" t="e">
        <f t="shared" si="750"/>
        <v>#REF!</v>
      </c>
    </row>
    <row r="688" ht="16" customHeight="1" spans="1:59">
      <c r="A688" s="22">
        <v>682</v>
      </c>
      <c r="B688" s="39" t="s">
        <v>724</v>
      </c>
      <c r="C688" s="68" t="s">
        <v>725</v>
      </c>
      <c r="D688" s="22">
        <v>145</v>
      </c>
      <c r="E688" s="22">
        <v>1</v>
      </c>
      <c r="F688" s="144">
        <v>2403314838</v>
      </c>
      <c r="G688" s="144" t="s">
        <v>3704</v>
      </c>
      <c r="H688" s="144" t="s">
        <v>3704</v>
      </c>
      <c r="I688" s="144" t="s">
        <v>5352</v>
      </c>
      <c r="J688" s="144" t="s">
        <v>5314</v>
      </c>
      <c r="K688" s="144">
        <f t="shared" si="740"/>
        <v>3</v>
      </c>
      <c r="L688" s="157">
        <v>3</v>
      </c>
      <c r="M688" s="171"/>
      <c r="N688" s="171">
        <v>0.4</v>
      </c>
      <c r="O688" s="171">
        <v>0.05</v>
      </c>
      <c r="P688" s="171">
        <v>0.3</v>
      </c>
      <c r="Q688" s="171"/>
      <c r="R688" s="171">
        <v>0.1</v>
      </c>
      <c r="S688" s="171">
        <v>0.15</v>
      </c>
      <c r="T688" s="171"/>
      <c r="U688" s="171"/>
      <c r="V688" s="171"/>
      <c r="W688" s="22">
        <v>1</v>
      </c>
      <c r="X688" s="29">
        <v>3897.44</v>
      </c>
      <c r="Y688" s="29">
        <v>3897.44</v>
      </c>
      <c r="Z688" s="36">
        <v>1141.73</v>
      </c>
      <c r="AA688" s="36">
        <f t="shared" si="741"/>
        <v>1</v>
      </c>
      <c r="AB688" s="29"/>
      <c r="AC688" s="29" t="e">
        <f t="shared" si="742"/>
        <v>#REF!</v>
      </c>
      <c r="AD688" s="29" t="e">
        <f t="shared" si="743"/>
        <v>#REF!</v>
      </c>
      <c r="AE688" s="172" t="e">
        <f t="shared" si="744"/>
        <v>#REF!</v>
      </c>
      <c r="AF688" s="28"/>
      <c r="AG688" s="24">
        <v>3</v>
      </c>
      <c r="AH688" s="173">
        <f t="shared" si="745"/>
        <v>1</v>
      </c>
      <c r="AI688" s="173"/>
      <c r="AJ688" s="173">
        <f t="shared" si="746"/>
        <v>2</v>
      </c>
      <c r="AK688" s="134">
        <f t="shared" si="747"/>
        <v>3</v>
      </c>
      <c r="AL688" s="174">
        <f t="shared" ref="AL688:AU688" si="791">M688</f>
        <v>0</v>
      </c>
      <c r="AM688" s="174">
        <f t="shared" si="791"/>
        <v>0.4</v>
      </c>
      <c r="AN688" s="174">
        <f t="shared" si="791"/>
        <v>0.05</v>
      </c>
      <c r="AO688" s="174">
        <f t="shared" si="791"/>
        <v>0.3</v>
      </c>
      <c r="AP688" s="174">
        <f t="shared" si="791"/>
        <v>0</v>
      </c>
      <c r="AQ688" s="174">
        <f t="shared" si="791"/>
        <v>0.1</v>
      </c>
      <c r="AR688" s="174">
        <f t="shared" si="791"/>
        <v>0.15</v>
      </c>
      <c r="AS688" s="174">
        <f t="shared" si="791"/>
        <v>0</v>
      </c>
      <c r="AT688" s="174">
        <f t="shared" si="791"/>
        <v>0</v>
      </c>
      <c r="AU688" s="174">
        <f t="shared" si="791"/>
        <v>0</v>
      </c>
      <c r="AV688" s="175">
        <f t="shared" si="749"/>
        <v>1</v>
      </c>
      <c r="AW688" s="176" t="e">
        <f>#REF!/1000</f>
        <v>#REF!</v>
      </c>
      <c r="AX688" s="176" t="e">
        <f>#REF!/1000</f>
        <v>#REF!</v>
      </c>
      <c r="AY688" s="176" t="e">
        <f>#REF!/1000</f>
        <v>#REF!</v>
      </c>
      <c r="AZ688" s="176" t="e">
        <f>#REF!/1000</f>
        <v>#REF!</v>
      </c>
      <c r="BA688" s="176" t="e">
        <f>#REF!/1000</f>
        <v>#REF!</v>
      </c>
      <c r="BB688" s="176" t="e">
        <f>#REF!/1000</f>
        <v>#REF!</v>
      </c>
      <c r="BC688" s="176" t="e">
        <f>#REF!/1000</f>
        <v>#REF!</v>
      </c>
      <c r="BD688" s="176" t="e">
        <f>#REF!/1000</f>
        <v>#REF!</v>
      </c>
      <c r="BE688" s="177" t="e">
        <f>#REF!/1000</f>
        <v>#REF!</v>
      </c>
      <c r="BF688" s="177" t="e">
        <f>#REF!/1000</f>
        <v>#REF!</v>
      </c>
      <c r="BG688" s="178" t="e">
        <f t="shared" si="750"/>
        <v>#REF!</v>
      </c>
    </row>
    <row r="689" ht="16" customHeight="1" spans="1:59">
      <c r="A689" s="22">
        <v>683</v>
      </c>
      <c r="B689" s="39" t="s">
        <v>728</v>
      </c>
      <c r="C689" s="68" t="s">
        <v>729</v>
      </c>
      <c r="D689" s="22">
        <v>128</v>
      </c>
      <c r="E689" s="22">
        <v>1</v>
      </c>
      <c r="F689" s="144">
        <v>2403314810</v>
      </c>
      <c r="G689" s="144" t="s">
        <v>3704</v>
      </c>
      <c r="H689" s="144" t="s">
        <v>3704</v>
      </c>
      <c r="I689" s="144" t="s">
        <v>5352</v>
      </c>
      <c r="J689" s="144" t="s">
        <v>5314</v>
      </c>
      <c r="K689" s="144">
        <f t="shared" si="740"/>
        <v>3</v>
      </c>
      <c r="L689" s="157">
        <v>3</v>
      </c>
      <c r="M689" s="171"/>
      <c r="N689" s="171">
        <v>0.4</v>
      </c>
      <c r="O689" s="171">
        <v>0.05</v>
      </c>
      <c r="P689" s="171">
        <v>0.3</v>
      </c>
      <c r="Q689" s="171"/>
      <c r="R689" s="171">
        <v>0.1</v>
      </c>
      <c r="S689" s="171">
        <v>0.15</v>
      </c>
      <c r="T689" s="171"/>
      <c r="U689" s="171"/>
      <c r="V689" s="171"/>
      <c r="W689" s="22">
        <v>1</v>
      </c>
      <c r="X689" s="29">
        <v>3170.94</v>
      </c>
      <c r="Y689" s="29">
        <v>3170.94</v>
      </c>
      <c r="Z689" s="36">
        <v>1020.98</v>
      </c>
      <c r="AA689" s="36">
        <f t="shared" si="741"/>
        <v>1</v>
      </c>
      <c r="AB689" s="29"/>
      <c r="AC689" s="29" t="e">
        <f t="shared" si="742"/>
        <v>#REF!</v>
      </c>
      <c r="AD689" s="29" t="e">
        <f t="shared" si="743"/>
        <v>#REF!</v>
      </c>
      <c r="AE689" s="172" t="e">
        <f t="shared" si="744"/>
        <v>#REF!</v>
      </c>
      <c r="AF689" s="28"/>
      <c r="AG689" s="24">
        <v>3</v>
      </c>
      <c r="AH689" s="173">
        <f t="shared" si="745"/>
        <v>1</v>
      </c>
      <c r="AI689" s="173"/>
      <c r="AJ689" s="173">
        <f t="shared" si="746"/>
        <v>2</v>
      </c>
      <c r="AK689" s="134">
        <f t="shared" si="747"/>
        <v>3</v>
      </c>
      <c r="AL689" s="174">
        <f t="shared" ref="AL689:AU689" si="792">M689</f>
        <v>0</v>
      </c>
      <c r="AM689" s="174">
        <f t="shared" si="792"/>
        <v>0.4</v>
      </c>
      <c r="AN689" s="174">
        <f t="shared" si="792"/>
        <v>0.05</v>
      </c>
      <c r="AO689" s="174">
        <f t="shared" si="792"/>
        <v>0.3</v>
      </c>
      <c r="AP689" s="174">
        <f t="shared" si="792"/>
        <v>0</v>
      </c>
      <c r="AQ689" s="174">
        <f t="shared" si="792"/>
        <v>0.1</v>
      </c>
      <c r="AR689" s="174">
        <f t="shared" si="792"/>
        <v>0.15</v>
      </c>
      <c r="AS689" s="174">
        <f t="shared" si="792"/>
        <v>0</v>
      </c>
      <c r="AT689" s="174">
        <f t="shared" si="792"/>
        <v>0</v>
      </c>
      <c r="AU689" s="174">
        <f t="shared" si="792"/>
        <v>0</v>
      </c>
      <c r="AV689" s="175">
        <f t="shared" si="749"/>
        <v>1</v>
      </c>
      <c r="AW689" s="176" t="e">
        <f>#REF!/1000</f>
        <v>#REF!</v>
      </c>
      <c r="AX689" s="176" t="e">
        <f>#REF!/1000</f>
        <v>#REF!</v>
      </c>
      <c r="AY689" s="176" t="e">
        <f>#REF!/1000</f>
        <v>#REF!</v>
      </c>
      <c r="AZ689" s="176" t="e">
        <f>#REF!/1000</f>
        <v>#REF!</v>
      </c>
      <c r="BA689" s="176" t="e">
        <f>#REF!/1000</f>
        <v>#REF!</v>
      </c>
      <c r="BB689" s="176" t="e">
        <f>#REF!/1000</f>
        <v>#REF!</v>
      </c>
      <c r="BC689" s="176" t="e">
        <f>#REF!/1000</f>
        <v>#REF!</v>
      </c>
      <c r="BD689" s="176" t="e">
        <f>#REF!/1000</f>
        <v>#REF!</v>
      </c>
      <c r="BE689" s="177" t="e">
        <f>#REF!/1000</f>
        <v>#REF!</v>
      </c>
      <c r="BF689" s="177" t="e">
        <f>#REF!/1000</f>
        <v>#REF!</v>
      </c>
      <c r="BG689" s="178" t="e">
        <f t="shared" si="750"/>
        <v>#REF!</v>
      </c>
    </row>
    <row r="690" ht="16" customHeight="1" spans="1:59">
      <c r="A690" s="22">
        <v>684</v>
      </c>
      <c r="B690" s="39" t="s">
        <v>742</v>
      </c>
      <c r="C690" s="68" t="s">
        <v>743</v>
      </c>
      <c r="D690" s="22">
        <v>134</v>
      </c>
      <c r="E690" s="22">
        <v>2</v>
      </c>
      <c r="F690" s="144">
        <v>2403315115</v>
      </c>
      <c r="G690" s="144" t="s">
        <v>3704</v>
      </c>
      <c r="H690" s="144" t="s">
        <v>3704</v>
      </c>
      <c r="I690" s="144" t="s">
        <v>5352</v>
      </c>
      <c r="J690" s="144" t="s">
        <v>5314</v>
      </c>
      <c r="K690" s="144">
        <f t="shared" si="740"/>
        <v>2</v>
      </c>
      <c r="L690" s="157">
        <v>4</v>
      </c>
      <c r="M690" s="171"/>
      <c r="N690" s="171">
        <v>0.4</v>
      </c>
      <c r="O690" s="171">
        <v>0.05</v>
      </c>
      <c r="P690" s="171">
        <v>0.3</v>
      </c>
      <c r="Q690" s="171"/>
      <c r="R690" s="171">
        <v>0.1</v>
      </c>
      <c r="S690" s="171">
        <v>0.15</v>
      </c>
      <c r="T690" s="171"/>
      <c r="U690" s="171"/>
      <c r="V690" s="171"/>
      <c r="W690" s="22">
        <v>2</v>
      </c>
      <c r="X690" s="29">
        <v>2521.37</v>
      </c>
      <c r="Y690" s="29">
        <v>5042.74</v>
      </c>
      <c r="Z690" s="36">
        <v>1825.98</v>
      </c>
      <c r="AA690" s="36">
        <f t="shared" si="741"/>
        <v>2</v>
      </c>
      <c r="AB690" s="29"/>
      <c r="AC690" s="29" t="e">
        <f t="shared" si="742"/>
        <v>#REF!</v>
      </c>
      <c r="AD690" s="29" t="e">
        <f t="shared" si="743"/>
        <v>#REF!</v>
      </c>
      <c r="AE690" s="172" t="e">
        <f t="shared" si="744"/>
        <v>#REF!</v>
      </c>
      <c r="AF690" s="28"/>
      <c r="AG690" s="24">
        <v>3</v>
      </c>
      <c r="AH690" s="173">
        <f t="shared" si="745"/>
        <v>1</v>
      </c>
      <c r="AI690" s="173"/>
      <c r="AJ690" s="173">
        <f t="shared" si="746"/>
        <v>2</v>
      </c>
      <c r="AK690" s="134">
        <f t="shared" si="747"/>
        <v>2</v>
      </c>
      <c r="AL690" s="174">
        <f t="shared" ref="AL690:AU690" si="793">M690</f>
        <v>0</v>
      </c>
      <c r="AM690" s="174">
        <f t="shared" si="793"/>
        <v>0.4</v>
      </c>
      <c r="AN690" s="174">
        <f t="shared" si="793"/>
        <v>0.05</v>
      </c>
      <c r="AO690" s="174">
        <f t="shared" si="793"/>
        <v>0.3</v>
      </c>
      <c r="AP690" s="174">
        <f t="shared" si="793"/>
        <v>0</v>
      </c>
      <c r="AQ690" s="174">
        <f t="shared" si="793"/>
        <v>0.1</v>
      </c>
      <c r="AR690" s="174">
        <f t="shared" si="793"/>
        <v>0.15</v>
      </c>
      <c r="AS690" s="174">
        <f t="shared" si="793"/>
        <v>0</v>
      </c>
      <c r="AT690" s="174">
        <f t="shared" si="793"/>
        <v>0</v>
      </c>
      <c r="AU690" s="174">
        <f t="shared" si="793"/>
        <v>0</v>
      </c>
      <c r="AV690" s="175">
        <f t="shared" si="749"/>
        <v>1</v>
      </c>
      <c r="AW690" s="176" t="e">
        <f>#REF!/1000</f>
        <v>#REF!</v>
      </c>
      <c r="AX690" s="176" t="e">
        <f>#REF!/1000</f>
        <v>#REF!</v>
      </c>
      <c r="AY690" s="176" t="e">
        <f>#REF!/1000</f>
        <v>#REF!</v>
      </c>
      <c r="AZ690" s="176" t="e">
        <f>#REF!/1000</f>
        <v>#REF!</v>
      </c>
      <c r="BA690" s="176" t="e">
        <f>#REF!/1000</f>
        <v>#REF!</v>
      </c>
      <c r="BB690" s="176" t="e">
        <f>#REF!/1000</f>
        <v>#REF!</v>
      </c>
      <c r="BC690" s="176" t="e">
        <f>#REF!/1000</f>
        <v>#REF!</v>
      </c>
      <c r="BD690" s="176" t="e">
        <f>#REF!/1000</f>
        <v>#REF!</v>
      </c>
      <c r="BE690" s="177" t="e">
        <f>#REF!/1000</f>
        <v>#REF!</v>
      </c>
      <c r="BF690" s="177" t="e">
        <f>#REF!/1000</f>
        <v>#REF!</v>
      </c>
      <c r="BG690" s="178" t="e">
        <f t="shared" si="750"/>
        <v>#REF!</v>
      </c>
    </row>
    <row r="691" ht="16" customHeight="1" spans="1:59">
      <c r="A691" s="22">
        <v>685</v>
      </c>
      <c r="B691" s="39" t="s">
        <v>6440</v>
      </c>
      <c r="C691" s="68" t="s">
        <v>6441</v>
      </c>
      <c r="D691" s="22">
        <v>145</v>
      </c>
      <c r="E691" s="22">
        <v>2</v>
      </c>
      <c r="F691" s="144">
        <v>2403314117</v>
      </c>
      <c r="G691" s="144" t="s">
        <v>3704</v>
      </c>
      <c r="H691" s="144" t="s">
        <v>3704</v>
      </c>
      <c r="I691" s="144" t="s">
        <v>5352</v>
      </c>
      <c r="J691" s="144" t="s">
        <v>5314</v>
      </c>
      <c r="K691" s="144">
        <f t="shared" si="740"/>
        <v>1.5</v>
      </c>
      <c r="L691" s="157">
        <v>3</v>
      </c>
      <c r="M691" s="171"/>
      <c r="N691" s="171">
        <v>0.4</v>
      </c>
      <c r="O691" s="171">
        <v>0.05</v>
      </c>
      <c r="P691" s="171">
        <v>0.3</v>
      </c>
      <c r="Q691" s="171"/>
      <c r="R691" s="171">
        <v>0.1</v>
      </c>
      <c r="S691" s="171">
        <v>0.15</v>
      </c>
      <c r="T691" s="171"/>
      <c r="U691" s="171"/>
      <c r="V691" s="171"/>
      <c r="W691" s="22">
        <v>2</v>
      </c>
      <c r="X691" s="29">
        <v>1801.025</v>
      </c>
      <c r="Y691" s="29">
        <v>3602.05</v>
      </c>
      <c r="Z691" s="36">
        <v>1001.34</v>
      </c>
      <c r="AA691" s="36">
        <f t="shared" si="741"/>
        <v>2</v>
      </c>
      <c r="AB691" s="29"/>
      <c r="AC691" s="29" t="e">
        <f t="shared" si="742"/>
        <v>#REF!</v>
      </c>
      <c r="AD691" s="29" t="e">
        <f t="shared" si="743"/>
        <v>#REF!</v>
      </c>
      <c r="AE691" s="172" t="e">
        <f t="shared" si="744"/>
        <v>#REF!</v>
      </c>
      <c r="AF691" s="28"/>
      <c r="AG691" s="24">
        <v>3</v>
      </c>
      <c r="AH691" s="173">
        <f t="shared" si="745"/>
        <v>1</v>
      </c>
      <c r="AI691" s="173"/>
      <c r="AJ691" s="173">
        <f t="shared" si="746"/>
        <v>2</v>
      </c>
      <c r="AK691" s="134">
        <f t="shared" si="747"/>
        <v>1.5</v>
      </c>
      <c r="AL691" s="174">
        <f t="shared" ref="AL691:AU691" si="794">M691</f>
        <v>0</v>
      </c>
      <c r="AM691" s="174">
        <f t="shared" si="794"/>
        <v>0.4</v>
      </c>
      <c r="AN691" s="174">
        <f t="shared" si="794"/>
        <v>0.05</v>
      </c>
      <c r="AO691" s="174">
        <f t="shared" si="794"/>
        <v>0.3</v>
      </c>
      <c r="AP691" s="174">
        <f t="shared" si="794"/>
        <v>0</v>
      </c>
      <c r="AQ691" s="174">
        <f t="shared" si="794"/>
        <v>0.1</v>
      </c>
      <c r="AR691" s="174">
        <f t="shared" si="794"/>
        <v>0.15</v>
      </c>
      <c r="AS691" s="174">
        <f t="shared" si="794"/>
        <v>0</v>
      </c>
      <c r="AT691" s="174">
        <f t="shared" si="794"/>
        <v>0</v>
      </c>
      <c r="AU691" s="174">
        <f t="shared" si="794"/>
        <v>0</v>
      </c>
      <c r="AV691" s="175">
        <f t="shared" si="749"/>
        <v>1</v>
      </c>
      <c r="AW691" s="176" t="e">
        <f>#REF!/1000</f>
        <v>#REF!</v>
      </c>
      <c r="AX691" s="176" t="e">
        <f>#REF!/1000</f>
        <v>#REF!</v>
      </c>
      <c r="AY691" s="176" t="e">
        <f>#REF!/1000</f>
        <v>#REF!</v>
      </c>
      <c r="AZ691" s="176" t="e">
        <f>#REF!/1000</f>
        <v>#REF!</v>
      </c>
      <c r="BA691" s="176" t="e">
        <f>#REF!/1000</f>
        <v>#REF!</v>
      </c>
      <c r="BB691" s="176" t="e">
        <f>#REF!/1000</f>
        <v>#REF!</v>
      </c>
      <c r="BC691" s="176" t="e">
        <f>#REF!/1000</f>
        <v>#REF!</v>
      </c>
      <c r="BD691" s="176" t="e">
        <f>#REF!/1000</f>
        <v>#REF!</v>
      </c>
      <c r="BE691" s="177" t="e">
        <f>#REF!/1000</f>
        <v>#REF!</v>
      </c>
      <c r="BF691" s="177" t="e">
        <f>#REF!/1000</f>
        <v>#REF!</v>
      </c>
      <c r="BG691" s="178" t="e">
        <f t="shared" si="750"/>
        <v>#REF!</v>
      </c>
    </row>
    <row r="692" ht="16" customHeight="1" spans="1:59">
      <c r="A692" s="22">
        <v>686</v>
      </c>
      <c r="B692" s="39" t="s">
        <v>6442</v>
      </c>
      <c r="C692" s="68" t="s">
        <v>6443</v>
      </c>
      <c r="D692" s="22">
        <v>145</v>
      </c>
      <c r="E692" s="22">
        <v>1</v>
      </c>
      <c r="F692" s="144">
        <v>2403314199</v>
      </c>
      <c r="G692" s="144" t="s">
        <v>3704</v>
      </c>
      <c r="H692" s="144" t="s">
        <v>3704</v>
      </c>
      <c r="I692" s="144" t="s">
        <v>5352</v>
      </c>
      <c r="J692" s="144" t="s">
        <v>5314</v>
      </c>
      <c r="K692" s="144">
        <f t="shared" si="740"/>
        <v>3</v>
      </c>
      <c r="L692" s="157">
        <v>3</v>
      </c>
      <c r="M692" s="171"/>
      <c r="N692" s="171">
        <v>0.4</v>
      </c>
      <c r="O692" s="171">
        <v>0.05</v>
      </c>
      <c r="P692" s="171">
        <v>0.3</v>
      </c>
      <c r="Q692" s="171"/>
      <c r="R692" s="171">
        <v>0.1</v>
      </c>
      <c r="S692" s="171">
        <v>0.15</v>
      </c>
      <c r="T692" s="171"/>
      <c r="U692" s="171"/>
      <c r="V692" s="171"/>
      <c r="W692" s="22">
        <v>1</v>
      </c>
      <c r="X692" s="29">
        <v>1726.5</v>
      </c>
      <c r="Y692" s="29">
        <v>1726.5</v>
      </c>
      <c r="Z692" s="36">
        <v>481.04</v>
      </c>
      <c r="AA692" s="36">
        <f t="shared" si="741"/>
        <v>1</v>
      </c>
      <c r="AB692" s="29"/>
      <c r="AC692" s="29" t="e">
        <f t="shared" si="742"/>
        <v>#REF!</v>
      </c>
      <c r="AD692" s="29" t="e">
        <f t="shared" si="743"/>
        <v>#REF!</v>
      </c>
      <c r="AE692" s="172" t="e">
        <f t="shared" si="744"/>
        <v>#REF!</v>
      </c>
      <c r="AF692" s="28"/>
      <c r="AG692" s="24">
        <v>3</v>
      </c>
      <c r="AH692" s="173">
        <f t="shared" si="745"/>
        <v>1</v>
      </c>
      <c r="AI692" s="173"/>
      <c r="AJ692" s="173">
        <f t="shared" si="746"/>
        <v>2</v>
      </c>
      <c r="AK692" s="134">
        <f t="shared" si="747"/>
        <v>3</v>
      </c>
      <c r="AL692" s="174">
        <f t="shared" ref="AL692:AU692" si="795">M692</f>
        <v>0</v>
      </c>
      <c r="AM692" s="174">
        <f t="shared" si="795"/>
        <v>0.4</v>
      </c>
      <c r="AN692" s="174">
        <f t="shared" si="795"/>
        <v>0.05</v>
      </c>
      <c r="AO692" s="174">
        <f t="shared" si="795"/>
        <v>0.3</v>
      </c>
      <c r="AP692" s="174">
        <f t="shared" si="795"/>
        <v>0</v>
      </c>
      <c r="AQ692" s="174">
        <f t="shared" si="795"/>
        <v>0.1</v>
      </c>
      <c r="AR692" s="174">
        <f t="shared" si="795"/>
        <v>0.15</v>
      </c>
      <c r="AS692" s="174">
        <f t="shared" si="795"/>
        <v>0</v>
      </c>
      <c r="AT692" s="174">
        <f t="shared" si="795"/>
        <v>0</v>
      </c>
      <c r="AU692" s="174">
        <f t="shared" si="795"/>
        <v>0</v>
      </c>
      <c r="AV692" s="175">
        <f t="shared" si="749"/>
        <v>1</v>
      </c>
      <c r="AW692" s="176" t="e">
        <f>#REF!/1000</f>
        <v>#REF!</v>
      </c>
      <c r="AX692" s="176" t="e">
        <f>#REF!/1000</f>
        <v>#REF!</v>
      </c>
      <c r="AY692" s="176" t="e">
        <f>#REF!/1000</f>
        <v>#REF!</v>
      </c>
      <c r="AZ692" s="176" t="e">
        <f>#REF!/1000</f>
        <v>#REF!</v>
      </c>
      <c r="BA692" s="176" t="e">
        <f>#REF!/1000</f>
        <v>#REF!</v>
      </c>
      <c r="BB692" s="176" t="e">
        <f>#REF!/1000</f>
        <v>#REF!</v>
      </c>
      <c r="BC692" s="176" t="e">
        <f>#REF!/1000</f>
        <v>#REF!</v>
      </c>
      <c r="BD692" s="176" t="e">
        <f>#REF!/1000</f>
        <v>#REF!</v>
      </c>
      <c r="BE692" s="177" t="e">
        <f>#REF!/1000</f>
        <v>#REF!</v>
      </c>
      <c r="BF692" s="177" t="e">
        <f>#REF!/1000</f>
        <v>#REF!</v>
      </c>
      <c r="BG692" s="178" t="e">
        <f t="shared" si="750"/>
        <v>#REF!</v>
      </c>
    </row>
    <row r="693" ht="16" customHeight="1" spans="1:59">
      <c r="A693" s="22">
        <v>687</v>
      </c>
      <c r="B693" s="39" t="s">
        <v>720</v>
      </c>
      <c r="C693" s="68" t="s">
        <v>721</v>
      </c>
      <c r="D693" s="22">
        <v>128</v>
      </c>
      <c r="E693" s="22">
        <v>1</v>
      </c>
      <c r="F693" s="144">
        <v>2403315930</v>
      </c>
      <c r="G693" s="144" t="s">
        <v>3704</v>
      </c>
      <c r="H693" s="144" t="s">
        <v>3704</v>
      </c>
      <c r="I693" s="144" t="s">
        <v>5352</v>
      </c>
      <c r="J693" s="144" t="s">
        <v>5314</v>
      </c>
      <c r="K693" s="144">
        <f t="shared" si="740"/>
        <v>3</v>
      </c>
      <c r="L693" s="157">
        <v>3</v>
      </c>
      <c r="M693" s="171"/>
      <c r="N693" s="171">
        <v>0.4</v>
      </c>
      <c r="O693" s="171">
        <v>0.05</v>
      </c>
      <c r="P693" s="171">
        <v>0.3</v>
      </c>
      <c r="Q693" s="171"/>
      <c r="R693" s="171">
        <v>0.1</v>
      </c>
      <c r="S693" s="171">
        <v>0.15</v>
      </c>
      <c r="T693" s="171"/>
      <c r="U693" s="171"/>
      <c r="V693" s="171"/>
      <c r="W693" s="22">
        <v>1</v>
      </c>
      <c r="X693" s="29">
        <v>1551.41</v>
      </c>
      <c r="Y693" s="29">
        <v>1551.41</v>
      </c>
      <c r="Z693" s="36">
        <v>451.59</v>
      </c>
      <c r="AA693" s="36">
        <f t="shared" si="741"/>
        <v>1</v>
      </c>
      <c r="AB693" s="29"/>
      <c r="AC693" s="29" t="e">
        <f t="shared" si="742"/>
        <v>#REF!</v>
      </c>
      <c r="AD693" s="29" t="e">
        <f t="shared" si="743"/>
        <v>#REF!</v>
      </c>
      <c r="AE693" s="172" t="e">
        <f t="shared" si="744"/>
        <v>#REF!</v>
      </c>
      <c r="AF693" s="28"/>
      <c r="AG693" s="24">
        <v>3</v>
      </c>
      <c r="AH693" s="173">
        <f t="shared" si="745"/>
        <v>1</v>
      </c>
      <c r="AI693" s="173"/>
      <c r="AJ693" s="173">
        <f t="shared" si="746"/>
        <v>2</v>
      </c>
      <c r="AK693" s="134">
        <f t="shared" si="747"/>
        <v>3</v>
      </c>
      <c r="AL693" s="174">
        <f t="shared" ref="AL693:AU693" si="796">M693</f>
        <v>0</v>
      </c>
      <c r="AM693" s="174">
        <f t="shared" si="796"/>
        <v>0.4</v>
      </c>
      <c r="AN693" s="174">
        <f t="shared" si="796"/>
        <v>0.05</v>
      </c>
      <c r="AO693" s="174">
        <f t="shared" si="796"/>
        <v>0.3</v>
      </c>
      <c r="AP693" s="174">
        <f t="shared" si="796"/>
        <v>0</v>
      </c>
      <c r="AQ693" s="174">
        <f t="shared" si="796"/>
        <v>0.1</v>
      </c>
      <c r="AR693" s="174">
        <f t="shared" si="796"/>
        <v>0.15</v>
      </c>
      <c r="AS693" s="174">
        <f t="shared" si="796"/>
        <v>0</v>
      </c>
      <c r="AT693" s="174">
        <f t="shared" si="796"/>
        <v>0</v>
      </c>
      <c r="AU693" s="174">
        <f t="shared" si="796"/>
        <v>0</v>
      </c>
      <c r="AV693" s="175">
        <f t="shared" si="749"/>
        <v>1</v>
      </c>
      <c r="AW693" s="176" t="e">
        <f>#REF!/1000</f>
        <v>#REF!</v>
      </c>
      <c r="AX693" s="176" t="e">
        <f>#REF!/1000</f>
        <v>#REF!</v>
      </c>
      <c r="AY693" s="176" t="e">
        <f>#REF!/1000</f>
        <v>#REF!</v>
      </c>
      <c r="AZ693" s="176" t="e">
        <f>#REF!/1000</f>
        <v>#REF!</v>
      </c>
      <c r="BA693" s="176" t="e">
        <f>#REF!/1000</f>
        <v>#REF!</v>
      </c>
      <c r="BB693" s="176" t="e">
        <f>#REF!/1000</f>
        <v>#REF!</v>
      </c>
      <c r="BC693" s="176" t="e">
        <f>#REF!/1000</f>
        <v>#REF!</v>
      </c>
      <c r="BD693" s="176" t="e">
        <f>#REF!/1000</f>
        <v>#REF!</v>
      </c>
      <c r="BE693" s="177" t="e">
        <f>#REF!/1000</f>
        <v>#REF!</v>
      </c>
      <c r="BF693" s="177" t="e">
        <f>#REF!/1000</f>
        <v>#REF!</v>
      </c>
      <c r="BG693" s="178" t="e">
        <f t="shared" si="750"/>
        <v>#REF!</v>
      </c>
    </row>
    <row r="694" ht="16" customHeight="1" spans="1:59">
      <c r="A694" s="22">
        <v>688</v>
      </c>
      <c r="B694" s="39" t="s">
        <v>734</v>
      </c>
      <c r="C694" s="68" t="s">
        <v>735</v>
      </c>
      <c r="D694" s="22">
        <v>128</v>
      </c>
      <c r="E694" s="22">
        <v>1</v>
      </c>
      <c r="F694" s="144">
        <v>2403315123</v>
      </c>
      <c r="G694" s="144" t="s">
        <v>3704</v>
      </c>
      <c r="H694" s="144" t="s">
        <v>3704</v>
      </c>
      <c r="I694" s="144" t="s">
        <v>5352</v>
      </c>
      <c r="J694" s="144" t="s">
        <v>5314</v>
      </c>
      <c r="K694" s="144">
        <f t="shared" si="740"/>
        <v>3</v>
      </c>
      <c r="L694" s="157">
        <v>3</v>
      </c>
      <c r="M694" s="171"/>
      <c r="N694" s="171">
        <v>0.4</v>
      </c>
      <c r="O694" s="171">
        <v>0.05</v>
      </c>
      <c r="P694" s="171">
        <v>0.3</v>
      </c>
      <c r="Q694" s="171"/>
      <c r="R694" s="171">
        <v>0.1</v>
      </c>
      <c r="S694" s="171">
        <v>0.15</v>
      </c>
      <c r="T694" s="171"/>
      <c r="U694" s="171"/>
      <c r="V694" s="171"/>
      <c r="W694" s="22">
        <v>1</v>
      </c>
      <c r="X694" s="29">
        <v>991.45</v>
      </c>
      <c r="Y694" s="29">
        <v>991.45</v>
      </c>
      <c r="Z694" s="36">
        <v>363.23</v>
      </c>
      <c r="AA694" s="36">
        <f t="shared" si="741"/>
        <v>1</v>
      </c>
      <c r="AB694" s="29"/>
      <c r="AC694" s="29" t="e">
        <f t="shared" si="742"/>
        <v>#REF!</v>
      </c>
      <c r="AD694" s="29" t="e">
        <f t="shared" si="743"/>
        <v>#REF!</v>
      </c>
      <c r="AE694" s="172" t="e">
        <f t="shared" si="744"/>
        <v>#REF!</v>
      </c>
      <c r="AF694" s="28"/>
      <c r="AG694" s="24">
        <v>3</v>
      </c>
      <c r="AH694" s="173">
        <f t="shared" si="745"/>
        <v>1</v>
      </c>
      <c r="AI694" s="173"/>
      <c r="AJ694" s="173">
        <f t="shared" si="746"/>
        <v>2</v>
      </c>
      <c r="AK694" s="134">
        <f t="shared" si="747"/>
        <v>3</v>
      </c>
      <c r="AL694" s="174">
        <f t="shared" ref="AL694:AU694" si="797">M694</f>
        <v>0</v>
      </c>
      <c r="AM694" s="174">
        <f t="shared" si="797"/>
        <v>0.4</v>
      </c>
      <c r="AN694" s="174">
        <f t="shared" si="797"/>
        <v>0.05</v>
      </c>
      <c r="AO694" s="174">
        <f t="shared" si="797"/>
        <v>0.3</v>
      </c>
      <c r="AP694" s="174">
        <f t="shared" si="797"/>
        <v>0</v>
      </c>
      <c r="AQ694" s="174">
        <f t="shared" si="797"/>
        <v>0.1</v>
      </c>
      <c r="AR694" s="174">
        <f t="shared" si="797"/>
        <v>0.15</v>
      </c>
      <c r="AS694" s="174">
        <f t="shared" si="797"/>
        <v>0</v>
      </c>
      <c r="AT694" s="174">
        <f t="shared" si="797"/>
        <v>0</v>
      </c>
      <c r="AU694" s="174">
        <f t="shared" si="797"/>
        <v>0</v>
      </c>
      <c r="AV694" s="175">
        <f t="shared" si="749"/>
        <v>1</v>
      </c>
      <c r="AW694" s="176" t="e">
        <f>#REF!/1000</f>
        <v>#REF!</v>
      </c>
      <c r="AX694" s="176" t="e">
        <f>#REF!/1000</f>
        <v>#REF!</v>
      </c>
      <c r="AY694" s="176" t="e">
        <f>#REF!/1000</f>
        <v>#REF!</v>
      </c>
      <c r="AZ694" s="176" t="e">
        <f>#REF!/1000</f>
        <v>#REF!</v>
      </c>
      <c r="BA694" s="176" t="e">
        <f>#REF!/1000</f>
        <v>#REF!</v>
      </c>
      <c r="BB694" s="176" t="e">
        <f>#REF!/1000</f>
        <v>#REF!</v>
      </c>
      <c r="BC694" s="176" t="e">
        <f>#REF!/1000</f>
        <v>#REF!</v>
      </c>
      <c r="BD694" s="176" t="e">
        <f>#REF!/1000</f>
        <v>#REF!</v>
      </c>
      <c r="BE694" s="177" t="e">
        <f>#REF!/1000</f>
        <v>#REF!</v>
      </c>
      <c r="BF694" s="177" t="e">
        <f>#REF!/1000</f>
        <v>#REF!</v>
      </c>
      <c r="BG694" s="178" t="e">
        <f t="shared" si="750"/>
        <v>#REF!</v>
      </c>
    </row>
    <row r="695" ht="16" customHeight="1" spans="1:59">
      <c r="A695" s="22">
        <v>689</v>
      </c>
      <c r="B695" s="39" t="s">
        <v>740</v>
      </c>
      <c r="C695" s="68" t="s">
        <v>741</v>
      </c>
      <c r="D695" s="22">
        <v>128</v>
      </c>
      <c r="E695" s="22">
        <v>4</v>
      </c>
      <c r="F695" s="144">
        <v>2403315826</v>
      </c>
      <c r="G695" s="144" t="s">
        <v>3704</v>
      </c>
      <c r="H695" s="144" t="s">
        <v>3704</v>
      </c>
      <c r="I695" s="144" t="s">
        <v>5352</v>
      </c>
      <c r="J695" s="144" t="s">
        <v>5314</v>
      </c>
      <c r="K695" s="144">
        <f t="shared" si="740"/>
        <v>2</v>
      </c>
      <c r="L695" s="157">
        <v>8</v>
      </c>
      <c r="M695" s="171"/>
      <c r="N695" s="171">
        <v>0.4</v>
      </c>
      <c r="O695" s="171">
        <v>0.05</v>
      </c>
      <c r="P695" s="171">
        <v>0.3</v>
      </c>
      <c r="Q695" s="171"/>
      <c r="R695" s="171">
        <v>0.1</v>
      </c>
      <c r="S695" s="171">
        <v>0.15</v>
      </c>
      <c r="T695" s="171"/>
      <c r="U695" s="171"/>
      <c r="V695" s="171"/>
      <c r="W695" s="22">
        <v>4</v>
      </c>
      <c r="X695" s="29">
        <v>884.0025</v>
      </c>
      <c r="Y695" s="29">
        <v>3536.01</v>
      </c>
      <c r="Z695" s="36">
        <v>1374.4</v>
      </c>
      <c r="AA695" s="36">
        <f t="shared" si="741"/>
        <v>4</v>
      </c>
      <c r="AB695" s="29"/>
      <c r="AC695" s="29" t="e">
        <f t="shared" si="742"/>
        <v>#REF!</v>
      </c>
      <c r="AD695" s="29" t="e">
        <f t="shared" si="743"/>
        <v>#REF!</v>
      </c>
      <c r="AE695" s="172" t="e">
        <f t="shared" si="744"/>
        <v>#REF!</v>
      </c>
      <c r="AF695" s="28"/>
      <c r="AG695" s="24">
        <v>3</v>
      </c>
      <c r="AH695" s="173">
        <f t="shared" si="745"/>
        <v>1</v>
      </c>
      <c r="AI695" s="173"/>
      <c r="AJ695" s="173">
        <f t="shared" si="746"/>
        <v>2</v>
      </c>
      <c r="AK695" s="134">
        <f t="shared" si="747"/>
        <v>2</v>
      </c>
      <c r="AL695" s="174">
        <f t="shared" ref="AL695:AU695" si="798">M695</f>
        <v>0</v>
      </c>
      <c r="AM695" s="174">
        <f t="shared" si="798"/>
        <v>0.4</v>
      </c>
      <c r="AN695" s="174">
        <f t="shared" si="798"/>
        <v>0.05</v>
      </c>
      <c r="AO695" s="174">
        <f t="shared" si="798"/>
        <v>0.3</v>
      </c>
      <c r="AP695" s="174">
        <f t="shared" si="798"/>
        <v>0</v>
      </c>
      <c r="AQ695" s="174">
        <f t="shared" si="798"/>
        <v>0.1</v>
      </c>
      <c r="AR695" s="174">
        <f t="shared" si="798"/>
        <v>0.15</v>
      </c>
      <c r="AS695" s="174">
        <f t="shared" si="798"/>
        <v>0</v>
      </c>
      <c r="AT695" s="174">
        <f t="shared" si="798"/>
        <v>0</v>
      </c>
      <c r="AU695" s="174">
        <f t="shared" si="798"/>
        <v>0</v>
      </c>
      <c r="AV695" s="175">
        <f t="shared" si="749"/>
        <v>1</v>
      </c>
      <c r="AW695" s="176" t="e">
        <f>#REF!/1000</f>
        <v>#REF!</v>
      </c>
      <c r="AX695" s="176" t="e">
        <f>#REF!/1000</f>
        <v>#REF!</v>
      </c>
      <c r="AY695" s="176" t="e">
        <f>#REF!/1000</f>
        <v>#REF!</v>
      </c>
      <c r="AZ695" s="176" t="e">
        <f>#REF!/1000</f>
        <v>#REF!</v>
      </c>
      <c r="BA695" s="176" t="e">
        <f>#REF!/1000</f>
        <v>#REF!</v>
      </c>
      <c r="BB695" s="176" t="e">
        <f>#REF!/1000</f>
        <v>#REF!</v>
      </c>
      <c r="BC695" s="176" t="e">
        <f>#REF!/1000</f>
        <v>#REF!</v>
      </c>
      <c r="BD695" s="176" t="e">
        <f>#REF!/1000</f>
        <v>#REF!</v>
      </c>
      <c r="BE695" s="177" t="e">
        <f>#REF!/1000</f>
        <v>#REF!</v>
      </c>
      <c r="BF695" s="177" t="e">
        <f>#REF!/1000</f>
        <v>#REF!</v>
      </c>
      <c r="BG695" s="178" t="e">
        <f t="shared" si="750"/>
        <v>#REF!</v>
      </c>
    </row>
    <row r="696" ht="16" customHeight="1" spans="1:59">
      <c r="A696" s="22">
        <v>690</v>
      </c>
      <c r="B696" s="39" t="s">
        <v>6444</v>
      </c>
      <c r="C696" s="68" t="s">
        <v>6445</v>
      </c>
      <c r="D696" s="22">
        <v>226</v>
      </c>
      <c r="E696" s="22">
        <v>1</v>
      </c>
      <c r="F696" s="144">
        <v>2411220188</v>
      </c>
      <c r="G696" s="144" t="s">
        <v>3707</v>
      </c>
      <c r="H696" s="144" t="s">
        <v>5312</v>
      </c>
      <c r="I696" s="144" t="s">
        <v>5345</v>
      </c>
      <c r="J696" s="144" t="s">
        <v>5314</v>
      </c>
      <c r="K696" s="144">
        <f t="shared" si="740"/>
        <v>10</v>
      </c>
      <c r="L696" s="157">
        <v>10</v>
      </c>
      <c r="M696" s="171"/>
      <c r="N696" s="171"/>
      <c r="O696" s="171"/>
      <c r="P696" s="171">
        <v>0.3</v>
      </c>
      <c r="Q696" s="171"/>
      <c r="R696" s="171">
        <v>0.1</v>
      </c>
      <c r="S696" s="171"/>
      <c r="T696" s="171">
        <v>0.6</v>
      </c>
      <c r="U696" s="171"/>
      <c r="V696" s="171"/>
      <c r="W696" s="22">
        <v>1</v>
      </c>
      <c r="X696" s="29">
        <v>9987.21</v>
      </c>
      <c r="Y696" s="29">
        <v>9987.21</v>
      </c>
      <c r="Z696" s="36">
        <v>2142.17</v>
      </c>
      <c r="AA696" s="36">
        <f t="shared" si="741"/>
        <v>1</v>
      </c>
      <c r="AB696" s="29"/>
      <c r="AC696" s="29" t="e">
        <f t="shared" si="742"/>
        <v>#REF!</v>
      </c>
      <c r="AD696" s="29" t="e">
        <f t="shared" si="743"/>
        <v>#REF!</v>
      </c>
      <c r="AE696" s="172" t="e">
        <f t="shared" si="744"/>
        <v>#REF!</v>
      </c>
      <c r="AF696" s="28"/>
      <c r="AG696" s="24">
        <v>10</v>
      </c>
      <c r="AH696" s="173">
        <f t="shared" si="745"/>
        <v>1</v>
      </c>
      <c r="AI696" s="173"/>
      <c r="AJ696" s="173">
        <f t="shared" si="746"/>
        <v>9</v>
      </c>
      <c r="AK696" s="134">
        <f t="shared" si="747"/>
        <v>10</v>
      </c>
      <c r="AL696" s="174">
        <f t="shared" ref="AL696:AU696" si="799">M696</f>
        <v>0</v>
      </c>
      <c r="AM696" s="174">
        <f t="shared" si="799"/>
        <v>0</v>
      </c>
      <c r="AN696" s="174">
        <f t="shared" si="799"/>
        <v>0</v>
      </c>
      <c r="AO696" s="174">
        <f t="shared" si="799"/>
        <v>0.3</v>
      </c>
      <c r="AP696" s="174">
        <f t="shared" si="799"/>
        <v>0</v>
      </c>
      <c r="AQ696" s="174">
        <f t="shared" si="799"/>
        <v>0.1</v>
      </c>
      <c r="AR696" s="174">
        <f t="shared" si="799"/>
        <v>0</v>
      </c>
      <c r="AS696" s="174">
        <f t="shared" si="799"/>
        <v>0.6</v>
      </c>
      <c r="AT696" s="174">
        <f t="shared" si="799"/>
        <v>0</v>
      </c>
      <c r="AU696" s="174">
        <f t="shared" si="799"/>
        <v>0</v>
      </c>
      <c r="AV696" s="175">
        <f t="shared" si="749"/>
        <v>1</v>
      </c>
      <c r="AW696" s="176" t="e">
        <f>#REF!/1000</f>
        <v>#REF!</v>
      </c>
      <c r="AX696" s="176" t="e">
        <f>#REF!/1000</f>
        <v>#REF!</v>
      </c>
      <c r="AY696" s="176" t="e">
        <f>#REF!/1000</f>
        <v>#REF!</v>
      </c>
      <c r="AZ696" s="176" t="e">
        <f>#REF!/1000</f>
        <v>#REF!</v>
      </c>
      <c r="BA696" s="176" t="e">
        <f>#REF!/1000</f>
        <v>#REF!</v>
      </c>
      <c r="BB696" s="176" t="e">
        <f>#REF!/1000</f>
        <v>#REF!</v>
      </c>
      <c r="BC696" s="176" t="e">
        <f>#REF!/1000</f>
        <v>#REF!</v>
      </c>
      <c r="BD696" s="176" t="e">
        <f>#REF!/1000</f>
        <v>#REF!</v>
      </c>
      <c r="BE696" s="177" t="e">
        <f>#REF!/1000</f>
        <v>#REF!</v>
      </c>
      <c r="BF696" s="177" t="e">
        <f>#REF!/1000</f>
        <v>#REF!</v>
      </c>
      <c r="BG696" s="178" t="e">
        <f t="shared" si="750"/>
        <v>#REF!</v>
      </c>
    </row>
    <row r="697" ht="16" customHeight="1" spans="1:59">
      <c r="A697" s="22">
        <v>691</v>
      </c>
      <c r="B697" s="39" t="s">
        <v>6446</v>
      </c>
      <c r="C697" s="68" t="s">
        <v>6447</v>
      </c>
      <c r="D697" s="22">
        <v>226</v>
      </c>
      <c r="E697" s="22">
        <v>1</v>
      </c>
      <c r="F697" s="144">
        <v>2411220203</v>
      </c>
      <c r="G697" s="144" t="s">
        <v>3707</v>
      </c>
      <c r="H697" s="144" t="s">
        <v>5312</v>
      </c>
      <c r="I697" s="144" t="s">
        <v>5345</v>
      </c>
      <c r="J697" s="144" t="s">
        <v>5314</v>
      </c>
      <c r="K697" s="144">
        <f t="shared" si="740"/>
        <v>10</v>
      </c>
      <c r="L697" s="157">
        <v>10</v>
      </c>
      <c r="M697" s="171"/>
      <c r="N697" s="171"/>
      <c r="O697" s="171"/>
      <c r="P697" s="171">
        <v>0.3</v>
      </c>
      <c r="Q697" s="171"/>
      <c r="R697" s="171">
        <v>0.1</v>
      </c>
      <c r="S697" s="171"/>
      <c r="T697" s="171">
        <v>0.6</v>
      </c>
      <c r="U697" s="171"/>
      <c r="V697" s="171"/>
      <c r="W697" s="22">
        <v>1</v>
      </c>
      <c r="X697" s="29">
        <v>9509.26</v>
      </c>
      <c r="Y697" s="29">
        <v>9509.26</v>
      </c>
      <c r="Z697" s="36">
        <v>2063.23</v>
      </c>
      <c r="AA697" s="36">
        <f t="shared" si="741"/>
        <v>1</v>
      </c>
      <c r="AB697" s="29"/>
      <c r="AC697" s="29" t="e">
        <f t="shared" si="742"/>
        <v>#REF!</v>
      </c>
      <c r="AD697" s="29" t="e">
        <f t="shared" si="743"/>
        <v>#REF!</v>
      </c>
      <c r="AE697" s="172" t="e">
        <f t="shared" si="744"/>
        <v>#REF!</v>
      </c>
      <c r="AF697" s="28"/>
      <c r="AG697" s="24">
        <v>10</v>
      </c>
      <c r="AH697" s="173">
        <f t="shared" si="745"/>
        <v>1</v>
      </c>
      <c r="AI697" s="173"/>
      <c r="AJ697" s="173">
        <f t="shared" si="746"/>
        <v>9</v>
      </c>
      <c r="AK697" s="134">
        <f t="shared" si="747"/>
        <v>10</v>
      </c>
      <c r="AL697" s="174">
        <f t="shared" ref="AL697:AU697" si="800">M697</f>
        <v>0</v>
      </c>
      <c r="AM697" s="174">
        <f t="shared" si="800"/>
        <v>0</v>
      </c>
      <c r="AN697" s="174">
        <f t="shared" si="800"/>
        <v>0</v>
      </c>
      <c r="AO697" s="174">
        <f t="shared" si="800"/>
        <v>0.3</v>
      </c>
      <c r="AP697" s="174">
        <f t="shared" si="800"/>
        <v>0</v>
      </c>
      <c r="AQ697" s="174">
        <f t="shared" si="800"/>
        <v>0.1</v>
      </c>
      <c r="AR697" s="174">
        <f t="shared" si="800"/>
        <v>0</v>
      </c>
      <c r="AS697" s="174">
        <f t="shared" si="800"/>
        <v>0.6</v>
      </c>
      <c r="AT697" s="174">
        <f t="shared" si="800"/>
        <v>0</v>
      </c>
      <c r="AU697" s="174">
        <f t="shared" si="800"/>
        <v>0</v>
      </c>
      <c r="AV697" s="175">
        <f t="shared" si="749"/>
        <v>1</v>
      </c>
      <c r="AW697" s="176" t="e">
        <f>#REF!/1000</f>
        <v>#REF!</v>
      </c>
      <c r="AX697" s="176" t="e">
        <f>#REF!/1000</f>
        <v>#REF!</v>
      </c>
      <c r="AY697" s="176" t="e">
        <f>#REF!/1000</f>
        <v>#REF!</v>
      </c>
      <c r="AZ697" s="176" t="e">
        <f>#REF!/1000</f>
        <v>#REF!</v>
      </c>
      <c r="BA697" s="176" t="e">
        <f>#REF!/1000</f>
        <v>#REF!</v>
      </c>
      <c r="BB697" s="176" t="e">
        <f>#REF!/1000</f>
        <v>#REF!</v>
      </c>
      <c r="BC697" s="176" t="e">
        <f>#REF!/1000</f>
        <v>#REF!</v>
      </c>
      <c r="BD697" s="176" t="e">
        <f>#REF!/1000</f>
        <v>#REF!</v>
      </c>
      <c r="BE697" s="177" t="e">
        <f>#REF!/1000</f>
        <v>#REF!</v>
      </c>
      <c r="BF697" s="177" t="e">
        <f>#REF!/1000</f>
        <v>#REF!</v>
      </c>
      <c r="BG697" s="178" t="e">
        <f t="shared" si="750"/>
        <v>#REF!</v>
      </c>
    </row>
    <row r="698" ht="16" customHeight="1" spans="1:59">
      <c r="A698" s="22">
        <v>692</v>
      </c>
      <c r="B698" s="39" t="s">
        <v>6448</v>
      </c>
      <c r="C698" s="68" t="s">
        <v>6449</v>
      </c>
      <c r="D698" s="22">
        <v>226</v>
      </c>
      <c r="E698" s="22">
        <v>2</v>
      </c>
      <c r="F698" s="144">
        <v>2411220190</v>
      </c>
      <c r="G698" s="144" t="s">
        <v>3707</v>
      </c>
      <c r="H698" s="144" t="s">
        <v>5312</v>
      </c>
      <c r="I698" s="144" t="s">
        <v>5345</v>
      </c>
      <c r="J698" s="144" t="s">
        <v>5314</v>
      </c>
      <c r="K698" s="144">
        <f t="shared" si="740"/>
        <v>2.5</v>
      </c>
      <c r="L698" s="157">
        <v>5</v>
      </c>
      <c r="M698" s="171"/>
      <c r="N698" s="171">
        <v>0.85</v>
      </c>
      <c r="O698" s="171">
        <v>0.05</v>
      </c>
      <c r="P698" s="171"/>
      <c r="Q698" s="171"/>
      <c r="R698" s="171">
        <v>0.1</v>
      </c>
      <c r="S698" s="171"/>
      <c r="T698" s="171"/>
      <c r="U698" s="171"/>
      <c r="V698" s="171"/>
      <c r="W698" s="22">
        <v>2</v>
      </c>
      <c r="X698" s="29">
        <v>8812.5</v>
      </c>
      <c r="Y698" s="29">
        <v>17625</v>
      </c>
      <c r="Z698" s="36">
        <v>3894.5</v>
      </c>
      <c r="AA698" s="36">
        <f t="shared" si="741"/>
        <v>2</v>
      </c>
      <c r="AB698" s="29"/>
      <c r="AC698" s="29" t="e">
        <f t="shared" si="742"/>
        <v>#REF!</v>
      </c>
      <c r="AD698" s="29" t="e">
        <f t="shared" si="743"/>
        <v>#REF!</v>
      </c>
      <c r="AE698" s="172" t="e">
        <f t="shared" si="744"/>
        <v>#REF!</v>
      </c>
      <c r="AF698" s="28"/>
      <c r="AG698" s="24">
        <v>5</v>
      </c>
      <c r="AH698" s="173">
        <f t="shared" si="745"/>
        <v>1</v>
      </c>
      <c r="AI698" s="173"/>
      <c r="AJ698" s="173">
        <f t="shared" si="746"/>
        <v>4</v>
      </c>
      <c r="AK698" s="134">
        <f t="shared" si="747"/>
        <v>2.5</v>
      </c>
      <c r="AL698" s="174">
        <f t="shared" ref="AL698:AU698" si="801">M698</f>
        <v>0</v>
      </c>
      <c r="AM698" s="174">
        <f t="shared" si="801"/>
        <v>0.85</v>
      </c>
      <c r="AN698" s="174">
        <f t="shared" si="801"/>
        <v>0.05</v>
      </c>
      <c r="AO698" s="174">
        <f t="shared" si="801"/>
        <v>0</v>
      </c>
      <c r="AP698" s="174">
        <f t="shared" si="801"/>
        <v>0</v>
      </c>
      <c r="AQ698" s="174">
        <f t="shared" si="801"/>
        <v>0.1</v>
      </c>
      <c r="AR698" s="174">
        <f t="shared" si="801"/>
        <v>0</v>
      </c>
      <c r="AS698" s="174">
        <f t="shared" si="801"/>
        <v>0</v>
      </c>
      <c r="AT698" s="174">
        <f t="shared" si="801"/>
        <v>0</v>
      </c>
      <c r="AU698" s="174">
        <f t="shared" si="801"/>
        <v>0</v>
      </c>
      <c r="AV698" s="175">
        <f t="shared" si="749"/>
        <v>1</v>
      </c>
      <c r="AW698" s="176" t="e">
        <f>#REF!/1000</f>
        <v>#REF!</v>
      </c>
      <c r="AX698" s="176" t="e">
        <f>#REF!/1000</f>
        <v>#REF!</v>
      </c>
      <c r="AY698" s="176" t="e">
        <f>#REF!/1000</f>
        <v>#REF!</v>
      </c>
      <c r="AZ698" s="176" t="e">
        <f>#REF!/1000</f>
        <v>#REF!</v>
      </c>
      <c r="BA698" s="176" t="e">
        <f>#REF!/1000</f>
        <v>#REF!</v>
      </c>
      <c r="BB698" s="176" t="e">
        <f>#REF!/1000</f>
        <v>#REF!</v>
      </c>
      <c r="BC698" s="176" t="e">
        <f>#REF!/1000</f>
        <v>#REF!</v>
      </c>
      <c r="BD698" s="176" t="e">
        <f>#REF!/1000</f>
        <v>#REF!</v>
      </c>
      <c r="BE698" s="177" t="e">
        <f>#REF!/1000</f>
        <v>#REF!</v>
      </c>
      <c r="BF698" s="177" t="e">
        <f>#REF!/1000</f>
        <v>#REF!</v>
      </c>
      <c r="BG698" s="178" t="e">
        <f t="shared" si="750"/>
        <v>#REF!</v>
      </c>
    </row>
    <row r="699" ht="16" customHeight="1" spans="1:59">
      <c r="A699" s="22">
        <v>693</v>
      </c>
      <c r="B699" s="39" t="s">
        <v>6450</v>
      </c>
      <c r="C699" s="68" t="s">
        <v>6451</v>
      </c>
      <c r="D699" s="22">
        <v>226</v>
      </c>
      <c r="E699" s="22">
        <v>3</v>
      </c>
      <c r="F699" s="144">
        <v>2411220154</v>
      </c>
      <c r="G699" s="144" t="s">
        <v>3707</v>
      </c>
      <c r="H699" s="144" t="s">
        <v>5312</v>
      </c>
      <c r="I699" s="144" t="s">
        <v>5345</v>
      </c>
      <c r="J699" s="144" t="s">
        <v>5314</v>
      </c>
      <c r="K699" s="144">
        <f t="shared" si="740"/>
        <v>2.5</v>
      </c>
      <c r="L699" s="157">
        <v>7.5</v>
      </c>
      <c r="M699" s="171"/>
      <c r="N699" s="171">
        <v>0.85</v>
      </c>
      <c r="O699" s="171">
        <v>0.05</v>
      </c>
      <c r="P699" s="171"/>
      <c r="Q699" s="171"/>
      <c r="R699" s="171">
        <v>0.1</v>
      </c>
      <c r="S699" s="171"/>
      <c r="T699" s="171"/>
      <c r="U699" s="171"/>
      <c r="V699" s="171"/>
      <c r="W699" s="22">
        <v>3</v>
      </c>
      <c r="X699" s="29">
        <v>7346.28666666667</v>
      </c>
      <c r="Y699" s="29">
        <v>22038.86</v>
      </c>
      <c r="Z699" s="36">
        <v>5113.74</v>
      </c>
      <c r="AA699" s="36">
        <f t="shared" si="741"/>
        <v>3</v>
      </c>
      <c r="AB699" s="29"/>
      <c r="AC699" s="29" t="e">
        <f t="shared" si="742"/>
        <v>#REF!</v>
      </c>
      <c r="AD699" s="29" t="e">
        <f t="shared" si="743"/>
        <v>#REF!</v>
      </c>
      <c r="AE699" s="172" t="e">
        <f t="shared" si="744"/>
        <v>#REF!</v>
      </c>
      <c r="AF699" s="28"/>
      <c r="AG699" s="24">
        <v>5</v>
      </c>
      <c r="AH699" s="173">
        <f t="shared" si="745"/>
        <v>1</v>
      </c>
      <c r="AI699" s="173"/>
      <c r="AJ699" s="173">
        <f t="shared" si="746"/>
        <v>4</v>
      </c>
      <c r="AK699" s="134">
        <f t="shared" si="747"/>
        <v>2.5</v>
      </c>
      <c r="AL699" s="174">
        <f t="shared" ref="AL699:AU699" si="802">M699</f>
        <v>0</v>
      </c>
      <c r="AM699" s="174">
        <f t="shared" si="802"/>
        <v>0.85</v>
      </c>
      <c r="AN699" s="174">
        <f t="shared" si="802"/>
        <v>0.05</v>
      </c>
      <c r="AO699" s="174">
        <f t="shared" si="802"/>
        <v>0</v>
      </c>
      <c r="AP699" s="174">
        <f t="shared" si="802"/>
        <v>0</v>
      </c>
      <c r="AQ699" s="174">
        <f t="shared" si="802"/>
        <v>0.1</v>
      </c>
      <c r="AR699" s="174">
        <f t="shared" si="802"/>
        <v>0</v>
      </c>
      <c r="AS699" s="174">
        <f t="shared" si="802"/>
        <v>0</v>
      </c>
      <c r="AT699" s="174">
        <f t="shared" si="802"/>
        <v>0</v>
      </c>
      <c r="AU699" s="174">
        <f t="shared" si="802"/>
        <v>0</v>
      </c>
      <c r="AV699" s="175">
        <f t="shared" si="749"/>
        <v>1</v>
      </c>
      <c r="AW699" s="176" t="e">
        <f>#REF!/1000</f>
        <v>#REF!</v>
      </c>
      <c r="AX699" s="176" t="e">
        <f>#REF!/1000</f>
        <v>#REF!</v>
      </c>
      <c r="AY699" s="176" t="e">
        <f>#REF!/1000</f>
        <v>#REF!</v>
      </c>
      <c r="AZ699" s="176" t="e">
        <f>#REF!/1000</f>
        <v>#REF!</v>
      </c>
      <c r="BA699" s="176" t="e">
        <f>#REF!/1000</f>
        <v>#REF!</v>
      </c>
      <c r="BB699" s="176" t="e">
        <f>#REF!/1000</f>
        <v>#REF!</v>
      </c>
      <c r="BC699" s="176" t="e">
        <f>#REF!/1000</f>
        <v>#REF!</v>
      </c>
      <c r="BD699" s="176" t="e">
        <f>#REF!/1000</f>
        <v>#REF!</v>
      </c>
      <c r="BE699" s="177" t="e">
        <f>#REF!/1000</f>
        <v>#REF!</v>
      </c>
      <c r="BF699" s="177" t="e">
        <f>#REF!/1000</f>
        <v>#REF!</v>
      </c>
      <c r="BG699" s="178" t="e">
        <f t="shared" si="750"/>
        <v>#REF!</v>
      </c>
    </row>
    <row r="700" ht="16" customHeight="1" spans="1:59">
      <c r="A700" s="22">
        <v>694</v>
      </c>
      <c r="B700" s="39" t="s">
        <v>6452</v>
      </c>
      <c r="C700" s="68" t="s">
        <v>6453</v>
      </c>
      <c r="D700" s="22">
        <v>226</v>
      </c>
      <c r="E700" s="22">
        <v>2</v>
      </c>
      <c r="F700" s="144">
        <v>2411220369</v>
      </c>
      <c r="G700" s="144" t="s">
        <v>3707</v>
      </c>
      <c r="H700" s="144" t="s">
        <v>5312</v>
      </c>
      <c r="I700" s="144" t="s">
        <v>5345</v>
      </c>
      <c r="J700" s="144" t="s">
        <v>5314</v>
      </c>
      <c r="K700" s="144">
        <f t="shared" si="740"/>
        <v>0.05</v>
      </c>
      <c r="L700" s="157">
        <v>0.1</v>
      </c>
      <c r="M700" s="171"/>
      <c r="N700" s="171">
        <v>0.4</v>
      </c>
      <c r="O700" s="171">
        <v>0.566666666666667</v>
      </c>
      <c r="P700" s="171"/>
      <c r="Q700" s="171"/>
      <c r="R700" s="171"/>
      <c r="S700" s="171">
        <v>0.0333333333333333</v>
      </c>
      <c r="T700" s="171"/>
      <c r="U700" s="171"/>
      <c r="V700" s="171"/>
      <c r="W700" s="22">
        <v>2</v>
      </c>
      <c r="X700" s="29">
        <v>6543.165</v>
      </c>
      <c r="Y700" s="29">
        <v>13086.33</v>
      </c>
      <c r="Z700" s="36">
        <v>3142.12</v>
      </c>
      <c r="AA700" s="36">
        <f t="shared" si="741"/>
        <v>2</v>
      </c>
      <c r="AB700" s="29"/>
      <c r="AC700" s="29" t="e">
        <f t="shared" si="742"/>
        <v>#REF!</v>
      </c>
      <c r="AD700" s="29" t="e">
        <f t="shared" si="743"/>
        <v>#REF!</v>
      </c>
      <c r="AE700" s="172" t="e">
        <f t="shared" si="744"/>
        <v>#REF!</v>
      </c>
      <c r="AF700" s="28"/>
      <c r="AG700" s="24">
        <v>0.3</v>
      </c>
      <c r="AH700" s="173">
        <f t="shared" si="745"/>
        <v>1</v>
      </c>
      <c r="AI700" s="173"/>
      <c r="AJ700" s="173">
        <f t="shared" si="746"/>
        <v>-0.7</v>
      </c>
      <c r="AK700" s="134">
        <f t="shared" si="747"/>
        <v>0.05</v>
      </c>
      <c r="AL700" s="174">
        <f t="shared" ref="AL700:AU700" si="803">M700</f>
        <v>0</v>
      </c>
      <c r="AM700" s="174">
        <f t="shared" si="803"/>
        <v>0.4</v>
      </c>
      <c r="AN700" s="174">
        <f t="shared" si="803"/>
        <v>0.566666666666667</v>
      </c>
      <c r="AO700" s="174">
        <f t="shared" si="803"/>
        <v>0</v>
      </c>
      <c r="AP700" s="174">
        <f t="shared" si="803"/>
        <v>0</v>
      </c>
      <c r="AQ700" s="174">
        <f t="shared" si="803"/>
        <v>0</v>
      </c>
      <c r="AR700" s="174">
        <f t="shared" si="803"/>
        <v>0.0333333333333333</v>
      </c>
      <c r="AS700" s="174">
        <f t="shared" si="803"/>
        <v>0</v>
      </c>
      <c r="AT700" s="174">
        <f t="shared" si="803"/>
        <v>0</v>
      </c>
      <c r="AU700" s="174">
        <f t="shared" si="803"/>
        <v>0</v>
      </c>
      <c r="AV700" s="175">
        <f t="shared" si="749"/>
        <v>1</v>
      </c>
      <c r="AW700" s="176" t="e">
        <f>#REF!/1000</f>
        <v>#REF!</v>
      </c>
      <c r="AX700" s="176" t="e">
        <f>#REF!/1000</f>
        <v>#REF!</v>
      </c>
      <c r="AY700" s="176" t="e">
        <f>#REF!/1000</f>
        <v>#REF!</v>
      </c>
      <c r="AZ700" s="176" t="e">
        <f>#REF!/1000</f>
        <v>#REF!</v>
      </c>
      <c r="BA700" s="176" t="e">
        <f>#REF!/1000</f>
        <v>#REF!</v>
      </c>
      <c r="BB700" s="176" t="e">
        <f>#REF!/1000</f>
        <v>#REF!</v>
      </c>
      <c r="BC700" s="176" t="e">
        <f>#REF!/1000</f>
        <v>#REF!</v>
      </c>
      <c r="BD700" s="176" t="e">
        <f>#REF!/1000</f>
        <v>#REF!</v>
      </c>
      <c r="BE700" s="177" t="e">
        <f>#REF!/1000</f>
        <v>#REF!</v>
      </c>
      <c r="BF700" s="177" t="e">
        <f>#REF!/1000</f>
        <v>#REF!</v>
      </c>
      <c r="BG700" s="178" t="e">
        <f t="shared" si="750"/>
        <v>#REF!</v>
      </c>
    </row>
    <row r="701" ht="16" customHeight="1" spans="1:59">
      <c r="A701" s="22">
        <v>695</v>
      </c>
      <c r="B701" s="39" t="s">
        <v>6454</v>
      </c>
      <c r="C701" s="68" t="s">
        <v>6455</v>
      </c>
      <c r="D701" s="22">
        <v>226</v>
      </c>
      <c r="E701" s="22">
        <v>1</v>
      </c>
      <c r="F701" s="144">
        <v>2411220121</v>
      </c>
      <c r="G701" s="144" t="s">
        <v>3707</v>
      </c>
      <c r="H701" s="144" t="s">
        <v>5312</v>
      </c>
      <c r="I701" s="144" t="s">
        <v>5345</v>
      </c>
      <c r="J701" s="144" t="s">
        <v>5314</v>
      </c>
      <c r="K701" s="144">
        <f t="shared" si="740"/>
        <v>3</v>
      </c>
      <c r="L701" s="157">
        <v>3</v>
      </c>
      <c r="M701" s="171">
        <v>0.04</v>
      </c>
      <c r="N701" s="171">
        <v>0.15</v>
      </c>
      <c r="O701" s="171">
        <v>0.45</v>
      </c>
      <c r="P701" s="171">
        <v>0.02</v>
      </c>
      <c r="Q701" s="171"/>
      <c r="R701" s="171">
        <v>0.01</v>
      </c>
      <c r="S701" s="171">
        <v>0.25</v>
      </c>
      <c r="T701" s="171">
        <v>0.08</v>
      </c>
      <c r="U701" s="171"/>
      <c r="V701" s="171"/>
      <c r="W701" s="22">
        <v>1</v>
      </c>
      <c r="X701" s="29">
        <v>6075.31</v>
      </c>
      <c r="Y701" s="29">
        <v>6075.31</v>
      </c>
      <c r="Z701" s="36">
        <v>1494.06</v>
      </c>
      <c r="AA701" s="36">
        <f t="shared" si="741"/>
        <v>1</v>
      </c>
      <c r="AB701" s="29"/>
      <c r="AC701" s="29" t="e">
        <f t="shared" si="742"/>
        <v>#REF!</v>
      </c>
      <c r="AD701" s="29" t="e">
        <f t="shared" si="743"/>
        <v>#REF!</v>
      </c>
      <c r="AE701" s="172" t="e">
        <f t="shared" si="744"/>
        <v>#REF!</v>
      </c>
      <c r="AF701" s="28"/>
      <c r="AG701" s="24">
        <v>3</v>
      </c>
      <c r="AH701" s="173">
        <f t="shared" si="745"/>
        <v>1</v>
      </c>
      <c r="AI701" s="173"/>
      <c r="AJ701" s="173">
        <f t="shared" si="746"/>
        <v>2</v>
      </c>
      <c r="AK701" s="134">
        <f t="shared" si="747"/>
        <v>3</v>
      </c>
      <c r="AL701" s="174">
        <f t="shared" ref="AL701:AU701" si="804">M701</f>
        <v>0.04</v>
      </c>
      <c r="AM701" s="174">
        <f t="shared" si="804"/>
        <v>0.15</v>
      </c>
      <c r="AN701" s="174">
        <f t="shared" si="804"/>
        <v>0.45</v>
      </c>
      <c r="AO701" s="174">
        <f t="shared" si="804"/>
        <v>0.02</v>
      </c>
      <c r="AP701" s="174">
        <f t="shared" si="804"/>
        <v>0</v>
      </c>
      <c r="AQ701" s="174">
        <f t="shared" si="804"/>
        <v>0.01</v>
      </c>
      <c r="AR701" s="174">
        <f t="shared" si="804"/>
        <v>0.25</v>
      </c>
      <c r="AS701" s="174">
        <f t="shared" si="804"/>
        <v>0.08</v>
      </c>
      <c r="AT701" s="174">
        <f t="shared" si="804"/>
        <v>0</v>
      </c>
      <c r="AU701" s="174">
        <f t="shared" si="804"/>
        <v>0</v>
      </c>
      <c r="AV701" s="175">
        <f t="shared" si="749"/>
        <v>1</v>
      </c>
      <c r="AW701" s="176" t="e">
        <f>#REF!/1000</f>
        <v>#REF!</v>
      </c>
      <c r="AX701" s="176" t="e">
        <f>#REF!/1000</f>
        <v>#REF!</v>
      </c>
      <c r="AY701" s="176" t="e">
        <f>#REF!/1000</f>
        <v>#REF!</v>
      </c>
      <c r="AZ701" s="176" t="e">
        <f>#REF!/1000</f>
        <v>#REF!</v>
      </c>
      <c r="BA701" s="176" t="e">
        <f>#REF!/1000</f>
        <v>#REF!</v>
      </c>
      <c r="BB701" s="176" t="e">
        <f>#REF!/1000</f>
        <v>#REF!</v>
      </c>
      <c r="BC701" s="176" t="e">
        <f>#REF!/1000</f>
        <v>#REF!</v>
      </c>
      <c r="BD701" s="176" t="e">
        <f>#REF!/1000</f>
        <v>#REF!</v>
      </c>
      <c r="BE701" s="177" t="e">
        <f>#REF!/1000</f>
        <v>#REF!</v>
      </c>
      <c r="BF701" s="177" t="e">
        <f>#REF!/1000</f>
        <v>#REF!</v>
      </c>
      <c r="BG701" s="178" t="e">
        <f t="shared" si="750"/>
        <v>#REF!</v>
      </c>
    </row>
    <row r="702" ht="16" customHeight="1" spans="1:59">
      <c r="A702" s="22">
        <v>696</v>
      </c>
      <c r="B702" s="39" t="s">
        <v>1856</v>
      </c>
      <c r="C702" s="68" t="s">
        <v>1857</v>
      </c>
      <c r="D702" s="22">
        <v>226</v>
      </c>
      <c r="E702" s="22">
        <v>3</v>
      </c>
      <c r="F702" s="144">
        <v>2411220316</v>
      </c>
      <c r="G702" s="144" t="s">
        <v>3707</v>
      </c>
      <c r="H702" s="144" t="s">
        <v>5312</v>
      </c>
      <c r="I702" s="144" t="s">
        <v>5345</v>
      </c>
      <c r="J702" s="144" t="s">
        <v>5314</v>
      </c>
      <c r="K702" s="144">
        <f t="shared" si="740"/>
        <v>1</v>
      </c>
      <c r="L702" s="157">
        <v>3</v>
      </c>
      <c r="M702" s="171">
        <v>0.04</v>
      </c>
      <c r="N702" s="171">
        <v>0.15</v>
      </c>
      <c r="O702" s="171">
        <v>0.45</v>
      </c>
      <c r="P702" s="171">
        <v>0.02</v>
      </c>
      <c r="Q702" s="171"/>
      <c r="R702" s="171">
        <v>0.01</v>
      </c>
      <c r="S702" s="171">
        <v>0.25</v>
      </c>
      <c r="T702" s="171">
        <v>0.08</v>
      </c>
      <c r="U702" s="171"/>
      <c r="V702" s="171"/>
      <c r="W702" s="22">
        <v>3</v>
      </c>
      <c r="X702" s="29">
        <v>6032.39</v>
      </c>
      <c r="Y702" s="29">
        <v>18097.17</v>
      </c>
      <c r="Z702" s="36">
        <v>4458.81</v>
      </c>
      <c r="AA702" s="36">
        <f t="shared" si="741"/>
        <v>3</v>
      </c>
      <c r="AB702" s="29"/>
      <c r="AC702" s="29" t="e">
        <f t="shared" si="742"/>
        <v>#REF!</v>
      </c>
      <c r="AD702" s="29" t="e">
        <f t="shared" si="743"/>
        <v>#REF!</v>
      </c>
      <c r="AE702" s="172" t="e">
        <f t="shared" si="744"/>
        <v>#REF!</v>
      </c>
      <c r="AF702" s="28"/>
      <c r="AG702" s="24">
        <v>3</v>
      </c>
      <c r="AH702" s="173">
        <f t="shared" si="745"/>
        <v>1</v>
      </c>
      <c r="AI702" s="173"/>
      <c r="AJ702" s="173">
        <f t="shared" si="746"/>
        <v>2</v>
      </c>
      <c r="AK702" s="134">
        <f t="shared" si="747"/>
        <v>1</v>
      </c>
      <c r="AL702" s="174">
        <f t="shared" ref="AL702:AU702" si="805">M702</f>
        <v>0.04</v>
      </c>
      <c r="AM702" s="174">
        <f t="shared" si="805"/>
        <v>0.15</v>
      </c>
      <c r="AN702" s="174">
        <f t="shared" si="805"/>
        <v>0.45</v>
      </c>
      <c r="AO702" s="174">
        <f t="shared" si="805"/>
        <v>0.02</v>
      </c>
      <c r="AP702" s="174">
        <f t="shared" si="805"/>
        <v>0</v>
      </c>
      <c r="AQ702" s="174">
        <f t="shared" si="805"/>
        <v>0.01</v>
      </c>
      <c r="AR702" s="174">
        <f t="shared" si="805"/>
        <v>0.25</v>
      </c>
      <c r="AS702" s="174">
        <f t="shared" si="805"/>
        <v>0.08</v>
      </c>
      <c r="AT702" s="174">
        <f t="shared" si="805"/>
        <v>0</v>
      </c>
      <c r="AU702" s="174">
        <f t="shared" si="805"/>
        <v>0</v>
      </c>
      <c r="AV702" s="175">
        <f t="shared" si="749"/>
        <v>1</v>
      </c>
      <c r="AW702" s="176" t="e">
        <f>#REF!/1000</f>
        <v>#REF!</v>
      </c>
      <c r="AX702" s="176" t="e">
        <f>#REF!/1000</f>
        <v>#REF!</v>
      </c>
      <c r="AY702" s="176" t="e">
        <f>#REF!/1000</f>
        <v>#REF!</v>
      </c>
      <c r="AZ702" s="176" t="e">
        <f>#REF!/1000</f>
        <v>#REF!</v>
      </c>
      <c r="BA702" s="176" t="e">
        <f>#REF!/1000</f>
        <v>#REF!</v>
      </c>
      <c r="BB702" s="176" t="e">
        <f>#REF!/1000</f>
        <v>#REF!</v>
      </c>
      <c r="BC702" s="176" t="e">
        <f>#REF!/1000</f>
        <v>#REF!</v>
      </c>
      <c r="BD702" s="176" t="e">
        <f>#REF!/1000</f>
        <v>#REF!</v>
      </c>
      <c r="BE702" s="177" t="e">
        <f>#REF!/1000</f>
        <v>#REF!</v>
      </c>
      <c r="BF702" s="177" t="e">
        <f>#REF!/1000</f>
        <v>#REF!</v>
      </c>
      <c r="BG702" s="178" t="e">
        <f t="shared" si="750"/>
        <v>#REF!</v>
      </c>
    </row>
    <row r="703" ht="16" customHeight="1" spans="1:59">
      <c r="A703" s="22">
        <v>697</v>
      </c>
      <c r="B703" s="39" t="s">
        <v>2050</v>
      </c>
      <c r="C703" s="68" t="s">
        <v>2051</v>
      </c>
      <c r="D703" s="22">
        <v>226</v>
      </c>
      <c r="E703" s="22">
        <v>2</v>
      </c>
      <c r="F703" s="144">
        <v>2411220367</v>
      </c>
      <c r="G703" s="144" t="s">
        <v>3707</v>
      </c>
      <c r="H703" s="144" t="s">
        <v>5312</v>
      </c>
      <c r="I703" s="144" t="s">
        <v>5345</v>
      </c>
      <c r="J703" s="144" t="s">
        <v>5314</v>
      </c>
      <c r="K703" s="144">
        <f t="shared" si="740"/>
        <v>1.5</v>
      </c>
      <c r="L703" s="157">
        <v>3</v>
      </c>
      <c r="M703" s="171">
        <v>0.04</v>
      </c>
      <c r="N703" s="171">
        <v>0.15</v>
      </c>
      <c r="O703" s="171">
        <v>0.45</v>
      </c>
      <c r="P703" s="171">
        <v>0.02</v>
      </c>
      <c r="Q703" s="171"/>
      <c r="R703" s="171">
        <v>0.01</v>
      </c>
      <c r="S703" s="171">
        <v>0.25</v>
      </c>
      <c r="T703" s="171">
        <v>0.08</v>
      </c>
      <c r="U703" s="171"/>
      <c r="V703" s="171"/>
      <c r="W703" s="22">
        <v>2</v>
      </c>
      <c r="X703" s="29">
        <v>5731.91</v>
      </c>
      <c r="Y703" s="29">
        <v>11463.82</v>
      </c>
      <c r="Z703" s="36">
        <v>2873.12</v>
      </c>
      <c r="AA703" s="36">
        <f t="shared" si="741"/>
        <v>2</v>
      </c>
      <c r="AB703" s="29"/>
      <c r="AC703" s="29" t="e">
        <f t="shared" si="742"/>
        <v>#REF!</v>
      </c>
      <c r="AD703" s="29" t="e">
        <f t="shared" si="743"/>
        <v>#REF!</v>
      </c>
      <c r="AE703" s="172" t="e">
        <f t="shared" si="744"/>
        <v>#REF!</v>
      </c>
      <c r="AF703" s="28"/>
      <c r="AG703" s="24">
        <v>3</v>
      </c>
      <c r="AH703" s="173">
        <f t="shared" si="745"/>
        <v>1</v>
      </c>
      <c r="AI703" s="173"/>
      <c r="AJ703" s="173">
        <f t="shared" si="746"/>
        <v>2</v>
      </c>
      <c r="AK703" s="134">
        <f t="shared" si="747"/>
        <v>1.5</v>
      </c>
      <c r="AL703" s="174">
        <f t="shared" ref="AL703:AU703" si="806">M703</f>
        <v>0.04</v>
      </c>
      <c r="AM703" s="174">
        <f t="shared" si="806"/>
        <v>0.15</v>
      </c>
      <c r="AN703" s="174">
        <f t="shared" si="806"/>
        <v>0.45</v>
      </c>
      <c r="AO703" s="174">
        <f t="shared" si="806"/>
        <v>0.02</v>
      </c>
      <c r="AP703" s="174">
        <f t="shared" si="806"/>
        <v>0</v>
      </c>
      <c r="AQ703" s="174">
        <f t="shared" si="806"/>
        <v>0.01</v>
      </c>
      <c r="AR703" s="174">
        <f t="shared" si="806"/>
        <v>0.25</v>
      </c>
      <c r="AS703" s="174">
        <f t="shared" si="806"/>
        <v>0.08</v>
      </c>
      <c r="AT703" s="174">
        <f t="shared" si="806"/>
        <v>0</v>
      </c>
      <c r="AU703" s="174">
        <f t="shared" si="806"/>
        <v>0</v>
      </c>
      <c r="AV703" s="175">
        <f t="shared" si="749"/>
        <v>1</v>
      </c>
      <c r="AW703" s="176" t="e">
        <f>#REF!/1000</f>
        <v>#REF!</v>
      </c>
      <c r="AX703" s="176" t="e">
        <f>#REF!/1000</f>
        <v>#REF!</v>
      </c>
      <c r="AY703" s="176" t="e">
        <f>#REF!/1000</f>
        <v>#REF!</v>
      </c>
      <c r="AZ703" s="176" t="e">
        <f>#REF!/1000</f>
        <v>#REF!</v>
      </c>
      <c r="BA703" s="176" t="e">
        <f>#REF!/1000</f>
        <v>#REF!</v>
      </c>
      <c r="BB703" s="176" t="e">
        <f>#REF!/1000</f>
        <v>#REF!</v>
      </c>
      <c r="BC703" s="176" t="e">
        <f>#REF!/1000</f>
        <v>#REF!</v>
      </c>
      <c r="BD703" s="176" t="e">
        <f>#REF!/1000</f>
        <v>#REF!</v>
      </c>
      <c r="BE703" s="177" t="e">
        <f>#REF!/1000</f>
        <v>#REF!</v>
      </c>
      <c r="BF703" s="177" t="e">
        <f>#REF!/1000</f>
        <v>#REF!</v>
      </c>
      <c r="BG703" s="178" t="e">
        <f t="shared" si="750"/>
        <v>#REF!</v>
      </c>
    </row>
    <row r="704" ht="16" customHeight="1" spans="1:59">
      <c r="A704" s="22">
        <v>698</v>
      </c>
      <c r="B704" s="39" t="s">
        <v>6456</v>
      </c>
      <c r="C704" s="68" t="s">
        <v>6457</v>
      </c>
      <c r="D704" s="22">
        <v>226</v>
      </c>
      <c r="E704" s="22">
        <v>4</v>
      </c>
      <c r="F704" s="144">
        <v>84722</v>
      </c>
      <c r="G704" s="144" t="s">
        <v>3707</v>
      </c>
      <c r="H704" s="144" t="s">
        <v>3707</v>
      </c>
      <c r="I704" s="144" t="s">
        <v>5345</v>
      </c>
      <c r="J704" s="144" t="s">
        <v>5314</v>
      </c>
      <c r="K704" s="144">
        <f t="shared" si="740"/>
        <v>0.5</v>
      </c>
      <c r="L704" s="157">
        <v>2</v>
      </c>
      <c r="M704" s="171"/>
      <c r="N704" s="171">
        <v>0.7</v>
      </c>
      <c r="O704" s="171">
        <v>0.25</v>
      </c>
      <c r="P704" s="171"/>
      <c r="Q704" s="171"/>
      <c r="R704" s="171"/>
      <c r="S704" s="171"/>
      <c r="T704" s="171">
        <v>0.05</v>
      </c>
      <c r="U704" s="171"/>
      <c r="V704" s="171"/>
      <c r="W704" s="22">
        <v>4</v>
      </c>
      <c r="X704" s="29">
        <v>5220.99</v>
      </c>
      <c r="Y704" s="29">
        <v>20883.96</v>
      </c>
      <c r="Z704" s="36">
        <v>4319.52</v>
      </c>
      <c r="AA704" s="36">
        <f t="shared" si="741"/>
        <v>4</v>
      </c>
      <c r="AB704" s="29"/>
      <c r="AC704" s="29" t="e">
        <f t="shared" si="742"/>
        <v>#REF!</v>
      </c>
      <c r="AD704" s="29" t="e">
        <f t="shared" si="743"/>
        <v>#REF!</v>
      </c>
      <c r="AE704" s="172" t="e">
        <f t="shared" si="744"/>
        <v>#REF!</v>
      </c>
      <c r="AF704" s="28"/>
      <c r="AG704" s="24">
        <v>2</v>
      </c>
      <c r="AH704" s="173">
        <f t="shared" si="745"/>
        <v>1</v>
      </c>
      <c r="AI704" s="173">
        <v>2</v>
      </c>
      <c r="AJ704" s="173">
        <f t="shared" si="746"/>
        <v>1</v>
      </c>
      <c r="AK704" s="134">
        <f t="shared" si="747"/>
        <v>0.5</v>
      </c>
      <c r="AL704" s="174">
        <f t="shared" ref="AL704:AU704" si="807">M704</f>
        <v>0</v>
      </c>
      <c r="AM704" s="174">
        <f t="shared" si="807"/>
        <v>0.7</v>
      </c>
      <c r="AN704" s="174">
        <f t="shared" si="807"/>
        <v>0.25</v>
      </c>
      <c r="AO704" s="174">
        <f t="shared" si="807"/>
        <v>0</v>
      </c>
      <c r="AP704" s="174">
        <f t="shared" si="807"/>
        <v>0</v>
      </c>
      <c r="AQ704" s="174">
        <f t="shared" si="807"/>
        <v>0</v>
      </c>
      <c r="AR704" s="174">
        <f t="shared" si="807"/>
        <v>0</v>
      </c>
      <c r="AS704" s="174">
        <f t="shared" si="807"/>
        <v>0.05</v>
      </c>
      <c r="AT704" s="174">
        <f t="shared" si="807"/>
        <v>0</v>
      </c>
      <c r="AU704" s="174">
        <f t="shared" si="807"/>
        <v>0</v>
      </c>
      <c r="AV704" s="175">
        <f t="shared" si="749"/>
        <v>1</v>
      </c>
      <c r="AW704" s="176" t="e">
        <f>#REF!/1000</f>
        <v>#REF!</v>
      </c>
      <c r="AX704" s="176" t="e">
        <f>#REF!/1000</f>
        <v>#REF!</v>
      </c>
      <c r="AY704" s="176" t="e">
        <f>#REF!/1000</f>
        <v>#REF!</v>
      </c>
      <c r="AZ704" s="176" t="e">
        <f>#REF!/1000</f>
        <v>#REF!</v>
      </c>
      <c r="BA704" s="176" t="e">
        <f>#REF!/1000</f>
        <v>#REF!</v>
      </c>
      <c r="BB704" s="176" t="e">
        <f>#REF!/1000</f>
        <v>#REF!</v>
      </c>
      <c r="BC704" s="176" t="e">
        <f>#REF!/1000</f>
        <v>#REF!</v>
      </c>
      <c r="BD704" s="176" t="e">
        <f>#REF!/1000</f>
        <v>#REF!</v>
      </c>
      <c r="BE704" s="177" t="e">
        <f>#REF!/1000</f>
        <v>#REF!</v>
      </c>
      <c r="BF704" s="177" t="e">
        <f>#REF!/1000</f>
        <v>#REF!</v>
      </c>
      <c r="BG704" s="178" t="e">
        <f t="shared" si="750"/>
        <v>#REF!</v>
      </c>
    </row>
    <row r="705" ht="16" customHeight="1" spans="1:59">
      <c r="A705" s="22">
        <v>699</v>
      </c>
      <c r="B705" s="39" t="s">
        <v>6458</v>
      </c>
      <c r="C705" s="68" t="s">
        <v>6459</v>
      </c>
      <c r="D705" s="22">
        <v>226</v>
      </c>
      <c r="E705" s="22">
        <v>2</v>
      </c>
      <c r="F705" s="144">
        <v>2411220125</v>
      </c>
      <c r="G705" s="144" t="s">
        <v>3707</v>
      </c>
      <c r="H705" s="144" t="s">
        <v>5312</v>
      </c>
      <c r="I705" s="144" t="s">
        <v>5345</v>
      </c>
      <c r="J705" s="144" t="s">
        <v>5314</v>
      </c>
      <c r="K705" s="144">
        <f t="shared" si="740"/>
        <v>10</v>
      </c>
      <c r="L705" s="157">
        <v>20</v>
      </c>
      <c r="M705" s="171"/>
      <c r="N705" s="171"/>
      <c r="O705" s="171"/>
      <c r="P705" s="171">
        <v>0.3</v>
      </c>
      <c r="Q705" s="171"/>
      <c r="R705" s="171">
        <v>0.1</v>
      </c>
      <c r="S705" s="171"/>
      <c r="T705" s="171">
        <v>0.6</v>
      </c>
      <c r="U705" s="171"/>
      <c r="V705" s="171"/>
      <c r="W705" s="22">
        <v>2</v>
      </c>
      <c r="X705" s="29">
        <v>4930.375</v>
      </c>
      <c r="Y705" s="29">
        <v>9860.75</v>
      </c>
      <c r="Z705" s="36">
        <v>1963.42</v>
      </c>
      <c r="AA705" s="36">
        <f t="shared" si="741"/>
        <v>2</v>
      </c>
      <c r="AB705" s="29"/>
      <c r="AC705" s="29" t="e">
        <f t="shared" si="742"/>
        <v>#REF!</v>
      </c>
      <c r="AD705" s="29" t="e">
        <f t="shared" si="743"/>
        <v>#REF!</v>
      </c>
      <c r="AE705" s="172" t="e">
        <f t="shared" si="744"/>
        <v>#REF!</v>
      </c>
      <c r="AF705" s="28"/>
      <c r="AG705" s="24">
        <v>10</v>
      </c>
      <c r="AH705" s="173">
        <f t="shared" si="745"/>
        <v>1</v>
      </c>
      <c r="AI705" s="173"/>
      <c r="AJ705" s="173">
        <f t="shared" si="746"/>
        <v>9</v>
      </c>
      <c r="AK705" s="134">
        <f t="shared" si="747"/>
        <v>10</v>
      </c>
      <c r="AL705" s="174">
        <f t="shared" ref="AL705:AU705" si="808">M705</f>
        <v>0</v>
      </c>
      <c r="AM705" s="174">
        <f t="shared" si="808"/>
        <v>0</v>
      </c>
      <c r="AN705" s="174">
        <f t="shared" si="808"/>
        <v>0</v>
      </c>
      <c r="AO705" s="174">
        <f t="shared" si="808"/>
        <v>0.3</v>
      </c>
      <c r="AP705" s="174">
        <f t="shared" si="808"/>
        <v>0</v>
      </c>
      <c r="AQ705" s="174">
        <f t="shared" si="808"/>
        <v>0.1</v>
      </c>
      <c r="AR705" s="174">
        <f t="shared" si="808"/>
        <v>0</v>
      </c>
      <c r="AS705" s="174">
        <f t="shared" si="808"/>
        <v>0.6</v>
      </c>
      <c r="AT705" s="174">
        <f t="shared" si="808"/>
        <v>0</v>
      </c>
      <c r="AU705" s="174">
        <f t="shared" si="808"/>
        <v>0</v>
      </c>
      <c r="AV705" s="175">
        <f t="shared" si="749"/>
        <v>1</v>
      </c>
      <c r="AW705" s="176" t="e">
        <f>#REF!/1000</f>
        <v>#REF!</v>
      </c>
      <c r="AX705" s="176" t="e">
        <f>#REF!/1000</f>
        <v>#REF!</v>
      </c>
      <c r="AY705" s="176" t="e">
        <f>#REF!/1000</f>
        <v>#REF!</v>
      </c>
      <c r="AZ705" s="176" t="e">
        <f>#REF!/1000</f>
        <v>#REF!</v>
      </c>
      <c r="BA705" s="176" t="e">
        <f>#REF!/1000</f>
        <v>#REF!</v>
      </c>
      <c r="BB705" s="176" t="e">
        <f>#REF!/1000</f>
        <v>#REF!</v>
      </c>
      <c r="BC705" s="176" t="e">
        <f>#REF!/1000</f>
        <v>#REF!</v>
      </c>
      <c r="BD705" s="176" t="e">
        <f>#REF!/1000</f>
        <v>#REF!</v>
      </c>
      <c r="BE705" s="177" t="e">
        <f>#REF!/1000</f>
        <v>#REF!</v>
      </c>
      <c r="BF705" s="177" t="e">
        <f>#REF!/1000</f>
        <v>#REF!</v>
      </c>
      <c r="BG705" s="178" t="e">
        <f t="shared" si="750"/>
        <v>#REF!</v>
      </c>
    </row>
    <row r="706" ht="16" customHeight="1" spans="1:59">
      <c r="A706" s="22">
        <v>700</v>
      </c>
      <c r="B706" s="39" t="s">
        <v>6460</v>
      </c>
      <c r="C706" s="68" t="s">
        <v>6461</v>
      </c>
      <c r="D706" s="22">
        <v>226</v>
      </c>
      <c r="E706" s="22">
        <v>2</v>
      </c>
      <c r="F706" s="144">
        <v>2411220319</v>
      </c>
      <c r="G706" s="144" t="s">
        <v>3707</v>
      </c>
      <c r="H706" s="144" t="s">
        <v>5312</v>
      </c>
      <c r="I706" s="144" t="s">
        <v>5345</v>
      </c>
      <c r="J706" s="144" t="s">
        <v>5314</v>
      </c>
      <c r="K706" s="144">
        <f t="shared" si="740"/>
        <v>10</v>
      </c>
      <c r="L706" s="157">
        <v>20</v>
      </c>
      <c r="M706" s="171"/>
      <c r="N706" s="171"/>
      <c r="O706" s="171"/>
      <c r="P706" s="171">
        <v>0.3</v>
      </c>
      <c r="Q706" s="171"/>
      <c r="R706" s="171">
        <v>0.1</v>
      </c>
      <c r="S706" s="171"/>
      <c r="T706" s="171">
        <v>0.6</v>
      </c>
      <c r="U706" s="171"/>
      <c r="V706" s="171"/>
      <c r="W706" s="22">
        <v>2</v>
      </c>
      <c r="X706" s="29">
        <v>4930.375</v>
      </c>
      <c r="Y706" s="29">
        <v>9860.75</v>
      </c>
      <c r="Z706" s="36">
        <v>1963.42</v>
      </c>
      <c r="AA706" s="36">
        <f t="shared" si="741"/>
        <v>2</v>
      </c>
      <c r="AB706" s="29"/>
      <c r="AC706" s="29" t="e">
        <f t="shared" si="742"/>
        <v>#REF!</v>
      </c>
      <c r="AD706" s="29" t="e">
        <f t="shared" si="743"/>
        <v>#REF!</v>
      </c>
      <c r="AE706" s="172" t="e">
        <f t="shared" si="744"/>
        <v>#REF!</v>
      </c>
      <c r="AF706" s="28"/>
      <c r="AG706" s="24">
        <v>10</v>
      </c>
      <c r="AH706" s="173">
        <f t="shared" si="745"/>
        <v>1</v>
      </c>
      <c r="AI706" s="173"/>
      <c r="AJ706" s="173">
        <f t="shared" si="746"/>
        <v>9</v>
      </c>
      <c r="AK706" s="134">
        <f t="shared" si="747"/>
        <v>10</v>
      </c>
      <c r="AL706" s="174">
        <f t="shared" ref="AL706:AU706" si="809">M706</f>
        <v>0</v>
      </c>
      <c r="AM706" s="174">
        <f t="shared" si="809"/>
        <v>0</v>
      </c>
      <c r="AN706" s="174">
        <f t="shared" si="809"/>
        <v>0</v>
      </c>
      <c r="AO706" s="174">
        <f t="shared" si="809"/>
        <v>0.3</v>
      </c>
      <c r="AP706" s="174">
        <f t="shared" si="809"/>
        <v>0</v>
      </c>
      <c r="AQ706" s="174">
        <f t="shared" si="809"/>
        <v>0.1</v>
      </c>
      <c r="AR706" s="174">
        <f t="shared" si="809"/>
        <v>0</v>
      </c>
      <c r="AS706" s="174">
        <f t="shared" si="809"/>
        <v>0.6</v>
      </c>
      <c r="AT706" s="174">
        <f t="shared" si="809"/>
        <v>0</v>
      </c>
      <c r="AU706" s="174">
        <f t="shared" si="809"/>
        <v>0</v>
      </c>
      <c r="AV706" s="175">
        <f t="shared" si="749"/>
        <v>1</v>
      </c>
      <c r="AW706" s="176" t="e">
        <f>#REF!/1000</f>
        <v>#REF!</v>
      </c>
      <c r="AX706" s="176" t="e">
        <f>#REF!/1000</f>
        <v>#REF!</v>
      </c>
      <c r="AY706" s="176" t="e">
        <f>#REF!/1000</f>
        <v>#REF!</v>
      </c>
      <c r="AZ706" s="176" t="e">
        <f>#REF!/1000</f>
        <v>#REF!</v>
      </c>
      <c r="BA706" s="176" t="e">
        <f>#REF!/1000</f>
        <v>#REF!</v>
      </c>
      <c r="BB706" s="176" t="e">
        <f>#REF!/1000</f>
        <v>#REF!</v>
      </c>
      <c r="BC706" s="176" t="e">
        <f>#REF!/1000</f>
        <v>#REF!</v>
      </c>
      <c r="BD706" s="176" t="e">
        <f>#REF!/1000</f>
        <v>#REF!</v>
      </c>
      <c r="BE706" s="177" t="e">
        <f>#REF!/1000</f>
        <v>#REF!</v>
      </c>
      <c r="BF706" s="177" t="e">
        <f>#REF!/1000</f>
        <v>#REF!</v>
      </c>
      <c r="BG706" s="178" t="e">
        <f t="shared" si="750"/>
        <v>#REF!</v>
      </c>
    </row>
    <row r="707" ht="16" customHeight="1" spans="1:59">
      <c r="A707" s="22">
        <v>701</v>
      </c>
      <c r="B707" s="39" t="s">
        <v>6462</v>
      </c>
      <c r="C707" s="68" t="s">
        <v>6463</v>
      </c>
      <c r="D707" s="22">
        <v>226</v>
      </c>
      <c r="E707" s="22">
        <v>2</v>
      </c>
      <c r="F707" s="144">
        <v>2411220166</v>
      </c>
      <c r="G707" s="144" t="s">
        <v>3707</v>
      </c>
      <c r="H707" s="144" t="s">
        <v>5312</v>
      </c>
      <c r="I707" s="144" t="s">
        <v>5345</v>
      </c>
      <c r="J707" s="144" t="s">
        <v>5314</v>
      </c>
      <c r="K707" s="144">
        <f t="shared" si="740"/>
        <v>10</v>
      </c>
      <c r="L707" s="157">
        <v>20</v>
      </c>
      <c r="M707" s="171"/>
      <c r="N707" s="171"/>
      <c r="O707" s="171"/>
      <c r="P707" s="171">
        <v>0.3</v>
      </c>
      <c r="Q707" s="171"/>
      <c r="R707" s="171">
        <v>0.1</v>
      </c>
      <c r="S707" s="171"/>
      <c r="T707" s="171">
        <v>0.6</v>
      </c>
      <c r="U707" s="171"/>
      <c r="V707" s="171"/>
      <c r="W707" s="22">
        <v>2</v>
      </c>
      <c r="X707" s="29">
        <v>4930.375</v>
      </c>
      <c r="Y707" s="29">
        <v>9860.75</v>
      </c>
      <c r="Z707" s="36">
        <v>1963.42</v>
      </c>
      <c r="AA707" s="36">
        <f t="shared" si="741"/>
        <v>2</v>
      </c>
      <c r="AB707" s="29"/>
      <c r="AC707" s="29" t="e">
        <f t="shared" si="742"/>
        <v>#REF!</v>
      </c>
      <c r="AD707" s="29" t="e">
        <f t="shared" si="743"/>
        <v>#REF!</v>
      </c>
      <c r="AE707" s="172" t="e">
        <f t="shared" si="744"/>
        <v>#REF!</v>
      </c>
      <c r="AF707" s="28"/>
      <c r="AG707" s="24">
        <v>10</v>
      </c>
      <c r="AH707" s="173">
        <f t="shared" si="745"/>
        <v>1</v>
      </c>
      <c r="AI707" s="173"/>
      <c r="AJ707" s="173">
        <f t="shared" si="746"/>
        <v>9</v>
      </c>
      <c r="AK707" s="134">
        <f t="shared" si="747"/>
        <v>10</v>
      </c>
      <c r="AL707" s="174">
        <f t="shared" ref="AL707:AU707" si="810">M707</f>
        <v>0</v>
      </c>
      <c r="AM707" s="174">
        <f t="shared" si="810"/>
        <v>0</v>
      </c>
      <c r="AN707" s="174">
        <f t="shared" si="810"/>
        <v>0</v>
      </c>
      <c r="AO707" s="174">
        <f t="shared" si="810"/>
        <v>0.3</v>
      </c>
      <c r="AP707" s="174">
        <f t="shared" si="810"/>
        <v>0</v>
      </c>
      <c r="AQ707" s="174">
        <f t="shared" si="810"/>
        <v>0.1</v>
      </c>
      <c r="AR707" s="174">
        <f t="shared" si="810"/>
        <v>0</v>
      </c>
      <c r="AS707" s="174">
        <f t="shared" si="810"/>
        <v>0.6</v>
      </c>
      <c r="AT707" s="174">
        <f t="shared" si="810"/>
        <v>0</v>
      </c>
      <c r="AU707" s="174">
        <f t="shared" si="810"/>
        <v>0</v>
      </c>
      <c r="AV707" s="175">
        <f t="shared" si="749"/>
        <v>1</v>
      </c>
      <c r="AW707" s="176" t="e">
        <f>#REF!/1000</f>
        <v>#REF!</v>
      </c>
      <c r="AX707" s="176" t="e">
        <f>#REF!/1000</f>
        <v>#REF!</v>
      </c>
      <c r="AY707" s="176" t="e">
        <f>#REF!/1000</f>
        <v>#REF!</v>
      </c>
      <c r="AZ707" s="176" t="e">
        <f>#REF!/1000</f>
        <v>#REF!</v>
      </c>
      <c r="BA707" s="176" t="e">
        <f>#REF!/1000</f>
        <v>#REF!</v>
      </c>
      <c r="BB707" s="176" t="e">
        <f>#REF!/1000</f>
        <v>#REF!</v>
      </c>
      <c r="BC707" s="176" t="e">
        <f>#REF!/1000</f>
        <v>#REF!</v>
      </c>
      <c r="BD707" s="176" t="e">
        <f>#REF!/1000</f>
        <v>#REF!</v>
      </c>
      <c r="BE707" s="177" t="e">
        <f>#REF!/1000</f>
        <v>#REF!</v>
      </c>
      <c r="BF707" s="177" t="e">
        <f>#REF!/1000</f>
        <v>#REF!</v>
      </c>
      <c r="BG707" s="178" t="e">
        <f t="shared" si="750"/>
        <v>#REF!</v>
      </c>
    </row>
    <row r="708" ht="16" customHeight="1" spans="1:59">
      <c r="A708" s="22">
        <v>702</v>
      </c>
      <c r="B708" s="39" t="s">
        <v>6464</v>
      </c>
      <c r="C708" s="68" t="s">
        <v>6465</v>
      </c>
      <c r="D708" s="22">
        <v>226</v>
      </c>
      <c r="E708" s="22">
        <v>2</v>
      </c>
      <c r="F708" s="144">
        <v>2411220199</v>
      </c>
      <c r="G708" s="144" t="s">
        <v>3707</v>
      </c>
      <c r="H708" s="144" t="s">
        <v>5312</v>
      </c>
      <c r="I708" s="144" t="s">
        <v>5345</v>
      </c>
      <c r="J708" s="144" t="s">
        <v>5314</v>
      </c>
      <c r="K708" s="144">
        <f t="shared" si="740"/>
        <v>10</v>
      </c>
      <c r="L708" s="157">
        <v>20</v>
      </c>
      <c r="M708" s="171"/>
      <c r="N708" s="171"/>
      <c r="O708" s="171"/>
      <c r="P708" s="171">
        <v>0.3</v>
      </c>
      <c r="Q708" s="171"/>
      <c r="R708" s="171">
        <v>0.1</v>
      </c>
      <c r="S708" s="171"/>
      <c r="T708" s="171">
        <v>0.6</v>
      </c>
      <c r="U708" s="171"/>
      <c r="V708" s="171"/>
      <c r="W708" s="22">
        <v>2</v>
      </c>
      <c r="X708" s="29">
        <v>4930.375</v>
      </c>
      <c r="Y708" s="29">
        <v>9860.75</v>
      </c>
      <c r="Z708" s="36">
        <v>1949.2</v>
      </c>
      <c r="AA708" s="36">
        <f t="shared" si="741"/>
        <v>2</v>
      </c>
      <c r="AB708" s="29"/>
      <c r="AC708" s="29" t="e">
        <f t="shared" si="742"/>
        <v>#REF!</v>
      </c>
      <c r="AD708" s="29" t="e">
        <f t="shared" si="743"/>
        <v>#REF!</v>
      </c>
      <c r="AE708" s="172" t="e">
        <f t="shared" si="744"/>
        <v>#REF!</v>
      </c>
      <c r="AF708" s="28"/>
      <c r="AG708" s="24">
        <v>10</v>
      </c>
      <c r="AH708" s="173">
        <f t="shared" si="745"/>
        <v>1</v>
      </c>
      <c r="AI708" s="173"/>
      <c r="AJ708" s="173">
        <f t="shared" si="746"/>
        <v>9</v>
      </c>
      <c r="AK708" s="134">
        <f t="shared" si="747"/>
        <v>10</v>
      </c>
      <c r="AL708" s="174">
        <f t="shared" ref="AL708:AU708" si="811">M708</f>
        <v>0</v>
      </c>
      <c r="AM708" s="174">
        <f t="shared" si="811"/>
        <v>0</v>
      </c>
      <c r="AN708" s="174">
        <f t="shared" si="811"/>
        <v>0</v>
      </c>
      <c r="AO708" s="174">
        <f t="shared" si="811"/>
        <v>0.3</v>
      </c>
      <c r="AP708" s="174">
        <f t="shared" si="811"/>
        <v>0</v>
      </c>
      <c r="AQ708" s="174">
        <f t="shared" si="811"/>
        <v>0.1</v>
      </c>
      <c r="AR708" s="174">
        <f t="shared" si="811"/>
        <v>0</v>
      </c>
      <c r="AS708" s="174">
        <f t="shared" si="811"/>
        <v>0.6</v>
      </c>
      <c r="AT708" s="174">
        <f t="shared" si="811"/>
        <v>0</v>
      </c>
      <c r="AU708" s="174">
        <f t="shared" si="811"/>
        <v>0</v>
      </c>
      <c r="AV708" s="175">
        <f t="shared" si="749"/>
        <v>1</v>
      </c>
      <c r="AW708" s="176" t="e">
        <f>#REF!/1000</f>
        <v>#REF!</v>
      </c>
      <c r="AX708" s="176" t="e">
        <f>#REF!/1000</f>
        <v>#REF!</v>
      </c>
      <c r="AY708" s="176" t="e">
        <f>#REF!/1000</f>
        <v>#REF!</v>
      </c>
      <c r="AZ708" s="176" t="e">
        <f>#REF!/1000</f>
        <v>#REF!</v>
      </c>
      <c r="BA708" s="176" t="e">
        <f>#REF!/1000</f>
        <v>#REF!</v>
      </c>
      <c r="BB708" s="176" t="e">
        <f>#REF!/1000</f>
        <v>#REF!</v>
      </c>
      <c r="BC708" s="176" t="e">
        <f>#REF!/1000</f>
        <v>#REF!</v>
      </c>
      <c r="BD708" s="176" t="e">
        <f>#REF!/1000</f>
        <v>#REF!</v>
      </c>
      <c r="BE708" s="177" t="e">
        <f>#REF!/1000</f>
        <v>#REF!</v>
      </c>
      <c r="BF708" s="177" t="e">
        <f>#REF!/1000</f>
        <v>#REF!</v>
      </c>
      <c r="BG708" s="178" t="e">
        <f t="shared" si="750"/>
        <v>#REF!</v>
      </c>
    </row>
    <row r="709" ht="16" customHeight="1" spans="1:59">
      <c r="A709" s="22">
        <v>703</v>
      </c>
      <c r="B709" s="39" t="s">
        <v>6466</v>
      </c>
      <c r="C709" s="68" t="s">
        <v>6467</v>
      </c>
      <c r="D709" s="22">
        <v>226</v>
      </c>
      <c r="E709" s="22">
        <v>2</v>
      </c>
      <c r="F709" s="144">
        <v>2411220318</v>
      </c>
      <c r="G709" s="144" t="s">
        <v>3707</v>
      </c>
      <c r="H709" s="144" t="s">
        <v>5312</v>
      </c>
      <c r="I709" s="144" t="s">
        <v>5345</v>
      </c>
      <c r="J709" s="144" t="s">
        <v>5314</v>
      </c>
      <c r="K709" s="144">
        <f t="shared" si="740"/>
        <v>1.5</v>
      </c>
      <c r="L709" s="157">
        <v>3</v>
      </c>
      <c r="M709" s="171">
        <v>0.04</v>
      </c>
      <c r="N709" s="171">
        <v>0.15</v>
      </c>
      <c r="O709" s="171">
        <v>0.45</v>
      </c>
      <c r="P709" s="171">
        <v>0.02</v>
      </c>
      <c r="Q709" s="171"/>
      <c r="R709" s="171">
        <v>0.01</v>
      </c>
      <c r="S709" s="171">
        <v>0.25</v>
      </c>
      <c r="T709" s="171">
        <v>0.08</v>
      </c>
      <c r="U709" s="171"/>
      <c r="V709" s="171"/>
      <c r="W709" s="22">
        <v>2</v>
      </c>
      <c r="X709" s="29">
        <v>4846.38</v>
      </c>
      <c r="Y709" s="29">
        <v>9692.76</v>
      </c>
      <c r="Z709" s="36">
        <v>1963.42</v>
      </c>
      <c r="AA709" s="36">
        <f t="shared" si="741"/>
        <v>2</v>
      </c>
      <c r="AB709" s="29"/>
      <c r="AC709" s="29" t="e">
        <f t="shared" si="742"/>
        <v>#REF!</v>
      </c>
      <c r="AD709" s="29" t="e">
        <f t="shared" si="743"/>
        <v>#REF!</v>
      </c>
      <c r="AE709" s="172" t="e">
        <f t="shared" si="744"/>
        <v>#REF!</v>
      </c>
      <c r="AF709" s="28"/>
      <c r="AG709" s="24">
        <v>3</v>
      </c>
      <c r="AH709" s="173">
        <f t="shared" si="745"/>
        <v>1</v>
      </c>
      <c r="AI709" s="173"/>
      <c r="AJ709" s="173">
        <f t="shared" si="746"/>
        <v>2</v>
      </c>
      <c r="AK709" s="134">
        <f t="shared" si="747"/>
        <v>1.5</v>
      </c>
      <c r="AL709" s="174">
        <f t="shared" ref="AL709:AU709" si="812">M709</f>
        <v>0.04</v>
      </c>
      <c r="AM709" s="174">
        <f t="shared" si="812"/>
        <v>0.15</v>
      </c>
      <c r="AN709" s="174">
        <f t="shared" si="812"/>
        <v>0.45</v>
      </c>
      <c r="AO709" s="174">
        <f t="shared" si="812"/>
        <v>0.02</v>
      </c>
      <c r="AP709" s="174">
        <f t="shared" si="812"/>
        <v>0</v>
      </c>
      <c r="AQ709" s="174">
        <f t="shared" si="812"/>
        <v>0.01</v>
      </c>
      <c r="AR709" s="174">
        <f t="shared" si="812"/>
        <v>0.25</v>
      </c>
      <c r="AS709" s="174">
        <f t="shared" si="812"/>
        <v>0.08</v>
      </c>
      <c r="AT709" s="174">
        <f t="shared" si="812"/>
        <v>0</v>
      </c>
      <c r="AU709" s="174">
        <f t="shared" si="812"/>
        <v>0</v>
      </c>
      <c r="AV709" s="175">
        <f t="shared" si="749"/>
        <v>1</v>
      </c>
      <c r="AW709" s="176" t="e">
        <f>#REF!/1000</f>
        <v>#REF!</v>
      </c>
      <c r="AX709" s="176" t="e">
        <f>#REF!/1000</f>
        <v>#REF!</v>
      </c>
      <c r="AY709" s="176" t="e">
        <f>#REF!/1000</f>
        <v>#REF!</v>
      </c>
      <c r="AZ709" s="176" t="e">
        <f>#REF!/1000</f>
        <v>#REF!</v>
      </c>
      <c r="BA709" s="176" t="e">
        <f>#REF!/1000</f>
        <v>#REF!</v>
      </c>
      <c r="BB709" s="176" t="e">
        <f>#REF!/1000</f>
        <v>#REF!</v>
      </c>
      <c r="BC709" s="176" t="e">
        <f>#REF!/1000</f>
        <v>#REF!</v>
      </c>
      <c r="BD709" s="176" t="e">
        <f>#REF!/1000</f>
        <v>#REF!</v>
      </c>
      <c r="BE709" s="177" t="e">
        <f>#REF!/1000</f>
        <v>#REF!</v>
      </c>
      <c r="BF709" s="177" t="e">
        <f>#REF!/1000</f>
        <v>#REF!</v>
      </c>
      <c r="BG709" s="178" t="e">
        <f t="shared" si="750"/>
        <v>#REF!</v>
      </c>
    </row>
    <row r="710" ht="16" customHeight="1" spans="1:59">
      <c r="A710" s="22">
        <v>704</v>
      </c>
      <c r="B710" s="39" t="s">
        <v>919</v>
      </c>
      <c r="C710" s="68" t="s">
        <v>920</v>
      </c>
      <c r="D710" s="22">
        <v>226</v>
      </c>
      <c r="E710" s="22">
        <v>4</v>
      </c>
      <c r="F710" s="144">
        <v>2411220215</v>
      </c>
      <c r="G710" s="144" t="s">
        <v>3707</v>
      </c>
      <c r="H710" s="144" t="s">
        <v>5312</v>
      </c>
      <c r="I710" s="144" t="s">
        <v>5345</v>
      </c>
      <c r="J710" s="144" t="s">
        <v>5314</v>
      </c>
      <c r="K710" s="144">
        <f t="shared" si="740"/>
        <v>0.75</v>
      </c>
      <c r="L710" s="157">
        <v>3</v>
      </c>
      <c r="M710" s="171">
        <v>0.04</v>
      </c>
      <c r="N710" s="171">
        <v>0.15</v>
      </c>
      <c r="O710" s="171">
        <v>0.45</v>
      </c>
      <c r="P710" s="171">
        <v>0.02</v>
      </c>
      <c r="Q710" s="171"/>
      <c r="R710" s="171">
        <v>0.01</v>
      </c>
      <c r="S710" s="171">
        <v>0.25</v>
      </c>
      <c r="T710" s="171">
        <v>0.08</v>
      </c>
      <c r="U710" s="171"/>
      <c r="V710" s="171"/>
      <c r="W710" s="22">
        <v>4</v>
      </c>
      <c r="X710" s="29">
        <v>4764.155</v>
      </c>
      <c r="Y710" s="29">
        <v>19056.62</v>
      </c>
      <c r="Z710" s="36">
        <v>2670.24</v>
      </c>
      <c r="AA710" s="36">
        <f t="shared" si="741"/>
        <v>4</v>
      </c>
      <c r="AB710" s="29"/>
      <c r="AC710" s="29" t="e">
        <f t="shared" si="742"/>
        <v>#REF!</v>
      </c>
      <c r="AD710" s="29" t="e">
        <f t="shared" si="743"/>
        <v>#REF!</v>
      </c>
      <c r="AE710" s="172" t="e">
        <f t="shared" si="744"/>
        <v>#REF!</v>
      </c>
      <c r="AF710" s="28"/>
      <c r="AG710" s="24">
        <v>3</v>
      </c>
      <c r="AH710" s="173">
        <f t="shared" si="745"/>
        <v>1</v>
      </c>
      <c r="AI710" s="173"/>
      <c r="AJ710" s="173">
        <f t="shared" si="746"/>
        <v>2</v>
      </c>
      <c r="AK710" s="134">
        <f t="shared" si="747"/>
        <v>0.75</v>
      </c>
      <c r="AL710" s="174">
        <f t="shared" ref="AL710:AU710" si="813">M710</f>
        <v>0.04</v>
      </c>
      <c r="AM710" s="174">
        <f t="shared" si="813"/>
        <v>0.15</v>
      </c>
      <c r="AN710" s="174">
        <f t="shared" si="813"/>
        <v>0.45</v>
      </c>
      <c r="AO710" s="174">
        <f t="shared" si="813"/>
        <v>0.02</v>
      </c>
      <c r="AP710" s="174">
        <f t="shared" si="813"/>
        <v>0</v>
      </c>
      <c r="AQ710" s="174">
        <f t="shared" si="813"/>
        <v>0.01</v>
      </c>
      <c r="AR710" s="174">
        <f t="shared" si="813"/>
        <v>0.25</v>
      </c>
      <c r="AS710" s="174">
        <f t="shared" si="813"/>
        <v>0.08</v>
      </c>
      <c r="AT710" s="174">
        <f t="shared" si="813"/>
        <v>0</v>
      </c>
      <c r="AU710" s="174">
        <f t="shared" si="813"/>
        <v>0</v>
      </c>
      <c r="AV710" s="175">
        <f t="shared" si="749"/>
        <v>1</v>
      </c>
      <c r="AW710" s="176" t="e">
        <f>#REF!/1000</f>
        <v>#REF!</v>
      </c>
      <c r="AX710" s="176" t="e">
        <f>#REF!/1000</f>
        <v>#REF!</v>
      </c>
      <c r="AY710" s="176" t="e">
        <f>#REF!/1000</f>
        <v>#REF!</v>
      </c>
      <c r="AZ710" s="176" t="e">
        <f>#REF!/1000</f>
        <v>#REF!</v>
      </c>
      <c r="BA710" s="176" t="e">
        <f>#REF!/1000</f>
        <v>#REF!</v>
      </c>
      <c r="BB710" s="176" t="e">
        <f>#REF!/1000</f>
        <v>#REF!</v>
      </c>
      <c r="BC710" s="176" t="e">
        <f>#REF!/1000</f>
        <v>#REF!</v>
      </c>
      <c r="BD710" s="176" t="e">
        <f>#REF!/1000</f>
        <v>#REF!</v>
      </c>
      <c r="BE710" s="177" t="e">
        <f>#REF!/1000</f>
        <v>#REF!</v>
      </c>
      <c r="BF710" s="177" t="e">
        <f>#REF!/1000</f>
        <v>#REF!</v>
      </c>
      <c r="BG710" s="178" t="e">
        <f t="shared" si="750"/>
        <v>#REF!</v>
      </c>
    </row>
    <row r="711" ht="16" customHeight="1" spans="1:59">
      <c r="A711" s="22">
        <v>705</v>
      </c>
      <c r="B711" s="39" t="s">
        <v>6468</v>
      </c>
      <c r="C711" s="68" t="s">
        <v>6469</v>
      </c>
      <c r="D711" s="22">
        <v>226</v>
      </c>
      <c r="E711" s="22">
        <v>3</v>
      </c>
      <c r="F711" s="144">
        <v>2411220129</v>
      </c>
      <c r="G711" s="144" t="s">
        <v>3707</v>
      </c>
      <c r="H711" s="144" t="s">
        <v>5312</v>
      </c>
      <c r="I711" s="144" t="s">
        <v>5345</v>
      </c>
      <c r="J711" s="144" t="s">
        <v>5314</v>
      </c>
      <c r="K711" s="144">
        <f t="shared" ref="K711:K774" si="814">L711/E711</f>
        <v>1</v>
      </c>
      <c r="L711" s="157">
        <v>3</v>
      </c>
      <c r="M711" s="171">
        <v>0.04</v>
      </c>
      <c r="N711" s="171">
        <v>0.15</v>
      </c>
      <c r="O711" s="171">
        <v>0.45</v>
      </c>
      <c r="P711" s="171">
        <v>0.02</v>
      </c>
      <c r="Q711" s="171"/>
      <c r="R711" s="171">
        <v>0.01</v>
      </c>
      <c r="S711" s="171">
        <v>0.25</v>
      </c>
      <c r="T711" s="171">
        <v>0.08</v>
      </c>
      <c r="U711" s="171"/>
      <c r="V711" s="171"/>
      <c r="W711" s="22">
        <v>3</v>
      </c>
      <c r="X711" s="29">
        <v>4434.67333333333</v>
      </c>
      <c r="Y711" s="29">
        <v>13304.02</v>
      </c>
      <c r="Z711" s="36">
        <v>2356.11</v>
      </c>
      <c r="AA711" s="36">
        <f t="shared" ref="AA711:AA774" si="815">W711</f>
        <v>3</v>
      </c>
      <c r="AB711" s="29"/>
      <c r="AC711" s="29" t="e">
        <f t="shared" ref="AC711:AC774" si="816">BG711</f>
        <v>#REF!</v>
      </c>
      <c r="AD711" s="29" t="e">
        <f t="shared" ref="AD711:AD774" si="817">AC711-Z711</f>
        <v>#REF!</v>
      </c>
      <c r="AE711" s="172" t="e">
        <f t="shared" ref="AE711:AE774" si="818">AD711/Z711</f>
        <v>#REF!</v>
      </c>
      <c r="AF711" s="28"/>
      <c r="AG711" s="24">
        <v>3</v>
      </c>
      <c r="AH711" s="173">
        <f t="shared" ref="AH711:AH774" si="819">SUM(M711:T711)</f>
        <v>1</v>
      </c>
      <c r="AI711" s="173"/>
      <c r="AJ711" s="173">
        <f t="shared" ref="AJ711:AJ774" si="820">AG711-AH711</f>
        <v>2</v>
      </c>
      <c r="AK711" s="134">
        <f t="shared" ref="AK711:AK774" si="821">L711/E711</f>
        <v>1</v>
      </c>
      <c r="AL711" s="174">
        <f t="shared" ref="AL711:AU711" si="822">M711</f>
        <v>0.04</v>
      </c>
      <c r="AM711" s="174">
        <f t="shared" si="822"/>
        <v>0.15</v>
      </c>
      <c r="AN711" s="174">
        <f t="shared" si="822"/>
        <v>0.45</v>
      </c>
      <c r="AO711" s="174">
        <f t="shared" si="822"/>
        <v>0.02</v>
      </c>
      <c r="AP711" s="174">
        <f t="shared" si="822"/>
        <v>0</v>
      </c>
      <c r="AQ711" s="174">
        <f t="shared" si="822"/>
        <v>0.01</v>
      </c>
      <c r="AR711" s="174">
        <f t="shared" si="822"/>
        <v>0.25</v>
      </c>
      <c r="AS711" s="174">
        <f t="shared" si="822"/>
        <v>0.08</v>
      </c>
      <c r="AT711" s="174">
        <f t="shared" si="822"/>
        <v>0</v>
      </c>
      <c r="AU711" s="174">
        <f t="shared" si="822"/>
        <v>0</v>
      </c>
      <c r="AV711" s="175">
        <f t="shared" ref="AV711:AV774" si="823">SUM(AL711:AU711)</f>
        <v>1</v>
      </c>
      <c r="AW711" s="176" t="e">
        <f>#REF!/1000</f>
        <v>#REF!</v>
      </c>
      <c r="AX711" s="176" t="e">
        <f>#REF!/1000</f>
        <v>#REF!</v>
      </c>
      <c r="AY711" s="176" t="e">
        <f>#REF!/1000</f>
        <v>#REF!</v>
      </c>
      <c r="AZ711" s="176" t="e">
        <f>#REF!/1000</f>
        <v>#REF!</v>
      </c>
      <c r="BA711" s="176" t="e">
        <f>#REF!/1000</f>
        <v>#REF!</v>
      </c>
      <c r="BB711" s="176" t="e">
        <f>#REF!/1000</f>
        <v>#REF!</v>
      </c>
      <c r="BC711" s="176" t="e">
        <f>#REF!/1000</f>
        <v>#REF!</v>
      </c>
      <c r="BD711" s="176" t="e">
        <f>#REF!/1000</f>
        <v>#REF!</v>
      </c>
      <c r="BE711" s="177" t="e">
        <f>#REF!/1000</f>
        <v>#REF!</v>
      </c>
      <c r="BF711" s="177" t="e">
        <f>#REF!/1000</f>
        <v>#REF!</v>
      </c>
      <c r="BG711" s="178" t="e">
        <f t="shared" ref="BG711:BG774" si="824">ROUND((AL711*AW711+AM711*AX711+AN711*AY711+AO711*AZ711+AP711*BA711+AQ711*BB711+AR711*BC711+AS711*BD711+AT711*BE711+AU711*BF711)*L711,2)</f>
        <v>#REF!</v>
      </c>
    </row>
    <row r="712" ht="16" customHeight="1" spans="1:59">
      <c r="A712" s="22">
        <v>706</v>
      </c>
      <c r="B712" s="39" t="s">
        <v>6470</v>
      </c>
      <c r="C712" s="68" t="s">
        <v>6471</v>
      </c>
      <c r="D712" s="22">
        <v>226</v>
      </c>
      <c r="E712" s="22">
        <v>5</v>
      </c>
      <c r="F712" s="144">
        <v>2411220197</v>
      </c>
      <c r="G712" s="144" t="s">
        <v>3707</v>
      </c>
      <c r="H712" s="144" t="s">
        <v>3707</v>
      </c>
      <c r="I712" s="144" t="s">
        <v>5345</v>
      </c>
      <c r="J712" s="144" t="s">
        <v>5314</v>
      </c>
      <c r="K712" s="144">
        <f t="shared" si="814"/>
        <v>0.05</v>
      </c>
      <c r="L712" s="157">
        <v>0.25</v>
      </c>
      <c r="M712" s="171"/>
      <c r="N712" s="171">
        <v>0.399650959860384</v>
      </c>
      <c r="O712" s="171">
        <v>0.549738219895288</v>
      </c>
      <c r="P712" s="171"/>
      <c r="Q712" s="171"/>
      <c r="R712" s="171"/>
      <c r="S712" s="171">
        <v>0.0506108202443281</v>
      </c>
      <c r="T712" s="171"/>
      <c r="U712" s="171"/>
      <c r="V712" s="171"/>
      <c r="W712" s="22">
        <v>5</v>
      </c>
      <c r="X712" s="29">
        <v>4154.784</v>
      </c>
      <c r="Y712" s="29">
        <v>20773.92</v>
      </c>
      <c r="Z712" s="36">
        <v>3730.5</v>
      </c>
      <c r="AA712" s="36">
        <f t="shared" si="815"/>
        <v>5</v>
      </c>
      <c r="AB712" s="29"/>
      <c r="AC712" s="29" t="e">
        <f t="shared" si="816"/>
        <v>#REF!</v>
      </c>
      <c r="AD712" s="29" t="e">
        <f t="shared" si="817"/>
        <v>#REF!</v>
      </c>
      <c r="AE712" s="172" t="e">
        <f t="shared" si="818"/>
        <v>#REF!</v>
      </c>
      <c r="AF712" s="28"/>
      <c r="AG712" s="24">
        <v>5.73</v>
      </c>
      <c r="AH712" s="173">
        <f t="shared" si="819"/>
        <v>1</v>
      </c>
      <c r="AI712" s="173">
        <v>5.725</v>
      </c>
      <c r="AJ712" s="173">
        <f t="shared" si="820"/>
        <v>4.73</v>
      </c>
      <c r="AK712" s="134">
        <f t="shared" si="821"/>
        <v>0.05</v>
      </c>
      <c r="AL712" s="174">
        <f t="shared" ref="AL712:AU712" si="825">M712</f>
        <v>0</v>
      </c>
      <c r="AM712" s="174">
        <f t="shared" si="825"/>
        <v>0.399650959860384</v>
      </c>
      <c r="AN712" s="174">
        <f t="shared" si="825"/>
        <v>0.549738219895288</v>
      </c>
      <c r="AO712" s="174">
        <f t="shared" si="825"/>
        <v>0</v>
      </c>
      <c r="AP712" s="174">
        <f t="shared" si="825"/>
        <v>0</v>
      </c>
      <c r="AQ712" s="174">
        <f t="shared" si="825"/>
        <v>0</v>
      </c>
      <c r="AR712" s="174">
        <f t="shared" si="825"/>
        <v>0.0506108202443281</v>
      </c>
      <c r="AS712" s="174">
        <f t="shared" si="825"/>
        <v>0</v>
      </c>
      <c r="AT712" s="174">
        <f t="shared" si="825"/>
        <v>0</v>
      </c>
      <c r="AU712" s="174">
        <f t="shared" si="825"/>
        <v>0</v>
      </c>
      <c r="AV712" s="175">
        <f t="shared" si="823"/>
        <v>1</v>
      </c>
      <c r="AW712" s="176" t="e">
        <f>#REF!/1000</f>
        <v>#REF!</v>
      </c>
      <c r="AX712" s="176" t="e">
        <f>#REF!/1000</f>
        <v>#REF!</v>
      </c>
      <c r="AY712" s="176" t="e">
        <f>#REF!/1000</f>
        <v>#REF!</v>
      </c>
      <c r="AZ712" s="176" t="e">
        <f>#REF!/1000</f>
        <v>#REF!</v>
      </c>
      <c r="BA712" s="176" t="e">
        <f>#REF!/1000</f>
        <v>#REF!</v>
      </c>
      <c r="BB712" s="176" t="e">
        <f>#REF!/1000</f>
        <v>#REF!</v>
      </c>
      <c r="BC712" s="176" t="e">
        <f>#REF!/1000</f>
        <v>#REF!</v>
      </c>
      <c r="BD712" s="176" t="e">
        <f>#REF!/1000</f>
        <v>#REF!</v>
      </c>
      <c r="BE712" s="177" t="e">
        <f>#REF!/1000</f>
        <v>#REF!</v>
      </c>
      <c r="BF712" s="177" t="e">
        <f>#REF!/1000</f>
        <v>#REF!</v>
      </c>
      <c r="BG712" s="178" t="e">
        <f t="shared" si="824"/>
        <v>#REF!</v>
      </c>
    </row>
    <row r="713" ht="16" customHeight="1" spans="1:59">
      <c r="A713" s="22">
        <v>707</v>
      </c>
      <c r="B713" s="39" t="s">
        <v>6472</v>
      </c>
      <c r="C713" s="68" t="s">
        <v>6473</v>
      </c>
      <c r="D713" s="22">
        <v>226</v>
      </c>
      <c r="E713" s="22">
        <v>2</v>
      </c>
      <c r="F713" s="144">
        <v>2411220146</v>
      </c>
      <c r="G713" s="144" t="s">
        <v>3707</v>
      </c>
      <c r="H713" s="144" t="s">
        <v>5312</v>
      </c>
      <c r="I713" s="144" t="s">
        <v>5345</v>
      </c>
      <c r="J713" s="144" t="s">
        <v>5314</v>
      </c>
      <c r="K713" s="144">
        <f t="shared" si="814"/>
        <v>2.5</v>
      </c>
      <c r="L713" s="157">
        <v>5</v>
      </c>
      <c r="M713" s="171"/>
      <c r="N713" s="171">
        <v>0.85</v>
      </c>
      <c r="O713" s="171">
        <v>0.05</v>
      </c>
      <c r="P713" s="171"/>
      <c r="Q713" s="171"/>
      <c r="R713" s="171">
        <v>0.1</v>
      </c>
      <c r="S713" s="171"/>
      <c r="T713" s="171"/>
      <c r="U713" s="171"/>
      <c r="V713" s="171"/>
      <c r="W713" s="22">
        <v>2</v>
      </c>
      <c r="X713" s="29">
        <v>3554.205</v>
      </c>
      <c r="Y713" s="29">
        <v>7108.41</v>
      </c>
      <c r="Z713" s="36">
        <v>1272.3</v>
      </c>
      <c r="AA713" s="36">
        <f t="shared" si="815"/>
        <v>2</v>
      </c>
      <c r="AB713" s="29"/>
      <c r="AC713" s="29" t="e">
        <f t="shared" si="816"/>
        <v>#REF!</v>
      </c>
      <c r="AD713" s="29" t="e">
        <f t="shared" si="817"/>
        <v>#REF!</v>
      </c>
      <c r="AE713" s="172" t="e">
        <f t="shared" si="818"/>
        <v>#REF!</v>
      </c>
      <c r="AF713" s="28"/>
      <c r="AG713" s="24">
        <v>5</v>
      </c>
      <c r="AH713" s="173">
        <f t="shared" si="819"/>
        <v>1</v>
      </c>
      <c r="AI713" s="173"/>
      <c r="AJ713" s="173">
        <f t="shared" si="820"/>
        <v>4</v>
      </c>
      <c r="AK713" s="134">
        <f t="shared" si="821"/>
        <v>2.5</v>
      </c>
      <c r="AL713" s="174">
        <f t="shared" ref="AL713:AU713" si="826">M713</f>
        <v>0</v>
      </c>
      <c r="AM713" s="174">
        <f t="shared" si="826"/>
        <v>0.85</v>
      </c>
      <c r="AN713" s="174">
        <f t="shared" si="826"/>
        <v>0.05</v>
      </c>
      <c r="AO713" s="174">
        <f t="shared" si="826"/>
        <v>0</v>
      </c>
      <c r="AP713" s="174">
        <f t="shared" si="826"/>
        <v>0</v>
      </c>
      <c r="AQ713" s="174">
        <f t="shared" si="826"/>
        <v>0.1</v>
      </c>
      <c r="AR713" s="174">
        <f t="shared" si="826"/>
        <v>0</v>
      </c>
      <c r="AS713" s="174">
        <f t="shared" si="826"/>
        <v>0</v>
      </c>
      <c r="AT713" s="174">
        <f t="shared" si="826"/>
        <v>0</v>
      </c>
      <c r="AU713" s="174">
        <f t="shared" si="826"/>
        <v>0</v>
      </c>
      <c r="AV713" s="175">
        <f t="shared" si="823"/>
        <v>1</v>
      </c>
      <c r="AW713" s="176" t="e">
        <f>#REF!/1000</f>
        <v>#REF!</v>
      </c>
      <c r="AX713" s="176" t="e">
        <f>#REF!/1000</f>
        <v>#REF!</v>
      </c>
      <c r="AY713" s="176" t="e">
        <f>#REF!/1000</f>
        <v>#REF!</v>
      </c>
      <c r="AZ713" s="176" t="e">
        <f>#REF!/1000</f>
        <v>#REF!</v>
      </c>
      <c r="BA713" s="176" t="e">
        <f>#REF!/1000</f>
        <v>#REF!</v>
      </c>
      <c r="BB713" s="176" t="e">
        <f>#REF!/1000</f>
        <v>#REF!</v>
      </c>
      <c r="BC713" s="176" t="e">
        <f>#REF!/1000</f>
        <v>#REF!</v>
      </c>
      <c r="BD713" s="176" t="e">
        <f>#REF!/1000</f>
        <v>#REF!</v>
      </c>
      <c r="BE713" s="177" t="e">
        <f>#REF!/1000</f>
        <v>#REF!</v>
      </c>
      <c r="BF713" s="177" t="e">
        <f>#REF!/1000</f>
        <v>#REF!</v>
      </c>
      <c r="BG713" s="178" t="e">
        <f t="shared" si="824"/>
        <v>#REF!</v>
      </c>
    </row>
    <row r="714" ht="16" customHeight="1" spans="1:59">
      <c r="A714" s="22">
        <v>708</v>
      </c>
      <c r="B714" s="39" t="s">
        <v>6474</v>
      </c>
      <c r="C714" s="68" t="s">
        <v>6475</v>
      </c>
      <c r="D714" s="22">
        <v>226</v>
      </c>
      <c r="E714" s="22">
        <v>2</v>
      </c>
      <c r="F714" s="144">
        <v>2411220131</v>
      </c>
      <c r="G714" s="144" t="s">
        <v>3707</v>
      </c>
      <c r="H714" s="144" t="s">
        <v>5312</v>
      </c>
      <c r="I714" s="144" t="s">
        <v>5345</v>
      </c>
      <c r="J714" s="144" t="s">
        <v>5314</v>
      </c>
      <c r="K714" s="144">
        <f t="shared" si="814"/>
        <v>2.5</v>
      </c>
      <c r="L714" s="157">
        <v>5</v>
      </c>
      <c r="M714" s="171"/>
      <c r="N714" s="171">
        <v>0.85</v>
      </c>
      <c r="O714" s="171">
        <v>0.05</v>
      </c>
      <c r="P714" s="171"/>
      <c r="Q714" s="171"/>
      <c r="R714" s="171">
        <v>0.1</v>
      </c>
      <c r="S714" s="171"/>
      <c r="T714" s="171"/>
      <c r="U714" s="171"/>
      <c r="V714" s="171"/>
      <c r="W714" s="22">
        <v>2</v>
      </c>
      <c r="X714" s="29">
        <v>2941.335</v>
      </c>
      <c r="Y714" s="29">
        <v>5882.67</v>
      </c>
      <c r="Z714" s="36">
        <v>1079.88</v>
      </c>
      <c r="AA714" s="36">
        <f t="shared" si="815"/>
        <v>2</v>
      </c>
      <c r="AB714" s="29"/>
      <c r="AC714" s="29" t="e">
        <f t="shared" si="816"/>
        <v>#REF!</v>
      </c>
      <c r="AD714" s="29" t="e">
        <f t="shared" si="817"/>
        <v>#REF!</v>
      </c>
      <c r="AE714" s="172" t="e">
        <f t="shared" si="818"/>
        <v>#REF!</v>
      </c>
      <c r="AF714" s="28"/>
      <c r="AG714" s="24">
        <v>5</v>
      </c>
      <c r="AH714" s="173">
        <f t="shared" si="819"/>
        <v>1</v>
      </c>
      <c r="AI714" s="173"/>
      <c r="AJ714" s="173">
        <f t="shared" si="820"/>
        <v>4</v>
      </c>
      <c r="AK714" s="134">
        <f t="shared" si="821"/>
        <v>2.5</v>
      </c>
      <c r="AL714" s="174">
        <f t="shared" ref="AL714:AU714" si="827">M714</f>
        <v>0</v>
      </c>
      <c r="AM714" s="174">
        <f t="shared" si="827"/>
        <v>0.85</v>
      </c>
      <c r="AN714" s="174">
        <f t="shared" si="827"/>
        <v>0.05</v>
      </c>
      <c r="AO714" s="174">
        <f t="shared" si="827"/>
        <v>0</v>
      </c>
      <c r="AP714" s="174">
        <f t="shared" si="827"/>
        <v>0</v>
      </c>
      <c r="AQ714" s="174">
        <f t="shared" si="827"/>
        <v>0.1</v>
      </c>
      <c r="AR714" s="174">
        <f t="shared" si="827"/>
        <v>0</v>
      </c>
      <c r="AS714" s="174">
        <f t="shared" si="827"/>
        <v>0</v>
      </c>
      <c r="AT714" s="174">
        <f t="shared" si="827"/>
        <v>0</v>
      </c>
      <c r="AU714" s="174">
        <f t="shared" si="827"/>
        <v>0</v>
      </c>
      <c r="AV714" s="175">
        <f t="shared" si="823"/>
        <v>1</v>
      </c>
      <c r="AW714" s="176" t="e">
        <f>#REF!/1000</f>
        <v>#REF!</v>
      </c>
      <c r="AX714" s="176" t="e">
        <f>#REF!/1000</f>
        <v>#REF!</v>
      </c>
      <c r="AY714" s="176" t="e">
        <f>#REF!/1000</f>
        <v>#REF!</v>
      </c>
      <c r="AZ714" s="176" t="e">
        <f>#REF!/1000</f>
        <v>#REF!</v>
      </c>
      <c r="BA714" s="176" t="e">
        <f>#REF!/1000</f>
        <v>#REF!</v>
      </c>
      <c r="BB714" s="176" t="e">
        <f>#REF!/1000</f>
        <v>#REF!</v>
      </c>
      <c r="BC714" s="176" t="e">
        <f>#REF!/1000</f>
        <v>#REF!</v>
      </c>
      <c r="BD714" s="176" t="e">
        <f>#REF!/1000</f>
        <v>#REF!</v>
      </c>
      <c r="BE714" s="177" t="e">
        <f>#REF!/1000</f>
        <v>#REF!</v>
      </c>
      <c r="BF714" s="177" t="e">
        <f>#REF!/1000</f>
        <v>#REF!</v>
      </c>
      <c r="BG714" s="178" t="e">
        <f t="shared" si="824"/>
        <v>#REF!</v>
      </c>
    </row>
    <row r="715" ht="16" customHeight="1" spans="1:59">
      <c r="A715" s="22">
        <v>709</v>
      </c>
      <c r="B715" s="39" t="s">
        <v>83</v>
      </c>
      <c r="C715" s="68" t="s">
        <v>840</v>
      </c>
      <c r="D715" s="22">
        <v>226</v>
      </c>
      <c r="E715" s="22">
        <v>11</v>
      </c>
      <c r="F715" s="144">
        <v>2411220343</v>
      </c>
      <c r="G715" s="144" t="s">
        <v>3707</v>
      </c>
      <c r="H715" s="144" t="s">
        <v>5312</v>
      </c>
      <c r="I715" s="144" t="s">
        <v>5345</v>
      </c>
      <c r="J715" s="144" t="s">
        <v>5314</v>
      </c>
      <c r="K715" s="144">
        <f t="shared" si="814"/>
        <v>0.1</v>
      </c>
      <c r="L715" s="157">
        <v>1.1</v>
      </c>
      <c r="M715" s="171">
        <v>0.5</v>
      </c>
      <c r="N715" s="171">
        <v>0.05</v>
      </c>
      <c r="O715" s="171"/>
      <c r="P715" s="171">
        <v>0.22</v>
      </c>
      <c r="Q715" s="171"/>
      <c r="R715" s="171"/>
      <c r="S715" s="171">
        <v>0.1</v>
      </c>
      <c r="T715" s="171">
        <v>0.13</v>
      </c>
      <c r="U715" s="171"/>
      <c r="V715" s="171"/>
      <c r="W715" s="22">
        <v>11</v>
      </c>
      <c r="X715" s="29">
        <v>2123.94363636364</v>
      </c>
      <c r="Y715" s="29">
        <v>23363.38</v>
      </c>
      <c r="Z715" s="36">
        <v>15334.33</v>
      </c>
      <c r="AA715" s="36">
        <f t="shared" si="815"/>
        <v>11</v>
      </c>
      <c r="AB715" s="29"/>
      <c r="AC715" s="29" t="e">
        <f t="shared" si="816"/>
        <v>#REF!</v>
      </c>
      <c r="AD715" s="29" t="e">
        <f t="shared" si="817"/>
        <v>#REF!</v>
      </c>
      <c r="AE715" s="172" t="e">
        <f t="shared" si="818"/>
        <v>#REF!</v>
      </c>
      <c r="AF715" s="28"/>
      <c r="AG715" s="24">
        <v>1</v>
      </c>
      <c r="AH715" s="173">
        <f t="shared" si="819"/>
        <v>1</v>
      </c>
      <c r="AI715" s="173"/>
      <c r="AJ715" s="173">
        <f t="shared" si="820"/>
        <v>0</v>
      </c>
      <c r="AK715" s="134">
        <f t="shared" si="821"/>
        <v>0.1</v>
      </c>
      <c r="AL715" s="174">
        <f t="shared" ref="AL715:AU715" si="828">M715</f>
        <v>0.5</v>
      </c>
      <c r="AM715" s="174">
        <f t="shared" si="828"/>
        <v>0.05</v>
      </c>
      <c r="AN715" s="174">
        <f t="shared" si="828"/>
        <v>0</v>
      </c>
      <c r="AO715" s="174">
        <f t="shared" si="828"/>
        <v>0.22</v>
      </c>
      <c r="AP715" s="174">
        <f t="shared" si="828"/>
        <v>0</v>
      </c>
      <c r="AQ715" s="174">
        <f t="shared" si="828"/>
        <v>0</v>
      </c>
      <c r="AR715" s="174">
        <f t="shared" si="828"/>
        <v>0.1</v>
      </c>
      <c r="AS715" s="174">
        <f t="shared" si="828"/>
        <v>0.13</v>
      </c>
      <c r="AT715" s="174">
        <f t="shared" si="828"/>
        <v>0</v>
      </c>
      <c r="AU715" s="174">
        <f t="shared" si="828"/>
        <v>0</v>
      </c>
      <c r="AV715" s="175">
        <f t="shared" si="823"/>
        <v>1</v>
      </c>
      <c r="AW715" s="176" t="e">
        <f>#REF!/1000</f>
        <v>#REF!</v>
      </c>
      <c r="AX715" s="176" t="e">
        <f>#REF!/1000</f>
        <v>#REF!</v>
      </c>
      <c r="AY715" s="176" t="e">
        <f>#REF!/1000</f>
        <v>#REF!</v>
      </c>
      <c r="AZ715" s="176" t="e">
        <f>#REF!/1000</f>
        <v>#REF!</v>
      </c>
      <c r="BA715" s="176" t="e">
        <f>#REF!/1000</f>
        <v>#REF!</v>
      </c>
      <c r="BB715" s="176" t="e">
        <f>#REF!/1000</f>
        <v>#REF!</v>
      </c>
      <c r="BC715" s="176" t="e">
        <f>#REF!/1000</f>
        <v>#REF!</v>
      </c>
      <c r="BD715" s="176" t="e">
        <f>#REF!/1000</f>
        <v>#REF!</v>
      </c>
      <c r="BE715" s="177" t="e">
        <f>#REF!/1000</f>
        <v>#REF!</v>
      </c>
      <c r="BF715" s="177" t="e">
        <f>#REF!/1000</f>
        <v>#REF!</v>
      </c>
      <c r="BG715" s="178" t="e">
        <f t="shared" si="824"/>
        <v>#REF!</v>
      </c>
    </row>
    <row r="716" ht="16" customHeight="1" spans="1:59">
      <c r="A716" s="22">
        <v>710</v>
      </c>
      <c r="B716" s="39" t="s">
        <v>1614</v>
      </c>
      <c r="C716" s="68" t="s">
        <v>1615</v>
      </c>
      <c r="D716" s="22">
        <v>226</v>
      </c>
      <c r="E716" s="22">
        <v>4</v>
      </c>
      <c r="F716" s="144">
        <v>2411220352</v>
      </c>
      <c r="G716" s="144" t="s">
        <v>3707</v>
      </c>
      <c r="H716" s="144" t="s">
        <v>3707</v>
      </c>
      <c r="I716" s="144" t="s">
        <v>5345</v>
      </c>
      <c r="J716" s="144" t="s">
        <v>5314</v>
      </c>
      <c r="K716" s="144">
        <f t="shared" si="814"/>
        <v>0.05</v>
      </c>
      <c r="L716" s="157">
        <v>0.2</v>
      </c>
      <c r="M716" s="171"/>
      <c r="N716" s="171">
        <v>0.4</v>
      </c>
      <c r="O716" s="171">
        <v>0.566666666666667</v>
      </c>
      <c r="P716" s="171"/>
      <c r="Q716" s="171"/>
      <c r="R716" s="171"/>
      <c r="S716" s="171">
        <v>0.0333333333333333</v>
      </c>
      <c r="T716" s="171"/>
      <c r="U716" s="171"/>
      <c r="V716" s="171"/>
      <c r="W716" s="22">
        <v>4</v>
      </c>
      <c r="X716" s="29">
        <v>1647.63</v>
      </c>
      <c r="Y716" s="29">
        <v>6590.52</v>
      </c>
      <c r="Z716" s="36">
        <v>1295.84</v>
      </c>
      <c r="AA716" s="36">
        <f t="shared" si="815"/>
        <v>4</v>
      </c>
      <c r="AB716" s="29"/>
      <c r="AC716" s="29" t="e">
        <f t="shared" si="816"/>
        <v>#REF!</v>
      </c>
      <c r="AD716" s="29" t="e">
        <f t="shared" si="817"/>
        <v>#REF!</v>
      </c>
      <c r="AE716" s="172" t="e">
        <f t="shared" si="818"/>
        <v>#REF!</v>
      </c>
      <c r="AF716" s="28"/>
      <c r="AG716" s="24">
        <v>0.3</v>
      </c>
      <c r="AH716" s="173">
        <f t="shared" si="819"/>
        <v>1</v>
      </c>
      <c r="AI716" s="173"/>
      <c r="AJ716" s="173">
        <f t="shared" si="820"/>
        <v>-0.7</v>
      </c>
      <c r="AK716" s="134">
        <f t="shared" si="821"/>
        <v>0.05</v>
      </c>
      <c r="AL716" s="174">
        <f t="shared" ref="AL716:AU716" si="829">M716</f>
        <v>0</v>
      </c>
      <c r="AM716" s="174">
        <f t="shared" si="829"/>
        <v>0.4</v>
      </c>
      <c r="AN716" s="174">
        <f t="shared" si="829"/>
        <v>0.566666666666667</v>
      </c>
      <c r="AO716" s="174">
        <f t="shared" si="829"/>
        <v>0</v>
      </c>
      <c r="AP716" s="174">
        <f t="shared" si="829"/>
        <v>0</v>
      </c>
      <c r="AQ716" s="174">
        <f t="shared" si="829"/>
        <v>0</v>
      </c>
      <c r="AR716" s="174">
        <f t="shared" si="829"/>
        <v>0.0333333333333333</v>
      </c>
      <c r="AS716" s="174">
        <f t="shared" si="829"/>
        <v>0</v>
      </c>
      <c r="AT716" s="174">
        <f t="shared" si="829"/>
        <v>0</v>
      </c>
      <c r="AU716" s="174">
        <f t="shared" si="829"/>
        <v>0</v>
      </c>
      <c r="AV716" s="175">
        <f t="shared" si="823"/>
        <v>1</v>
      </c>
      <c r="AW716" s="176" t="e">
        <f>#REF!/1000</f>
        <v>#REF!</v>
      </c>
      <c r="AX716" s="176" t="e">
        <f>#REF!/1000</f>
        <v>#REF!</v>
      </c>
      <c r="AY716" s="176" t="e">
        <f>#REF!/1000</f>
        <v>#REF!</v>
      </c>
      <c r="AZ716" s="176" t="e">
        <f>#REF!/1000</f>
        <v>#REF!</v>
      </c>
      <c r="BA716" s="176" t="e">
        <f>#REF!/1000</f>
        <v>#REF!</v>
      </c>
      <c r="BB716" s="176" t="e">
        <f>#REF!/1000</f>
        <v>#REF!</v>
      </c>
      <c r="BC716" s="176" t="e">
        <f>#REF!/1000</f>
        <v>#REF!</v>
      </c>
      <c r="BD716" s="176" t="e">
        <f>#REF!/1000</f>
        <v>#REF!</v>
      </c>
      <c r="BE716" s="177" t="e">
        <f>#REF!/1000</f>
        <v>#REF!</v>
      </c>
      <c r="BF716" s="177" t="e">
        <f>#REF!/1000</f>
        <v>#REF!</v>
      </c>
      <c r="BG716" s="178" t="e">
        <f t="shared" si="824"/>
        <v>#REF!</v>
      </c>
    </row>
    <row r="717" ht="16" customHeight="1" spans="1:59">
      <c r="A717" s="22">
        <v>711</v>
      </c>
      <c r="B717" s="39" t="s">
        <v>6476</v>
      </c>
      <c r="C717" s="68" t="s">
        <v>6477</v>
      </c>
      <c r="D717" s="22">
        <v>226</v>
      </c>
      <c r="E717" s="22">
        <v>2</v>
      </c>
      <c r="F717" s="144">
        <v>2411220364</v>
      </c>
      <c r="G717" s="144" t="s">
        <v>3707</v>
      </c>
      <c r="H717" s="144" t="s">
        <v>5312</v>
      </c>
      <c r="I717" s="144" t="s">
        <v>5345</v>
      </c>
      <c r="J717" s="144" t="s">
        <v>5314</v>
      </c>
      <c r="K717" s="144">
        <f t="shared" si="814"/>
        <v>0.05</v>
      </c>
      <c r="L717" s="157">
        <v>0.1</v>
      </c>
      <c r="M717" s="171"/>
      <c r="N717" s="171">
        <v>0.4</v>
      </c>
      <c r="O717" s="171">
        <v>0.566666666666667</v>
      </c>
      <c r="P717" s="171"/>
      <c r="Q717" s="171"/>
      <c r="R717" s="171"/>
      <c r="S717" s="171">
        <v>0.0333333333333333</v>
      </c>
      <c r="T717" s="171"/>
      <c r="U717" s="171"/>
      <c r="V717" s="171"/>
      <c r="W717" s="22">
        <v>2</v>
      </c>
      <c r="X717" s="29">
        <v>1628.98</v>
      </c>
      <c r="Y717" s="29">
        <v>3257.96</v>
      </c>
      <c r="Z717" s="36">
        <v>643.24</v>
      </c>
      <c r="AA717" s="36">
        <f t="shared" si="815"/>
        <v>2</v>
      </c>
      <c r="AB717" s="29"/>
      <c r="AC717" s="29" t="e">
        <f t="shared" si="816"/>
        <v>#REF!</v>
      </c>
      <c r="AD717" s="29" t="e">
        <f t="shared" si="817"/>
        <v>#REF!</v>
      </c>
      <c r="AE717" s="172" t="e">
        <f t="shared" si="818"/>
        <v>#REF!</v>
      </c>
      <c r="AF717" s="28"/>
      <c r="AG717" s="24">
        <v>0.3</v>
      </c>
      <c r="AH717" s="173">
        <f t="shared" si="819"/>
        <v>1</v>
      </c>
      <c r="AI717" s="173"/>
      <c r="AJ717" s="173">
        <f t="shared" si="820"/>
        <v>-0.7</v>
      </c>
      <c r="AK717" s="134">
        <f t="shared" si="821"/>
        <v>0.05</v>
      </c>
      <c r="AL717" s="174">
        <f t="shared" ref="AL717:AU717" si="830">M717</f>
        <v>0</v>
      </c>
      <c r="AM717" s="174">
        <f t="shared" si="830"/>
        <v>0.4</v>
      </c>
      <c r="AN717" s="174">
        <f t="shared" si="830"/>
        <v>0.566666666666667</v>
      </c>
      <c r="AO717" s="174">
        <f t="shared" si="830"/>
        <v>0</v>
      </c>
      <c r="AP717" s="174">
        <f t="shared" si="830"/>
        <v>0</v>
      </c>
      <c r="AQ717" s="174">
        <f t="shared" si="830"/>
        <v>0</v>
      </c>
      <c r="AR717" s="174">
        <f t="shared" si="830"/>
        <v>0.0333333333333333</v>
      </c>
      <c r="AS717" s="174">
        <f t="shared" si="830"/>
        <v>0</v>
      </c>
      <c r="AT717" s="174">
        <f t="shared" si="830"/>
        <v>0</v>
      </c>
      <c r="AU717" s="174">
        <f t="shared" si="830"/>
        <v>0</v>
      </c>
      <c r="AV717" s="175">
        <f t="shared" si="823"/>
        <v>1</v>
      </c>
      <c r="AW717" s="176" t="e">
        <f>#REF!/1000</f>
        <v>#REF!</v>
      </c>
      <c r="AX717" s="176" t="e">
        <f>#REF!/1000</f>
        <v>#REF!</v>
      </c>
      <c r="AY717" s="176" t="e">
        <f>#REF!/1000</f>
        <v>#REF!</v>
      </c>
      <c r="AZ717" s="176" t="e">
        <f>#REF!/1000</f>
        <v>#REF!</v>
      </c>
      <c r="BA717" s="176" t="e">
        <f>#REF!/1000</f>
        <v>#REF!</v>
      </c>
      <c r="BB717" s="176" t="e">
        <f>#REF!/1000</f>
        <v>#REF!</v>
      </c>
      <c r="BC717" s="176" t="e">
        <f>#REF!/1000</f>
        <v>#REF!</v>
      </c>
      <c r="BD717" s="176" t="e">
        <f>#REF!/1000</f>
        <v>#REF!</v>
      </c>
      <c r="BE717" s="177" t="e">
        <f>#REF!/1000</f>
        <v>#REF!</v>
      </c>
      <c r="BF717" s="177" t="e">
        <f>#REF!/1000</f>
        <v>#REF!</v>
      </c>
      <c r="BG717" s="178" t="e">
        <f t="shared" si="824"/>
        <v>#REF!</v>
      </c>
    </row>
    <row r="718" ht="16" customHeight="1" spans="1:59">
      <c r="A718" s="22">
        <v>712</v>
      </c>
      <c r="B718" s="39" t="s">
        <v>1171</v>
      </c>
      <c r="C718" s="68" t="s">
        <v>1172</v>
      </c>
      <c r="D718" s="22">
        <v>226</v>
      </c>
      <c r="E718" s="22">
        <v>3</v>
      </c>
      <c r="F718" s="144">
        <v>2411220321</v>
      </c>
      <c r="G718" s="144" t="s">
        <v>3707</v>
      </c>
      <c r="H718" s="144" t="s">
        <v>5312</v>
      </c>
      <c r="I718" s="144" t="s">
        <v>5345</v>
      </c>
      <c r="J718" s="144" t="s">
        <v>5314</v>
      </c>
      <c r="K718" s="144">
        <f t="shared" si="814"/>
        <v>0.3</v>
      </c>
      <c r="L718" s="157">
        <v>0.9</v>
      </c>
      <c r="M718" s="171"/>
      <c r="N718" s="171">
        <v>0.5</v>
      </c>
      <c r="O718" s="171">
        <v>0.3</v>
      </c>
      <c r="P718" s="171"/>
      <c r="Q718" s="171"/>
      <c r="R718" s="171">
        <v>0.2</v>
      </c>
      <c r="S718" s="171"/>
      <c r="T718" s="171"/>
      <c r="U718" s="171"/>
      <c r="V718" s="171"/>
      <c r="W718" s="22">
        <v>3</v>
      </c>
      <c r="X718" s="29">
        <v>1324.57666666667</v>
      </c>
      <c r="Y718" s="29">
        <v>3973.73</v>
      </c>
      <c r="Z718" s="36">
        <v>854.1</v>
      </c>
      <c r="AA718" s="36">
        <f t="shared" si="815"/>
        <v>3</v>
      </c>
      <c r="AB718" s="29"/>
      <c r="AC718" s="29" t="e">
        <f t="shared" si="816"/>
        <v>#REF!</v>
      </c>
      <c r="AD718" s="29" t="e">
        <f t="shared" si="817"/>
        <v>#REF!</v>
      </c>
      <c r="AE718" s="172" t="e">
        <f t="shared" si="818"/>
        <v>#REF!</v>
      </c>
      <c r="AF718" s="28"/>
      <c r="AG718" s="24">
        <v>0.5</v>
      </c>
      <c r="AH718" s="173">
        <f t="shared" si="819"/>
        <v>1</v>
      </c>
      <c r="AI718" s="173"/>
      <c r="AJ718" s="173">
        <f t="shared" si="820"/>
        <v>-0.5</v>
      </c>
      <c r="AK718" s="134">
        <f t="shared" si="821"/>
        <v>0.3</v>
      </c>
      <c r="AL718" s="174">
        <f t="shared" ref="AL718:AU718" si="831">M718</f>
        <v>0</v>
      </c>
      <c r="AM718" s="174">
        <f t="shared" si="831"/>
        <v>0.5</v>
      </c>
      <c r="AN718" s="174">
        <f t="shared" si="831"/>
        <v>0.3</v>
      </c>
      <c r="AO718" s="174">
        <f t="shared" si="831"/>
        <v>0</v>
      </c>
      <c r="AP718" s="174">
        <f t="shared" si="831"/>
        <v>0</v>
      </c>
      <c r="AQ718" s="174">
        <f t="shared" si="831"/>
        <v>0.2</v>
      </c>
      <c r="AR718" s="174">
        <f t="shared" si="831"/>
        <v>0</v>
      </c>
      <c r="AS718" s="174">
        <f t="shared" si="831"/>
        <v>0</v>
      </c>
      <c r="AT718" s="174">
        <f t="shared" si="831"/>
        <v>0</v>
      </c>
      <c r="AU718" s="174">
        <f t="shared" si="831"/>
        <v>0</v>
      </c>
      <c r="AV718" s="175">
        <f t="shared" si="823"/>
        <v>1</v>
      </c>
      <c r="AW718" s="176" t="e">
        <f>#REF!/1000</f>
        <v>#REF!</v>
      </c>
      <c r="AX718" s="176" t="e">
        <f>#REF!/1000</f>
        <v>#REF!</v>
      </c>
      <c r="AY718" s="176" t="e">
        <f>#REF!/1000</f>
        <v>#REF!</v>
      </c>
      <c r="AZ718" s="176" t="e">
        <f>#REF!/1000</f>
        <v>#REF!</v>
      </c>
      <c r="BA718" s="176" t="e">
        <f>#REF!/1000</f>
        <v>#REF!</v>
      </c>
      <c r="BB718" s="176" t="e">
        <f>#REF!/1000</f>
        <v>#REF!</v>
      </c>
      <c r="BC718" s="176" t="e">
        <f>#REF!/1000</f>
        <v>#REF!</v>
      </c>
      <c r="BD718" s="176" t="e">
        <f>#REF!/1000</f>
        <v>#REF!</v>
      </c>
      <c r="BE718" s="177" t="e">
        <f>#REF!/1000</f>
        <v>#REF!</v>
      </c>
      <c r="BF718" s="177" t="e">
        <f>#REF!/1000</f>
        <v>#REF!</v>
      </c>
      <c r="BG718" s="178" t="e">
        <f t="shared" si="824"/>
        <v>#REF!</v>
      </c>
    </row>
    <row r="719" ht="16" customHeight="1" spans="1:59">
      <c r="A719" s="22">
        <v>713</v>
      </c>
      <c r="B719" s="39" t="s">
        <v>6478</v>
      </c>
      <c r="C719" s="68" t="s">
        <v>6479</v>
      </c>
      <c r="D719" s="22">
        <v>226</v>
      </c>
      <c r="E719" s="22">
        <v>2</v>
      </c>
      <c r="F719" s="144">
        <v>2411220177</v>
      </c>
      <c r="G719" s="144" t="s">
        <v>3707</v>
      </c>
      <c r="H719" s="144" t="s">
        <v>5312</v>
      </c>
      <c r="I719" s="144" t="s">
        <v>5345</v>
      </c>
      <c r="J719" s="144" t="s">
        <v>5314</v>
      </c>
      <c r="K719" s="144">
        <f t="shared" si="814"/>
        <v>1.5</v>
      </c>
      <c r="L719" s="157">
        <v>3</v>
      </c>
      <c r="M719" s="171">
        <v>0.04</v>
      </c>
      <c r="N719" s="171">
        <v>0.15</v>
      </c>
      <c r="O719" s="171">
        <v>0.45</v>
      </c>
      <c r="P719" s="171">
        <v>0.02</v>
      </c>
      <c r="Q719" s="171"/>
      <c r="R719" s="171">
        <v>0.01</v>
      </c>
      <c r="S719" s="171">
        <v>0.25</v>
      </c>
      <c r="T719" s="171">
        <v>0.08</v>
      </c>
      <c r="U719" s="171"/>
      <c r="V719" s="171"/>
      <c r="W719" s="22">
        <v>2</v>
      </c>
      <c r="X719" s="29">
        <v>1247.605</v>
      </c>
      <c r="Y719" s="29">
        <v>2495.21</v>
      </c>
      <c r="Z719" s="36">
        <v>510.48</v>
      </c>
      <c r="AA719" s="36">
        <f t="shared" si="815"/>
        <v>2</v>
      </c>
      <c r="AB719" s="29"/>
      <c r="AC719" s="29" t="e">
        <f t="shared" si="816"/>
        <v>#REF!</v>
      </c>
      <c r="AD719" s="29" t="e">
        <f t="shared" si="817"/>
        <v>#REF!</v>
      </c>
      <c r="AE719" s="172" t="e">
        <f t="shared" si="818"/>
        <v>#REF!</v>
      </c>
      <c r="AF719" s="28"/>
      <c r="AG719" s="24">
        <v>3</v>
      </c>
      <c r="AH719" s="173">
        <f t="shared" si="819"/>
        <v>1</v>
      </c>
      <c r="AI719" s="173"/>
      <c r="AJ719" s="173">
        <f t="shared" si="820"/>
        <v>2</v>
      </c>
      <c r="AK719" s="134">
        <f t="shared" si="821"/>
        <v>1.5</v>
      </c>
      <c r="AL719" s="174">
        <f t="shared" ref="AL719:AU719" si="832">M719</f>
        <v>0.04</v>
      </c>
      <c r="AM719" s="174">
        <f t="shared" si="832"/>
        <v>0.15</v>
      </c>
      <c r="AN719" s="174">
        <f t="shared" si="832"/>
        <v>0.45</v>
      </c>
      <c r="AO719" s="174">
        <f t="shared" si="832"/>
        <v>0.02</v>
      </c>
      <c r="AP719" s="174">
        <f t="shared" si="832"/>
        <v>0</v>
      </c>
      <c r="AQ719" s="174">
        <f t="shared" si="832"/>
        <v>0.01</v>
      </c>
      <c r="AR719" s="174">
        <f t="shared" si="832"/>
        <v>0.25</v>
      </c>
      <c r="AS719" s="174">
        <f t="shared" si="832"/>
        <v>0.08</v>
      </c>
      <c r="AT719" s="174">
        <f t="shared" si="832"/>
        <v>0</v>
      </c>
      <c r="AU719" s="174">
        <f t="shared" si="832"/>
        <v>0</v>
      </c>
      <c r="AV719" s="175">
        <f t="shared" si="823"/>
        <v>1</v>
      </c>
      <c r="AW719" s="176" t="e">
        <f>#REF!/1000</f>
        <v>#REF!</v>
      </c>
      <c r="AX719" s="176" t="e">
        <f>#REF!/1000</f>
        <v>#REF!</v>
      </c>
      <c r="AY719" s="176" t="e">
        <f>#REF!/1000</f>
        <v>#REF!</v>
      </c>
      <c r="AZ719" s="176" t="e">
        <f>#REF!/1000</f>
        <v>#REF!</v>
      </c>
      <c r="BA719" s="176" t="e">
        <f>#REF!/1000</f>
        <v>#REF!</v>
      </c>
      <c r="BB719" s="176" t="e">
        <f>#REF!/1000</f>
        <v>#REF!</v>
      </c>
      <c r="BC719" s="176" t="e">
        <f>#REF!/1000</f>
        <v>#REF!</v>
      </c>
      <c r="BD719" s="176" t="e">
        <f>#REF!/1000</f>
        <v>#REF!</v>
      </c>
      <c r="BE719" s="177" t="e">
        <f>#REF!/1000</f>
        <v>#REF!</v>
      </c>
      <c r="BF719" s="177" t="e">
        <f>#REF!/1000</f>
        <v>#REF!</v>
      </c>
      <c r="BG719" s="178" t="e">
        <f t="shared" si="824"/>
        <v>#REF!</v>
      </c>
    </row>
    <row r="720" ht="16" customHeight="1" spans="1:59">
      <c r="A720" s="22">
        <v>714</v>
      </c>
      <c r="B720" s="39" t="s">
        <v>1922</v>
      </c>
      <c r="C720" s="68" t="s">
        <v>1923</v>
      </c>
      <c r="D720" s="22">
        <v>226</v>
      </c>
      <c r="E720" s="22">
        <v>25</v>
      </c>
      <c r="F720" s="144">
        <v>2411220360</v>
      </c>
      <c r="G720" s="144" t="s">
        <v>3707</v>
      </c>
      <c r="H720" s="144" t="s">
        <v>5312</v>
      </c>
      <c r="I720" s="144" t="s">
        <v>5345</v>
      </c>
      <c r="J720" s="144" t="s">
        <v>5314</v>
      </c>
      <c r="K720" s="144">
        <f t="shared" si="814"/>
        <v>0.12</v>
      </c>
      <c r="L720" s="157">
        <v>3</v>
      </c>
      <c r="M720" s="171">
        <v>0.04</v>
      </c>
      <c r="N720" s="171">
        <v>0.15</v>
      </c>
      <c r="O720" s="171">
        <v>0.45</v>
      </c>
      <c r="P720" s="171">
        <v>0.02</v>
      </c>
      <c r="Q720" s="171"/>
      <c r="R720" s="171">
        <v>0.01</v>
      </c>
      <c r="S720" s="171">
        <v>0.25</v>
      </c>
      <c r="T720" s="171">
        <v>0.08</v>
      </c>
      <c r="U720" s="171"/>
      <c r="V720" s="171"/>
      <c r="W720" s="22">
        <v>25</v>
      </c>
      <c r="X720" s="29">
        <v>1024.9476</v>
      </c>
      <c r="Y720" s="29">
        <v>25623.69</v>
      </c>
      <c r="Z720" s="36">
        <v>4385.75</v>
      </c>
      <c r="AA720" s="36">
        <f t="shared" si="815"/>
        <v>25</v>
      </c>
      <c r="AB720" s="29"/>
      <c r="AC720" s="29" t="e">
        <f t="shared" si="816"/>
        <v>#REF!</v>
      </c>
      <c r="AD720" s="29" t="e">
        <f t="shared" si="817"/>
        <v>#REF!</v>
      </c>
      <c r="AE720" s="172" t="e">
        <f t="shared" si="818"/>
        <v>#REF!</v>
      </c>
      <c r="AF720" s="28"/>
      <c r="AG720" s="24">
        <v>3</v>
      </c>
      <c r="AH720" s="173">
        <f t="shared" si="819"/>
        <v>1</v>
      </c>
      <c r="AI720" s="173"/>
      <c r="AJ720" s="173">
        <f t="shared" si="820"/>
        <v>2</v>
      </c>
      <c r="AK720" s="134">
        <f t="shared" si="821"/>
        <v>0.12</v>
      </c>
      <c r="AL720" s="174">
        <f t="shared" ref="AL720:AU720" si="833">M720</f>
        <v>0.04</v>
      </c>
      <c r="AM720" s="174">
        <f t="shared" si="833"/>
        <v>0.15</v>
      </c>
      <c r="AN720" s="174">
        <f t="shared" si="833"/>
        <v>0.45</v>
      </c>
      <c r="AO720" s="174">
        <f t="shared" si="833"/>
        <v>0.02</v>
      </c>
      <c r="AP720" s="174">
        <f t="shared" si="833"/>
        <v>0</v>
      </c>
      <c r="AQ720" s="174">
        <f t="shared" si="833"/>
        <v>0.01</v>
      </c>
      <c r="AR720" s="174">
        <f t="shared" si="833"/>
        <v>0.25</v>
      </c>
      <c r="AS720" s="174">
        <f t="shared" si="833"/>
        <v>0.08</v>
      </c>
      <c r="AT720" s="174">
        <f t="shared" si="833"/>
        <v>0</v>
      </c>
      <c r="AU720" s="174">
        <f t="shared" si="833"/>
        <v>0</v>
      </c>
      <c r="AV720" s="175">
        <f t="shared" si="823"/>
        <v>1</v>
      </c>
      <c r="AW720" s="176" t="e">
        <f>#REF!/1000</f>
        <v>#REF!</v>
      </c>
      <c r="AX720" s="176" t="e">
        <f>#REF!/1000</f>
        <v>#REF!</v>
      </c>
      <c r="AY720" s="176" t="e">
        <f>#REF!/1000</f>
        <v>#REF!</v>
      </c>
      <c r="AZ720" s="176" t="e">
        <f>#REF!/1000</f>
        <v>#REF!</v>
      </c>
      <c r="BA720" s="176" t="e">
        <f>#REF!/1000</f>
        <v>#REF!</v>
      </c>
      <c r="BB720" s="176" t="e">
        <f>#REF!/1000</f>
        <v>#REF!</v>
      </c>
      <c r="BC720" s="176" t="e">
        <f>#REF!/1000</f>
        <v>#REF!</v>
      </c>
      <c r="BD720" s="176" t="e">
        <f>#REF!/1000</f>
        <v>#REF!</v>
      </c>
      <c r="BE720" s="177" t="e">
        <f>#REF!/1000</f>
        <v>#REF!</v>
      </c>
      <c r="BF720" s="177" t="e">
        <f>#REF!/1000</f>
        <v>#REF!</v>
      </c>
      <c r="BG720" s="178" t="e">
        <f t="shared" si="824"/>
        <v>#REF!</v>
      </c>
    </row>
    <row r="721" ht="16" customHeight="1" spans="1:59">
      <c r="A721" s="22">
        <v>715</v>
      </c>
      <c r="B721" s="39" t="s">
        <v>6480</v>
      </c>
      <c r="C721" s="68" t="s">
        <v>6481</v>
      </c>
      <c r="D721" s="22">
        <v>226</v>
      </c>
      <c r="E721" s="22">
        <v>2</v>
      </c>
      <c r="F721" s="144">
        <v>2411220349</v>
      </c>
      <c r="G721" s="144" t="s">
        <v>3707</v>
      </c>
      <c r="H721" s="144" t="s">
        <v>5312</v>
      </c>
      <c r="I721" s="144" t="s">
        <v>5345</v>
      </c>
      <c r="J721" s="144" t="s">
        <v>5314</v>
      </c>
      <c r="K721" s="144">
        <f t="shared" si="814"/>
        <v>0.3</v>
      </c>
      <c r="L721" s="157">
        <v>0.6</v>
      </c>
      <c r="M721" s="171"/>
      <c r="N721" s="171">
        <v>0.5</v>
      </c>
      <c r="O721" s="171">
        <v>0.3</v>
      </c>
      <c r="P721" s="171"/>
      <c r="Q721" s="171"/>
      <c r="R721" s="171">
        <v>0.2</v>
      </c>
      <c r="S721" s="171"/>
      <c r="T721" s="171"/>
      <c r="U721" s="171"/>
      <c r="V721" s="171"/>
      <c r="W721" s="22">
        <v>2</v>
      </c>
      <c r="X721" s="29">
        <v>977.955</v>
      </c>
      <c r="Y721" s="29">
        <v>1955.91</v>
      </c>
      <c r="Z721" s="36">
        <v>350.86</v>
      </c>
      <c r="AA721" s="36">
        <f t="shared" si="815"/>
        <v>2</v>
      </c>
      <c r="AB721" s="29"/>
      <c r="AC721" s="29" t="e">
        <f t="shared" si="816"/>
        <v>#REF!</v>
      </c>
      <c r="AD721" s="29" t="e">
        <f t="shared" si="817"/>
        <v>#REF!</v>
      </c>
      <c r="AE721" s="172" t="e">
        <f t="shared" si="818"/>
        <v>#REF!</v>
      </c>
      <c r="AF721" s="28"/>
      <c r="AG721" s="24">
        <v>0.5</v>
      </c>
      <c r="AH721" s="173">
        <f t="shared" si="819"/>
        <v>1</v>
      </c>
      <c r="AI721" s="173"/>
      <c r="AJ721" s="173">
        <f t="shared" si="820"/>
        <v>-0.5</v>
      </c>
      <c r="AK721" s="134">
        <f t="shared" si="821"/>
        <v>0.3</v>
      </c>
      <c r="AL721" s="174">
        <f t="shared" ref="AL721:AU721" si="834">M721</f>
        <v>0</v>
      </c>
      <c r="AM721" s="174">
        <f t="shared" si="834"/>
        <v>0.5</v>
      </c>
      <c r="AN721" s="174">
        <f t="shared" si="834"/>
        <v>0.3</v>
      </c>
      <c r="AO721" s="174">
        <f t="shared" si="834"/>
        <v>0</v>
      </c>
      <c r="AP721" s="174">
        <f t="shared" si="834"/>
        <v>0</v>
      </c>
      <c r="AQ721" s="174">
        <f t="shared" si="834"/>
        <v>0.2</v>
      </c>
      <c r="AR721" s="174">
        <f t="shared" si="834"/>
        <v>0</v>
      </c>
      <c r="AS721" s="174">
        <f t="shared" si="834"/>
        <v>0</v>
      </c>
      <c r="AT721" s="174">
        <f t="shared" si="834"/>
        <v>0</v>
      </c>
      <c r="AU721" s="174">
        <f t="shared" si="834"/>
        <v>0</v>
      </c>
      <c r="AV721" s="175">
        <f t="shared" si="823"/>
        <v>1</v>
      </c>
      <c r="AW721" s="176" t="e">
        <f>#REF!/1000</f>
        <v>#REF!</v>
      </c>
      <c r="AX721" s="176" t="e">
        <f>#REF!/1000</f>
        <v>#REF!</v>
      </c>
      <c r="AY721" s="176" t="e">
        <f>#REF!/1000</f>
        <v>#REF!</v>
      </c>
      <c r="AZ721" s="176" t="e">
        <f>#REF!/1000</f>
        <v>#REF!</v>
      </c>
      <c r="BA721" s="176" t="e">
        <f>#REF!/1000</f>
        <v>#REF!</v>
      </c>
      <c r="BB721" s="176" t="e">
        <f>#REF!/1000</f>
        <v>#REF!</v>
      </c>
      <c r="BC721" s="176" t="e">
        <f>#REF!/1000</f>
        <v>#REF!</v>
      </c>
      <c r="BD721" s="176" t="e">
        <f>#REF!/1000</f>
        <v>#REF!</v>
      </c>
      <c r="BE721" s="177" t="e">
        <f>#REF!/1000</f>
        <v>#REF!</v>
      </c>
      <c r="BF721" s="177" t="e">
        <f>#REF!/1000</f>
        <v>#REF!</v>
      </c>
      <c r="BG721" s="178" t="e">
        <f t="shared" si="824"/>
        <v>#REF!</v>
      </c>
    </row>
    <row r="722" ht="16" customHeight="1" spans="1:59">
      <c r="A722" s="22">
        <v>716</v>
      </c>
      <c r="B722" s="39" t="s">
        <v>6482</v>
      </c>
      <c r="C722" s="68" t="s">
        <v>6483</v>
      </c>
      <c r="D722" s="22">
        <v>226</v>
      </c>
      <c r="E722" s="22">
        <v>5</v>
      </c>
      <c r="F722" s="144">
        <v>2411220204</v>
      </c>
      <c r="G722" s="144" t="s">
        <v>3707</v>
      </c>
      <c r="H722" s="144" t="s">
        <v>5312</v>
      </c>
      <c r="I722" s="144" t="s">
        <v>5345</v>
      </c>
      <c r="J722" s="144" t="s">
        <v>5314</v>
      </c>
      <c r="K722" s="144">
        <f t="shared" si="814"/>
        <v>0.3</v>
      </c>
      <c r="L722" s="157">
        <v>1.5</v>
      </c>
      <c r="M722" s="171"/>
      <c r="N722" s="171">
        <v>0.5</v>
      </c>
      <c r="O722" s="171">
        <v>0.3</v>
      </c>
      <c r="P722" s="171"/>
      <c r="Q722" s="171"/>
      <c r="R722" s="171">
        <v>0.2</v>
      </c>
      <c r="S722" s="171"/>
      <c r="T722" s="171"/>
      <c r="U722" s="171"/>
      <c r="V722" s="171"/>
      <c r="W722" s="22">
        <v>5</v>
      </c>
      <c r="X722" s="29">
        <v>973.656</v>
      </c>
      <c r="Y722" s="29">
        <v>4868.28</v>
      </c>
      <c r="Z722" s="36">
        <v>877.15</v>
      </c>
      <c r="AA722" s="36">
        <f t="shared" si="815"/>
        <v>5</v>
      </c>
      <c r="AB722" s="29"/>
      <c r="AC722" s="29" t="e">
        <f t="shared" si="816"/>
        <v>#REF!</v>
      </c>
      <c r="AD722" s="29" t="e">
        <f t="shared" si="817"/>
        <v>#REF!</v>
      </c>
      <c r="AE722" s="172" t="e">
        <f t="shared" si="818"/>
        <v>#REF!</v>
      </c>
      <c r="AF722" s="28"/>
      <c r="AG722" s="24">
        <v>0.5</v>
      </c>
      <c r="AH722" s="173">
        <f t="shared" si="819"/>
        <v>1</v>
      </c>
      <c r="AI722" s="173"/>
      <c r="AJ722" s="173">
        <f t="shared" si="820"/>
        <v>-0.5</v>
      </c>
      <c r="AK722" s="134">
        <f t="shared" si="821"/>
        <v>0.3</v>
      </c>
      <c r="AL722" s="174">
        <f t="shared" ref="AL722:AU722" si="835">M722</f>
        <v>0</v>
      </c>
      <c r="AM722" s="174">
        <f t="shared" si="835"/>
        <v>0.5</v>
      </c>
      <c r="AN722" s="174">
        <f t="shared" si="835"/>
        <v>0.3</v>
      </c>
      <c r="AO722" s="174">
        <f t="shared" si="835"/>
        <v>0</v>
      </c>
      <c r="AP722" s="174">
        <f t="shared" si="835"/>
        <v>0</v>
      </c>
      <c r="AQ722" s="174">
        <f t="shared" si="835"/>
        <v>0.2</v>
      </c>
      <c r="AR722" s="174">
        <f t="shared" si="835"/>
        <v>0</v>
      </c>
      <c r="AS722" s="174">
        <f t="shared" si="835"/>
        <v>0</v>
      </c>
      <c r="AT722" s="174">
        <f t="shared" si="835"/>
        <v>0</v>
      </c>
      <c r="AU722" s="174">
        <f t="shared" si="835"/>
        <v>0</v>
      </c>
      <c r="AV722" s="175">
        <f t="shared" si="823"/>
        <v>1</v>
      </c>
      <c r="AW722" s="176" t="e">
        <f>#REF!/1000</f>
        <v>#REF!</v>
      </c>
      <c r="AX722" s="176" t="e">
        <f>#REF!/1000</f>
        <v>#REF!</v>
      </c>
      <c r="AY722" s="176" t="e">
        <f>#REF!/1000</f>
        <v>#REF!</v>
      </c>
      <c r="AZ722" s="176" t="e">
        <f>#REF!/1000</f>
        <v>#REF!</v>
      </c>
      <c r="BA722" s="176" t="e">
        <f>#REF!/1000</f>
        <v>#REF!</v>
      </c>
      <c r="BB722" s="176" t="e">
        <f>#REF!/1000</f>
        <v>#REF!</v>
      </c>
      <c r="BC722" s="176" t="e">
        <f>#REF!/1000</f>
        <v>#REF!</v>
      </c>
      <c r="BD722" s="176" t="e">
        <f>#REF!/1000</f>
        <v>#REF!</v>
      </c>
      <c r="BE722" s="177" t="e">
        <f>#REF!/1000</f>
        <v>#REF!</v>
      </c>
      <c r="BF722" s="177" t="e">
        <f>#REF!/1000</f>
        <v>#REF!</v>
      </c>
      <c r="BG722" s="178" t="e">
        <f t="shared" si="824"/>
        <v>#REF!</v>
      </c>
    </row>
    <row r="723" ht="16" customHeight="1" spans="1:59">
      <c r="A723" s="22">
        <v>717</v>
      </c>
      <c r="B723" s="39" t="s">
        <v>6484</v>
      </c>
      <c r="C723" s="68" t="s">
        <v>6485</v>
      </c>
      <c r="D723" s="22">
        <v>226</v>
      </c>
      <c r="E723" s="22">
        <v>3</v>
      </c>
      <c r="F723" s="144">
        <v>2411220153</v>
      </c>
      <c r="G723" s="144" t="s">
        <v>3707</v>
      </c>
      <c r="H723" s="144" t="s">
        <v>5312</v>
      </c>
      <c r="I723" s="144" t="s">
        <v>5345</v>
      </c>
      <c r="J723" s="144" t="s">
        <v>5314</v>
      </c>
      <c r="K723" s="144">
        <f t="shared" si="814"/>
        <v>0.05</v>
      </c>
      <c r="L723" s="157">
        <v>0.15</v>
      </c>
      <c r="M723" s="171"/>
      <c r="N723" s="171">
        <v>0.4</v>
      </c>
      <c r="O723" s="171">
        <v>0.566666666666667</v>
      </c>
      <c r="P723" s="171"/>
      <c r="Q723" s="171"/>
      <c r="R723" s="171"/>
      <c r="S723" s="171">
        <v>0.0333333333333333</v>
      </c>
      <c r="T723" s="171"/>
      <c r="U723" s="171"/>
      <c r="V723" s="171"/>
      <c r="W723" s="22">
        <v>3</v>
      </c>
      <c r="X723" s="29">
        <v>880.013333333333</v>
      </c>
      <c r="Y723" s="29">
        <v>2640.04</v>
      </c>
      <c r="Z723" s="36">
        <v>471.21</v>
      </c>
      <c r="AA723" s="36">
        <f t="shared" si="815"/>
        <v>3</v>
      </c>
      <c r="AB723" s="29"/>
      <c r="AC723" s="29" t="e">
        <f t="shared" si="816"/>
        <v>#REF!</v>
      </c>
      <c r="AD723" s="29" t="e">
        <f t="shared" si="817"/>
        <v>#REF!</v>
      </c>
      <c r="AE723" s="172" t="e">
        <f t="shared" si="818"/>
        <v>#REF!</v>
      </c>
      <c r="AF723" s="28"/>
      <c r="AG723" s="24">
        <v>0.3</v>
      </c>
      <c r="AH723" s="173">
        <f t="shared" si="819"/>
        <v>1</v>
      </c>
      <c r="AI723" s="173"/>
      <c r="AJ723" s="173">
        <f t="shared" si="820"/>
        <v>-0.7</v>
      </c>
      <c r="AK723" s="134">
        <f t="shared" si="821"/>
        <v>0.05</v>
      </c>
      <c r="AL723" s="174">
        <f t="shared" ref="AL723:AU723" si="836">M723</f>
        <v>0</v>
      </c>
      <c r="AM723" s="174">
        <f t="shared" si="836"/>
        <v>0.4</v>
      </c>
      <c r="AN723" s="174">
        <f t="shared" si="836"/>
        <v>0.566666666666667</v>
      </c>
      <c r="AO723" s="174">
        <f t="shared" si="836"/>
        <v>0</v>
      </c>
      <c r="AP723" s="174">
        <f t="shared" si="836"/>
        <v>0</v>
      </c>
      <c r="AQ723" s="174">
        <f t="shared" si="836"/>
        <v>0</v>
      </c>
      <c r="AR723" s="174">
        <f t="shared" si="836"/>
        <v>0.0333333333333333</v>
      </c>
      <c r="AS723" s="174">
        <f t="shared" si="836"/>
        <v>0</v>
      </c>
      <c r="AT723" s="174">
        <f t="shared" si="836"/>
        <v>0</v>
      </c>
      <c r="AU723" s="174">
        <f t="shared" si="836"/>
        <v>0</v>
      </c>
      <c r="AV723" s="175">
        <f t="shared" si="823"/>
        <v>1</v>
      </c>
      <c r="AW723" s="176" t="e">
        <f>#REF!/1000</f>
        <v>#REF!</v>
      </c>
      <c r="AX723" s="176" t="e">
        <f>#REF!/1000</f>
        <v>#REF!</v>
      </c>
      <c r="AY723" s="176" t="e">
        <f>#REF!/1000</f>
        <v>#REF!</v>
      </c>
      <c r="AZ723" s="176" t="e">
        <f>#REF!/1000</f>
        <v>#REF!</v>
      </c>
      <c r="BA723" s="176" t="e">
        <f>#REF!/1000</f>
        <v>#REF!</v>
      </c>
      <c r="BB723" s="176" t="e">
        <f>#REF!/1000</f>
        <v>#REF!</v>
      </c>
      <c r="BC723" s="176" t="e">
        <f>#REF!/1000</f>
        <v>#REF!</v>
      </c>
      <c r="BD723" s="176" t="e">
        <f>#REF!/1000</f>
        <v>#REF!</v>
      </c>
      <c r="BE723" s="177" t="e">
        <f>#REF!/1000</f>
        <v>#REF!</v>
      </c>
      <c r="BF723" s="177" t="e">
        <f>#REF!/1000</f>
        <v>#REF!</v>
      </c>
      <c r="BG723" s="178" t="e">
        <f t="shared" si="824"/>
        <v>#REF!</v>
      </c>
    </row>
    <row r="724" ht="16" customHeight="1" spans="1:59">
      <c r="A724" s="22">
        <v>718</v>
      </c>
      <c r="B724" s="39" t="s">
        <v>6486</v>
      </c>
      <c r="C724" s="68" t="s">
        <v>6487</v>
      </c>
      <c r="D724" s="22">
        <v>226</v>
      </c>
      <c r="E724" s="22">
        <v>6</v>
      </c>
      <c r="F724" s="144">
        <v>2411220365</v>
      </c>
      <c r="G724" s="144" t="s">
        <v>3707</v>
      </c>
      <c r="H724" s="144" t="s">
        <v>5312</v>
      </c>
      <c r="I724" s="144" t="s">
        <v>5345</v>
      </c>
      <c r="J724" s="144" t="s">
        <v>5314</v>
      </c>
      <c r="K724" s="144">
        <f t="shared" si="814"/>
        <v>0.3</v>
      </c>
      <c r="L724" s="157">
        <v>1.8</v>
      </c>
      <c r="M724" s="171"/>
      <c r="N724" s="171">
        <v>0.5</v>
      </c>
      <c r="O724" s="171">
        <v>0.3</v>
      </c>
      <c r="P724" s="171"/>
      <c r="Q724" s="171"/>
      <c r="R724" s="171">
        <v>0.2</v>
      </c>
      <c r="S724" s="171"/>
      <c r="T724" s="171"/>
      <c r="U724" s="171"/>
      <c r="V724" s="171"/>
      <c r="W724" s="22">
        <v>6</v>
      </c>
      <c r="X724" s="29">
        <v>728.031666666667</v>
      </c>
      <c r="Y724" s="29">
        <v>4368.19</v>
      </c>
      <c r="Z724" s="36">
        <v>765.72</v>
      </c>
      <c r="AA724" s="36">
        <f t="shared" si="815"/>
        <v>6</v>
      </c>
      <c r="AB724" s="29"/>
      <c r="AC724" s="29" t="e">
        <f t="shared" si="816"/>
        <v>#REF!</v>
      </c>
      <c r="AD724" s="29" t="e">
        <f t="shared" si="817"/>
        <v>#REF!</v>
      </c>
      <c r="AE724" s="172" t="e">
        <f t="shared" si="818"/>
        <v>#REF!</v>
      </c>
      <c r="AF724" s="28"/>
      <c r="AG724" s="24">
        <v>0.5</v>
      </c>
      <c r="AH724" s="173">
        <f t="shared" si="819"/>
        <v>1</v>
      </c>
      <c r="AI724" s="173"/>
      <c r="AJ724" s="173">
        <f t="shared" si="820"/>
        <v>-0.5</v>
      </c>
      <c r="AK724" s="134">
        <f t="shared" si="821"/>
        <v>0.3</v>
      </c>
      <c r="AL724" s="174">
        <f t="shared" ref="AL724:AU724" si="837">M724</f>
        <v>0</v>
      </c>
      <c r="AM724" s="174">
        <f t="shared" si="837"/>
        <v>0.5</v>
      </c>
      <c r="AN724" s="174">
        <f t="shared" si="837"/>
        <v>0.3</v>
      </c>
      <c r="AO724" s="174">
        <f t="shared" si="837"/>
        <v>0</v>
      </c>
      <c r="AP724" s="174">
        <f t="shared" si="837"/>
        <v>0</v>
      </c>
      <c r="AQ724" s="174">
        <f t="shared" si="837"/>
        <v>0.2</v>
      </c>
      <c r="AR724" s="174">
        <f t="shared" si="837"/>
        <v>0</v>
      </c>
      <c r="AS724" s="174">
        <f t="shared" si="837"/>
        <v>0</v>
      </c>
      <c r="AT724" s="174">
        <f t="shared" si="837"/>
        <v>0</v>
      </c>
      <c r="AU724" s="174">
        <f t="shared" si="837"/>
        <v>0</v>
      </c>
      <c r="AV724" s="175">
        <f t="shared" si="823"/>
        <v>1</v>
      </c>
      <c r="AW724" s="176" t="e">
        <f>#REF!/1000</f>
        <v>#REF!</v>
      </c>
      <c r="AX724" s="176" t="e">
        <f>#REF!/1000</f>
        <v>#REF!</v>
      </c>
      <c r="AY724" s="176" t="e">
        <f>#REF!/1000</f>
        <v>#REF!</v>
      </c>
      <c r="AZ724" s="176" t="e">
        <f>#REF!/1000</f>
        <v>#REF!</v>
      </c>
      <c r="BA724" s="176" t="e">
        <f>#REF!/1000</f>
        <v>#REF!</v>
      </c>
      <c r="BB724" s="176" t="e">
        <f>#REF!/1000</f>
        <v>#REF!</v>
      </c>
      <c r="BC724" s="176" t="e">
        <f>#REF!/1000</f>
        <v>#REF!</v>
      </c>
      <c r="BD724" s="176" t="e">
        <f>#REF!/1000</f>
        <v>#REF!</v>
      </c>
      <c r="BE724" s="177" t="e">
        <f>#REF!/1000</f>
        <v>#REF!</v>
      </c>
      <c r="BF724" s="177" t="e">
        <f>#REF!/1000</f>
        <v>#REF!</v>
      </c>
      <c r="BG724" s="178" t="e">
        <f t="shared" si="824"/>
        <v>#REF!</v>
      </c>
    </row>
    <row r="725" ht="16" customHeight="1" spans="1:59">
      <c r="A725" s="22">
        <v>719</v>
      </c>
      <c r="B725" s="39" t="s">
        <v>1185</v>
      </c>
      <c r="C725" s="68" t="s">
        <v>1186</v>
      </c>
      <c r="D725" s="22">
        <v>226</v>
      </c>
      <c r="E725" s="22">
        <v>22</v>
      </c>
      <c r="F725" s="144">
        <v>2411220139</v>
      </c>
      <c r="G725" s="144" t="s">
        <v>3707</v>
      </c>
      <c r="H725" s="144" t="s">
        <v>3707</v>
      </c>
      <c r="I725" s="144" t="s">
        <v>5345</v>
      </c>
      <c r="J725" s="144" t="s">
        <v>5314</v>
      </c>
      <c r="K725" s="144">
        <f t="shared" si="814"/>
        <v>0.3</v>
      </c>
      <c r="L725" s="157">
        <v>6.6</v>
      </c>
      <c r="M725" s="171">
        <v>0.04</v>
      </c>
      <c r="N725" s="171">
        <v>0.15</v>
      </c>
      <c r="O725" s="171">
        <v>0.45</v>
      </c>
      <c r="P725" s="171">
        <v>0.02</v>
      </c>
      <c r="Q725" s="171"/>
      <c r="R725" s="171">
        <v>0.01</v>
      </c>
      <c r="S725" s="171">
        <v>0.25</v>
      </c>
      <c r="T725" s="171">
        <v>0.08</v>
      </c>
      <c r="U725" s="171"/>
      <c r="V725" s="171"/>
      <c r="W725" s="22">
        <v>22</v>
      </c>
      <c r="X725" s="29">
        <v>633.987272727273</v>
      </c>
      <c r="Y725" s="29">
        <v>13947.72</v>
      </c>
      <c r="Z725" s="36">
        <v>5681.94</v>
      </c>
      <c r="AA725" s="36">
        <f t="shared" si="815"/>
        <v>22</v>
      </c>
      <c r="AB725" s="29"/>
      <c r="AC725" s="29" t="e">
        <f t="shared" si="816"/>
        <v>#REF!</v>
      </c>
      <c r="AD725" s="29" t="e">
        <f t="shared" si="817"/>
        <v>#REF!</v>
      </c>
      <c r="AE725" s="172" t="e">
        <f t="shared" si="818"/>
        <v>#REF!</v>
      </c>
      <c r="AF725" s="28"/>
      <c r="AG725" s="24">
        <v>3</v>
      </c>
      <c r="AH725" s="173">
        <f t="shared" si="819"/>
        <v>1</v>
      </c>
      <c r="AI725" s="173"/>
      <c r="AJ725" s="173">
        <f t="shared" si="820"/>
        <v>2</v>
      </c>
      <c r="AK725" s="134">
        <f t="shared" si="821"/>
        <v>0.3</v>
      </c>
      <c r="AL725" s="174">
        <f t="shared" ref="AL725:AU725" si="838">M725</f>
        <v>0.04</v>
      </c>
      <c r="AM725" s="174">
        <f t="shared" si="838"/>
        <v>0.15</v>
      </c>
      <c r="AN725" s="174">
        <f t="shared" si="838"/>
        <v>0.45</v>
      </c>
      <c r="AO725" s="174">
        <f t="shared" si="838"/>
        <v>0.02</v>
      </c>
      <c r="AP725" s="174">
        <f t="shared" si="838"/>
        <v>0</v>
      </c>
      <c r="AQ725" s="174">
        <f t="shared" si="838"/>
        <v>0.01</v>
      </c>
      <c r="AR725" s="174">
        <f t="shared" si="838"/>
        <v>0.25</v>
      </c>
      <c r="AS725" s="174">
        <f t="shared" si="838"/>
        <v>0.08</v>
      </c>
      <c r="AT725" s="174">
        <f t="shared" si="838"/>
        <v>0</v>
      </c>
      <c r="AU725" s="174">
        <f t="shared" si="838"/>
        <v>0</v>
      </c>
      <c r="AV725" s="175">
        <f t="shared" si="823"/>
        <v>1</v>
      </c>
      <c r="AW725" s="176" t="e">
        <f>#REF!/1000</f>
        <v>#REF!</v>
      </c>
      <c r="AX725" s="176" t="e">
        <f>#REF!/1000</f>
        <v>#REF!</v>
      </c>
      <c r="AY725" s="176" t="e">
        <f>#REF!/1000</f>
        <v>#REF!</v>
      </c>
      <c r="AZ725" s="176" t="e">
        <f>#REF!/1000</f>
        <v>#REF!</v>
      </c>
      <c r="BA725" s="176" t="e">
        <f>#REF!/1000</f>
        <v>#REF!</v>
      </c>
      <c r="BB725" s="176" t="e">
        <f>#REF!/1000</f>
        <v>#REF!</v>
      </c>
      <c r="BC725" s="176" t="e">
        <f>#REF!/1000</f>
        <v>#REF!</v>
      </c>
      <c r="BD725" s="176" t="e">
        <f>#REF!/1000</f>
        <v>#REF!</v>
      </c>
      <c r="BE725" s="177" t="e">
        <f>#REF!/1000</f>
        <v>#REF!</v>
      </c>
      <c r="BF725" s="177" t="e">
        <f>#REF!/1000</f>
        <v>#REF!</v>
      </c>
      <c r="BG725" s="178" t="e">
        <f t="shared" si="824"/>
        <v>#REF!</v>
      </c>
    </row>
    <row r="726" ht="16" customHeight="1" spans="1:59">
      <c r="A726" s="22">
        <v>720</v>
      </c>
      <c r="B726" s="39" t="s">
        <v>6488</v>
      </c>
      <c r="C726" s="68" t="s">
        <v>6489</v>
      </c>
      <c r="D726" s="22">
        <v>226</v>
      </c>
      <c r="E726" s="22">
        <v>4</v>
      </c>
      <c r="F726" s="144">
        <v>2411220315</v>
      </c>
      <c r="G726" s="144" t="s">
        <v>3707</v>
      </c>
      <c r="H726" s="144" t="s">
        <v>5312</v>
      </c>
      <c r="I726" s="144" t="s">
        <v>5345</v>
      </c>
      <c r="J726" s="144" t="s">
        <v>5314</v>
      </c>
      <c r="K726" s="144">
        <f t="shared" si="814"/>
        <v>0.3</v>
      </c>
      <c r="L726" s="157">
        <v>1.2</v>
      </c>
      <c r="M726" s="171"/>
      <c r="N726" s="171">
        <v>0.5</v>
      </c>
      <c r="O726" s="171">
        <v>0.3</v>
      </c>
      <c r="P726" s="171"/>
      <c r="Q726" s="171"/>
      <c r="R726" s="171">
        <v>0.2</v>
      </c>
      <c r="S726" s="171"/>
      <c r="T726" s="171"/>
      <c r="U726" s="171"/>
      <c r="V726" s="171"/>
      <c r="W726" s="22">
        <v>4</v>
      </c>
      <c r="X726" s="29">
        <v>626.0525</v>
      </c>
      <c r="Y726" s="29">
        <v>2504.21</v>
      </c>
      <c r="Z726" s="36">
        <v>471.24</v>
      </c>
      <c r="AA726" s="36">
        <f t="shared" si="815"/>
        <v>4</v>
      </c>
      <c r="AB726" s="29"/>
      <c r="AC726" s="29" t="e">
        <f t="shared" si="816"/>
        <v>#REF!</v>
      </c>
      <c r="AD726" s="29" t="e">
        <f t="shared" si="817"/>
        <v>#REF!</v>
      </c>
      <c r="AE726" s="172" t="e">
        <f t="shared" si="818"/>
        <v>#REF!</v>
      </c>
      <c r="AF726" s="28"/>
      <c r="AG726" s="24">
        <v>0.5</v>
      </c>
      <c r="AH726" s="173">
        <f t="shared" si="819"/>
        <v>1</v>
      </c>
      <c r="AI726" s="173"/>
      <c r="AJ726" s="173">
        <f t="shared" si="820"/>
        <v>-0.5</v>
      </c>
      <c r="AK726" s="134">
        <f t="shared" si="821"/>
        <v>0.3</v>
      </c>
      <c r="AL726" s="174">
        <f t="shared" ref="AL726:AU726" si="839">M726</f>
        <v>0</v>
      </c>
      <c r="AM726" s="174">
        <f t="shared" si="839"/>
        <v>0.5</v>
      </c>
      <c r="AN726" s="174">
        <f t="shared" si="839"/>
        <v>0.3</v>
      </c>
      <c r="AO726" s="174">
        <f t="shared" si="839"/>
        <v>0</v>
      </c>
      <c r="AP726" s="174">
        <f t="shared" si="839"/>
        <v>0</v>
      </c>
      <c r="AQ726" s="174">
        <f t="shared" si="839"/>
        <v>0.2</v>
      </c>
      <c r="AR726" s="174">
        <f t="shared" si="839"/>
        <v>0</v>
      </c>
      <c r="AS726" s="174">
        <f t="shared" si="839"/>
        <v>0</v>
      </c>
      <c r="AT726" s="174">
        <f t="shared" si="839"/>
        <v>0</v>
      </c>
      <c r="AU726" s="174">
        <f t="shared" si="839"/>
        <v>0</v>
      </c>
      <c r="AV726" s="175">
        <f t="shared" si="823"/>
        <v>1</v>
      </c>
      <c r="AW726" s="176" t="e">
        <f>#REF!/1000</f>
        <v>#REF!</v>
      </c>
      <c r="AX726" s="176" t="e">
        <f>#REF!/1000</f>
        <v>#REF!</v>
      </c>
      <c r="AY726" s="176" t="e">
        <f>#REF!/1000</f>
        <v>#REF!</v>
      </c>
      <c r="AZ726" s="176" t="e">
        <f>#REF!/1000</f>
        <v>#REF!</v>
      </c>
      <c r="BA726" s="176" t="e">
        <f>#REF!/1000</f>
        <v>#REF!</v>
      </c>
      <c r="BB726" s="176" t="e">
        <f>#REF!/1000</f>
        <v>#REF!</v>
      </c>
      <c r="BC726" s="176" t="e">
        <f>#REF!/1000</f>
        <v>#REF!</v>
      </c>
      <c r="BD726" s="176" t="e">
        <f>#REF!/1000</f>
        <v>#REF!</v>
      </c>
      <c r="BE726" s="177" t="e">
        <f>#REF!/1000</f>
        <v>#REF!</v>
      </c>
      <c r="BF726" s="177" t="e">
        <f>#REF!/1000</f>
        <v>#REF!</v>
      </c>
      <c r="BG726" s="178" t="e">
        <f t="shared" si="824"/>
        <v>#REF!</v>
      </c>
    </row>
    <row r="727" ht="16" customHeight="1" spans="1:59">
      <c r="A727" s="22">
        <v>721</v>
      </c>
      <c r="B727" s="39" t="s">
        <v>6490</v>
      </c>
      <c r="C727" s="68" t="s">
        <v>6491</v>
      </c>
      <c r="D727" s="22">
        <v>226</v>
      </c>
      <c r="E727" s="22">
        <v>4</v>
      </c>
      <c r="F727" s="144">
        <v>84735</v>
      </c>
      <c r="G727" s="144" t="s">
        <v>3707</v>
      </c>
      <c r="H727" s="144" t="s">
        <v>3707</v>
      </c>
      <c r="I727" s="144" t="s">
        <v>5345</v>
      </c>
      <c r="J727" s="144" t="s">
        <v>5314</v>
      </c>
      <c r="K727" s="144">
        <f t="shared" si="814"/>
        <v>0.5375</v>
      </c>
      <c r="L727" s="157">
        <v>2.15</v>
      </c>
      <c r="M727" s="171">
        <v>0.0418604651162791</v>
      </c>
      <c r="N727" s="171">
        <v>0.148837209302326</v>
      </c>
      <c r="O727" s="171">
        <v>0.451162790697674</v>
      </c>
      <c r="P727" s="171">
        <v>0.0186046511627907</v>
      </c>
      <c r="Q727" s="171"/>
      <c r="R727" s="171">
        <v>0.00930232558139535</v>
      </c>
      <c r="S727" s="171">
        <v>0.251162790697674</v>
      </c>
      <c r="T727" s="171">
        <v>0.0790697674418605</v>
      </c>
      <c r="U727" s="171"/>
      <c r="V727" s="171"/>
      <c r="W727" s="22">
        <v>4</v>
      </c>
      <c r="X727" s="29">
        <v>609.3975</v>
      </c>
      <c r="Y727" s="29">
        <v>2437.59</v>
      </c>
      <c r="Z727" s="36">
        <v>1559.36</v>
      </c>
      <c r="AA727" s="36">
        <f t="shared" si="815"/>
        <v>4</v>
      </c>
      <c r="AB727" s="29"/>
      <c r="AC727" s="29" t="e">
        <f t="shared" si="816"/>
        <v>#REF!</v>
      </c>
      <c r="AD727" s="29" t="e">
        <f t="shared" si="817"/>
        <v>#REF!</v>
      </c>
      <c r="AE727" s="172" t="e">
        <f t="shared" si="818"/>
        <v>#REF!</v>
      </c>
      <c r="AF727" s="28"/>
      <c r="AG727" s="24">
        <v>2.15</v>
      </c>
      <c r="AH727" s="173">
        <f t="shared" si="819"/>
        <v>1</v>
      </c>
      <c r="AI727" s="173">
        <v>2.15</v>
      </c>
      <c r="AJ727" s="173">
        <f t="shared" si="820"/>
        <v>1.15</v>
      </c>
      <c r="AK727" s="134">
        <f t="shared" si="821"/>
        <v>0.5375</v>
      </c>
      <c r="AL727" s="174">
        <f t="shared" ref="AL727:AU727" si="840">M727</f>
        <v>0.0418604651162791</v>
      </c>
      <c r="AM727" s="174">
        <f t="shared" si="840"/>
        <v>0.148837209302326</v>
      </c>
      <c r="AN727" s="174">
        <f t="shared" si="840"/>
        <v>0.451162790697674</v>
      </c>
      <c r="AO727" s="174">
        <f t="shared" si="840"/>
        <v>0.0186046511627907</v>
      </c>
      <c r="AP727" s="174">
        <f t="shared" si="840"/>
        <v>0</v>
      </c>
      <c r="AQ727" s="174">
        <f t="shared" si="840"/>
        <v>0.00930232558139535</v>
      </c>
      <c r="AR727" s="174">
        <f t="shared" si="840"/>
        <v>0.251162790697674</v>
      </c>
      <c r="AS727" s="174">
        <f t="shared" si="840"/>
        <v>0.0790697674418605</v>
      </c>
      <c r="AT727" s="174">
        <f t="shared" si="840"/>
        <v>0</v>
      </c>
      <c r="AU727" s="174">
        <f t="shared" si="840"/>
        <v>0</v>
      </c>
      <c r="AV727" s="175">
        <f t="shared" si="823"/>
        <v>1</v>
      </c>
      <c r="AW727" s="176" t="e">
        <f>#REF!/1000</f>
        <v>#REF!</v>
      </c>
      <c r="AX727" s="176" t="e">
        <f>#REF!/1000</f>
        <v>#REF!</v>
      </c>
      <c r="AY727" s="176" t="e">
        <f>#REF!/1000</f>
        <v>#REF!</v>
      </c>
      <c r="AZ727" s="176" t="e">
        <f>#REF!/1000</f>
        <v>#REF!</v>
      </c>
      <c r="BA727" s="176" t="e">
        <f>#REF!/1000</f>
        <v>#REF!</v>
      </c>
      <c r="BB727" s="176" t="e">
        <f>#REF!/1000</f>
        <v>#REF!</v>
      </c>
      <c r="BC727" s="176" t="e">
        <f>#REF!/1000</f>
        <v>#REF!</v>
      </c>
      <c r="BD727" s="176" t="e">
        <f>#REF!/1000</f>
        <v>#REF!</v>
      </c>
      <c r="BE727" s="177" t="e">
        <f>#REF!/1000</f>
        <v>#REF!</v>
      </c>
      <c r="BF727" s="177" t="e">
        <f>#REF!/1000</f>
        <v>#REF!</v>
      </c>
      <c r="BG727" s="178" t="e">
        <f t="shared" si="824"/>
        <v>#REF!</v>
      </c>
    </row>
    <row r="728" ht="16" customHeight="1" spans="1:59">
      <c r="A728" s="22">
        <v>722</v>
      </c>
      <c r="B728" s="39" t="s">
        <v>1652</v>
      </c>
      <c r="C728" s="68" t="s">
        <v>1653</v>
      </c>
      <c r="D728" s="22">
        <v>226</v>
      </c>
      <c r="E728" s="22">
        <v>92</v>
      </c>
      <c r="F728" s="144">
        <v>2411220080</v>
      </c>
      <c r="G728" s="144" t="s">
        <v>3707</v>
      </c>
      <c r="H728" s="144" t="s">
        <v>3707</v>
      </c>
      <c r="I728" s="144" t="s">
        <v>5345</v>
      </c>
      <c r="J728" s="144" t="s">
        <v>5314</v>
      </c>
      <c r="K728" s="144">
        <f t="shared" si="814"/>
        <v>0.05</v>
      </c>
      <c r="L728" s="157">
        <v>4.6</v>
      </c>
      <c r="M728" s="171"/>
      <c r="N728" s="171">
        <v>0.4</v>
      </c>
      <c r="O728" s="171">
        <v>0.566666666666667</v>
      </c>
      <c r="P728" s="171"/>
      <c r="Q728" s="171"/>
      <c r="R728" s="171"/>
      <c r="S728" s="171">
        <v>0.0333333333333333</v>
      </c>
      <c r="T728" s="171"/>
      <c r="U728" s="171"/>
      <c r="V728" s="171"/>
      <c r="W728" s="22">
        <v>92</v>
      </c>
      <c r="X728" s="29">
        <v>589.654130434783</v>
      </c>
      <c r="Y728" s="29">
        <v>54248.18</v>
      </c>
      <c r="Z728" s="36">
        <v>9935.08</v>
      </c>
      <c r="AA728" s="36">
        <f t="shared" si="815"/>
        <v>92</v>
      </c>
      <c r="AB728" s="29"/>
      <c r="AC728" s="29" t="e">
        <f t="shared" si="816"/>
        <v>#REF!</v>
      </c>
      <c r="AD728" s="29" t="e">
        <f t="shared" si="817"/>
        <v>#REF!</v>
      </c>
      <c r="AE728" s="172" t="e">
        <f t="shared" si="818"/>
        <v>#REF!</v>
      </c>
      <c r="AF728" s="28"/>
      <c r="AG728" s="24">
        <v>0.3</v>
      </c>
      <c r="AH728" s="173">
        <f t="shared" si="819"/>
        <v>1</v>
      </c>
      <c r="AI728" s="173"/>
      <c r="AJ728" s="173">
        <f t="shared" si="820"/>
        <v>-0.7</v>
      </c>
      <c r="AK728" s="134">
        <f t="shared" si="821"/>
        <v>0.05</v>
      </c>
      <c r="AL728" s="174">
        <f t="shared" ref="AL728:AU728" si="841">M728</f>
        <v>0</v>
      </c>
      <c r="AM728" s="174">
        <f t="shared" si="841"/>
        <v>0.4</v>
      </c>
      <c r="AN728" s="174">
        <f t="shared" si="841"/>
        <v>0.566666666666667</v>
      </c>
      <c r="AO728" s="174">
        <f t="shared" si="841"/>
        <v>0</v>
      </c>
      <c r="AP728" s="174">
        <f t="shared" si="841"/>
        <v>0</v>
      </c>
      <c r="AQ728" s="174">
        <f t="shared" si="841"/>
        <v>0</v>
      </c>
      <c r="AR728" s="174">
        <f t="shared" si="841"/>
        <v>0.0333333333333333</v>
      </c>
      <c r="AS728" s="174">
        <f t="shared" si="841"/>
        <v>0</v>
      </c>
      <c r="AT728" s="174">
        <f t="shared" si="841"/>
        <v>0</v>
      </c>
      <c r="AU728" s="174">
        <f t="shared" si="841"/>
        <v>0</v>
      </c>
      <c r="AV728" s="175">
        <f t="shared" si="823"/>
        <v>1</v>
      </c>
      <c r="AW728" s="176" t="e">
        <f>#REF!/1000</f>
        <v>#REF!</v>
      </c>
      <c r="AX728" s="176" t="e">
        <f>#REF!/1000</f>
        <v>#REF!</v>
      </c>
      <c r="AY728" s="176" t="e">
        <f>#REF!/1000</f>
        <v>#REF!</v>
      </c>
      <c r="AZ728" s="176" t="e">
        <f>#REF!/1000</f>
        <v>#REF!</v>
      </c>
      <c r="BA728" s="176" t="e">
        <f>#REF!/1000</f>
        <v>#REF!</v>
      </c>
      <c r="BB728" s="176" t="e">
        <f>#REF!/1000</f>
        <v>#REF!</v>
      </c>
      <c r="BC728" s="176" t="e">
        <f>#REF!/1000</f>
        <v>#REF!</v>
      </c>
      <c r="BD728" s="176" t="e">
        <f>#REF!/1000</f>
        <v>#REF!</v>
      </c>
      <c r="BE728" s="177" t="e">
        <f>#REF!/1000</f>
        <v>#REF!</v>
      </c>
      <c r="BF728" s="177" t="e">
        <f>#REF!/1000</f>
        <v>#REF!</v>
      </c>
      <c r="BG728" s="178" t="e">
        <f t="shared" si="824"/>
        <v>#REF!</v>
      </c>
    </row>
    <row r="729" ht="16" customHeight="1" spans="1:59">
      <c r="A729" s="22">
        <v>723</v>
      </c>
      <c r="B729" s="39" t="s">
        <v>6492</v>
      </c>
      <c r="C729" s="68" t="s">
        <v>6493</v>
      </c>
      <c r="D729" s="22">
        <v>226</v>
      </c>
      <c r="E729" s="22">
        <v>1</v>
      </c>
      <c r="F729" s="144">
        <v>2411220366</v>
      </c>
      <c r="G729" s="144" t="s">
        <v>3707</v>
      </c>
      <c r="H729" s="144" t="s">
        <v>5312</v>
      </c>
      <c r="I729" s="144" t="s">
        <v>5345</v>
      </c>
      <c r="J729" s="144" t="s">
        <v>5314</v>
      </c>
      <c r="K729" s="144">
        <f t="shared" si="814"/>
        <v>0.05</v>
      </c>
      <c r="L729" s="157">
        <v>0.05</v>
      </c>
      <c r="M729" s="171"/>
      <c r="N729" s="171">
        <v>1</v>
      </c>
      <c r="O729" s="171"/>
      <c r="P729" s="171"/>
      <c r="Q729" s="171"/>
      <c r="R729" s="171"/>
      <c r="S729" s="171"/>
      <c r="T729" s="171"/>
      <c r="U729" s="171"/>
      <c r="V729" s="171"/>
      <c r="W729" s="22">
        <v>1</v>
      </c>
      <c r="X729" s="29">
        <v>477.12</v>
      </c>
      <c r="Y729" s="29">
        <v>477.12</v>
      </c>
      <c r="Z729" s="36">
        <v>89.43</v>
      </c>
      <c r="AA729" s="36">
        <f t="shared" si="815"/>
        <v>1</v>
      </c>
      <c r="AB729" s="29"/>
      <c r="AC729" s="29" t="e">
        <f t="shared" si="816"/>
        <v>#REF!</v>
      </c>
      <c r="AD729" s="29" t="e">
        <f t="shared" si="817"/>
        <v>#REF!</v>
      </c>
      <c r="AE729" s="172" t="e">
        <f t="shared" si="818"/>
        <v>#REF!</v>
      </c>
      <c r="AF729" s="28"/>
      <c r="AG729" s="24">
        <v>0.3</v>
      </c>
      <c r="AH729" s="173">
        <f t="shared" si="819"/>
        <v>1</v>
      </c>
      <c r="AI729" s="173"/>
      <c r="AJ729" s="173">
        <f t="shared" si="820"/>
        <v>-0.7</v>
      </c>
      <c r="AK729" s="134">
        <f t="shared" si="821"/>
        <v>0.05</v>
      </c>
      <c r="AL729" s="174">
        <f t="shared" ref="AL729:AU729" si="842">M729</f>
        <v>0</v>
      </c>
      <c r="AM729" s="174">
        <f t="shared" si="842"/>
        <v>1</v>
      </c>
      <c r="AN729" s="174">
        <f t="shared" si="842"/>
        <v>0</v>
      </c>
      <c r="AO729" s="174">
        <f t="shared" si="842"/>
        <v>0</v>
      </c>
      <c r="AP729" s="174">
        <f t="shared" si="842"/>
        <v>0</v>
      </c>
      <c r="AQ729" s="174">
        <f t="shared" si="842"/>
        <v>0</v>
      </c>
      <c r="AR729" s="174">
        <f t="shared" si="842"/>
        <v>0</v>
      </c>
      <c r="AS729" s="174">
        <f t="shared" si="842"/>
        <v>0</v>
      </c>
      <c r="AT729" s="174">
        <f t="shared" si="842"/>
        <v>0</v>
      </c>
      <c r="AU729" s="174">
        <f t="shared" si="842"/>
        <v>0</v>
      </c>
      <c r="AV729" s="175">
        <f t="shared" si="823"/>
        <v>1</v>
      </c>
      <c r="AW729" s="176" t="e">
        <f>#REF!/1000</f>
        <v>#REF!</v>
      </c>
      <c r="AX729" s="176" t="e">
        <f>#REF!/1000</f>
        <v>#REF!</v>
      </c>
      <c r="AY729" s="176" t="e">
        <f>#REF!/1000</f>
        <v>#REF!</v>
      </c>
      <c r="AZ729" s="176" t="e">
        <f>#REF!/1000</f>
        <v>#REF!</v>
      </c>
      <c r="BA729" s="176" t="e">
        <f>#REF!/1000</f>
        <v>#REF!</v>
      </c>
      <c r="BB729" s="176" t="e">
        <f>#REF!/1000</f>
        <v>#REF!</v>
      </c>
      <c r="BC729" s="176" t="e">
        <f>#REF!/1000</f>
        <v>#REF!</v>
      </c>
      <c r="BD729" s="176" t="e">
        <f>#REF!/1000</f>
        <v>#REF!</v>
      </c>
      <c r="BE729" s="177" t="e">
        <f>#REF!/1000</f>
        <v>#REF!</v>
      </c>
      <c r="BF729" s="177" t="e">
        <f>#REF!/1000</f>
        <v>#REF!</v>
      </c>
      <c r="BG729" s="178" t="e">
        <f t="shared" si="824"/>
        <v>#REF!</v>
      </c>
    </row>
    <row r="730" ht="16" customHeight="1" spans="1:59">
      <c r="A730" s="22">
        <v>724</v>
      </c>
      <c r="B730" s="39" t="s">
        <v>6494</v>
      </c>
      <c r="C730" s="68" t="s">
        <v>6495</v>
      </c>
      <c r="D730" s="22">
        <v>226</v>
      </c>
      <c r="E730" s="22">
        <v>24</v>
      </c>
      <c r="F730" s="144">
        <v>2411220380</v>
      </c>
      <c r="G730" s="144" t="s">
        <v>3707</v>
      </c>
      <c r="H730" s="144" t="s">
        <v>5312</v>
      </c>
      <c r="I730" s="144" t="s">
        <v>5345</v>
      </c>
      <c r="J730" s="144" t="s">
        <v>5314</v>
      </c>
      <c r="K730" s="144">
        <f t="shared" si="814"/>
        <v>0.05</v>
      </c>
      <c r="L730" s="157">
        <v>1.2</v>
      </c>
      <c r="M730" s="171"/>
      <c r="N730" s="171">
        <v>0.4</v>
      </c>
      <c r="O730" s="171">
        <v>0.566666666666667</v>
      </c>
      <c r="P730" s="171"/>
      <c r="Q730" s="171"/>
      <c r="R730" s="171"/>
      <c r="S730" s="171">
        <v>0.0333333333333333</v>
      </c>
      <c r="T730" s="171"/>
      <c r="U730" s="171"/>
      <c r="V730" s="171"/>
      <c r="W730" s="22">
        <v>24</v>
      </c>
      <c r="X730" s="29">
        <v>437.451666666667</v>
      </c>
      <c r="Y730" s="29">
        <v>10498.84</v>
      </c>
      <c r="Z730" s="36">
        <v>1752.96</v>
      </c>
      <c r="AA730" s="36">
        <f t="shared" si="815"/>
        <v>24</v>
      </c>
      <c r="AB730" s="29"/>
      <c r="AC730" s="29" t="e">
        <f t="shared" si="816"/>
        <v>#REF!</v>
      </c>
      <c r="AD730" s="29" t="e">
        <f t="shared" si="817"/>
        <v>#REF!</v>
      </c>
      <c r="AE730" s="172" t="e">
        <f t="shared" si="818"/>
        <v>#REF!</v>
      </c>
      <c r="AF730" s="28"/>
      <c r="AG730" s="24">
        <v>0.3</v>
      </c>
      <c r="AH730" s="173">
        <f t="shared" si="819"/>
        <v>1</v>
      </c>
      <c r="AI730" s="173"/>
      <c r="AJ730" s="173">
        <f t="shared" si="820"/>
        <v>-0.7</v>
      </c>
      <c r="AK730" s="134">
        <f t="shared" si="821"/>
        <v>0.05</v>
      </c>
      <c r="AL730" s="174">
        <f t="shared" ref="AL730:AU730" si="843">M730</f>
        <v>0</v>
      </c>
      <c r="AM730" s="174">
        <f t="shared" si="843"/>
        <v>0.4</v>
      </c>
      <c r="AN730" s="174">
        <f t="shared" si="843"/>
        <v>0.566666666666667</v>
      </c>
      <c r="AO730" s="174">
        <f t="shared" si="843"/>
        <v>0</v>
      </c>
      <c r="AP730" s="174">
        <f t="shared" si="843"/>
        <v>0</v>
      </c>
      <c r="AQ730" s="174">
        <f t="shared" si="843"/>
        <v>0</v>
      </c>
      <c r="AR730" s="174">
        <f t="shared" si="843"/>
        <v>0.0333333333333333</v>
      </c>
      <c r="AS730" s="174">
        <f t="shared" si="843"/>
        <v>0</v>
      </c>
      <c r="AT730" s="174">
        <f t="shared" si="843"/>
        <v>0</v>
      </c>
      <c r="AU730" s="174">
        <f t="shared" si="843"/>
        <v>0</v>
      </c>
      <c r="AV730" s="175">
        <f t="shared" si="823"/>
        <v>1</v>
      </c>
      <c r="AW730" s="176" t="e">
        <f>#REF!/1000</f>
        <v>#REF!</v>
      </c>
      <c r="AX730" s="176" t="e">
        <f>#REF!/1000</f>
        <v>#REF!</v>
      </c>
      <c r="AY730" s="176" t="e">
        <f>#REF!/1000</f>
        <v>#REF!</v>
      </c>
      <c r="AZ730" s="176" t="e">
        <f>#REF!/1000</f>
        <v>#REF!</v>
      </c>
      <c r="BA730" s="176" t="e">
        <f>#REF!/1000</f>
        <v>#REF!</v>
      </c>
      <c r="BB730" s="176" t="e">
        <f>#REF!/1000</f>
        <v>#REF!</v>
      </c>
      <c r="BC730" s="176" t="e">
        <f>#REF!/1000</f>
        <v>#REF!</v>
      </c>
      <c r="BD730" s="176" t="e">
        <f>#REF!/1000</f>
        <v>#REF!</v>
      </c>
      <c r="BE730" s="177" t="e">
        <f>#REF!/1000</f>
        <v>#REF!</v>
      </c>
      <c r="BF730" s="177" t="e">
        <f>#REF!/1000</f>
        <v>#REF!</v>
      </c>
      <c r="BG730" s="178" t="e">
        <f t="shared" si="824"/>
        <v>#REF!</v>
      </c>
    </row>
    <row r="731" ht="16" customHeight="1" spans="1:59">
      <c r="A731" s="22">
        <v>725</v>
      </c>
      <c r="B731" s="39" t="s">
        <v>6496</v>
      </c>
      <c r="C731" s="68" t="s">
        <v>6497</v>
      </c>
      <c r="D731" s="22">
        <v>226</v>
      </c>
      <c r="E731" s="22">
        <v>24</v>
      </c>
      <c r="F731" s="144">
        <v>2411220382</v>
      </c>
      <c r="G731" s="144" t="s">
        <v>3707</v>
      </c>
      <c r="H731" s="144" t="s">
        <v>5312</v>
      </c>
      <c r="I731" s="144" t="s">
        <v>5345</v>
      </c>
      <c r="J731" s="144" t="s">
        <v>5314</v>
      </c>
      <c r="K731" s="144">
        <f t="shared" si="814"/>
        <v>0.3</v>
      </c>
      <c r="L731" s="157">
        <v>7.2</v>
      </c>
      <c r="M731" s="171"/>
      <c r="N731" s="171">
        <v>0.5</v>
      </c>
      <c r="O731" s="171">
        <v>0.3</v>
      </c>
      <c r="P731" s="171"/>
      <c r="Q731" s="171"/>
      <c r="R731" s="171">
        <v>0.2</v>
      </c>
      <c r="S731" s="171"/>
      <c r="T731" s="171"/>
      <c r="U731" s="171"/>
      <c r="V731" s="171"/>
      <c r="W731" s="22">
        <v>24</v>
      </c>
      <c r="X731" s="29">
        <v>412.155833333333</v>
      </c>
      <c r="Y731" s="29">
        <v>9891.74</v>
      </c>
      <c r="Z731" s="36">
        <v>1651.68</v>
      </c>
      <c r="AA731" s="36">
        <f t="shared" si="815"/>
        <v>24</v>
      </c>
      <c r="AB731" s="29"/>
      <c r="AC731" s="29" t="e">
        <f t="shared" si="816"/>
        <v>#REF!</v>
      </c>
      <c r="AD731" s="29" t="e">
        <f t="shared" si="817"/>
        <v>#REF!</v>
      </c>
      <c r="AE731" s="172" t="e">
        <f t="shared" si="818"/>
        <v>#REF!</v>
      </c>
      <c r="AF731" s="28"/>
      <c r="AG731" s="24">
        <v>0.5</v>
      </c>
      <c r="AH731" s="173">
        <f t="shared" si="819"/>
        <v>1</v>
      </c>
      <c r="AI731" s="173"/>
      <c r="AJ731" s="173">
        <f t="shared" si="820"/>
        <v>-0.5</v>
      </c>
      <c r="AK731" s="134">
        <f t="shared" si="821"/>
        <v>0.3</v>
      </c>
      <c r="AL731" s="174">
        <f t="shared" ref="AL731:AU731" si="844">M731</f>
        <v>0</v>
      </c>
      <c r="AM731" s="174">
        <f t="shared" si="844"/>
        <v>0.5</v>
      </c>
      <c r="AN731" s="174">
        <f t="shared" si="844"/>
        <v>0.3</v>
      </c>
      <c r="AO731" s="174">
        <f t="shared" si="844"/>
        <v>0</v>
      </c>
      <c r="AP731" s="174">
        <f t="shared" si="844"/>
        <v>0</v>
      </c>
      <c r="AQ731" s="174">
        <f t="shared" si="844"/>
        <v>0.2</v>
      </c>
      <c r="AR731" s="174">
        <f t="shared" si="844"/>
        <v>0</v>
      </c>
      <c r="AS731" s="174">
        <f t="shared" si="844"/>
        <v>0</v>
      </c>
      <c r="AT731" s="174">
        <f t="shared" si="844"/>
        <v>0</v>
      </c>
      <c r="AU731" s="174">
        <f t="shared" si="844"/>
        <v>0</v>
      </c>
      <c r="AV731" s="175">
        <f t="shared" si="823"/>
        <v>1</v>
      </c>
      <c r="AW731" s="176" t="e">
        <f>#REF!/1000</f>
        <v>#REF!</v>
      </c>
      <c r="AX731" s="176" t="e">
        <f>#REF!/1000</f>
        <v>#REF!</v>
      </c>
      <c r="AY731" s="176" t="e">
        <f>#REF!/1000</f>
        <v>#REF!</v>
      </c>
      <c r="AZ731" s="176" t="e">
        <f>#REF!/1000</f>
        <v>#REF!</v>
      </c>
      <c r="BA731" s="176" t="e">
        <f>#REF!/1000</f>
        <v>#REF!</v>
      </c>
      <c r="BB731" s="176" t="e">
        <f>#REF!/1000</f>
        <v>#REF!</v>
      </c>
      <c r="BC731" s="176" t="e">
        <f>#REF!/1000</f>
        <v>#REF!</v>
      </c>
      <c r="BD731" s="176" t="e">
        <f>#REF!/1000</f>
        <v>#REF!</v>
      </c>
      <c r="BE731" s="177" t="e">
        <f>#REF!/1000</f>
        <v>#REF!</v>
      </c>
      <c r="BF731" s="177" t="e">
        <f>#REF!/1000</f>
        <v>#REF!</v>
      </c>
      <c r="BG731" s="178" t="e">
        <f t="shared" si="824"/>
        <v>#REF!</v>
      </c>
    </row>
    <row r="732" ht="16" customHeight="1" spans="1:59">
      <c r="A732" s="22">
        <v>726</v>
      </c>
      <c r="B732" s="39" t="s">
        <v>6498</v>
      </c>
      <c r="C732" s="68" t="s">
        <v>6499</v>
      </c>
      <c r="D732" s="22">
        <v>226</v>
      </c>
      <c r="E732" s="22">
        <v>6</v>
      </c>
      <c r="F732" s="144">
        <v>84746</v>
      </c>
      <c r="G732" s="144" t="s">
        <v>3707</v>
      </c>
      <c r="H732" s="144" t="s">
        <v>3707</v>
      </c>
      <c r="I732" s="144" t="s">
        <v>5345</v>
      </c>
      <c r="J732" s="144" t="s">
        <v>5314</v>
      </c>
      <c r="K732" s="144">
        <f t="shared" si="814"/>
        <v>0.0833333333333333</v>
      </c>
      <c r="L732" s="157">
        <v>0.5</v>
      </c>
      <c r="M732" s="171">
        <v>0.04</v>
      </c>
      <c r="N732" s="171">
        <v>0.14</v>
      </c>
      <c r="O732" s="171">
        <v>0.46</v>
      </c>
      <c r="P732" s="171">
        <v>0.02</v>
      </c>
      <c r="Q732" s="171"/>
      <c r="R732" s="171">
        <v>0.02</v>
      </c>
      <c r="S732" s="171">
        <v>0.24</v>
      </c>
      <c r="T732" s="171">
        <v>0.08</v>
      </c>
      <c r="U732" s="171"/>
      <c r="V732" s="171"/>
      <c r="W732" s="22">
        <v>6</v>
      </c>
      <c r="X732" s="29">
        <v>398.631666666667</v>
      </c>
      <c r="Y732" s="29">
        <v>2391.79</v>
      </c>
      <c r="Z732" s="36">
        <v>396.48</v>
      </c>
      <c r="AA732" s="36">
        <f t="shared" si="815"/>
        <v>6</v>
      </c>
      <c r="AB732" s="29"/>
      <c r="AC732" s="29" t="e">
        <f t="shared" si="816"/>
        <v>#REF!</v>
      </c>
      <c r="AD732" s="29" t="e">
        <f t="shared" si="817"/>
        <v>#REF!</v>
      </c>
      <c r="AE732" s="172" t="e">
        <f t="shared" si="818"/>
        <v>#REF!</v>
      </c>
      <c r="AF732" s="28"/>
      <c r="AG732" s="24">
        <v>0.5</v>
      </c>
      <c r="AH732" s="173">
        <f t="shared" si="819"/>
        <v>1</v>
      </c>
      <c r="AI732" s="173">
        <v>0.5</v>
      </c>
      <c r="AJ732" s="173">
        <f t="shared" si="820"/>
        <v>-0.5</v>
      </c>
      <c r="AK732" s="134">
        <f t="shared" si="821"/>
        <v>0.0833333333333333</v>
      </c>
      <c r="AL732" s="174">
        <f t="shared" ref="AL732:AU732" si="845">M732</f>
        <v>0.04</v>
      </c>
      <c r="AM732" s="174">
        <f t="shared" si="845"/>
        <v>0.14</v>
      </c>
      <c r="AN732" s="174">
        <f t="shared" si="845"/>
        <v>0.46</v>
      </c>
      <c r="AO732" s="174">
        <f t="shared" si="845"/>
        <v>0.02</v>
      </c>
      <c r="AP732" s="174">
        <f t="shared" si="845"/>
        <v>0</v>
      </c>
      <c r="AQ732" s="174">
        <f t="shared" si="845"/>
        <v>0.02</v>
      </c>
      <c r="AR732" s="174">
        <f t="shared" si="845"/>
        <v>0.24</v>
      </c>
      <c r="AS732" s="174">
        <f t="shared" si="845"/>
        <v>0.08</v>
      </c>
      <c r="AT732" s="174">
        <f t="shared" si="845"/>
        <v>0</v>
      </c>
      <c r="AU732" s="174">
        <f t="shared" si="845"/>
        <v>0</v>
      </c>
      <c r="AV732" s="175">
        <f t="shared" si="823"/>
        <v>1</v>
      </c>
      <c r="AW732" s="176" t="e">
        <f>#REF!/1000</f>
        <v>#REF!</v>
      </c>
      <c r="AX732" s="176" t="e">
        <f>#REF!/1000</f>
        <v>#REF!</v>
      </c>
      <c r="AY732" s="176" t="e">
        <f>#REF!/1000</f>
        <v>#REF!</v>
      </c>
      <c r="AZ732" s="176" t="e">
        <f>#REF!/1000</f>
        <v>#REF!</v>
      </c>
      <c r="BA732" s="176" t="e">
        <f>#REF!/1000</f>
        <v>#REF!</v>
      </c>
      <c r="BB732" s="176" t="e">
        <f>#REF!/1000</f>
        <v>#REF!</v>
      </c>
      <c r="BC732" s="176" t="e">
        <f>#REF!/1000</f>
        <v>#REF!</v>
      </c>
      <c r="BD732" s="176" t="e">
        <f>#REF!/1000</f>
        <v>#REF!</v>
      </c>
      <c r="BE732" s="177" t="e">
        <f>#REF!/1000</f>
        <v>#REF!</v>
      </c>
      <c r="BF732" s="177" t="e">
        <f>#REF!/1000</f>
        <v>#REF!</v>
      </c>
      <c r="BG732" s="178" t="e">
        <f t="shared" si="824"/>
        <v>#REF!</v>
      </c>
    </row>
    <row r="733" ht="16" customHeight="1" spans="1:59">
      <c r="A733" s="22">
        <v>727</v>
      </c>
      <c r="B733" s="39" t="s">
        <v>6500</v>
      </c>
      <c r="C733" s="68" t="s">
        <v>6501</v>
      </c>
      <c r="D733" s="22">
        <v>226</v>
      </c>
      <c r="E733" s="22">
        <v>6</v>
      </c>
      <c r="F733" s="144">
        <v>2411220348</v>
      </c>
      <c r="G733" s="144" t="s">
        <v>3707</v>
      </c>
      <c r="H733" s="144" t="s">
        <v>5312</v>
      </c>
      <c r="I733" s="144" t="s">
        <v>5345</v>
      </c>
      <c r="J733" s="144" t="s">
        <v>5314</v>
      </c>
      <c r="K733" s="144">
        <f t="shared" si="814"/>
        <v>0.05</v>
      </c>
      <c r="L733" s="157">
        <v>0.3</v>
      </c>
      <c r="M733" s="171"/>
      <c r="N733" s="171">
        <v>0.4</v>
      </c>
      <c r="O733" s="171">
        <v>0.566666666666667</v>
      </c>
      <c r="P733" s="171"/>
      <c r="Q733" s="171"/>
      <c r="R733" s="171"/>
      <c r="S733" s="171">
        <v>0.0333333333333333</v>
      </c>
      <c r="T733" s="171"/>
      <c r="U733" s="171"/>
      <c r="V733" s="171"/>
      <c r="W733" s="22">
        <v>6</v>
      </c>
      <c r="X733" s="29">
        <v>382.54</v>
      </c>
      <c r="Y733" s="29">
        <v>2295.24</v>
      </c>
      <c r="Z733" s="36">
        <v>381.72</v>
      </c>
      <c r="AA733" s="36">
        <f t="shared" si="815"/>
        <v>6</v>
      </c>
      <c r="AB733" s="29"/>
      <c r="AC733" s="29" t="e">
        <f t="shared" si="816"/>
        <v>#REF!</v>
      </c>
      <c r="AD733" s="29" t="e">
        <f t="shared" si="817"/>
        <v>#REF!</v>
      </c>
      <c r="AE733" s="172" t="e">
        <f t="shared" si="818"/>
        <v>#REF!</v>
      </c>
      <c r="AF733" s="28"/>
      <c r="AG733" s="24">
        <v>0.3</v>
      </c>
      <c r="AH733" s="173">
        <f t="shared" si="819"/>
        <v>1</v>
      </c>
      <c r="AI733" s="173"/>
      <c r="AJ733" s="173">
        <f t="shared" si="820"/>
        <v>-0.7</v>
      </c>
      <c r="AK733" s="134">
        <f t="shared" si="821"/>
        <v>0.05</v>
      </c>
      <c r="AL733" s="174">
        <f t="shared" ref="AL733:AU733" si="846">M733</f>
        <v>0</v>
      </c>
      <c r="AM733" s="174">
        <f t="shared" si="846"/>
        <v>0.4</v>
      </c>
      <c r="AN733" s="174">
        <f t="shared" si="846"/>
        <v>0.566666666666667</v>
      </c>
      <c r="AO733" s="174">
        <f t="shared" si="846"/>
        <v>0</v>
      </c>
      <c r="AP733" s="174">
        <f t="shared" si="846"/>
        <v>0</v>
      </c>
      <c r="AQ733" s="174">
        <f t="shared" si="846"/>
        <v>0</v>
      </c>
      <c r="AR733" s="174">
        <f t="shared" si="846"/>
        <v>0.0333333333333333</v>
      </c>
      <c r="AS733" s="174">
        <f t="shared" si="846"/>
        <v>0</v>
      </c>
      <c r="AT733" s="174">
        <f t="shared" si="846"/>
        <v>0</v>
      </c>
      <c r="AU733" s="174">
        <f t="shared" si="846"/>
        <v>0</v>
      </c>
      <c r="AV733" s="175">
        <f t="shared" si="823"/>
        <v>1</v>
      </c>
      <c r="AW733" s="176" t="e">
        <f>#REF!/1000</f>
        <v>#REF!</v>
      </c>
      <c r="AX733" s="176" t="e">
        <f>#REF!/1000</f>
        <v>#REF!</v>
      </c>
      <c r="AY733" s="176" t="e">
        <f>#REF!/1000</f>
        <v>#REF!</v>
      </c>
      <c r="AZ733" s="176" t="e">
        <f>#REF!/1000</f>
        <v>#REF!</v>
      </c>
      <c r="BA733" s="176" t="e">
        <f>#REF!/1000</f>
        <v>#REF!</v>
      </c>
      <c r="BB733" s="176" t="e">
        <f>#REF!/1000</f>
        <v>#REF!</v>
      </c>
      <c r="BC733" s="176" t="e">
        <f>#REF!/1000</f>
        <v>#REF!</v>
      </c>
      <c r="BD733" s="176" t="e">
        <f>#REF!/1000</f>
        <v>#REF!</v>
      </c>
      <c r="BE733" s="177" t="e">
        <f>#REF!/1000</f>
        <v>#REF!</v>
      </c>
      <c r="BF733" s="177" t="e">
        <f>#REF!/1000</f>
        <v>#REF!</v>
      </c>
      <c r="BG733" s="178" t="e">
        <f t="shared" si="824"/>
        <v>#REF!</v>
      </c>
    </row>
    <row r="734" ht="16" customHeight="1" spans="1:59">
      <c r="A734" s="22">
        <v>728</v>
      </c>
      <c r="B734" s="39" t="s">
        <v>6502</v>
      </c>
      <c r="C734" s="68" t="s">
        <v>6503</v>
      </c>
      <c r="D734" s="22">
        <v>226</v>
      </c>
      <c r="E734" s="22">
        <v>70</v>
      </c>
      <c r="F734" s="144">
        <v>2411220155</v>
      </c>
      <c r="G734" s="144" t="s">
        <v>3707</v>
      </c>
      <c r="H734" s="144" t="s">
        <v>5312</v>
      </c>
      <c r="I734" s="144" t="s">
        <v>5345</v>
      </c>
      <c r="J734" s="144" t="s">
        <v>5314</v>
      </c>
      <c r="K734" s="144">
        <f t="shared" si="814"/>
        <v>0.05</v>
      </c>
      <c r="L734" s="157">
        <v>3.5</v>
      </c>
      <c r="M734" s="171"/>
      <c r="N734" s="171">
        <v>0.4</v>
      </c>
      <c r="O734" s="171">
        <v>0.566666666666667</v>
      </c>
      <c r="P734" s="171"/>
      <c r="Q734" s="171"/>
      <c r="R734" s="171"/>
      <c r="S734" s="171">
        <v>0.0333333333333333</v>
      </c>
      <c r="T734" s="171"/>
      <c r="U734" s="171"/>
      <c r="V734" s="171"/>
      <c r="W734" s="22">
        <v>70</v>
      </c>
      <c r="X734" s="29">
        <v>362.400285714286</v>
      </c>
      <c r="Y734" s="29">
        <v>25368.02</v>
      </c>
      <c r="Z734" s="36">
        <v>4920.3</v>
      </c>
      <c r="AA734" s="36">
        <f t="shared" si="815"/>
        <v>70</v>
      </c>
      <c r="AB734" s="29"/>
      <c r="AC734" s="29" t="e">
        <f t="shared" si="816"/>
        <v>#REF!</v>
      </c>
      <c r="AD734" s="29" t="e">
        <f t="shared" si="817"/>
        <v>#REF!</v>
      </c>
      <c r="AE734" s="172" t="e">
        <f t="shared" si="818"/>
        <v>#REF!</v>
      </c>
      <c r="AF734" s="28"/>
      <c r="AG734" s="24">
        <v>0.3</v>
      </c>
      <c r="AH734" s="173">
        <f t="shared" si="819"/>
        <v>1</v>
      </c>
      <c r="AI734" s="173"/>
      <c r="AJ734" s="173">
        <f t="shared" si="820"/>
        <v>-0.7</v>
      </c>
      <c r="AK734" s="134">
        <f t="shared" si="821"/>
        <v>0.05</v>
      </c>
      <c r="AL734" s="174">
        <f t="shared" ref="AL734:AU734" si="847">M734</f>
        <v>0</v>
      </c>
      <c r="AM734" s="174">
        <f t="shared" si="847"/>
        <v>0.4</v>
      </c>
      <c r="AN734" s="174">
        <f t="shared" si="847"/>
        <v>0.566666666666667</v>
      </c>
      <c r="AO734" s="174">
        <f t="shared" si="847"/>
        <v>0</v>
      </c>
      <c r="AP734" s="174">
        <f t="shared" si="847"/>
        <v>0</v>
      </c>
      <c r="AQ734" s="174">
        <f t="shared" si="847"/>
        <v>0</v>
      </c>
      <c r="AR734" s="174">
        <f t="shared" si="847"/>
        <v>0.0333333333333333</v>
      </c>
      <c r="AS734" s="174">
        <f t="shared" si="847"/>
        <v>0</v>
      </c>
      <c r="AT734" s="174">
        <f t="shared" si="847"/>
        <v>0</v>
      </c>
      <c r="AU734" s="174">
        <f t="shared" si="847"/>
        <v>0</v>
      </c>
      <c r="AV734" s="175">
        <f t="shared" si="823"/>
        <v>1</v>
      </c>
      <c r="AW734" s="176" t="e">
        <f>#REF!/1000</f>
        <v>#REF!</v>
      </c>
      <c r="AX734" s="176" t="e">
        <f>#REF!/1000</f>
        <v>#REF!</v>
      </c>
      <c r="AY734" s="176" t="e">
        <f>#REF!/1000</f>
        <v>#REF!</v>
      </c>
      <c r="AZ734" s="176" t="e">
        <f>#REF!/1000</f>
        <v>#REF!</v>
      </c>
      <c r="BA734" s="176" t="e">
        <f>#REF!/1000</f>
        <v>#REF!</v>
      </c>
      <c r="BB734" s="176" t="e">
        <f>#REF!/1000</f>
        <v>#REF!</v>
      </c>
      <c r="BC734" s="176" t="e">
        <f>#REF!/1000</f>
        <v>#REF!</v>
      </c>
      <c r="BD734" s="176" t="e">
        <f>#REF!/1000</f>
        <v>#REF!</v>
      </c>
      <c r="BE734" s="177" t="e">
        <f>#REF!/1000</f>
        <v>#REF!</v>
      </c>
      <c r="BF734" s="177" t="e">
        <f>#REF!/1000</f>
        <v>#REF!</v>
      </c>
      <c r="BG734" s="178" t="e">
        <f t="shared" si="824"/>
        <v>#REF!</v>
      </c>
    </row>
    <row r="735" ht="16" customHeight="1" spans="1:59">
      <c r="A735" s="22">
        <v>729</v>
      </c>
      <c r="B735" s="39" t="s">
        <v>1612</v>
      </c>
      <c r="C735" s="68" t="s">
        <v>1613</v>
      </c>
      <c r="D735" s="22">
        <v>226</v>
      </c>
      <c r="E735" s="22">
        <v>9</v>
      </c>
      <c r="F735" s="144">
        <v>2411220320</v>
      </c>
      <c r="G735" s="144" t="s">
        <v>3707</v>
      </c>
      <c r="H735" s="144" t="s">
        <v>5312</v>
      </c>
      <c r="I735" s="144" t="s">
        <v>5345</v>
      </c>
      <c r="J735" s="144" t="s">
        <v>5314</v>
      </c>
      <c r="K735" s="144">
        <f t="shared" si="814"/>
        <v>0.05</v>
      </c>
      <c r="L735" s="157">
        <v>0.45</v>
      </c>
      <c r="M735" s="171"/>
      <c r="N735" s="171">
        <v>0.4</v>
      </c>
      <c r="O735" s="171">
        <v>0.566666666666667</v>
      </c>
      <c r="P735" s="171"/>
      <c r="Q735" s="171"/>
      <c r="R735" s="171"/>
      <c r="S735" s="171">
        <v>0.0333333333333333</v>
      </c>
      <c r="T735" s="171"/>
      <c r="U735" s="171"/>
      <c r="V735" s="171"/>
      <c r="W735" s="22">
        <v>9</v>
      </c>
      <c r="X735" s="29">
        <v>354.165555555556</v>
      </c>
      <c r="Y735" s="29">
        <v>3187.49</v>
      </c>
      <c r="Z735" s="36">
        <v>620.28</v>
      </c>
      <c r="AA735" s="36">
        <f t="shared" si="815"/>
        <v>9</v>
      </c>
      <c r="AB735" s="29"/>
      <c r="AC735" s="29" t="e">
        <f t="shared" si="816"/>
        <v>#REF!</v>
      </c>
      <c r="AD735" s="29" t="e">
        <f t="shared" si="817"/>
        <v>#REF!</v>
      </c>
      <c r="AE735" s="172" t="e">
        <f t="shared" si="818"/>
        <v>#REF!</v>
      </c>
      <c r="AF735" s="28"/>
      <c r="AG735" s="24">
        <v>0.3</v>
      </c>
      <c r="AH735" s="173">
        <f t="shared" si="819"/>
        <v>1</v>
      </c>
      <c r="AI735" s="173"/>
      <c r="AJ735" s="173">
        <f t="shared" si="820"/>
        <v>-0.7</v>
      </c>
      <c r="AK735" s="134">
        <f t="shared" si="821"/>
        <v>0.05</v>
      </c>
      <c r="AL735" s="174">
        <f t="shared" ref="AL735:AU735" si="848">M735</f>
        <v>0</v>
      </c>
      <c r="AM735" s="174">
        <f t="shared" si="848"/>
        <v>0.4</v>
      </c>
      <c r="AN735" s="174">
        <f t="shared" si="848"/>
        <v>0.566666666666667</v>
      </c>
      <c r="AO735" s="174">
        <f t="shared" si="848"/>
        <v>0</v>
      </c>
      <c r="AP735" s="174">
        <f t="shared" si="848"/>
        <v>0</v>
      </c>
      <c r="AQ735" s="174">
        <f t="shared" si="848"/>
        <v>0</v>
      </c>
      <c r="AR735" s="174">
        <f t="shared" si="848"/>
        <v>0.0333333333333333</v>
      </c>
      <c r="AS735" s="174">
        <f t="shared" si="848"/>
        <v>0</v>
      </c>
      <c r="AT735" s="174">
        <f t="shared" si="848"/>
        <v>0</v>
      </c>
      <c r="AU735" s="174">
        <f t="shared" si="848"/>
        <v>0</v>
      </c>
      <c r="AV735" s="175">
        <f t="shared" si="823"/>
        <v>1</v>
      </c>
      <c r="AW735" s="176" t="e">
        <f>#REF!/1000</f>
        <v>#REF!</v>
      </c>
      <c r="AX735" s="176" t="e">
        <f>#REF!/1000</f>
        <v>#REF!</v>
      </c>
      <c r="AY735" s="176" t="e">
        <f>#REF!/1000</f>
        <v>#REF!</v>
      </c>
      <c r="AZ735" s="176" t="e">
        <f>#REF!/1000</f>
        <v>#REF!</v>
      </c>
      <c r="BA735" s="176" t="e">
        <f>#REF!/1000</f>
        <v>#REF!</v>
      </c>
      <c r="BB735" s="176" t="e">
        <f>#REF!/1000</f>
        <v>#REF!</v>
      </c>
      <c r="BC735" s="176" t="e">
        <f>#REF!/1000</f>
        <v>#REF!</v>
      </c>
      <c r="BD735" s="176" t="e">
        <f>#REF!/1000</f>
        <v>#REF!</v>
      </c>
      <c r="BE735" s="177" t="e">
        <f>#REF!/1000</f>
        <v>#REF!</v>
      </c>
      <c r="BF735" s="177" t="e">
        <f>#REF!/1000</f>
        <v>#REF!</v>
      </c>
      <c r="BG735" s="178" t="e">
        <f t="shared" si="824"/>
        <v>#REF!</v>
      </c>
    </row>
    <row r="736" ht="16" customHeight="1" spans="1:59">
      <c r="A736" s="22">
        <v>730</v>
      </c>
      <c r="B736" s="39" t="s">
        <v>6504</v>
      </c>
      <c r="C736" s="68" t="s">
        <v>6505</v>
      </c>
      <c r="D736" s="22">
        <v>226</v>
      </c>
      <c r="E736" s="22">
        <v>1</v>
      </c>
      <c r="F736" s="144">
        <v>2411220353</v>
      </c>
      <c r="G736" s="144" t="s">
        <v>3707</v>
      </c>
      <c r="H736" s="144" t="s">
        <v>5312</v>
      </c>
      <c r="I736" s="144" t="s">
        <v>5345</v>
      </c>
      <c r="J736" s="144" t="s">
        <v>5314</v>
      </c>
      <c r="K736" s="144">
        <f t="shared" si="814"/>
        <v>0.3</v>
      </c>
      <c r="L736" s="157">
        <v>0.3</v>
      </c>
      <c r="M736" s="171"/>
      <c r="N736" s="171">
        <v>0.5</v>
      </c>
      <c r="O736" s="171">
        <v>0.3</v>
      </c>
      <c r="P736" s="171"/>
      <c r="Q736" s="171"/>
      <c r="R736" s="171">
        <v>0.2</v>
      </c>
      <c r="S736" s="171"/>
      <c r="T736" s="171"/>
      <c r="U736" s="171"/>
      <c r="V736" s="171"/>
      <c r="W736" s="22">
        <v>1</v>
      </c>
      <c r="X736" s="29">
        <v>343.9</v>
      </c>
      <c r="Y736" s="29">
        <v>343.9</v>
      </c>
      <c r="Z736" s="36">
        <v>57.4299999999999</v>
      </c>
      <c r="AA736" s="36">
        <f t="shared" si="815"/>
        <v>1</v>
      </c>
      <c r="AB736" s="29"/>
      <c r="AC736" s="29" t="e">
        <f t="shared" si="816"/>
        <v>#REF!</v>
      </c>
      <c r="AD736" s="29" t="e">
        <f t="shared" si="817"/>
        <v>#REF!</v>
      </c>
      <c r="AE736" s="172" t="e">
        <f t="shared" si="818"/>
        <v>#REF!</v>
      </c>
      <c r="AF736" s="28"/>
      <c r="AG736" s="24">
        <v>0.5</v>
      </c>
      <c r="AH736" s="173">
        <f t="shared" si="819"/>
        <v>1</v>
      </c>
      <c r="AI736" s="173"/>
      <c r="AJ736" s="173">
        <f t="shared" si="820"/>
        <v>-0.5</v>
      </c>
      <c r="AK736" s="134">
        <f t="shared" si="821"/>
        <v>0.3</v>
      </c>
      <c r="AL736" s="174">
        <f t="shared" ref="AL736:AU736" si="849">M736</f>
        <v>0</v>
      </c>
      <c r="AM736" s="174">
        <f t="shared" si="849"/>
        <v>0.5</v>
      </c>
      <c r="AN736" s="174">
        <f t="shared" si="849"/>
        <v>0.3</v>
      </c>
      <c r="AO736" s="174">
        <f t="shared" si="849"/>
        <v>0</v>
      </c>
      <c r="AP736" s="174">
        <f t="shared" si="849"/>
        <v>0</v>
      </c>
      <c r="AQ736" s="174">
        <f t="shared" si="849"/>
        <v>0.2</v>
      </c>
      <c r="AR736" s="174">
        <f t="shared" si="849"/>
        <v>0</v>
      </c>
      <c r="AS736" s="174">
        <f t="shared" si="849"/>
        <v>0</v>
      </c>
      <c r="AT736" s="174">
        <f t="shared" si="849"/>
        <v>0</v>
      </c>
      <c r="AU736" s="174">
        <f t="shared" si="849"/>
        <v>0</v>
      </c>
      <c r="AV736" s="175">
        <f t="shared" si="823"/>
        <v>1</v>
      </c>
      <c r="AW736" s="176" t="e">
        <f>#REF!/1000</f>
        <v>#REF!</v>
      </c>
      <c r="AX736" s="176" t="e">
        <f>#REF!/1000</f>
        <v>#REF!</v>
      </c>
      <c r="AY736" s="176" t="e">
        <f>#REF!/1000</f>
        <v>#REF!</v>
      </c>
      <c r="AZ736" s="176" t="e">
        <f>#REF!/1000</f>
        <v>#REF!</v>
      </c>
      <c r="BA736" s="176" t="e">
        <f>#REF!/1000</f>
        <v>#REF!</v>
      </c>
      <c r="BB736" s="176" t="e">
        <f>#REF!/1000</f>
        <v>#REF!</v>
      </c>
      <c r="BC736" s="176" t="e">
        <f>#REF!/1000</f>
        <v>#REF!</v>
      </c>
      <c r="BD736" s="176" t="e">
        <f>#REF!/1000</f>
        <v>#REF!</v>
      </c>
      <c r="BE736" s="177" t="e">
        <f>#REF!/1000</f>
        <v>#REF!</v>
      </c>
      <c r="BF736" s="177" t="e">
        <f>#REF!/1000</f>
        <v>#REF!</v>
      </c>
      <c r="BG736" s="178" t="e">
        <f t="shared" si="824"/>
        <v>#REF!</v>
      </c>
    </row>
    <row r="737" ht="16" customHeight="1" spans="1:59">
      <c r="A737" s="22">
        <v>731</v>
      </c>
      <c r="B737" s="39" t="s">
        <v>6506</v>
      </c>
      <c r="C737" s="68" t="s">
        <v>6507</v>
      </c>
      <c r="D737" s="22">
        <v>226</v>
      </c>
      <c r="E737" s="22">
        <v>10</v>
      </c>
      <c r="F737" s="144">
        <v>2411220164</v>
      </c>
      <c r="G737" s="144" t="s">
        <v>3707</v>
      </c>
      <c r="H737" s="144" t="s">
        <v>5312</v>
      </c>
      <c r="I737" s="144" t="s">
        <v>5345</v>
      </c>
      <c r="J737" s="144" t="s">
        <v>5314</v>
      </c>
      <c r="K737" s="144">
        <f t="shared" si="814"/>
        <v>0.05</v>
      </c>
      <c r="L737" s="157">
        <v>0.5</v>
      </c>
      <c r="M737" s="171"/>
      <c r="N737" s="171">
        <v>0.4</v>
      </c>
      <c r="O737" s="171">
        <v>0.566666666666667</v>
      </c>
      <c r="P737" s="171"/>
      <c r="Q737" s="171"/>
      <c r="R737" s="171"/>
      <c r="S737" s="171">
        <v>0.0333333333333333</v>
      </c>
      <c r="T737" s="171"/>
      <c r="U737" s="171"/>
      <c r="V737" s="171"/>
      <c r="W737" s="22">
        <v>10</v>
      </c>
      <c r="X737" s="29">
        <v>343.183</v>
      </c>
      <c r="Y737" s="29">
        <v>3431.83</v>
      </c>
      <c r="Z737" s="36">
        <v>568.2</v>
      </c>
      <c r="AA737" s="36">
        <f t="shared" si="815"/>
        <v>10</v>
      </c>
      <c r="AB737" s="29"/>
      <c r="AC737" s="29" t="e">
        <f t="shared" si="816"/>
        <v>#REF!</v>
      </c>
      <c r="AD737" s="29" t="e">
        <f t="shared" si="817"/>
        <v>#REF!</v>
      </c>
      <c r="AE737" s="172" t="e">
        <f t="shared" si="818"/>
        <v>#REF!</v>
      </c>
      <c r="AF737" s="28"/>
      <c r="AG737" s="24">
        <v>0.3</v>
      </c>
      <c r="AH737" s="173">
        <f t="shared" si="819"/>
        <v>1</v>
      </c>
      <c r="AI737" s="173"/>
      <c r="AJ737" s="173">
        <f t="shared" si="820"/>
        <v>-0.7</v>
      </c>
      <c r="AK737" s="134">
        <f t="shared" si="821"/>
        <v>0.05</v>
      </c>
      <c r="AL737" s="174">
        <f t="shared" ref="AL737:AU737" si="850">M737</f>
        <v>0</v>
      </c>
      <c r="AM737" s="174">
        <f t="shared" si="850"/>
        <v>0.4</v>
      </c>
      <c r="AN737" s="174">
        <f t="shared" si="850"/>
        <v>0.566666666666667</v>
      </c>
      <c r="AO737" s="174">
        <f t="shared" si="850"/>
        <v>0</v>
      </c>
      <c r="AP737" s="174">
        <f t="shared" si="850"/>
        <v>0</v>
      </c>
      <c r="AQ737" s="174">
        <f t="shared" si="850"/>
        <v>0</v>
      </c>
      <c r="AR737" s="174">
        <f t="shared" si="850"/>
        <v>0.0333333333333333</v>
      </c>
      <c r="AS737" s="174">
        <f t="shared" si="850"/>
        <v>0</v>
      </c>
      <c r="AT737" s="174">
        <f t="shared" si="850"/>
        <v>0</v>
      </c>
      <c r="AU737" s="174">
        <f t="shared" si="850"/>
        <v>0</v>
      </c>
      <c r="AV737" s="175">
        <f t="shared" si="823"/>
        <v>1</v>
      </c>
      <c r="AW737" s="176" t="e">
        <f>#REF!/1000</f>
        <v>#REF!</v>
      </c>
      <c r="AX737" s="176" t="e">
        <f>#REF!/1000</f>
        <v>#REF!</v>
      </c>
      <c r="AY737" s="176" t="e">
        <f>#REF!/1000</f>
        <v>#REF!</v>
      </c>
      <c r="AZ737" s="176" t="e">
        <f>#REF!/1000</f>
        <v>#REF!</v>
      </c>
      <c r="BA737" s="176" t="e">
        <f>#REF!/1000</f>
        <v>#REF!</v>
      </c>
      <c r="BB737" s="176" t="e">
        <f>#REF!/1000</f>
        <v>#REF!</v>
      </c>
      <c r="BC737" s="176" t="e">
        <f>#REF!/1000</f>
        <v>#REF!</v>
      </c>
      <c r="BD737" s="176" t="e">
        <f>#REF!/1000</f>
        <v>#REF!</v>
      </c>
      <c r="BE737" s="177" t="e">
        <f>#REF!/1000</f>
        <v>#REF!</v>
      </c>
      <c r="BF737" s="177" t="e">
        <f>#REF!/1000</f>
        <v>#REF!</v>
      </c>
      <c r="BG737" s="178" t="e">
        <f t="shared" si="824"/>
        <v>#REF!</v>
      </c>
    </row>
    <row r="738" ht="16" customHeight="1" spans="1:59">
      <c r="A738" s="22">
        <v>732</v>
      </c>
      <c r="B738" s="39" t="s">
        <v>947</v>
      </c>
      <c r="C738" s="68" t="s">
        <v>948</v>
      </c>
      <c r="D738" s="22">
        <v>226</v>
      </c>
      <c r="E738" s="22">
        <v>5</v>
      </c>
      <c r="F738" s="144">
        <v>2411220184</v>
      </c>
      <c r="G738" s="144" t="s">
        <v>3707</v>
      </c>
      <c r="H738" s="144" t="s">
        <v>5312</v>
      </c>
      <c r="I738" s="144" t="s">
        <v>5345</v>
      </c>
      <c r="J738" s="144" t="s">
        <v>5314</v>
      </c>
      <c r="K738" s="144">
        <f t="shared" si="814"/>
        <v>0.002</v>
      </c>
      <c r="L738" s="157">
        <v>0.01</v>
      </c>
      <c r="M738" s="171"/>
      <c r="N738" s="171">
        <v>0.4</v>
      </c>
      <c r="O738" s="171">
        <v>0.566666666666667</v>
      </c>
      <c r="P738" s="171"/>
      <c r="Q738" s="171"/>
      <c r="R738" s="171"/>
      <c r="S738" s="171">
        <v>0.0333333333333333</v>
      </c>
      <c r="T738" s="171"/>
      <c r="U738" s="171"/>
      <c r="V738" s="171"/>
      <c r="W738" s="22">
        <v>5</v>
      </c>
      <c r="X738" s="29">
        <v>342.34</v>
      </c>
      <c r="Y738" s="29">
        <v>1711.7</v>
      </c>
      <c r="Z738" s="36">
        <v>310.2</v>
      </c>
      <c r="AA738" s="36">
        <f t="shared" si="815"/>
        <v>5</v>
      </c>
      <c r="AB738" s="29"/>
      <c r="AC738" s="29" t="e">
        <f t="shared" si="816"/>
        <v>#REF!</v>
      </c>
      <c r="AD738" s="29" t="e">
        <f t="shared" si="817"/>
        <v>#REF!</v>
      </c>
      <c r="AE738" s="172" t="e">
        <f t="shared" si="818"/>
        <v>#REF!</v>
      </c>
      <c r="AF738" s="28"/>
      <c r="AG738" s="24">
        <v>0.3</v>
      </c>
      <c r="AH738" s="173">
        <f t="shared" si="819"/>
        <v>1</v>
      </c>
      <c r="AI738" s="173"/>
      <c r="AJ738" s="173">
        <f t="shared" si="820"/>
        <v>-0.7</v>
      </c>
      <c r="AK738" s="134">
        <f t="shared" si="821"/>
        <v>0.002</v>
      </c>
      <c r="AL738" s="174">
        <f t="shared" ref="AL738:AU738" si="851">M738</f>
        <v>0</v>
      </c>
      <c r="AM738" s="174">
        <f t="shared" si="851"/>
        <v>0.4</v>
      </c>
      <c r="AN738" s="174">
        <f t="shared" si="851"/>
        <v>0.566666666666667</v>
      </c>
      <c r="AO738" s="174">
        <f t="shared" si="851"/>
        <v>0</v>
      </c>
      <c r="AP738" s="174">
        <f t="shared" si="851"/>
        <v>0</v>
      </c>
      <c r="AQ738" s="174">
        <f t="shared" si="851"/>
        <v>0</v>
      </c>
      <c r="AR738" s="174">
        <f t="shared" si="851"/>
        <v>0.0333333333333333</v>
      </c>
      <c r="AS738" s="174">
        <f t="shared" si="851"/>
        <v>0</v>
      </c>
      <c r="AT738" s="174">
        <f t="shared" si="851"/>
        <v>0</v>
      </c>
      <c r="AU738" s="174">
        <f t="shared" si="851"/>
        <v>0</v>
      </c>
      <c r="AV738" s="175">
        <f t="shared" si="823"/>
        <v>1</v>
      </c>
      <c r="AW738" s="176" t="e">
        <f>#REF!/1000</f>
        <v>#REF!</v>
      </c>
      <c r="AX738" s="176" t="e">
        <f>#REF!/1000</f>
        <v>#REF!</v>
      </c>
      <c r="AY738" s="176" t="e">
        <f>#REF!/1000</f>
        <v>#REF!</v>
      </c>
      <c r="AZ738" s="176" t="e">
        <f>#REF!/1000</f>
        <v>#REF!</v>
      </c>
      <c r="BA738" s="176" t="e">
        <f>#REF!/1000</f>
        <v>#REF!</v>
      </c>
      <c r="BB738" s="176" t="e">
        <f>#REF!/1000</f>
        <v>#REF!</v>
      </c>
      <c r="BC738" s="176" t="e">
        <f>#REF!/1000</f>
        <v>#REF!</v>
      </c>
      <c r="BD738" s="176" t="e">
        <f>#REF!/1000</f>
        <v>#REF!</v>
      </c>
      <c r="BE738" s="177" t="e">
        <f>#REF!/1000</f>
        <v>#REF!</v>
      </c>
      <c r="BF738" s="177" t="e">
        <f>#REF!/1000</f>
        <v>#REF!</v>
      </c>
      <c r="BG738" s="178" t="e">
        <f t="shared" si="824"/>
        <v>#REF!</v>
      </c>
    </row>
    <row r="739" ht="16" customHeight="1" spans="1:59">
      <c r="A739" s="22">
        <v>733</v>
      </c>
      <c r="B739" s="39" t="s">
        <v>1706</v>
      </c>
      <c r="C739" s="68" t="s">
        <v>1707</v>
      </c>
      <c r="D739" s="22">
        <v>226</v>
      </c>
      <c r="E739" s="22">
        <v>6</v>
      </c>
      <c r="F739" s="144">
        <v>2411220335</v>
      </c>
      <c r="G739" s="144" t="s">
        <v>3707</v>
      </c>
      <c r="H739" s="144" t="s">
        <v>5312</v>
      </c>
      <c r="I739" s="144" t="s">
        <v>5345</v>
      </c>
      <c r="J739" s="144" t="s">
        <v>5314</v>
      </c>
      <c r="K739" s="144">
        <f t="shared" si="814"/>
        <v>0.05</v>
      </c>
      <c r="L739" s="157">
        <v>0.3</v>
      </c>
      <c r="M739" s="171"/>
      <c r="N739" s="171">
        <v>0.4</v>
      </c>
      <c r="O739" s="171">
        <v>0.566666666666667</v>
      </c>
      <c r="P739" s="171"/>
      <c r="Q739" s="171"/>
      <c r="R739" s="171"/>
      <c r="S739" s="171">
        <v>0.0333333333333333</v>
      </c>
      <c r="T739" s="171"/>
      <c r="U739" s="171"/>
      <c r="V739" s="171"/>
      <c r="W739" s="22">
        <v>6</v>
      </c>
      <c r="X739" s="29">
        <v>332.918333333333</v>
      </c>
      <c r="Y739" s="29">
        <v>1997.51</v>
      </c>
      <c r="Z739" s="36">
        <v>381.12</v>
      </c>
      <c r="AA739" s="36">
        <f t="shared" si="815"/>
        <v>6</v>
      </c>
      <c r="AB739" s="29"/>
      <c r="AC739" s="29" t="e">
        <f t="shared" si="816"/>
        <v>#REF!</v>
      </c>
      <c r="AD739" s="29" t="e">
        <f t="shared" si="817"/>
        <v>#REF!</v>
      </c>
      <c r="AE739" s="172" t="e">
        <f t="shared" si="818"/>
        <v>#REF!</v>
      </c>
      <c r="AF739" s="28"/>
      <c r="AG739" s="24">
        <v>0.3</v>
      </c>
      <c r="AH739" s="173">
        <f t="shared" si="819"/>
        <v>1</v>
      </c>
      <c r="AI739" s="173"/>
      <c r="AJ739" s="173">
        <f t="shared" si="820"/>
        <v>-0.7</v>
      </c>
      <c r="AK739" s="134">
        <f t="shared" si="821"/>
        <v>0.05</v>
      </c>
      <c r="AL739" s="174">
        <f t="shared" ref="AL739:AU739" si="852">M739</f>
        <v>0</v>
      </c>
      <c r="AM739" s="174">
        <f t="shared" si="852"/>
        <v>0.4</v>
      </c>
      <c r="AN739" s="174">
        <f t="shared" si="852"/>
        <v>0.566666666666667</v>
      </c>
      <c r="AO739" s="174">
        <f t="shared" si="852"/>
        <v>0</v>
      </c>
      <c r="AP739" s="174">
        <f t="shared" si="852"/>
        <v>0</v>
      </c>
      <c r="AQ739" s="174">
        <f t="shared" si="852"/>
        <v>0</v>
      </c>
      <c r="AR739" s="174">
        <f t="shared" si="852"/>
        <v>0.0333333333333333</v>
      </c>
      <c r="AS739" s="174">
        <f t="shared" si="852"/>
        <v>0</v>
      </c>
      <c r="AT739" s="174">
        <f t="shared" si="852"/>
        <v>0</v>
      </c>
      <c r="AU739" s="174">
        <f t="shared" si="852"/>
        <v>0</v>
      </c>
      <c r="AV739" s="175">
        <f t="shared" si="823"/>
        <v>1</v>
      </c>
      <c r="AW739" s="176" t="e">
        <f>#REF!/1000</f>
        <v>#REF!</v>
      </c>
      <c r="AX739" s="176" t="e">
        <f>#REF!/1000</f>
        <v>#REF!</v>
      </c>
      <c r="AY739" s="176" t="e">
        <f>#REF!/1000</f>
        <v>#REF!</v>
      </c>
      <c r="AZ739" s="176" t="e">
        <f>#REF!/1000</f>
        <v>#REF!</v>
      </c>
      <c r="BA739" s="176" t="e">
        <f>#REF!/1000</f>
        <v>#REF!</v>
      </c>
      <c r="BB739" s="176" t="e">
        <f>#REF!/1000</f>
        <v>#REF!</v>
      </c>
      <c r="BC739" s="176" t="e">
        <f>#REF!/1000</f>
        <v>#REF!</v>
      </c>
      <c r="BD739" s="176" t="e">
        <f>#REF!/1000</f>
        <v>#REF!</v>
      </c>
      <c r="BE739" s="177" t="e">
        <f>#REF!/1000</f>
        <v>#REF!</v>
      </c>
      <c r="BF739" s="177" t="e">
        <f>#REF!/1000</f>
        <v>#REF!</v>
      </c>
      <c r="BG739" s="178" t="e">
        <f t="shared" si="824"/>
        <v>#REF!</v>
      </c>
    </row>
    <row r="740" ht="16" customHeight="1" spans="1:59">
      <c r="A740" s="22">
        <v>734</v>
      </c>
      <c r="B740" s="39" t="s">
        <v>6508</v>
      </c>
      <c r="C740" s="68" t="s">
        <v>6509</v>
      </c>
      <c r="D740" s="22">
        <v>226</v>
      </c>
      <c r="E740" s="22">
        <v>1</v>
      </c>
      <c r="F740" s="144">
        <v>2411220332</v>
      </c>
      <c r="G740" s="144" t="s">
        <v>3707</v>
      </c>
      <c r="H740" s="144" t="s">
        <v>5312</v>
      </c>
      <c r="I740" s="144" t="s">
        <v>5345</v>
      </c>
      <c r="J740" s="144" t="s">
        <v>5314</v>
      </c>
      <c r="K740" s="144">
        <f t="shared" si="814"/>
        <v>0.5</v>
      </c>
      <c r="L740" s="157">
        <v>0.5</v>
      </c>
      <c r="M740" s="171"/>
      <c r="N740" s="171">
        <v>0.5</v>
      </c>
      <c r="O740" s="171">
        <v>0.4</v>
      </c>
      <c r="P740" s="171"/>
      <c r="Q740" s="171"/>
      <c r="R740" s="171"/>
      <c r="S740" s="171">
        <v>0.1</v>
      </c>
      <c r="T740" s="171"/>
      <c r="U740" s="171"/>
      <c r="V740" s="171"/>
      <c r="W740" s="22">
        <v>1</v>
      </c>
      <c r="X740" s="29">
        <v>322.38</v>
      </c>
      <c r="Y740" s="29">
        <v>322.38</v>
      </c>
      <c r="Z740" s="36">
        <v>58.28</v>
      </c>
      <c r="AA740" s="36">
        <f t="shared" si="815"/>
        <v>1</v>
      </c>
      <c r="AB740" s="29"/>
      <c r="AC740" s="29" t="e">
        <f t="shared" si="816"/>
        <v>#REF!</v>
      </c>
      <c r="AD740" s="29" t="e">
        <f t="shared" si="817"/>
        <v>#REF!</v>
      </c>
      <c r="AE740" s="172" t="e">
        <f t="shared" si="818"/>
        <v>#REF!</v>
      </c>
      <c r="AF740" s="28"/>
      <c r="AG740" s="24">
        <v>0.5</v>
      </c>
      <c r="AH740" s="173">
        <f t="shared" si="819"/>
        <v>1</v>
      </c>
      <c r="AI740" s="173"/>
      <c r="AJ740" s="173">
        <f t="shared" si="820"/>
        <v>-0.5</v>
      </c>
      <c r="AK740" s="134">
        <f t="shared" si="821"/>
        <v>0.5</v>
      </c>
      <c r="AL740" s="174">
        <f t="shared" ref="AL740:AU740" si="853">M740</f>
        <v>0</v>
      </c>
      <c r="AM740" s="174">
        <f t="shared" si="853"/>
        <v>0.5</v>
      </c>
      <c r="AN740" s="174">
        <f t="shared" si="853"/>
        <v>0.4</v>
      </c>
      <c r="AO740" s="174">
        <f t="shared" si="853"/>
        <v>0</v>
      </c>
      <c r="AP740" s="174">
        <f t="shared" si="853"/>
        <v>0</v>
      </c>
      <c r="AQ740" s="174">
        <f t="shared" si="853"/>
        <v>0</v>
      </c>
      <c r="AR740" s="174">
        <f t="shared" si="853"/>
        <v>0.1</v>
      </c>
      <c r="AS740" s="174">
        <f t="shared" si="853"/>
        <v>0</v>
      </c>
      <c r="AT740" s="174">
        <f t="shared" si="853"/>
        <v>0</v>
      </c>
      <c r="AU740" s="174">
        <f t="shared" si="853"/>
        <v>0</v>
      </c>
      <c r="AV740" s="175">
        <f t="shared" si="823"/>
        <v>1</v>
      </c>
      <c r="AW740" s="176" t="e">
        <f>#REF!/1000</f>
        <v>#REF!</v>
      </c>
      <c r="AX740" s="176" t="e">
        <f>#REF!/1000</f>
        <v>#REF!</v>
      </c>
      <c r="AY740" s="176" t="e">
        <f>#REF!/1000</f>
        <v>#REF!</v>
      </c>
      <c r="AZ740" s="176" t="e">
        <f>#REF!/1000</f>
        <v>#REF!</v>
      </c>
      <c r="BA740" s="176" t="e">
        <f>#REF!/1000</f>
        <v>#REF!</v>
      </c>
      <c r="BB740" s="176" t="e">
        <f>#REF!/1000</f>
        <v>#REF!</v>
      </c>
      <c r="BC740" s="176" t="e">
        <f>#REF!/1000</f>
        <v>#REF!</v>
      </c>
      <c r="BD740" s="176" t="e">
        <f>#REF!/1000</f>
        <v>#REF!</v>
      </c>
      <c r="BE740" s="177" t="e">
        <f>#REF!/1000</f>
        <v>#REF!</v>
      </c>
      <c r="BF740" s="177" t="e">
        <f>#REF!/1000</f>
        <v>#REF!</v>
      </c>
      <c r="BG740" s="178" t="e">
        <f t="shared" si="824"/>
        <v>#REF!</v>
      </c>
    </row>
    <row r="741" ht="16" customHeight="1" spans="1:59">
      <c r="A741" s="22">
        <v>735</v>
      </c>
      <c r="B741" s="39" t="s">
        <v>1660</v>
      </c>
      <c r="C741" s="68" t="s">
        <v>1661</v>
      </c>
      <c r="D741" s="22">
        <v>226</v>
      </c>
      <c r="E741" s="22">
        <v>12</v>
      </c>
      <c r="F741" s="144">
        <v>2411220368</v>
      </c>
      <c r="G741" s="144" t="s">
        <v>3707</v>
      </c>
      <c r="H741" s="144" t="s">
        <v>5312</v>
      </c>
      <c r="I741" s="144" t="s">
        <v>5345</v>
      </c>
      <c r="J741" s="144" t="s">
        <v>5314</v>
      </c>
      <c r="K741" s="144">
        <f t="shared" si="814"/>
        <v>0.05</v>
      </c>
      <c r="L741" s="157">
        <v>0.6</v>
      </c>
      <c r="M741" s="171"/>
      <c r="N741" s="171">
        <v>0.4</v>
      </c>
      <c r="O741" s="171">
        <v>0.566666666666667</v>
      </c>
      <c r="P741" s="171"/>
      <c r="Q741" s="171"/>
      <c r="R741" s="171"/>
      <c r="S741" s="171">
        <v>0.0333333333333333</v>
      </c>
      <c r="T741" s="171"/>
      <c r="U741" s="171"/>
      <c r="V741" s="171"/>
      <c r="W741" s="22">
        <v>12</v>
      </c>
      <c r="X741" s="29">
        <v>300.604166666667</v>
      </c>
      <c r="Y741" s="29">
        <v>3607.25</v>
      </c>
      <c r="Z741" s="36">
        <v>656.04</v>
      </c>
      <c r="AA741" s="36">
        <f t="shared" si="815"/>
        <v>12</v>
      </c>
      <c r="AB741" s="29"/>
      <c r="AC741" s="29" t="e">
        <f t="shared" si="816"/>
        <v>#REF!</v>
      </c>
      <c r="AD741" s="29" t="e">
        <f t="shared" si="817"/>
        <v>#REF!</v>
      </c>
      <c r="AE741" s="172" t="e">
        <f t="shared" si="818"/>
        <v>#REF!</v>
      </c>
      <c r="AF741" s="28"/>
      <c r="AG741" s="24">
        <v>0.3</v>
      </c>
      <c r="AH741" s="173">
        <f t="shared" si="819"/>
        <v>1</v>
      </c>
      <c r="AI741" s="173"/>
      <c r="AJ741" s="173">
        <f t="shared" si="820"/>
        <v>-0.7</v>
      </c>
      <c r="AK741" s="134">
        <f t="shared" si="821"/>
        <v>0.05</v>
      </c>
      <c r="AL741" s="174">
        <f t="shared" ref="AL741:AU741" si="854">M741</f>
        <v>0</v>
      </c>
      <c r="AM741" s="174">
        <f t="shared" si="854"/>
        <v>0.4</v>
      </c>
      <c r="AN741" s="174">
        <f t="shared" si="854"/>
        <v>0.566666666666667</v>
      </c>
      <c r="AO741" s="174">
        <f t="shared" si="854"/>
        <v>0</v>
      </c>
      <c r="AP741" s="174">
        <f t="shared" si="854"/>
        <v>0</v>
      </c>
      <c r="AQ741" s="174">
        <f t="shared" si="854"/>
        <v>0</v>
      </c>
      <c r="AR741" s="174">
        <f t="shared" si="854"/>
        <v>0.0333333333333333</v>
      </c>
      <c r="AS741" s="174">
        <f t="shared" si="854"/>
        <v>0</v>
      </c>
      <c r="AT741" s="174">
        <f t="shared" si="854"/>
        <v>0</v>
      </c>
      <c r="AU741" s="174">
        <f t="shared" si="854"/>
        <v>0</v>
      </c>
      <c r="AV741" s="175">
        <f t="shared" si="823"/>
        <v>1</v>
      </c>
      <c r="AW741" s="176" t="e">
        <f>#REF!/1000</f>
        <v>#REF!</v>
      </c>
      <c r="AX741" s="176" t="e">
        <f>#REF!/1000</f>
        <v>#REF!</v>
      </c>
      <c r="AY741" s="176" t="e">
        <f>#REF!/1000</f>
        <v>#REF!</v>
      </c>
      <c r="AZ741" s="176" t="e">
        <f>#REF!/1000</f>
        <v>#REF!</v>
      </c>
      <c r="BA741" s="176" t="e">
        <f>#REF!/1000</f>
        <v>#REF!</v>
      </c>
      <c r="BB741" s="176" t="e">
        <f>#REF!/1000</f>
        <v>#REF!</v>
      </c>
      <c r="BC741" s="176" t="e">
        <f>#REF!/1000</f>
        <v>#REF!</v>
      </c>
      <c r="BD741" s="176" t="e">
        <f>#REF!/1000</f>
        <v>#REF!</v>
      </c>
      <c r="BE741" s="177" t="e">
        <f>#REF!/1000</f>
        <v>#REF!</v>
      </c>
      <c r="BF741" s="177" t="e">
        <f>#REF!/1000</f>
        <v>#REF!</v>
      </c>
      <c r="BG741" s="178" t="e">
        <f t="shared" si="824"/>
        <v>#REF!</v>
      </c>
    </row>
    <row r="742" ht="16" customHeight="1" spans="1:59">
      <c r="A742" s="22">
        <v>736</v>
      </c>
      <c r="B742" s="39" t="s">
        <v>1616</v>
      </c>
      <c r="C742" s="68" t="s">
        <v>1617</v>
      </c>
      <c r="D742" s="22">
        <v>226</v>
      </c>
      <c r="E742" s="22">
        <v>40</v>
      </c>
      <c r="F742" s="144">
        <v>2411220212</v>
      </c>
      <c r="G742" s="144" t="s">
        <v>3707</v>
      </c>
      <c r="H742" s="144" t="s">
        <v>5312</v>
      </c>
      <c r="I742" s="144" t="s">
        <v>5345</v>
      </c>
      <c r="J742" s="144" t="s">
        <v>5314</v>
      </c>
      <c r="K742" s="144">
        <f t="shared" si="814"/>
        <v>0.05</v>
      </c>
      <c r="L742" s="157">
        <v>2</v>
      </c>
      <c r="M742" s="171"/>
      <c r="N742" s="171">
        <v>0.4</v>
      </c>
      <c r="O742" s="171">
        <v>0.566666666666667</v>
      </c>
      <c r="P742" s="171"/>
      <c r="Q742" s="171"/>
      <c r="R742" s="171"/>
      <c r="S742" s="171">
        <v>0.0333333333333333</v>
      </c>
      <c r="T742" s="171"/>
      <c r="U742" s="171"/>
      <c r="V742" s="171"/>
      <c r="W742" s="22">
        <v>40</v>
      </c>
      <c r="X742" s="29">
        <v>271.69625</v>
      </c>
      <c r="Y742" s="29">
        <v>10867.85</v>
      </c>
      <c r="Z742" s="36">
        <v>2010.4</v>
      </c>
      <c r="AA742" s="36">
        <f t="shared" si="815"/>
        <v>40</v>
      </c>
      <c r="AB742" s="29"/>
      <c r="AC742" s="29" t="e">
        <f t="shared" si="816"/>
        <v>#REF!</v>
      </c>
      <c r="AD742" s="29" t="e">
        <f t="shared" si="817"/>
        <v>#REF!</v>
      </c>
      <c r="AE742" s="172" t="e">
        <f t="shared" si="818"/>
        <v>#REF!</v>
      </c>
      <c r="AF742" s="28"/>
      <c r="AG742" s="24">
        <v>0.3</v>
      </c>
      <c r="AH742" s="173">
        <f t="shared" si="819"/>
        <v>1</v>
      </c>
      <c r="AI742" s="173"/>
      <c r="AJ742" s="173">
        <f t="shared" si="820"/>
        <v>-0.7</v>
      </c>
      <c r="AK742" s="134">
        <f t="shared" si="821"/>
        <v>0.05</v>
      </c>
      <c r="AL742" s="174">
        <f t="shared" ref="AL742:AU742" si="855">M742</f>
        <v>0</v>
      </c>
      <c r="AM742" s="174">
        <f t="shared" si="855"/>
        <v>0.4</v>
      </c>
      <c r="AN742" s="174">
        <f t="shared" si="855"/>
        <v>0.566666666666667</v>
      </c>
      <c r="AO742" s="174">
        <f t="shared" si="855"/>
        <v>0</v>
      </c>
      <c r="AP742" s="174">
        <f t="shared" si="855"/>
        <v>0</v>
      </c>
      <c r="AQ742" s="174">
        <f t="shared" si="855"/>
        <v>0</v>
      </c>
      <c r="AR742" s="174">
        <f t="shared" si="855"/>
        <v>0.0333333333333333</v>
      </c>
      <c r="AS742" s="174">
        <f t="shared" si="855"/>
        <v>0</v>
      </c>
      <c r="AT742" s="174">
        <f t="shared" si="855"/>
        <v>0</v>
      </c>
      <c r="AU742" s="174">
        <f t="shared" si="855"/>
        <v>0</v>
      </c>
      <c r="AV742" s="175">
        <f t="shared" si="823"/>
        <v>1</v>
      </c>
      <c r="AW742" s="176" t="e">
        <f>#REF!/1000</f>
        <v>#REF!</v>
      </c>
      <c r="AX742" s="176" t="e">
        <f>#REF!/1000</f>
        <v>#REF!</v>
      </c>
      <c r="AY742" s="176" t="e">
        <f>#REF!/1000</f>
        <v>#REF!</v>
      </c>
      <c r="AZ742" s="176" t="e">
        <f>#REF!/1000</f>
        <v>#REF!</v>
      </c>
      <c r="BA742" s="176" t="e">
        <f>#REF!/1000</f>
        <v>#REF!</v>
      </c>
      <c r="BB742" s="176" t="e">
        <f>#REF!/1000</f>
        <v>#REF!</v>
      </c>
      <c r="BC742" s="176" t="e">
        <f>#REF!/1000</f>
        <v>#REF!</v>
      </c>
      <c r="BD742" s="176" t="e">
        <f>#REF!/1000</f>
        <v>#REF!</v>
      </c>
      <c r="BE742" s="177" t="e">
        <f>#REF!/1000</f>
        <v>#REF!</v>
      </c>
      <c r="BF742" s="177" t="e">
        <f>#REF!/1000</f>
        <v>#REF!</v>
      </c>
      <c r="BG742" s="178" t="e">
        <f t="shared" si="824"/>
        <v>#REF!</v>
      </c>
    </row>
    <row r="743" ht="16" customHeight="1" spans="1:59">
      <c r="A743" s="22">
        <v>737</v>
      </c>
      <c r="B743" s="39" t="s">
        <v>1704</v>
      </c>
      <c r="C743" s="68" t="s">
        <v>1705</v>
      </c>
      <c r="D743" s="22">
        <v>226</v>
      </c>
      <c r="E743" s="22">
        <v>2</v>
      </c>
      <c r="F743" s="144">
        <v>2411220392</v>
      </c>
      <c r="G743" s="144" t="s">
        <v>3707</v>
      </c>
      <c r="H743" s="144" t="s">
        <v>5312</v>
      </c>
      <c r="I743" s="144" t="s">
        <v>5345</v>
      </c>
      <c r="J743" s="144" t="s">
        <v>5314</v>
      </c>
      <c r="K743" s="144">
        <f t="shared" si="814"/>
        <v>0.05</v>
      </c>
      <c r="L743" s="157">
        <v>0.1</v>
      </c>
      <c r="M743" s="171"/>
      <c r="N743" s="171">
        <v>0.4</v>
      </c>
      <c r="O743" s="171">
        <v>0.566666666666667</v>
      </c>
      <c r="P743" s="171"/>
      <c r="Q743" s="171"/>
      <c r="R743" s="171"/>
      <c r="S743" s="171">
        <v>0.0333333333333333</v>
      </c>
      <c r="T743" s="171"/>
      <c r="U743" s="171"/>
      <c r="V743" s="171"/>
      <c r="W743" s="22">
        <v>2</v>
      </c>
      <c r="X743" s="29">
        <v>255.645</v>
      </c>
      <c r="Y743" s="29">
        <v>511.29</v>
      </c>
      <c r="Z743" s="36">
        <v>75.16</v>
      </c>
      <c r="AA743" s="36">
        <f t="shared" si="815"/>
        <v>2</v>
      </c>
      <c r="AB743" s="29"/>
      <c r="AC743" s="29" t="e">
        <f t="shared" si="816"/>
        <v>#REF!</v>
      </c>
      <c r="AD743" s="29" t="e">
        <f t="shared" si="817"/>
        <v>#REF!</v>
      </c>
      <c r="AE743" s="172" t="e">
        <f t="shared" si="818"/>
        <v>#REF!</v>
      </c>
      <c r="AF743" s="28"/>
      <c r="AG743" s="24">
        <v>0.3</v>
      </c>
      <c r="AH743" s="173">
        <f t="shared" si="819"/>
        <v>1</v>
      </c>
      <c r="AI743" s="173"/>
      <c r="AJ743" s="173">
        <f t="shared" si="820"/>
        <v>-0.7</v>
      </c>
      <c r="AK743" s="134">
        <f t="shared" si="821"/>
        <v>0.05</v>
      </c>
      <c r="AL743" s="174">
        <f t="shared" ref="AL743:AU743" si="856">M743</f>
        <v>0</v>
      </c>
      <c r="AM743" s="174">
        <f t="shared" si="856"/>
        <v>0.4</v>
      </c>
      <c r="AN743" s="174">
        <f t="shared" si="856"/>
        <v>0.566666666666667</v>
      </c>
      <c r="AO743" s="174">
        <f t="shared" si="856"/>
        <v>0</v>
      </c>
      <c r="AP743" s="174">
        <f t="shared" si="856"/>
        <v>0</v>
      </c>
      <c r="AQ743" s="174">
        <f t="shared" si="856"/>
        <v>0</v>
      </c>
      <c r="AR743" s="174">
        <f t="shared" si="856"/>
        <v>0.0333333333333333</v>
      </c>
      <c r="AS743" s="174">
        <f t="shared" si="856"/>
        <v>0</v>
      </c>
      <c r="AT743" s="174">
        <f t="shared" si="856"/>
        <v>0</v>
      </c>
      <c r="AU743" s="174">
        <f t="shared" si="856"/>
        <v>0</v>
      </c>
      <c r="AV743" s="175">
        <f t="shared" si="823"/>
        <v>1</v>
      </c>
      <c r="AW743" s="176" t="e">
        <f>#REF!/1000</f>
        <v>#REF!</v>
      </c>
      <c r="AX743" s="176" t="e">
        <f>#REF!/1000</f>
        <v>#REF!</v>
      </c>
      <c r="AY743" s="176" t="e">
        <f>#REF!/1000</f>
        <v>#REF!</v>
      </c>
      <c r="AZ743" s="176" t="e">
        <f>#REF!/1000</f>
        <v>#REF!</v>
      </c>
      <c r="BA743" s="176" t="e">
        <f>#REF!/1000</f>
        <v>#REF!</v>
      </c>
      <c r="BB743" s="176" t="e">
        <f>#REF!/1000</f>
        <v>#REF!</v>
      </c>
      <c r="BC743" s="176" t="e">
        <f>#REF!/1000</f>
        <v>#REF!</v>
      </c>
      <c r="BD743" s="176" t="e">
        <f>#REF!/1000</f>
        <v>#REF!</v>
      </c>
      <c r="BE743" s="177" t="e">
        <f>#REF!/1000</f>
        <v>#REF!</v>
      </c>
      <c r="BF743" s="177" t="e">
        <f>#REF!/1000</f>
        <v>#REF!</v>
      </c>
      <c r="BG743" s="178" t="e">
        <f t="shared" si="824"/>
        <v>#REF!</v>
      </c>
    </row>
    <row r="744" ht="16" customHeight="1" spans="1:59">
      <c r="A744" s="22">
        <v>738</v>
      </c>
      <c r="B744" s="39" t="s">
        <v>6510</v>
      </c>
      <c r="C744" s="68" t="s">
        <v>6511</v>
      </c>
      <c r="D744" s="22">
        <v>226</v>
      </c>
      <c r="E744" s="22">
        <v>70</v>
      </c>
      <c r="F744" s="144">
        <v>2411220174</v>
      </c>
      <c r="G744" s="144" t="s">
        <v>3707</v>
      </c>
      <c r="H744" s="144" t="s">
        <v>5312</v>
      </c>
      <c r="I744" s="144" t="s">
        <v>5345</v>
      </c>
      <c r="J744" s="144" t="s">
        <v>5314</v>
      </c>
      <c r="K744" s="144">
        <f t="shared" si="814"/>
        <v>0.05</v>
      </c>
      <c r="L744" s="157">
        <v>3.5</v>
      </c>
      <c r="M744" s="171"/>
      <c r="N744" s="171">
        <v>0.4</v>
      </c>
      <c r="O744" s="171">
        <v>0.566666666666667</v>
      </c>
      <c r="P744" s="171"/>
      <c r="Q744" s="171"/>
      <c r="R744" s="171"/>
      <c r="S744" s="171">
        <v>0.0333333333333333</v>
      </c>
      <c r="T744" s="171"/>
      <c r="U744" s="171"/>
      <c r="V744" s="171"/>
      <c r="W744" s="22">
        <v>70</v>
      </c>
      <c r="X744" s="29">
        <v>236.894285714286</v>
      </c>
      <c r="Y744" s="29">
        <v>16582.6</v>
      </c>
      <c r="Z744" s="36">
        <v>2769.2</v>
      </c>
      <c r="AA744" s="36">
        <f t="shared" si="815"/>
        <v>70</v>
      </c>
      <c r="AB744" s="29"/>
      <c r="AC744" s="29" t="e">
        <f t="shared" si="816"/>
        <v>#REF!</v>
      </c>
      <c r="AD744" s="29" t="e">
        <f t="shared" si="817"/>
        <v>#REF!</v>
      </c>
      <c r="AE744" s="172" t="e">
        <f t="shared" si="818"/>
        <v>#REF!</v>
      </c>
      <c r="AF744" s="28"/>
      <c r="AG744" s="24">
        <v>0.3</v>
      </c>
      <c r="AH744" s="173">
        <f t="shared" si="819"/>
        <v>1</v>
      </c>
      <c r="AI744" s="173"/>
      <c r="AJ744" s="173">
        <f t="shared" si="820"/>
        <v>-0.7</v>
      </c>
      <c r="AK744" s="134">
        <f t="shared" si="821"/>
        <v>0.05</v>
      </c>
      <c r="AL744" s="174">
        <f t="shared" ref="AL744:AU744" si="857">M744</f>
        <v>0</v>
      </c>
      <c r="AM744" s="174">
        <f t="shared" si="857"/>
        <v>0.4</v>
      </c>
      <c r="AN744" s="174">
        <f t="shared" si="857"/>
        <v>0.566666666666667</v>
      </c>
      <c r="AO744" s="174">
        <f t="shared" si="857"/>
        <v>0</v>
      </c>
      <c r="AP744" s="174">
        <f t="shared" si="857"/>
        <v>0</v>
      </c>
      <c r="AQ744" s="174">
        <f t="shared" si="857"/>
        <v>0</v>
      </c>
      <c r="AR744" s="174">
        <f t="shared" si="857"/>
        <v>0.0333333333333333</v>
      </c>
      <c r="AS744" s="174">
        <f t="shared" si="857"/>
        <v>0</v>
      </c>
      <c r="AT744" s="174">
        <f t="shared" si="857"/>
        <v>0</v>
      </c>
      <c r="AU744" s="174">
        <f t="shared" si="857"/>
        <v>0</v>
      </c>
      <c r="AV744" s="175">
        <f t="shared" si="823"/>
        <v>1</v>
      </c>
      <c r="AW744" s="176" t="e">
        <f>#REF!/1000</f>
        <v>#REF!</v>
      </c>
      <c r="AX744" s="176" t="e">
        <f>#REF!/1000</f>
        <v>#REF!</v>
      </c>
      <c r="AY744" s="176" t="e">
        <f>#REF!/1000</f>
        <v>#REF!</v>
      </c>
      <c r="AZ744" s="176" t="e">
        <f>#REF!/1000</f>
        <v>#REF!</v>
      </c>
      <c r="BA744" s="176" t="e">
        <f>#REF!/1000</f>
        <v>#REF!</v>
      </c>
      <c r="BB744" s="176" t="e">
        <f>#REF!/1000</f>
        <v>#REF!</v>
      </c>
      <c r="BC744" s="176" t="e">
        <f>#REF!/1000</f>
        <v>#REF!</v>
      </c>
      <c r="BD744" s="176" t="e">
        <f>#REF!/1000</f>
        <v>#REF!</v>
      </c>
      <c r="BE744" s="177" t="e">
        <f>#REF!/1000</f>
        <v>#REF!</v>
      </c>
      <c r="BF744" s="177" t="e">
        <f>#REF!/1000</f>
        <v>#REF!</v>
      </c>
      <c r="BG744" s="178" t="e">
        <f t="shared" si="824"/>
        <v>#REF!</v>
      </c>
    </row>
    <row r="745" ht="16" customHeight="1" spans="1:59">
      <c r="A745" s="22">
        <v>739</v>
      </c>
      <c r="B745" s="39" t="s">
        <v>6512</v>
      </c>
      <c r="C745" s="68" t="s">
        <v>6513</v>
      </c>
      <c r="D745" s="22">
        <v>226</v>
      </c>
      <c r="E745" s="22">
        <v>4</v>
      </c>
      <c r="F745" s="144">
        <v>2411220216</v>
      </c>
      <c r="G745" s="144" t="s">
        <v>3707</v>
      </c>
      <c r="H745" s="144" t="s">
        <v>5312</v>
      </c>
      <c r="I745" s="144" t="s">
        <v>5345</v>
      </c>
      <c r="J745" s="144" t="s">
        <v>5314</v>
      </c>
      <c r="K745" s="144">
        <f t="shared" si="814"/>
        <v>0.5</v>
      </c>
      <c r="L745" s="157">
        <v>2</v>
      </c>
      <c r="M745" s="171">
        <v>0.04</v>
      </c>
      <c r="N745" s="171">
        <v>0.15</v>
      </c>
      <c r="O745" s="171">
        <v>0.45</v>
      </c>
      <c r="P745" s="171">
        <v>0.02</v>
      </c>
      <c r="Q745" s="171"/>
      <c r="R745" s="171">
        <v>0.01</v>
      </c>
      <c r="S745" s="171">
        <v>0.25</v>
      </c>
      <c r="T745" s="171">
        <v>0.08</v>
      </c>
      <c r="U745" s="171"/>
      <c r="V745" s="171"/>
      <c r="W745" s="22">
        <v>4</v>
      </c>
      <c r="X745" s="29">
        <v>235.9825</v>
      </c>
      <c r="Y745" s="29">
        <v>943.93</v>
      </c>
      <c r="Z745" s="36">
        <v>157.48</v>
      </c>
      <c r="AA745" s="36">
        <f t="shared" si="815"/>
        <v>4</v>
      </c>
      <c r="AB745" s="29"/>
      <c r="AC745" s="29" t="e">
        <f t="shared" si="816"/>
        <v>#REF!</v>
      </c>
      <c r="AD745" s="29" t="e">
        <f t="shared" si="817"/>
        <v>#REF!</v>
      </c>
      <c r="AE745" s="172" t="e">
        <f t="shared" si="818"/>
        <v>#REF!</v>
      </c>
      <c r="AF745" s="28"/>
      <c r="AG745" s="24">
        <v>3</v>
      </c>
      <c r="AH745" s="173">
        <f t="shared" si="819"/>
        <v>1</v>
      </c>
      <c r="AI745" s="173"/>
      <c r="AJ745" s="173">
        <f t="shared" si="820"/>
        <v>2</v>
      </c>
      <c r="AK745" s="134">
        <f t="shared" si="821"/>
        <v>0.5</v>
      </c>
      <c r="AL745" s="174">
        <f t="shared" ref="AL745:AU745" si="858">M745</f>
        <v>0.04</v>
      </c>
      <c r="AM745" s="174">
        <f t="shared" si="858"/>
        <v>0.15</v>
      </c>
      <c r="AN745" s="174">
        <f t="shared" si="858"/>
        <v>0.45</v>
      </c>
      <c r="AO745" s="174">
        <f t="shared" si="858"/>
        <v>0.02</v>
      </c>
      <c r="AP745" s="174">
        <f t="shared" si="858"/>
        <v>0</v>
      </c>
      <c r="AQ745" s="174">
        <f t="shared" si="858"/>
        <v>0.01</v>
      </c>
      <c r="AR745" s="174">
        <f t="shared" si="858"/>
        <v>0.25</v>
      </c>
      <c r="AS745" s="174">
        <f t="shared" si="858"/>
        <v>0.08</v>
      </c>
      <c r="AT745" s="174">
        <f t="shared" si="858"/>
        <v>0</v>
      </c>
      <c r="AU745" s="174">
        <f t="shared" si="858"/>
        <v>0</v>
      </c>
      <c r="AV745" s="175">
        <f t="shared" si="823"/>
        <v>1</v>
      </c>
      <c r="AW745" s="176" t="e">
        <f>#REF!/1000</f>
        <v>#REF!</v>
      </c>
      <c r="AX745" s="176" t="e">
        <f>#REF!/1000</f>
        <v>#REF!</v>
      </c>
      <c r="AY745" s="176" t="e">
        <f>#REF!/1000</f>
        <v>#REF!</v>
      </c>
      <c r="AZ745" s="176" t="e">
        <f>#REF!/1000</f>
        <v>#REF!</v>
      </c>
      <c r="BA745" s="176" t="e">
        <f>#REF!/1000</f>
        <v>#REF!</v>
      </c>
      <c r="BB745" s="176" t="e">
        <f>#REF!/1000</f>
        <v>#REF!</v>
      </c>
      <c r="BC745" s="176" t="e">
        <f>#REF!/1000</f>
        <v>#REF!</v>
      </c>
      <c r="BD745" s="176" t="e">
        <f>#REF!/1000</f>
        <v>#REF!</v>
      </c>
      <c r="BE745" s="177" t="e">
        <f>#REF!/1000</f>
        <v>#REF!</v>
      </c>
      <c r="BF745" s="177" t="e">
        <f>#REF!/1000</f>
        <v>#REF!</v>
      </c>
      <c r="BG745" s="178" t="e">
        <f t="shared" si="824"/>
        <v>#REF!</v>
      </c>
    </row>
    <row r="746" ht="16" customHeight="1" spans="1:59">
      <c r="A746" s="22">
        <v>740</v>
      </c>
      <c r="B746" s="39" t="s">
        <v>6514</v>
      </c>
      <c r="C746" s="68" t="s">
        <v>6515</v>
      </c>
      <c r="D746" s="22">
        <v>171</v>
      </c>
      <c r="E746" s="22">
        <v>10</v>
      </c>
      <c r="F746" s="144">
        <v>2411220363</v>
      </c>
      <c r="G746" s="144" t="s">
        <v>3707</v>
      </c>
      <c r="H746" s="144" t="s">
        <v>5312</v>
      </c>
      <c r="I746" s="144" t="s">
        <v>5345</v>
      </c>
      <c r="J746" s="144" t="s">
        <v>5314</v>
      </c>
      <c r="K746" s="144">
        <f t="shared" si="814"/>
        <v>0.5</v>
      </c>
      <c r="L746" s="157">
        <v>5</v>
      </c>
      <c r="M746" s="171"/>
      <c r="N746" s="171">
        <v>0.1</v>
      </c>
      <c r="O746" s="171">
        <v>0.35</v>
      </c>
      <c r="P746" s="171"/>
      <c r="Q746" s="171"/>
      <c r="R746" s="171"/>
      <c r="S746" s="171">
        <v>0.5</v>
      </c>
      <c r="T746" s="171">
        <v>0.05</v>
      </c>
      <c r="U746" s="171"/>
      <c r="V746" s="171"/>
      <c r="W746" s="22">
        <v>10</v>
      </c>
      <c r="X746" s="29">
        <v>218.788</v>
      </c>
      <c r="Y746" s="29">
        <v>2187.88</v>
      </c>
      <c r="Z746" s="36">
        <v>414.3</v>
      </c>
      <c r="AA746" s="36">
        <f t="shared" si="815"/>
        <v>10</v>
      </c>
      <c r="AB746" s="29"/>
      <c r="AC746" s="29" t="e">
        <f t="shared" si="816"/>
        <v>#REF!</v>
      </c>
      <c r="AD746" s="29" t="e">
        <f t="shared" si="817"/>
        <v>#REF!</v>
      </c>
      <c r="AE746" s="172" t="e">
        <f t="shared" si="818"/>
        <v>#REF!</v>
      </c>
      <c r="AF746" s="28"/>
      <c r="AG746" s="24">
        <v>5</v>
      </c>
      <c r="AH746" s="173">
        <f t="shared" si="819"/>
        <v>1</v>
      </c>
      <c r="AI746" s="173"/>
      <c r="AJ746" s="173">
        <f t="shared" si="820"/>
        <v>4</v>
      </c>
      <c r="AK746" s="134">
        <f t="shared" si="821"/>
        <v>0.5</v>
      </c>
      <c r="AL746" s="174">
        <f t="shared" ref="AL746:AU746" si="859">M746</f>
        <v>0</v>
      </c>
      <c r="AM746" s="174">
        <f t="shared" si="859"/>
        <v>0.1</v>
      </c>
      <c r="AN746" s="174">
        <f t="shared" si="859"/>
        <v>0.35</v>
      </c>
      <c r="AO746" s="174">
        <f t="shared" si="859"/>
        <v>0</v>
      </c>
      <c r="AP746" s="174">
        <f t="shared" si="859"/>
        <v>0</v>
      </c>
      <c r="AQ746" s="174">
        <f t="shared" si="859"/>
        <v>0</v>
      </c>
      <c r="AR746" s="174">
        <f t="shared" si="859"/>
        <v>0.5</v>
      </c>
      <c r="AS746" s="174">
        <f t="shared" si="859"/>
        <v>0.05</v>
      </c>
      <c r="AT746" s="174">
        <f t="shared" si="859"/>
        <v>0</v>
      </c>
      <c r="AU746" s="174">
        <f t="shared" si="859"/>
        <v>0</v>
      </c>
      <c r="AV746" s="175">
        <f t="shared" si="823"/>
        <v>1</v>
      </c>
      <c r="AW746" s="176" t="e">
        <f>#REF!/1000</f>
        <v>#REF!</v>
      </c>
      <c r="AX746" s="176" t="e">
        <f>#REF!/1000</f>
        <v>#REF!</v>
      </c>
      <c r="AY746" s="176" t="e">
        <f>#REF!/1000</f>
        <v>#REF!</v>
      </c>
      <c r="AZ746" s="176" t="e">
        <f>#REF!/1000</f>
        <v>#REF!</v>
      </c>
      <c r="BA746" s="176" t="e">
        <f>#REF!/1000</f>
        <v>#REF!</v>
      </c>
      <c r="BB746" s="176" t="e">
        <f>#REF!/1000</f>
        <v>#REF!</v>
      </c>
      <c r="BC746" s="176" t="e">
        <f>#REF!/1000</f>
        <v>#REF!</v>
      </c>
      <c r="BD746" s="176" t="e">
        <f>#REF!/1000</f>
        <v>#REF!</v>
      </c>
      <c r="BE746" s="177" t="e">
        <f>#REF!/1000</f>
        <v>#REF!</v>
      </c>
      <c r="BF746" s="177" t="e">
        <f>#REF!/1000</f>
        <v>#REF!</v>
      </c>
      <c r="BG746" s="178" t="e">
        <f t="shared" si="824"/>
        <v>#REF!</v>
      </c>
    </row>
    <row r="747" ht="16" customHeight="1" spans="1:59">
      <c r="A747" s="22">
        <v>741</v>
      </c>
      <c r="B747" s="39" t="s">
        <v>6516</v>
      </c>
      <c r="C747" s="68" t="s">
        <v>6517</v>
      </c>
      <c r="D747" s="22">
        <v>226</v>
      </c>
      <c r="E747" s="22">
        <v>115</v>
      </c>
      <c r="F747" s="144">
        <v>2411220194</v>
      </c>
      <c r="G747" s="144" t="s">
        <v>3707</v>
      </c>
      <c r="H747" s="144" t="s">
        <v>5312</v>
      </c>
      <c r="I747" s="144" t="s">
        <v>5345</v>
      </c>
      <c r="J747" s="144" t="s">
        <v>5314</v>
      </c>
      <c r="K747" s="144">
        <f t="shared" si="814"/>
        <v>0.05</v>
      </c>
      <c r="L747" s="157">
        <v>5.75</v>
      </c>
      <c r="M747" s="171"/>
      <c r="N747" s="171">
        <v>0.4</v>
      </c>
      <c r="O747" s="171">
        <v>0.566666666666667</v>
      </c>
      <c r="P747" s="171"/>
      <c r="Q747" s="171"/>
      <c r="R747" s="171"/>
      <c r="S747" s="171">
        <v>0.0333333333333333</v>
      </c>
      <c r="T747" s="171"/>
      <c r="U747" s="171"/>
      <c r="V747" s="171"/>
      <c r="W747" s="22">
        <v>115</v>
      </c>
      <c r="X747" s="29">
        <v>214.837826086957</v>
      </c>
      <c r="Y747" s="29">
        <v>24706.35</v>
      </c>
      <c r="Z747" s="36">
        <v>4120.45</v>
      </c>
      <c r="AA747" s="36">
        <f t="shared" si="815"/>
        <v>115</v>
      </c>
      <c r="AB747" s="29"/>
      <c r="AC747" s="29" t="e">
        <f t="shared" si="816"/>
        <v>#REF!</v>
      </c>
      <c r="AD747" s="29" t="e">
        <f t="shared" si="817"/>
        <v>#REF!</v>
      </c>
      <c r="AE747" s="172" t="e">
        <f t="shared" si="818"/>
        <v>#REF!</v>
      </c>
      <c r="AF747" s="28"/>
      <c r="AG747" s="24">
        <v>0.3</v>
      </c>
      <c r="AH747" s="173">
        <f t="shared" si="819"/>
        <v>1</v>
      </c>
      <c r="AI747" s="173"/>
      <c r="AJ747" s="173">
        <f t="shared" si="820"/>
        <v>-0.7</v>
      </c>
      <c r="AK747" s="134">
        <f t="shared" si="821"/>
        <v>0.05</v>
      </c>
      <c r="AL747" s="174">
        <f t="shared" ref="AL747:AU747" si="860">M747</f>
        <v>0</v>
      </c>
      <c r="AM747" s="174">
        <f t="shared" si="860"/>
        <v>0.4</v>
      </c>
      <c r="AN747" s="174">
        <f t="shared" si="860"/>
        <v>0.566666666666667</v>
      </c>
      <c r="AO747" s="174">
        <f t="shared" si="860"/>
        <v>0</v>
      </c>
      <c r="AP747" s="174">
        <f t="shared" si="860"/>
        <v>0</v>
      </c>
      <c r="AQ747" s="174">
        <f t="shared" si="860"/>
        <v>0</v>
      </c>
      <c r="AR747" s="174">
        <f t="shared" si="860"/>
        <v>0.0333333333333333</v>
      </c>
      <c r="AS747" s="174">
        <f t="shared" si="860"/>
        <v>0</v>
      </c>
      <c r="AT747" s="174">
        <f t="shared" si="860"/>
        <v>0</v>
      </c>
      <c r="AU747" s="174">
        <f t="shared" si="860"/>
        <v>0</v>
      </c>
      <c r="AV747" s="175">
        <f t="shared" si="823"/>
        <v>1</v>
      </c>
      <c r="AW747" s="176" t="e">
        <f>#REF!/1000</f>
        <v>#REF!</v>
      </c>
      <c r="AX747" s="176" t="e">
        <f>#REF!/1000</f>
        <v>#REF!</v>
      </c>
      <c r="AY747" s="176" t="e">
        <f>#REF!/1000</f>
        <v>#REF!</v>
      </c>
      <c r="AZ747" s="176" t="e">
        <f>#REF!/1000</f>
        <v>#REF!</v>
      </c>
      <c r="BA747" s="176" t="e">
        <f>#REF!/1000</f>
        <v>#REF!</v>
      </c>
      <c r="BB747" s="176" t="e">
        <f>#REF!/1000</f>
        <v>#REF!</v>
      </c>
      <c r="BC747" s="176" t="e">
        <f>#REF!/1000</f>
        <v>#REF!</v>
      </c>
      <c r="BD747" s="176" t="e">
        <f>#REF!/1000</f>
        <v>#REF!</v>
      </c>
      <c r="BE747" s="177" t="e">
        <f>#REF!/1000</f>
        <v>#REF!</v>
      </c>
      <c r="BF747" s="177" t="e">
        <f>#REF!/1000</f>
        <v>#REF!</v>
      </c>
      <c r="BG747" s="178" t="e">
        <f t="shared" si="824"/>
        <v>#REF!</v>
      </c>
    </row>
    <row r="748" ht="16" customHeight="1" spans="1:59">
      <c r="A748" s="22">
        <v>742</v>
      </c>
      <c r="B748" s="39" t="s">
        <v>6518</v>
      </c>
      <c r="C748" s="68" t="s">
        <v>6519</v>
      </c>
      <c r="D748" s="22">
        <v>226</v>
      </c>
      <c r="E748" s="22">
        <v>21</v>
      </c>
      <c r="F748" s="144">
        <v>2411220347</v>
      </c>
      <c r="G748" s="144" t="s">
        <v>3707</v>
      </c>
      <c r="H748" s="144" t="s">
        <v>5312</v>
      </c>
      <c r="I748" s="144" t="s">
        <v>5345</v>
      </c>
      <c r="J748" s="144" t="s">
        <v>5314</v>
      </c>
      <c r="K748" s="144">
        <f t="shared" si="814"/>
        <v>0.05</v>
      </c>
      <c r="L748" s="157">
        <v>1.05</v>
      </c>
      <c r="M748" s="171"/>
      <c r="N748" s="171">
        <v>0.4</v>
      </c>
      <c r="O748" s="171">
        <v>0.566666666666667</v>
      </c>
      <c r="P748" s="171"/>
      <c r="Q748" s="171"/>
      <c r="R748" s="171"/>
      <c r="S748" s="171">
        <v>0.0333333333333333</v>
      </c>
      <c r="T748" s="171"/>
      <c r="U748" s="171"/>
      <c r="V748" s="171"/>
      <c r="W748" s="22">
        <v>21</v>
      </c>
      <c r="X748" s="29">
        <v>208.027142857143</v>
      </c>
      <c r="Y748" s="29">
        <v>4368.57</v>
      </c>
      <c r="Z748" s="36">
        <v>724.5</v>
      </c>
      <c r="AA748" s="36">
        <f t="shared" si="815"/>
        <v>21</v>
      </c>
      <c r="AB748" s="29"/>
      <c r="AC748" s="29" t="e">
        <f t="shared" si="816"/>
        <v>#REF!</v>
      </c>
      <c r="AD748" s="29" t="e">
        <f t="shared" si="817"/>
        <v>#REF!</v>
      </c>
      <c r="AE748" s="172" t="e">
        <f t="shared" si="818"/>
        <v>#REF!</v>
      </c>
      <c r="AF748" s="28"/>
      <c r="AG748" s="24">
        <v>0.3</v>
      </c>
      <c r="AH748" s="173">
        <f t="shared" si="819"/>
        <v>1</v>
      </c>
      <c r="AI748" s="173"/>
      <c r="AJ748" s="173">
        <f t="shared" si="820"/>
        <v>-0.7</v>
      </c>
      <c r="AK748" s="134">
        <f t="shared" si="821"/>
        <v>0.05</v>
      </c>
      <c r="AL748" s="174">
        <f t="shared" ref="AL748:AU748" si="861">M748</f>
        <v>0</v>
      </c>
      <c r="AM748" s="174">
        <f t="shared" si="861"/>
        <v>0.4</v>
      </c>
      <c r="AN748" s="174">
        <f t="shared" si="861"/>
        <v>0.566666666666667</v>
      </c>
      <c r="AO748" s="174">
        <f t="shared" si="861"/>
        <v>0</v>
      </c>
      <c r="AP748" s="174">
        <f t="shared" si="861"/>
        <v>0</v>
      </c>
      <c r="AQ748" s="174">
        <f t="shared" si="861"/>
        <v>0</v>
      </c>
      <c r="AR748" s="174">
        <f t="shared" si="861"/>
        <v>0.0333333333333333</v>
      </c>
      <c r="AS748" s="174">
        <f t="shared" si="861"/>
        <v>0</v>
      </c>
      <c r="AT748" s="174">
        <f t="shared" si="861"/>
        <v>0</v>
      </c>
      <c r="AU748" s="174">
        <f t="shared" si="861"/>
        <v>0</v>
      </c>
      <c r="AV748" s="175">
        <f t="shared" si="823"/>
        <v>1</v>
      </c>
      <c r="AW748" s="176" t="e">
        <f>#REF!/1000</f>
        <v>#REF!</v>
      </c>
      <c r="AX748" s="176" t="e">
        <f>#REF!/1000</f>
        <v>#REF!</v>
      </c>
      <c r="AY748" s="176" t="e">
        <f>#REF!/1000</f>
        <v>#REF!</v>
      </c>
      <c r="AZ748" s="176" t="e">
        <f>#REF!/1000</f>
        <v>#REF!</v>
      </c>
      <c r="BA748" s="176" t="e">
        <f>#REF!/1000</f>
        <v>#REF!</v>
      </c>
      <c r="BB748" s="176" t="e">
        <f>#REF!/1000</f>
        <v>#REF!</v>
      </c>
      <c r="BC748" s="176" t="e">
        <f>#REF!/1000</f>
        <v>#REF!</v>
      </c>
      <c r="BD748" s="176" t="e">
        <f>#REF!/1000</f>
        <v>#REF!</v>
      </c>
      <c r="BE748" s="177" t="e">
        <f>#REF!/1000</f>
        <v>#REF!</v>
      </c>
      <c r="BF748" s="177" t="e">
        <f>#REF!/1000</f>
        <v>#REF!</v>
      </c>
      <c r="BG748" s="178" t="e">
        <f t="shared" si="824"/>
        <v>#REF!</v>
      </c>
    </row>
    <row r="749" ht="16" customHeight="1" spans="1:59">
      <c r="A749" s="22">
        <v>743</v>
      </c>
      <c r="B749" s="39" t="s">
        <v>6520</v>
      </c>
      <c r="C749" s="68" t="s">
        <v>6521</v>
      </c>
      <c r="D749" s="22">
        <v>226</v>
      </c>
      <c r="E749" s="22">
        <v>5</v>
      </c>
      <c r="F749" s="144">
        <v>2411220386</v>
      </c>
      <c r="G749" s="144" t="s">
        <v>3707</v>
      </c>
      <c r="H749" s="144" t="s">
        <v>5312</v>
      </c>
      <c r="I749" s="144" t="s">
        <v>5345</v>
      </c>
      <c r="J749" s="144" t="s">
        <v>5314</v>
      </c>
      <c r="K749" s="144">
        <f t="shared" si="814"/>
        <v>0.05</v>
      </c>
      <c r="L749" s="157">
        <v>0.25</v>
      </c>
      <c r="M749" s="171"/>
      <c r="N749" s="171">
        <v>0.4</v>
      </c>
      <c r="O749" s="171">
        <v>0.566666666666667</v>
      </c>
      <c r="P749" s="171"/>
      <c r="Q749" s="171"/>
      <c r="R749" s="171"/>
      <c r="S749" s="171">
        <v>0.0333333333333333</v>
      </c>
      <c r="T749" s="171"/>
      <c r="U749" s="171"/>
      <c r="V749" s="171"/>
      <c r="W749" s="22">
        <v>5</v>
      </c>
      <c r="X749" s="29">
        <v>197.166</v>
      </c>
      <c r="Y749" s="29">
        <v>985.83</v>
      </c>
      <c r="Z749" s="36">
        <v>164.45</v>
      </c>
      <c r="AA749" s="36">
        <f t="shared" si="815"/>
        <v>5</v>
      </c>
      <c r="AB749" s="29"/>
      <c r="AC749" s="29" t="e">
        <f t="shared" si="816"/>
        <v>#REF!</v>
      </c>
      <c r="AD749" s="29" t="e">
        <f t="shared" si="817"/>
        <v>#REF!</v>
      </c>
      <c r="AE749" s="172" t="e">
        <f t="shared" si="818"/>
        <v>#REF!</v>
      </c>
      <c r="AF749" s="28"/>
      <c r="AG749" s="24">
        <v>0.3</v>
      </c>
      <c r="AH749" s="173">
        <f t="shared" si="819"/>
        <v>1</v>
      </c>
      <c r="AI749" s="173"/>
      <c r="AJ749" s="173">
        <f t="shared" si="820"/>
        <v>-0.7</v>
      </c>
      <c r="AK749" s="134">
        <f t="shared" si="821"/>
        <v>0.05</v>
      </c>
      <c r="AL749" s="174">
        <f t="shared" ref="AL749:AU749" si="862">M749</f>
        <v>0</v>
      </c>
      <c r="AM749" s="174">
        <f t="shared" si="862"/>
        <v>0.4</v>
      </c>
      <c r="AN749" s="174">
        <f t="shared" si="862"/>
        <v>0.566666666666667</v>
      </c>
      <c r="AO749" s="174">
        <f t="shared" si="862"/>
        <v>0</v>
      </c>
      <c r="AP749" s="174">
        <f t="shared" si="862"/>
        <v>0</v>
      </c>
      <c r="AQ749" s="174">
        <f t="shared" si="862"/>
        <v>0</v>
      </c>
      <c r="AR749" s="174">
        <f t="shared" si="862"/>
        <v>0.0333333333333333</v>
      </c>
      <c r="AS749" s="174">
        <f t="shared" si="862"/>
        <v>0</v>
      </c>
      <c r="AT749" s="174">
        <f t="shared" si="862"/>
        <v>0</v>
      </c>
      <c r="AU749" s="174">
        <f t="shared" si="862"/>
        <v>0</v>
      </c>
      <c r="AV749" s="175">
        <f t="shared" si="823"/>
        <v>1</v>
      </c>
      <c r="AW749" s="176" t="e">
        <f>#REF!/1000</f>
        <v>#REF!</v>
      </c>
      <c r="AX749" s="176" t="e">
        <f>#REF!/1000</f>
        <v>#REF!</v>
      </c>
      <c r="AY749" s="176" t="e">
        <f>#REF!/1000</f>
        <v>#REF!</v>
      </c>
      <c r="AZ749" s="176" t="e">
        <f>#REF!/1000</f>
        <v>#REF!</v>
      </c>
      <c r="BA749" s="176" t="e">
        <f>#REF!/1000</f>
        <v>#REF!</v>
      </c>
      <c r="BB749" s="176" t="e">
        <f>#REF!/1000</f>
        <v>#REF!</v>
      </c>
      <c r="BC749" s="176" t="e">
        <f>#REF!/1000</f>
        <v>#REF!</v>
      </c>
      <c r="BD749" s="176" t="e">
        <f>#REF!/1000</f>
        <v>#REF!</v>
      </c>
      <c r="BE749" s="177" t="e">
        <f>#REF!/1000</f>
        <v>#REF!</v>
      </c>
      <c r="BF749" s="177" t="e">
        <f>#REF!/1000</f>
        <v>#REF!</v>
      </c>
      <c r="BG749" s="178" t="e">
        <f t="shared" si="824"/>
        <v>#REF!</v>
      </c>
    </row>
    <row r="750" ht="16" customHeight="1" spans="1:59">
      <c r="A750" s="22">
        <v>744</v>
      </c>
      <c r="B750" s="39" t="s">
        <v>6522</v>
      </c>
      <c r="C750" s="68" t="s">
        <v>6523</v>
      </c>
      <c r="D750" s="22">
        <v>226</v>
      </c>
      <c r="E750" s="22">
        <v>1</v>
      </c>
      <c r="F750" s="144">
        <v>2411220208</v>
      </c>
      <c r="G750" s="144" t="s">
        <v>3707</v>
      </c>
      <c r="H750" s="144" t="s">
        <v>5312</v>
      </c>
      <c r="I750" s="144" t="s">
        <v>5345</v>
      </c>
      <c r="J750" s="144" t="s">
        <v>5314</v>
      </c>
      <c r="K750" s="144">
        <f t="shared" si="814"/>
        <v>0.3</v>
      </c>
      <c r="L750" s="157">
        <v>0.3</v>
      </c>
      <c r="M750" s="171"/>
      <c r="N750" s="171">
        <v>0.5</v>
      </c>
      <c r="O750" s="171">
        <v>0.3</v>
      </c>
      <c r="P750" s="171"/>
      <c r="Q750" s="171"/>
      <c r="R750" s="171">
        <v>0.2</v>
      </c>
      <c r="S750" s="171"/>
      <c r="T750" s="171"/>
      <c r="U750" s="171"/>
      <c r="V750" s="171"/>
      <c r="W750" s="22">
        <v>1</v>
      </c>
      <c r="X750" s="29">
        <v>190.06</v>
      </c>
      <c r="Y750" s="29">
        <v>190.06</v>
      </c>
      <c r="Z750" s="36">
        <v>31.71</v>
      </c>
      <c r="AA750" s="36">
        <f t="shared" si="815"/>
        <v>1</v>
      </c>
      <c r="AB750" s="29"/>
      <c r="AC750" s="29" t="e">
        <f t="shared" si="816"/>
        <v>#REF!</v>
      </c>
      <c r="AD750" s="29" t="e">
        <f t="shared" si="817"/>
        <v>#REF!</v>
      </c>
      <c r="AE750" s="172" t="e">
        <f t="shared" si="818"/>
        <v>#REF!</v>
      </c>
      <c r="AF750" s="28"/>
      <c r="AG750" s="24">
        <v>0.5</v>
      </c>
      <c r="AH750" s="173">
        <f t="shared" si="819"/>
        <v>1</v>
      </c>
      <c r="AI750" s="173"/>
      <c r="AJ750" s="173">
        <f t="shared" si="820"/>
        <v>-0.5</v>
      </c>
      <c r="AK750" s="134">
        <f t="shared" si="821"/>
        <v>0.3</v>
      </c>
      <c r="AL750" s="174">
        <f t="shared" ref="AL750:AU750" si="863">M750</f>
        <v>0</v>
      </c>
      <c r="AM750" s="174">
        <f t="shared" si="863"/>
        <v>0.5</v>
      </c>
      <c r="AN750" s="174">
        <f t="shared" si="863"/>
        <v>0.3</v>
      </c>
      <c r="AO750" s="174">
        <f t="shared" si="863"/>
        <v>0</v>
      </c>
      <c r="AP750" s="174">
        <f t="shared" si="863"/>
        <v>0</v>
      </c>
      <c r="AQ750" s="174">
        <f t="shared" si="863"/>
        <v>0.2</v>
      </c>
      <c r="AR750" s="174">
        <f t="shared" si="863"/>
        <v>0</v>
      </c>
      <c r="AS750" s="174">
        <f t="shared" si="863"/>
        <v>0</v>
      </c>
      <c r="AT750" s="174">
        <f t="shared" si="863"/>
        <v>0</v>
      </c>
      <c r="AU750" s="174">
        <f t="shared" si="863"/>
        <v>0</v>
      </c>
      <c r="AV750" s="175">
        <f t="shared" si="823"/>
        <v>1</v>
      </c>
      <c r="AW750" s="176" t="e">
        <f>#REF!/1000</f>
        <v>#REF!</v>
      </c>
      <c r="AX750" s="176" t="e">
        <f>#REF!/1000</f>
        <v>#REF!</v>
      </c>
      <c r="AY750" s="176" t="e">
        <f>#REF!/1000</f>
        <v>#REF!</v>
      </c>
      <c r="AZ750" s="176" t="e">
        <f>#REF!/1000</f>
        <v>#REF!</v>
      </c>
      <c r="BA750" s="176" t="e">
        <f>#REF!/1000</f>
        <v>#REF!</v>
      </c>
      <c r="BB750" s="176" t="e">
        <f>#REF!/1000</f>
        <v>#REF!</v>
      </c>
      <c r="BC750" s="176" t="e">
        <f>#REF!/1000</f>
        <v>#REF!</v>
      </c>
      <c r="BD750" s="176" t="e">
        <f>#REF!/1000</f>
        <v>#REF!</v>
      </c>
      <c r="BE750" s="177" t="e">
        <f>#REF!/1000</f>
        <v>#REF!</v>
      </c>
      <c r="BF750" s="177" t="e">
        <f>#REF!/1000</f>
        <v>#REF!</v>
      </c>
      <c r="BG750" s="178" t="e">
        <f t="shared" si="824"/>
        <v>#REF!</v>
      </c>
    </row>
    <row r="751" ht="16" customHeight="1" spans="1:59">
      <c r="A751" s="22">
        <v>745</v>
      </c>
      <c r="B751" s="39" t="s">
        <v>1844</v>
      </c>
      <c r="C751" s="68" t="s">
        <v>1845</v>
      </c>
      <c r="D751" s="22">
        <v>226</v>
      </c>
      <c r="E751" s="22">
        <v>1</v>
      </c>
      <c r="F751" s="144">
        <v>84789</v>
      </c>
      <c r="G751" s="144" t="s">
        <v>3707</v>
      </c>
      <c r="H751" s="144" t="s">
        <v>3707</v>
      </c>
      <c r="I751" s="144" t="s">
        <v>5345</v>
      </c>
      <c r="J751" s="144" t="s">
        <v>5314</v>
      </c>
      <c r="K751" s="144">
        <f t="shared" si="814"/>
        <v>0.3</v>
      </c>
      <c r="L751" s="157">
        <v>0.3</v>
      </c>
      <c r="M751" s="171">
        <v>0.0333333333333333</v>
      </c>
      <c r="N751" s="171">
        <v>0.133333333333333</v>
      </c>
      <c r="O751" s="171">
        <v>0.5</v>
      </c>
      <c r="P751" s="171">
        <v>0.0333333333333333</v>
      </c>
      <c r="Q751" s="171"/>
      <c r="R751" s="171"/>
      <c r="S751" s="171">
        <v>0.233333333333333</v>
      </c>
      <c r="T751" s="171">
        <v>0.0666666666666667</v>
      </c>
      <c r="U751" s="171"/>
      <c r="V751" s="171"/>
      <c r="W751" s="22">
        <v>1</v>
      </c>
      <c r="X751" s="29">
        <v>187.14</v>
      </c>
      <c r="Y751" s="29">
        <v>187.14</v>
      </c>
      <c r="Z751" s="36">
        <v>31.22</v>
      </c>
      <c r="AA751" s="36">
        <f t="shared" si="815"/>
        <v>1</v>
      </c>
      <c r="AB751" s="29"/>
      <c r="AC751" s="29" t="e">
        <f t="shared" si="816"/>
        <v>#REF!</v>
      </c>
      <c r="AD751" s="29" t="e">
        <f t="shared" si="817"/>
        <v>#REF!</v>
      </c>
      <c r="AE751" s="172" t="e">
        <f t="shared" si="818"/>
        <v>#REF!</v>
      </c>
      <c r="AF751" s="28"/>
      <c r="AG751" s="24">
        <v>0.3</v>
      </c>
      <c r="AH751" s="173">
        <f t="shared" si="819"/>
        <v>0.999999999999999</v>
      </c>
      <c r="AI751" s="173">
        <v>0.3</v>
      </c>
      <c r="AJ751" s="173">
        <f t="shared" si="820"/>
        <v>-0.699999999999999</v>
      </c>
      <c r="AK751" s="134">
        <f t="shared" si="821"/>
        <v>0.3</v>
      </c>
      <c r="AL751" s="174">
        <f t="shared" ref="AL751:AU751" si="864">M751</f>
        <v>0.0333333333333333</v>
      </c>
      <c r="AM751" s="174">
        <f t="shared" si="864"/>
        <v>0.133333333333333</v>
      </c>
      <c r="AN751" s="174">
        <f t="shared" si="864"/>
        <v>0.5</v>
      </c>
      <c r="AO751" s="174">
        <f t="shared" si="864"/>
        <v>0.0333333333333333</v>
      </c>
      <c r="AP751" s="174">
        <f t="shared" si="864"/>
        <v>0</v>
      </c>
      <c r="AQ751" s="174">
        <f t="shared" si="864"/>
        <v>0</v>
      </c>
      <c r="AR751" s="174">
        <f t="shared" si="864"/>
        <v>0.233333333333333</v>
      </c>
      <c r="AS751" s="174">
        <f t="shared" si="864"/>
        <v>0.0666666666666667</v>
      </c>
      <c r="AT751" s="174">
        <f t="shared" si="864"/>
        <v>0</v>
      </c>
      <c r="AU751" s="174">
        <f t="shared" si="864"/>
        <v>0</v>
      </c>
      <c r="AV751" s="175">
        <f t="shared" si="823"/>
        <v>0.999999999999999</v>
      </c>
      <c r="AW751" s="176" t="e">
        <f>#REF!/1000</f>
        <v>#REF!</v>
      </c>
      <c r="AX751" s="176" t="e">
        <f>#REF!/1000</f>
        <v>#REF!</v>
      </c>
      <c r="AY751" s="176" t="e">
        <f>#REF!/1000</f>
        <v>#REF!</v>
      </c>
      <c r="AZ751" s="176" t="e">
        <f>#REF!/1000</f>
        <v>#REF!</v>
      </c>
      <c r="BA751" s="176" t="e">
        <f>#REF!/1000</f>
        <v>#REF!</v>
      </c>
      <c r="BB751" s="176" t="e">
        <f>#REF!/1000</f>
        <v>#REF!</v>
      </c>
      <c r="BC751" s="176" t="e">
        <f>#REF!/1000</f>
        <v>#REF!</v>
      </c>
      <c r="BD751" s="176" t="e">
        <f>#REF!/1000</f>
        <v>#REF!</v>
      </c>
      <c r="BE751" s="177" t="e">
        <f>#REF!/1000</f>
        <v>#REF!</v>
      </c>
      <c r="BF751" s="177" t="e">
        <f>#REF!/1000</f>
        <v>#REF!</v>
      </c>
      <c r="BG751" s="178" t="e">
        <f t="shared" si="824"/>
        <v>#REF!</v>
      </c>
    </row>
    <row r="752" ht="16" customHeight="1" spans="1:59">
      <c r="A752" s="22">
        <v>746</v>
      </c>
      <c r="B752" s="39" t="s">
        <v>2110</v>
      </c>
      <c r="C752" s="68" t="s">
        <v>2111</v>
      </c>
      <c r="D752" s="22">
        <v>226</v>
      </c>
      <c r="E752" s="22">
        <v>1</v>
      </c>
      <c r="F752" s="144">
        <v>2411220124</v>
      </c>
      <c r="G752" s="144" t="s">
        <v>3707</v>
      </c>
      <c r="H752" s="144" t="s">
        <v>5312</v>
      </c>
      <c r="I752" s="144" t="s">
        <v>5345</v>
      </c>
      <c r="J752" s="144" t="s">
        <v>5314</v>
      </c>
      <c r="K752" s="144">
        <f t="shared" si="814"/>
        <v>3</v>
      </c>
      <c r="L752" s="157">
        <v>3</v>
      </c>
      <c r="M752" s="171">
        <v>0.04</v>
      </c>
      <c r="N752" s="171">
        <v>0.15</v>
      </c>
      <c r="O752" s="171">
        <v>0.45</v>
      </c>
      <c r="P752" s="171">
        <v>0.02</v>
      </c>
      <c r="Q752" s="171"/>
      <c r="R752" s="171">
        <v>0.01</v>
      </c>
      <c r="S752" s="171">
        <v>0.25</v>
      </c>
      <c r="T752" s="171">
        <v>0.08</v>
      </c>
      <c r="U752" s="171"/>
      <c r="V752" s="171"/>
      <c r="W752" s="22">
        <v>1</v>
      </c>
      <c r="X752" s="29">
        <v>163.41</v>
      </c>
      <c r="Y752" s="29">
        <v>163.41</v>
      </c>
      <c r="Z752" s="36">
        <v>27.29</v>
      </c>
      <c r="AA752" s="36">
        <f t="shared" si="815"/>
        <v>1</v>
      </c>
      <c r="AB752" s="29"/>
      <c r="AC752" s="29" t="e">
        <f t="shared" si="816"/>
        <v>#REF!</v>
      </c>
      <c r="AD752" s="29" t="e">
        <f t="shared" si="817"/>
        <v>#REF!</v>
      </c>
      <c r="AE752" s="172" t="e">
        <f t="shared" si="818"/>
        <v>#REF!</v>
      </c>
      <c r="AF752" s="28"/>
      <c r="AG752" s="24">
        <v>3</v>
      </c>
      <c r="AH752" s="173">
        <f t="shared" si="819"/>
        <v>1</v>
      </c>
      <c r="AI752" s="173"/>
      <c r="AJ752" s="173">
        <f t="shared" si="820"/>
        <v>2</v>
      </c>
      <c r="AK752" s="134">
        <f t="shared" si="821"/>
        <v>3</v>
      </c>
      <c r="AL752" s="174">
        <f t="shared" ref="AL752:AU752" si="865">M752</f>
        <v>0.04</v>
      </c>
      <c r="AM752" s="174">
        <f t="shared" si="865"/>
        <v>0.15</v>
      </c>
      <c r="AN752" s="174">
        <f t="shared" si="865"/>
        <v>0.45</v>
      </c>
      <c r="AO752" s="174">
        <f t="shared" si="865"/>
        <v>0.02</v>
      </c>
      <c r="AP752" s="174">
        <f t="shared" si="865"/>
        <v>0</v>
      </c>
      <c r="AQ752" s="174">
        <f t="shared" si="865"/>
        <v>0.01</v>
      </c>
      <c r="AR752" s="174">
        <f t="shared" si="865"/>
        <v>0.25</v>
      </c>
      <c r="AS752" s="174">
        <f t="shared" si="865"/>
        <v>0.08</v>
      </c>
      <c r="AT752" s="174">
        <f t="shared" si="865"/>
        <v>0</v>
      </c>
      <c r="AU752" s="174">
        <f t="shared" si="865"/>
        <v>0</v>
      </c>
      <c r="AV752" s="175">
        <f t="shared" si="823"/>
        <v>1</v>
      </c>
      <c r="AW752" s="176" t="e">
        <f>#REF!/1000</f>
        <v>#REF!</v>
      </c>
      <c r="AX752" s="176" t="e">
        <f>#REF!/1000</f>
        <v>#REF!</v>
      </c>
      <c r="AY752" s="176" t="e">
        <f>#REF!/1000</f>
        <v>#REF!</v>
      </c>
      <c r="AZ752" s="176" t="e">
        <f>#REF!/1000</f>
        <v>#REF!</v>
      </c>
      <c r="BA752" s="176" t="e">
        <f>#REF!/1000</f>
        <v>#REF!</v>
      </c>
      <c r="BB752" s="176" t="e">
        <f>#REF!/1000</f>
        <v>#REF!</v>
      </c>
      <c r="BC752" s="176" t="e">
        <f>#REF!/1000</f>
        <v>#REF!</v>
      </c>
      <c r="BD752" s="176" t="e">
        <f>#REF!/1000</f>
        <v>#REF!</v>
      </c>
      <c r="BE752" s="177" t="e">
        <f>#REF!/1000</f>
        <v>#REF!</v>
      </c>
      <c r="BF752" s="177" t="e">
        <f>#REF!/1000</f>
        <v>#REF!</v>
      </c>
      <c r="BG752" s="178" t="e">
        <f t="shared" si="824"/>
        <v>#REF!</v>
      </c>
    </row>
    <row r="753" ht="16" customHeight="1" spans="1:59">
      <c r="A753" s="22">
        <v>747</v>
      </c>
      <c r="B753" s="39" t="s">
        <v>6524</v>
      </c>
      <c r="C753" s="68" t="s">
        <v>6525</v>
      </c>
      <c r="D753" s="22">
        <v>226</v>
      </c>
      <c r="E753" s="22">
        <v>8</v>
      </c>
      <c r="F753" s="144">
        <v>2411220337</v>
      </c>
      <c r="G753" s="144" t="s">
        <v>3707</v>
      </c>
      <c r="H753" s="144" t="s">
        <v>5312</v>
      </c>
      <c r="I753" s="144" t="s">
        <v>5345</v>
      </c>
      <c r="J753" s="144" t="s">
        <v>5314</v>
      </c>
      <c r="K753" s="144">
        <f t="shared" si="814"/>
        <v>0.5</v>
      </c>
      <c r="L753" s="157">
        <v>4</v>
      </c>
      <c r="M753" s="171">
        <v>0.04</v>
      </c>
      <c r="N753" s="171">
        <v>0.15</v>
      </c>
      <c r="O753" s="171">
        <v>0.45</v>
      </c>
      <c r="P753" s="171">
        <v>0.02</v>
      </c>
      <c r="Q753" s="171"/>
      <c r="R753" s="171">
        <v>0.01</v>
      </c>
      <c r="S753" s="171">
        <v>0.25</v>
      </c>
      <c r="T753" s="171">
        <v>0.08</v>
      </c>
      <c r="U753" s="171"/>
      <c r="V753" s="171"/>
      <c r="W753" s="22">
        <v>8</v>
      </c>
      <c r="X753" s="29">
        <v>161.96625</v>
      </c>
      <c r="Y753" s="29">
        <v>1295.73</v>
      </c>
      <c r="Z753" s="36">
        <v>216</v>
      </c>
      <c r="AA753" s="36">
        <f t="shared" si="815"/>
        <v>8</v>
      </c>
      <c r="AB753" s="29"/>
      <c r="AC753" s="29" t="e">
        <f t="shared" si="816"/>
        <v>#REF!</v>
      </c>
      <c r="AD753" s="29" t="e">
        <f t="shared" si="817"/>
        <v>#REF!</v>
      </c>
      <c r="AE753" s="172" t="e">
        <f t="shared" si="818"/>
        <v>#REF!</v>
      </c>
      <c r="AF753" s="28"/>
      <c r="AG753" s="24">
        <v>3</v>
      </c>
      <c r="AH753" s="173">
        <f t="shared" si="819"/>
        <v>1</v>
      </c>
      <c r="AI753" s="173"/>
      <c r="AJ753" s="173">
        <f t="shared" si="820"/>
        <v>2</v>
      </c>
      <c r="AK753" s="134">
        <f t="shared" si="821"/>
        <v>0.5</v>
      </c>
      <c r="AL753" s="174">
        <f t="shared" ref="AL753:AU753" si="866">M753</f>
        <v>0.04</v>
      </c>
      <c r="AM753" s="174">
        <f t="shared" si="866"/>
        <v>0.15</v>
      </c>
      <c r="AN753" s="174">
        <f t="shared" si="866"/>
        <v>0.45</v>
      </c>
      <c r="AO753" s="174">
        <f t="shared" si="866"/>
        <v>0.02</v>
      </c>
      <c r="AP753" s="174">
        <f t="shared" si="866"/>
        <v>0</v>
      </c>
      <c r="AQ753" s="174">
        <f t="shared" si="866"/>
        <v>0.01</v>
      </c>
      <c r="AR753" s="174">
        <f t="shared" si="866"/>
        <v>0.25</v>
      </c>
      <c r="AS753" s="174">
        <f t="shared" si="866"/>
        <v>0.08</v>
      </c>
      <c r="AT753" s="174">
        <f t="shared" si="866"/>
        <v>0</v>
      </c>
      <c r="AU753" s="174">
        <f t="shared" si="866"/>
        <v>0</v>
      </c>
      <c r="AV753" s="175">
        <f t="shared" si="823"/>
        <v>1</v>
      </c>
      <c r="AW753" s="176" t="e">
        <f>#REF!/1000</f>
        <v>#REF!</v>
      </c>
      <c r="AX753" s="176" t="e">
        <f>#REF!/1000</f>
        <v>#REF!</v>
      </c>
      <c r="AY753" s="176" t="e">
        <f>#REF!/1000</f>
        <v>#REF!</v>
      </c>
      <c r="AZ753" s="176" t="e">
        <f>#REF!/1000</f>
        <v>#REF!</v>
      </c>
      <c r="BA753" s="176" t="e">
        <f>#REF!/1000</f>
        <v>#REF!</v>
      </c>
      <c r="BB753" s="176" t="e">
        <f>#REF!/1000</f>
        <v>#REF!</v>
      </c>
      <c r="BC753" s="176" t="e">
        <f>#REF!/1000</f>
        <v>#REF!</v>
      </c>
      <c r="BD753" s="176" t="e">
        <f>#REF!/1000</f>
        <v>#REF!</v>
      </c>
      <c r="BE753" s="177" t="e">
        <f>#REF!/1000</f>
        <v>#REF!</v>
      </c>
      <c r="BF753" s="177" t="e">
        <f>#REF!/1000</f>
        <v>#REF!</v>
      </c>
      <c r="BG753" s="178" t="e">
        <f t="shared" si="824"/>
        <v>#REF!</v>
      </c>
    </row>
    <row r="754" ht="16" customHeight="1" spans="1:59">
      <c r="A754" s="22">
        <v>748</v>
      </c>
      <c r="B754" s="39" t="s">
        <v>6526</v>
      </c>
      <c r="C754" s="68" t="s">
        <v>6527</v>
      </c>
      <c r="D754" s="22">
        <v>226</v>
      </c>
      <c r="E754" s="22">
        <v>3</v>
      </c>
      <c r="F754" s="144">
        <v>2411220169</v>
      </c>
      <c r="G754" s="144" t="s">
        <v>3707</v>
      </c>
      <c r="H754" s="144" t="s">
        <v>5312</v>
      </c>
      <c r="I754" s="144" t="s">
        <v>5345</v>
      </c>
      <c r="J754" s="144" t="s">
        <v>5314</v>
      </c>
      <c r="K754" s="144">
        <f t="shared" si="814"/>
        <v>0.3</v>
      </c>
      <c r="L754" s="157">
        <v>0.9</v>
      </c>
      <c r="M754" s="171"/>
      <c r="N754" s="171">
        <v>0.5</v>
      </c>
      <c r="O754" s="171">
        <v>0.3</v>
      </c>
      <c r="P754" s="171"/>
      <c r="Q754" s="171"/>
      <c r="R754" s="171">
        <v>0.2</v>
      </c>
      <c r="S754" s="171"/>
      <c r="T754" s="171"/>
      <c r="U754" s="171"/>
      <c r="V754" s="171"/>
      <c r="W754" s="22">
        <v>3</v>
      </c>
      <c r="X754" s="29">
        <v>116.333333333333</v>
      </c>
      <c r="Y754" s="29">
        <v>349</v>
      </c>
      <c r="Z754" s="36">
        <v>57.9</v>
      </c>
      <c r="AA754" s="36">
        <f t="shared" si="815"/>
        <v>3</v>
      </c>
      <c r="AB754" s="29"/>
      <c r="AC754" s="29" t="e">
        <f t="shared" si="816"/>
        <v>#REF!</v>
      </c>
      <c r="AD754" s="29" t="e">
        <f t="shared" si="817"/>
        <v>#REF!</v>
      </c>
      <c r="AE754" s="172" t="e">
        <f t="shared" si="818"/>
        <v>#REF!</v>
      </c>
      <c r="AF754" s="28"/>
      <c r="AG754" s="24">
        <v>0.5</v>
      </c>
      <c r="AH754" s="173">
        <f t="shared" si="819"/>
        <v>1</v>
      </c>
      <c r="AI754" s="173"/>
      <c r="AJ754" s="173">
        <f t="shared" si="820"/>
        <v>-0.5</v>
      </c>
      <c r="AK754" s="134">
        <f t="shared" si="821"/>
        <v>0.3</v>
      </c>
      <c r="AL754" s="174">
        <f t="shared" ref="AL754:AU754" si="867">M754</f>
        <v>0</v>
      </c>
      <c r="AM754" s="174">
        <f t="shared" si="867"/>
        <v>0.5</v>
      </c>
      <c r="AN754" s="174">
        <f t="shared" si="867"/>
        <v>0.3</v>
      </c>
      <c r="AO754" s="174">
        <f t="shared" si="867"/>
        <v>0</v>
      </c>
      <c r="AP754" s="174">
        <f t="shared" si="867"/>
        <v>0</v>
      </c>
      <c r="AQ754" s="174">
        <f t="shared" si="867"/>
        <v>0.2</v>
      </c>
      <c r="AR754" s="174">
        <f t="shared" si="867"/>
        <v>0</v>
      </c>
      <c r="AS754" s="174">
        <f t="shared" si="867"/>
        <v>0</v>
      </c>
      <c r="AT754" s="174">
        <f t="shared" si="867"/>
        <v>0</v>
      </c>
      <c r="AU754" s="174">
        <f t="shared" si="867"/>
        <v>0</v>
      </c>
      <c r="AV754" s="175">
        <f t="shared" si="823"/>
        <v>1</v>
      </c>
      <c r="AW754" s="176" t="e">
        <f>#REF!/1000</f>
        <v>#REF!</v>
      </c>
      <c r="AX754" s="176" t="e">
        <f>#REF!/1000</f>
        <v>#REF!</v>
      </c>
      <c r="AY754" s="176" t="e">
        <f>#REF!/1000</f>
        <v>#REF!</v>
      </c>
      <c r="AZ754" s="176" t="e">
        <f>#REF!/1000</f>
        <v>#REF!</v>
      </c>
      <c r="BA754" s="176" t="e">
        <f>#REF!/1000</f>
        <v>#REF!</v>
      </c>
      <c r="BB754" s="176" t="e">
        <f>#REF!/1000</f>
        <v>#REF!</v>
      </c>
      <c r="BC754" s="176" t="e">
        <f>#REF!/1000</f>
        <v>#REF!</v>
      </c>
      <c r="BD754" s="176" t="e">
        <f>#REF!/1000</f>
        <v>#REF!</v>
      </c>
      <c r="BE754" s="177" t="e">
        <f>#REF!/1000</f>
        <v>#REF!</v>
      </c>
      <c r="BF754" s="177" t="e">
        <f>#REF!/1000</f>
        <v>#REF!</v>
      </c>
      <c r="BG754" s="178" t="e">
        <f t="shared" si="824"/>
        <v>#REF!</v>
      </c>
    </row>
    <row r="755" ht="16" customHeight="1" spans="1:59">
      <c r="A755" s="22">
        <v>749</v>
      </c>
      <c r="B755" s="39" t="s">
        <v>6528</v>
      </c>
      <c r="C755" s="68" t="s">
        <v>6529</v>
      </c>
      <c r="D755" s="22">
        <v>143</v>
      </c>
      <c r="E755" s="22">
        <v>2</v>
      </c>
      <c r="F755" s="144">
        <v>2411220130</v>
      </c>
      <c r="G755" s="144" t="s">
        <v>3707</v>
      </c>
      <c r="H755" s="144" t="s">
        <v>5312</v>
      </c>
      <c r="I755" s="144" t="s">
        <v>5345</v>
      </c>
      <c r="J755" s="144" t="s">
        <v>5314</v>
      </c>
      <c r="K755" s="144">
        <f t="shared" si="814"/>
        <v>0.3</v>
      </c>
      <c r="L755" s="157">
        <v>0.6</v>
      </c>
      <c r="M755" s="171"/>
      <c r="N755" s="171">
        <v>0.5</v>
      </c>
      <c r="O755" s="171">
        <v>0.3</v>
      </c>
      <c r="P755" s="171"/>
      <c r="Q755" s="171"/>
      <c r="R755" s="171">
        <v>0.2</v>
      </c>
      <c r="S755" s="171"/>
      <c r="T755" s="171"/>
      <c r="U755" s="171"/>
      <c r="V755" s="171"/>
      <c r="W755" s="22">
        <v>2</v>
      </c>
      <c r="X755" s="29">
        <v>85.385</v>
      </c>
      <c r="Y755" s="29">
        <v>170.77</v>
      </c>
      <c r="Z755" s="36">
        <v>29.24</v>
      </c>
      <c r="AA755" s="36">
        <f t="shared" si="815"/>
        <v>2</v>
      </c>
      <c r="AB755" s="29"/>
      <c r="AC755" s="29" t="e">
        <f t="shared" si="816"/>
        <v>#REF!</v>
      </c>
      <c r="AD755" s="29" t="e">
        <f t="shared" si="817"/>
        <v>#REF!</v>
      </c>
      <c r="AE755" s="172" t="e">
        <f t="shared" si="818"/>
        <v>#REF!</v>
      </c>
      <c r="AF755" s="28"/>
      <c r="AG755" s="24">
        <v>0.5</v>
      </c>
      <c r="AH755" s="173">
        <f t="shared" si="819"/>
        <v>1</v>
      </c>
      <c r="AI755" s="173"/>
      <c r="AJ755" s="173">
        <f t="shared" si="820"/>
        <v>-0.5</v>
      </c>
      <c r="AK755" s="134">
        <f t="shared" si="821"/>
        <v>0.3</v>
      </c>
      <c r="AL755" s="174">
        <f t="shared" ref="AL755:AU755" si="868">M755</f>
        <v>0</v>
      </c>
      <c r="AM755" s="174">
        <f t="shared" si="868"/>
        <v>0.5</v>
      </c>
      <c r="AN755" s="174">
        <f t="shared" si="868"/>
        <v>0.3</v>
      </c>
      <c r="AO755" s="174">
        <f t="shared" si="868"/>
        <v>0</v>
      </c>
      <c r="AP755" s="174">
        <f t="shared" si="868"/>
        <v>0</v>
      </c>
      <c r="AQ755" s="174">
        <f t="shared" si="868"/>
        <v>0.2</v>
      </c>
      <c r="AR755" s="174">
        <f t="shared" si="868"/>
        <v>0</v>
      </c>
      <c r="AS755" s="174">
        <f t="shared" si="868"/>
        <v>0</v>
      </c>
      <c r="AT755" s="174">
        <f t="shared" si="868"/>
        <v>0</v>
      </c>
      <c r="AU755" s="174">
        <f t="shared" si="868"/>
        <v>0</v>
      </c>
      <c r="AV755" s="175">
        <f t="shared" si="823"/>
        <v>1</v>
      </c>
      <c r="AW755" s="176" t="e">
        <f>#REF!/1000</f>
        <v>#REF!</v>
      </c>
      <c r="AX755" s="176" t="e">
        <f>#REF!/1000</f>
        <v>#REF!</v>
      </c>
      <c r="AY755" s="176" t="e">
        <f>#REF!/1000</f>
        <v>#REF!</v>
      </c>
      <c r="AZ755" s="176" t="e">
        <f>#REF!/1000</f>
        <v>#REF!</v>
      </c>
      <c r="BA755" s="176" t="e">
        <f>#REF!/1000</f>
        <v>#REF!</v>
      </c>
      <c r="BB755" s="176" t="e">
        <f>#REF!/1000</f>
        <v>#REF!</v>
      </c>
      <c r="BC755" s="176" t="e">
        <f>#REF!/1000</f>
        <v>#REF!</v>
      </c>
      <c r="BD755" s="176" t="e">
        <f>#REF!/1000</f>
        <v>#REF!</v>
      </c>
      <c r="BE755" s="177" t="e">
        <f>#REF!/1000</f>
        <v>#REF!</v>
      </c>
      <c r="BF755" s="177" t="e">
        <f>#REF!/1000</f>
        <v>#REF!</v>
      </c>
      <c r="BG755" s="178" t="e">
        <f t="shared" si="824"/>
        <v>#REF!</v>
      </c>
    </row>
    <row r="756" ht="16" customHeight="1" spans="1:59">
      <c r="A756" s="22">
        <v>750</v>
      </c>
      <c r="B756" s="39" t="s">
        <v>78</v>
      </c>
      <c r="C756" s="68" t="s">
        <v>853</v>
      </c>
      <c r="D756" s="22">
        <v>226</v>
      </c>
      <c r="E756" s="22">
        <v>9</v>
      </c>
      <c r="F756" s="144">
        <v>2411220213</v>
      </c>
      <c r="G756" s="144" t="s">
        <v>3707</v>
      </c>
      <c r="H756" s="144" t="s">
        <v>5312</v>
      </c>
      <c r="I756" s="144" t="s">
        <v>5345</v>
      </c>
      <c r="J756" s="144" t="s">
        <v>5314</v>
      </c>
      <c r="K756" s="144">
        <f t="shared" si="814"/>
        <v>0.1</v>
      </c>
      <c r="L756" s="157">
        <v>0.9</v>
      </c>
      <c r="M756" s="171">
        <v>0.5</v>
      </c>
      <c r="N756" s="171">
        <v>0.05</v>
      </c>
      <c r="O756" s="171"/>
      <c r="P756" s="171">
        <v>0.22</v>
      </c>
      <c r="Q756" s="171"/>
      <c r="R756" s="171"/>
      <c r="S756" s="171">
        <v>0.1</v>
      </c>
      <c r="T756" s="171">
        <v>0.13</v>
      </c>
      <c r="U756" s="171"/>
      <c r="V756" s="171"/>
      <c r="W756" s="22">
        <v>9</v>
      </c>
      <c r="X756" s="29">
        <v>74.7244444444444</v>
      </c>
      <c r="Y756" s="29">
        <v>672.52</v>
      </c>
      <c r="Z756" s="36">
        <v>132.57</v>
      </c>
      <c r="AA756" s="36">
        <f t="shared" si="815"/>
        <v>9</v>
      </c>
      <c r="AB756" s="29"/>
      <c r="AC756" s="29" t="e">
        <f t="shared" si="816"/>
        <v>#REF!</v>
      </c>
      <c r="AD756" s="29" t="e">
        <f t="shared" si="817"/>
        <v>#REF!</v>
      </c>
      <c r="AE756" s="172" t="e">
        <f t="shared" si="818"/>
        <v>#REF!</v>
      </c>
      <c r="AF756" s="28"/>
      <c r="AG756" s="24">
        <v>1</v>
      </c>
      <c r="AH756" s="173">
        <f t="shared" si="819"/>
        <v>1</v>
      </c>
      <c r="AI756" s="173"/>
      <c r="AJ756" s="173">
        <f t="shared" si="820"/>
        <v>0</v>
      </c>
      <c r="AK756" s="134">
        <f t="shared" si="821"/>
        <v>0.1</v>
      </c>
      <c r="AL756" s="174">
        <f t="shared" ref="AL756:AU756" si="869">M756</f>
        <v>0.5</v>
      </c>
      <c r="AM756" s="174">
        <f t="shared" si="869"/>
        <v>0.05</v>
      </c>
      <c r="AN756" s="174">
        <f t="shared" si="869"/>
        <v>0</v>
      </c>
      <c r="AO756" s="174">
        <f t="shared" si="869"/>
        <v>0.22</v>
      </c>
      <c r="AP756" s="174">
        <f t="shared" si="869"/>
        <v>0</v>
      </c>
      <c r="AQ756" s="174">
        <f t="shared" si="869"/>
        <v>0</v>
      </c>
      <c r="AR756" s="174">
        <f t="shared" si="869"/>
        <v>0.1</v>
      </c>
      <c r="AS756" s="174">
        <f t="shared" si="869"/>
        <v>0.13</v>
      </c>
      <c r="AT756" s="174">
        <f t="shared" si="869"/>
        <v>0</v>
      </c>
      <c r="AU756" s="174">
        <f t="shared" si="869"/>
        <v>0</v>
      </c>
      <c r="AV756" s="175">
        <f t="shared" si="823"/>
        <v>1</v>
      </c>
      <c r="AW756" s="176" t="e">
        <f>#REF!/1000</f>
        <v>#REF!</v>
      </c>
      <c r="AX756" s="176" t="e">
        <f>#REF!/1000</f>
        <v>#REF!</v>
      </c>
      <c r="AY756" s="176" t="e">
        <f>#REF!/1000</f>
        <v>#REF!</v>
      </c>
      <c r="AZ756" s="176" t="e">
        <f>#REF!/1000</f>
        <v>#REF!</v>
      </c>
      <c r="BA756" s="176" t="e">
        <f>#REF!/1000</f>
        <v>#REF!</v>
      </c>
      <c r="BB756" s="176" t="e">
        <f>#REF!/1000</f>
        <v>#REF!</v>
      </c>
      <c r="BC756" s="176" t="e">
        <f>#REF!/1000</f>
        <v>#REF!</v>
      </c>
      <c r="BD756" s="176" t="e">
        <f>#REF!/1000</f>
        <v>#REF!</v>
      </c>
      <c r="BE756" s="177" t="e">
        <f>#REF!/1000</f>
        <v>#REF!</v>
      </c>
      <c r="BF756" s="177" t="e">
        <f>#REF!/1000</f>
        <v>#REF!</v>
      </c>
      <c r="BG756" s="178" t="e">
        <f t="shared" si="824"/>
        <v>#REF!</v>
      </c>
    </row>
    <row r="757" ht="16" customHeight="1" spans="1:59">
      <c r="A757" s="22">
        <v>751</v>
      </c>
      <c r="B757" s="39" t="s">
        <v>6530</v>
      </c>
      <c r="C757" s="68" t="s">
        <v>6531</v>
      </c>
      <c r="D757" s="22">
        <v>143</v>
      </c>
      <c r="E757" s="22">
        <v>2</v>
      </c>
      <c r="F757" s="144">
        <v>2411220375</v>
      </c>
      <c r="G757" s="144" t="s">
        <v>3707</v>
      </c>
      <c r="H757" s="144" t="s">
        <v>5312</v>
      </c>
      <c r="I757" s="144" t="s">
        <v>5345</v>
      </c>
      <c r="J757" s="144" t="s">
        <v>5314</v>
      </c>
      <c r="K757" s="144">
        <f t="shared" si="814"/>
        <v>0.05</v>
      </c>
      <c r="L757" s="157">
        <v>0.1</v>
      </c>
      <c r="M757" s="171"/>
      <c r="N757" s="171">
        <v>0.4</v>
      </c>
      <c r="O757" s="171">
        <v>0.566666666666667</v>
      </c>
      <c r="P757" s="171"/>
      <c r="Q757" s="171"/>
      <c r="R757" s="171"/>
      <c r="S757" s="171">
        <v>0.0333333333333333</v>
      </c>
      <c r="T757" s="171"/>
      <c r="U757" s="171"/>
      <c r="V757" s="171"/>
      <c r="W757" s="22">
        <v>2</v>
      </c>
      <c r="X757" s="29">
        <v>61.28</v>
      </c>
      <c r="Y757" s="29">
        <v>122.56</v>
      </c>
      <c r="Z757" s="36">
        <v>20.42</v>
      </c>
      <c r="AA757" s="36">
        <f t="shared" si="815"/>
        <v>2</v>
      </c>
      <c r="AB757" s="29"/>
      <c r="AC757" s="29" t="e">
        <f t="shared" si="816"/>
        <v>#REF!</v>
      </c>
      <c r="AD757" s="29" t="e">
        <f t="shared" si="817"/>
        <v>#REF!</v>
      </c>
      <c r="AE757" s="172" t="e">
        <f t="shared" si="818"/>
        <v>#REF!</v>
      </c>
      <c r="AF757" s="28"/>
      <c r="AG757" s="24">
        <v>0.3</v>
      </c>
      <c r="AH757" s="173">
        <f t="shared" si="819"/>
        <v>1</v>
      </c>
      <c r="AI757" s="173"/>
      <c r="AJ757" s="173">
        <f t="shared" si="820"/>
        <v>-0.7</v>
      </c>
      <c r="AK757" s="134">
        <f t="shared" si="821"/>
        <v>0.05</v>
      </c>
      <c r="AL757" s="174">
        <f t="shared" ref="AL757:AU757" si="870">M757</f>
        <v>0</v>
      </c>
      <c r="AM757" s="174">
        <f t="shared" si="870"/>
        <v>0.4</v>
      </c>
      <c r="AN757" s="174">
        <f t="shared" si="870"/>
        <v>0.566666666666667</v>
      </c>
      <c r="AO757" s="174">
        <f t="shared" si="870"/>
        <v>0</v>
      </c>
      <c r="AP757" s="174">
        <f t="shared" si="870"/>
        <v>0</v>
      </c>
      <c r="AQ757" s="174">
        <f t="shared" si="870"/>
        <v>0</v>
      </c>
      <c r="AR757" s="174">
        <f t="shared" si="870"/>
        <v>0.0333333333333333</v>
      </c>
      <c r="AS757" s="174">
        <f t="shared" si="870"/>
        <v>0</v>
      </c>
      <c r="AT757" s="174">
        <f t="shared" si="870"/>
        <v>0</v>
      </c>
      <c r="AU757" s="174">
        <f t="shared" si="870"/>
        <v>0</v>
      </c>
      <c r="AV757" s="175">
        <f t="shared" si="823"/>
        <v>1</v>
      </c>
      <c r="AW757" s="176" t="e">
        <f>#REF!/1000</f>
        <v>#REF!</v>
      </c>
      <c r="AX757" s="176" t="e">
        <f>#REF!/1000</f>
        <v>#REF!</v>
      </c>
      <c r="AY757" s="176" t="e">
        <f>#REF!/1000</f>
        <v>#REF!</v>
      </c>
      <c r="AZ757" s="176" t="e">
        <f>#REF!/1000</f>
        <v>#REF!</v>
      </c>
      <c r="BA757" s="176" t="e">
        <f>#REF!/1000</f>
        <v>#REF!</v>
      </c>
      <c r="BB757" s="176" t="e">
        <f>#REF!/1000</f>
        <v>#REF!</v>
      </c>
      <c r="BC757" s="176" t="e">
        <f>#REF!/1000</f>
        <v>#REF!</v>
      </c>
      <c r="BD757" s="176" t="e">
        <f>#REF!/1000</f>
        <v>#REF!</v>
      </c>
      <c r="BE757" s="177" t="e">
        <f>#REF!/1000</f>
        <v>#REF!</v>
      </c>
      <c r="BF757" s="177" t="e">
        <f>#REF!/1000</f>
        <v>#REF!</v>
      </c>
      <c r="BG757" s="178" t="e">
        <f t="shared" si="824"/>
        <v>#REF!</v>
      </c>
    </row>
    <row r="758" ht="16" customHeight="1" spans="1:59">
      <c r="A758" s="22">
        <v>752</v>
      </c>
      <c r="B758" s="39" t="s">
        <v>6532</v>
      </c>
      <c r="C758" s="68" t="s">
        <v>6533</v>
      </c>
      <c r="D758" s="22">
        <v>226</v>
      </c>
      <c r="E758" s="22">
        <v>9</v>
      </c>
      <c r="F758" s="144">
        <v>2411220144</v>
      </c>
      <c r="G758" s="144" t="s">
        <v>3707</v>
      </c>
      <c r="H758" s="144" t="s">
        <v>5312</v>
      </c>
      <c r="I758" s="144" t="s">
        <v>5345</v>
      </c>
      <c r="J758" s="144" t="s">
        <v>5314</v>
      </c>
      <c r="K758" s="144">
        <f t="shared" si="814"/>
        <v>0.05</v>
      </c>
      <c r="L758" s="157">
        <v>0.45</v>
      </c>
      <c r="M758" s="171"/>
      <c r="N758" s="171">
        <v>0.4</v>
      </c>
      <c r="O758" s="171">
        <v>0.566666666666667</v>
      </c>
      <c r="P758" s="171"/>
      <c r="Q758" s="171"/>
      <c r="R758" s="171"/>
      <c r="S758" s="171">
        <v>0.0333333333333333</v>
      </c>
      <c r="T758" s="171"/>
      <c r="U758" s="171"/>
      <c r="V758" s="171"/>
      <c r="W758" s="22">
        <v>9</v>
      </c>
      <c r="X758" s="29">
        <v>53.9377777777778</v>
      </c>
      <c r="Y758" s="29">
        <v>485.44</v>
      </c>
      <c r="Z758" s="36">
        <v>81.27</v>
      </c>
      <c r="AA758" s="36">
        <f t="shared" si="815"/>
        <v>9</v>
      </c>
      <c r="AB758" s="29"/>
      <c r="AC758" s="29" t="e">
        <f t="shared" si="816"/>
        <v>#REF!</v>
      </c>
      <c r="AD758" s="29" t="e">
        <f t="shared" si="817"/>
        <v>#REF!</v>
      </c>
      <c r="AE758" s="172" t="e">
        <f t="shared" si="818"/>
        <v>#REF!</v>
      </c>
      <c r="AF758" s="28"/>
      <c r="AG758" s="24">
        <v>0.3</v>
      </c>
      <c r="AH758" s="173">
        <f t="shared" si="819"/>
        <v>1</v>
      </c>
      <c r="AI758" s="173"/>
      <c r="AJ758" s="173">
        <f t="shared" si="820"/>
        <v>-0.7</v>
      </c>
      <c r="AK758" s="134">
        <f t="shared" si="821"/>
        <v>0.05</v>
      </c>
      <c r="AL758" s="174">
        <f t="shared" ref="AL758:AU758" si="871">M758</f>
        <v>0</v>
      </c>
      <c r="AM758" s="174">
        <f t="shared" si="871"/>
        <v>0.4</v>
      </c>
      <c r="AN758" s="174">
        <f t="shared" si="871"/>
        <v>0.566666666666667</v>
      </c>
      <c r="AO758" s="174">
        <f t="shared" si="871"/>
        <v>0</v>
      </c>
      <c r="AP758" s="174">
        <f t="shared" si="871"/>
        <v>0</v>
      </c>
      <c r="AQ758" s="174">
        <f t="shared" si="871"/>
        <v>0</v>
      </c>
      <c r="AR758" s="174">
        <f t="shared" si="871"/>
        <v>0.0333333333333333</v>
      </c>
      <c r="AS758" s="174">
        <f t="shared" si="871"/>
        <v>0</v>
      </c>
      <c r="AT758" s="174">
        <f t="shared" si="871"/>
        <v>0</v>
      </c>
      <c r="AU758" s="174">
        <f t="shared" si="871"/>
        <v>0</v>
      </c>
      <c r="AV758" s="175">
        <f t="shared" si="823"/>
        <v>1</v>
      </c>
      <c r="AW758" s="176" t="e">
        <f>#REF!/1000</f>
        <v>#REF!</v>
      </c>
      <c r="AX758" s="176" t="e">
        <f>#REF!/1000</f>
        <v>#REF!</v>
      </c>
      <c r="AY758" s="176" t="e">
        <f>#REF!/1000</f>
        <v>#REF!</v>
      </c>
      <c r="AZ758" s="176" t="e">
        <f>#REF!/1000</f>
        <v>#REF!</v>
      </c>
      <c r="BA758" s="176" t="e">
        <f>#REF!/1000</f>
        <v>#REF!</v>
      </c>
      <c r="BB758" s="176" t="e">
        <f>#REF!/1000</f>
        <v>#REF!</v>
      </c>
      <c r="BC758" s="176" t="e">
        <f>#REF!/1000</f>
        <v>#REF!</v>
      </c>
      <c r="BD758" s="176" t="e">
        <f>#REF!/1000</f>
        <v>#REF!</v>
      </c>
      <c r="BE758" s="177" t="e">
        <f>#REF!/1000</f>
        <v>#REF!</v>
      </c>
      <c r="BF758" s="177" t="e">
        <f>#REF!/1000</f>
        <v>#REF!</v>
      </c>
      <c r="BG758" s="178" t="e">
        <f t="shared" si="824"/>
        <v>#REF!</v>
      </c>
    </row>
    <row r="759" ht="16" customHeight="1" spans="1:59">
      <c r="A759" s="22">
        <v>753</v>
      </c>
      <c r="B759" s="39" t="s">
        <v>854</v>
      </c>
      <c r="C759" s="68" t="s">
        <v>855</v>
      </c>
      <c r="D759" s="22">
        <v>226</v>
      </c>
      <c r="E759" s="22">
        <v>3</v>
      </c>
      <c r="F759" s="144">
        <v>2411220141</v>
      </c>
      <c r="G759" s="144" t="s">
        <v>3707</v>
      </c>
      <c r="H759" s="144" t="s">
        <v>5312</v>
      </c>
      <c r="I759" s="144" t="s">
        <v>5345</v>
      </c>
      <c r="J759" s="144" t="s">
        <v>5314</v>
      </c>
      <c r="K759" s="144">
        <f t="shared" si="814"/>
        <v>0.1</v>
      </c>
      <c r="L759" s="157">
        <v>0.3</v>
      </c>
      <c r="M759" s="171">
        <v>0.5</v>
      </c>
      <c r="N759" s="171">
        <v>0.05</v>
      </c>
      <c r="O759" s="171"/>
      <c r="P759" s="171">
        <v>0.22</v>
      </c>
      <c r="Q759" s="171"/>
      <c r="R759" s="171"/>
      <c r="S759" s="171">
        <v>0.1</v>
      </c>
      <c r="T759" s="171">
        <v>0.13</v>
      </c>
      <c r="U759" s="171"/>
      <c r="V759" s="171"/>
      <c r="W759" s="22">
        <v>3</v>
      </c>
      <c r="X759" s="29">
        <v>44.4533333333333</v>
      </c>
      <c r="Y759" s="29">
        <v>133.36</v>
      </c>
      <c r="Z759" s="36">
        <v>52.62</v>
      </c>
      <c r="AA759" s="36">
        <f t="shared" si="815"/>
        <v>3</v>
      </c>
      <c r="AB759" s="29"/>
      <c r="AC759" s="29" t="e">
        <f t="shared" si="816"/>
        <v>#REF!</v>
      </c>
      <c r="AD759" s="29" t="e">
        <f t="shared" si="817"/>
        <v>#REF!</v>
      </c>
      <c r="AE759" s="172" t="e">
        <f t="shared" si="818"/>
        <v>#REF!</v>
      </c>
      <c r="AF759" s="28"/>
      <c r="AG759" s="24">
        <v>1</v>
      </c>
      <c r="AH759" s="173">
        <f t="shared" si="819"/>
        <v>1</v>
      </c>
      <c r="AI759" s="173"/>
      <c r="AJ759" s="173">
        <f t="shared" si="820"/>
        <v>0</v>
      </c>
      <c r="AK759" s="134">
        <f t="shared" si="821"/>
        <v>0.1</v>
      </c>
      <c r="AL759" s="174">
        <f t="shared" ref="AL759:AU759" si="872">M759</f>
        <v>0.5</v>
      </c>
      <c r="AM759" s="174">
        <f t="shared" si="872"/>
        <v>0.05</v>
      </c>
      <c r="AN759" s="174">
        <f t="shared" si="872"/>
        <v>0</v>
      </c>
      <c r="AO759" s="174">
        <f t="shared" si="872"/>
        <v>0.22</v>
      </c>
      <c r="AP759" s="174">
        <f t="shared" si="872"/>
        <v>0</v>
      </c>
      <c r="AQ759" s="174">
        <f t="shared" si="872"/>
        <v>0</v>
      </c>
      <c r="AR759" s="174">
        <f t="shared" si="872"/>
        <v>0.1</v>
      </c>
      <c r="AS759" s="174">
        <f t="shared" si="872"/>
        <v>0.13</v>
      </c>
      <c r="AT759" s="174">
        <f t="shared" si="872"/>
        <v>0</v>
      </c>
      <c r="AU759" s="174">
        <f t="shared" si="872"/>
        <v>0</v>
      </c>
      <c r="AV759" s="175">
        <f t="shared" si="823"/>
        <v>1</v>
      </c>
      <c r="AW759" s="176" t="e">
        <f>#REF!/1000</f>
        <v>#REF!</v>
      </c>
      <c r="AX759" s="176" t="e">
        <f>#REF!/1000</f>
        <v>#REF!</v>
      </c>
      <c r="AY759" s="176" t="e">
        <f>#REF!/1000</f>
        <v>#REF!</v>
      </c>
      <c r="AZ759" s="176" t="e">
        <f>#REF!/1000</f>
        <v>#REF!</v>
      </c>
      <c r="BA759" s="176" t="e">
        <f>#REF!/1000</f>
        <v>#REF!</v>
      </c>
      <c r="BB759" s="176" t="e">
        <f>#REF!/1000</f>
        <v>#REF!</v>
      </c>
      <c r="BC759" s="176" t="e">
        <f>#REF!/1000</f>
        <v>#REF!</v>
      </c>
      <c r="BD759" s="176" t="e">
        <f>#REF!/1000</f>
        <v>#REF!</v>
      </c>
      <c r="BE759" s="177" t="e">
        <f>#REF!/1000</f>
        <v>#REF!</v>
      </c>
      <c r="BF759" s="177" t="e">
        <f>#REF!/1000</f>
        <v>#REF!</v>
      </c>
      <c r="BG759" s="178" t="e">
        <f t="shared" si="824"/>
        <v>#REF!</v>
      </c>
    </row>
    <row r="760" ht="16" customHeight="1" spans="1:59">
      <c r="A760" s="22">
        <v>754</v>
      </c>
      <c r="B760" s="39" t="s">
        <v>6534</v>
      </c>
      <c r="C760" s="68" t="s">
        <v>6535</v>
      </c>
      <c r="D760" s="22">
        <v>226</v>
      </c>
      <c r="E760" s="22">
        <v>8</v>
      </c>
      <c r="F760" s="144">
        <v>2411220331</v>
      </c>
      <c r="G760" s="144" t="s">
        <v>3707</v>
      </c>
      <c r="H760" s="144" t="s">
        <v>5312</v>
      </c>
      <c r="I760" s="144" t="s">
        <v>5345</v>
      </c>
      <c r="J760" s="144" t="s">
        <v>5314</v>
      </c>
      <c r="K760" s="144">
        <f t="shared" si="814"/>
        <v>0.05</v>
      </c>
      <c r="L760" s="157">
        <v>0.4</v>
      </c>
      <c r="M760" s="171"/>
      <c r="N760" s="171">
        <v>0.4</v>
      </c>
      <c r="O760" s="171">
        <v>0.566666666666667</v>
      </c>
      <c r="P760" s="171"/>
      <c r="Q760" s="171"/>
      <c r="R760" s="171"/>
      <c r="S760" s="171">
        <v>0.0333333333333333</v>
      </c>
      <c r="T760" s="171"/>
      <c r="U760" s="171"/>
      <c r="V760" s="171"/>
      <c r="W760" s="22">
        <v>8</v>
      </c>
      <c r="X760" s="29">
        <v>39.55875</v>
      </c>
      <c r="Y760" s="29">
        <v>316.47</v>
      </c>
      <c r="Z760" s="36">
        <v>54.56</v>
      </c>
      <c r="AA760" s="36">
        <f t="shared" si="815"/>
        <v>8</v>
      </c>
      <c r="AB760" s="29"/>
      <c r="AC760" s="29" t="e">
        <f t="shared" si="816"/>
        <v>#REF!</v>
      </c>
      <c r="AD760" s="29" t="e">
        <f t="shared" si="817"/>
        <v>#REF!</v>
      </c>
      <c r="AE760" s="172" t="e">
        <f t="shared" si="818"/>
        <v>#REF!</v>
      </c>
      <c r="AF760" s="28"/>
      <c r="AG760" s="24">
        <v>0.3</v>
      </c>
      <c r="AH760" s="173">
        <f t="shared" si="819"/>
        <v>1</v>
      </c>
      <c r="AI760" s="173"/>
      <c r="AJ760" s="173">
        <f t="shared" si="820"/>
        <v>-0.7</v>
      </c>
      <c r="AK760" s="134">
        <f t="shared" si="821"/>
        <v>0.05</v>
      </c>
      <c r="AL760" s="174">
        <f t="shared" ref="AL760:AU760" si="873">M760</f>
        <v>0</v>
      </c>
      <c r="AM760" s="174">
        <f t="shared" si="873"/>
        <v>0.4</v>
      </c>
      <c r="AN760" s="174">
        <f t="shared" si="873"/>
        <v>0.566666666666667</v>
      </c>
      <c r="AO760" s="174">
        <f t="shared" si="873"/>
        <v>0</v>
      </c>
      <c r="AP760" s="174">
        <f t="shared" si="873"/>
        <v>0</v>
      </c>
      <c r="AQ760" s="174">
        <f t="shared" si="873"/>
        <v>0</v>
      </c>
      <c r="AR760" s="174">
        <f t="shared" si="873"/>
        <v>0.0333333333333333</v>
      </c>
      <c r="AS760" s="174">
        <f t="shared" si="873"/>
        <v>0</v>
      </c>
      <c r="AT760" s="174">
        <f t="shared" si="873"/>
        <v>0</v>
      </c>
      <c r="AU760" s="174">
        <f t="shared" si="873"/>
        <v>0</v>
      </c>
      <c r="AV760" s="175">
        <f t="shared" si="823"/>
        <v>1</v>
      </c>
      <c r="AW760" s="176" t="e">
        <f>#REF!/1000</f>
        <v>#REF!</v>
      </c>
      <c r="AX760" s="176" t="e">
        <f>#REF!/1000</f>
        <v>#REF!</v>
      </c>
      <c r="AY760" s="176" t="e">
        <f>#REF!/1000</f>
        <v>#REF!</v>
      </c>
      <c r="AZ760" s="176" t="e">
        <f>#REF!/1000</f>
        <v>#REF!</v>
      </c>
      <c r="BA760" s="176" t="e">
        <f>#REF!/1000</f>
        <v>#REF!</v>
      </c>
      <c r="BB760" s="176" t="e">
        <f>#REF!/1000</f>
        <v>#REF!</v>
      </c>
      <c r="BC760" s="176" t="e">
        <f>#REF!/1000</f>
        <v>#REF!</v>
      </c>
      <c r="BD760" s="176" t="e">
        <f>#REF!/1000</f>
        <v>#REF!</v>
      </c>
      <c r="BE760" s="177" t="e">
        <f>#REF!/1000</f>
        <v>#REF!</v>
      </c>
      <c r="BF760" s="177" t="e">
        <f>#REF!/1000</f>
        <v>#REF!</v>
      </c>
      <c r="BG760" s="178" t="e">
        <f t="shared" si="824"/>
        <v>#REF!</v>
      </c>
    </row>
    <row r="761" ht="16" customHeight="1" spans="1:59">
      <c r="A761" s="22">
        <v>755</v>
      </c>
      <c r="B761" s="39" t="s">
        <v>851</v>
      </c>
      <c r="C761" s="68" t="s">
        <v>852</v>
      </c>
      <c r="D761" s="22">
        <v>226</v>
      </c>
      <c r="E761" s="22">
        <v>4</v>
      </c>
      <c r="F761" s="144">
        <v>2411220168</v>
      </c>
      <c r="G761" s="144" t="s">
        <v>3707</v>
      </c>
      <c r="H761" s="144" t="s">
        <v>5312</v>
      </c>
      <c r="I761" s="144" t="s">
        <v>5345</v>
      </c>
      <c r="J761" s="144" t="s">
        <v>5314</v>
      </c>
      <c r="K761" s="144">
        <f t="shared" si="814"/>
        <v>0.1</v>
      </c>
      <c r="L761" s="157">
        <v>0.4</v>
      </c>
      <c r="M761" s="171">
        <v>0.5</v>
      </c>
      <c r="N761" s="171">
        <v>0.05</v>
      </c>
      <c r="O761" s="171"/>
      <c r="P761" s="171">
        <v>0.22</v>
      </c>
      <c r="Q761" s="171"/>
      <c r="R761" s="171"/>
      <c r="S761" s="171">
        <v>0.1</v>
      </c>
      <c r="T761" s="171">
        <v>0.13</v>
      </c>
      <c r="U761" s="171"/>
      <c r="V761" s="171"/>
      <c r="W761" s="22">
        <v>4</v>
      </c>
      <c r="X761" s="29">
        <v>37.98</v>
      </c>
      <c r="Y761" s="29">
        <v>151.92</v>
      </c>
      <c r="Z761" s="36">
        <v>77.96</v>
      </c>
      <c r="AA761" s="36">
        <f t="shared" si="815"/>
        <v>4</v>
      </c>
      <c r="AB761" s="29"/>
      <c r="AC761" s="29" t="e">
        <f t="shared" si="816"/>
        <v>#REF!</v>
      </c>
      <c r="AD761" s="29" t="e">
        <f t="shared" si="817"/>
        <v>#REF!</v>
      </c>
      <c r="AE761" s="172" t="e">
        <f t="shared" si="818"/>
        <v>#REF!</v>
      </c>
      <c r="AF761" s="28"/>
      <c r="AG761" s="24">
        <v>1</v>
      </c>
      <c r="AH761" s="173">
        <f t="shared" si="819"/>
        <v>1</v>
      </c>
      <c r="AI761" s="173"/>
      <c r="AJ761" s="173">
        <f t="shared" si="820"/>
        <v>0</v>
      </c>
      <c r="AK761" s="134">
        <f t="shared" si="821"/>
        <v>0.1</v>
      </c>
      <c r="AL761" s="174">
        <f t="shared" ref="AL761:AU761" si="874">M761</f>
        <v>0.5</v>
      </c>
      <c r="AM761" s="174">
        <f t="shared" si="874"/>
        <v>0.05</v>
      </c>
      <c r="AN761" s="174">
        <f t="shared" si="874"/>
        <v>0</v>
      </c>
      <c r="AO761" s="174">
        <f t="shared" si="874"/>
        <v>0.22</v>
      </c>
      <c r="AP761" s="174">
        <f t="shared" si="874"/>
        <v>0</v>
      </c>
      <c r="AQ761" s="174">
        <f t="shared" si="874"/>
        <v>0</v>
      </c>
      <c r="AR761" s="174">
        <f t="shared" si="874"/>
        <v>0.1</v>
      </c>
      <c r="AS761" s="174">
        <f t="shared" si="874"/>
        <v>0.13</v>
      </c>
      <c r="AT761" s="174">
        <f t="shared" si="874"/>
        <v>0</v>
      </c>
      <c r="AU761" s="174">
        <f t="shared" si="874"/>
        <v>0</v>
      </c>
      <c r="AV761" s="175">
        <f t="shared" si="823"/>
        <v>1</v>
      </c>
      <c r="AW761" s="176" t="e">
        <f>#REF!/1000</f>
        <v>#REF!</v>
      </c>
      <c r="AX761" s="176" t="e">
        <f>#REF!/1000</f>
        <v>#REF!</v>
      </c>
      <c r="AY761" s="176" t="e">
        <f>#REF!/1000</f>
        <v>#REF!</v>
      </c>
      <c r="AZ761" s="176" t="e">
        <f>#REF!/1000</f>
        <v>#REF!</v>
      </c>
      <c r="BA761" s="176" t="e">
        <f>#REF!/1000</f>
        <v>#REF!</v>
      </c>
      <c r="BB761" s="176" t="e">
        <f>#REF!/1000</f>
        <v>#REF!</v>
      </c>
      <c r="BC761" s="176" t="e">
        <f>#REF!/1000</f>
        <v>#REF!</v>
      </c>
      <c r="BD761" s="176" t="e">
        <f>#REF!/1000</f>
        <v>#REF!</v>
      </c>
      <c r="BE761" s="177" t="e">
        <f>#REF!/1000</f>
        <v>#REF!</v>
      </c>
      <c r="BF761" s="177" t="e">
        <f>#REF!/1000</f>
        <v>#REF!</v>
      </c>
      <c r="BG761" s="178" t="e">
        <f t="shared" si="824"/>
        <v>#REF!</v>
      </c>
    </row>
    <row r="762" ht="16" customHeight="1" spans="1:59">
      <c r="A762" s="22">
        <v>756</v>
      </c>
      <c r="B762" s="39" t="s">
        <v>1662</v>
      </c>
      <c r="C762" s="68" t="s">
        <v>1663</v>
      </c>
      <c r="D762" s="22">
        <v>226</v>
      </c>
      <c r="E762" s="22">
        <v>4</v>
      </c>
      <c r="F762" s="144">
        <v>2411220373</v>
      </c>
      <c r="G762" s="144" t="s">
        <v>3707</v>
      </c>
      <c r="H762" s="144" t="s">
        <v>5312</v>
      </c>
      <c r="I762" s="144" t="s">
        <v>5345</v>
      </c>
      <c r="J762" s="144" t="s">
        <v>5314</v>
      </c>
      <c r="K762" s="144">
        <f t="shared" si="814"/>
        <v>0.05</v>
      </c>
      <c r="L762" s="157">
        <v>0.2</v>
      </c>
      <c r="M762" s="171"/>
      <c r="N762" s="171">
        <v>0.4</v>
      </c>
      <c r="O762" s="171">
        <v>0.566666666666667</v>
      </c>
      <c r="P762" s="171"/>
      <c r="Q762" s="171"/>
      <c r="R762" s="171"/>
      <c r="S762" s="171">
        <v>0.0333333333333333</v>
      </c>
      <c r="T762" s="171"/>
      <c r="U762" s="171"/>
      <c r="V762" s="171"/>
      <c r="W762" s="22">
        <v>4</v>
      </c>
      <c r="X762" s="29">
        <v>36.795</v>
      </c>
      <c r="Y762" s="29">
        <v>147.18</v>
      </c>
      <c r="Z762" s="36">
        <v>24.4</v>
      </c>
      <c r="AA762" s="36">
        <f t="shared" si="815"/>
        <v>4</v>
      </c>
      <c r="AB762" s="29"/>
      <c r="AC762" s="29" t="e">
        <f t="shared" si="816"/>
        <v>#REF!</v>
      </c>
      <c r="AD762" s="29" t="e">
        <f t="shared" si="817"/>
        <v>#REF!</v>
      </c>
      <c r="AE762" s="172" t="e">
        <f t="shared" si="818"/>
        <v>#REF!</v>
      </c>
      <c r="AF762" s="28"/>
      <c r="AG762" s="24">
        <v>0.3</v>
      </c>
      <c r="AH762" s="173">
        <f t="shared" si="819"/>
        <v>1</v>
      </c>
      <c r="AI762" s="173"/>
      <c r="AJ762" s="173">
        <f t="shared" si="820"/>
        <v>-0.7</v>
      </c>
      <c r="AK762" s="134">
        <f t="shared" si="821"/>
        <v>0.05</v>
      </c>
      <c r="AL762" s="174">
        <f t="shared" ref="AL762:AU762" si="875">M762</f>
        <v>0</v>
      </c>
      <c r="AM762" s="174">
        <f t="shared" si="875"/>
        <v>0.4</v>
      </c>
      <c r="AN762" s="174">
        <f t="shared" si="875"/>
        <v>0.566666666666667</v>
      </c>
      <c r="AO762" s="174">
        <f t="shared" si="875"/>
        <v>0</v>
      </c>
      <c r="AP762" s="174">
        <f t="shared" si="875"/>
        <v>0</v>
      </c>
      <c r="AQ762" s="174">
        <f t="shared" si="875"/>
        <v>0</v>
      </c>
      <c r="AR762" s="174">
        <f t="shared" si="875"/>
        <v>0.0333333333333333</v>
      </c>
      <c r="AS762" s="174">
        <f t="shared" si="875"/>
        <v>0</v>
      </c>
      <c r="AT762" s="174">
        <f t="shared" si="875"/>
        <v>0</v>
      </c>
      <c r="AU762" s="174">
        <f t="shared" si="875"/>
        <v>0</v>
      </c>
      <c r="AV762" s="175">
        <f t="shared" si="823"/>
        <v>1</v>
      </c>
      <c r="AW762" s="176" t="e">
        <f>#REF!/1000</f>
        <v>#REF!</v>
      </c>
      <c r="AX762" s="176" t="e">
        <f>#REF!/1000</f>
        <v>#REF!</v>
      </c>
      <c r="AY762" s="176" t="e">
        <f>#REF!/1000</f>
        <v>#REF!</v>
      </c>
      <c r="AZ762" s="176" t="e">
        <f>#REF!/1000</f>
        <v>#REF!</v>
      </c>
      <c r="BA762" s="176" t="e">
        <f>#REF!/1000</f>
        <v>#REF!</v>
      </c>
      <c r="BB762" s="176" t="e">
        <f>#REF!/1000</f>
        <v>#REF!</v>
      </c>
      <c r="BC762" s="176" t="e">
        <f>#REF!/1000</f>
        <v>#REF!</v>
      </c>
      <c r="BD762" s="176" t="e">
        <f>#REF!/1000</f>
        <v>#REF!</v>
      </c>
      <c r="BE762" s="177" t="e">
        <f>#REF!/1000</f>
        <v>#REF!</v>
      </c>
      <c r="BF762" s="177" t="e">
        <f>#REF!/1000</f>
        <v>#REF!</v>
      </c>
      <c r="BG762" s="178" t="e">
        <f t="shared" si="824"/>
        <v>#REF!</v>
      </c>
    </row>
    <row r="763" ht="16" customHeight="1" spans="1:59">
      <c r="A763" s="22">
        <v>757</v>
      </c>
      <c r="B763" s="39" t="s">
        <v>71</v>
      </c>
      <c r="C763" s="68" t="s">
        <v>850</v>
      </c>
      <c r="D763" s="22">
        <v>226</v>
      </c>
      <c r="E763" s="22">
        <v>7</v>
      </c>
      <c r="F763" s="144">
        <v>2411220152</v>
      </c>
      <c r="G763" s="144" t="s">
        <v>3707</v>
      </c>
      <c r="H763" s="144" t="s">
        <v>5312</v>
      </c>
      <c r="I763" s="144" t="s">
        <v>5345</v>
      </c>
      <c r="J763" s="144" t="s">
        <v>5314</v>
      </c>
      <c r="K763" s="144">
        <f t="shared" si="814"/>
        <v>0.1</v>
      </c>
      <c r="L763" s="157">
        <v>0.7</v>
      </c>
      <c r="M763" s="171">
        <v>0.5</v>
      </c>
      <c r="N763" s="171">
        <v>0.05</v>
      </c>
      <c r="O763" s="171"/>
      <c r="P763" s="171">
        <v>0.22</v>
      </c>
      <c r="Q763" s="171"/>
      <c r="R763" s="171"/>
      <c r="S763" s="171">
        <v>0.1</v>
      </c>
      <c r="T763" s="171">
        <v>0.13</v>
      </c>
      <c r="U763" s="171"/>
      <c r="V763" s="171"/>
      <c r="W763" s="22">
        <v>7</v>
      </c>
      <c r="X763" s="29">
        <v>31.7128571428571</v>
      </c>
      <c r="Y763" s="29">
        <v>221.99</v>
      </c>
      <c r="Z763" s="36">
        <v>122.78</v>
      </c>
      <c r="AA763" s="36">
        <f t="shared" si="815"/>
        <v>7</v>
      </c>
      <c r="AB763" s="29"/>
      <c r="AC763" s="29" t="e">
        <f t="shared" si="816"/>
        <v>#REF!</v>
      </c>
      <c r="AD763" s="29" t="e">
        <f t="shared" si="817"/>
        <v>#REF!</v>
      </c>
      <c r="AE763" s="172" t="e">
        <f t="shared" si="818"/>
        <v>#REF!</v>
      </c>
      <c r="AF763" s="28"/>
      <c r="AG763" s="24">
        <v>1</v>
      </c>
      <c r="AH763" s="173">
        <f t="shared" si="819"/>
        <v>1</v>
      </c>
      <c r="AI763" s="173"/>
      <c r="AJ763" s="173">
        <f t="shared" si="820"/>
        <v>0</v>
      </c>
      <c r="AK763" s="134">
        <f t="shared" si="821"/>
        <v>0.1</v>
      </c>
      <c r="AL763" s="174">
        <f t="shared" ref="AL763:AU763" si="876">M763</f>
        <v>0.5</v>
      </c>
      <c r="AM763" s="174">
        <f t="shared" si="876"/>
        <v>0.05</v>
      </c>
      <c r="AN763" s="174">
        <f t="shared" si="876"/>
        <v>0</v>
      </c>
      <c r="AO763" s="174">
        <f t="shared" si="876"/>
        <v>0.22</v>
      </c>
      <c r="AP763" s="174">
        <f t="shared" si="876"/>
        <v>0</v>
      </c>
      <c r="AQ763" s="174">
        <f t="shared" si="876"/>
        <v>0</v>
      </c>
      <c r="AR763" s="174">
        <f t="shared" si="876"/>
        <v>0.1</v>
      </c>
      <c r="AS763" s="174">
        <f t="shared" si="876"/>
        <v>0.13</v>
      </c>
      <c r="AT763" s="174">
        <f t="shared" si="876"/>
        <v>0</v>
      </c>
      <c r="AU763" s="174">
        <f t="shared" si="876"/>
        <v>0</v>
      </c>
      <c r="AV763" s="175">
        <f t="shared" si="823"/>
        <v>1</v>
      </c>
      <c r="AW763" s="176" t="e">
        <f>#REF!/1000</f>
        <v>#REF!</v>
      </c>
      <c r="AX763" s="176" t="e">
        <f>#REF!/1000</f>
        <v>#REF!</v>
      </c>
      <c r="AY763" s="176" t="e">
        <f>#REF!/1000</f>
        <v>#REF!</v>
      </c>
      <c r="AZ763" s="176" t="e">
        <f>#REF!/1000</f>
        <v>#REF!</v>
      </c>
      <c r="BA763" s="176" t="e">
        <f>#REF!/1000</f>
        <v>#REF!</v>
      </c>
      <c r="BB763" s="176" t="e">
        <f>#REF!/1000</f>
        <v>#REF!</v>
      </c>
      <c r="BC763" s="176" t="e">
        <f>#REF!/1000</f>
        <v>#REF!</v>
      </c>
      <c r="BD763" s="176" t="e">
        <f>#REF!/1000</f>
        <v>#REF!</v>
      </c>
      <c r="BE763" s="177" t="e">
        <f>#REF!/1000</f>
        <v>#REF!</v>
      </c>
      <c r="BF763" s="177" t="e">
        <f>#REF!/1000</f>
        <v>#REF!</v>
      </c>
      <c r="BG763" s="178" t="e">
        <f t="shared" si="824"/>
        <v>#REF!</v>
      </c>
    </row>
    <row r="764" ht="16" customHeight="1" spans="1:59">
      <c r="A764" s="22">
        <v>758</v>
      </c>
      <c r="B764" s="39" t="s">
        <v>6536</v>
      </c>
      <c r="C764" s="68" t="s">
        <v>6537</v>
      </c>
      <c r="D764" s="22">
        <v>226</v>
      </c>
      <c r="E764" s="22">
        <v>18</v>
      </c>
      <c r="F764" s="144">
        <v>2411220330</v>
      </c>
      <c r="G764" s="144" t="s">
        <v>3707</v>
      </c>
      <c r="H764" s="144" t="s">
        <v>5312</v>
      </c>
      <c r="I764" s="144" t="s">
        <v>5345</v>
      </c>
      <c r="J764" s="144" t="s">
        <v>5314</v>
      </c>
      <c r="K764" s="144">
        <f t="shared" si="814"/>
        <v>0.05</v>
      </c>
      <c r="L764" s="157">
        <v>0.9</v>
      </c>
      <c r="M764" s="171"/>
      <c r="N764" s="171">
        <v>0.4</v>
      </c>
      <c r="O764" s="171">
        <v>0.566666666666667</v>
      </c>
      <c r="P764" s="171"/>
      <c r="Q764" s="171"/>
      <c r="R764" s="171"/>
      <c r="S764" s="171">
        <v>0.0333333333333333</v>
      </c>
      <c r="T764" s="171"/>
      <c r="U764" s="171"/>
      <c r="V764" s="171"/>
      <c r="W764" s="22">
        <v>18</v>
      </c>
      <c r="X764" s="29">
        <v>31.4638888888889</v>
      </c>
      <c r="Y764" s="29">
        <v>566.35</v>
      </c>
      <c r="Z764" s="36">
        <v>87.66</v>
      </c>
      <c r="AA764" s="36">
        <f t="shared" si="815"/>
        <v>18</v>
      </c>
      <c r="AB764" s="29"/>
      <c r="AC764" s="29" t="e">
        <f t="shared" si="816"/>
        <v>#REF!</v>
      </c>
      <c r="AD764" s="29" t="e">
        <f t="shared" si="817"/>
        <v>#REF!</v>
      </c>
      <c r="AE764" s="172" t="e">
        <f t="shared" si="818"/>
        <v>#REF!</v>
      </c>
      <c r="AF764" s="28"/>
      <c r="AG764" s="24">
        <v>0.3</v>
      </c>
      <c r="AH764" s="173">
        <f t="shared" si="819"/>
        <v>1</v>
      </c>
      <c r="AI764" s="173"/>
      <c r="AJ764" s="173">
        <f t="shared" si="820"/>
        <v>-0.7</v>
      </c>
      <c r="AK764" s="134">
        <f t="shared" si="821"/>
        <v>0.05</v>
      </c>
      <c r="AL764" s="174">
        <f t="shared" ref="AL764:AU764" si="877">M764</f>
        <v>0</v>
      </c>
      <c r="AM764" s="174">
        <f t="shared" si="877"/>
        <v>0.4</v>
      </c>
      <c r="AN764" s="174">
        <f t="shared" si="877"/>
        <v>0.566666666666667</v>
      </c>
      <c r="AO764" s="174">
        <f t="shared" si="877"/>
        <v>0</v>
      </c>
      <c r="AP764" s="174">
        <f t="shared" si="877"/>
        <v>0</v>
      </c>
      <c r="AQ764" s="174">
        <f t="shared" si="877"/>
        <v>0</v>
      </c>
      <c r="AR764" s="174">
        <f t="shared" si="877"/>
        <v>0.0333333333333333</v>
      </c>
      <c r="AS764" s="174">
        <f t="shared" si="877"/>
        <v>0</v>
      </c>
      <c r="AT764" s="174">
        <f t="shared" si="877"/>
        <v>0</v>
      </c>
      <c r="AU764" s="174">
        <f t="shared" si="877"/>
        <v>0</v>
      </c>
      <c r="AV764" s="175">
        <f t="shared" si="823"/>
        <v>1</v>
      </c>
      <c r="AW764" s="176" t="e">
        <f>#REF!/1000</f>
        <v>#REF!</v>
      </c>
      <c r="AX764" s="176" t="e">
        <f>#REF!/1000</f>
        <v>#REF!</v>
      </c>
      <c r="AY764" s="176" t="e">
        <f>#REF!/1000</f>
        <v>#REF!</v>
      </c>
      <c r="AZ764" s="176" t="e">
        <f>#REF!/1000</f>
        <v>#REF!</v>
      </c>
      <c r="BA764" s="176" t="e">
        <f>#REF!/1000</f>
        <v>#REF!</v>
      </c>
      <c r="BB764" s="176" t="e">
        <f>#REF!/1000</f>
        <v>#REF!</v>
      </c>
      <c r="BC764" s="176" t="e">
        <f>#REF!/1000</f>
        <v>#REF!</v>
      </c>
      <c r="BD764" s="176" t="e">
        <f>#REF!/1000</f>
        <v>#REF!</v>
      </c>
      <c r="BE764" s="177" t="e">
        <f>#REF!/1000</f>
        <v>#REF!</v>
      </c>
      <c r="BF764" s="177" t="e">
        <f>#REF!/1000</f>
        <v>#REF!</v>
      </c>
      <c r="BG764" s="178" t="e">
        <f t="shared" si="824"/>
        <v>#REF!</v>
      </c>
    </row>
    <row r="765" ht="16" customHeight="1" spans="1:59">
      <c r="A765" s="22">
        <v>759</v>
      </c>
      <c r="B765" s="39" t="s">
        <v>6538</v>
      </c>
      <c r="C765" s="68" t="s">
        <v>6539</v>
      </c>
      <c r="D765" s="22">
        <v>226</v>
      </c>
      <c r="E765" s="22">
        <v>111</v>
      </c>
      <c r="F765" s="144">
        <v>2411220350</v>
      </c>
      <c r="G765" s="144" t="s">
        <v>3707</v>
      </c>
      <c r="H765" s="144" t="s">
        <v>5312</v>
      </c>
      <c r="I765" s="144" t="s">
        <v>5345</v>
      </c>
      <c r="J765" s="144" t="s">
        <v>5314</v>
      </c>
      <c r="K765" s="144">
        <f t="shared" si="814"/>
        <v>1</v>
      </c>
      <c r="L765" s="157">
        <v>111</v>
      </c>
      <c r="M765" s="171">
        <v>0.04</v>
      </c>
      <c r="N765" s="171">
        <v>0.15</v>
      </c>
      <c r="O765" s="171">
        <v>0.45</v>
      </c>
      <c r="P765" s="171">
        <v>0.02</v>
      </c>
      <c r="Q765" s="171"/>
      <c r="R765" s="171">
        <v>0.01</v>
      </c>
      <c r="S765" s="171">
        <v>0.25</v>
      </c>
      <c r="T765" s="171">
        <v>0.08</v>
      </c>
      <c r="U765" s="171"/>
      <c r="V765" s="171"/>
      <c r="W765" s="22">
        <v>111</v>
      </c>
      <c r="X765" s="29">
        <v>27.6874774774775</v>
      </c>
      <c r="Y765" s="29">
        <v>3073.31</v>
      </c>
      <c r="Z765" s="36">
        <v>540.57</v>
      </c>
      <c r="AA765" s="36">
        <f t="shared" si="815"/>
        <v>111</v>
      </c>
      <c r="AB765" s="29"/>
      <c r="AC765" s="29" t="e">
        <f t="shared" si="816"/>
        <v>#REF!</v>
      </c>
      <c r="AD765" s="29" t="e">
        <f t="shared" si="817"/>
        <v>#REF!</v>
      </c>
      <c r="AE765" s="172" t="e">
        <f t="shared" si="818"/>
        <v>#REF!</v>
      </c>
      <c r="AF765" s="28"/>
      <c r="AG765" s="24">
        <v>3</v>
      </c>
      <c r="AH765" s="173">
        <f t="shared" si="819"/>
        <v>1</v>
      </c>
      <c r="AI765" s="173"/>
      <c r="AJ765" s="173">
        <f t="shared" si="820"/>
        <v>2</v>
      </c>
      <c r="AK765" s="134">
        <f t="shared" si="821"/>
        <v>1</v>
      </c>
      <c r="AL765" s="174">
        <f t="shared" ref="AL765:AU765" si="878">M765</f>
        <v>0.04</v>
      </c>
      <c r="AM765" s="174">
        <f t="shared" si="878"/>
        <v>0.15</v>
      </c>
      <c r="AN765" s="174">
        <f t="shared" si="878"/>
        <v>0.45</v>
      </c>
      <c r="AO765" s="174">
        <f t="shared" si="878"/>
        <v>0.02</v>
      </c>
      <c r="AP765" s="174">
        <f t="shared" si="878"/>
        <v>0</v>
      </c>
      <c r="AQ765" s="174">
        <f t="shared" si="878"/>
        <v>0.01</v>
      </c>
      <c r="AR765" s="174">
        <f t="shared" si="878"/>
        <v>0.25</v>
      </c>
      <c r="AS765" s="174">
        <f t="shared" si="878"/>
        <v>0.08</v>
      </c>
      <c r="AT765" s="174">
        <f t="shared" si="878"/>
        <v>0</v>
      </c>
      <c r="AU765" s="174">
        <f t="shared" si="878"/>
        <v>0</v>
      </c>
      <c r="AV765" s="175">
        <f t="shared" si="823"/>
        <v>1</v>
      </c>
      <c r="AW765" s="176" t="e">
        <f>#REF!/1000</f>
        <v>#REF!</v>
      </c>
      <c r="AX765" s="176" t="e">
        <f>#REF!/1000</f>
        <v>#REF!</v>
      </c>
      <c r="AY765" s="176" t="e">
        <f>#REF!/1000</f>
        <v>#REF!</v>
      </c>
      <c r="AZ765" s="176" t="e">
        <f>#REF!/1000</f>
        <v>#REF!</v>
      </c>
      <c r="BA765" s="176" t="e">
        <f>#REF!/1000</f>
        <v>#REF!</v>
      </c>
      <c r="BB765" s="176" t="e">
        <f>#REF!/1000</f>
        <v>#REF!</v>
      </c>
      <c r="BC765" s="176" t="e">
        <f>#REF!/1000</f>
        <v>#REF!</v>
      </c>
      <c r="BD765" s="176" t="e">
        <f>#REF!/1000</f>
        <v>#REF!</v>
      </c>
      <c r="BE765" s="177" t="e">
        <f>#REF!/1000</f>
        <v>#REF!</v>
      </c>
      <c r="BF765" s="177" t="e">
        <f>#REF!/1000</f>
        <v>#REF!</v>
      </c>
      <c r="BG765" s="178" t="e">
        <f t="shared" si="824"/>
        <v>#REF!</v>
      </c>
    </row>
    <row r="766" ht="16" customHeight="1" spans="1:59">
      <c r="A766" s="22">
        <v>760</v>
      </c>
      <c r="B766" s="39" t="s">
        <v>1135</v>
      </c>
      <c r="C766" s="68" t="s">
        <v>1136</v>
      </c>
      <c r="D766" s="22">
        <v>226</v>
      </c>
      <c r="E766" s="22">
        <v>18</v>
      </c>
      <c r="F766" s="144">
        <v>2411220370</v>
      </c>
      <c r="G766" s="144" t="s">
        <v>3707</v>
      </c>
      <c r="H766" s="144" t="s">
        <v>3707</v>
      </c>
      <c r="I766" s="144" t="s">
        <v>5345</v>
      </c>
      <c r="J766" s="144" t="s">
        <v>5314</v>
      </c>
      <c r="K766" s="144">
        <f t="shared" si="814"/>
        <v>0.3</v>
      </c>
      <c r="L766" s="157">
        <v>5.4</v>
      </c>
      <c r="M766" s="171"/>
      <c r="N766" s="171">
        <v>0.5</v>
      </c>
      <c r="O766" s="171">
        <v>0.3</v>
      </c>
      <c r="P766" s="171"/>
      <c r="Q766" s="171"/>
      <c r="R766" s="171">
        <v>0.2</v>
      </c>
      <c r="S766" s="171"/>
      <c r="T766" s="171"/>
      <c r="U766" s="171"/>
      <c r="V766" s="171"/>
      <c r="W766" s="22">
        <v>18</v>
      </c>
      <c r="X766" s="29">
        <v>25.7466666666667</v>
      </c>
      <c r="Y766" s="29">
        <v>463.44</v>
      </c>
      <c r="Z766" s="36">
        <v>76.86</v>
      </c>
      <c r="AA766" s="36">
        <f t="shared" si="815"/>
        <v>18</v>
      </c>
      <c r="AB766" s="29"/>
      <c r="AC766" s="29" t="e">
        <f t="shared" si="816"/>
        <v>#REF!</v>
      </c>
      <c r="AD766" s="29" t="e">
        <f t="shared" si="817"/>
        <v>#REF!</v>
      </c>
      <c r="AE766" s="172" t="e">
        <f t="shared" si="818"/>
        <v>#REF!</v>
      </c>
      <c r="AF766" s="28"/>
      <c r="AG766" s="24">
        <v>0.5</v>
      </c>
      <c r="AH766" s="173">
        <f t="shared" si="819"/>
        <v>1</v>
      </c>
      <c r="AI766" s="173"/>
      <c r="AJ766" s="173">
        <f t="shared" si="820"/>
        <v>-0.5</v>
      </c>
      <c r="AK766" s="134">
        <f t="shared" si="821"/>
        <v>0.3</v>
      </c>
      <c r="AL766" s="174">
        <f t="shared" ref="AL766:AU766" si="879">M766</f>
        <v>0</v>
      </c>
      <c r="AM766" s="174">
        <f t="shared" si="879"/>
        <v>0.5</v>
      </c>
      <c r="AN766" s="174">
        <f t="shared" si="879"/>
        <v>0.3</v>
      </c>
      <c r="AO766" s="174">
        <f t="shared" si="879"/>
        <v>0</v>
      </c>
      <c r="AP766" s="174">
        <f t="shared" si="879"/>
        <v>0</v>
      </c>
      <c r="AQ766" s="174">
        <f t="shared" si="879"/>
        <v>0.2</v>
      </c>
      <c r="AR766" s="174">
        <f t="shared" si="879"/>
        <v>0</v>
      </c>
      <c r="AS766" s="174">
        <f t="shared" si="879"/>
        <v>0</v>
      </c>
      <c r="AT766" s="174">
        <f t="shared" si="879"/>
        <v>0</v>
      </c>
      <c r="AU766" s="174">
        <f t="shared" si="879"/>
        <v>0</v>
      </c>
      <c r="AV766" s="175">
        <f t="shared" si="823"/>
        <v>1</v>
      </c>
      <c r="AW766" s="176" t="e">
        <f>#REF!/1000</f>
        <v>#REF!</v>
      </c>
      <c r="AX766" s="176" t="e">
        <f>#REF!/1000</f>
        <v>#REF!</v>
      </c>
      <c r="AY766" s="176" t="e">
        <f>#REF!/1000</f>
        <v>#REF!</v>
      </c>
      <c r="AZ766" s="176" t="e">
        <f>#REF!/1000</f>
        <v>#REF!</v>
      </c>
      <c r="BA766" s="176" t="e">
        <f>#REF!/1000</f>
        <v>#REF!</v>
      </c>
      <c r="BB766" s="176" t="e">
        <f>#REF!/1000</f>
        <v>#REF!</v>
      </c>
      <c r="BC766" s="176" t="e">
        <f>#REF!/1000</f>
        <v>#REF!</v>
      </c>
      <c r="BD766" s="176" t="e">
        <f>#REF!/1000</f>
        <v>#REF!</v>
      </c>
      <c r="BE766" s="177" t="e">
        <f>#REF!/1000</f>
        <v>#REF!</v>
      </c>
      <c r="BF766" s="177" t="e">
        <f>#REF!/1000</f>
        <v>#REF!</v>
      </c>
      <c r="BG766" s="178" t="e">
        <f t="shared" si="824"/>
        <v>#REF!</v>
      </c>
    </row>
    <row r="767" ht="16" customHeight="1" spans="1:59">
      <c r="A767" s="22">
        <v>761</v>
      </c>
      <c r="B767" s="39" t="s">
        <v>1153</v>
      </c>
      <c r="C767" s="68" t="s">
        <v>1154</v>
      </c>
      <c r="D767" s="22">
        <v>226</v>
      </c>
      <c r="E767" s="22">
        <v>1</v>
      </c>
      <c r="F767" s="144">
        <v>2411220151</v>
      </c>
      <c r="G767" s="144" t="s">
        <v>3707</v>
      </c>
      <c r="H767" s="144" t="s">
        <v>5312</v>
      </c>
      <c r="I767" s="144" t="s">
        <v>5345</v>
      </c>
      <c r="J767" s="144" t="s">
        <v>5314</v>
      </c>
      <c r="K767" s="144">
        <f t="shared" si="814"/>
        <v>0.3</v>
      </c>
      <c r="L767" s="157">
        <v>0.3</v>
      </c>
      <c r="M767" s="171"/>
      <c r="N767" s="171">
        <v>0.5</v>
      </c>
      <c r="O767" s="171">
        <v>0.3</v>
      </c>
      <c r="P767" s="171"/>
      <c r="Q767" s="171"/>
      <c r="R767" s="171">
        <v>0.2</v>
      </c>
      <c r="S767" s="171"/>
      <c r="T767" s="171"/>
      <c r="U767" s="171"/>
      <c r="V767" s="171"/>
      <c r="W767" s="22">
        <v>1</v>
      </c>
      <c r="X767" s="29">
        <v>15.42</v>
      </c>
      <c r="Y767" s="29">
        <v>15.42</v>
      </c>
      <c r="Z767" s="36">
        <v>9.75</v>
      </c>
      <c r="AA767" s="36">
        <f t="shared" si="815"/>
        <v>1</v>
      </c>
      <c r="AB767" s="29"/>
      <c r="AC767" s="29" t="e">
        <f t="shared" si="816"/>
        <v>#REF!</v>
      </c>
      <c r="AD767" s="29" t="e">
        <f t="shared" si="817"/>
        <v>#REF!</v>
      </c>
      <c r="AE767" s="172" t="e">
        <f t="shared" si="818"/>
        <v>#REF!</v>
      </c>
      <c r="AF767" s="28"/>
      <c r="AG767" s="24">
        <v>0.5</v>
      </c>
      <c r="AH767" s="173">
        <f t="shared" si="819"/>
        <v>1</v>
      </c>
      <c r="AI767" s="173"/>
      <c r="AJ767" s="173">
        <f t="shared" si="820"/>
        <v>-0.5</v>
      </c>
      <c r="AK767" s="134">
        <f t="shared" si="821"/>
        <v>0.3</v>
      </c>
      <c r="AL767" s="174">
        <f t="shared" ref="AL767:AU767" si="880">M767</f>
        <v>0</v>
      </c>
      <c r="AM767" s="174">
        <f t="shared" si="880"/>
        <v>0.5</v>
      </c>
      <c r="AN767" s="174">
        <f t="shared" si="880"/>
        <v>0.3</v>
      </c>
      <c r="AO767" s="174">
        <f t="shared" si="880"/>
        <v>0</v>
      </c>
      <c r="AP767" s="174">
        <f t="shared" si="880"/>
        <v>0</v>
      </c>
      <c r="AQ767" s="174">
        <f t="shared" si="880"/>
        <v>0.2</v>
      </c>
      <c r="AR767" s="174">
        <f t="shared" si="880"/>
        <v>0</v>
      </c>
      <c r="AS767" s="174">
        <f t="shared" si="880"/>
        <v>0</v>
      </c>
      <c r="AT767" s="174">
        <f t="shared" si="880"/>
        <v>0</v>
      </c>
      <c r="AU767" s="174">
        <f t="shared" si="880"/>
        <v>0</v>
      </c>
      <c r="AV767" s="175">
        <f t="shared" si="823"/>
        <v>1</v>
      </c>
      <c r="AW767" s="176" t="e">
        <f>#REF!/1000</f>
        <v>#REF!</v>
      </c>
      <c r="AX767" s="176" t="e">
        <f>#REF!/1000</f>
        <v>#REF!</v>
      </c>
      <c r="AY767" s="176" t="e">
        <f>#REF!/1000</f>
        <v>#REF!</v>
      </c>
      <c r="AZ767" s="176" t="e">
        <f>#REF!/1000</f>
        <v>#REF!</v>
      </c>
      <c r="BA767" s="176" t="e">
        <f>#REF!/1000</f>
        <v>#REF!</v>
      </c>
      <c r="BB767" s="176" t="e">
        <f>#REF!/1000</f>
        <v>#REF!</v>
      </c>
      <c r="BC767" s="176" t="e">
        <f>#REF!/1000</f>
        <v>#REF!</v>
      </c>
      <c r="BD767" s="176" t="e">
        <f>#REF!/1000</f>
        <v>#REF!</v>
      </c>
      <c r="BE767" s="177" t="e">
        <f>#REF!/1000</f>
        <v>#REF!</v>
      </c>
      <c r="BF767" s="177" t="e">
        <f>#REF!/1000</f>
        <v>#REF!</v>
      </c>
      <c r="BG767" s="178" t="e">
        <f t="shared" si="824"/>
        <v>#REF!</v>
      </c>
    </row>
    <row r="768" ht="16" customHeight="1" spans="1:59">
      <c r="A768" s="22">
        <v>762</v>
      </c>
      <c r="B768" s="39" t="s">
        <v>6540</v>
      </c>
      <c r="C768" s="68" t="s">
        <v>6541</v>
      </c>
      <c r="D768" s="22">
        <v>130</v>
      </c>
      <c r="E768" s="22">
        <v>1</v>
      </c>
      <c r="F768" s="144">
        <v>2411220140</v>
      </c>
      <c r="G768" s="144" t="s">
        <v>3707</v>
      </c>
      <c r="H768" s="144" t="s">
        <v>5312</v>
      </c>
      <c r="I768" s="144" t="s">
        <v>5345</v>
      </c>
      <c r="J768" s="144" t="s">
        <v>5314</v>
      </c>
      <c r="K768" s="144">
        <f t="shared" si="814"/>
        <v>0.02</v>
      </c>
      <c r="L768" s="157">
        <v>0.02</v>
      </c>
      <c r="M768" s="171"/>
      <c r="N768" s="171">
        <v>0.4</v>
      </c>
      <c r="O768" s="171">
        <v>0.566666666666667</v>
      </c>
      <c r="P768" s="171"/>
      <c r="Q768" s="171"/>
      <c r="R768" s="171"/>
      <c r="S768" s="171">
        <v>0.0333333333333333</v>
      </c>
      <c r="T768" s="171"/>
      <c r="U768" s="171"/>
      <c r="V768" s="171"/>
      <c r="W768" s="22">
        <v>1</v>
      </c>
      <c r="X768" s="29">
        <v>9.95</v>
      </c>
      <c r="Y768" s="29">
        <v>9.95</v>
      </c>
      <c r="Z768" s="36">
        <v>0.969999999999999</v>
      </c>
      <c r="AA768" s="36">
        <f t="shared" si="815"/>
        <v>1</v>
      </c>
      <c r="AB768" s="29"/>
      <c r="AC768" s="29" t="e">
        <f t="shared" si="816"/>
        <v>#REF!</v>
      </c>
      <c r="AD768" s="29" t="e">
        <f t="shared" si="817"/>
        <v>#REF!</v>
      </c>
      <c r="AE768" s="172" t="e">
        <f t="shared" si="818"/>
        <v>#REF!</v>
      </c>
      <c r="AF768" s="28"/>
      <c r="AG768" s="24">
        <v>0.3</v>
      </c>
      <c r="AH768" s="173">
        <f t="shared" si="819"/>
        <v>1</v>
      </c>
      <c r="AI768" s="173"/>
      <c r="AJ768" s="173">
        <f t="shared" si="820"/>
        <v>-0.7</v>
      </c>
      <c r="AK768" s="134">
        <f t="shared" si="821"/>
        <v>0.02</v>
      </c>
      <c r="AL768" s="174">
        <f t="shared" ref="AL768:AU768" si="881">M768</f>
        <v>0</v>
      </c>
      <c r="AM768" s="174">
        <f t="shared" si="881"/>
        <v>0.4</v>
      </c>
      <c r="AN768" s="174">
        <f t="shared" si="881"/>
        <v>0.566666666666667</v>
      </c>
      <c r="AO768" s="174">
        <f t="shared" si="881"/>
        <v>0</v>
      </c>
      <c r="AP768" s="174">
        <f t="shared" si="881"/>
        <v>0</v>
      </c>
      <c r="AQ768" s="174">
        <f t="shared" si="881"/>
        <v>0</v>
      </c>
      <c r="AR768" s="174">
        <f t="shared" si="881"/>
        <v>0.0333333333333333</v>
      </c>
      <c r="AS768" s="174">
        <f t="shared" si="881"/>
        <v>0</v>
      </c>
      <c r="AT768" s="174">
        <f t="shared" si="881"/>
        <v>0</v>
      </c>
      <c r="AU768" s="174">
        <f t="shared" si="881"/>
        <v>0</v>
      </c>
      <c r="AV768" s="175">
        <f t="shared" si="823"/>
        <v>1</v>
      </c>
      <c r="AW768" s="176" t="e">
        <f>#REF!/1000</f>
        <v>#REF!</v>
      </c>
      <c r="AX768" s="176" t="e">
        <f>#REF!/1000</f>
        <v>#REF!</v>
      </c>
      <c r="AY768" s="176" t="e">
        <f>#REF!/1000</f>
        <v>#REF!</v>
      </c>
      <c r="AZ768" s="176" t="e">
        <f>#REF!/1000</f>
        <v>#REF!</v>
      </c>
      <c r="BA768" s="176" t="e">
        <f>#REF!/1000</f>
        <v>#REF!</v>
      </c>
      <c r="BB768" s="176" t="e">
        <f>#REF!/1000</f>
        <v>#REF!</v>
      </c>
      <c r="BC768" s="176" t="e">
        <f>#REF!/1000</f>
        <v>#REF!</v>
      </c>
      <c r="BD768" s="176" t="e">
        <f>#REF!/1000</f>
        <v>#REF!</v>
      </c>
      <c r="BE768" s="177" t="e">
        <f>#REF!/1000</f>
        <v>#REF!</v>
      </c>
      <c r="BF768" s="177" t="e">
        <f>#REF!/1000</f>
        <v>#REF!</v>
      </c>
      <c r="BG768" s="178" t="e">
        <f t="shared" si="824"/>
        <v>#REF!</v>
      </c>
    </row>
    <row r="769" ht="16" customHeight="1" spans="1:59">
      <c r="A769" s="22">
        <v>763</v>
      </c>
      <c r="B769" s="39" t="s">
        <v>875</v>
      </c>
      <c r="C769" s="68" t="s">
        <v>876</v>
      </c>
      <c r="D769" s="22">
        <v>226</v>
      </c>
      <c r="E769" s="22">
        <v>8</v>
      </c>
      <c r="F769" s="144">
        <v>2411220170</v>
      </c>
      <c r="G769" s="144" t="s">
        <v>3707</v>
      </c>
      <c r="H769" s="144" t="s">
        <v>3707</v>
      </c>
      <c r="I769" s="144" t="s">
        <v>5345</v>
      </c>
      <c r="J769" s="144" t="s">
        <v>5314</v>
      </c>
      <c r="K769" s="144">
        <f t="shared" si="814"/>
        <v>0.1</v>
      </c>
      <c r="L769" s="157">
        <v>0.8</v>
      </c>
      <c r="M769" s="171">
        <v>0.5</v>
      </c>
      <c r="N769" s="171">
        <v>0.1</v>
      </c>
      <c r="O769" s="171"/>
      <c r="P769" s="171">
        <v>0.2</v>
      </c>
      <c r="Q769" s="171"/>
      <c r="R769" s="171"/>
      <c r="S769" s="171">
        <v>0.1</v>
      </c>
      <c r="T769" s="171">
        <v>0.1</v>
      </c>
      <c r="U769" s="171"/>
      <c r="V769" s="171"/>
      <c r="W769" s="22">
        <v>8</v>
      </c>
      <c r="X769" s="29">
        <v>2.08125</v>
      </c>
      <c r="Y769" s="29">
        <v>16.65</v>
      </c>
      <c r="Z769" s="36">
        <v>7.76</v>
      </c>
      <c r="AA769" s="36">
        <f t="shared" si="815"/>
        <v>8</v>
      </c>
      <c r="AB769" s="29"/>
      <c r="AC769" s="29" t="e">
        <f t="shared" si="816"/>
        <v>#REF!</v>
      </c>
      <c r="AD769" s="29" t="e">
        <f t="shared" si="817"/>
        <v>#REF!</v>
      </c>
      <c r="AE769" s="172" t="e">
        <f t="shared" si="818"/>
        <v>#REF!</v>
      </c>
      <c r="AF769" s="28"/>
      <c r="AG769" s="24">
        <v>0.1</v>
      </c>
      <c r="AH769" s="173">
        <f t="shared" si="819"/>
        <v>1</v>
      </c>
      <c r="AI769" s="173">
        <v>0.1</v>
      </c>
      <c r="AJ769" s="173">
        <f t="shared" si="820"/>
        <v>-0.9</v>
      </c>
      <c r="AK769" s="134">
        <f t="shared" si="821"/>
        <v>0.1</v>
      </c>
      <c r="AL769" s="174">
        <f t="shared" ref="AL769:AU769" si="882">M769</f>
        <v>0.5</v>
      </c>
      <c r="AM769" s="174">
        <f t="shared" si="882"/>
        <v>0.1</v>
      </c>
      <c r="AN769" s="174">
        <f t="shared" si="882"/>
        <v>0</v>
      </c>
      <c r="AO769" s="174">
        <f t="shared" si="882"/>
        <v>0.2</v>
      </c>
      <c r="AP769" s="174">
        <f t="shared" si="882"/>
        <v>0</v>
      </c>
      <c r="AQ769" s="174">
        <f t="shared" si="882"/>
        <v>0</v>
      </c>
      <c r="AR769" s="174">
        <f t="shared" si="882"/>
        <v>0.1</v>
      </c>
      <c r="AS769" s="174">
        <f t="shared" si="882"/>
        <v>0.1</v>
      </c>
      <c r="AT769" s="174">
        <f t="shared" si="882"/>
        <v>0</v>
      </c>
      <c r="AU769" s="174">
        <f t="shared" si="882"/>
        <v>0</v>
      </c>
      <c r="AV769" s="175">
        <f t="shared" si="823"/>
        <v>1</v>
      </c>
      <c r="AW769" s="176" t="e">
        <f>#REF!/1000</f>
        <v>#REF!</v>
      </c>
      <c r="AX769" s="176" t="e">
        <f>#REF!/1000</f>
        <v>#REF!</v>
      </c>
      <c r="AY769" s="176" t="e">
        <f>#REF!/1000</f>
        <v>#REF!</v>
      </c>
      <c r="AZ769" s="176" t="e">
        <f>#REF!/1000</f>
        <v>#REF!</v>
      </c>
      <c r="BA769" s="176" t="e">
        <f>#REF!/1000</f>
        <v>#REF!</v>
      </c>
      <c r="BB769" s="176" t="e">
        <f>#REF!/1000</f>
        <v>#REF!</v>
      </c>
      <c r="BC769" s="176" t="e">
        <f>#REF!/1000</f>
        <v>#REF!</v>
      </c>
      <c r="BD769" s="176" t="e">
        <f>#REF!/1000</f>
        <v>#REF!</v>
      </c>
      <c r="BE769" s="177" t="e">
        <f>#REF!/1000</f>
        <v>#REF!</v>
      </c>
      <c r="BF769" s="177" t="e">
        <f>#REF!/1000</f>
        <v>#REF!</v>
      </c>
      <c r="BG769" s="178" t="e">
        <f t="shared" si="824"/>
        <v>#REF!</v>
      </c>
    </row>
    <row r="770" ht="16" customHeight="1" spans="1:59">
      <c r="A770" s="22">
        <v>764</v>
      </c>
      <c r="B770" s="39" t="s">
        <v>88</v>
      </c>
      <c r="C770" s="68" t="s">
        <v>878</v>
      </c>
      <c r="D770" s="22">
        <v>226</v>
      </c>
      <c r="E770" s="22">
        <v>2</v>
      </c>
      <c r="F770" s="144">
        <v>2411220122</v>
      </c>
      <c r="G770" s="144" t="s">
        <v>3707</v>
      </c>
      <c r="H770" s="144" t="s">
        <v>3707</v>
      </c>
      <c r="I770" s="144" t="s">
        <v>5345</v>
      </c>
      <c r="J770" s="144" t="s">
        <v>5314</v>
      </c>
      <c r="K770" s="144">
        <f t="shared" si="814"/>
        <v>0.1</v>
      </c>
      <c r="L770" s="157">
        <v>0.2</v>
      </c>
      <c r="M770" s="171">
        <v>0.5</v>
      </c>
      <c r="N770" s="171">
        <v>0.05</v>
      </c>
      <c r="O770" s="171"/>
      <c r="P770" s="171">
        <v>0.2</v>
      </c>
      <c r="Q770" s="171"/>
      <c r="R770" s="171"/>
      <c r="S770" s="171">
        <v>0.1</v>
      </c>
      <c r="T770" s="171">
        <v>0.15</v>
      </c>
      <c r="U770" s="171"/>
      <c r="V770" s="171"/>
      <c r="W770" s="22">
        <v>2</v>
      </c>
      <c r="X770" s="29">
        <v>2.055</v>
      </c>
      <c r="Y770" s="29">
        <v>4.11</v>
      </c>
      <c r="Z770" s="36">
        <v>1.94</v>
      </c>
      <c r="AA770" s="36">
        <f t="shared" si="815"/>
        <v>2</v>
      </c>
      <c r="AB770" s="29"/>
      <c r="AC770" s="29" t="e">
        <f t="shared" si="816"/>
        <v>#REF!</v>
      </c>
      <c r="AD770" s="29" t="e">
        <f t="shared" si="817"/>
        <v>#REF!</v>
      </c>
      <c r="AE770" s="172" t="e">
        <f t="shared" si="818"/>
        <v>#REF!</v>
      </c>
      <c r="AF770" s="28"/>
      <c r="AG770" s="24">
        <v>0.2</v>
      </c>
      <c r="AH770" s="173">
        <f t="shared" si="819"/>
        <v>1</v>
      </c>
      <c r="AI770" s="173">
        <v>0.2</v>
      </c>
      <c r="AJ770" s="173">
        <f t="shared" si="820"/>
        <v>-0.8</v>
      </c>
      <c r="AK770" s="134">
        <f t="shared" si="821"/>
        <v>0.1</v>
      </c>
      <c r="AL770" s="174">
        <f t="shared" ref="AL770:AU770" si="883">M770</f>
        <v>0.5</v>
      </c>
      <c r="AM770" s="174">
        <f t="shared" si="883"/>
        <v>0.05</v>
      </c>
      <c r="AN770" s="174">
        <f t="shared" si="883"/>
        <v>0</v>
      </c>
      <c r="AO770" s="174">
        <f t="shared" si="883"/>
        <v>0.2</v>
      </c>
      <c r="AP770" s="174">
        <f t="shared" si="883"/>
        <v>0</v>
      </c>
      <c r="AQ770" s="174">
        <f t="shared" si="883"/>
        <v>0</v>
      </c>
      <c r="AR770" s="174">
        <f t="shared" si="883"/>
        <v>0.1</v>
      </c>
      <c r="AS770" s="174">
        <f t="shared" si="883"/>
        <v>0.15</v>
      </c>
      <c r="AT770" s="174">
        <f t="shared" si="883"/>
        <v>0</v>
      </c>
      <c r="AU770" s="174">
        <f t="shared" si="883"/>
        <v>0</v>
      </c>
      <c r="AV770" s="175">
        <f t="shared" si="823"/>
        <v>1</v>
      </c>
      <c r="AW770" s="176" t="e">
        <f>#REF!/1000</f>
        <v>#REF!</v>
      </c>
      <c r="AX770" s="176" t="e">
        <f>#REF!/1000</f>
        <v>#REF!</v>
      </c>
      <c r="AY770" s="176" t="e">
        <f>#REF!/1000</f>
        <v>#REF!</v>
      </c>
      <c r="AZ770" s="176" t="e">
        <f>#REF!/1000</f>
        <v>#REF!</v>
      </c>
      <c r="BA770" s="176" t="e">
        <f>#REF!/1000</f>
        <v>#REF!</v>
      </c>
      <c r="BB770" s="176" t="e">
        <f>#REF!/1000</f>
        <v>#REF!</v>
      </c>
      <c r="BC770" s="176" t="e">
        <f>#REF!/1000</f>
        <v>#REF!</v>
      </c>
      <c r="BD770" s="176" t="e">
        <f>#REF!/1000</f>
        <v>#REF!</v>
      </c>
      <c r="BE770" s="177" t="e">
        <f>#REF!/1000</f>
        <v>#REF!</v>
      </c>
      <c r="BF770" s="177" t="e">
        <f>#REF!/1000</f>
        <v>#REF!</v>
      </c>
      <c r="BG770" s="178" t="e">
        <f t="shared" si="824"/>
        <v>#REF!</v>
      </c>
    </row>
    <row r="771" ht="16" customHeight="1" spans="1:59">
      <c r="A771" s="22">
        <v>765</v>
      </c>
      <c r="B771" s="39" t="s">
        <v>6542</v>
      </c>
      <c r="C771" s="68" t="s">
        <v>6543</v>
      </c>
      <c r="D771" s="22">
        <v>194</v>
      </c>
      <c r="E771" s="22">
        <v>2</v>
      </c>
      <c r="F771" s="144">
        <v>84274</v>
      </c>
      <c r="G771" s="144" t="s">
        <v>3688</v>
      </c>
      <c r="H771" s="144" t="s">
        <v>5312</v>
      </c>
      <c r="I771" s="144" t="s">
        <v>5317</v>
      </c>
      <c r="J771" s="144" t="s">
        <v>5314</v>
      </c>
      <c r="K771" s="144">
        <f t="shared" si="814"/>
        <v>1.5</v>
      </c>
      <c r="L771" s="157">
        <v>3</v>
      </c>
      <c r="M771" s="171"/>
      <c r="N771" s="171">
        <v>0.2</v>
      </c>
      <c r="O771" s="171">
        <v>0.2</v>
      </c>
      <c r="P771" s="171">
        <v>0.1</v>
      </c>
      <c r="Q771" s="171"/>
      <c r="R771" s="171">
        <v>0.35</v>
      </c>
      <c r="S771" s="171">
        <v>0.05</v>
      </c>
      <c r="T771" s="171">
        <v>0.1</v>
      </c>
      <c r="U771" s="171"/>
      <c r="V771" s="171"/>
      <c r="W771" s="22">
        <v>2</v>
      </c>
      <c r="X771" s="29">
        <v>4568.79</v>
      </c>
      <c r="Y771" s="29">
        <v>9137.58</v>
      </c>
      <c r="Z771" s="36">
        <v>2865.32</v>
      </c>
      <c r="AA771" s="36">
        <f t="shared" si="815"/>
        <v>2</v>
      </c>
      <c r="AB771" s="29"/>
      <c r="AC771" s="29" t="e">
        <f t="shared" si="816"/>
        <v>#REF!</v>
      </c>
      <c r="AD771" s="29" t="e">
        <f t="shared" si="817"/>
        <v>#REF!</v>
      </c>
      <c r="AE771" s="172" t="e">
        <f t="shared" si="818"/>
        <v>#REF!</v>
      </c>
      <c r="AF771" s="28"/>
      <c r="AG771" s="24">
        <v>3</v>
      </c>
      <c r="AH771" s="173">
        <f t="shared" si="819"/>
        <v>1</v>
      </c>
      <c r="AI771" s="173"/>
      <c r="AJ771" s="173">
        <f t="shared" si="820"/>
        <v>2</v>
      </c>
      <c r="AK771" s="134">
        <f t="shared" si="821"/>
        <v>1.5</v>
      </c>
      <c r="AL771" s="174">
        <f t="shared" ref="AL771:AU771" si="884">M771</f>
        <v>0</v>
      </c>
      <c r="AM771" s="174">
        <f t="shared" si="884"/>
        <v>0.2</v>
      </c>
      <c r="AN771" s="174">
        <f t="shared" si="884"/>
        <v>0.2</v>
      </c>
      <c r="AO771" s="174">
        <f t="shared" si="884"/>
        <v>0.1</v>
      </c>
      <c r="AP771" s="174">
        <f t="shared" si="884"/>
        <v>0</v>
      </c>
      <c r="AQ771" s="174">
        <f t="shared" si="884"/>
        <v>0.35</v>
      </c>
      <c r="AR771" s="174">
        <f t="shared" si="884"/>
        <v>0.05</v>
      </c>
      <c r="AS771" s="174">
        <f t="shared" si="884"/>
        <v>0.1</v>
      </c>
      <c r="AT771" s="174">
        <f t="shared" si="884"/>
        <v>0</v>
      </c>
      <c r="AU771" s="174">
        <f t="shared" si="884"/>
        <v>0</v>
      </c>
      <c r="AV771" s="175">
        <f t="shared" si="823"/>
        <v>1</v>
      </c>
      <c r="AW771" s="176" t="e">
        <f>#REF!/1000</f>
        <v>#REF!</v>
      </c>
      <c r="AX771" s="176" t="e">
        <f>#REF!/1000</f>
        <v>#REF!</v>
      </c>
      <c r="AY771" s="176" t="e">
        <f>#REF!/1000</f>
        <v>#REF!</v>
      </c>
      <c r="AZ771" s="176" t="e">
        <f>#REF!/1000</f>
        <v>#REF!</v>
      </c>
      <c r="BA771" s="176" t="e">
        <f>#REF!/1000</f>
        <v>#REF!</v>
      </c>
      <c r="BB771" s="176" t="e">
        <f>#REF!/1000</f>
        <v>#REF!</v>
      </c>
      <c r="BC771" s="176" t="e">
        <f>#REF!/1000</f>
        <v>#REF!</v>
      </c>
      <c r="BD771" s="176" t="e">
        <f>#REF!/1000</f>
        <v>#REF!</v>
      </c>
      <c r="BE771" s="177" t="e">
        <f>#REF!/1000</f>
        <v>#REF!</v>
      </c>
      <c r="BF771" s="177" t="e">
        <f>#REF!/1000</f>
        <v>#REF!</v>
      </c>
      <c r="BG771" s="178" t="e">
        <f t="shared" si="824"/>
        <v>#REF!</v>
      </c>
    </row>
    <row r="772" ht="16" customHeight="1" spans="1:59">
      <c r="A772" s="22">
        <v>766</v>
      </c>
      <c r="B772" s="39" t="s">
        <v>6544</v>
      </c>
      <c r="C772" s="68" t="s">
        <v>6545</v>
      </c>
      <c r="D772" s="22">
        <v>194</v>
      </c>
      <c r="E772" s="22">
        <v>2</v>
      </c>
      <c r="F772" s="144">
        <v>84369</v>
      </c>
      <c r="G772" s="144" t="s">
        <v>3688</v>
      </c>
      <c r="H772" s="144" t="s">
        <v>3699</v>
      </c>
      <c r="I772" s="144" t="s">
        <v>5317</v>
      </c>
      <c r="J772" s="144" t="s">
        <v>5314</v>
      </c>
      <c r="K772" s="144">
        <f t="shared" si="814"/>
        <v>0.1</v>
      </c>
      <c r="L772" s="157">
        <v>0.2</v>
      </c>
      <c r="M772" s="171">
        <v>0.5</v>
      </c>
      <c r="N772" s="171">
        <v>0.05</v>
      </c>
      <c r="O772" s="171"/>
      <c r="P772" s="171">
        <v>0.2</v>
      </c>
      <c r="Q772" s="171"/>
      <c r="R772" s="171"/>
      <c r="S772" s="171">
        <v>0.1</v>
      </c>
      <c r="T772" s="171">
        <v>0.15</v>
      </c>
      <c r="U772" s="171"/>
      <c r="V772" s="171"/>
      <c r="W772" s="22">
        <v>2</v>
      </c>
      <c r="X772" s="29">
        <v>4523.74</v>
      </c>
      <c r="Y772" s="29">
        <v>9047.48</v>
      </c>
      <c r="Z772" s="36">
        <v>2845.84</v>
      </c>
      <c r="AA772" s="36">
        <f t="shared" si="815"/>
        <v>2</v>
      </c>
      <c r="AB772" s="29"/>
      <c r="AC772" s="29" t="e">
        <f t="shared" si="816"/>
        <v>#REF!</v>
      </c>
      <c r="AD772" s="29" t="e">
        <f t="shared" si="817"/>
        <v>#REF!</v>
      </c>
      <c r="AE772" s="172" t="e">
        <f t="shared" si="818"/>
        <v>#REF!</v>
      </c>
      <c r="AF772" s="28"/>
      <c r="AG772" s="24">
        <v>0.2</v>
      </c>
      <c r="AH772" s="173">
        <f t="shared" si="819"/>
        <v>1</v>
      </c>
      <c r="AI772" s="173"/>
      <c r="AJ772" s="173">
        <f t="shared" si="820"/>
        <v>-0.8</v>
      </c>
      <c r="AK772" s="134">
        <f t="shared" si="821"/>
        <v>0.1</v>
      </c>
      <c r="AL772" s="174">
        <f t="shared" ref="AL772:AU772" si="885">M772</f>
        <v>0.5</v>
      </c>
      <c r="AM772" s="174">
        <f t="shared" si="885"/>
        <v>0.05</v>
      </c>
      <c r="AN772" s="174">
        <f t="shared" si="885"/>
        <v>0</v>
      </c>
      <c r="AO772" s="174">
        <f t="shared" si="885"/>
        <v>0.2</v>
      </c>
      <c r="AP772" s="174">
        <f t="shared" si="885"/>
        <v>0</v>
      </c>
      <c r="AQ772" s="174">
        <f t="shared" si="885"/>
        <v>0</v>
      </c>
      <c r="AR772" s="174">
        <f t="shared" si="885"/>
        <v>0.1</v>
      </c>
      <c r="AS772" s="174">
        <f t="shared" si="885"/>
        <v>0.15</v>
      </c>
      <c r="AT772" s="174">
        <f t="shared" si="885"/>
        <v>0</v>
      </c>
      <c r="AU772" s="174">
        <f t="shared" si="885"/>
        <v>0</v>
      </c>
      <c r="AV772" s="175">
        <f t="shared" si="823"/>
        <v>1</v>
      </c>
      <c r="AW772" s="176" t="e">
        <f>#REF!/1000</f>
        <v>#REF!</v>
      </c>
      <c r="AX772" s="176" t="e">
        <f>#REF!/1000</f>
        <v>#REF!</v>
      </c>
      <c r="AY772" s="176" t="e">
        <f>#REF!/1000</f>
        <v>#REF!</v>
      </c>
      <c r="AZ772" s="176" t="e">
        <f>#REF!/1000</f>
        <v>#REF!</v>
      </c>
      <c r="BA772" s="176" t="e">
        <f>#REF!/1000</f>
        <v>#REF!</v>
      </c>
      <c r="BB772" s="176" t="e">
        <f>#REF!/1000</f>
        <v>#REF!</v>
      </c>
      <c r="BC772" s="176" t="e">
        <f>#REF!/1000</f>
        <v>#REF!</v>
      </c>
      <c r="BD772" s="176" t="e">
        <f>#REF!/1000</f>
        <v>#REF!</v>
      </c>
      <c r="BE772" s="177" t="e">
        <f>#REF!/1000</f>
        <v>#REF!</v>
      </c>
      <c r="BF772" s="177" t="e">
        <f>#REF!/1000</f>
        <v>#REF!</v>
      </c>
      <c r="BG772" s="178" t="e">
        <f t="shared" si="824"/>
        <v>#REF!</v>
      </c>
    </row>
    <row r="773" ht="16" customHeight="1" spans="1:59">
      <c r="A773" s="22">
        <v>767</v>
      </c>
      <c r="B773" s="39" t="s">
        <v>6546</v>
      </c>
      <c r="C773" s="68" t="s">
        <v>6547</v>
      </c>
      <c r="D773" s="22">
        <v>194</v>
      </c>
      <c r="E773" s="22">
        <v>2</v>
      </c>
      <c r="F773" s="144">
        <v>84230</v>
      </c>
      <c r="G773" s="144" t="s">
        <v>3688</v>
      </c>
      <c r="H773" s="144" t="s">
        <v>5312</v>
      </c>
      <c r="I773" s="144" t="s">
        <v>5317</v>
      </c>
      <c r="J773" s="144" t="s">
        <v>5314</v>
      </c>
      <c r="K773" s="144">
        <f t="shared" si="814"/>
        <v>1.5</v>
      </c>
      <c r="L773" s="157">
        <v>3</v>
      </c>
      <c r="M773" s="171">
        <v>0.04</v>
      </c>
      <c r="N773" s="171">
        <v>0.15</v>
      </c>
      <c r="O773" s="171">
        <v>0.45</v>
      </c>
      <c r="P773" s="171">
        <v>0.02</v>
      </c>
      <c r="Q773" s="171"/>
      <c r="R773" s="171">
        <v>0.01</v>
      </c>
      <c r="S773" s="171">
        <v>0.25</v>
      </c>
      <c r="T773" s="171">
        <v>0.08</v>
      </c>
      <c r="U773" s="171"/>
      <c r="V773" s="171"/>
      <c r="W773" s="22">
        <v>2</v>
      </c>
      <c r="X773" s="29">
        <v>4431.57</v>
      </c>
      <c r="Y773" s="29">
        <v>8863.14</v>
      </c>
      <c r="Z773" s="36">
        <v>2787.36</v>
      </c>
      <c r="AA773" s="36">
        <f t="shared" si="815"/>
        <v>2</v>
      </c>
      <c r="AB773" s="29"/>
      <c r="AC773" s="29" t="e">
        <f t="shared" si="816"/>
        <v>#REF!</v>
      </c>
      <c r="AD773" s="29" t="e">
        <f t="shared" si="817"/>
        <v>#REF!</v>
      </c>
      <c r="AE773" s="172" t="e">
        <f t="shared" si="818"/>
        <v>#REF!</v>
      </c>
      <c r="AF773" s="28"/>
      <c r="AG773" s="24">
        <v>3</v>
      </c>
      <c r="AH773" s="173">
        <f t="shared" si="819"/>
        <v>1</v>
      </c>
      <c r="AI773" s="173"/>
      <c r="AJ773" s="173">
        <f t="shared" si="820"/>
        <v>2</v>
      </c>
      <c r="AK773" s="134">
        <f t="shared" si="821"/>
        <v>1.5</v>
      </c>
      <c r="AL773" s="174">
        <f t="shared" ref="AL773:AU773" si="886">M773</f>
        <v>0.04</v>
      </c>
      <c r="AM773" s="174">
        <f t="shared" si="886"/>
        <v>0.15</v>
      </c>
      <c r="AN773" s="174">
        <f t="shared" si="886"/>
        <v>0.45</v>
      </c>
      <c r="AO773" s="174">
        <f t="shared" si="886"/>
        <v>0.02</v>
      </c>
      <c r="AP773" s="174">
        <f t="shared" si="886"/>
        <v>0</v>
      </c>
      <c r="AQ773" s="174">
        <f t="shared" si="886"/>
        <v>0.01</v>
      </c>
      <c r="AR773" s="174">
        <f t="shared" si="886"/>
        <v>0.25</v>
      </c>
      <c r="AS773" s="174">
        <f t="shared" si="886"/>
        <v>0.08</v>
      </c>
      <c r="AT773" s="174">
        <f t="shared" si="886"/>
        <v>0</v>
      </c>
      <c r="AU773" s="174">
        <f t="shared" si="886"/>
        <v>0</v>
      </c>
      <c r="AV773" s="175">
        <f t="shared" si="823"/>
        <v>1</v>
      </c>
      <c r="AW773" s="176" t="e">
        <f>#REF!/1000</f>
        <v>#REF!</v>
      </c>
      <c r="AX773" s="176" t="e">
        <f>#REF!/1000</f>
        <v>#REF!</v>
      </c>
      <c r="AY773" s="176" t="e">
        <f>#REF!/1000</f>
        <v>#REF!</v>
      </c>
      <c r="AZ773" s="176" t="e">
        <f>#REF!/1000</f>
        <v>#REF!</v>
      </c>
      <c r="BA773" s="176" t="e">
        <f>#REF!/1000</f>
        <v>#REF!</v>
      </c>
      <c r="BB773" s="176" t="e">
        <f>#REF!/1000</f>
        <v>#REF!</v>
      </c>
      <c r="BC773" s="176" t="e">
        <f>#REF!/1000</f>
        <v>#REF!</v>
      </c>
      <c r="BD773" s="176" t="e">
        <f>#REF!/1000</f>
        <v>#REF!</v>
      </c>
      <c r="BE773" s="177" t="e">
        <f>#REF!/1000</f>
        <v>#REF!</v>
      </c>
      <c r="BF773" s="177" t="e">
        <f>#REF!/1000</f>
        <v>#REF!</v>
      </c>
      <c r="BG773" s="178" t="e">
        <f t="shared" si="824"/>
        <v>#REF!</v>
      </c>
    </row>
    <row r="774" ht="16" customHeight="1" spans="1:59">
      <c r="A774" s="22">
        <v>768</v>
      </c>
      <c r="B774" s="39" t="s">
        <v>6548</v>
      </c>
      <c r="C774" s="68" t="s">
        <v>6549</v>
      </c>
      <c r="D774" s="22">
        <v>194</v>
      </c>
      <c r="E774" s="22">
        <v>1</v>
      </c>
      <c r="F774" s="144">
        <v>84268</v>
      </c>
      <c r="G774" s="144" t="s">
        <v>3688</v>
      </c>
      <c r="H774" s="144" t="s">
        <v>5312</v>
      </c>
      <c r="I774" s="144" t="s">
        <v>5317</v>
      </c>
      <c r="J774" s="144" t="s">
        <v>5314</v>
      </c>
      <c r="K774" s="144">
        <f t="shared" si="814"/>
        <v>0.3</v>
      </c>
      <c r="L774" s="157">
        <v>0.3</v>
      </c>
      <c r="M774" s="171"/>
      <c r="N774" s="171">
        <v>0.5</v>
      </c>
      <c r="O774" s="171">
        <v>0.3</v>
      </c>
      <c r="P774" s="171"/>
      <c r="Q774" s="171"/>
      <c r="R774" s="171">
        <v>0.2</v>
      </c>
      <c r="S774" s="171"/>
      <c r="T774" s="171"/>
      <c r="U774" s="171"/>
      <c r="V774" s="171"/>
      <c r="W774" s="22">
        <v>1</v>
      </c>
      <c r="X774" s="29">
        <v>4417.73</v>
      </c>
      <c r="Y774" s="29">
        <v>4417.73</v>
      </c>
      <c r="Z774" s="36">
        <v>1393.68</v>
      </c>
      <c r="AA774" s="36">
        <f t="shared" si="815"/>
        <v>1</v>
      </c>
      <c r="AB774" s="29"/>
      <c r="AC774" s="29" t="e">
        <f t="shared" si="816"/>
        <v>#REF!</v>
      </c>
      <c r="AD774" s="29" t="e">
        <f t="shared" si="817"/>
        <v>#REF!</v>
      </c>
      <c r="AE774" s="172" t="e">
        <f t="shared" si="818"/>
        <v>#REF!</v>
      </c>
      <c r="AF774" s="28"/>
      <c r="AG774" s="24">
        <v>0.5</v>
      </c>
      <c r="AH774" s="173">
        <f t="shared" si="819"/>
        <v>1</v>
      </c>
      <c r="AI774" s="173"/>
      <c r="AJ774" s="173">
        <f t="shared" si="820"/>
        <v>-0.5</v>
      </c>
      <c r="AK774" s="134">
        <f t="shared" si="821"/>
        <v>0.3</v>
      </c>
      <c r="AL774" s="174">
        <f t="shared" ref="AL774:AU774" si="887">M774</f>
        <v>0</v>
      </c>
      <c r="AM774" s="174">
        <f t="shared" si="887"/>
        <v>0.5</v>
      </c>
      <c r="AN774" s="174">
        <f t="shared" si="887"/>
        <v>0.3</v>
      </c>
      <c r="AO774" s="174">
        <f t="shared" si="887"/>
        <v>0</v>
      </c>
      <c r="AP774" s="174">
        <f t="shared" si="887"/>
        <v>0</v>
      </c>
      <c r="AQ774" s="174">
        <f t="shared" si="887"/>
        <v>0.2</v>
      </c>
      <c r="AR774" s="174">
        <f t="shared" si="887"/>
        <v>0</v>
      </c>
      <c r="AS774" s="174">
        <f t="shared" si="887"/>
        <v>0</v>
      </c>
      <c r="AT774" s="174">
        <f t="shared" si="887"/>
        <v>0</v>
      </c>
      <c r="AU774" s="174">
        <f t="shared" si="887"/>
        <v>0</v>
      </c>
      <c r="AV774" s="175">
        <f t="shared" si="823"/>
        <v>1</v>
      </c>
      <c r="AW774" s="176" t="e">
        <f>#REF!/1000</f>
        <v>#REF!</v>
      </c>
      <c r="AX774" s="176" t="e">
        <f>#REF!/1000</f>
        <v>#REF!</v>
      </c>
      <c r="AY774" s="176" t="e">
        <f>#REF!/1000</f>
        <v>#REF!</v>
      </c>
      <c r="AZ774" s="176" t="e">
        <f>#REF!/1000</f>
        <v>#REF!</v>
      </c>
      <c r="BA774" s="176" t="e">
        <f>#REF!/1000</f>
        <v>#REF!</v>
      </c>
      <c r="BB774" s="176" t="e">
        <f>#REF!/1000</f>
        <v>#REF!</v>
      </c>
      <c r="BC774" s="176" t="e">
        <f>#REF!/1000</f>
        <v>#REF!</v>
      </c>
      <c r="BD774" s="176" t="e">
        <f>#REF!/1000</f>
        <v>#REF!</v>
      </c>
      <c r="BE774" s="177" t="e">
        <f>#REF!/1000</f>
        <v>#REF!</v>
      </c>
      <c r="BF774" s="177" t="e">
        <f>#REF!/1000</f>
        <v>#REF!</v>
      </c>
      <c r="BG774" s="178" t="e">
        <f t="shared" si="824"/>
        <v>#REF!</v>
      </c>
    </row>
    <row r="775" ht="16" customHeight="1" spans="1:59">
      <c r="A775" s="22">
        <v>769</v>
      </c>
      <c r="B775" s="39" t="s">
        <v>6550</v>
      </c>
      <c r="C775" s="68" t="s">
        <v>6551</v>
      </c>
      <c r="D775" s="22">
        <v>123</v>
      </c>
      <c r="E775" s="22">
        <v>1</v>
      </c>
      <c r="F775" s="144">
        <v>85111</v>
      </c>
      <c r="G775" s="144" t="s">
        <v>3688</v>
      </c>
      <c r="H775" s="144" t="s">
        <v>5312</v>
      </c>
      <c r="I775" s="144" t="s">
        <v>5317</v>
      </c>
      <c r="J775" s="144" t="s">
        <v>5314</v>
      </c>
      <c r="K775" s="144">
        <f t="shared" ref="K775:K838" si="888">L775/E775</f>
        <v>3</v>
      </c>
      <c r="L775" s="157">
        <v>3</v>
      </c>
      <c r="M775" s="171">
        <v>0.04</v>
      </c>
      <c r="N775" s="171">
        <v>0.15</v>
      </c>
      <c r="O775" s="171">
        <v>0.45</v>
      </c>
      <c r="P775" s="171">
        <v>0.02</v>
      </c>
      <c r="Q775" s="171"/>
      <c r="R775" s="171">
        <v>0.01</v>
      </c>
      <c r="S775" s="171">
        <v>0.25</v>
      </c>
      <c r="T775" s="171">
        <v>0.08</v>
      </c>
      <c r="U775" s="171"/>
      <c r="V775" s="171"/>
      <c r="W775" s="22">
        <v>1</v>
      </c>
      <c r="X775" s="29">
        <v>4364.78</v>
      </c>
      <c r="Y775" s="29">
        <v>4364.78</v>
      </c>
      <c r="Z775" s="36">
        <v>1374.19</v>
      </c>
      <c r="AA775" s="36">
        <f t="shared" ref="AA775:AA838" si="889">W775</f>
        <v>1</v>
      </c>
      <c r="AB775" s="29"/>
      <c r="AC775" s="29" t="e">
        <f t="shared" ref="AC775:AC838" si="890">BG775</f>
        <v>#REF!</v>
      </c>
      <c r="AD775" s="29" t="e">
        <f t="shared" ref="AD775:AD838" si="891">AC775-Z775</f>
        <v>#REF!</v>
      </c>
      <c r="AE775" s="172" t="e">
        <f t="shared" ref="AE775:AE838" si="892">AD775/Z775</f>
        <v>#REF!</v>
      </c>
      <c r="AF775" s="28"/>
      <c r="AG775" s="24">
        <v>3</v>
      </c>
      <c r="AH775" s="173">
        <f t="shared" ref="AH775:AH838" si="893">SUM(M775:T775)</f>
        <v>1</v>
      </c>
      <c r="AI775" s="173"/>
      <c r="AJ775" s="173">
        <f t="shared" ref="AJ775:AJ838" si="894">AG775-AH775</f>
        <v>2</v>
      </c>
      <c r="AK775" s="134">
        <f t="shared" ref="AK775:AK838" si="895">L775/E775</f>
        <v>3</v>
      </c>
      <c r="AL775" s="174">
        <f t="shared" ref="AL775:AU775" si="896">M775</f>
        <v>0.04</v>
      </c>
      <c r="AM775" s="174">
        <f t="shared" si="896"/>
        <v>0.15</v>
      </c>
      <c r="AN775" s="174">
        <f t="shared" si="896"/>
        <v>0.45</v>
      </c>
      <c r="AO775" s="174">
        <f t="shared" si="896"/>
        <v>0.02</v>
      </c>
      <c r="AP775" s="174">
        <f t="shared" si="896"/>
        <v>0</v>
      </c>
      <c r="AQ775" s="174">
        <f t="shared" si="896"/>
        <v>0.01</v>
      </c>
      <c r="AR775" s="174">
        <f t="shared" si="896"/>
        <v>0.25</v>
      </c>
      <c r="AS775" s="174">
        <f t="shared" si="896"/>
        <v>0.08</v>
      </c>
      <c r="AT775" s="174">
        <f t="shared" si="896"/>
        <v>0</v>
      </c>
      <c r="AU775" s="174">
        <f t="shared" si="896"/>
        <v>0</v>
      </c>
      <c r="AV775" s="175">
        <f t="shared" ref="AV775:AV838" si="897">SUM(AL775:AU775)</f>
        <v>1</v>
      </c>
      <c r="AW775" s="176" t="e">
        <f>#REF!/1000</f>
        <v>#REF!</v>
      </c>
      <c r="AX775" s="176" t="e">
        <f>#REF!/1000</f>
        <v>#REF!</v>
      </c>
      <c r="AY775" s="176" t="e">
        <f>#REF!/1000</f>
        <v>#REF!</v>
      </c>
      <c r="AZ775" s="176" t="e">
        <f>#REF!/1000</f>
        <v>#REF!</v>
      </c>
      <c r="BA775" s="176" t="e">
        <f>#REF!/1000</f>
        <v>#REF!</v>
      </c>
      <c r="BB775" s="176" t="e">
        <f>#REF!/1000</f>
        <v>#REF!</v>
      </c>
      <c r="BC775" s="176" t="e">
        <f>#REF!/1000</f>
        <v>#REF!</v>
      </c>
      <c r="BD775" s="176" t="e">
        <f>#REF!/1000</f>
        <v>#REF!</v>
      </c>
      <c r="BE775" s="177" t="e">
        <f>#REF!/1000</f>
        <v>#REF!</v>
      </c>
      <c r="BF775" s="177" t="e">
        <f>#REF!/1000</f>
        <v>#REF!</v>
      </c>
      <c r="BG775" s="178" t="e">
        <f t="shared" ref="BG775:BG838" si="898">ROUND((AL775*AW775+AM775*AX775+AN775*AY775+AO775*AZ775+AP775*BA775+AQ775*BB775+AR775*BC775+AS775*BD775+AT775*BE775+AU775*BF775)*L775,2)</f>
        <v>#REF!</v>
      </c>
    </row>
    <row r="776" ht="16" customHeight="1" spans="1:59">
      <c r="A776" s="22">
        <v>770</v>
      </c>
      <c r="B776" s="39" t="s">
        <v>6552</v>
      </c>
      <c r="C776" s="68" t="s">
        <v>6553</v>
      </c>
      <c r="D776" s="22">
        <v>194</v>
      </c>
      <c r="E776" s="22">
        <v>2</v>
      </c>
      <c r="F776" s="144">
        <v>84364</v>
      </c>
      <c r="G776" s="144" t="s">
        <v>3688</v>
      </c>
      <c r="H776" s="144" t="s">
        <v>3699</v>
      </c>
      <c r="I776" s="144" t="s">
        <v>5317</v>
      </c>
      <c r="J776" s="144" t="s">
        <v>5314</v>
      </c>
      <c r="K776" s="144">
        <f t="shared" si="888"/>
        <v>0.1</v>
      </c>
      <c r="L776" s="157">
        <v>0.2</v>
      </c>
      <c r="M776" s="171">
        <v>0.5</v>
      </c>
      <c r="N776" s="171">
        <v>0.05</v>
      </c>
      <c r="O776" s="171"/>
      <c r="P776" s="171">
        <v>0.2</v>
      </c>
      <c r="Q776" s="171"/>
      <c r="R776" s="171"/>
      <c r="S776" s="171">
        <v>0.1</v>
      </c>
      <c r="T776" s="171">
        <v>0.15</v>
      </c>
      <c r="U776" s="171"/>
      <c r="V776" s="171"/>
      <c r="W776" s="22">
        <v>2</v>
      </c>
      <c r="X776" s="29">
        <v>4277.325</v>
      </c>
      <c r="Y776" s="29">
        <v>8554.65</v>
      </c>
      <c r="Z776" s="36">
        <v>2689.9</v>
      </c>
      <c r="AA776" s="36">
        <f t="shared" si="889"/>
        <v>2</v>
      </c>
      <c r="AB776" s="29"/>
      <c r="AC776" s="29" t="e">
        <f t="shared" si="890"/>
        <v>#REF!</v>
      </c>
      <c r="AD776" s="29" t="e">
        <f t="shared" si="891"/>
        <v>#REF!</v>
      </c>
      <c r="AE776" s="172" t="e">
        <f t="shared" si="892"/>
        <v>#REF!</v>
      </c>
      <c r="AF776" s="28"/>
      <c r="AG776" s="24">
        <v>0.2</v>
      </c>
      <c r="AH776" s="173">
        <f t="shared" si="893"/>
        <v>1</v>
      </c>
      <c r="AI776" s="173"/>
      <c r="AJ776" s="173">
        <f t="shared" si="894"/>
        <v>-0.8</v>
      </c>
      <c r="AK776" s="134">
        <f t="shared" si="895"/>
        <v>0.1</v>
      </c>
      <c r="AL776" s="174">
        <f t="shared" ref="AL776:AU776" si="899">M776</f>
        <v>0.5</v>
      </c>
      <c r="AM776" s="174">
        <f t="shared" si="899"/>
        <v>0.05</v>
      </c>
      <c r="AN776" s="174">
        <f t="shared" si="899"/>
        <v>0</v>
      </c>
      <c r="AO776" s="174">
        <f t="shared" si="899"/>
        <v>0.2</v>
      </c>
      <c r="AP776" s="174">
        <f t="shared" si="899"/>
        <v>0</v>
      </c>
      <c r="AQ776" s="174">
        <f t="shared" si="899"/>
        <v>0</v>
      </c>
      <c r="AR776" s="174">
        <f t="shared" si="899"/>
        <v>0.1</v>
      </c>
      <c r="AS776" s="174">
        <f t="shared" si="899"/>
        <v>0.15</v>
      </c>
      <c r="AT776" s="174">
        <f t="shared" si="899"/>
        <v>0</v>
      </c>
      <c r="AU776" s="174">
        <f t="shared" si="899"/>
        <v>0</v>
      </c>
      <c r="AV776" s="175">
        <f t="shared" si="897"/>
        <v>1</v>
      </c>
      <c r="AW776" s="176" t="e">
        <f>#REF!/1000</f>
        <v>#REF!</v>
      </c>
      <c r="AX776" s="176" t="e">
        <f>#REF!/1000</f>
        <v>#REF!</v>
      </c>
      <c r="AY776" s="176" t="e">
        <f>#REF!/1000</f>
        <v>#REF!</v>
      </c>
      <c r="AZ776" s="176" t="e">
        <f>#REF!/1000</f>
        <v>#REF!</v>
      </c>
      <c r="BA776" s="176" t="e">
        <f>#REF!/1000</f>
        <v>#REF!</v>
      </c>
      <c r="BB776" s="176" t="e">
        <f>#REF!/1000</f>
        <v>#REF!</v>
      </c>
      <c r="BC776" s="176" t="e">
        <f>#REF!/1000</f>
        <v>#REF!</v>
      </c>
      <c r="BD776" s="176" t="e">
        <f>#REF!/1000</f>
        <v>#REF!</v>
      </c>
      <c r="BE776" s="177" t="e">
        <f>#REF!/1000</f>
        <v>#REF!</v>
      </c>
      <c r="BF776" s="177" t="e">
        <f>#REF!/1000</f>
        <v>#REF!</v>
      </c>
      <c r="BG776" s="178" t="e">
        <f t="shared" si="898"/>
        <v>#REF!</v>
      </c>
    </row>
    <row r="777" ht="16" customHeight="1" spans="1:59">
      <c r="A777" s="22">
        <v>771</v>
      </c>
      <c r="B777" s="39" t="s">
        <v>6554</v>
      </c>
      <c r="C777" s="68" t="s">
        <v>6555</v>
      </c>
      <c r="D777" s="22">
        <v>194</v>
      </c>
      <c r="E777" s="22">
        <v>2</v>
      </c>
      <c r="F777" s="144">
        <v>84240</v>
      </c>
      <c r="G777" s="144" t="s">
        <v>3688</v>
      </c>
      <c r="H777" s="144" t="s">
        <v>5312</v>
      </c>
      <c r="I777" s="144" t="s">
        <v>5317</v>
      </c>
      <c r="J777" s="144" t="s">
        <v>5314</v>
      </c>
      <c r="K777" s="144">
        <f t="shared" si="888"/>
        <v>7.5</v>
      </c>
      <c r="L777" s="157">
        <v>15</v>
      </c>
      <c r="M777" s="171"/>
      <c r="N777" s="171">
        <v>0.18</v>
      </c>
      <c r="O777" s="171">
        <v>0.6</v>
      </c>
      <c r="P777" s="171"/>
      <c r="Q777" s="171"/>
      <c r="R777" s="171">
        <v>0.05</v>
      </c>
      <c r="S777" s="171">
        <v>0.1</v>
      </c>
      <c r="T777" s="171">
        <v>0.07</v>
      </c>
      <c r="U777" s="171"/>
      <c r="V777" s="171"/>
      <c r="W777" s="22">
        <v>2</v>
      </c>
      <c r="X777" s="29">
        <v>4191.29</v>
      </c>
      <c r="Y777" s="29">
        <v>8382.58</v>
      </c>
      <c r="Z777" s="36">
        <v>2650.92</v>
      </c>
      <c r="AA777" s="36">
        <f t="shared" si="889"/>
        <v>2</v>
      </c>
      <c r="AB777" s="29"/>
      <c r="AC777" s="29" t="e">
        <f t="shared" si="890"/>
        <v>#REF!</v>
      </c>
      <c r="AD777" s="29" t="e">
        <f t="shared" si="891"/>
        <v>#REF!</v>
      </c>
      <c r="AE777" s="172" t="e">
        <f t="shared" si="892"/>
        <v>#REF!</v>
      </c>
      <c r="AF777" s="28"/>
      <c r="AG777" s="24">
        <v>15</v>
      </c>
      <c r="AH777" s="173">
        <f t="shared" si="893"/>
        <v>1</v>
      </c>
      <c r="AI777" s="173"/>
      <c r="AJ777" s="173">
        <f t="shared" si="894"/>
        <v>14</v>
      </c>
      <c r="AK777" s="134">
        <f t="shared" si="895"/>
        <v>7.5</v>
      </c>
      <c r="AL777" s="174">
        <f t="shared" ref="AL777:AU777" si="900">M777</f>
        <v>0</v>
      </c>
      <c r="AM777" s="174">
        <f t="shared" si="900"/>
        <v>0.18</v>
      </c>
      <c r="AN777" s="174">
        <f t="shared" si="900"/>
        <v>0.6</v>
      </c>
      <c r="AO777" s="174">
        <f t="shared" si="900"/>
        <v>0</v>
      </c>
      <c r="AP777" s="174">
        <f t="shared" si="900"/>
        <v>0</v>
      </c>
      <c r="AQ777" s="174">
        <f t="shared" si="900"/>
        <v>0.05</v>
      </c>
      <c r="AR777" s="174">
        <f t="shared" si="900"/>
        <v>0.1</v>
      </c>
      <c r="AS777" s="174">
        <f t="shared" si="900"/>
        <v>0.07</v>
      </c>
      <c r="AT777" s="174">
        <f t="shared" si="900"/>
        <v>0</v>
      </c>
      <c r="AU777" s="174">
        <f t="shared" si="900"/>
        <v>0</v>
      </c>
      <c r="AV777" s="175">
        <f t="shared" si="897"/>
        <v>1</v>
      </c>
      <c r="AW777" s="176" t="e">
        <f>#REF!/1000</f>
        <v>#REF!</v>
      </c>
      <c r="AX777" s="176" t="e">
        <f>#REF!/1000</f>
        <v>#REF!</v>
      </c>
      <c r="AY777" s="176" t="e">
        <f>#REF!/1000</f>
        <v>#REF!</v>
      </c>
      <c r="AZ777" s="176" t="e">
        <f>#REF!/1000</f>
        <v>#REF!</v>
      </c>
      <c r="BA777" s="176" t="e">
        <f>#REF!/1000</f>
        <v>#REF!</v>
      </c>
      <c r="BB777" s="176" t="e">
        <f>#REF!/1000</f>
        <v>#REF!</v>
      </c>
      <c r="BC777" s="176" t="e">
        <f>#REF!/1000</f>
        <v>#REF!</v>
      </c>
      <c r="BD777" s="176" t="e">
        <f>#REF!/1000</f>
        <v>#REF!</v>
      </c>
      <c r="BE777" s="177" t="e">
        <f>#REF!/1000</f>
        <v>#REF!</v>
      </c>
      <c r="BF777" s="177" t="e">
        <f>#REF!/1000</f>
        <v>#REF!</v>
      </c>
      <c r="BG777" s="178" t="e">
        <f t="shared" si="898"/>
        <v>#REF!</v>
      </c>
    </row>
    <row r="778" ht="16" customHeight="1" spans="1:59">
      <c r="A778" s="22">
        <v>772</v>
      </c>
      <c r="B778" s="39" t="s">
        <v>6556</v>
      </c>
      <c r="C778" s="68" t="s">
        <v>6557</v>
      </c>
      <c r="D778" s="22">
        <v>194</v>
      </c>
      <c r="E778" s="22">
        <v>2</v>
      </c>
      <c r="F778" s="144">
        <v>84244</v>
      </c>
      <c r="G778" s="144" t="s">
        <v>3688</v>
      </c>
      <c r="H778" s="144" t="s">
        <v>5312</v>
      </c>
      <c r="I778" s="144" t="s">
        <v>5317</v>
      </c>
      <c r="J778" s="144" t="s">
        <v>5314</v>
      </c>
      <c r="K778" s="144">
        <f t="shared" si="888"/>
        <v>1.5</v>
      </c>
      <c r="L778" s="157">
        <v>3</v>
      </c>
      <c r="M778" s="171">
        <v>0.04</v>
      </c>
      <c r="N778" s="171">
        <v>0.15</v>
      </c>
      <c r="O778" s="171">
        <v>0.45</v>
      </c>
      <c r="P778" s="171">
        <v>0.02</v>
      </c>
      <c r="Q778" s="171"/>
      <c r="R778" s="171">
        <v>0.01</v>
      </c>
      <c r="S778" s="171">
        <v>0.25</v>
      </c>
      <c r="T778" s="171">
        <v>0.08</v>
      </c>
      <c r="U778" s="171"/>
      <c r="V778" s="171"/>
      <c r="W778" s="22">
        <v>2</v>
      </c>
      <c r="X778" s="29">
        <v>4135.01</v>
      </c>
      <c r="Y778" s="29">
        <v>8270.02</v>
      </c>
      <c r="Z778" s="36">
        <v>2611.94</v>
      </c>
      <c r="AA778" s="36">
        <f t="shared" si="889"/>
        <v>2</v>
      </c>
      <c r="AB778" s="29"/>
      <c r="AC778" s="29" t="e">
        <f t="shared" si="890"/>
        <v>#REF!</v>
      </c>
      <c r="AD778" s="29" t="e">
        <f t="shared" si="891"/>
        <v>#REF!</v>
      </c>
      <c r="AE778" s="172" t="e">
        <f t="shared" si="892"/>
        <v>#REF!</v>
      </c>
      <c r="AF778" s="28"/>
      <c r="AG778" s="24">
        <v>3</v>
      </c>
      <c r="AH778" s="173">
        <f t="shared" si="893"/>
        <v>1</v>
      </c>
      <c r="AI778" s="173"/>
      <c r="AJ778" s="173">
        <f t="shared" si="894"/>
        <v>2</v>
      </c>
      <c r="AK778" s="134">
        <f t="shared" si="895"/>
        <v>1.5</v>
      </c>
      <c r="AL778" s="174">
        <f t="shared" ref="AL778:AU778" si="901">M778</f>
        <v>0.04</v>
      </c>
      <c r="AM778" s="174">
        <f t="shared" si="901"/>
        <v>0.15</v>
      </c>
      <c r="AN778" s="174">
        <f t="shared" si="901"/>
        <v>0.45</v>
      </c>
      <c r="AO778" s="174">
        <f t="shared" si="901"/>
        <v>0.02</v>
      </c>
      <c r="AP778" s="174">
        <f t="shared" si="901"/>
        <v>0</v>
      </c>
      <c r="AQ778" s="174">
        <f t="shared" si="901"/>
        <v>0.01</v>
      </c>
      <c r="AR778" s="174">
        <f t="shared" si="901"/>
        <v>0.25</v>
      </c>
      <c r="AS778" s="174">
        <f t="shared" si="901"/>
        <v>0.08</v>
      </c>
      <c r="AT778" s="174">
        <f t="shared" si="901"/>
        <v>0</v>
      </c>
      <c r="AU778" s="174">
        <f t="shared" si="901"/>
        <v>0</v>
      </c>
      <c r="AV778" s="175">
        <f t="shared" si="897"/>
        <v>1</v>
      </c>
      <c r="AW778" s="176" t="e">
        <f>#REF!/1000</f>
        <v>#REF!</v>
      </c>
      <c r="AX778" s="176" t="e">
        <f>#REF!/1000</f>
        <v>#REF!</v>
      </c>
      <c r="AY778" s="176" t="e">
        <f>#REF!/1000</f>
        <v>#REF!</v>
      </c>
      <c r="AZ778" s="176" t="e">
        <f>#REF!/1000</f>
        <v>#REF!</v>
      </c>
      <c r="BA778" s="176" t="e">
        <f>#REF!/1000</f>
        <v>#REF!</v>
      </c>
      <c r="BB778" s="176" t="e">
        <f>#REF!/1000</f>
        <v>#REF!</v>
      </c>
      <c r="BC778" s="176" t="e">
        <f>#REF!/1000</f>
        <v>#REF!</v>
      </c>
      <c r="BD778" s="176" t="e">
        <f>#REF!/1000</f>
        <v>#REF!</v>
      </c>
      <c r="BE778" s="177" t="e">
        <f>#REF!/1000</f>
        <v>#REF!</v>
      </c>
      <c r="BF778" s="177" t="e">
        <f>#REF!/1000</f>
        <v>#REF!</v>
      </c>
      <c r="BG778" s="178" t="e">
        <f t="shared" si="898"/>
        <v>#REF!</v>
      </c>
    </row>
    <row r="779" ht="16" customHeight="1" spans="1:59">
      <c r="A779" s="22">
        <v>773</v>
      </c>
      <c r="B779" s="39" t="s">
        <v>6558</v>
      </c>
      <c r="C779" s="68" t="s">
        <v>6559</v>
      </c>
      <c r="D779" s="22">
        <v>194</v>
      </c>
      <c r="E779" s="22">
        <v>2</v>
      </c>
      <c r="F779" s="144">
        <v>84371</v>
      </c>
      <c r="G779" s="144" t="s">
        <v>3688</v>
      </c>
      <c r="H779" s="144" t="s">
        <v>3699</v>
      </c>
      <c r="I779" s="144" t="s">
        <v>5317</v>
      </c>
      <c r="J779" s="144" t="s">
        <v>5314</v>
      </c>
      <c r="K779" s="144">
        <f t="shared" si="888"/>
        <v>0.1</v>
      </c>
      <c r="L779" s="157">
        <v>0.2</v>
      </c>
      <c r="M779" s="171">
        <v>0.5</v>
      </c>
      <c r="N779" s="171">
        <v>0.05</v>
      </c>
      <c r="O779" s="171"/>
      <c r="P779" s="171">
        <v>0.2</v>
      </c>
      <c r="Q779" s="171"/>
      <c r="R779" s="171"/>
      <c r="S779" s="171">
        <v>0.1</v>
      </c>
      <c r="T779" s="171">
        <v>0.15</v>
      </c>
      <c r="U779" s="171"/>
      <c r="V779" s="171"/>
      <c r="W779" s="22">
        <v>2</v>
      </c>
      <c r="X779" s="29">
        <v>3625.675</v>
      </c>
      <c r="Y779" s="29">
        <v>7251.35</v>
      </c>
      <c r="Z779" s="36">
        <v>2124.64</v>
      </c>
      <c r="AA779" s="36">
        <f t="shared" si="889"/>
        <v>2</v>
      </c>
      <c r="AB779" s="29"/>
      <c r="AC779" s="29" t="e">
        <f t="shared" si="890"/>
        <v>#REF!</v>
      </c>
      <c r="AD779" s="29" t="e">
        <f t="shared" si="891"/>
        <v>#REF!</v>
      </c>
      <c r="AE779" s="172" t="e">
        <f t="shared" si="892"/>
        <v>#REF!</v>
      </c>
      <c r="AF779" s="28"/>
      <c r="AG779" s="24">
        <v>0.2</v>
      </c>
      <c r="AH779" s="173">
        <f t="shared" si="893"/>
        <v>1</v>
      </c>
      <c r="AI779" s="173"/>
      <c r="AJ779" s="173">
        <f t="shared" si="894"/>
        <v>-0.8</v>
      </c>
      <c r="AK779" s="134">
        <f t="shared" si="895"/>
        <v>0.1</v>
      </c>
      <c r="AL779" s="174">
        <f t="shared" ref="AL779:AU779" si="902">M779</f>
        <v>0.5</v>
      </c>
      <c r="AM779" s="174">
        <f t="shared" si="902"/>
        <v>0.05</v>
      </c>
      <c r="AN779" s="174">
        <f t="shared" si="902"/>
        <v>0</v>
      </c>
      <c r="AO779" s="174">
        <f t="shared" si="902"/>
        <v>0.2</v>
      </c>
      <c r="AP779" s="174">
        <f t="shared" si="902"/>
        <v>0</v>
      </c>
      <c r="AQ779" s="174">
        <f t="shared" si="902"/>
        <v>0</v>
      </c>
      <c r="AR779" s="174">
        <f t="shared" si="902"/>
        <v>0.1</v>
      </c>
      <c r="AS779" s="174">
        <f t="shared" si="902"/>
        <v>0.15</v>
      </c>
      <c r="AT779" s="174">
        <f t="shared" si="902"/>
        <v>0</v>
      </c>
      <c r="AU779" s="174">
        <f t="shared" si="902"/>
        <v>0</v>
      </c>
      <c r="AV779" s="175">
        <f t="shared" si="897"/>
        <v>1</v>
      </c>
      <c r="AW779" s="176" t="e">
        <f>#REF!/1000</f>
        <v>#REF!</v>
      </c>
      <c r="AX779" s="176" t="e">
        <f>#REF!/1000</f>
        <v>#REF!</v>
      </c>
      <c r="AY779" s="176" t="e">
        <f>#REF!/1000</f>
        <v>#REF!</v>
      </c>
      <c r="AZ779" s="176" t="e">
        <f>#REF!/1000</f>
        <v>#REF!</v>
      </c>
      <c r="BA779" s="176" t="e">
        <f>#REF!/1000</f>
        <v>#REF!</v>
      </c>
      <c r="BB779" s="176" t="e">
        <f>#REF!/1000</f>
        <v>#REF!</v>
      </c>
      <c r="BC779" s="176" t="e">
        <f>#REF!/1000</f>
        <v>#REF!</v>
      </c>
      <c r="BD779" s="176" t="e">
        <f>#REF!/1000</f>
        <v>#REF!</v>
      </c>
      <c r="BE779" s="177" t="e">
        <f>#REF!/1000</f>
        <v>#REF!</v>
      </c>
      <c r="BF779" s="177" t="e">
        <f>#REF!/1000</f>
        <v>#REF!</v>
      </c>
      <c r="BG779" s="178" t="e">
        <f t="shared" si="898"/>
        <v>#REF!</v>
      </c>
    </row>
    <row r="780" ht="16" customHeight="1" spans="1:59">
      <c r="A780" s="22">
        <v>774</v>
      </c>
      <c r="B780" s="39" t="s">
        <v>6560</v>
      </c>
      <c r="C780" s="68" t="s">
        <v>6561</v>
      </c>
      <c r="D780" s="22">
        <v>194</v>
      </c>
      <c r="E780" s="22">
        <v>1</v>
      </c>
      <c r="F780" s="144">
        <v>84370</v>
      </c>
      <c r="G780" s="144" t="s">
        <v>3688</v>
      </c>
      <c r="H780" s="144" t="s">
        <v>3699</v>
      </c>
      <c r="I780" s="144" t="s">
        <v>5317</v>
      </c>
      <c r="J780" s="144" t="s">
        <v>5314</v>
      </c>
      <c r="K780" s="144">
        <f t="shared" si="888"/>
        <v>0.2</v>
      </c>
      <c r="L780" s="157">
        <v>0.2</v>
      </c>
      <c r="M780" s="171">
        <v>0.5</v>
      </c>
      <c r="N780" s="171">
        <v>0.05</v>
      </c>
      <c r="O780" s="171"/>
      <c r="P780" s="171">
        <v>0.2</v>
      </c>
      <c r="Q780" s="171"/>
      <c r="R780" s="171"/>
      <c r="S780" s="171">
        <v>0.1</v>
      </c>
      <c r="T780" s="171">
        <v>0.15</v>
      </c>
      <c r="U780" s="171"/>
      <c r="V780" s="171"/>
      <c r="W780" s="22">
        <v>1</v>
      </c>
      <c r="X780" s="29">
        <v>3613.82</v>
      </c>
      <c r="Y780" s="29">
        <v>3613.82</v>
      </c>
      <c r="Z780" s="36">
        <v>1052.57</v>
      </c>
      <c r="AA780" s="36">
        <f t="shared" si="889"/>
        <v>1</v>
      </c>
      <c r="AB780" s="29"/>
      <c r="AC780" s="29" t="e">
        <f t="shared" si="890"/>
        <v>#REF!</v>
      </c>
      <c r="AD780" s="29" t="e">
        <f t="shared" si="891"/>
        <v>#REF!</v>
      </c>
      <c r="AE780" s="172" t="e">
        <f t="shared" si="892"/>
        <v>#REF!</v>
      </c>
      <c r="AF780" s="28"/>
      <c r="AG780" s="24">
        <v>0.2</v>
      </c>
      <c r="AH780" s="173">
        <f t="shared" si="893"/>
        <v>1</v>
      </c>
      <c r="AI780" s="173"/>
      <c r="AJ780" s="173">
        <f t="shared" si="894"/>
        <v>-0.8</v>
      </c>
      <c r="AK780" s="134">
        <f t="shared" si="895"/>
        <v>0.2</v>
      </c>
      <c r="AL780" s="174">
        <f t="shared" ref="AL780:AU780" si="903">M780</f>
        <v>0.5</v>
      </c>
      <c r="AM780" s="174">
        <f t="shared" si="903"/>
        <v>0.05</v>
      </c>
      <c r="AN780" s="174">
        <f t="shared" si="903"/>
        <v>0</v>
      </c>
      <c r="AO780" s="174">
        <f t="shared" si="903"/>
        <v>0.2</v>
      </c>
      <c r="AP780" s="174">
        <f t="shared" si="903"/>
        <v>0</v>
      </c>
      <c r="AQ780" s="174">
        <f t="shared" si="903"/>
        <v>0</v>
      </c>
      <c r="AR780" s="174">
        <f t="shared" si="903"/>
        <v>0.1</v>
      </c>
      <c r="AS780" s="174">
        <f t="shared" si="903"/>
        <v>0.15</v>
      </c>
      <c r="AT780" s="174">
        <f t="shared" si="903"/>
        <v>0</v>
      </c>
      <c r="AU780" s="174">
        <f t="shared" si="903"/>
        <v>0</v>
      </c>
      <c r="AV780" s="175">
        <f t="shared" si="897"/>
        <v>1</v>
      </c>
      <c r="AW780" s="176" t="e">
        <f>#REF!/1000</f>
        <v>#REF!</v>
      </c>
      <c r="AX780" s="176" t="e">
        <f>#REF!/1000</f>
        <v>#REF!</v>
      </c>
      <c r="AY780" s="176" t="e">
        <f>#REF!/1000</f>
        <v>#REF!</v>
      </c>
      <c r="AZ780" s="176" t="e">
        <f>#REF!/1000</f>
        <v>#REF!</v>
      </c>
      <c r="BA780" s="176" t="e">
        <f>#REF!/1000</f>
        <v>#REF!</v>
      </c>
      <c r="BB780" s="176" t="e">
        <f>#REF!/1000</f>
        <v>#REF!</v>
      </c>
      <c r="BC780" s="176" t="e">
        <f>#REF!/1000</f>
        <v>#REF!</v>
      </c>
      <c r="BD780" s="176" t="e">
        <f>#REF!/1000</f>
        <v>#REF!</v>
      </c>
      <c r="BE780" s="177" t="e">
        <f>#REF!/1000</f>
        <v>#REF!</v>
      </c>
      <c r="BF780" s="177" t="e">
        <f>#REF!/1000</f>
        <v>#REF!</v>
      </c>
      <c r="BG780" s="178" t="e">
        <f t="shared" si="898"/>
        <v>#REF!</v>
      </c>
    </row>
    <row r="781" ht="16" customHeight="1" spans="1:59">
      <c r="A781" s="22">
        <v>775</v>
      </c>
      <c r="B781" s="39" t="s">
        <v>6562</v>
      </c>
      <c r="C781" s="68" t="s">
        <v>6563</v>
      </c>
      <c r="D781" s="22">
        <v>194</v>
      </c>
      <c r="E781" s="22">
        <v>1</v>
      </c>
      <c r="F781" s="144">
        <v>84366</v>
      </c>
      <c r="G781" s="144" t="s">
        <v>3688</v>
      </c>
      <c r="H781" s="144" t="s">
        <v>3699</v>
      </c>
      <c r="I781" s="144" t="s">
        <v>5317</v>
      </c>
      <c r="J781" s="144" t="s">
        <v>5314</v>
      </c>
      <c r="K781" s="144">
        <f t="shared" si="888"/>
        <v>0.2</v>
      </c>
      <c r="L781" s="157">
        <v>0.2</v>
      </c>
      <c r="M781" s="171">
        <v>0.5</v>
      </c>
      <c r="N781" s="171">
        <v>0.05</v>
      </c>
      <c r="O781" s="171"/>
      <c r="P781" s="171">
        <v>0.2</v>
      </c>
      <c r="Q781" s="171"/>
      <c r="R781" s="171"/>
      <c r="S781" s="171">
        <v>0.1</v>
      </c>
      <c r="T781" s="171">
        <v>0.15</v>
      </c>
      <c r="U781" s="171"/>
      <c r="V781" s="171"/>
      <c r="W781" s="22">
        <v>1</v>
      </c>
      <c r="X781" s="29">
        <v>3602.69</v>
      </c>
      <c r="Y781" s="29">
        <v>3602.69</v>
      </c>
      <c r="Z781" s="36">
        <v>1052.57</v>
      </c>
      <c r="AA781" s="36">
        <f t="shared" si="889"/>
        <v>1</v>
      </c>
      <c r="AB781" s="29"/>
      <c r="AC781" s="29" t="e">
        <f t="shared" si="890"/>
        <v>#REF!</v>
      </c>
      <c r="AD781" s="29" t="e">
        <f t="shared" si="891"/>
        <v>#REF!</v>
      </c>
      <c r="AE781" s="172" t="e">
        <f t="shared" si="892"/>
        <v>#REF!</v>
      </c>
      <c r="AF781" s="28"/>
      <c r="AG781" s="24">
        <v>0.2</v>
      </c>
      <c r="AH781" s="173">
        <f t="shared" si="893"/>
        <v>1</v>
      </c>
      <c r="AI781" s="173"/>
      <c r="AJ781" s="173">
        <f t="shared" si="894"/>
        <v>-0.8</v>
      </c>
      <c r="AK781" s="134">
        <f t="shared" si="895"/>
        <v>0.2</v>
      </c>
      <c r="AL781" s="174">
        <f t="shared" ref="AL781:AU781" si="904">M781</f>
        <v>0.5</v>
      </c>
      <c r="AM781" s="174">
        <f t="shared" si="904"/>
        <v>0.05</v>
      </c>
      <c r="AN781" s="174">
        <f t="shared" si="904"/>
        <v>0</v>
      </c>
      <c r="AO781" s="174">
        <f t="shared" si="904"/>
        <v>0.2</v>
      </c>
      <c r="AP781" s="174">
        <f t="shared" si="904"/>
        <v>0</v>
      </c>
      <c r="AQ781" s="174">
        <f t="shared" si="904"/>
        <v>0</v>
      </c>
      <c r="AR781" s="174">
        <f t="shared" si="904"/>
        <v>0.1</v>
      </c>
      <c r="AS781" s="174">
        <f t="shared" si="904"/>
        <v>0.15</v>
      </c>
      <c r="AT781" s="174">
        <f t="shared" si="904"/>
        <v>0</v>
      </c>
      <c r="AU781" s="174">
        <f t="shared" si="904"/>
        <v>0</v>
      </c>
      <c r="AV781" s="175">
        <f t="shared" si="897"/>
        <v>1</v>
      </c>
      <c r="AW781" s="176" t="e">
        <f>#REF!/1000</f>
        <v>#REF!</v>
      </c>
      <c r="AX781" s="176" t="e">
        <f>#REF!/1000</f>
        <v>#REF!</v>
      </c>
      <c r="AY781" s="176" t="e">
        <f>#REF!/1000</f>
        <v>#REF!</v>
      </c>
      <c r="AZ781" s="176" t="e">
        <f>#REF!/1000</f>
        <v>#REF!</v>
      </c>
      <c r="BA781" s="176" t="e">
        <f>#REF!/1000</f>
        <v>#REF!</v>
      </c>
      <c r="BB781" s="176" t="e">
        <f>#REF!/1000</f>
        <v>#REF!</v>
      </c>
      <c r="BC781" s="176" t="e">
        <f>#REF!/1000</f>
        <v>#REF!</v>
      </c>
      <c r="BD781" s="176" t="e">
        <f>#REF!/1000</f>
        <v>#REF!</v>
      </c>
      <c r="BE781" s="177" t="e">
        <f>#REF!/1000</f>
        <v>#REF!</v>
      </c>
      <c r="BF781" s="177" t="e">
        <f>#REF!/1000</f>
        <v>#REF!</v>
      </c>
      <c r="BG781" s="178" t="e">
        <f t="shared" si="898"/>
        <v>#REF!</v>
      </c>
    </row>
    <row r="782" ht="16" customHeight="1" spans="1:59">
      <c r="A782" s="22">
        <v>776</v>
      </c>
      <c r="B782" s="39" t="s">
        <v>6564</v>
      </c>
      <c r="C782" s="68" t="s">
        <v>6565</v>
      </c>
      <c r="D782" s="22">
        <v>194</v>
      </c>
      <c r="E782" s="22">
        <v>2</v>
      </c>
      <c r="F782" s="144">
        <v>84397</v>
      </c>
      <c r="G782" s="144" t="s">
        <v>3688</v>
      </c>
      <c r="H782" s="144" t="s">
        <v>5312</v>
      </c>
      <c r="I782" s="144" t="s">
        <v>5317</v>
      </c>
      <c r="J782" s="144" t="s">
        <v>5314</v>
      </c>
      <c r="K782" s="144">
        <f t="shared" si="888"/>
        <v>0.15</v>
      </c>
      <c r="L782" s="157">
        <v>0.3</v>
      </c>
      <c r="M782" s="171">
        <v>0.5</v>
      </c>
      <c r="N782" s="171">
        <v>0.0333333333333333</v>
      </c>
      <c r="O782" s="171"/>
      <c r="P782" s="171">
        <v>0.233333333333333</v>
      </c>
      <c r="Q782" s="171"/>
      <c r="R782" s="171"/>
      <c r="S782" s="171">
        <v>0.1</v>
      </c>
      <c r="T782" s="171">
        <v>0.133333333333333</v>
      </c>
      <c r="U782" s="171"/>
      <c r="V782" s="171"/>
      <c r="W782" s="22">
        <v>2</v>
      </c>
      <c r="X782" s="29">
        <v>3427.93</v>
      </c>
      <c r="Y782" s="29">
        <v>6855.86</v>
      </c>
      <c r="Z782" s="36">
        <v>2007.68</v>
      </c>
      <c r="AA782" s="36">
        <f t="shared" si="889"/>
        <v>2</v>
      </c>
      <c r="AB782" s="29"/>
      <c r="AC782" s="29" t="e">
        <f t="shared" si="890"/>
        <v>#REF!</v>
      </c>
      <c r="AD782" s="29" t="e">
        <f t="shared" si="891"/>
        <v>#REF!</v>
      </c>
      <c r="AE782" s="172" t="e">
        <f t="shared" si="892"/>
        <v>#REF!</v>
      </c>
      <c r="AF782" s="28"/>
      <c r="AG782" s="24">
        <v>0.3</v>
      </c>
      <c r="AH782" s="173">
        <f t="shared" si="893"/>
        <v>0.999999999999999</v>
      </c>
      <c r="AI782" s="173"/>
      <c r="AJ782" s="173">
        <f t="shared" si="894"/>
        <v>-0.699999999999999</v>
      </c>
      <c r="AK782" s="134">
        <f t="shared" si="895"/>
        <v>0.15</v>
      </c>
      <c r="AL782" s="174">
        <f t="shared" ref="AL782:AU782" si="905">M782</f>
        <v>0.5</v>
      </c>
      <c r="AM782" s="174">
        <f t="shared" si="905"/>
        <v>0.0333333333333333</v>
      </c>
      <c r="AN782" s="174">
        <f t="shared" si="905"/>
        <v>0</v>
      </c>
      <c r="AO782" s="174">
        <f t="shared" si="905"/>
        <v>0.233333333333333</v>
      </c>
      <c r="AP782" s="174">
        <f t="shared" si="905"/>
        <v>0</v>
      </c>
      <c r="AQ782" s="174">
        <f t="shared" si="905"/>
        <v>0</v>
      </c>
      <c r="AR782" s="174">
        <f t="shared" si="905"/>
        <v>0.1</v>
      </c>
      <c r="AS782" s="174">
        <f t="shared" si="905"/>
        <v>0.133333333333333</v>
      </c>
      <c r="AT782" s="174">
        <f t="shared" si="905"/>
        <v>0</v>
      </c>
      <c r="AU782" s="174">
        <f t="shared" si="905"/>
        <v>0</v>
      </c>
      <c r="AV782" s="175">
        <f t="shared" si="897"/>
        <v>0.999999999999999</v>
      </c>
      <c r="AW782" s="176" t="e">
        <f>#REF!/1000</f>
        <v>#REF!</v>
      </c>
      <c r="AX782" s="176" t="e">
        <f>#REF!/1000</f>
        <v>#REF!</v>
      </c>
      <c r="AY782" s="176" t="e">
        <f>#REF!/1000</f>
        <v>#REF!</v>
      </c>
      <c r="AZ782" s="176" t="e">
        <f>#REF!/1000</f>
        <v>#REF!</v>
      </c>
      <c r="BA782" s="176" t="e">
        <f>#REF!/1000</f>
        <v>#REF!</v>
      </c>
      <c r="BB782" s="176" t="e">
        <f>#REF!/1000</f>
        <v>#REF!</v>
      </c>
      <c r="BC782" s="176" t="e">
        <f>#REF!/1000</f>
        <v>#REF!</v>
      </c>
      <c r="BD782" s="176" t="e">
        <f>#REF!/1000</f>
        <v>#REF!</v>
      </c>
      <c r="BE782" s="177" t="e">
        <f>#REF!/1000</f>
        <v>#REF!</v>
      </c>
      <c r="BF782" s="177" t="e">
        <f>#REF!/1000</f>
        <v>#REF!</v>
      </c>
      <c r="BG782" s="178" t="e">
        <f t="shared" si="898"/>
        <v>#REF!</v>
      </c>
    </row>
    <row r="783" ht="16" customHeight="1" spans="1:59">
      <c r="A783" s="22">
        <v>777</v>
      </c>
      <c r="B783" s="39" t="s">
        <v>6566</v>
      </c>
      <c r="C783" s="68" t="s">
        <v>6567</v>
      </c>
      <c r="D783" s="22">
        <v>167</v>
      </c>
      <c r="E783" s="22">
        <v>1</v>
      </c>
      <c r="F783" s="144">
        <v>83847</v>
      </c>
      <c r="G783" s="144" t="s">
        <v>3688</v>
      </c>
      <c r="H783" s="144" t="s">
        <v>5312</v>
      </c>
      <c r="I783" s="144" t="s">
        <v>5317</v>
      </c>
      <c r="J783" s="144" t="s">
        <v>5314</v>
      </c>
      <c r="K783" s="144">
        <f t="shared" si="888"/>
        <v>3</v>
      </c>
      <c r="L783" s="157">
        <v>3</v>
      </c>
      <c r="M783" s="171">
        <v>0.04</v>
      </c>
      <c r="N783" s="171">
        <v>0.15</v>
      </c>
      <c r="O783" s="171">
        <v>0.45</v>
      </c>
      <c r="P783" s="171">
        <v>0.02</v>
      </c>
      <c r="Q783" s="171"/>
      <c r="R783" s="171">
        <v>0.01</v>
      </c>
      <c r="S783" s="171">
        <v>0.25</v>
      </c>
      <c r="T783" s="171">
        <v>0.08</v>
      </c>
      <c r="U783" s="171"/>
      <c r="V783" s="171"/>
      <c r="W783" s="22">
        <v>1</v>
      </c>
      <c r="X783" s="29">
        <v>2784.58</v>
      </c>
      <c r="Y783" s="29">
        <v>2784.58</v>
      </c>
      <c r="Z783" s="36">
        <v>818.67</v>
      </c>
      <c r="AA783" s="36">
        <f t="shared" si="889"/>
        <v>1</v>
      </c>
      <c r="AB783" s="29"/>
      <c r="AC783" s="29" t="e">
        <f t="shared" si="890"/>
        <v>#REF!</v>
      </c>
      <c r="AD783" s="29" t="e">
        <f t="shared" si="891"/>
        <v>#REF!</v>
      </c>
      <c r="AE783" s="172" t="e">
        <f t="shared" si="892"/>
        <v>#REF!</v>
      </c>
      <c r="AF783" s="28"/>
      <c r="AG783" s="24">
        <v>3</v>
      </c>
      <c r="AH783" s="173">
        <f t="shared" si="893"/>
        <v>1</v>
      </c>
      <c r="AI783" s="173"/>
      <c r="AJ783" s="173">
        <f t="shared" si="894"/>
        <v>2</v>
      </c>
      <c r="AK783" s="134">
        <f t="shared" si="895"/>
        <v>3</v>
      </c>
      <c r="AL783" s="174">
        <f t="shared" ref="AL783:AU783" si="906">M783</f>
        <v>0.04</v>
      </c>
      <c r="AM783" s="174">
        <f t="shared" si="906"/>
        <v>0.15</v>
      </c>
      <c r="AN783" s="174">
        <f t="shared" si="906"/>
        <v>0.45</v>
      </c>
      <c r="AO783" s="174">
        <f t="shared" si="906"/>
        <v>0.02</v>
      </c>
      <c r="AP783" s="174">
        <f t="shared" si="906"/>
        <v>0</v>
      </c>
      <c r="AQ783" s="174">
        <f t="shared" si="906"/>
        <v>0.01</v>
      </c>
      <c r="AR783" s="174">
        <f t="shared" si="906"/>
        <v>0.25</v>
      </c>
      <c r="AS783" s="174">
        <f t="shared" si="906"/>
        <v>0.08</v>
      </c>
      <c r="AT783" s="174">
        <f t="shared" si="906"/>
        <v>0</v>
      </c>
      <c r="AU783" s="174">
        <f t="shared" si="906"/>
        <v>0</v>
      </c>
      <c r="AV783" s="175">
        <f t="shared" si="897"/>
        <v>1</v>
      </c>
      <c r="AW783" s="176" t="e">
        <f>#REF!/1000</f>
        <v>#REF!</v>
      </c>
      <c r="AX783" s="176" t="e">
        <f>#REF!/1000</f>
        <v>#REF!</v>
      </c>
      <c r="AY783" s="176" t="e">
        <f>#REF!/1000</f>
        <v>#REF!</v>
      </c>
      <c r="AZ783" s="176" t="e">
        <f>#REF!/1000</f>
        <v>#REF!</v>
      </c>
      <c r="BA783" s="176" t="e">
        <f>#REF!/1000</f>
        <v>#REF!</v>
      </c>
      <c r="BB783" s="176" t="e">
        <f>#REF!/1000</f>
        <v>#REF!</v>
      </c>
      <c r="BC783" s="176" t="e">
        <f>#REF!/1000</f>
        <v>#REF!</v>
      </c>
      <c r="BD783" s="176" t="e">
        <f>#REF!/1000</f>
        <v>#REF!</v>
      </c>
      <c r="BE783" s="177" t="e">
        <f>#REF!/1000</f>
        <v>#REF!</v>
      </c>
      <c r="BF783" s="177" t="e">
        <f>#REF!/1000</f>
        <v>#REF!</v>
      </c>
      <c r="BG783" s="178" t="e">
        <f t="shared" si="898"/>
        <v>#REF!</v>
      </c>
    </row>
    <row r="784" ht="16" customHeight="1" spans="1:59">
      <c r="A784" s="22">
        <v>778</v>
      </c>
      <c r="B784" s="39" t="s">
        <v>6568</v>
      </c>
      <c r="C784" s="68" t="s">
        <v>6569</v>
      </c>
      <c r="D784" s="22">
        <v>194</v>
      </c>
      <c r="E784" s="22">
        <v>1</v>
      </c>
      <c r="F784" s="144">
        <v>84258</v>
      </c>
      <c r="G784" s="144" t="s">
        <v>3688</v>
      </c>
      <c r="H784" s="144" t="s">
        <v>5312</v>
      </c>
      <c r="I784" s="144" t="s">
        <v>5317</v>
      </c>
      <c r="J784" s="144" t="s">
        <v>5314</v>
      </c>
      <c r="K784" s="144">
        <f t="shared" si="888"/>
        <v>3</v>
      </c>
      <c r="L784" s="157">
        <v>3</v>
      </c>
      <c r="M784" s="171">
        <v>0.04</v>
      </c>
      <c r="N784" s="171">
        <v>0.15</v>
      </c>
      <c r="O784" s="171">
        <v>0.45</v>
      </c>
      <c r="P784" s="171">
        <v>0.02</v>
      </c>
      <c r="Q784" s="171"/>
      <c r="R784" s="171">
        <v>0.01</v>
      </c>
      <c r="S784" s="171">
        <v>0.25</v>
      </c>
      <c r="T784" s="171">
        <v>0.08</v>
      </c>
      <c r="U784" s="171"/>
      <c r="V784" s="171"/>
      <c r="W784" s="22">
        <v>1</v>
      </c>
      <c r="X784" s="29">
        <v>2730.87</v>
      </c>
      <c r="Y784" s="29">
        <v>2730.87</v>
      </c>
      <c r="Z784" s="36">
        <v>799.17</v>
      </c>
      <c r="AA784" s="36">
        <f t="shared" si="889"/>
        <v>1</v>
      </c>
      <c r="AB784" s="29"/>
      <c r="AC784" s="29" t="e">
        <f t="shared" si="890"/>
        <v>#REF!</v>
      </c>
      <c r="AD784" s="29" t="e">
        <f t="shared" si="891"/>
        <v>#REF!</v>
      </c>
      <c r="AE784" s="172" t="e">
        <f t="shared" si="892"/>
        <v>#REF!</v>
      </c>
      <c r="AF784" s="28"/>
      <c r="AG784" s="24">
        <v>3</v>
      </c>
      <c r="AH784" s="173">
        <f t="shared" si="893"/>
        <v>1</v>
      </c>
      <c r="AI784" s="173"/>
      <c r="AJ784" s="173">
        <f t="shared" si="894"/>
        <v>2</v>
      </c>
      <c r="AK784" s="134">
        <f t="shared" si="895"/>
        <v>3</v>
      </c>
      <c r="AL784" s="174">
        <f t="shared" ref="AL784:AU784" si="907">M784</f>
        <v>0.04</v>
      </c>
      <c r="AM784" s="174">
        <f t="shared" si="907"/>
        <v>0.15</v>
      </c>
      <c r="AN784" s="174">
        <f t="shared" si="907"/>
        <v>0.45</v>
      </c>
      <c r="AO784" s="174">
        <f t="shared" si="907"/>
        <v>0.02</v>
      </c>
      <c r="AP784" s="174">
        <f t="shared" si="907"/>
        <v>0</v>
      </c>
      <c r="AQ784" s="174">
        <f t="shared" si="907"/>
        <v>0.01</v>
      </c>
      <c r="AR784" s="174">
        <f t="shared" si="907"/>
        <v>0.25</v>
      </c>
      <c r="AS784" s="174">
        <f t="shared" si="907"/>
        <v>0.08</v>
      </c>
      <c r="AT784" s="174">
        <f t="shared" si="907"/>
        <v>0</v>
      </c>
      <c r="AU784" s="174">
        <f t="shared" si="907"/>
        <v>0</v>
      </c>
      <c r="AV784" s="175">
        <f t="shared" si="897"/>
        <v>1</v>
      </c>
      <c r="AW784" s="176" t="e">
        <f>#REF!/1000</f>
        <v>#REF!</v>
      </c>
      <c r="AX784" s="176" t="e">
        <f>#REF!/1000</f>
        <v>#REF!</v>
      </c>
      <c r="AY784" s="176" t="e">
        <f>#REF!/1000</f>
        <v>#REF!</v>
      </c>
      <c r="AZ784" s="176" t="e">
        <f>#REF!/1000</f>
        <v>#REF!</v>
      </c>
      <c r="BA784" s="176" t="e">
        <f>#REF!/1000</f>
        <v>#REF!</v>
      </c>
      <c r="BB784" s="176" t="e">
        <f>#REF!/1000</f>
        <v>#REF!</v>
      </c>
      <c r="BC784" s="176" t="e">
        <f>#REF!/1000</f>
        <v>#REF!</v>
      </c>
      <c r="BD784" s="176" t="e">
        <f>#REF!/1000</f>
        <v>#REF!</v>
      </c>
      <c r="BE784" s="177" t="e">
        <f>#REF!/1000</f>
        <v>#REF!</v>
      </c>
      <c r="BF784" s="177" t="e">
        <f>#REF!/1000</f>
        <v>#REF!</v>
      </c>
      <c r="BG784" s="178" t="e">
        <f t="shared" si="898"/>
        <v>#REF!</v>
      </c>
    </row>
    <row r="785" ht="16" customHeight="1" spans="1:59">
      <c r="A785" s="22">
        <v>779</v>
      </c>
      <c r="B785" s="39" t="s">
        <v>6570</v>
      </c>
      <c r="C785" s="68" t="s">
        <v>6571</v>
      </c>
      <c r="D785" s="22">
        <v>194</v>
      </c>
      <c r="E785" s="22">
        <v>2</v>
      </c>
      <c r="F785" s="144">
        <v>84215</v>
      </c>
      <c r="G785" s="144" t="s">
        <v>3688</v>
      </c>
      <c r="H785" s="144" t="s">
        <v>5312</v>
      </c>
      <c r="I785" s="144" t="s">
        <v>5317</v>
      </c>
      <c r="J785" s="144" t="s">
        <v>5314</v>
      </c>
      <c r="K785" s="144">
        <f t="shared" si="888"/>
        <v>2.5</v>
      </c>
      <c r="L785" s="157">
        <v>5</v>
      </c>
      <c r="M785" s="171"/>
      <c r="N785" s="171">
        <v>0.85</v>
      </c>
      <c r="O785" s="171">
        <v>0.05</v>
      </c>
      <c r="P785" s="171"/>
      <c r="Q785" s="171"/>
      <c r="R785" s="171">
        <v>0.1</v>
      </c>
      <c r="S785" s="171"/>
      <c r="T785" s="171"/>
      <c r="U785" s="171"/>
      <c r="V785" s="171"/>
      <c r="W785" s="22">
        <v>2</v>
      </c>
      <c r="X785" s="29">
        <v>2721.2</v>
      </c>
      <c r="Y785" s="29">
        <v>5442.4</v>
      </c>
      <c r="Z785" s="36">
        <v>1598.34</v>
      </c>
      <c r="AA785" s="36">
        <f t="shared" si="889"/>
        <v>2</v>
      </c>
      <c r="AB785" s="29"/>
      <c r="AC785" s="29" t="e">
        <f t="shared" si="890"/>
        <v>#REF!</v>
      </c>
      <c r="AD785" s="29" t="e">
        <f t="shared" si="891"/>
        <v>#REF!</v>
      </c>
      <c r="AE785" s="172" t="e">
        <f t="shared" si="892"/>
        <v>#REF!</v>
      </c>
      <c r="AF785" s="28"/>
      <c r="AG785" s="24">
        <v>5</v>
      </c>
      <c r="AH785" s="173">
        <f t="shared" si="893"/>
        <v>1</v>
      </c>
      <c r="AI785" s="173"/>
      <c r="AJ785" s="173">
        <f t="shared" si="894"/>
        <v>4</v>
      </c>
      <c r="AK785" s="134">
        <f t="shared" si="895"/>
        <v>2.5</v>
      </c>
      <c r="AL785" s="174">
        <f t="shared" ref="AL785:AU785" si="908">M785</f>
        <v>0</v>
      </c>
      <c r="AM785" s="174">
        <f t="shared" si="908"/>
        <v>0.85</v>
      </c>
      <c r="AN785" s="174">
        <f t="shared" si="908"/>
        <v>0.05</v>
      </c>
      <c r="AO785" s="174">
        <f t="shared" si="908"/>
        <v>0</v>
      </c>
      <c r="AP785" s="174">
        <f t="shared" si="908"/>
        <v>0</v>
      </c>
      <c r="AQ785" s="174">
        <f t="shared" si="908"/>
        <v>0.1</v>
      </c>
      <c r="AR785" s="174">
        <f t="shared" si="908"/>
        <v>0</v>
      </c>
      <c r="AS785" s="174">
        <f t="shared" si="908"/>
        <v>0</v>
      </c>
      <c r="AT785" s="174">
        <f t="shared" si="908"/>
        <v>0</v>
      </c>
      <c r="AU785" s="174">
        <f t="shared" si="908"/>
        <v>0</v>
      </c>
      <c r="AV785" s="175">
        <f t="shared" si="897"/>
        <v>1</v>
      </c>
      <c r="AW785" s="176" t="e">
        <f>#REF!/1000</f>
        <v>#REF!</v>
      </c>
      <c r="AX785" s="176" t="e">
        <f>#REF!/1000</f>
        <v>#REF!</v>
      </c>
      <c r="AY785" s="176" t="e">
        <f>#REF!/1000</f>
        <v>#REF!</v>
      </c>
      <c r="AZ785" s="176" t="e">
        <f>#REF!/1000</f>
        <v>#REF!</v>
      </c>
      <c r="BA785" s="176" t="e">
        <f>#REF!/1000</f>
        <v>#REF!</v>
      </c>
      <c r="BB785" s="176" t="e">
        <f>#REF!/1000</f>
        <v>#REF!</v>
      </c>
      <c r="BC785" s="176" t="e">
        <f>#REF!/1000</f>
        <v>#REF!</v>
      </c>
      <c r="BD785" s="176" t="e">
        <f>#REF!/1000</f>
        <v>#REF!</v>
      </c>
      <c r="BE785" s="177" t="e">
        <f>#REF!/1000</f>
        <v>#REF!</v>
      </c>
      <c r="BF785" s="177" t="e">
        <f>#REF!/1000</f>
        <v>#REF!</v>
      </c>
      <c r="BG785" s="178" t="e">
        <f t="shared" si="898"/>
        <v>#REF!</v>
      </c>
    </row>
    <row r="786" ht="16" customHeight="1" spans="1:59">
      <c r="A786" s="22">
        <v>780</v>
      </c>
      <c r="B786" s="39" t="s">
        <v>6572</v>
      </c>
      <c r="C786" s="68" t="s">
        <v>6573</v>
      </c>
      <c r="D786" s="22">
        <v>194</v>
      </c>
      <c r="E786" s="22">
        <v>1</v>
      </c>
      <c r="F786" s="144">
        <v>84327</v>
      </c>
      <c r="G786" s="144" t="s">
        <v>3688</v>
      </c>
      <c r="H786" s="144" t="s">
        <v>5312</v>
      </c>
      <c r="I786" s="144" t="s">
        <v>5317</v>
      </c>
      <c r="J786" s="144" t="s">
        <v>5314</v>
      </c>
      <c r="K786" s="144">
        <f t="shared" si="888"/>
        <v>1.5</v>
      </c>
      <c r="L786" s="157">
        <v>1.5</v>
      </c>
      <c r="M786" s="171">
        <v>0.493333333333333</v>
      </c>
      <c r="N786" s="171">
        <v>0.0533333333333333</v>
      </c>
      <c r="O786" s="171"/>
      <c r="P786" s="171">
        <v>0.22</v>
      </c>
      <c r="Q786" s="171"/>
      <c r="R786" s="171"/>
      <c r="S786" s="171">
        <v>0.1</v>
      </c>
      <c r="T786" s="171">
        <v>0.133333333333333</v>
      </c>
      <c r="U786" s="171"/>
      <c r="V786" s="171"/>
      <c r="W786" s="22">
        <v>1</v>
      </c>
      <c r="X786" s="29">
        <v>2527.95</v>
      </c>
      <c r="Y786" s="29">
        <v>2527.95</v>
      </c>
      <c r="Z786" s="36">
        <v>740.7</v>
      </c>
      <c r="AA786" s="36">
        <f t="shared" si="889"/>
        <v>1</v>
      </c>
      <c r="AB786" s="29"/>
      <c r="AC786" s="29" t="e">
        <f t="shared" si="890"/>
        <v>#REF!</v>
      </c>
      <c r="AD786" s="29" t="e">
        <f t="shared" si="891"/>
        <v>#REF!</v>
      </c>
      <c r="AE786" s="172" t="e">
        <f t="shared" si="892"/>
        <v>#REF!</v>
      </c>
      <c r="AF786" s="28"/>
      <c r="AG786" s="24">
        <v>1.5</v>
      </c>
      <c r="AH786" s="173">
        <f t="shared" si="893"/>
        <v>0.999999999999999</v>
      </c>
      <c r="AI786" s="173"/>
      <c r="AJ786" s="173">
        <f t="shared" si="894"/>
        <v>0.500000000000001</v>
      </c>
      <c r="AK786" s="134">
        <f t="shared" si="895"/>
        <v>1.5</v>
      </c>
      <c r="AL786" s="174">
        <f t="shared" ref="AL786:AU786" si="909">M786</f>
        <v>0.493333333333333</v>
      </c>
      <c r="AM786" s="174">
        <f t="shared" si="909"/>
        <v>0.0533333333333333</v>
      </c>
      <c r="AN786" s="174">
        <f t="shared" si="909"/>
        <v>0</v>
      </c>
      <c r="AO786" s="174">
        <f t="shared" si="909"/>
        <v>0.22</v>
      </c>
      <c r="AP786" s="174">
        <f t="shared" si="909"/>
        <v>0</v>
      </c>
      <c r="AQ786" s="174">
        <f t="shared" si="909"/>
        <v>0</v>
      </c>
      <c r="AR786" s="174">
        <f t="shared" si="909"/>
        <v>0.1</v>
      </c>
      <c r="AS786" s="174">
        <f t="shared" si="909"/>
        <v>0.133333333333333</v>
      </c>
      <c r="AT786" s="174">
        <f t="shared" si="909"/>
        <v>0</v>
      </c>
      <c r="AU786" s="174">
        <f t="shared" si="909"/>
        <v>0</v>
      </c>
      <c r="AV786" s="175">
        <f t="shared" si="897"/>
        <v>0.999999999999999</v>
      </c>
      <c r="AW786" s="176" t="e">
        <f>#REF!/1000</f>
        <v>#REF!</v>
      </c>
      <c r="AX786" s="176" t="e">
        <f>#REF!/1000</f>
        <v>#REF!</v>
      </c>
      <c r="AY786" s="176" t="e">
        <f>#REF!/1000</f>
        <v>#REF!</v>
      </c>
      <c r="AZ786" s="176" t="e">
        <f>#REF!/1000</f>
        <v>#REF!</v>
      </c>
      <c r="BA786" s="176" t="e">
        <f>#REF!/1000</f>
        <v>#REF!</v>
      </c>
      <c r="BB786" s="176" t="e">
        <f>#REF!/1000</f>
        <v>#REF!</v>
      </c>
      <c r="BC786" s="176" t="e">
        <f>#REF!/1000</f>
        <v>#REF!</v>
      </c>
      <c r="BD786" s="176" t="e">
        <f>#REF!/1000</f>
        <v>#REF!</v>
      </c>
      <c r="BE786" s="177" t="e">
        <f>#REF!/1000</f>
        <v>#REF!</v>
      </c>
      <c r="BF786" s="177" t="e">
        <f>#REF!/1000</f>
        <v>#REF!</v>
      </c>
      <c r="BG786" s="178" t="e">
        <f t="shared" si="898"/>
        <v>#REF!</v>
      </c>
    </row>
    <row r="787" ht="16" customHeight="1" spans="1:59">
      <c r="A787" s="22">
        <v>781</v>
      </c>
      <c r="B787" s="39" t="s">
        <v>6574</v>
      </c>
      <c r="C787" s="68" t="s">
        <v>6575</v>
      </c>
      <c r="D787" s="22">
        <v>194</v>
      </c>
      <c r="E787" s="22">
        <v>2</v>
      </c>
      <c r="F787" s="144">
        <v>84264</v>
      </c>
      <c r="G787" s="144" t="s">
        <v>3688</v>
      </c>
      <c r="H787" s="144" t="s">
        <v>5312</v>
      </c>
      <c r="I787" s="144" t="s">
        <v>5317</v>
      </c>
      <c r="J787" s="144" t="s">
        <v>5314</v>
      </c>
      <c r="K787" s="144">
        <f t="shared" si="888"/>
        <v>1.5</v>
      </c>
      <c r="L787" s="157">
        <v>3</v>
      </c>
      <c r="M787" s="171"/>
      <c r="N787" s="171">
        <v>0.2</v>
      </c>
      <c r="O787" s="171">
        <v>0.2</v>
      </c>
      <c r="P787" s="171">
        <v>0.1</v>
      </c>
      <c r="Q787" s="171"/>
      <c r="R787" s="171">
        <v>0.35</v>
      </c>
      <c r="S787" s="171">
        <v>0.05</v>
      </c>
      <c r="T787" s="171">
        <v>0.1</v>
      </c>
      <c r="U787" s="171"/>
      <c r="V787" s="171"/>
      <c r="W787" s="22">
        <v>2</v>
      </c>
      <c r="X787" s="29">
        <v>2415.215</v>
      </c>
      <c r="Y787" s="29">
        <v>4830.43</v>
      </c>
      <c r="Z787" s="36">
        <v>1403.42</v>
      </c>
      <c r="AA787" s="36">
        <f t="shared" si="889"/>
        <v>2</v>
      </c>
      <c r="AB787" s="29"/>
      <c r="AC787" s="29" t="e">
        <f t="shared" si="890"/>
        <v>#REF!</v>
      </c>
      <c r="AD787" s="29" t="e">
        <f t="shared" si="891"/>
        <v>#REF!</v>
      </c>
      <c r="AE787" s="172" t="e">
        <f t="shared" si="892"/>
        <v>#REF!</v>
      </c>
      <c r="AF787" s="28"/>
      <c r="AG787" s="24">
        <v>3</v>
      </c>
      <c r="AH787" s="173">
        <f t="shared" si="893"/>
        <v>1</v>
      </c>
      <c r="AI787" s="173"/>
      <c r="AJ787" s="173">
        <f t="shared" si="894"/>
        <v>2</v>
      </c>
      <c r="AK787" s="134">
        <f t="shared" si="895"/>
        <v>1.5</v>
      </c>
      <c r="AL787" s="174">
        <f t="shared" ref="AL787:AU787" si="910">M787</f>
        <v>0</v>
      </c>
      <c r="AM787" s="174">
        <f t="shared" si="910"/>
        <v>0.2</v>
      </c>
      <c r="AN787" s="174">
        <f t="shared" si="910"/>
        <v>0.2</v>
      </c>
      <c r="AO787" s="174">
        <f t="shared" si="910"/>
        <v>0.1</v>
      </c>
      <c r="AP787" s="174">
        <f t="shared" si="910"/>
        <v>0</v>
      </c>
      <c r="AQ787" s="174">
        <f t="shared" si="910"/>
        <v>0.35</v>
      </c>
      <c r="AR787" s="174">
        <f t="shared" si="910"/>
        <v>0.05</v>
      </c>
      <c r="AS787" s="174">
        <f t="shared" si="910"/>
        <v>0.1</v>
      </c>
      <c r="AT787" s="174">
        <f t="shared" si="910"/>
        <v>0</v>
      </c>
      <c r="AU787" s="174">
        <f t="shared" si="910"/>
        <v>0</v>
      </c>
      <c r="AV787" s="175">
        <f t="shared" si="897"/>
        <v>1</v>
      </c>
      <c r="AW787" s="176" t="e">
        <f>#REF!/1000</f>
        <v>#REF!</v>
      </c>
      <c r="AX787" s="176" t="e">
        <f>#REF!/1000</f>
        <v>#REF!</v>
      </c>
      <c r="AY787" s="176" t="e">
        <f>#REF!/1000</f>
        <v>#REF!</v>
      </c>
      <c r="AZ787" s="176" t="e">
        <f>#REF!/1000</f>
        <v>#REF!</v>
      </c>
      <c r="BA787" s="176" t="e">
        <f>#REF!/1000</f>
        <v>#REF!</v>
      </c>
      <c r="BB787" s="176" t="e">
        <f>#REF!/1000</f>
        <v>#REF!</v>
      </c>
      <c r="BC787" s="176" t="e">
        <f>#REF!/1000</f>
        <v>#REF!</v>
      </c>
      <c r="BD787" s="176" t="e">
        <f>#REF!/1000</f>
        <v>#REF!</v>
      </c>
      <c r="BE787" s="177" t="e">
        <f>#REF!/1000</f>
        <v>#REF!</v>
      </c>
      <c r="BF787" s="177" t="e">
        <f>#REF!/1000</f>
        <v>#REF!</v>
      </c>
      <c r="BG787" s="178" t="e">
        <f t="shared" si="898"/>
        <v>#REF!</v>
      </c>
    </row>
    <row r="788" ht="16" customHeight="1" spans="1:59">
      <c r="A788" s="22">
        <v>782</v>
      </c>
      <c r="B788" s="39" t="s">
        <v>6576</v>
      </c>
      <c r="C788" s="68" t="s">
        <v>6577</v>
      </c>
      <c r="D788" s="22">
        <v>194</v>
      </c>
      <c r="E788" s="22">
        <v>2</v>
      </c>
      <c r="F788" s="144">
        <v>84361</v>
      </c>
      <c r="G788" s="144" t="s">
        <v>3688</v>
      </c>
      <c r="H788" s="144" t="s">
        <v>3699</v>
      </c>
      <c r="I788" s="144" t="s">
        <v>5317</v>
      </c>
      <c r="J788" s="144" t="s">
        <v>5314</v>
      </c>
      <c r="K788" s="144">
        <f t="shared" si="888"/>
        <v>0.1</v>
      </c>
      <c r="L788" s="157">
        <v>0.2</v>
      </c>
      <c r="M788" s="171">
        <v>0.5</v>
      </c>
      <c r="N788" s="171">
        <v>0.05</v>
      </c>
      <c r="O788" s="171"/>
      <c r="P788" s="171">
        <v>0.2</v>
      </c>
      <c r="Q788" s="171"/>
      <c r="R788" s="171"/>
      <c r="S788" s="171">
        <v>0.1</v>
      </c>
      <c r="T788" s="171">
        <v>0.15</v>
      </c>
      <c r="U788" s="171"/>
      <c r="V788" s="171"/>
      <c r="W788" s="22">
        <v>2</v>
      </c>
      <c r="X788" s="29">
        <v>2339.285</v>
      </c>
      <c r="Y788" s="29">
        <v>4678.57</v>
      </c>
      <c r="Z788" s="36">
        <v>1364.44</v>
      </c>
      <c r="AA788" s="36">
        <f t="shared" si="889"/>
        <v>2</v>
      </c>
      <c r="AB788" s="29"/>
      <c r="AC788" s="29" t="e">
        <f t="shared" si="890"/>
        <v>#REF!</v>
      </c>
      <c r="AD788" s="29" t="e">
        <f t="shared" si="891"/>
        <v>#REF!</v>
      </c>
      <c r="AE788" s="172" t="e">
        <f t="shared" si="892"/>
        <v>#REF!</v>
      </c>
      <c r="AF788" s="28"/>
      <c r="AG788" s="24">
        <v>0.2</v>
      </c>
      <c r="AH788" s="173">
        <f t="shared" si="893"/>
        <v>1</v>
      </c>
      <c r="AI788" s="173"/>
      <c r="AJ788" s="173">
        <f t="shared" si="894"/>
        <v>-0.8</v>
      </c>
      <c r="AK788" s="134">
        <f t="shared" si="895"/>
        <v>0.1</v>
      </c>
      <c r="AL788" s="174">
        <f t="shared" ref="AL788:AU788" si="911">M788</f>
        <v>0.5</v>
      </c>
      <c r="AM788" s="174">
        <f t="shared" si="911"/>
        <v>0.05</v>
      </c>
      <c r="AN788" s="174">
        <f t="shared" si="911"/>
        <v>0</v>
      </c>
      <c r="AO788" s="174">
        <f t="shared" si="911"/>
        <v>0.2</v>
      </c>
      <c r="AP788" s="174">
        <f t="shared" si="911"/>
        <v>0</v>
      </c>
      <c r="AQ788" s="174">
        <f t="shared" si="911"/>
        <v>0</v>
      </c>
      <c r="AR788" s="174">
        <f t="shared" si="911"/>
        <v>0.1</v>
      </c>
      <c r="AS788" s="174">
        <f t="shared" si="911"/>
        <v>0.15</v>
      </c>
      <c r="AT788" s="174">
        <f t="shared" si="911"/>
        <v>0</v>
      </c>
      <c r="AU788" s="174">
        <f t="shared" si="911"/>
        <v>0</v>
      </c>
      <c r="AV788" s="175">
        <f t="shared" si="897"/>
        <v>1</v>
      </c>
      <c r="AW788" s="176" t="e">
        <f>#REF!/1000</f>
        <v>#REF!</v>
      </c>
      <c r="AX788" s="176" t="e">
        <f>#REF!/1000</f>
        <v>#REF!</v>
      </c>
      <c r="AY788" s="176" t="e">
        <f>#REF!/1000</f>
        <v>#REF!</v>
      </c>
      <c r="AZ788" s="176" t="e">
        <f>#REF!/1000</f>
        <v>#REF!</v>
      </c>
      <c r="BA788" s="176" t="e">
        <f>#REF!/1000</f>
        <v>#REF!</v>
      </c>
      <c r="BB788" s="176" t="e">
        <f>#REF!/1000</f>
        <v>#REF!</v>
      </c>
      <c r="BC788" s="176" t="e">
        <f>#REF!/1000</f>
        <v>#REF!</v>
      </c>
      <c r="BD788" s="176" t="e">
        <f>#REF!/1000</f>
        <v>#REF!</v>
      </c>
      <c r="BE788" s="177" t="e">
        <f>#REF!/1000</f>
        <v>#REF!</v>
      </c>
      <c r="BF788" s="177" t="e">
        <f>#REF!/1000</f>
        <v>#REF!</v>
      </c>
      <c r="BG788" s="178" t="e">
        <f t="shared" si="898"/>
        <v>#REF!</v>
      </c>
    </row>
    <row r="789" ht="16" customHeight="1" spans="1:59">
      <c r="A789" s="22">
        <v>783</v>
      </c>
      <c r="B789" s="39" t="s">
        <v>6578</v>
      </c>
      <c r="C789" s="68" t="s">
        <v>6579</v>
      </c>
      <c r="D789" s="22">
        <v>194</v>
      </c>
      <c r="E789" s="22">
        <v>1</v>
      </c>
      <c r="F789" s="144">
        <v>84387</v>
      </c>
      <c r="G789" s="144" t="s">
        <v>3688</v>
      </c>
      <c r="H789" s="144" t="s">
        <v>3699</v>
      </c>
      <c r="I789" s="144" t="s">
        <v>5317</v>
      </c>
      <c r="J789" s="144" t="s">
        <v>5314</v>
      </c>
      <c r="K789" s="144">
        <f t="shared" si="888"/>
        <v>3</v>
      </c>
      <c r="L789" s="157">
        <v>3</v>
      </c>
      <c r="M789" s="171">
        <v>0.04</v>
      </c>
      <c r="N789" s="171">
        <v>0.15</v>
      </c>
      <c r="O789" s="171">
        <v>0.45</v>
      </c>
      <c r="P789" s="171">
        <v>0.02</v>
      </c>
      <c r="Q789" s="171"/>
      <c r="R789" s="171">
        <v>0.01</v>
      </c>
      <c r="S789" s="171">
        <v>0.25</v>
      </c>
      <c r="T789" s="171">
        <v>0.08</v>
      </c>
      <c r="U789" s="171"/>
      <c r="V789" s="171"/>
      <c r="W789" s="22">
        <v>1</v>
      </c>
      <c r="X789" s="29">
        <v>2129.37</v>
      </c>
      <c r="Y789" s="29">
        <v>2129.37</v>
      </c>
      <c r="Z789" s="36">
        <v>623.75</v>
      </c>
      <c r="AA789" s="36">
        <f t="shared" si="889"/>
        <v>1</v>
      </c>
      <c r="AB789" s="29"/>
      <c r="AC789" s="29" t="e">
        <f t="shared" si="890"/>
        <v>#REF!</v>
      </c>
      <c r="AD789" s="29" t="e">
        <f t="shared" si="891"/>
        <v>#REF!</v>
      </c>
      <c r="AE789" s="172" t="e">
        <f t="shared" si="892"/>
        <v>#REF!</v>
      </c>
      <c r="AF789" s="28"/>
      <c r="AG789" s="24">
        <v>3</v>
      </c>
      <c r="AH789" s="173">
        <f t="shared" si="893"/>
        <v>1</v>
      </c>
      <c r="AI789" s="173"/>
      <c r="AJ789" s="173">
        <f t="shared" si="894"/>
        <v>2</v>
      </c>
      <c r="AK789" s="134">
        <f t="shared" si="895"/>
        <v>3</v>
      </c>
      <c r="AL789" s="174">
        <f t="shared" ref="AL789:AU789" si="912">M789</f>
        <v>0.04</v>
      </c>
      <c r="AM789" s="174">
        <f t="shared" si="912"/>
        <v>0.15</v>
      </c>
      <c r="AN789" s="174">
        <f t="shared" si="912"/>
        <v>0.45</v>
      </c>
      <c r="AO789" s="174">
        <f t="shared" si="912"/>
        <v>0.02</v>
      </c>
      <c r="AP789" s="174">
        <f t="shared" si="912"/>
        <v>0</v>
      </c>
      <c r="AQ789" s="174">
        <f t="shared" si="912"/>
        <v>0.01</v>
      </c>
      <c r="AR789" s="174">
        <f t="shared" si="912"/>
        <v>0.25</v>
      </c>
      <c r="AS789" s="174">
        <f t="shared" si="912"/>
        <v>0.08</v>
      </c>
      <c r="AT789" s="174">
        <f t="shared" si="912"/>
        <v>0</v>
      </c>
      <c r="AU789" s="174">
        <f t="shared" si="912"/>
        <v>0</v>
      </c>
      <c r="AV789" s="175">
        <f t="shared" si="897"/>
        <v>1</v>
      </c>
      <c r="AW789" s="176" t="e">
        <f>#REF!/1000</f>
        <v>#REF!</v>
      </c>
      <c r="AX789" s="176" t="e">
        <f>#REF!/1000</f>
        <v>#REF!</v>
      </c>
      <c r="AY789" s="176" t="e">
        <f>#REF!/1000</f>
        <v>#REF!</v>
      </c>
      <c r="AZ789" s="176" t="e">
        <f>#REF!/1000</f>
        <v>#REF!</v>
      </c>
      <c r="BA789" s="176" t="e">
        <f>#REF!/1000</f>
        <v>#REF!</v>
      </c>
      <c r="BB789" s="176" t="e">
        <f>#REF!/1000</f>
        <v>#REF!</v>
      </c>
      <c r="BC789" s="176" t="e">
        <f>#REF!/1000</f>
        <v>#REF!</v>
      </c>
      <c r="BD789" s="176" t="e">
        <f>#REF!/1000</f>
        <v>#REF!</v>
      </c>
      <c r="BE789" s="177" t="e">
        <f>#REF!/1000</f>
        <v>#REF!</v>
      </c>
      <c r="BF789" s="177" t="e">
        <f>#REF!/1000</f>
        <v>#REF!</v>
      </c>
      <c r="BG789" s="178" t="e">
        <f t="shared" si="898"/>
        <v>#REF!</v>
      </c>
    </row>
    <row r="790" ht="16" customHeight="1" spans="1:59">
      <c r="A790" s="22">
        <v>784</v>
      </c>
      <c r="B790" s="39" t="s">
        <v>6580</v>
      </c>
      <c r="C790" s="68" t="s">
        <v>6581</v>
      </c>
      <c r="D790" s="22">
        <v>194</v>
      </c>
      <c r="E790" s="22">
        <v>2</v>
      </c>
      <c r="F790" s="144">
        <v>84245</v>
      </c>
      <c r="G790" s="144" t="s">
        <v>3688</v>
      </c>
      <c r="H790" s="144" t="s">
        <v>5312</v>
      </c>
      <c r="I790" s="144" t="s">
        <v>5317</v>
      </c>
      <c r="J790" s="144" t="s">
        <v>5314</v>
      </c>
      <c r="K790" s="144">
        <f t="shared" si="888"/>
        <v>7.5</v>
      </c>
      <c r="L790" s="157">
        <v>15</v>
      </c>
      <c r="M790" s="171"/>
      <c r="N790" s="171">
        <v>0.18</v>
      </c>
      <c r="O790" s="171">
        <v>0.6</v>
      </c>
      <c r="P790" s="171"/>
      <c r="Q790" s="171"/>
      <c r="R790" s="171">
        <v>0.05</v>
      </c>
      <c r="S790" s="171">
        <v>0.1</v>
      </c>
      <c r="T790" s="171">
        <v>0.07</v>
      </c>
      <c r="U790" s="171"/>
      <c r="V790" s="171"/>
      <c r="W790" s="22">
        <v>2</v>
      </c>
      <c r="X790" s="29">
        <v>1949.095</v>
      </c>
      <c r="Y790" s="29">
        <v>3898.19</v>
      </c>
      <c r="Z790" s="36">
        <v>1169.52</v>
      </c>
      <c r="AA790" s="36">
        <f t="shared" si="889"/>
        <v>2</v>
      </c>
      <c r="AB790" s="29"/>
      <c r="AC790" s="29" t="e">
        <f t="shared" si="890"/>
        <v>#REF!</v>
      </c>
      <c r="AD790" s="29" t="e">
        <f t="shared" si="891"/>
        <v>#REF!</v>
      </c>
      <c r="AE790" s="172" t="e">
        <f t="shared" si="892"/>
        <v>#REF!</v>
      </c>
      <c r="AF790" s="28"/>
      <c r="AG790" s="24">
        <v>15</v>
      </c>
      <c r="AH790" s="173">
        <f t="shared" si="893"/>
        <v>1</v>
      </c>
      <c r="AI790" s="173"/>
      <c r="AJ790" s="173">
        <f t="shared" si="894"/>
        <v>14</v>
      </c>
      <c r="AK790" s="134">
        <f t="shared" si="895"/>
        <v>7.5</v>
      </c>
      <c r="AL790" s="174">
        <f t="shared" ref="AL790:AU790" si="913">M790</f>
        <v>0</v>
      </c>
      <c r="AM790" s="174">
        <f t="shared" si="913"/>
        <v>0.18</v>
      </c>
      <c r="AN790" s="174">
        <f t="shared" si="913"/>
        <v>0.6</v>
      </c>
      <c r="AO790" s="174">
        <f t="shared" si="913"/>
        <v>0</v>
      </c>
      <c r="AP790" s="174">
        <f t="shared" si="913"/>
        <v>0</v>
      </c>
      <c r="AQ790" s="174">
        <f t="shared" si="913"/>
        <v>0.05</v>
      </c>
      <c r="AR790" s="174">
        <f t="shared" si="913"/>
        <v>0.1</v>
      </c>
      <c r="AS790" s="174">
        <f t="shared" si="913"/>
        <v>0.07</v>
      </c>
      <c r="AT790" s="174">
        <f t="shared" si="913"/>
        <v>0</v>
      </c>
      <c r="AU790" s="174">
        <f t="shared" si="913"/>
        <v>0</v>
      </c>
      <c r="AV790" s="175">
        <f t="shared" si="897"/>
        <v>1</v>
      </c>
      <c r="AW790" s="176" t="e">
        <f>#REF!/1000</f>
        <v>#REF!</v>
      </c>
      <c r="AX790" s="176" t="e">
        <f>#REF!/1000</f>
        <v>#REF!</v>
      </c>
      <c r="AY790" s="176" t="e">
        <f>#REF!/1000</f>
        <v>#REF!</v>
      </c>
      <c r="AZ790" s="176" t="e">
        <f>#REF!/1000</f>
        <v>#REF!</v>
      </c>
      <c r="BA790" s="176" t="e">
        <f>#REF!/1000</f>
        <v>#REF!</v>
      </c>
      <c r="BB790" s="176" t="e">
        <f>#REF!/1000</f>
        <v>#REF!</v>
      </c>
      <c r="BC790" s="176" t="e">
        <f>#REF!/1000</f>
        <v>#REF!</v>
      </c>
      <c r="BD790" s="176" t="e">
        <f>#REF!/1000</f>
        <v>#REF!</v>
      </c>
      <c r="BE790" s="177" t="e">
        <f>#REF!/1000</f>
        <v>#REF!</v>
      </c>
      <c r="BF790" s="177" t="e">
        <f>#REF!/1000</f>
        <v>#REF!</v>
      </c>
      <c r="BG790" s="178" t="e">
        <f t="shared" si="898"/>
        <v>#REF!</v>
      </c>
    </row>
    <row r="791" ht="16" customHeight="1" spans="1:59">
      <c r="A791" s="22">
        <v>785</v>
      </c>
      <c r="B791" s="39" t="s">
        <v>6582</v>
      </c>
      <c r="C791" s="68" t="s">
        <v>6583</v>
      </c>
      <c r="D791" s="22">
        <v>194</v>
      </c>
      <c r="E791" s="22">
        <v>3</v>
      </c>
      <c r="F791" s="144">
        <v>84261</v>
      </c>
      <c r="G791" s="144" t="s">
        <v>3688</v>
      </c>
      <c r="H791" s="144" t="s">
        <v>5312</v>
      </c>
      <c r="I791" s="144" t="s">
        <v>5317</v>
      </c>
      <c r="J791" s="144" t="s">
        <v>5314</v>
      </c>
      <c r="K791" s="144">
        <f t="shared" si="888"/>
        <v>5</v>
      </c>
      <c r="L791" s="157">
        <v>15</v>
      </c>
      <c r="M791" s="171"/>
      <c r="N791" s="171">
        <v>0.18</v>
      </c>
      <c r="O791" s="171">
        <v>0.6</v>
      </c>
      <c r="P791" s="171"/>
      <c r="Q791" s="171"/>
      <c r="R791" s="171">
        <v>0.05</v>
      </c>
      <c r="S791" s="171">
        <v>0.1</v>
      </c>
      <c r="T791" s="171">
        <v>0.07</v>
      </c>
      <c r="U791" s="171"/>
      <c r="V791" s="171"/>
      <c r="W791" s="22">
        <v>3</v>
      </c>
      <c r="X791" s="29">
        <v>1710.38</v>
      </c>
      <c r="Y791" s="29">
        <v>5131.14</v>
      </c>
      <c r="Z791" s="36">
        <v>1549.62</v>
      </c>
      <c r="AA791" s="36">
        <f t="shared" si="889"/>
        <v>3</v>
      </c>
      <c r="AB791" s="29"/>
      <c r="AC791" s="29" t="e">
        <f t="shared" si="890"/>
        <v>#REF!</v>
      </c>
      <c r="AD791" s="29" t="e">
        <f t="shared" si="891"/>
        <v>#REF!</v>
      </c>
      <c r="AE791" s="172" t="e">
        <f t="shared" si="892"/>
        <v>#REF!</v>
      </c>
      <c r="AF791" s="28"/>
      <c r="AG791" s="24">
        <v>15</v>
      </c>
      <c r="AH791" s="173">
        <f t="shared" si="893"/>
        <v>1</v>
      </c>
      <c r="AI791" s="173"/>
      <c r="AJ791" s="173">
        <f t="shared" si="894"/>
        <v>14</v>
      </c>
      <c r="AK791" s="134">
        <f t="shared" si="895"/>
        <v>5</v>
      </c>
      <c r="AL791" s="174">
        <f t="shared" ref="AL791:AU791" si="914">M791</f>
        <v>0</v>
      </c>
      <c r="AM791" s="174">
        <f t="shared" si="914"/>
        <v>0.18</v>
      </c>
      <c r="AN791" s="174">
        <f t="shared" si="914"/>
        <v>0.6</v>
      </c>
      <c r="AO791" s="174">
        <f t="shared" si="914"/>
        <v>0</v>
      </c>
      <c r="AP791" s="174">
        <f t="shared" si="914"/>
        <v>0</v>
      </c>
      <c r="AQ791" s="174">
        <f t="shared" si="914"/>
        <v>0.05</v>
      </c>
      <c r="AR791" s="174">
        <f t="shared" si="914"/>
        <v>0.1</v>
      </c>
      <c r="AS791" s="174">
        <f t="shared" si="914"/>
        <v>0.07</v>
      </c>
      <c r="AT791" s="174">
        <f t="shared" si="914"/>
        <v>0</v>
      </c>
      <c r="AU791" s="174">
        <f t="shared" si="914"/>
        <v>0</v>
      </c>
      <c r="AV791" s="175">
        <f t="shared" si="897"/>
        <v>1</v>
      </c>
      <c r="AW791" s="176" t="e">
        <f>#REF!/1000</f>
        <v>#REF!</v>
      </c>
      <c r="AX791" s="176" t="e">
        <f>#REF!/1000</f>
        <v>#REF!</v>
      </c>
      <c r="AY791" s="176" t="e">
        <f>#REF!/1000</f>
        <v>#REF!</v>
      </c>
      <c r="AZ791" s="176" t="e">
        <f>#REF!/1000</f>
        <v>#REF!</v>
      </c>
      <c r="BA791" s="176" t="e">
        <f>#REF!/1000</f>
        <v>#REF!</v>
      </c>
      <c r="BB791" s="176" t="e">
        <f>#REF!/1000</f>
        <v>#REF!</v>
      </c>
      <c r="BC791" s="176" t="e">
        <f>#REF!/1000</f>
        <v>#REF!</v>
      </c>
      <c r="BD791" s="176" t="e">
        <f>#REF!/1000</f>
        <v>#REF!</v>
      </c>
      <c r="BE791" s="177" t="e">
        <f>#REF!/1000</f>
        <v>#REF!</v>
      </c>
      <c r="BF791" s="177" t="e">
        <f>#REF!/1000</f>
        <v>#REF!</v>
      </c>
      <c r="BG791" s="178" t="e">
        <f t="shared" si="898"/>
        <v>#REF!</v>
      </c>
    </row>
    <row r="792" ht="16" customHeight="1" spans="1:59">
      <c r="A792" s="22">
        <v>786</v>
      </c>
      <c r="B792" s="39" t="s">
        <v>6584</v>
      </c>
      <c r="C792" s="68" t="s">
        <v>6585</v>
      </c>
      <c r="D792" s="22">
        <v>167</v>
      </c>
      <c r="E792" s="22">
        <v>2</v>
      </c>
      <c r="F792" s="144">
        <v>84326</v>
      </c>
      <c r="G792" s="144" t="s">
        <v>3688</v>
      </c>
      <c r="H792" s="144" t="s">
        <v>5312</v>
      </c>
      <c r="I792" s="144" t="s">
        <v>5317</v>
      </c>
      <c r="J792" s="144" t="s">
        <v>5314</v>
      </c>
      <c r="K792" s="144">
        <f t="shared" si="888"/>
        <v>2</v>
      </c>
      <c r="L792" s="157">
        <v>4</v>
      </c>
      <c r="M792" s="171">
        <v>0.5</v>
      </c>
      <c r="N792" s="171">
        <v>0.05</v>
      </c>
      <c r="O792" s="171"/>
      <c r="P792" s="171">
        <v>0.22</v>
      </c>
      <c r="Q792" s="171"/>
      <c r="R792" s="171"/>
      <c r="S792" s="171">
        <v>0.1</v>
      </c>
      <c r="T792" s="171">
        <v>0.13</v>
      </c>
      <c r="U792" s="171"/>
      <c r="V792" s="171"/>
      <c r="W792" s="22">
        <v>2</v>
      </c>
      <c r="X792" s="29">
        <v>1690.64</v>
      </c>
      <c r="Y792" s="29">
        <v>3381.28</v>
      </c>
      <c r="Z792" s="36">
        <v>1033.08</v>
      </c>
      <c r="AA792" s="36">
        <f t="shared" si="889"/>
        <v>2</v>
      </c>
      <c r="AB792" s="29"/>
      <c r="AC792" s="29" t="e">
        <f t="shared" si="890"/>
        <v>#REF!</v>
      </c>
      <c r="AD792" s="29" t="e">
        <f t="shared" si="891"/>
        <v>#REF!</v>
      </c>
      <c r="AE792" s="172" t="e">
        <f t="shared" si="892"/>
        <v>#REF!</v>
      </c>
      <c r="AF792" s="28"/>
      <c r="AG792" s="24">
        <v>2</v>
      </c>
      <c r="AH792" s="173">
        <f t="shared" si="893"/>
        <v>1</v>
      </c>
      <c r="AI792" s="173"/>
      <c r="AJ792" s="173">
        <f t="shared" si="894"/>
        <v>1</v>
      </c>
      <c r="AK792" s="134">
        <f t="shared" si="895"/>
        <v>2</v>
      </c>
      <c r="AL792" s="174">
        <f t="shared" ref="AL792:AU792" si="915">M792</f>
        <v>0.5</v>
      </c>
      <c r="AM792" s="174">
        <f t="shared" si="915"/>
        <v>0.05</v>
      </c>
      <c r="AN792" s="174">
        <f t="shared" si="915"/>
        <v>0</v>
      </c>
      <c r="AO792" s="174">
        <f t="shared" si="915"/>
        <v>0.22</v>
      </c>
      <c r="AP792" s="174">
        <f t="shared" si="915"/>
        <v>0</v>
      </c>
      <c r="AQ792" s="174">
        <f t="shared" si="915"/>
        <v>0</v>
      </c>
      <c r="AR792" s="174">
        <f t="shared" si="915"/>
        <v>0.1</v>
      </c>
      <c r="AS792" s="174">
        <f t="shared" si="915"/>
        <v>0.13</v>
      </c>
      <c r="AT792" s="174">
        <f t="shared" si="915"/>
        <v>0</v>
      </c>
      <c r="AU792" s="174">
        <f t="shared" si="915"/>
        <v>0</v>
      </c>
      <c r="AV792" s="175">
        <f t="shared" si="897"/>
        <v>1</v>
      </c>
      <c r="AW792" s="176" t="e">
        <f>#REF!/1000</f>
        <v>#REF!</v>
      </c>
      <c r="AX792" s="176" t="e">
        <f>#REF!/1000</f>
        <v>#REF!</v>
      </c>
      <c r="AY792" s="176" t="e">
        <f>#REF!/1000</f>
        <v>#REF!</v>
      </c>
      <c r="AZ792" s="176" t="e">
        <f>#REF!/1000</f>
        <v>#REF!</v>
      </c>
      <c r="BA792" s="176" t="e">
        <f>#REF!/1000</f>
        <v>#REF!</v>
      </c>
      <c r="BB792" s="176" t="e">
        <f>#REF!/1000</f>
        <v>#REF!</v>
      </c>
      <c r="BC792" s="176" t="e">
        <f>#REF!/1000</f>
        <v>#REF!</v>
      </c>
      <c r="BD792" s="176" t="e">
        <f>#REF!/1000</f>
        <v>#REF!</v>
      </c>
      <c r="BE792" s="177" t="e">
        <f>#REF!/1000</f>
        <v>#REF!</v>
      </c>
      <c r="BF792" s="177" t="e">
        <f>#REF!/1000</f>
        <v>#REF!</v>
      </c>
      <c r="BG792" s="178" t="e">
        <f t="shared" si="898"/>
        <v>#REF!</v>
      </c>
    </row>
    <row r="793" ht="16" customHeight="1" spans="1:59">
      <c r="A793" s="22">
        <v>787</v>
      </c>
      <c r="B793" s="39" t="s">
        <v>6586</v>
      </c>
      <c r="C793" s="68" t="s">
        <v>6587</v>
      </c>
      <c r="D793" s="22">
        <v>194</v>
      </c>
      <c r="E793" s="22">
        <v>1</v>
      </c>
      <c r="F793" s="144">
        <v>84262</v>
      </c>
      <c r="G793" s="144" t="s">
        <v>3688</v>
      </c>
      <c r="H793" s="144" t="s">
        <v>5312</v>
      </c>
      <c r="I793" s="144" t="s">
        <v>5317</v>
      </c>
      <c r="J793" s="144" t="s">
        <v>5314</v>
      </c>
      <c r="K793" s="144">
        <f t="shared" si="888"/>
        <v>15</v>
      </c>
      <c r="L793" s="157">
        <v>15</v>
      </c>
      <c r="M793" s="171"/>
      <c r="N793" s="171">
        <v>0.18</v>
      </c>
      <c r="O793" s="171">
        <v>0.6</v>
      </c>
      <c r="P793" s="171"/>
      <c r="Q793" s="171"/>
      <c r="R793" s="171">
        <v>0.05</v>
      </c>
      <c r="S793" s="171">
        <v>0.1</v>
      </c>
      <c r="T793" s="171">
        <v>0.07</v>
      </c>
      <c r="U793" s="171"/>
      <c r="V793" s="171"/>
      <c r="W793" s="22">
        <v>1</v>
      </c>
      <c r="X793" s="29">
        <v>1671.47</v>
      </c>
      <c r="Y793" s="29">
        <v>1671.47</v>
      </c>
      <c r="Z793" s="36">
        <v>506.79</v>
      </c>
      <c r="AA793" s="36">
        <f t="shared" si="889"/>
        <v>1</v>
      </c>
      <c r="AB793" s="29"/>
      <c r="AC793" s="29" t="e">
        <f t="shared" si="890"/>
        <v>#REF!</v>
      </c>
      <c r="AD793" s="29" t="e">
        <f t="shared" si="891"/>
        <v>#REF!</v>
      </c>
      <c r="AE793" s="172" t="e">
        <f t="shared" si="892"/>
        <v>#REF!</v>
      </c>
      <c r="AF793" s="28"/>
      <c r="AG793" s="24">
        <v>15</v>
      </c>
      <c r="AH793" s="173">
        <f t="shared" si="893"/>
        <v>1</v>
      </c>
      <c r="AI793" s="173"/>
      <c r="AJ793" s="173">
        <f t="shared" si="894"/>
        <v>14</v>
      </c>
      <c r="AK793" s="134">
        <f t="shared" si="895"/>
        <v>15</v>
      </c>
      <c r="AL793" s="174">
        <f t="shared" ref="AL793:AU793" si="916">M793</f>
        <v>0</v>
      </c>
      <c r="AM793" s="174">
        <f t="shared" si="916"/>
        <v>0.18</v>
      </c>
      <c r="AN793" s="174">
        <f t="shared" si="916"/>
        <v>0.6</v>
      </c>
      <c r="AO793" s="174">
        <f t="shared" si="916"/>
        <v>0</v>
      </c>
      <c r="AP793" s="174">
        <f t="shared" si="916"/>
        <v>0</v>
      </c>
      <c r="AQ793" s="174">
        <f t="shared" si="916"/>
        <v>0.05</v>
      </c>
      <c r="AR793" s="174">
        <f t="shared" si="916"/>
        <v>0.1</v>
      </c>
      <c r="AS793" s="174">
        <f t="shared" si="916"/>
        <v>0.07</v>
      </c>
      <c r="AT793" s="174">
        <f t="shared" si="916"/>
        <v>0</v>
      </c>
      <c r="AU793" s="174">
        <f t="shared" si="916"/>
        <v>0</v>
      </c>
      <c r="AV793" s="175">
        <f t="shared" si="897"/>
        <v>1</v>
      </c>
      <c r="AW793" s="176" t="e">
        <f>#REF!/1000</f>
        <v>#REF!</v>
      </c>
      <c r="AX793" s="176" t="e">
        <f>#REF!/1000</f>
        <v>#REF!</v>
      </c>
      <c r="AY793" s="176" t="e">
        <f>#REF!/1000</f>
        <v>#REF!</v>
      </c>
      <c r="AZ793" s="176" t="e">
        <f>#REF!/1000</f>
        <v>#REF!</v>
      </c>
      <c r="BA793" s="176" t="e">
        <f>#REF!/1000</f>
        <v>#REF!</v>
      </c>
      <c r="BB793" s="176" t="e">
        <f>#REF!/1000</f>
        <v>#REF!</v>
      </c>
      <c r="BC793" s="176" t="e">
        <f>#REF!/1000</f>
        <v>#REF!</v>
      </c>
      <c r="BD793" s="176" t="e">
        <f>#REF!/1000</f>
        <v>#REF!</v>
      </c>
      <c r="BE793" s="177" t="e">
        <f>#REF!/1000</f>
        <v>#REF!</v>
      </c>
      <c r="BF793" s="177" t="e">
        <f>#REF!/1000</f>
        <v>#REF!</v>
      </c>
      <c r="BG793" s="178" t="e">
        <f t="shared" si="898"/>
        <v>#REF!</v>
      </c>
    </row>
    <row r="794" ht="16" customHeight="1" spans="1:59">
      <c r="A794" s="22">
        <v>788</v>
      </c>
      <c r="B794" s="39" t="s">
        <v>6588</v>
      </c>
      <c r="C794" s="68" t="s">
        <v>6589</v>
      </c>
      <c r="D794" s="22">
        <v>194</v>
      </c>
      <c r="E794" s="22">
        <v>2</v>
      </c>
      <c r="F794" s="144">
        <v>84407</v>
      </c>
      <c r="G794" s="144" t="s">
        <v>3688</v>
      </c>
      <c r="H794" s="144" t="s">
        <v>3699</v>
      </c>
      <c r="I794" s="144" t="s">
        <v>5317</v>
      </c>
      <c r="J794" s="144" t="s">
        <v>5314</v>
      </c>
      <c r="K794" s="144">
        <f t="shared" si="888"/>
        <v>2</v>
      </c>
      <c r="L794" s="157">
        <v>4</v>
      </c>
      <c r="M794" s="171">
        <v>0.04</v>
      </c>
      <c r="N794" s="171">
        <v>0.15</v>
      </c>
      <c r="O794" s="171">
        <v>0.45</v>
      </c>
      <c r="P794" s="171">
        <v>0.02</v>
      </c>
      <c r="Q794" s="171"/>
      <c r="R794" s="171">
        <v>0.01</v>
      </c>
      <c r="S794" s="171">
        <v>0.25</v>
      </c>
      <c r="T794" s="171">
        <v>0.08</v>
      </c>
      <c r="U794" s="171"/>
      <c r="V794" s="171"/>
      <c r="W794" s="22">
        <v>2</v>
      </c>
      <c r="X794" s="29">
        <v>1627.675</v>
      </c>
      <c r="Y794" s="29">
        <v>3255.35</v>
      </c>
      <c r="Z794" s="36">
        <v>994.1</v>
      </c>
      <c r="AA794" s="36">
        <f t="shared" si="889"/>
        <v>2</v>
      </c>
      <c r="AB794" s="29"/>
      <c r="AC794" s="29" t="e">
        <f t="shared" si="890"/>
        <v>#REF!</v>
      </c>
      <c r="AD794" s="29" t="e">
        <f t="shared" si="891"/>
        <v>#REF!</v>
      </c>
      <c r="AE794" s="172" t="e">
        <f t="shared" si="892"/>
        <v>#REF!</v>
      </c>
      <c r="AF794" s="28"/>
      <c r="AG794" s="24">
        <v>3</v>
      </c>
      <c r="AH794" s="173">
        <f t="shared" si="893"/>
        <v>1</v>
      </c>
      <c r="AI794" s="173"/>
      <c r="AJ794" s="173">
        <f t="shared" si="894"/>
        <v>2</v>
      </c>
      <c r="AK794" s="134">
        <f t="shared" si="895"/>
        <v>2</v>
      </c>
      <c r="AL794" s="174">
        <f t="shared" ref="AL794:AU794" si="917">M794</f>
        <v>0.04</v>
      </c>
      <c r="AM794" s="174">
        <f t="shared" si="917"/>
        <v>0.15</v>
      </c>
      <c r="AN794" s="174">
        <f t="shared" si="917"/>
        <v>0.45</v>
      </c>
      <c r="AO794" s="174">
        <f t="shared" si="917"/>
        <v>0.02</v>
      </c>
      <c r="AP794" s="174">
        <f t="shared" si="917"/>
        <v>0</v>
      </c>
      <c r="AQ794" s="174">
        <f t="shared" si="917"/>
        <v>0.01</v>
      </c>
      <c r="AR794" s="174">
        <f t="shared" si="917"/>
        <v>0.25</v>
      </c>
      <c r="AS794" s="174">
        <f t="shared" si="917"/>
        <v>0.08</v>
      </c>
      <c r="AT794" s="174">
        <f t="shared" si="917"/>
        <v>0</v>
      </c>
      <c r="AU794" s="174">
        <f t="shared" si="917"/>
        <v>0</v>
      </c>
      <c r="AV794" s="175">
        <f t="shared" si="897"/>
        <v>1</v>
      </c>
      <c r="AW794" s="176" t="e">
        <f>#REF!/1000</f>
        <v>#REF!</v>
      </c>
      <c r="AX794" s="176" t="e">
        <f>#REF!/1000</f>
        <v>#REF!</v>
      </c>
      <c r="AY794" s="176" t="e">
        <f>#REF!/1000</f>
        <v>#REF!</v>
      </c>
      <c r="AZ794" s="176" t="e">
        <f>#REF!/1000</f>
        <v>#REF!</v>
      </c>
      <c r="BA794" s="176" t="e">
        <f>#REF!/1000</f>
        <v>#REF!</v>
      </c>
      <c r="BB794" s="176" t="e">
        <f>#REF!/1000</f>
        <v>#REF!</v>
      </c>
      <c r="BC794" s="176" t="e">
        <f>#REF!/1000</f>
        <v>#REF!</v>
      </c>
      <c r="BD794" s="176" t="e">
        <f>#REF!/1000</f>
        <v>#REF!</v>
      </c>
      <c r="BE794" s="177" t="e">
        <f>#REF!/1000</f>
        <v>#REF!</v>
      </c>
      <c r="BF794" s="177" t="e">
        <f>#REF!/1000</f>
        <v>#REF!</v>
      </c>
      <c r="BG794" s="178" t="e">
        <f t="shared" si="898"/>
        <v>#REF!</v>
      </c>
    </row>
    <row r="795" ht="16" customHeight="1" spans="1:59">
      <c r="A795" s="22">
        <v>789</v>
      </c>
      <c r="B795" s="39" t="s">
        <v>6590</v>
      </c>
      <c r="C795" s="68" t="s">
        <v>6591</v>
      </c>
      <c r="D795" s="22">
        <v>194</v>
      </c>
      <c r="E795" s="22">
        <v>1</v>
      </c>
      <c r="F795" s="144">
        <v>84260</v>
      </c>
      <c r="G795" s="144" t="s">
        <v>3688</v>
      </c>
      <c r="H795" s="144" t="s">
        <v>5312</v>
      </c>
      <c r="I795" s="144" t="s">
        <v>5317</v>
      </c>
      <c r="J795" s="144" t="s">
        <v>5314</v>
      </c>
      <c r="K795" s="144">
        <f t="shared" si="888"/>
        <v>15</v>
      </c>
      <c r="L795" s="157">
        <v>15</v>
      </c>
      <c r="M795" s="171"/>
      <c r="N795" s="171">
        <v>0.18</v>
      </c>
      <c r="O795" s="171">
        <v>0.6</v>
      </c>
      <c r="P795" s="171"/>
      <c r="Q795" s="171"/>
      <c r="R795" s="171">
        <v>0.05</v>
      </c>
      <c r="S795" s="171">
        <v>0.1</v>
      </c>
      <c r="T795" s="171">
        <v>0.07</v>
      </c>
      <c r="U795" s="171"/>
      <c r="V795" s="171"/>
      <c r="W795" s="22">
        <v>1</v>
      </c>
      <c r="X795" s="29">
        <v>1474.94</v>
      </c>
      <c r="Y795" s="29">
        <v>1474.94</v>
      </c>
      <c r="Z795" s="36">
        <v>448.32</v>
      </c>
      <c r="AA795" s="36">
        <f t="shared" si="889"/>
        <v>1</v>
      </c>
      <c r="AB795" s="29"/>
      <c r="AC795" s="29" t="e">
        <f t="shared" si="890"/>
        <v>#REF!</v>
      </c>
      <c r="AD795" s="29" t="e">
        <f t="shared" si="891"/>
        <v>#REF!</v>
      </c>
      <c r="AE795" s="172" t="e">
        <f t="shared" si="892"/>
        <v>#REF!</v>
      </c>
      <c r="AF795" s="28"/>
      <c r="AG795" s="24">
        <v>15</v>
      </c>
      <c r="AH795" s="173">
        <f t="shared" si="893"/>
        <v>1</v>
      </c>
      <c r="AI795" s="173"/>
      <c r="AJ795" s="173">
        <f t="shared" si="894"/>
        <v>14</v>
      </c>
      <c r="AK795" s="134">
        <f t="shared" si="895"/>
        <v>15</v>
      </c>
      <c r="AL795" s="174">
        <f t="shared" ref="AL795:AU795" si="918">M795</f>
        <v>0</v>
      </c>
      <c r="AM795" s="174">
        <f t="shared" si="918"/>
        <v>0.18</v>
      </c>
      <c r="AN795" s="174">
        <f t="shared" si="918"/>
        <v>0.6</v>
      </c>
      <c r="AO795" s="174">
        <f t="shared" si="918"/>
        <v>0</v>
      </c>
      <c r="AP795" s="174">
        <f t="shared" si="918"/>
        <v>0</v>
      </c>
      <c r="AQ795" s="174">
        <f t="shared" si="918"/>
        <v>0.05</v>
      </c>
      <c r="AR795" s="174">
        <f t="shared" si="918"/>
        <v>0.1</v>
      </c>
      <c r="AS795" s="174">
        <f t="shared" si="918"/>
        <v>0.07</v>
      </c>
      <c r="AT795" s="174">
        <f t="shared" si="918"/>
        <v>0</v>
      </c>
      <c r="AU795" s="174">
        <f t="shared" si="918"/>
        <v>0</v>
      </c>
      <c r="AV795" s="175">
        <f t="shared" si="897"/>
        <v>1</v>
      </c>
      <c r="AW795" s="176" t="e">
        <f>#REF!/1000</f>
        <v>#REF!</v>
      </c>
      <c r="AX795" s="176" t="e">
        <f>#REF!/1000</f>
        <v>#REF!</v>
      </c>
      <c r="AY795" s="176" t="e">
        <f>#REF!/1000</f>
        <v>#REF!</v>
      </c>
      <c r="AZ795" s="176" t="e">
        <f>#REF!/1000</f>
        <v>#REF!</v>
      </c>
      <c r="BA795" s="176" t="e">
        <f>#REF!/1000</f>
        <v>#REF!</v>
      </c>
      <c r="BB795" s="176" t="e">
        <f>#REF!/1000</f>
        <v>#REF!</v>
      </c>
      <c r="BC795" s="176" t="e">
        <f>#REF!/1000</f>
        <v>#REF!</v>
      </c>
      <c r="BD795" s="176" t="e">
        <f>#REF!/1000</f>
        <v>#REF!</v>
      </c>
      <c r="BE795" s="177" t="e">
        <f>#REF!/1000</f>
        <v>#REF!</v>
      </c>
      <c r="BF795" s="177" t="e">
        <f>#REF!/1000</f>
        <v>#REF!</v>
      </c>
      <c r="BG795" s="178" t="e">
        <f t="shared" si="898"/>
        <v>#REF!</v>
      </c>
    </row>
    <row r="796" ht="16" customHeight="1" spans="1:59">
      <c r="A796" s="22">
        <v>790</v>
      </c>
      <c r="B796" s="39" t="s">
        <v>6592</v>
      </c>
      <c r="C796" s="68" t="s">
        <v>6593</v>
      </c>
      <c r="D796" s="22">
        <v>194</v>
      </c>
      <c r="E796" s="22">
        <v>4</v>
      </c>
      <c r="F796" s="144">
        <v>84321</v>
      </c>
      <c r="G796" s="144" t="s">
        <v>3688</v>
      </c>
      <c r="H796" s="144" t="s">
        <v>5312</v>
      </c>
      <c r="I796" s="144" t="s">
        <v>5317</v>
      </c>
      <c r="J796" s="144" t="s">
        <v>5314</v>
      </c>
      <c r="K796" s="144">
        <f t="shared" si="888"/>
        <v>0.75</v>
      </c>
      <c r="L796" s="157">
        <v>3</v>
      </c>
      <c r="M796" s="171">
        <v>0.04</v>
      </c>
      <c r="N796" s="171">
        <v>0.15</v>
      </c>
      <c r="O796" s="171">
        <v>0.45</v>
      </c>
      <c r="P796" s="171">
        <v>0.02</v>
      </c>
      <c r="Q796" s="171"/>
      <c r="R796" s="171">
        <v>0.01</v>
      </c>
      <c r="S796" s="171">
        <v>0.25</v>
      </c>
      <c r="T796" s="171">
        <v>0.08</v>
      </c>
      <c r="U796" s="171"/>
      <c r="V796" s="171"/>
      <c r="W796" s="22">
        <v>4</v>
      </c>
      <c r="X796" s="29">
        <v>1463.1875</v>
      </c>
      <c r="Y796" s="29">
        <v>5852.75</v>
      </c>
      <c r="Z796" s="36">
        <v>1793.28</v>
      </c>
      <c r="AA796" s="36">
        <f t="shared" si="889"/>
        <v>4</v>
      </c>
      <c r="AB796" s="29"/>
      <c r="AC796" s="29" t="e">
        <f t="shared" si="890"/>
        <v>#REF!</v>
      </c>
      <c r="AD796" s="29" t="e">
        <f t="shared" si="891"/>
        <v>#REF!</v>
      </c>
      <c r="AE796" s="172" t="e">
        <f t="shared" si="892"/>
        <v>#REF!</v>
      </c>
      <c r="AF796" s="28"/>
      <c r="AG796" s="24">
        <v>3</v>
      </c>
      <c r="AH796" s="173">
        <f t="shared" si="893"/>
        <v>1</v>
      </c>
      <c r="AI796" s="173"/>
      <c r="AJ796" s="173">
        <f t="shared" si="894"/>
        <v>2</v>
      </c>
      <c r="AK796" s="134">
        <f t="shared" si="895"/>
        <v>0.75</v>
      </c>
      <c r="AL796" s="174">
        <f t="shared" ref="AL796:AU796" si="919">M796</f>
        <v>0.04</v>
      </c>
      <c r="AM796" s="174">
        <f t="shared" si="919"/>
        <v>0.15</v>
      </c>
      <c r="AN796" s="174">
        <f t="shared" si="919"/>
        <v>0.45</v>
      </c>
      <c r="AO796" s="174">
        <f t="shared" si="919"/>
        <v>0.02</v>
      </c>
      <c r="AP796" s="174">
        <f t="shared" si="919"/>
        <v>0</v>
      </c>
      <c r="AQ796" s="174">
        <f t="shared" si="919"/>
        <v>0.01</v>
      </c>
      <c r="AR796" s="174">
        <f t="shared" si="919"/>
        <v>0.25</v>
      </c>
      <c r="AS796" s="174">
        <f t="shared" si="919"/>
        <v>0.08</v>
      </c>
      <c r="AT796" s="174">
        <f t="shared" si="919"/>
        <v>0</v>
      </c>
      <c r="AU796" s="174">
        <f t="shared" si="919"/>
        <v>0</v>
      </c>
      <c r="AV796" s="175">
        <f t="shared" si="897"/>
        <v>1</v>
      </c>
      <c r="AW796" s="176" t="e">
        <f>#REF!/1000</f>
        <v>#REF!</v>
      </c>
      <c r="AX796" s="176" t="e">
        <f>#REF!/1000</f>
        <v>#REF!</v>
      </c>
      <c r="AY796" s="176" t="e">
        <f>#REF!/1000</f>
        <v>#REF!</v>
      </c>
      <c r="AZ796" s="176" t="e">
        <f>#REF!/1000</f>
        <v>#REF!</v>
      </c>
      <c r="BA796" s="176" t="e">
        <f>#REF!/1000</f>
        <v>#REF!</v>
      </c>
      <c r="BB796" s="176" t="e">
        <f>#REF!/1000</f>
        <v>#REF!</v>
      </c>
      <c r="BC796" s="176" t="e">
        <f>#REF!/1000</f>
        <v>#REF!</v>
      </c>
      <c r="BD796" s="176" t="e">
        <f>#REF!/1000</f>
        <v>#REF!</v>
      </c>
      <c r="BE796" s="177" t="e">
        <f>#REF!/1000</f>
        <v>#REF!</v>
      </c>
      <c r="BF796" s="177" t="e">
        <f>#REF!/1000</f>
        <v>#REF!</v>
      </c>
      <c r="BG796" s="178" t="e">
        <f t="shared" si="898"/>
        <v>#REF!</v>
      </c>
    </row>
    <row r="797" ht="16" customHeight="1" spans="1:59">
      <c r="A797" s="22">
        <v>791</v>
      </c>
      <c r="B797" s="39" t="s">
        <v>6594</v>
      </c>
      <c r="C797" s="68" t="s">
        <v>6595</v>
      </c>
      <c r="D797" s="22">
        <v>194</v>
      </c>
      <c r="E797" s="22">
        <v>2</v>
      </c>
      <c r="F797" s="144">
        <v>84225</v>
      </c>
      <c r="G797" s="144" t="s">
        <v>3688</v>
      </c>
      <c r="H797" s="144" t="s">
        <v>5312</v>
      </c>
      <c r="I797" s="144" t="s">
        <v>5317</v>
      </c>
      <c r="J797" s="144" t="s">
        <v>5314</v>
      </c>
      <c r="K797" s="144">
        <f t="shared" si="888"/>
        <v>2.5</v>
      </c>
      <c r="L797" s="157">
        <v>5</v>
      </c>
      <c r="M797" s="171"/>
      <c r="N797" s="171">
        <v>0.85</v>
      </c>
      <c r="O797" s="171">
        <v>0.05</v>
      </c>
      <c r="P797" s="171"/>
      <c r="Q797" s="171"/>
      <c r="R797" s="171">
        <v>0.1</v>
      </c>
      <c r="S797" s="171"/>
      <c r="T797" s="171"/>
      <c r="U797" s="171"/>
      <c r="V797" s="171"/>
      <c r="W797" s="22">
        <v>2</v>
      </c>
      <c r="X797" s="29">
        <v>1459.47</v>
      </c>
      <c r="Y797" s="29">
        <v>2918.94</v>
      </c>
      <c r="Z797" s="36">
        <v>896.64</v>
      </c>
      <c r="AA797" s="36">
        <f t="shared" si="889"/>
        <v>2</v>
      </c>
      <c r="AB797" s="29"/>
      <c r="AC797" s="29" t="e">
        <f t="shared" si="890"/>
        <v>#REF!</v>
      </c>
      <c r="AD797" s="29" t="e">
        <f t="shared" si="891"/>
        <v>#REF!</v>
      </c>
      <c r="AE797" s="172" t="e">
        <f t="shared" si="892"/>
        <v>#REF!</v>
      </c>
      <c r="AF797" s="28"/>
      <c r="AG797" s="24">
        <v>5</v>
      </c>
      <c r="AH797" s="173">
        <f t="shared" si="893"/>
        <v>1</v>
      </c>
      <c r="AI797" s="173"/>
      <c r="AJ797" s="173">
        <f t="shared" si="894"/>
        <v>4</v>
      </c>
      <c r="AK797" s="134">
        <f t="shared" si="895"/>
        <v>2.5</v>
      </c>
      <c r="AL797" s="174">
        <f t="shared" ref="AL797:AU797" si="920">M797</f>
        <v>0</v>
      </c>
      <c r="AM797" s="174">
        <f t="shared" si="920"/>
        <v>0.85</v>
      </c>
      <c r="AN797" s="174">
        <f t="shared" si="920"/>
        <v>0.05</v>
      </c>
      <c r="AO797" s="174">
        <f t="shared" si="920"/>
        <v>0</v>
      </c>
      <c r="AP797" s="174">
        <f t="shared" si="920"/>
        <v>0</v>
      </c>
      <c r="AQ797" s="174">
        <f t="shared" si="920"/>
        <v>0.1</v>
      </c>
      <c r="AR797" s="174">
        <f t="shared" si="920"/>
        <v>0</v>
      </c>
      <c r="AS797" s="174">
        <f t="shared" si="920"/>
        <v>0</v>
      </c>
      <c r="AT797" s="174">
        <f t="shared" si="920"/>
        <v>0</v>
      </c>
      <c r="AU797" s="174">
        <f t="shared" si="920"/>
        <v>0</v>
      </c>
      <c r="AV797" s="175">
        <f t="shared" si="897"/>
        <v>1</v>
      </c>
      <c r="AW797" s="176" t="e">
        <f>#REF!/1000</f>
        <v>#REF!</v>
      </c>
      <c r="AX797" s="176" t="e">
        <f>#REF!/1000</f>
        <v>#REF!</v>
      </c>
      <c r="AY797" s="176" t="e">
        <f>#REF!/1000</f>
        <v>#REF!</v>
      </c>
      <c r="AZ797" s="176" t="e">
        <f>#REF!/1000</f>
        <v>#REF!</v>
      </c>
      <c r="BA797" s="176" t="e">
        <f>#REF!/1000</f>
        <v>#REF!</v>
      </c>
      <c r="BB797" s="176" t="e">
        <f>#REF!/1000</f>
        <v>#REF!</v>
      </c>
      <c r="BC797" s="176" t="e">
        <f>#REF!/1000</f>
        <v>#REF!</v>
      </c>
      <c r="BD797" s="176" t="e">
        <f>#REF!/1000</f>
        <v>#REF!</v>
      </c>
      <c r="BE797" s="177" t="e">
        <f>#REF!/1000</f>
        <v>#REF!</v>
      </c>
      <c r="BF797" s="177" t="e">
        <f>#REF!/1000</f>
        <v>#REF!</v>
      </c>
      <c r="BG797" s="178" t="e">
        <f t="shared" si="898"/>
        <v>#REF!</v>
      </c>
    </row>
    <row r="798" ht="16" customHeight="1" spans="1:59">
      <c r="A798" s="22">
        <v>792</v>
      </c>
      <c r="B798" s="39" t="s">
        <v>6596</v>
      </c>
      <c r="C798" s="68" t="s">
        <v>6597</v>
      </c>
      <c r="D798" s="22">
        <v>194</v>
      </c>
      <c r="E798" s="22">
        <v>2</v>
      </c>
      <c r="F798" s="144">
        <v>84408</v>
      </c>
      <c r="G798" s="144" t="s">
        <v>3688</v>
      </c>
      <c r="H798" s="144" t="s">
        <v>5312</v>
      </c>
      <c r="I798" s="144" t="s">
        <v>5317</v>
      </c>
      <c r="J798" s="144" t="s">
        <v>5314</v>
      </c>
      <c r="K798" s="144">
        <f t="shared" si="888"/>
        <v>0.03</v>
      </c>
      <c r="L798" s="157">
        <v>0.06</v>
      </c>
      <c r="M798" s="171"/>
      <c r="N798" s="171">
        <v>0.5</v>
      </c>
      <c r="O798" s="171">
        <v>0.3</v>
      </c>
      <c r="P798" s="171"/>
      <c r="Q798" s="171"/>
      <c r="R798" s="171">
        <v>0.14</v>
      </c>
      <c r="S798" s="171">
        <v>0.06</v>
      </c>
      <c r="T798" s="171"/>
      <c r="U798" s="171"/>
      <c r="V798" s="171"/>
      <c r="W798" s="22">
        <v>2</v>
      </c>
      <c r="X798" s="29">
        <v>1445.12</v>
      </c>
      <c r="Y798" s="29">
        <v>2890.24</v>
      </c>
      <c r="Z798" s="36">
        <v>877.14</v>
      </c>
      <c r="AA798" s="36">
        <f t="shared" si="889"/>
        <v>2</v>
      </c>
      <c r="AB798" s="29"/>
      <c r="AC798" s="29" t="e">
        <f t="shared" si="890"/>
        <v>#REF!</v>
      </c>
      <c r="AD798" s="29" t="e">
        <f t="shared" si="891"/>
        <v>#REF!</v>
      </c>
      <c r="AE798" s="172" t="e">
        <f t="shared" si="892"/>
        <v>#REF!</v>
      </c>
      <c r="AF798" s="28"/>
      <c r="AG798" s="24">
        <v>0.5</v>
      </c>
      <c r="AH798" s="173">
        <f t="shared" si="893"/>
        <v>1</v>
      </c>
      <c r="AI798" s="173"/>
      <c r="AJ798" s="173">
        <f t="shared" si="894"/>
        <v>-0.5</v>
      </c>
      <c r="AK798" s="134">
        <f t="shared" si="895"/>
        <v>0.03</v>
      </c>
      <c r="AL798" s="174">
        <f t="shared" ref="AL798:AU798" si="921">M798</f>
        <v>0</v>
      </c>
      <c r="AM798" s="174">
        <f t="shared" si="921"/>
        <v>0.5</v>
      </c>
      <c r="AN798" s="174">
        <f t="shared" si="921"/>
        <v>0.3</v>
      </c>
      <c r="AO798" s="174">
        <f t="shared" si="921"/>
        <v>0</v>
      </c>
      <c r="AP798" s="174">
        <f t="shared" si="921"/>
        <v>0</v>
      </c>
      <c r="AQ798" s="174">
        <f t="shared" si="921"/>
        <v>0.14</v>
      </c>
      <c r="AR798" s="174">
        <f t="shared" si="921"/>
        <v>0.06</v>
      </c>
      <c r="AS798" s="174">
        <f t="shared" si="921"/>
        <v>0</v>
      </c>
      <c r="AT798" s="174">
        <f t="shared" si="921"/>
        <v>0</v>
      </c>
      <c r="AU798" s="174">
        <f t="shared" si="921"/>
        <v>0</v>
      </c>
      <c r="AV798" s="175">
        <f t="shared" si="897"/>
        <v>1</v>
      </c>
      <c r="AW798" s="176" t="e">
        <f>#REF!/1000</f>
        <v>#REF!</v>
      </c>
      <c r="AX798" s="176" t="e">
        <f>#REF!/1000</f>
        <v>#REF!</v>
      </c>
      <c r="AY798" s="176" t="e">
        <f>#REF!/1000</f>
        <v>#REF!</v>
      </c>
      <c r="AZ798" s="176" t="e">
        <f>#REF!/1000</f>
        <v>#REF!</v>
      </c>
      <c r="BA798" s="176" t="e">
        <f>#REF!/1000</f>
        <v>#REF!</v>
      </c>
      <c r="BB798" s="176" t="e">
        <f>#REF!/1000</f>
        <v>#REF!</v>
      </c>
      <c r="BC798" s="176" t="e">
        <f>#REF!/1000</f>
        <v>#REF!</v>
      </c>
      <c r="BD798" s="176" t="e">
        <f>#REF!/1000</f>
        <v>#REF!</v>
      </c>
      <c r="BE798" s="177" t="e">
        <f>#REF!/1000</f>
        <v>#REF!</v>
      </c>
      <c r="BF798" s="177" t="e">
        <f>#REF!/1000</f>
        <v>#REF!</v>
      </c>
      <c r="BG798" s="178" t="e">
        <f t="shared" si="898"/>
        <v>#REF!</v>
      </c>
    </row>
    <row r="799" ht="16" customHeight="1" spans="1:59">
      <c r="A799" s="22">
        <v>793</v>
      </c>
      <c r="B799" s="39" t="s">
        <v>6598</v>
      </c>
      <c r="C799" s="68" t="s">
        <v>6599</v>
      </c>
      <c r="D799" s="22">
        <v>123</v>
      </c>
      <c r="E799" s="22">
        <v>1</v>
      </c>
      <c r="F799" s="144">
        <v>83862</v>
      </c>
      <c r="G799" s="144" t="s">
        <v>3688</v>
      </c>
      <c r="H799" s="144" t="s">
        <v>5312</v>
      </c>
      <c r="I799" s="144" t="s">
        <v>5317</v>
      </c>
      <c r="J799" s="144" t="s">
        <v>5314</v>
      </c>
      <c r="K799" s="144">
        <f t="shared" si="888"/>
        <v>5</v>
      </c>
      <c r="L799" s="157">
        <v>5</v>
      </c>
      <c r="M799" s="171"/>
      <c r="N799" s="171">
        <v>0.85</v>
      </c>
      <c r="O799" s="171">
        <v>0.05</v>
      </c>
      <c r="P799" s="171"/>
      <c r="Q799" s="171"/>
      <c r="R799" s="171">
        <v>0.1</v>
      </c>
      <c r="S799" s="171"/>
      <c r="T799" s="171"/>
      <c r="U799" s="171"/>
      <c r="V799" s="171"/>
      <c r="W799" s="22">
        <v>1</v>
      </c>
      <c r="X799" s="29">
        <v>1429.32</v>
      </c>
      <c r="Y799" s="29">
        <v>1429.32</v>
      </c>
      <c r="Z799" s="36">
        <v>438.57</v>
      </c>
      <c r="AA799" s="36">
        <f t="shared" si="889"/>
        <v>1</v>
      </c>
      <c r="AB799" s="29"/>
      <c r="AC799" s="29" t="e">
        <f t="shared" si="890"/>
        <v>#REF!</v>
      </c>
      <c r="AD799" s="29" t="e">
        <f t="shared" si="891"/>
        <v>#REF!</v>
      </c>
      <c r="AE799" s="172" t="e">
        <f t="shared" si="892"/>
        <v>#REF!</v>
      </c>
      <c r="AF799" s="28"/>
      <c r="AG799" s="24">
        <v>5</v>
      </c>
      <c r="AH799" s="173">
        <f t="shared" si="893"/>
        <v>1</v>
      </c>
      <c r="AI799" s="173"/>
      <c r="AJ799" s="173">
        <f t="shared" si="894"/>
        <v>4</v>
      </c>
      <c r="AK799" s="134">
        <f t="shared" si="895"/>
        <v>5</v>
      </c>
      <c r="AL799" s="174">
        <f t="shared" ref="AL799:AU799" si="922">M799</f>
        <v>0</v>
      </c>
      <c r="AM799" s="174">
        <f t="shared" si="922"/>
        <v>0.85</v>
      </c>
      <c r="AN799" s="174">
        <f t="shared" si="922"/>
        <v>0.05</v>
      </c>
      <c r="AO799" s="174">
        <f t="shared" si="922"/>
        <v>0</v>
      </c>
      <c r="AP799" s="174">
        <f t="shared" si="922"/>
        <v>0</v>
      </c>
      <c r="AQ799" s="174">
        <f t="shared" si="922"/>
        <v>0.1</v>
      </c>
      <c r="AR799" s="174">
        <f t="shared" si="922"/>
        <v>0</v>
      </c>
      <c r="AS799" s="174">
        <f t="shared" si="922"/>
        <v>0</v>
      </c>
      <c r="AT799" s="174">
        <f t="shared" si="922"/>
        <v>0</v>
      </c>
      <c r="AU799" s="174">
        <f t="shared" si="922"/>
        <v>0</v>
      </c>
      <c r="AV799" s="175">
        <f t="shared" si="897"/>
        <v>1</v>
      </c>
      <c r="AW799" s="176" t="e">
        <f>#REF!/1000</f>
        <v>#REF!</v>
      </c>
      <c r="AX799" s="176" t="e">
        <f>#REF!/1000</f>
        <v>#REF!</v>
      </c>
      <c r="AY799" s="176" t="e">
        <f>#REF!/1000</f>
        <v>#REF!</v>
      </c>
      <c r="AZ799" s="176" t="e">
        <f>#REF!/1000</f>
        <v>#REF!</v>
      </c>
      <c r="BA799" s="176" t="e">
        <f>#REF!/1000</f>
        <v>#REF!</v>
      </c>
      <c r="BB799" s="176" t="e">
        <f>#REF!/1000</f>
        <v>#REF!</v>
      </c>
      <c r="BC799" s="176" t="e">
        <f>#REF!/1000</f>
        <v>#REF!</v>
      </c>
      <c r="BD799" s="176" t="e">
        <f>#REF!/1000</f>
        <v>#REF!</v>
      </c>
      <c r="BE799" s="177" t="e">
        <f>#REF!/1000</f>
        <v>#REF!</v>
      </c>
      <c r="BF799" s="177" t="e">
        <f>#REF!/1000</f>
        <v>#REF!</v>
      </c>
      <c r="BG799" s="178" t="e">
        <f t="shared" si="898"/>
        <v>#REF!</v>
      </c>
    </row>
    <row r="800" ht="16" customHeight="1" spans="1:59">
      <c r="A800" s="22">
        <v>794</v>
      </c>
      <c r="B800" s="39" t="s">
        <v>6600</v>
      </c>
      <c r="C800" s="68" t="s">
        <v>6601</v>
      </c>
      <c r="D800" s="22">
        <v>123</v>
      </c>
      <c r="E800" s="22">
        <v>1</v>
      </c>
      <c r="F800" s="144">
        <v>83861</v>
      </c>
      <c r="G800" s="144" t="s">
        <v>3688</v>
      </c>
      <c r="H800" s="144" t="s">
        <v>5312</v>
      </c>
      <c r="I800" s="144" t="s">
        <v>5317</v>
      </c>
      <c r="J800" s="144" t="s">
        <v>5314</v>
      </c>
      <c r="K800" s="144">
        <f t="shared" si="888"/>
        <v>5</v>
      </c>
      <c r="L800" s="157">
        <v>5</v>
      </c>
      <c r="M800" s="171"/>
      <c r="N800" s="171">
        <v>0.85</v>
      </c>
      <c r="O800" s="171">
        <v>0.05</v>
      </c>
      <c r="P800" s="171"/>
      <c r="Q800" s="171"/>
      <c r="R800" s="171">
        <v>0.1</v>
      </c>
      <c r="S800" s="171"/>
      <c r="T800" s="171"/>
      <c r="U800" s="171"/>
      <c r="V800" s="171"/>
      <c r="W800" s="22">
        <v>1</v>
      </c>
      <c r="X800" s="29">
        <v>1416.47</v>
      </c>
      <c r="Y800" s="29">
        <v>1416.47</v>
      </c>
      <c r="Z800" s="36">
        <v>428.82</v>
      </c>
      <c r="AA800" s="36">
        <f t="shared" si="889"/>
        <v>1</v>
      </c>
      <c r="AB800" s="29"/>
      <c r="AC800" s="29" t="e">
        <f t="shared" si="890"/>
        <v>#REF!</v>
      </c>
      <c r="AD800" s="29" t="e">
        <f t="shared" si="891"/>
        <v>#REF!</v>
      </c>
      <c r="AE800" s="172" t="e">
        <f t="shared" si="892"/>
        <v>#REF!</v>
      </c>
      <c r="AF800" s="28"/>
      <c r="AG800" s="24">
        <v>5</v>
      </c>
      <c r="AH800" s="173">
        <f t="shared" si="893"/>
        <v>1</v>
      </c>
      <c r="AI800" s="173"/>
      <c r="AJ800" s="173">
        <f t="shared" si="894"/>
        <v>4</v>
      </c>
      <c r="AK800" s="134">
        <f t="shared" si="895"/>
        <v>5</v>
      </c>
      <c r="AL800" s="174">
        <f t="shared" ref="AL800:AU800" si="923">M800</f>
        <v>0</v>
      </c>
      <c r="AM800" s="174">
        <f t="shared" si="923"/>
        <v>0.85</v>
      </c>
      <c r="AN800" s="174">
        <f t="shared" si="923"/>
        <v>0.05</v>
      </c>
      <c r="AO800" s="174">
        <f t="shared" si="923"/>
        <v>0</v>
      </c>
      <c r="AP800" s="174">
        <f t="shared" si="923"/>
        <v>0</v>
      </c>
      <c r="AQ800" s="174">
        <f t="shared" si="923"/>
        <v>0.1</v>
      </c>
      <c r="AR800" s="174">
        <f t="shared" si="923"/>
        <v>0</v>
      </c>
      <c r="AS800" s="174">
        <f t="shared" si="923"/>
        <v>0</v>
      </c>
      <c r="AT800" s="174">
        <f t="shared" si="923"/>
        <v>0</v>
      </c>
      <c r="AU800" s="174">
        <f t="shared" si="923"/>
        <v>0</v>
      </c>
      <c r="AV800" s="175">
        <f t="shared" si="897"/>
        <v>1</v>
      </c>
      <c r="AW800" s="176" t="e">
        <f>#REF!/1000</f>
        <v>#REF!</v>
      </c>
      <c r="AX800" s="176" t="e">
        <f>#REF!/1000</f>
        <v>#REF!</v>
      </c>
      <c r="AY800" s="176" t="e">
        <f>#REF!/1000</f>
        <v>#REF!</v>
      </c>
      <c r="AZ800" s="176" t="e">
        <f>#REF!/1000</f>
        <v>#REF!</v>
      </c>
      <c r="BA800" s="176" t="e">
        <f>#REF!/1000</f>
        <v>#REF!</v>
      </c>
      <c r="BB800" s="176" t="e">
        <f>#REF!/1000</f>
        <v>#REF!</v>
      </c>
      <c r="BC800" s="176" t="e">
        <f>#REF!/1000</f>
        <v>#REF!</v>
      </c>
      <c r="BD800" s="176" t="e">
        <f>#REF!/1000</f>
        <v>#REF!</v>
      </c>
      <c r="BE800" s="177" t="e">
        <f>#REF!/1000</f>
        <v>#REF!</v>
      </c>
      <c r="BF800" s="177" t="e">
        <f>#REF!/1000</f>
        <v>#REF!</v>
      </c>
      <c r="BG800" s="178" t="e">
        <f t="shared" si="898"/>
        <v>#REF!</v>
      </c>
    </row>
    <row r="801" ht="16" customHeight="1" spans="1:59">
      <c r="A801" s="22">
        <v>795</v>
      </c>
      <c r="B801" s="39" t="s">
        <v>6602</v>
      </c>
      <c r="C801" s="68" t="s">
        <v>6603</v>
      </c>
      <c r="D801" s="22">
        <v>194</v>
      </c>
      <c r="E801" s="22">
        <v>2</v>
      </c>
      <c r="F801" s="144">
        <v>84330</v>
      </c>
      <c r="G801" s="144" t="s">
        <v>3688</v>
      </c>
      <c r="H801" s="144" t="s">
        <v>5312</v>
      </c>
      <c r="I801" s="144" t="s">
        <v>5317</v>
      </c>
      <c r="J801" s="144" t="s">
        <v>5314</v>
      </c>
      <c r="K801" s="144">
        <f t="shared" si="888"/>
        <v>0.5</v>
      </c>
      <c r="L801" s="157">
        <v>1</v>
      </c>
      <c r="M801" s="171">
        <v>0.493333333333333</v>
      </c>
      <c r="N801" s="171">
        <v>0.0533333333333333</v>
      </c>
      <c r="O801" s="171"/>
      <c r="P801" s="171">
        <v>0.22</v>
      </c>
      <c r="Q801" s="171"/>
      <c r="R801" s="171"/>
      <c r="S801" s="171">
        <v>0.1</v>
      </c>
      <c r="T801" s="171">
        <v>0.133333333333333</v>
      </c>
      <c r="U801" s="171"/>
      <c r="V801" s="171"/>
      <c r="W801" s="22">
        <v>2</v>
      </c>
      <c r="X801" s="29">
        <v>1404.395</v>
      </c>
      <c r="Y801" s="29">
        <v>2808.79</v>
      </c>
      <c r="Z801" s="36">
        <v>857.64</v>
      </c>
      <c r="AA801" s="36">
        <f t="shared" si="889"/>
        <v>2</v>
      </c>
      <c r="AB801" s="29"/>
      <c r="AC801" s="29" t="e">
        <f t="shared" si="890"/>
        <v>#REF!</v>
      </c>
      <c r="AD801" s="29" t="e">
        <f t="shared" si="891"/>
        <v>#REF!</v>
      </c>
      <c r="AE801" s="172" t="e">
        <f t="shared" si="892"/>
        <v>#REF!</v>
      </c>
      <c r="AF801" s="28"/>
      <c r="AG801" s="24">
        <v>1.5</v>
      </c>
      <c r="AH801" s="173">
        <f t="shared" si="893"/>
        <v>0.999999999999999</v>
      </c>
      <c r="AI801" s="173"/>
      <c r="AJ801" s="173">
        <f t="shared" si="894"/>
        <v>0.500000000000001</v>
      </c>
      <c r="AK801" s="134">
        <f t="shared" si="895"/>
        <v>0.5</v>
      </c>
      <c r="AL801" s="174">
        <f t="shared" ref="AL801:AU801" si="924">M801</f>
        <v>0.493333333333333</v>
      </c>
      <c r="AM801" s="174">
        <f t="shared" si="924"/>
        <v>0.0533333333333333</v>
      </c>
      <c r="AN801" s="174">
        <f t="shared" si="924"/>
        <v>0</v>
      </c>
      <c r="AO801" s="174">
        <f t="shared" si="924"/>
        <v>0.22</v>
      </c>
      <c r="AP801" s="174">
        <f t="shared" si="924"/>
        <v>0</v>
      </c>
      <c r="AQ801" s="174">
        <f t="shared" si="924"/>
        <v>0</v>
      </c>
      <c r="AR801" s="174">
        <f t="shared" si="924"/>
        <v>0.1</v>
      </c>
      <c r="AS801" s="174">
        <f t="shared" si="924"/>
        <v>0.133333333333333</v>
      </c>
      <c r="AT801" s="174">
        <f t="shared" si="924"/>
        <v>0</v>
      </c>
      <c r="AU801" s="174">
        <f t="shared" si="924"/>
        <v>0</v>
      </c>
      <c r="AV801" s="175">
        <f t="shared" si="897"/>
        <v>0.999999999999999</v>
      </c>
      <c r="AW801" s="176" t="e">
        <f>#REF!/1000</f>
        <v>#REF!</v>
      </c>
      <c r="AX801" s="176" t="e">
        <f>#REF!/1000</f>
        <v>#REF!</v>
      </c>
      <c r="AY801" s="176" t="e">
        <f>#REF!/1000</f>
        <v>#REF!</v>
      </c>
      <c r="AZ801" s="176" t="e">
        <f>#REF!/1000</f>
        <v>#REF!</v>
      </c>
      <c r="BA801" s="176" t="e">
        <f>#REF!/1000</f>
        <v>#REF!</v>
      </c>
      <c r="BB801" s="176" t="e">
        <f>#REF!/1000</f>
        <v>#REF!</v>
      </c>
      <c r="BC801" s="176" t="e">
        <f>#REF!/1000</f>
        <v>#REF!</v>
      </c>
      <c r="BD801" s="176" t="e">
        <f>#REF!/1000</f>
        <v>#REF!</v>
      </c>
      <c r="BE801" s="177" t="e">
        <f>#REF!/1000</f>
        <v>#REF!</v>
      </c>
      <c r="BF801" s="177" t="e">
        <f>#REF!/1000</f>
        <v>#REF!</v>
      </c>
      <c r="BG801" s="178" t="e">
        <f t="shared" si="898"/>
        <v>#REF!</v>
      </c>
    </row>
    <row r="802" ht="16" customHeight="1" spans="1:59">
      <c r="A802" s="22">
        <v>796</v>
      </c>
      <c r="B802" s="39" t="s">
        <v>6604</v>
      </c>
      <c r="C802" s="68" t="s">
        <v>6605</v>
      </c>
      <c r="D802" s="22">
        <v>194</v>
      </c>
      <c r="E802" s="22">
        <v>1</v>
      </c>
      <c r="F802" s="144">
        <v>84329</v>
      </c>
      <c r="G802" s="144" t="s">
        <v>3688</v>
      </c>
      <c r="H802" s="144" t="s">
        <v>5312</v>
      </c>
      <c r="I802" s="144" t="s">
        <v>5317</v>
      </c>
      <c r="J802" s="144" t="s">
        <v>5314</v>
      </c>
      <c r="K802" s="144">
        <f t="shared" si="888"/>
        <v>1.5</v>
      </c>
      <c r="L802" s="157">
        <v>1.5</v>
      </c>
      <c r="M802" s="171">
        <v>0.493333333333333</v>
      </c>
      <c r="N802" s="171">
        <v>0.0533333333333333</v>
      </c>
      <c r="O802" s="171"/>
      <c r="P802" s="171">
        <v>0.22</v>
      </c>
      <c r="Q802" s="171"/>
      <c r="R802" s="171"/>
      <c r="S802" s="171">
        <v>0.1</v>
      </c>
      <c r="T802" s="171">
        <v>0.133333333333333</v>
      </c>
      <c r="U802" s="171"/>
      <c r="V802" s="171"/>
      <c r="W802" s="22">
        <v>1</v>
      </c>
      <c r="X802" s="29">
        <v>1404.39</v>
      </c>
      <c r="Y802" s="29">
        <v>1404.39</v>
      </c>
      <c r="Z802" s="36">
        <v>428.82</v>
      </c>
      <c r="AA802" s="36">
        <f t="shared" si="889"/>
        <v>1</v>
      </c>
      <c r="AB802" s="29"/>
      <c r="AC802" s="29" t="e">
        <f t="shared" si="890"/>
        <v>#REF!</v>
      </c>
      <c r="AD802" s="29" t="e">
        <f t="shared" si="891"/>
        <v>#REF!</v>
      </c>
      <c r="AE802" s="172" t="e">
        <f t="shared" si="892"/>
        <v>#REF!</v>
      </c>
      <c r="AF802" s="28"/>
      <c r="AG802" s="24">
        <v>1.5</v>
      </c>
      <c r="AH802" s="173">
        <f t="shared" si="893"/>
        <v>0.999999999999999</v>
      </c>
      <c r="AI802" s="173"/>
      <c r="AJ802" s="173">
        <f t="shared" si="894"/>
        <v>0.500000000000001</v>
      </c>
      <c r="AK802" s="134">
        <f t="shared" si="895"/>
        <v>1.5</v>
      </c>
      <c r="AL802" s="174">
        <f t="shared" ref="AL802:AU802" si="925">M802</f>
        <v>0.493333333333333</v>
      </c>
      <c r="AM802" s="174">
        <f t="shared" si="925"/>
        <v>0.0533333333333333</v>
      </c>
      <c r="AN802" s="174">
        <f t="shared" si="925"/>
        <v>0</v>
      </c>
      <c r="AO802" s="174">
        <f t="shared" si="925"/>
        <v>0.22</v>
      </c>
      <c r="AP802" s="174">
        <f t="shared" si="925"/>
        <v>0</v>
      </c>
      <c r="AQ802" s="174">
        <f t="shared" si="925"/>
        <v>0</v>
      </c>
      <c r="AR802" s="174">
        <f t="shared" si="925"/>
        <v>0.1</v>
      </c>
      <c r="AS802" s="174">
        <f t="shared" si="925"/>
        <v>0.133333333333333</v>
      </c>
      <c r="AT802" s="174">
        <f t="shared" si="925"/>
        <v>0</v>
      </c>
      <c r="AU802" s="174">
        <f t="shared" si="925"/>
        <v>0</v>
      </c>
      <c r="AV802" s="175">
        <f t="shared" si="897"/>
        <v>0.999999999999999</v>
      </c>
      <c r="AW802" s="176" t="e">
        <f>#REF!/1000</f>
        <v>#REF!</v>
      </c>
      <c r="AX802" s="176" t="e">
        <f>#REF!/1000</f>
        <v>#REF!</v>
      </c>
      <c r="AY802" s="176" t="e">
        <f>#REF!/1000</f>
        <v>#REF!</v>
      </c>
      <c r="AZ802" s="176" t="e">
        <f>#REF!/1000</f>
        <v>#REF!</v>
      </c>
      <c r="BA802" s="176" t="e">
        <f>#REF!/1000</f>
        <v>#REF!</v>
      </c>
      <c r="BB802" s="176" t="e">
        <f>#REF!/1000</f>
        <v>#REF!</v>
      </c>
      <c r="BC802" s="176" t="e">
        <f>#REF!/1000</f>
        <v>#REF!</v>
      </c>
      <c r="BD802" s="176" t="e">
        <f>#REF!/1000</f>
        <v>#REF!</v>
      </c>
      <c r="BE802" s="177" t="e">
        <f>#REF!/1000</f>
        <v>#REF!</v>
      </c>
      <c r="BF802" s="177" t="e">
        <f>#REF!/1000</f>
        <v>#REF!</v>
      </c>
      <c r="BG802" s="178" t="e">
        <f t="shared" si="898"/>
        <v>#REF!</v>
      </c>
    </row>
    <row r="803" ht="16" customHeight="1" spans="1:59">
      <c r="A803" s="22">
        <v>797</v>
      </c>
      <c r="B803" s="39" t="s">
        <v>6606</v>
      </c>
      <c r="C803" s="68" t="s">
        <v>6607</v>
      </c>
      <c r="D803" s="22">
        <v>194</v>
      </c>
      <c r="E803" s="22">
        <v>2</v>
      </c>
      <c r="F803" s="144">
        <v>84328</v>
      </c>
      <c r="G803" s="144" t="s">
        <v>3688</v>
      </c>
      <c r="H803" s="144" t="s">
        <v>5312</v>
      </c>
      <c r="I803" s="144" t="s">
        <v>5317</v>
      </c>
      <c r="J803" s="144" t="s">
        <v>5314</v>
      </c>
      <c r="K803" s="144">
        <f t="shared" si="888"/>
        <v>0.75</v>
      </c>
      <c r="L803" s="157">
        <v>1.5</v>
      </c>
      <c r="M803" s="171">
        <v>0.493333333333333</v>
      </c>
      <c r="N803" s="171">
        <v>0.0533333333333333</v>
      </c>
      <c r="O803" s="171"/>
      <c r="P803" s="171">
        <v>0.22</v>
      </c>
      <c r="Q803" s="171"/>
      <c r="R803" s="171"/>
      <c r="S803" s="171">
        <v>0.1</v>
      </c>
      <c r="T803" s="171">
        <v>0.133333333333333</v>
      </c>
      <c r="U803" s="171"/>
      <c r="V803" s="171"/>
      <c r="W803" s="22">
        <v>2</v>
      </c>
      <c r="X803" s="29">
        <v>1368.425</v>
      </c>
      <c r="Y803" s="29">
        <v>2736.85</v>
      </c>
      <c r="Z803" s="36">
        <v>838.16</v>
      </c>
      <c r="AA803" s="36">
        <f t="shared" si="889"/>
        <v>2</v>
      </c>
      <c r="AB803" s="29"/>
      <c r="AC803" s="29" t="e">
        <f t="shared" si="890"/>
        <v>#REF!</v>
      </c>
      <c r="AD803" s="29" t="e">
        <f t="shared" si="891"/>
        <v>#REF!</v>
      </c>
      <c r="AE803" s="172" t="e">
        <f t="shared" si="892"/>
        <v>#REF!</v>
      </c>
      <c r="AF803" s="28"/>
      <c r="AG803" s="24">
        <v>1.5</v>
      </c>
      <c r="AH803" s="173">
        <f t="shared" si="893"/>
        <v>0.999999999999999</v>
      </c>
      <c r="AI803" s="173"/>
      <c r="AJ803" s="173">
        <f t="shared" si="894"/>
        <v>0.500000000000001</v>
      </c>
      <c r="AK803" s="134">
        <f t="shared" si="895"/>
        <v>0.75</v>
      </c>
      <c r="AL803" s="174">
        <f t="shared" ref="AL803:AU803" si="926">M803</f>
        <v>0.493333333333333</v>
      </c>
      <c r="AM803" s="174">
        <f t="shared" si="926"/>
        <v>0.0533333333333333</v>
      </c>
      <c r="AN803" s="174">
        <f t="shared" si="926"/>
        <v>0</v>
      </c>
      <c r="AO803" s="174">
        <f t="shared" si="926"/>
        <v>0.22</v>
      </c>
      <c r="AP803" s="174">
        <f t="shared" si="926"/>
        <v>0</v>
      </c>
      <c r="AQ803" s="174">
        <f t="shared" si="926"/>
        <v>0</v>
      </c>
      <c r="AR803" s="174">
        <f t="shared" si="926"/>
        <v>0.1</v>
      </c>
      <c r="AS803" s="174">
        <f t="shared" si="926"/>
        <v>0.133333333333333</v>
      </c>
      <c r="AT803" s="174">
        <f t="shared" si="926"/>
        <v>0</v>
      </c>
      <c r="AU803" s="174">
        <f t="shared" si="926"/>
        <v>0</v>
      </c>
      <c r="AV803" s="175">
        <f t="shared" si="897"/>
        <v>0.999999999999999</v>
      </c>
      <c r="AW803" s="176" t="e">
        <f>#REF!/1000</f>
        <v>#REF!</v>
      </c>
      <c r="AX803" s="176" t="e">
        <f>#REF!/1000</f>
        <v>#REF!</v>
      </c>
      <c r="AY803" s="176" t="e">
        <f>#REF!/1000</f>
        <v>#REF!</v>
      </c>
      <c r="AZ803" s="176" t="e">
        <f>#REF!/1000</f>
        <v>#REF!</v>
      </c>
      <c r="BA803" s="176" t="e">
        <f>#REF!/1000</f>
        <v>#REF!</v>
      </c>
      <c r="BB803" s="176" t="e">
        <f>#REF!/1000</f>
        <v>#REF!</v>
      </c>
      <c r="BC803" s="176" t="e">
        <f>#REF!/1000</f>
        <v>#REF!</v>
      </c>
      <c r="BD803" s="176" t="e">
        <f>#REF!/1000</f>
        <v>#REF!</v>
      </c>
      <c r="BE803" s="177" t="e">
        <f>#REF!/1000</f>
        <v>#REF!</v>
      </c>
      <c r="BF803" s="177" t="e">
        <f>#REF!/1000</f>
        <v>#REF!</v>
      </c>
      <c r="BG803" s="178" t="e">
        <f t="shared" si="898"/>
        <v>#REF!</v>
      </c>
    </row>
    <row r="804" ht="16" customHeight="1" spans="1:59">
      <c r="A804" s="22">
        <v>798</v>
      </c>
      <c r="B804" s="39" t="s">
        <v>6608</v>
      </c>
      <c r="C804" s="68" t="s">
        <v>6609</v>
      </c>
      <c r="D804" s="22">
        <v>194</v>
      </c>
      <c r="E804" s="22">
        <v>1</v>
      </c>
      <c r="F804" s="144">
        <v>84399</v>
      </c>
      <c r="G804" s="144" t="s">
        <v>3688</v>
      </c>
      <c r="H804" s="144" t="s">
        <v>5312</v>
      </c>
      <c r="I804" s="144" t="s">
        <v>5317</v>
      </c>
      <c r="J804" s="144" t="s">
        <v>5314</v>
      </c>
      <c r="K804" s="144">
        <f t="shared" si="888"/>
        <v>2</v>
      </c>
      <c r="L804" s="157">
        <v>2</v>
      </c>
      <c r="M804" s="171">
        <v>0.04</v>
      </c>
      <c r="N804" s="171">
        <v>0.15</v>
      </c>
      <c r="O804" s="171">
        <v>0.45</v>
      </c>
      <c r="P804" s="171">
        <v>0.02</v>
      </c>
      <c r="Q804" s="171"/>
      <c r="R804" s="171">
        <v>0.01</v>
      </c>
      <c r="S804" s="171">
        <v>0.25</v>
      </c>
      <c r="T804" s="171">
        <v>0.08</v>
      </c>
      <c r="U804" s="171"/>
      <c r="V804" s="171"/>
      <c r="W804" s="22">
        <v>1</v>
      </c>
      <c r="X804" s="29">
        <v>1274.79</v>
      </c>
      <c r="Y804" s="29">
        <v>1274.79</v>
      </c>
      <c r="Z804" s="36">
        <v>389.84</v>
      </c>
      <c r="AA804" s="36">
        <f t="shared" si="889"/>
        <v>1</v>
      </c>
      <c r="AB804" s="29"/>
      <c r="AC804" s="29" t="e">
        <f t="shared" si="890"/>
        <v>#REF!</v>
      </c>
      <c r="AD804" s="29" t="e">
        <f t="shared" si="891"/>
        <v>#REF!</v>
      </c>
      <c r="AE804" s="172" t="e">
        <f t="shared" si="892"/>
        <v>#REF!</v>
      </c>
      <c r="AF804" s="28"/>
      <c r="AG804" s="24">
        <v>3</v>
      </c>
      <c r="AH804" s="173">
        <f t="shared" si="893"/>
        <v>1</v>
      </c>
      <c r="AI804" s="173"/>
      <c r="AJ804" s="173">
        <f t="shared" si="894"/>
        <v>2</v>
      </c>
      <c r="AK804" s="134">
        <f t="shared" si="895"/>
        <v>2</v>
      </c>
      <c r="AL804" s="174">
        <f t="shared" ref="AL804:AU804" si="927">M804</f>
        <v>0.04</v>
      </c>
      <c r="AM804" s="174">
        <f t="shared" si="927"/>
        <v>0.15</v>
      </c>
      <c r="AN804" s="174">
        <f t="shared" si="927"/>
        <v>0.45</v>
      </c>
      <c r="AO804" s="174">
        <f t="shared" si="927"/>
        <v>0.02</v>
      </c>
      <c r="AP804" s="174">
        <f t="shared" si="927"/>
        <v>0</v>
      </c>
      <c r="AQ804" s="174">
        <f t="shared" si="927"/>
        <v>0.01</v>
      </c>
      <c r="AR804" s="174">
        <f t="shared" si="927"/>
        <v>0.25</v>
      </c>
      <c r="AS804" s="174">
        <f t="shared" si="927"/>
        <v>0.08</v>
      </c>
      <c r="AT804" s="174">
        <f t="shared" si="927"/>
        <v>0</v>
      </c>
      <c r="AU804" s="174">
        <f t="shared" si="927"/>
        <v>0</v>
      </c>
      <c r="AV804" s="175">
        <f t="shared" si="897"/>
        <v>1</v>
      </c>
      <c r="AW804" s="176" t="e">
        <f>#REF!/1000</f>
        <v>#REF!</v>
      </c>
      <c r="AX804" s="176" t="e">
        <f>#REF!/1000</f>
        <v>#REF!</v>
      </c>
      <c r="AY804" s="176" t="e">
        <f>#REF!/1000</f>
        <v>#REF!</v>
      </c>
      <c r="AZ804" s="176" t="e">
        <f>#REF!/1000</f>
        <v>#REF!</v>
      </c>
      <c r="BA804" s="176" t="e">
        <f>#REF!/1000</f>
        <v>#REF!</v>
      </c>
      <c r="BB804" s="176" t="e">
        <f>#REF!/1000</f>
        <v>#REF!</v>
      </c>
      <c r="BC804" s="176" t="e">
        <f>#REF!/1000</f>
        <v>#REF!</v>
      </c>
      <c r="BD804" s="176" t="e">
        <f>#REF!/1000</f>
        <v>#REF!</v>
      </c>
      <c r="BE804" s="177" t="e">
        <f>#REF!/1000</f>
        <v>#REF!</v>
      </c>
      <c r="BF804" s="177" t="e">
        <f>#REF!/1000</f>
        <v>#REF!</v>
      </c>
      <c r="BG804" s="178" t="e">
        <f t="shared" si="898"/>
        <v>#REF!</v>
      </c>
    </row>
    <row r="805" ht="16" customHeight="1" spans="1:59">
      <c r="A805" s="22">
        <v>799</v>
      </c>
      <c r="B805" s="39" t="s">
        <v>6610</v>
      </c>
      <c r="C805" s="68" t="s">
        <v>6611</v>
      </c>
      <c r="D805" s="22">
        <v>194</v>
      </c>
      <c r="E805" s="22">
        <v>1</v>
      </c>
      <c r="F805" s="144">
        <v>84401</v>
      </c>
      <c r="G805" s="144" t="s">
        <v>3688</v>
      </c>
      <c r="H805" s="144" t="s">
        <v>5312</v>
      </c>
      <c r="I805" s="144" t="s">
        <v>5317</v>
      </c>
      <c r="J805" s="144" t="s">
        <v>5314</v>
      </c>
      <c r="K805" s="144">
        <f t="shared" si="888"/>
        <v>2</v>
      </c>
      <c r="L805" s="157">
        <v>2</v>
      </c>
      <c r="M805" s="171">
        <v>0.04</v>
      </c>
      <c r="N805" s="171">
        <v>0.15</v>
      </c>
      <c r="O805" s="171">
        <v>0.45</v>
      </c>
      <c r="P805" s="171">
        <v>0.02</v>
      </c>
      <c r="Q805" s="171"/>
      <c r="R805" s="171">
        <v>0.01</v>
      </c>
      <c r="S805" s="171">
        <v>0.25</v>
      </c>
      <c r="T805" s="171">
        <v>0.08</v>
      </c>
      <c r="U805" s="171"/>
      <c r="V805" s="171"/>
      <c r="W805" s="22">
        <v>1</v>
      </c>
      <c r="X805" s="29">
        <v>1274.79</v>
      </c>
      <c r="Y805" s="29">
        <v>1274.79</v>
      </c>
      <c r="Z805" s="36">
        <v>389.84</v>
      </c>
      <c r="AA805" s="36">
        <f t="shared" si="889"/>
        <v>1</v>
      </c>
      <c r="AB805" s="29"/>
      <c r="AC805" s="29" t="e">
        <f t="shared" si="890"/>
        <v>#REF!</v>
      </c>
      <c r="AD805" s="29" t="e">
        <f t="shared" si="891"/>
        <v>#REF!</v>
      </c>
      <c r="AE805" s="172" t="e">
        <f t="shared" si="892"/>
        <v>#REF!</v>
      </c>
      <c r="AF805" s="28"/>
      <c r="AG805" s="24">
        <v>3</v>
      </c>
      <c r="AH805" s="173">
        <f t="shared" si="893"/>
        <v>1</v>
      </c>
      <c r="AI805" s="173"/>
      <c r="AJ805" s="173">
        <f t="shared" si="894"/>
        <v>2</v>
      </c>
      <c r="AK805" s="134">
        <f t="shared" si="895"/>
        <v>2</v>
      </c>
      <c r="AL805" s="174">
        <f t="shared" ref="AL805:AU805" si="928">M805</f>
        <v>0.04</v>
      </c>
      <c r="AM805" s="174">
        <f t="shared" si="928"/>
        <v>0.15</v>
      </c>
      <c r="AN805" s="174">
        <f t="shared" si="928"/>
        <v>0.45</v>
      </c>
      <c r="AO805" s="174">
        <f t="shared" si="928"/>
        <v>0.02</v>
      </c>
      <c r="AP805" s="174">
        <f t="shared" si="928"/>
        <v>0</v>
      </c>
      <c r="AQ805" s="174">
        <f t="shared" si="928"/>
        <v>0.01</v>
      </c>
      <c r="AR805" s="174">
        <f t="shared" si="928"/>
        <v>0.25</v>
      </c>
      <c r="AS805" s="174">
        <f t="shared" si="928"/>
        <v>0.08</v>
      </c>
      <c r="AT805" s="174">
        <f t="shared" si="928"/>
        <v>0</v>
      </c>
      <c r="AU805" s="174">
        <f t="shared" si="928"/>
        <v>0</v>
      </c>
      <c r="AV805" s="175">
        <f t="shared" si="897"/>
        <v>1</v>
      </c>
      <c r="AW805" s="176" t="e">
        <f>#REF!/1000</f>
        <v>#REF!</v>
      </c>
      <c r="AX805" s="176" t="e">
        <f>#REF!/1000</f>
        <v>#REF!</v>
      </c>
      <c r="AY805" s="176" t="e">
        <f>#REF!/1000</f>
        <v>#REF!</v>
      </c>
      <c r="AZ805" s="176" t="e">
        <f>#REF!/1000</f>
        <v>#REF!</v>
      </c>
      <c r="BA805" s="176" t="e">
        <f>#REF!/1000</f>
        <v>#REF!</v>
      </c>
      <c r="BB805" s="176" t="e">
        <f>#REF!/1000</f>
        <v>#REF!</v>
      </c>
      <c r="BC805" s="176" t="e">
        <f>#REF!/1000</f>
        <v>#REF!</v>
      </c>
      <c r="BD805" s="176" t="e">
        <f>#REF!/1000</f>
        <v>#REF!</v>
      </c>
      <c r="BE805" s="177" t="e">
        <f>#REF!/1000</f>
        <v>#REF!</v>
      </c>
      <c r="BF805" s="177" t="e">
        <f>#REF!/1000</f>
        <v>#REF!</v>
      </c>
      <c r="BG805" s="178" t="e">
        <f t="shared" si="898"/>
        <v>#REF!</v>
      </c>
    </row>
    <row r="806" ht="16" customHeight="1" spans="1:59">
      <c r="A806" s="22">
        <v>800</v>
      </c>
      <c r="B806" s="39" t="s">
        <v>6612</v>
      </c>
      <c r="C806" s="68" t="s">
        <v>6613</v>
      </c>
      <c r="D806" s="22">
        <v>194</v>
      </c>
      <c r="E806" s="22">
        <v>1</v>
      </c>
      <c r="F806" s="144">
        <v>84400</v>
      </c>
      <c r="G806" s="144" t="s">
        <v>3688</v>
      </c>
      <c r="H806" s="144" t="s">
        <v>5312</v>
      </c>
      <c r="I806" s="144" t="s">
        <v>5317</v>
      </c>
      <c r="J806" s="144" t="s">
        <v>5314</v>
      </c>
      <c r="K806" s="144">
        <f t="shared" si="888"/>
        <v>2</v>
      </c>
      <c r="L806" s="157">
        <v>2</v>
      </c>
      <c r="M806" s="171">
        <v>0.04</v>
      </c>
      <c r="N806" s="171">
        <v>0.15</v>
      </c>
      <c r="O806" s="171">
        <v>0.45</v>
      </c>
      <c r="P806" s="171">
        <v>0.02</v>
      </c>
      <c r="Q806" s="171"/>
      <c r="R806" s="171">
        <v>0.01</v>
      </c>
      <c r="S806" s="171">
        <v>0.25</v>
      </c>
      <c r="T806" s="171">
        <v>0.08</v>
      </c>
      <c r="U806" s="171"/>
      <c r="V806" s="171"/>
      <c r="W806" s="22">
        <v>1</v>
      </c>
      <c r="X806" s="29">
        <v>1274.79</v>
      </c>
      <c r="Y806" s="29">
        <v>1274.79</v>
      </c>
      <c r="Z806" s="36">
        <v>389.84</v>
      </c>
      <c r="AA806" s="36">
        <f t="shared" si="889"/>
        <v>1</v>
      </c>
      <c r="AB806" s="29"/>
      <c r="AC806" s="29" t="e">
        <f t="shared" si="890"/>
        <v>#REF!</v>
      </c>
      <c r="AD806" s="29" t="e">
        <f t="shared" si="891"/>
        <v>#REF!</v>
      </c>
      <c r="AE806" s="172" t="e">
        <f t="shared" si="892"/>
        <v>#REF!</v>
      </c>
      <c r="AF806" s="28"/>
      <c r="AG806" s="24">
        <v>3</v>
      </c>
      <c r="AH806" s="173">
        <f t="shared" si="893"/>
        <v>1</v>
      </c>
      <c r="AI806" s="173"/>
      <c r="AJ806" s="173">
        <f t="shared" si="894"/>
        <v>2</v>
      </c>
      <c r="AK806" s="134">
        <f t="shared" si="895"/>
        <v>2</v>
      </c>
      <c r="AL806" s="174">
        <f t="shared" ref="AL806:AU806" si="929">M806</f>
        <v>0.04</v>
      </c>
      <c r="AM806" s="174">
        <f t="shared" si="929"/>
        <v>0.15</v>
      </c>
      <c r="AN806" s="174">
        <f t="shared" si="929"/>
        <v>0.45</v>
      </c>
      <c r="AO806" s="174">
        <f t="shared" si="929"/>
        <v>0.02</v>
      </c>
      <c r="AP806" s="174">
        <f t="shared" si="929"/>
        <v>0</v>
      </c>
      <c r="AQ806" s="174">
        <f t="shared" si="929"/>
        <v>0.01</v>
      </c>
      <c r="AR806" s="174">
        <f t="shared" si="929"/>
        <v>0.25</v>
      </c>
      <c r="AS806" s="174">
        <f t="shared" si="929"/>
        <v>0.08</v>
      </c>
      <c r="AT806" s="174">
        <f t="shared" si="929"/>
        <v>0</v>
      </c>
      <c r="AU806" s="174">
        <f t="shared" si="929"/>
        <v>0</v>
      </c>
      <c r="AV806" s="175">
        <f t="shared" si="897"/>
        <v>1</v>
      </c>
      <c r="AW806" s="176" t="e">
        <f>#REF!/1000</f>
        <v>#REF!</v>
      </c>
      <c r="AX806" s="176" t="e">
        <f>#REF!/1000</f>
        <v>#REF!</v>
      </c>
      <c r="AY806" s="176" t="e">
        <f>#REF!/1000</f>
        <v>#REF!</v>
      </c>
      <c r="AZ806" s="176" t="e">
        <f>#REF!/1000</f>
        <v>#REF!</v>
      </c>
      <c r="BA806" s="176" t="e">
        <f>#REF!/1000</f>
        <v>#REF!</v>
      </c>
      <c r="BB806" s="176" t="e">
        <f>#REF!/1000</f>
        <v>#REF!</v>
      </c>
      <c r="BC806" s="176" t="e">
        <f>#REF!/1000</f>
        <v>#REF!</v>
      </c>
      <c r="BD806" s="176" t="e">
        <f>#REF!/1000</f>
        <v>#REF!</v>
      </c>
      <c r="BE806" s="177" t="e">
        <f>#REF!/1000</f>
        <v>#REF!</v>
      </c>
      <c r="BF806" s="177" t="e">
        <f>#REF!/1000</f>
        <v>#REF!</v>
      </c>
      <c r="BG806" s="178" t="e">
        <f t="shared" si="898"/>
        <v>#REF!</v>
      </c>
    </row>
    <row r="807" ht="16" customHeight="1" spans="1:59">
      <c r="A807" s="22">
        <v>801</v>
      </c>
      <c r="B807" s="39" t="s">
        <v>6614</v>
      </c>
      <c r="C807" s="68" t="s">
        <v>6615</v>
      </c>
      <c r="D807" s="22">
        <v>194</v>
      </c>
      <c r="E807" s="22">
        <v>8</v>
      </c>
      <c r="F807" s="144">
        <v>84270</v>
      </c>
      <c r="G807" s="144" t="s">
        <v>3688</v>
      </c>
      <c r="H807" s="144" t="s">
        <v>5312</v>
      </c>
      <c r="I807" s="144" t="s">
        <v>5317</v>
      </c>
      <c r="J807" s="144" t="s">
        <v>5314</v>
      </c>
      <c r="K807" s="144">
        <f t="shared" si="888"/>
        <v>0.3</v>
      </c>
      <c r="L807" s="157">
        <v>2.4</v>
      </c>
      <c r="M807" s="171"/>
      <c r="N807" s="171">
        <v>0.5</v>
      </c>
      <c r="O807" s="171">
        <v>0.3</v>
      </c>
      <c r="P807" s="171"/>
      <c r="Q807" s="171"/>
      <c r="R807" s="171">
        <v>0.2</v>
      </c>
      <c r="S807" s="171"/>
      <c r="T807" s="171"/>
      <c r="U807" s="171"/>
      <c r="V807" s="171"/>
      <c r="W807" s="22">
        <v>8</v>
      </c>
      <c r="X807" s="29">
        <v>1273.22</v>
      </c>
      <c r="Y807" s="29">
        <v>10185.76</v>
      </c>
      <c r="Z807" s="36">
        <v>3118.72</v>
      </c>
      <c r="AA807" s="36">
        <f t="shared" si="889"/>
        <v>8</v>
      </c>
      <c r="AB807" s="29"/>
      <c r="AC807" s="29" t="e">
        <f t="shared" si="890"/>
        <v>#REF!</v>
      </c>
      <c r="AD807" s="29" t="e">
        <f t="shared" si="891"/>
        <v>#REF!</v>
      </c>
      <c r="AE807" s="172" t="e">
        <f t="shared" si="892"/>
        <v>#REF!</v>
      </c>
      <c r="AF807" s="28"/>
      <c r="AG807" s="24">
        <v>0.5</v>
      </c>
      <c r="AH807" s="173">
        <f t="shared" si="893"/>
        <v>1</v>
      </c>
      <c r="AI807" s="173"/>
      <c r="AJ807" s="173">
        <f t="shared" si="894"/>
        <v>-0.5</v>
      </c>
      <c r="AK807" s="134">
        <f t="shared" si="895"/>
        <v>0.3</v>
      </c>
      <c r="AL807" s="174">
        <f t="shared" ref="AL807:AU807" si="930">M807</f>
        <v>0</v>
      </c>
      <c r="AM807" s="174">
        <f t="shared" si="930"/>
        <v>0.5</v>
      </c>
      <c r="AN807" s="174">
        <f t="shared" si="930"/>
        <v>0.3</v>
      </c>
      <c r="AO807" s="174">
        <f t="shared" si="930"/>
        <v>0</v>
      </c>
      <c r="AP807" s="174">
        <f t="shared" si="930"/>
        <v>0</v>
      </c>
      <c r="AQ807" s="174">
        <f t="shared" si="930"/>
        <v>0.2</v>
      </c>
      <c r="AR807" s="174">
        <f t="shared" si="930"/>
        <v>0</v>
      </c>
      <c r="AS807" s="174">
        <f t="shared" si="930"/>
        <v>0</v>
      </c>
      <c r="AT807" s="174">
        <f t="shared" si="930"/>
        <v>0</v>
      </c>
      <c r="AU807" s="174">
        <f t="shared" si="930"/>
        <v>0</v>
      </c>
      <c r="AV807" s="175">
        <f t="shared" si="897"/>
        <v>1</v>
      </c>
      <c r="AW807" s="176" t="e">
        <f>#REF!/1000</f>
        <v>#REF!</v>
      </c>
      <c r="AX807" s="176" t="e">
        <f>#REF!/1000</f>
        <v>#REF!</v>
      </c>
      <c r="AY807" s="176" t="e">
        <f>#REF!/1000</f>
        <v>#REF!</v>
      </c>
      <c r="AZ807" s="176" t="e">
        <f>#REF!/1000</f>
        <v>#REF!</v>
      </c>
      <c r="BA807" s="176" t="e">
        <f>#REF!/1000</f>
        <v>#REF!</v>
      </c>
      <c r="BB807" s="176" t="e">
        <f>#REF!/1000</f>
        <v>#REF!</v>
      </c>
      <c r="BC807" s="176" t="e">
        <f>#REF!/1000</f>
        <v>#REF!</v>
      </c>
      <c r="BD807" s="176" t="e">
        <f>#REF!/1000</f>
        <v>#REF!</v>
      </c>
      <c r="BE807" s="177" t="e">
        <f>#REF!/1000</f>
        <v>#REF!</v>
      </c>
      <c r="BF807" s="177" t="e">
        <f>#REF!/1000</f>
        <v>#REF!</v>
      </c>
      <c r="BG807" s="178" t="e">
        <f t="shared" si="898"/>
        <v>#REF!</v>
      </c>
    </row>
    <row r="808" ht="16" customHeight="1" spans="1:59">
      <c r="A808" s="22">
        <v>802</v>
      </c>
      <c r="B808" s="39" t="s">
        <v>6616</v>
      </c>
      <c r="C808" s="68" t="s">
        <v>6617</v>
      </c>
      <c r="D808" s="22">
        <v>194</v>
      </c>
      <c r="E808" s="22">
        <v>4</v>
      </c>
      <c r="F808" s="144">
        <v>84273</v>
      </c>
      <c r="G808" s="144" t="s">
        <v>3688</v>
      </c>
      <c r="H808" s="144" t="s">
        <v>5312</v>
      </c>
      <c r="I808" s="144" t="s">
        <v>5317</v>
      </c>
      <c r="J808" s="144" t="s">
        <v>5314</v>
      </c>
      <c r="K808" s="144">
        <f t="shared" si="888"/>
        <v>0.3</v>
      </c>
      <c r="L808" s="157">
        <v>1.2</v>
      </c>
      <c r="M808" s="171"/>
      <c r="N808" s="171">
        <v>0.5</v>
      </c>
      <c r="O808" s="171">
        <v>0.3</v>
      </c>
      <c r="P808" s="171"/>
      <c r="Q808" s="171"/>
      <c r="R808" s="171">
        <v>0.2</v>
      </c>
      <c r="S808" s="171"/>
      <c r="T808" s="171"/>
      <c r="U808" s="171"/>
      <c r="V808" s="171"/>
      <c r="W808" s="22">
        <v>4</v>
      </c>
      <c r="X808" s="29">
        <v>1260.0925</v>
      </c>
      <c r="Y808" s="29">
        <v>5040.37</v>
      </c>
      <c r="Z808" s="36">
        <v>1559.36</v>
      </c>
      <c r="AA808" s="36">
        <f t="shared" si="889"/>
        <v>4</v>
      </c>
      <c r="AB808" s="29"/>
      <c r="AC808" s="29" t="e">
        <f t="shared" si="890"/>
        <v>#REF!</v>
      </c>
      <c r="AD808" s="29" t="e">
        <f t="shared" si="891"/>
        <v>#REF!</v>
      </c>
      <c r="AE808" s="172" t="e">
        <f t="shared" si="892"/>
        <v>#REF!</v>
      </c>
      <c r="AF808" s="28"/>
      <c r="AG808" s="24">
        <v>0.5</v>
      </c>
      <c r="AH808" s="173">
        <f t="shared" si="893"/>
        <v>1</v>
      </c>
      <c r="AI808" s="173"/>
      <c r="AJ808" s="173">
        <f t="shared" si="894"/>
        <v>-0.5</v>
      </c>
      <c r="AK808" s="134">
        <f t="shared" si="895"/>
        <v>0.3</v>
      </c>
      <c r="AL808" s="174">
        <f t="shared" ref="AL808:AU808" si="931">M808</f>
        <v>0</v>
      </c>
      <c r="AM808" s="174">
        <f t="shared" si="931"/>
        <v>0.5</v>
      </c>
      <c r="AN808" s="174">
        <f t="shared" si="931"/>
        <v>0.3</v>
      </c>
      <c r="AO808" s="174">
        <f t="shared" si="931"/>
        <v>0</v>
      </c>
      <c r="AP808" s="174">
        <f t="shared" si="931"/>
        <v>0</v>
      </c>
      <c r="AQ808" s="174">
        <f t="shared" si="931"/>
        <v>0.2</v>
      </c>
      <c r="AR808" s="174">
        <f t="shared" si="931"/>
        <v>0</v>
      </c>
      <c r="AS808" s="174">
        <f t="shared" si="931"/>
        <v>0</v>
      </c>
      <c r="AT808" s="174">
        <f t="shared" si="931"/>
        <v>0</v>
      </c>
      <c r="AU808" s="174">
        <f t="shared" si="931"/>
        <v>0</v>
      </c>
      <c r="AV808" s="175">
        <f t="shared" si="897"/>
        <v>1</v>
      </c>
      <c r="AW808" s="176" t="e">
        <f>#REF!/1000</f>
        <v>#REF!</v>
      </c>
      <c r="AX808" s="176" t="e">
        <f>#REF!/1000</f>
        <v>#REF!</v>
      </c>
      <c r="AY808" s="176" t="e">
        <f>#REF!/1000</f>
        <v>#REF!</v>
      </c>
      <c r="AZ808" s="176" t="e">
        <f>#REF!/1000</f>
        <v>#REF!</v>
      </c>
      <c r="BA808" s="176" t="e">
        <f>#REF!/1000</f>
        <v>#REF!</v>
      </c>
      <c r="BB808" s="176" t="e">
        <f>#REF!/1000</f>
        <v>#REF!</v>
      </c>
      <c r="BC808" s="176" t="e">
        <f>#REF!/1000</f>
        <v>#REF!</v>
      </c>
      <c r="BD808" s="176" t="e">
        <f>#REF!/1000</f>
        <v>#REF!</v>
      </c>
      <c r="BE808" s="177" t="e">
        <f>#REF!/1000</f>
        <v>#REF!</v>
      </c>
      <c r="BF808" s="177" t="e">
        <f>#REF!/1000</f>
        <v>#REF!</v>
      </c>
      <c r="BG808" s="178" t="e">
        <f t="shared" si="898"/>
        <v>#REF!</v>
      </c>
    </row>
    <row r="809" ht="16" customHeight="1" spans="1:59">
      <c r="A809" s="22">
        <v>803</v>
      </c>
      <c r="B809" s="39" t="s">
        <v>6618</v>
      </c>
      <c r="C809" s="68" t="s">
        <v>6619</v>
      </c>
      <c r="D809" s="22">
        <v>194</v>
      </c>
      <c r="E809" s="22">
        <v>2</v>
      </c>
      <c r="F809" s="144">
        <v>84347</v>
      </c>
      <c r="G809" s="144" t="s">
        <v>3688</v>
      </c>
      <c r="H809" s="144" t="s">
        <v>3699</v>
      </c>
      <c r="I809" s="144" t="s">
        <v>5317</v>
      </c>
      <c r="J809" s="144" t="s">
        <v>5314</v>
      </c>
      <c r="K809" s="144">
        <f t="shared" si="888"/>
        <v>0.1</v>
      </c>
      <c r="L809" s="157">
        <v>0.2</v>
      </c>
      <c r="M809" s="171">
        <v>0.5</v>
      </c>
      <c r="N809" s="171">
        <v>0.05</v>
      </c>
      <c r="O809" s="171"/>
      <c r="P809" s="171">
        <v>0.2</v>
      </c>
      <c r="Q809" s="171"/>
      <c r="R809" s="171"/>
      <c r="S809" s="171">
        <v>0.1</v>
      </c>
      <c r="T809" s="171">
        <v>0.15</v>
      </c>
      <c r="U809" s="171"/>
      <c r="V809" s="171"/>
      <c r="W809" s="22">
        <v>2</v>
      </c>
      <c r="X809" s="29">
        <v>1148.035</v>
      </c>
      <c r="Y809" s="29">
        <v>2296.07</v>
      </c>
      <c r="Z809" s="36">
        <v>701.72</v>
      </c>
      <c r="AA809" s="36">
        <f t="shared" si="889"/>
        <v>2</v>
      </c>
      <c r="AB809" s="29"/>
      <c r="AC809" s="29" t="e">
        <f t="shared" si="890"/>
        <v>#REF!</v>
      </c>
      <c r="AD809" s="29" t="e">
        <f t="shared" si="891"/>
        <v>#REF!</v>
      </c>
      <c r="AE809" s="172" t="e">
        <f t="shared" si="892"/>
        <v>#REF!</v>
      </c>
      <c r="AF809" s="28"/>
      <c r="AG809" s="24">
        <v>0.2</v>
      </c>
      <c r="AH809" s="173">
        <f t="shared" si="893"/>
        <v>1</v>
      </c>
      <c r="AI809" s="173"/>
      <c r="AJ809" s="173">
        <f t="shared" si="894"/>
        <v>-0.8</v>
      </c>
      <c r="AK809" s="134">
        <f t="shared" si="895"/>
        <v>0.1</v>
      </c>
      <c r="AL809" s="174">
        <f t="shared" ref="AL809:AU809" si="932">M809</f>
        <v>0.5</v>
      </c>
      <c r="AM809" s="174">
        <f t="shared" si="932"/>
        <v>0.05</v>
      </c>
      <c r="AN809" s="174">
        <f t="shared" si="932"/>
        <v>0</v>
      </c>
      <c r="AO809" s="174">
        <f t="shared" si="932"/>
        <v>0.2</v>
      </c>
      <c r="AP809" s="174">
        <f t="shared" si="932"/>
        <v>0</v>
      </c>
      <c r="AQ809" s="174">
        <f t="shared" si="932"/>
        <v>0</v>
      </c>
      <c r="AR809" s="174">
        <f t="shared" si="932"/>
        <v>0.1</v>
      </c>
      <c r="AS809" s="174">
        <f t="shared" si="932"/>
        <v>0.15</v>
      </c>
      <c r="AT809" s="174">
        <f t="shared" si="932"/>
        <v>0</v>
      </c>
      <c r="AU809" s="174">
        <f t="shared" si="932"/>
        <v>0</v>
      </c>
      <c r="AV809" s="175">
        <f t="shared" si="897"/>
        <v>1</v>
      </c>
      <c r="AW809" s="176" t="e">
        <f>#REF!/1000</f>
        <v>#REF!</v>
      </c>
      <c r="AX809" s="176" t="e">
        <f>#REF!/1000</f>
        <v>#REF!</v>
      </c>
      <c r="AY809" s="176" t="e">
        <f>#REF!/1000</f>
        <v>#REF!</v>
      </c>
      <c r="AZ809" s="176" t="e">
        <f>#REF!/1000</f>
        <v>#REF!</v>
      </c>
      <c r="BA809" s="176" t="e">
        <f>#REF!/1000</f>
        <v>#REF!</v>
      </c>
      <c r="BB809" s="176" t="e">
        <f>#REF!/1000</f>
        <v>#REF!</v>
      </c>
      <c r="BC809" s="176" t="e">
        <f>#REF!/1000</f>
        <v>#REF!</v>
      </c>
      <c r="BD809" s="176" t="e">
        <f>#REF!/1000</f>
        <v>#REF!</v>
      </c>
      <c r="BE809" s="177" t="e">
        <f>#REF!/1000</f>
        <v>#REF!</v>
      </c>
      <c r="BF809" s="177" t="e">
        <f>#REF!/1000</f>
        <v>#REF!</v>
      </c>
      <c r="BG809" s="178" t="e">
        <f t="shared" si="898"/>
        <v>#REF!</v>
      </c>
    </row>
    <row r="810" ht="16" customHeight="1" spans="1:59">
      <c r="A810" s="22">
        <v>804</v>
      </c>
      <c r="B810" s="39" t="s">
        <v>6620</v>
      </c>
      <c r="C810" s="68" t="s">
        <v>6621</v>
      </c>
      <c r="D810" s="22">
        <v>194</v>
      </c>
      <c r="E810" s="22">
        <v>2</v>
      </c>
      <c r="F810" s="144">
        <v>84348</v>
      </c>
      <c r="G810" s="144" t="s">
        <v>3688</v>
      </c>
      <c r="H810" s="144" t="s">
        <v>3699</v>
      </c>
      <c r="I810" s="144" t="s">
        <v>5317</v>
      </c>
      <c r="J810" s="144" t="s">
        <v>5314</v>
      </c>
      <c r="K810" s="144">
        <f t="shared" si="888"/>
        <v>0.1</v>
      </c>
      <c r="L810" s="157">
        <v>0.2</v>
      </c>
      <c r="M810" s="171">
        <v>0.5</v>
      </c>
      <c r="N810" s="171">
        <v>0.05</v>
      </c>
      <c r="O810" s="171"/>
      <c r="P810" s="171">
        <v>0.2</v>
      </c>
      <c r="Q810" s="171"/>
      <c r="R810" s="171"/>
      <c r="S810" s="171">
        <v>0.1</v>
      </c>
      <c r="T810" s="171">
        <v>0.15</v>
      </c>
      <c r="U810" s="171"/>
      <c r="V810" s="171"/>
      <c r="W810" s="22">
        <v>2</v>
      </c>
      <c r="X810" s="29">
        <v>1148.035</v>
      </c>
      <c r="Y810" s="29">
        <v>2296.07</v>
      </c>
      <c r="Z810" s="36">
        <v>701.72</v>
      </c>
      <c r="AA810" s="36">
        <f t="shared" si="889"/>
        <v>2</v>
      </c>
      <c r="AB810" s="29"/>
      <c r="AC810" s="29" t="e">
        <f t="shared" si="890"/>
        <v>#REF!</v>
      </c>
      <c r="AD810" s="29" t="e">
        <f t="shared" si="891"/>
        <v>#REF!</v>
      </c>
      <c r="AE810" s="172" t="e">
        <f t="shared" si="892"/>
        <v>#REF!</v>
      </c>
      <c r="AF810" s="28"/>
      <c r="AG810" s="24">
        <v>0.2</v>
      </c>
      <c r="AH810" s="173">
        <f t="shared" si="893"/>
        <v>1</v>
      </c>
      <c r="AI810" s="173"/>
      <c r="AJ810" s="173">
        <f t="shared" si="894"/>
        <v>-0.8</v>
      </c>
      <c r="AK810" s="134">
        <f t="shared" si="895"/>
        <v>0.1</v>
      </c>
      <c r="AL810" s="174">
        <f t="shared" ref="AL810:AU810" si="933">M810</f>
        <v>0.5</v>
      </c>
      <c r="AM810" s="174">
        <f t="shared" si="933"/>
        <v>0.05</v>
      </c>
      <c r="AN810" s="174">
        <f t="shared" si="933"/>
        <v>0</v>
      </c>
      <c r="AO810" s="174">
        <f t="shared" si="933"/>
        <v>0.2</v>
      </c>
      <c r="AP810" s="174">
        <f t="shared" si="933"/>
        <v>0</v>
      </c>
      <c r="AQ810" s="174">
        <f t="shared" si="933"/>
        <v>0</v>
      </c>
      <c r="AR810" s="174">
        <f t="shared" si="933"/>
        <v>0.1</v>
      </c>
      <c r="AS810" s="174">
        <f t="shared" si="933"/>
        <v>0.15</v>
      </c>
      <c r="AT810" s="174">
        <f t="shared" si="933"/>
        <v>0</v>
      </c>
      <c r="AU810" s="174">
        <f t="shared" si="933"/>
        <v>0</v>
      </c>
      <c r="AV810" s="175">
        <f t="shared" si="897"/>
        <v>1</v>
      </c>
      <c r="AW810" s="176" t="e">
        <f>#REF!/1000</f>
        <v>#REF!</v>
      </c>
      <c r="AX810" s="176" t="e">
        <f>#REF!/1000</f>
        <v>#REF!</v>
      </c>
      <c r="AY810" s="176" t="e">
        <f>#REF!/1000</f>
        <v>#REF!</v>
      </c>
      <c r="AZ810" s="176" t="e">
        <f>#REF!/1000</f>
        <v>#REF!</v>
      </c>
      <c r="BA810" s="176" t="e">
        <f>#REF!/1000</f>
        <v>#REF!</v>
      </c>
      <c r="BB810" s="176" t="e">
        <f>#REF!/1000</f>
        <v>#REF!</v>
      </c>
      <c r="BC810" s="176" t="e">
        <f>#REF!/1000</f>
        <v>#REF!</v>
      </c>
      <c r="BD810" s="176" t="e">
        <f>#REF!/1000</f>
        <v>#REF!</v>
      </c>
      <c r="BE810" s="177" t="e">
        <f>#REF!/1000</f>
        <v>#REF!</v>
      </c>
      <c r="BF810" s="177" t="e">
        <f>#REF!/1000</f>
        <v>#REF!</v>
      </c>
      <c r="BG810" s="178" t="e">
        <f t="shared" si="898"/>
        <v>#REF!</v>
      </c>
    </row>
    <row r="811" ht="16" customHeight="1" spans="1:59">
      <c r="A811" s="22">
        <v>805</v>
      </c>
      <c r="B811" s="39" t="s">
        <v>6622</v>
      </c>
      <c r="C811" s="68" t="s">
        <v>6623</v>
      </c>
      <c r="D811" s="22">
        <v>194</v>
      </c>
      <c r="E811" s="22">
        <v>2</v>
      </c>
      <c r="F811" s="144">
        <v>84353</v>
      </c>
      <c r="G811" s="144" t="s">
        <v>3688</v>
      </c>
      <c r="H811" s="144" t="s">
        <v>3699</v>
      </c>
      <c r="I811" s="144" t="s">
        <v>5317</v>
      </c>
      <c r="J811" s="144" t="s">
        <v>5314</v>
      </c>
      <c r="K811" s="144">
        <f t="shared" si="888"/>
        <v>0.1</v>
      </c>
      <c r="L811" s="157">
        <v>0.2</v>
      </c>
      <c r="M811" s="171">
        <v>0.5</v>
      </c>
      <c r="N811" s="171">
        <v>0.05</v>
      </c>
      <c r="O811" s="171"/>
      <c r="P811" s="171">
        <v>0.2</v>
      </c>
      <c r="Q811" s="171"/>
      <c r="R811" s="171"/>
      <c r="S811" s="171">
        <v>0.1</v>
      </c>
      <c r="T811" s="171">
        <v>0.15</v>
      </c>
      <c r="U811" s="171"/>
      <c r="V811" s="171"/>
      <c r="W811" s="22">
        <v>2</v>
      </c>
      <c r="X811" s="29">
        <v>1038.58</v>
      </c>
      <c r="Y811" s="29">
        <v>2077.16</v>
      </c>
      <c r="Z811" s="36">
        <v>643.24</v>
      </c>
      <c r="AA811" s="36">
        <f t="shared" si="889"/>
        <v>2</v>
      </c>
      <c r="AB811" s="29"/>
      <c r="AC811" s="29" t="e">
        <f t="shared" si="890"/>
        <v>#REF!</v>
      </c>
      <c r="AD811" s="29" t="e">
        <f t="shared" si="891"/>
        <v>#REF!</v>
      </c>
      <c r="AE811" s="172" t="e">
        <f t="shared" si="892"/>
        <v>#REF!</v>
      </c>
      <c r="AF811" s="28"/>
      <c r="AG811" s="24">
        <v>0.2</v>
      </c>
      <c r="AH811" s="173">
        <f t="shared" si="893"/>
        <v>1</v>
      </c>
      <c r="AI811" s="173"/>
      <c r="AJ811" s="173">
        <f t="shared" si="894"/>
        <v>-0.8</v>
      </c>
      <c r="AK811" s="134">
        <f t="shared" si="895"/>
        <v>0.1</v>
      </c>
      <c r="AL811" s="174">
        <f t="shared" ref="AL811:AU811" si="934">M811</f>
        <v>0.5</v>
      </c>
      <c r="AM811" s="174">
        <f t="shared" si="934"/>
        <v>0.05</v>
      </c>
      <c r="AN811" s="174">
        <f t="shared" si="934"/>
        <v>0</v>
      </c>
      <c r="AO811" s="174">
        <f t="shared" si="934"/>
        <v>0.2</v>
      </c>
      <c r="AP811" s="174">
        <f t="shared" si="934"/>
        <v>0</v>
      </c>
      <c r="AQ811" s="174">
        <f t="shared" si="934"/>
        <v>0</v>
      </c>
      <c r="AR811" s="174">
        <f t="shared" si="934"/>
        <v>0.1</v>
      </c>
      <c r="AS811" s="174">
        <f t="shared" si="934"/>
        <v>0.15</v>
      </c>
      <c r="AT811" s="174">
        <f t="shared" si="934"/>
        <v>0</v>
      </c>
      <c r="AU811" s="174">
        <f t="shared" si="934"/>
        <v>0</v>
      </c>
      <c r="AV811" s="175">
        <f t="shared" si="897"/>
        <v>1</v>
      </c>
      <c r="AW811" s="176" t="e">
        <f>#REF!/1000</f>
        <v>#REF!</v>
      </c>
      <c r="AX811" s="176" t="e">
        <f>#REF!/1000</f>
        <v>#REF!</v>
      </c>
      <c r="AY811" s="176" t="e">
        <f>#REF!/1000</f>
        <v>#REF!</v>
      </c>
      <c r="AZ811" s="176" t="e">
        <f>#REF!/1000</f>
        <v>#REF!</v>
      </c>
      <c r="BA811" s="176" t="e">
        <f>#REF!/1000</f>
        <v>#REF!</v>
      </c>
      <c r="BB811" s="176" t="e">
        <f>#REF!/1000</f>
        <v>#REF!</v>
      </c>
      <c r="BC811" s="176" t="e">
        <f>#REF!/1000</f>
        <v>#REF!</v>
      </c>
      <c r="BD811" s="176" t="e">
        <f>#REF!/1000</f>
        <v>#REF!</v>
      </c>
      <c r="BE811" s="177" t="e">
        <f>#REF!/1000</f>
        <v>#REF!</v>
      </c>
      <c r="BF811" s="177" t="e">
        <f>#REF!/1000</f>
        <v>#REF!</v>
      </c>
      <c r="BG811" s="178" t="e">
        <f t="shared" si="898"/>
        <v>#REF!</v>
      </c>
    </row>
    <row r="812" ht="16" customHeight="1" spans="1:59">
      <c r="A812" s="22">
        <v>806</v>
      </c>
      <c r="B812" s="39" t="s">
        <v>6624</v>
      </c>
      <c r="C812" s="68" t="s">
        <v>6625</v>
      </c>
      <c r="D812" s="22">
        <v>194</v>
      </c>
      <c r="E812" s="22">
        <v>2</v>
      </c>
      <c r="F812" s="144">
        <v>84354</v>
      </c>
      <c r="G812" s="144" t="s">
        <v>3688</v>
      </c>
      <c r="H812" s="144" t="s">
        <v>3699</v>
      </c>
      <c r="I812" s="144" t="s">
        <v>5317</v>
      </c>
      <c r="J812" s="144" t="s">
        <v>5314</v>
      </c>
      <c r="K812" s="144">
        <f t="shared" si="888"/>
        <v>0.1</v>
      </c>
      <c r="L812" s="157">
        <v>0.2</v>
      </c>
      <c r="M812" s="171">
        <v>0.5</v>
      </c>
      <c r="N812" s="171">
        <v>0.05</v>
      </c>
      <c r="O812" s="171"/>
      <c r="P812" s="171">
        <v>0.2</v>
      </c>
      <c r="Q812" s="171"/>
      <c r="R812" s="171"/>
      <c r="S812" s="171">
        <v>0.1</v>
      </c>
      <c r="T812" s="171">
        <v>0.15</v>
      </c>
      <c r="U812" s="171"/>
      <c r="V812" s="171"/>
      <c r="W812" s="22">
        <v>2</v>
      </c>
      <c r="X812" s="29">
        <v>1038.58</v>
      </c>
      <c r="Y812" s="29">
        <v>2077.16</v>
      </c>
      <c r="Z812" s="36">
        <v>643.24</v>
      </c>
      <c r="AA812" s="36">
        <f t="shared" si="889"/>
        <v>2</v>
      </c>
      <c r="AB812" s="29"/>
      <c r="AC812" s="29" t="e">
        <f t="shared" si="890"/>
        <v>#REF!</v>
      </c>
      <c r="AD812" s="29" t="e">
        <f t="shared" si="891"/>
        <v>#REF!</v>
      </c>
      <c r="AE812" s="172" t="e">
        <f t="shared" si="892"/>
        <v>#REF!</v>
      </c>
      <c r="AF812" s="28"/>
      <c r="AG812" s="24">
        <v>0.2</v>
      </c>
      <c r="AH812" s="173">
        <f t="shared" si="893"/>
        <v>1</v>
      </c>
      <c r="AI812" s="173"/>
      <c r="AJ812" s="173">
        <f t="shared" si="894"/>
        <v>-0.8</v>
      </c>
      <c r="AK812" s="134">
        <f t="shared" si="895"/>
        <v>0.1</v>
      </c>
      <c r="AL812" s="174">
        <f t="shared" ref="AL812:AU812" si="935">M812</f>
        <v>0.5</v>
      </c>
      <c r="AM812" s="174">
        <f t="shared" si="935"/>
        <v>0.05</v>
      </c>
      <c r="AN812" s="174">
        <f t="shared" si="935"/>
        <v>0</v>
      </c>
      <c r="AO812" s="174">
        <f t="shared" si="935"/>
        <v>0.2</v>
      </c>
      <c r="AP812" s="174">
        <f t="shared" si="935"/>
        <v>0</v>
      </c>
      <c r="AQ812" s="174">
        <f t="shared" si="935"/>
        <v>0</v>
      </c>
      <c r="AR812" s="174">
        <f t="shared" si="935"/>
        <v>0.1</v>
      </c>
      <c r="AS812" s="174">
        <f t="shared" si="935"/>
        <v>0.15</v>
      </c>
      <c r="AT812" s="174">
        <f t="shared" si="935"/>
        <v>0</v>
      </c>
      <c r="AU812" s="174">
        <f t="shared" si="935"/>
        <v>0</v>
      </c>
      <c r="AV812" s="175">
        <f t="shared" si="897"/>
        <v>1</v>
      </c>
      <c r="AW812" s="176" t="e">
        <f>#REF!/1000</f>
        <v>#REF!</v>
      </c>
      <c r="AX812" s="176" t="e">
        <f>#REF!/1000</f>
        <v>#REF!</v>
      </c>
      <c r="AY812" s="176" t="e">
        <f>#REF!/1000</f>
        <v>#REF!</v>
      </c>
      <c r="AZ812" s="176" t="e">
        <f>#REF!/1000</f>
        <v>#REF!</v>
      </c>
      <c r="BA812" s="176" t="e">
        <f>#REF!/1000</f>
        <v>#REF!</v>
      </c>
      <c r="BB812" s="176" t="e">
        <f>#REF!/1000</f>
        <v>#REF!</v>
      </c>
      <c r="BC812" s="176" t="e">
        <f>#REF!/1000</f>
        <v>#REF!</v>
      </c>
      <c r="BD812" s="176" t="e">
        <f>#REF!/1000</f>
        <v>#REF!</v>
      </c>
      <c r="BE812" s="177" t="e">
        <f>#REF!/1000</f>
        <v>#REF!</v>
      </c>
      <c r="BF812" s="177" t="e">
        <f>#REF!/1000</f>
        <v>#REF!</v>
      </c>
      <c r="BG812" s="178" t="e">
        <f t="shared" si="898"/>
        <v>#REF!</v>
      </c>
    </row>
    <row r="813" ht="16" customHeight="1" spans="1:59">
      <c r="A813" s="22">
        <v>807</v>
      </c>
      <c r="B813" s="39" t="s">
        <v>6626</v>
      </c>
      <c r="C813" s="68" t="s">
        <v>6627</v>
      </c>
      <c r="D813" s="22">
        <v>123</v>
      </c>
      <c r="E813" s="22">
        <v>2</v>
      </c>
      <c r="F813" s="144">
        <v>83836</v>
      </c>
      <c r="G813" s="144" t="s">
        <v>3688</v>
      </c>
      <c r="H813" s="144" t="s">
        <v>5312</v>
      </c>
      <c r="I813" s="144" t="s">
        <v>5317</v>
      </c>
      <c r="J813" s="144" t="s">
        <v>5314</v>
      </c>
      <c r="K813" s="144">
        <f t="shared" si="888"/>
        <v>0.25</v>
      </c>
      <c r="L813" s="157">
        <v>0.5</v>
      </c>
      <c r="M813" s="171"/>
      <c r="N813" s="171">
        <v>0.72</v>
      </c>
      <c r="O813" s="171"/>
      <c r="P813" s="171"/>
      <c r="Q813" s="171"/>
      <c r="R813" s="171">
        <v>0.14</v>
      </c>
      <c r="S813" s="171">
        <v>0.14</v>
      </c>
      <c r="T813" s="171"/>
      <c r="U813" s="171"/>
      <c r="V813" s="171"/>
      <c r="W813" s="22">
        <v>2</v>
      </c>
      <c r="X813" s="29">
        <v>955</v>
      </c>
      <c r="Y813" s="29">
        <v>1910</v>
      </c>
      <c r="Z813" s="36">
        <v>565.26</v>
      </c>
      <c r="AA813" s="36">
        <f t="shared" si="889"/>
        <v>2</v>
      </c>
      <c r="AB813" s="29"/>
      <c r="AC813" s="29" t="e">
        <f t="shared" si="890"/>
        <v>#REF!</v>
      </c>
      <c r="AD813" s="29" t="e">
        <f t="shared" si="891"/>
        <v>#REF!</v>
      </c>
      <c r="AE813" s="172" t="e">
        <f t="shared" si="892"/>
        <v>#REF!</v>
      </c>
      <c r="AF813" s="28"/>
      <c r="AG813" s="24">
        <v>0.5</v>
      </c>
      <c r="AH813" s="173">
        <f t="shared" si="893"/>
        <v>1</v>
      </c>
      <c r="AI813" s="173"/>
      <c r="AJ813" s="173">
        <f t="shared" si="894"/>
        <v>-0.5</v>
      </c>
      <c r="AK813" s="134">
        <f t="shared" si="895"/>
        <v>0.25</v>
      </c>
      <c r="AL813" s="174">
        <f t="shared" ref="AL813:AU813" si="936">M813</f>
        <v>0</v>
      </c>
      <c r="AM813" s="174">
        <f t="shared" si="936"/>
        <v>0.72</v>
      </c>
      <c r="AN813" s="174">
        <f t="shared" si="936"/>
        <v>0</v>
      </c>
      <c r="AO813" s="174">
        <f t="shared" si="936"/>
        <v>0</v>
      </c>
      <c r="AP813" s="174">
        <f t="shared" si="936"/>
        <v>0</v>
      </c>
      <c r="AQ813" s="174">
        <f t="shared" si="936"/>
        <v>0.14</v>
      </c>
      <c r="AR813" s="174">
        <f t="shared" si="936"/>
        <v>0.14</v>
      </c>
      <c r="AS813" s="174">
        <f t="shared" si="936"/>
        <v>0</v>
      </c>
      <c r="AT813" s="174">
        <f t="shared" si="936"/>
        <v>0</v>
      </c>
      <c r="AU813" s="174">
        <f t="shared" si="936"/>
        <v>0</v>
      </c>
      <c r="AV813" s="175">
        <f t="shared" si="897"/>
        <v>1</v>
      </c>
      <c r="AW813" s="176" t="e">
        <f>#REF!/1000</f>
        <v>#REF!</v>
      </c>
      <c r="AX813" s="176" t="e">
        <f>#REF!/1000</f>
        <v>#REF!</v>
      </c>
      <c r="AY813" s="176" t="e">
        <f>#REF!/1000</f>
        <v>#REF!</v>
      </c>
      <c r="AZ813" s="176" t="e">
        <f>#REF!/1000</f>
        <v>#REF!</v>
      </c>
      <c r="BA813" s="176" t="e">
        <f>#REF!/1000</f>
        <v>#REF!</v>
      </c>
      <c r="BB813" s="176" t="e">
        <f>#REF!/1000</f>
        <v>#REF!</v>
      </c>
      <c r="BC813" s="176" t="e">
        <f>#REF!/1000</f>
        <v>#REF!</v>
      </c>
      <c r="BD813" s="176" t="e">
        <f>#REF!/1000</f>
        <v>#REF!</v>
      </c>
      <c r="BE813" s="177" t="e">
        <f>#REF!/1000</f>
        <v>#REF!</v>
      </c>
      <c r="BF813" s="177" t="e">
        <f>#REF!/1000</f>
        <v>#REF!</v>
      </c>
      <c r="BG813" s="178" t="e">
        <f t="shared" si="898"/>
        <v>#REF!</v>
      </c>
    </row>
    <row r="814" ht="16" customHeight="1" spans="1:59">
      <c r="A814" s="22">
        <v>808</v>
      </c>
      <c r="B814" s="39" t="s">
        <v>6628</v>
      </c>
      <c r="C814" s="68" t="s">
        <v>6629</v>
      </c>
      <c r="D814" s="22">
        <v>194</v>
      </c>
      <c r="E814" s="22">
        <v>3</v>
      </c>
      <c r="F814" s="144">
        <v>84307</v>
      </c>
      <c r="G814" s="144" t="s">
        <v>3688</v>
      </c>
      <c r="H814" s="144" t="s">
        <v>5312</v>
      </c>
      <c r="I814" s="144" t="s">
        <v>5317</v>
      </c>
      <c r="J814" s="144" t="s">
        <v>5314</v>
      </c>
      <c r="K814" s="144">
        <f t="shared" si="888"/>
        <v>0.2</v>
      </c>
      <c r="L814" s="157">
        <v>0.6</v>
      </c>
      <c r="M814" s="171"/>
      <c r="N814" s="171">
        <v>0.5</v>
      </c>
      <c r="O814" s="171">
        <v>0.3</v>
      </c>
      <c r="P814" s="171"/>
      <c r="Q814" s="171"/>
      <c r="R814" s="171">
        <v>0.2</v>
      </c>
      <c r="S814" s="171"/>
      <c r="T814" s="171"/>
      <c r="U814" s="171"/>
      <c r="V814" s="171"/>
      <c r="W814" s="22">
        <v>3</v>
      </c>
      <c r="X814" s="29">
        <v>948.476666666667</v>
      </c>
      <c r="Y814" s="29">
        <v>2845.43</v>
      </c>
      <c r="Z814" s="36">
        <v>818.67</v>
      </c>
      <c r="AA814" s="36">
        <f t="shared" si="889"/>
        <v>3</v>
      </c>
      <c r="AB814" s="29"/>
      <c r="AC814" s="29" t="e">
        <f t="shared" si="890"/>
        <v>#REF!</v>
      </c>
      <c r="AD814" s="29" t="e">
        <f t="shared" si="891"/>
        <v>#REF!</v>
      </c>
      <c r="AE814" s="172" t="e">
        <f t="shared" si="892"/>
        <v>#REF!</v>
      </c>
      <c r="AF814" s="28"/>
      <c r="AG814" s="24">
        <v>0.5</v>
      </c>
      <c r="AH814" s="173">
        <f t="shared" si="893"/>
        <v>1</v>
      </c>
      <c r="AI814" s="173"/>
      <c r="AJ814" s="173">
        <f t="shared" si="894"/>
        <v>-0.5</v>
      </c>
      <c r="AK814" s="134">
        <f t="shared" si="895"/>
        <v>0.2</v>
      </c>
      <c r="AL814" s="174">
        <f t="shared" ref="AL814:AU814" si="937">M814</f>
        <v>0</v>
      </c>
      <c r="AM814" s="174">
        <f t="shared" si="937"/>
        <v>0.5</v>
      </c>
      <c r="AN814" s="174">
        <f t="shared" si="937"/>
        <v>0.3</v>
      </c>
      <c r="AO814" s="174">
        <f t="shared" si="937"/>
        <v>0</v>
      </c>
      <c r="AP814" s="174">
        <f t="shared" si="937"/>
        <v>0</v>
      </c>
      <c r="AQ814" s="174">
        <f t="shared" si="937"/>
        <v>0.2</v>
      </c>
      <c r="AR814" s="174">
        <f t="shared" si="937"/>
        <v>0</v>
      </c>
      <c r="AS814" s="174">
        <f t="shared" si="937"/>
        <v>0</v>
      </c>
      <c r="AT814" s="174">
        <f t="shared" si="937"/>
        <v>0</v>
      </c>
      <c r="AU814" s="174">
        <f t="shared" si="937"/>
        <v>0</v>
      </c>
      <c r="AV814" s="175">
        <f t="shared" si="897"/>
        <v>1</v>
      </c>
      <c r="AW814" s="176" t="e">
        <f>#REF!/1000</f>
        <v>#REF!</v>
      </c>
      <c r="AX814" s="176" t="e">
        <f>#REF!/1000</f>
        <v>#REF!</v>
      </c>
      <c r="AY814" s="176" t="e">
        <f>#REF!/1000</f>
        <v>#REF!</v>
      </c>
      <c r="AZ814" s="176" t="e">
        <f>#REF!/1000</f>
        <v>#REF!</v>
      </c>
      <c r="BA814" s="176" t="e">
        <f>#REF!/1000</f>
        <v>#REF!</v>
      </c>
      <c r="BB814" s="176" t="e">
        <f>#REF!/1000</f>
        <v>#REF!</v>
      </c>
      <c r="BC814" s="176" t="e">
        <f>#REF!/1000</f>
        <v>#REF!</v>
      </c>
      <c r="BD814" s="176" t="e">
        <f>#REF!/1000</f>
        <v>#REF!</v>
      </c>
      <c r="BE814" s="177" t="e">
        <f>#REF!/1000</f>
        <v>#REF!</v>
      </c>
      <c r="BF814" s="177" t="e">
        <f>#REF!/1000</f>
        <v>#REF!</v>
      </c>
      <c r="BG814" s="178" t="e">
        <f t="shared" si="898"/>
        <v>#REF!</v>
      </c>
    </row>
    <row r="815" ht="16" customHeight="1" spans="1:59">
      <c r="A815" s="22">
        <v>809</v>
      </c>
      <c r="B815" s="39" t="s">
        <v>6630</v>
      </c>
      <c r="C815" s="68" t="s">
        <v>6631</v>
      </c>
      <c r="D815" s="22">
        <v>123</v>
      </c>
      <c r="E815" s="22">
        <v>1</v>
      </c>
      <c r="F815" s="144">
        <v>83864</v>
      </c>
      <c r="G815" s="144" t="s">
        <v>3688</v>
      </c>
      <c r="H815" s="144" t="s">
        <v>5312</v>
      </c>
      <c r="I815" s="144" t="s">
        <v>5317</v>
      </c>
      <c r="J815" s="144" t="s">
        <v>5314</v>
      </c>
      <c r="K815" s="144">
        <f t="shared" si="888"/>
        <v>0.5</v>
      </c>
      <c r="L815" s="157">
        <v>0.5</v>
      </c>
      <c r="M815" s="171"/>
      <c r="N815" s="171">
        <v>0.5</v>
      </c>
      <c r="O815" s="171">
        <v>0.4</v>
      </c>
      <c r="P815" s="171"/>
      <c r="Q815" s="171"/>
      <c r="R815" s="171"/>
      <c r="S815" s="171">
        <v>0.1</v>
      </c>
      <c r="T815" s="171"/>
      <c r="U815" s="171"/>
      <c r="V815" s="171"/>
      <c r="W815" s="22">
        <v>1</v>
      </c>
      <c r="X815" s="29">
        <v>781.95</v>
      </c>
      <c r="Y815" s="29">
        <v>781.95</v>
      </c>
      <c r="Z815" s="36">
        <v>224.16</v>
      </c>
      <c r="AA815" s="36">
        <f t="shared" si="889"/>
        <v>1</v>
      </c>
      <c r="AB815" s="29"/>
      <c r="AC815" s="29" t="e">
        <f t="shared" si="890"/>
        <v>#REF!</v>
      </c>
      <c r="AD815" s="29" t="e">
        <f t="shared" si="891"/>
        <v>#REF!</v>
      </c>
      <c r="AE815" s="172" t="e">
        <f t="shared" si="892"/>
        <v>#REF!</v>
      </c>
      <c r="AF815" s="28"/>
      <c r="AG815" s="24">
        <v>0.5</v>
      </c>
      <c r="AH815" s="173">
        <f t="shared" si="893"/>
        <v>1</v>
      </c>
      <c r="AI815" s="173"/>
      <c r="AJ815" s="173">
        <f t="shared" si="894"/>
        <v>-0.5</v>
      </c>
      <c r="AK815" s="134">
        <f t="shared" si="895"/>
        <v>0.5</v>
      </c>
      <c r="AL815" s="174">
        <f t="shared" ref="AL815:AU815" si="938">M815</f>
        <v>0</v>
      </c>
      <c r="AM815" s="174">
        <f t="shared" si="938"/>
        <v>0.5</v>
      </c>
      <c r="AN815" s="174">
        <f t="shared" si="938"/>
        <v>0.4</v>
      </c>
      <c r="AO815" s="174">
        <f t="shared" si="938"/>
        <v>0</v>
      </c>
      <c r="AP815" s="174">
        <f t="shared" si="938"/>
        <v>0</v>
      </c>
      <c r="AQ815" s="174">
        <f t="shared" si="938"/>
        <v>0</v>
      </c>
      <c r="AR815" s="174">
        <f t="shared" si="938"/>
        <v>0.1</v>
      </c>
      <c r="AS815" s="174">
        <f t="shared" si="938"/>
        <v>0</v>
      </c>
      <c r="AT815" s="174">
        <f t="shared" si="938"/>
        <v>0</v>
      </c>
      <c r="AU815" s="174">
        <f t="shared" si="938"/>
        <v>0</v>
      </c>
      <c r="AV815" s="175">
        <f t="shared" si="897"/>
        <v>1</v>
      </c>
      <c r="AW815" s="176" t="e">
        <f>#REF!/1000</f>
        <v>#REF!</v>
      </c>
      <c r="AX815" s="176" t="e">
        <f>#REF!/1000</f>
        <v>#REF!</v>
      </c>
      <c r="AY815" s="176" t="e">
        <f>#REF!/1000</f>
        <v>#REF!</v>
      </c>
      <c r="AZ815" s="176" t="e">
        <f>#REF!/1000</f>
        <v>#REF!</v>
      </c>
      <c r="BA815" s="176" t="e">
        <f>#REF!/1000</f>
        <v>#REF!</v>
      </c>
      <c r="BB815" s="176" t="e">
        <f>#REF!/1000</f>
        <v>#REF!</v>
      </c>
      <c r="BC815" s="176" t="e">
        <f>#REF!/1000</f>
        <v>#REF!</v>
      </c>
      <c r="BD815" s="176" t="e">
        <f>#REF!/1000</f>
        <v>#REF!</v>
      </c>
      <c r="BE815" s="177" t="e">
        <f>#REF!/1000</f>
        <v>#REF!</v>
      </c>
      <c r="BF815" s="177" t="e">
        <f>#REF!/1000</f>
        <v>#REF!</v>
      </c>
      <c r="BG815" s="178" t="e">
        <f t="shared" si="898"/>
        <v>#REF!</v>
      </c>
    </row>
    <row r="816" ht="16" customHeight="1" spans="1:59">
      <c r="A816" s="22">
        <v>810</v>
      </c>
      <c r="B816" s="39" t="s">
        <v>6632</v>
      </c>
      <c r="C816" s="68" t="s">
        <v>6633</v>
      </c>
      <c r="D816" s="22">
        <v>194</v>
      </c>
      <c r="E816" s="22">
        <v>2</v>
      </c>
      <c r="F816" s="144">
        <v>84263</v>
      </c>
      <c r="G816" s="144" t="s">
        <v>3688</v>
      </c>
      <c r="H816" s="144" t="s">
        <v>5312</v>
      </c>
      <c r="I816" s="144" t="s">
        <v>5317</v>
      </c>
      <c r="J816" s="144" t="s">
        <v>5314</v>
      </c>
      <c r="K816" s="144">
        <f t="shared" si="888"/>
        <v>1.5</v>
      </c>
      <c r="L816" s="157">
        <v>3</v>
      </c>
      <c r="M816" s="171">
        <v>0.04</v>
      </c>
      <c r="N816" s="171">
        <v>0.15</v>
      </c>
      <c r="O816" s="171">
        <v>0.45</v>
      </c>
      <c r="P816" s="171">
        <v>0.02</v>
      </c>
      <c r="Q816" s="171"/>
      <c r="R816" s="171">
        <v>0.01</v>
      </c>
      <c r="S816" s="171">
        <v>0.25</v>
      </c>
      <c r="T816" s="171">
        <v>0.08</v>
      </c>
      <c r="U816" s="171"/>
      <c r="V816" s="171"/>
      <c r="W816" s="22">
        <v>2</v>
      </c>
      <c r="X816" s="29">
        <v>753.785</v>
      </c>
      <c r="Y816" s="29">
        <v>1507.57</v>
      </c>
      <c r="Z816" s="36">
        <v>448.32</v>
      </c>
      <c r="AA816" s="36">
        <f t="shared" si="889"/>
        <v>2</v>
      </c>
      <c r="AB816" s="29"/>
      <c r="AC816" s="29" t="e">
        <f t="shared" si="890"/>
        <v>#REF!</v>
      </c>
      <c r="AD816" s="29" t="e">
        <f t="shared" si="891"/>
        <v>#REF!</v>
      </c>
      <c r="AE816" s="172" t="e">
        <f t="shared" si="892"/>
        <v>#REF!</v>
      </c>
      <c r="AF816" s="28"/>
      <c r="AG816" s="24">
        <v>3</v>
      </c>
      <c r="AH816" s="173">
        <f t="shared" si="893"/>
        <v>1</v>
      </c>
      <c r="AI816" s="173"/>
      <c r="AJ816" s="173">
        <f t="shared" si="894"/>
        <v>2</v>
      </c>
      <c r="AK816" s="134">
        <f t="shared" si="895"/>
        <v>1.5</v>
      </c>
      <c r="AL816" s="174">
        <f t="shared" ref="AL816:AU816" si="939">M816</f>
        <v>0.04</v>
      </c>
      <c r="AM816" s="174">
        <f t="shared" si="939"/>
        <v>0.15</v>
      </c>
      <c r="AN816" s="174">
        <f t="shared" si="939"/>
        <v>0.45</v>
      </c>
      <c r="AO816" s="174">
        <f t="shared" si="939"/>
        <v>0.02</v>
      </c>
      <c r="AP816" s="174">
        <f t="shared" si="939"/>
        <v>0</v>
      </c>
      <c r="AQ816" s="174">
        <f t="shared" si="939"/>
        <v>0.01</v>
      </c>
      <c r="AR816" s="174">
        <f t="shared" si="939"/>
        <v>0.25</v>
      </c>
      <c r="AS816" s="174">
        <f t="shared" si="939"/>
        <v>0.08</v>
      </c>
      <c r="AT816" s="174">
        <f t="shared" si="939"/>
        <v>0</v>
      </c>
      <c r="AU816" s="174">
        <f t="shared" si="939"/>
        <v>0</v>
      </c>
      <c r="AV816" s="175">
        <f t="shared" si="897"/>
        <v>1</v>
      </c>
      <c r="AW816" s="176" t="e">
        <f>#REF!/1000</f>
        <v>#REF!</v>
      </c>
      <c r="AX816" s="176" t="e">
        <f>#REF!/1000</f>
        <v>#REF!</v>
      </c>
      <c r="AY816" s="176" t="e">
        <f>#REF!/1000</f>
        <v>#REF!</v>
      </c>
      <c r="AZ816" s="176" t="e">
        <f>#REF!/1000</f>
        <v>#REF!</v>
      </c>
      <c r="BA816" s="176" t="e">
        <f>#REF!/1000</f>
        <v>#REF!</v>
      </c>
      <c r="BB816" s="176" t="e">
        <f>#REF!/1000</f>
        <v>#REF!</v>
      </c>
      <c r="BC816" s="176" t="e">
        <f>#REF!/1000</f>
        <v>#REF!</v>
      </c>
      <c r="BD816" s="176" t="e">
        <f>#REF!/1000</f>
        <v>#REF!</v>
      </c>
      <c r="BE816" s="177" t="e">
        <f>#REF!/1000</f>
        <v>#REF!</v>
      </c>
      <c r="BF816" s="177" t="e">
        <f>#REF!/1000</f>
        <v>#REF!</v>
      </c>
      <c r="BG816" s="178" t="e">
        <f t="shared" si="898"/>
        <v>#REF!</v>
      </c>
    </row>
    <row r="817" ht="16" customHeight="1" spans="1:59">
      <c r="A817" s="22">
        <v>811</v>
      </c>
      <c r="B817" s="39" t="s">
        <v>6634</v>
      </c>
      <c r="C817" s="68" t="s">
        <v>6635</v>
      </c>
      <c r="D817" s="22">
        <v>123</v>
      </c>
      <c r="E817" s="22">
        <v>2</v>
      </c>
      <c r="F817" s="144">
        <v>85112</v>
      </c>
      <c r="G817" s="144" t="s">
        <v>3688</v>
      </c>
      <c r="H817" s="144" t="s">
        <v>5312</v>
      </c>
      <c r="I817" s="144" t="s">
        <v>5317</v>
      </c>
      <c r="J817" s="144" t="s">
        <v>5314</v>
      </c>
      <c r="K817" s="144">
        <f t="shared" si="888"/>
        <v>0.3</v>
      </c>
      <c r="L817" s="157">
        <v>0.6</v>
      </c>
      <c r="M817" s="171">
        <v>0.04</v>
      </c>
      <c r="N817" s="171">
        <v>0.15</v>
      </c>
      <c r="O817" s="171">
        <v>0.45</v>
      </c>
      <c r="P817" s="171">
        <v>0.02</v>
      </c>
      <c r="Q817" s="171"/>
      <c r="R817" s="171">
        <v>0.01</v>
      </c>
      <c r="S817" s="171">
        <v>0.25</v>
      </c>
      <c r="T817" s="171">
        <v>0.08</v>
      </c>
      <c r="U817" s="171"/>
      <c r="V817" s="171"/>
      <c r="W817" s="22">
        <v>2</v>
      </c>
      <c r="X817" s="29">
        <v>705.03</v>
      </c>
      <c r="Y817" s="29">
        <v>1410.06</v>
      </c>
      <c r="Z817" s="36">
        <v>409.34</v>
      </c>
      <c r="AA817" s="36">
        <f t="shared" si="889"/>
        <v>2</v>
      </c>
      <c r="AB817" s="29"/>
      <c r="AC817" s="29" t="e">
        <f t="shared" si="890"/>
        <v>#REF!</v>
      </c>
      <c r="AD817" s="29" t="e">
        <f t="shared" si="891"/>
        <v>#REF!</v>
      </c>
      <c r="AE817" s="172" t="e">
        <f t="shared" si="892"/>
        <v>#REF!</v>
      </c>
      <c r="AF817" s="28"/>
      <c r="AG817" s="24">
        <v>3</v>
      </c>
      <c r="AH817" s="173">
        <f t="shared" si="893"/>
        <v>1</v>
      </c>
      <c r="AI817" s="173"/>
      <c r="AJ817" s="173">
        <f t="shared" si="894"/>
        <v>2</v>
      </c>
      <c r="AK817" s="134">
        <f t="shared" si="895"/>
        <v>0.3</v>
      </c>
      <c r="AL817" s="174">
        <f t="shared" ref="AL817:AU817" si="940">M817</f>
        <v>0.04</v>
      </c>
      <c r="AM817" s="174">
        <f t="shared" si="940"/>
        <v>0.15</v>
      </c>
      <c r="AN817" s="174">
        <f t="shared" si="940"/>
        <v>0.45</v>
      </c>
      <c r="AO817" s="174">
        <f t="shared" si="940"/>
        <v>0.02</v>
      </c>
      <c r="AP817" s="174">
        <f t="shared" si="940"/>
        <v>0</v>
      </c>
      <c r="AQ817" s="174">
        <f t="shared" si="940"/>
        <v>0.01</v>
      </c>
      <c r="AR817" s="174">
        <f t="shared" si="940"/>
        <v>0.25</v>
      </c>
      <c r="AS817" s="174">
        <f t="shared" si="940"/>
        <v>0.08</v>
      </c>
      <c r="AT817" s="174">
        <f t="shared" si="940"/>
        <v>0</v>
      </c>
      <c r="AU817" s="174">
        <f t="shared" si="940"/>
        <v>0</v>
      </c>
      <c r="AV817" s="175">
        <f t="shared" si="897"/>
        <v>1</v>
      </c>
      <c r="AW817" s="176" t="e">
        <f>#REF!/1000</f>
        <v>#REF!</v>
      </c>
      <c r="AX817" s="176" t="e">
        <f>#REF!/1000</f>
        <v>#REF!</v>
      </c>
      <c r="AY817" s="176" t="e">
        <f>#REF!/1000</f>
        <v>#REF!</v>
      </c>
      <c r="AZ817" s="176" t="e">
        <f>#REF!/1000</f>
        <v>#REF!</v>
      </c>
      <c r="BA817" s="176" t="e">
        <f>#REF!/1000</f>
        <v>#REF!</v>
      </c>
      <c r="BB817" s="176" t="e">
        <f>#REF!/1000</f>
        <v>#REF!</v>
      </c>
      <c r="BC817" s="176" t="e">
        <f>#REF!/1000</f>
        <v>#REF!</v>
      </c>
      <c r="BD817" s="176" t="e">
        <f>#REF!/1000</f>
        <v>#REF!</v>
      </c>
      <c r="BE817" s="177" t="e">
        <f>#REF!/1000</f>
        <v>#REF!</v>
      </c>
      <c r="BF817" s="177" t="e">
        <f>#REF!/1000</f>
        <v>#REF!</v>
      </c>
      <c r="BG817" s="178" t="e">
        <f t="shared" si="898"/>
        <v>#REF!</v>
      </c>
    </row>
    <row r="818" ht="16" customHeight="1" spans="1:59">
      <c r="A818" s="22">
        <v>812</v>
      </c>
      <c r="B818" s="39" t="s">
        <v>6636</v>
      </c>
      <c r="C818" s="68" t="s">
        <v>6637</v>
      </c>
      <c r="D818" s="22">
        <v>194</v>
      </c>
      <c r="E818" s="22">
        <v>2</v>
      </c>
      <c r="F818" s="144">
        <v>84393</v>
      </c>
      <c r="G818" s="144" t="s">
        <v>3688</v>
      </c>
      <c r="H818" s="144" t="s">
        <v>5312</v>
      </c>
      <c r="I818" s="144" t="s">
        <v>5317</v>
      </c>
      <c r="J818" s="144" t="s">
        <v>5314</v>
      </c>
      <c r="K818" s="144">
        <f t="shared" si="888"/>
        <v>1.5</v>
      </c>
      <c r="L818" s="157">
        <v>3</v>
      </c>
      <c r="M818" s="171">
        <v>0.04</v>
      </c>
      <c r="N818" s="171">
        <v>0.15</v>
      </c>
      <c r="O818" s="171">
        <v>0.45</v>
      </c>
      <c r="P818" s="171">
        <v>0.02</v>
      </c>
      <c r="Q818" s="171"/>
      <c r="R818" s="171">
        <v>0.01</v>
      </c>
      <c r="S818" s="171">
        <v>0.25</v>
      </c>
      <c r="T818" s="171">
        <v>0.08</v>
      </c>
      <c r="U818" s="171"/>
      <c r="V818" s="171"/>
      <c r="W818" s="22">
        <v>2</v>
      </c>
      <c r="X818" s="29">
        <v>686.855</v>
      </c>
      <c r="Y818" s="29">
        <v>1373.71</v>
      </c>
      <c r="Z818" s="36">
        <v>409.34</v>
      </c>
      <c r="AA818" s="36">
        <f t="shared" si="889"/>
        <v>2</v>
      </c>
      <c r="AB818" s="29"/>
      <c r="AC818" s="29" t="e">
        <f t="shared" si="890"/>
        <v>#REF!</v>
      </c>
      <c r="AD818" s="29" t="e">
        <f t="shared" si="891"/>
        <v>#REF!</v>
      </c>
      <c r="AE818" s="172" t="e">
        <f t="shared" si="892"/>
        <v>#REF!</v>
      </c>
      <c r="AF818" s="28"/>
      <c r="AG818" s="24">
        <v>3</v>
      </c>
      <c r="AH818" s="173">
        <f t="shared" si="893"/>
        <v>1</v>
      </c>
      <c r="AI818" s="173"/>
      <c r="AJ818" s="173">
        <f t="shared" si="894"/>
        <v>2</v>
      </c>
      <c r="AK818" s="134">
        <f t="shared" si="895"/>
        <v>1.5</v>
      </c>
      <c r="AL818" s="174">
        <f t="shared" ref="AL818:AU818" si="941">M818</f>
        <v>0.04</v>
      </c>
      <c r="AM818" s="174">
        <f t="shared" si="941"/>
        <v>0.15</v>
      </c>
      <c r="AN818" s="174">
        <f t="shared" si="941"/>
        <v>0.45</v>
      </c>
      <c r="AO818" s="174">
        <f t="shared" si="941"/>
        <v>0.02</v>
      </c>
      <c r="AP818" s="174">
        <f t="shared" si="941"/>
        <v>0</v>
      </c>
      <c r="AQ818" s="174">
        <f t="shared" si="941"/>
        <v>0.01</v>
      </c>
      <c r="AR818" s="174">
        <f t="shared" si="941"/>
        <v>0.25</v>
      </c>
      <c r="AS818" s="174">
        <f t="shared" si="941"/>
        <v>0.08</v>
      </c>
      <c r="AT818" s="174">
        <f t="shared" si="941"/>
        <v>0</v>
      </c>
      <c r="AU818" s="174">
        <f t="shared" si="941"/>
        <v>0</v>
      </c>
      <c r="AV818" s="175">
        <f t="shared" si="897"/>
        <v>1</v>
      </c>
      <c r="AW818" s="176" t="e">
        <f>#REF!/1000</f>
        <v>#REF!</v>
      </c>
      <c r="AX818" s="176" t="e">
        <f>#REF!/1000</f>
        <v>#REF!</v>
      </c>
      <c r="AY818" s="176" t="e">
        <f>#REF!/1000</f>
        <v>#REF!</v>
      </c>
      <c r="AZ818" s="176" t="e">
        <f>#REF!/1000</f>
        <v>#REF!</v>
      </c>
      <c r="BA818" s="176" t="e">
        <f>#REF!/1000</f>
        <v>#REF!</v>
      </c>
      <c r="BB818" s="176" t="e">
        <f>#REF!/1000</f>
        <v>#REF!</v>
      </c>
      <c r="BC818" s="176" t="e">
        <f>#REF!/1000</f>
        <v>#REF!</v>
      </c>
      <c r="BD818" s="176" t="e">
        <f>#REF!/1000</f>
        <v>#REF!</v>
      </c>
      <c r="BE818" s="177" t="e">
        <f>#REF!/1000</f>
        <v>#REF!</v>
      </c>
      <c r="BF818" s="177" t="e">
        <f>#REF!/1000</f>
        <v>#REF!</v>
      </c>
      <c r="BG818" s="178" t="e">
        <f t="shared" si="898"/>
        <v>#REF!</v>
      </c>
    </row>
    <row r="819" ht="16" customHeight="1" spans="1:59">
      <c r="A819" s="22">
        <v>813</v>
      </c>
      <c r="B819" s="39" t="s">
        <v>6638</v>
      </c>
      <c r="C819" s="68" t="s">
        <v>6639</v>
      </c>
      <c r="D819" s="22">
        <v>123</v>
      </c>
      <c r="E819" s="22">
        <v>1</v>
      </c>
      <c r="F819" s="144">
        <v>83841</v>
      </c>
      <c r="G819" s="144" t="s">
        <v>3688</v>
      </c>
      <c r="H819" s="144" t="s">
        <v>5312</v>
      </c>
      <c r="I819" s="144" t="s">
        <v>5317</v>
      </c>
      <c r="J819" s="144" t="s">
        <v>5314</v>
      </c>
      <c r="K819" s="144">
        <f t="shared" si="888"/>
        <v>0.3</v>
      </c>
      <c r="L819" s="157">
        <v>0.3</v>
      </c>
      <c r="M819" s="171">
        <v>0.04</v>
      </c>
      <c r="N819" s="171">
        <v>0.15</v>
      </c>
      <c r="O819" s="171">
        <v>0.45</v>
      </c>
      <c r="P819" s="171">
        <v>0.02</v>
      </c>
      <c r="Q819" s="171"/>
      <c r="R819" s="171">
        <v>0.01</v>
      </c>
      <c r="S819" s="171">
        <v>0.25</v>
      </c>
      <c r="T819" s="171">
        <v>0.08</v>
      </c>
      <c r="U819" s="171"/>
      <c r="V819" s="171"/>
      <c r="W819" s="22">
        <v>1</v>
      </c>
      <c r="X819" s="29">
        <v>647.35</v>
      </c>
      <c r="Y819" s="29">
        <v>647.35</v>
      </c>
      <c r="Z819" s="36">
        <v>185.17</v>
      </c>
      <c r="AA819" s="36">
        <f t="shared" si="889"/>
        <v>1</v>
      </c>
      <c r="AB819" s="29"/>
      <c r="AC819" s="29" t="e">
        <f t="shared" si="890"/>
        <v>#REF!</v>
      </c>
      <c r="AD819" s="29" t="e">
        <f t="shared" si="891"/>
        <v>#REF!</v>
      </c>
      <c r="AE819" s="172" t="e">
        <f t="shared" si="892"/>
        <v>#REF!</v>
      </c>
      <c r="AF819" s="28"/>
      <c r="AG819" s="24">
        <v>3</v>
      </c>
      <c r="AH819" s="173">
        <f t="shared" si="893"/>
        <v>1</v>
      </c>
      <c r="AI819" s="173"/>
      <c r="AJ819" s="173">
        <f t="shared" si="894"/>
        <v>2</v>
      </c>
      <c r="AK819" s="134">
        <f t="shared" si="895"/>
        <v>0.3</v>
      </c>
      <c r="AL819" s="174">
        <f t="shared" ref="AL819:AU819" si="942">M819</f>
        <v>0.04</v>
      </c>
      <c r="AM819" s="174">
        <f t="shared" si="942"/>
        <v>0.15</v>
      </c>
      <c r="AN819" s="174">
        <f t="shared" si="942"/>
        <v>0.45</v>
      </c>
      <c r="AO819" s="174">
        <f t="shared" si="942"/>
        <v>0.02</v>
      </c>
      <c r="AP819" s="174">
        <f t="shared" si="942"/>
        <v>0</v>
      </c>
      <c r="AQ819" s="174">
        <f t="shared" si="942"/>
        <v>0.01</v>
      </c>
      <c r="AR819" s="174">
        <f t="shared" si="942"/>
        <v>0.25</v>
      </c>
      <c r="AS819" s="174">
        <f t="shared" si="942"/>
        <v>0.08</v>
      </c>
      <c r="AT819" s="174">
        <f t="shared" si="942"/>
        <v>0</v>
      </c>
      <c r="AU819" s="174">
        <f t="shared" si="942"/>
        <v>0</v>
      </c>
      <c r="AV819" s="175">
        <f t="shared" si="897"/>
        <v>1</v>
      </c>
      <c r="AW819" s="176" t="e">
        <f>#REF!/1000</f>
        <v>#REF!</v>
      </c>
      <c r="AX819" s="176" t="e">
        <f>#REF!/1000</f>
        <v>#REF!</v>
      </c>
      <c r="AY819" s="176" t="e">
        <f>#REF!/1000</f>
        <v>#REF!</v>
      </c>
      <c r="AZ819" s="176" t="e">
        <f>#REF!/1000</f>
        <v>#REF!</v>
      </c>
      <c r="BA819" s="176" t="e">
        <f>#REF!/1000</f>
        <v>#REF!</v>
      </c>
      <c r="BB819" s="176" t="e">
        <f>#REF!/1000</f>
        <v>#REF!</v>
      </c>
      <c r="BC819" s="176" t="e">
        <f>#REF!/1000</f>
        <v>#REF!</v>
      </c>
      <c r="BD819" s="176" t="e">
        <f>#REF!/1000</f>
        <v>#REF!</v>
      </c>
      <c r="BE819" s="177" t="e">
        <f>#REF!/1000</f>
        <v>#REF!</v>
      </c>
      <c r="BF819" s="177" t="e">
        <f>#REF!/1000</f>
        <v>#REF!</v>
      </c>
      <c r="BG819" s="178" t="e">
        <f t="shared" si="898"/>
        <v>#REF!</v>
      </c>
    </row>
    <row r="820" ht="16" customHeight="1" spans="1:59">
      <c r="A820" s="22">
        <v>814</v>
      </c>
      <c r="B820" s="39" t="s">
        <v>6640</v>
      </c>
      <c r="C820" s="68" t="s">
        <v>6641</v>
      </c>
      <c r="D820" s="22">
        <v>123</v>
      </c>
      <c r="E820" s="22">
        <v>1</v>
      </c>
      <c r="F820" s="144">
        <v>85116</v>
      </c>
      <c r="G820" s="144" t="s">
        <v>3688</v>
      </c>
      <c r="H820" s="144" t="s">
        <v>3699</v>
      </c>
      <c r="I820" s="144" t="s">
        <v>5317</v>
      </c>
      <c r="J820" s="144" t="s">
        <v>5314</v>
      </c>
      <c r="K820" s="144">
        <f t="shared" si="888"/>
        <v>0.3</v>
      </c>
      <c r="L820" s="157">
        <v>0.3</v>
      </c>
      <c r="M820" s="171"/>
      <c r="N820" s="171">
        <v>0.5</v>
      </c>
      <c r="O820" s="171">
        <v>0.3</v>
      </c>
      <c r="P820" s="171"/>
      <c r="Q820" s="171"/>
      <c r="R820" s="171">
        <v>0.2</v>
      </c>
      <c r="S820" s="171"/>
      <c r="T820" s="171"/>
      <c r="U820" s="171"/>
      <c r="V820" s="171"/>
      <c r="W820" s="22">
        <v>1</v>
      </c>
      <c r="X820" s="29">
        <v>596.07</v>
      </c>
      <c r="Y820" s="29">
        <v>596.07</v>
      </c>
      <c r="Z820" s="36">
        <v>175.43</v>
      </c>
      <c r="AA820" s="36">
        <f t="shared" si="889"/>
        <v>1</v>
      </c>
      <c r="AB820" s="29"/>
      <c r="AC820" s="29" t="e">
        <f t="shared" si="890"/>
        <v>#REF!</v>
      </c>
      <c r="AD820" s="29" t="e">
        <f t="shared" si="891"/>
        <v>#REF!</v>
      </c>
      <c r="AE820" s="172" t="e">
        <f t="shared" si="892"/>
        <v>#REF!</v>
      </c>
      <c r="AF820" s="28"/>
      <c r="AG820" s="24">
        <v>0.3</v>
      </c>
      <c r="AH820" s="173">
        <f t="shared" si="893"/>
        <v>1</v>
      </c>
      <c r="AI820" s="173">
        <v>0.3</v>
      </c>
      <c r="AJ820" s="173">
        <f t="shared" si="894"/>
        <v>-0.7</v>
      </c>
      <c r="AK820" s="134">
        <f t="shared" si="895"/>
        <v>0.3</v>
      </c>
      <c r="AL820" s="174">
        <f t="shared" ref="AL820:AU820" si="943">M820</f>
        <v>0</v>
      </c>
      <c r="AM820" s="174">
        <f t="shared" si="943"/>
        <v>0.5</v>
      </c>
      <c r="AN820" s="174">
        <f t="shared" si="943"/>
        <v>0.3</v>
      </c>
      <c r="AO820" s="174">
        <f t="shared" si="943"/>
        <v>0</v>
      </c>
      <c r="AP820" s="174">
        <f t="shared" si="943"/>
        <v>0</v>
      </c>
      <c r="AQ820" s="174">
        <f t="shared" si="943"/>
        <v>0.2</v>
      </c>
      <c r="AR820" s="174">
        <f t="shared" si="943"/>
        <v>0</v>
      </c>
      <c r="AS820" s="174">
        <f t="shared" si="943"/>
        <v>0</v>
      </c>
      <c r="AT820" s="174">
        <f t="shared" si="943"/>
        <v>0</v>
      </c>
      <c r="AU820" s="174">
        <f t="shared" si="943"/>
        <v>0</v>
      </c>
      <c r="AV820" s="175">
        <f t="shared" si="897"/>
        <v>1</v>
      </c>
      <c r="AW820" s="176" t="e">
        <f>#REF!/1000</f>
        <v>#REF!</v>
      </c>
      <c r="AX820" s="176" t="e">
        <f>#REF!/1000</f>
        <v>#REF!</v>
      </c>
      <c r="AY820" s="176" t="e">
        <f>#REF!/1000</f>
        <v>#REF!</v>
      </c>
      <c r="AZ820" s="176" t="e">
        <f>#REF!/1000</f>
        <v>#REF!</v>
      </c>
      <c r="BA820" s="176" t="e">
        <f>#REF!/1000</f>
        <v>#REF!</v>
      </c>
      <c r="BB820" s="176" t="e">
        <f>#REF!/1000</f>
        <v>#REF!</v>
      </c>
      <c r="BC820" s="176" t="e">
        <f>#REF!/1000</f>
        <v>#REF!</v>
      </c>
      <c r="BD820" s="176" t="e">
        <f>#REF!/1000</f>
        <v>#REF!</v>
      </c>
      <c r="BE820" s="177" t="e">
        <f>#REF!/1000</f>
        <v>#REF!</v>
      </c>
      <c r="BF820" s="177" t="e">
        <f>#REF!/1000</f>
        <v>#REF!</v>
      </c>
      <c r="BG820" s="178" t="e">
        <f t="shared" si="898"/>
        <v>#REF!</v>
      </c>
    </row>
    <row r="821" ht="16" customHeight="1" spans="1:59">
      <c r="A821" s="22">
        <v>815</v>
      </c>
      <c r="B821" s="39" t="s">
        <v>6642</v>
      </c>
      <c r="C821" s="68" t="s">
        <v>6643</v>
      </c>
      <c r="D821" s="22">
        <v>194</v>
      </c>
      <c r="E821" s="22">
        <v>1</v>
      </c>
      <c r="F821" s="144">
        <v>84392</v>
      </c>
      <c r="G821" s="144" t="s">
        <v>3688</v>
      </c>
      <c r="H821" s="144" t="s">
        <v>3699</v>
      </c>
      <c r="I821" s="144" t="s">
        <v>5317</v>
      </c>
      <c r="J821" s="144" t="s">
        <v>5314</v>
      </c>
      <c r="K821" s="144">
        <f t="shared" si="888"/>
        <v>3</v>
      </c>
      <c r="L821" s="157">
        <v>3</v>
      </c>
      <c r="M821" s="171">
        <v>0.04</v>
      </c>
      <c r="N821" s="171">
        <v>0.15</v>
      </c>
      <c r="O821" s="171">
        <v>0.45</v>
      </c>
      <c r="P821" s="171">
        <v>0.02</v>
      </c>
      <c r="Q821" s="171"/>
      <c r="R821" s="171">
        <v>0.01</v>
      </c>
      <c r="S821" s="171">
        <v>0.25</v>
      </c>
      <c r="T821" s="171">
        <v>0.08</v>
      </c>
      <c r="U821" s="171"/>
      <c r="V821" s="171"/>
      <c r="W821" s="22">
        <v>1</v>
      </c>
      <c r="X821" s="29">
        <v>557.32</v>
      </c>
      <c r="Y821" s="29">
        <v>557.32</v>
      </c>
      <c r="Z821" s="36">
        <v>165.68</v>
      </c>
      <c r="AA821" s="36">
        <f t="shared" si="889"/>
        <v>1</v>
      </c>
      <c r="AB821" s="29"/>
      <c r="AC821" s="29" t="e">
        <f t="shared" si="890"/>
        <v>#REF!</v>
      </c>
      <c r="AD821" s="29" t="e">
        <f t="shared" si="891"/>
        <v>#REF!</v>
      </c>
      <c r="AE821" s="172" t="e">
        <f t="shared" si="892"/>
        <v>#REF!</v>
      </c>
      <c r="AF821" s="28"/>
      <c r="AG821" s="24">
        <v>3</v>
      </c>
      <c r="AH821" s="173">
        <f t="shared" si="893"/>
        <v>1</v>
      </c>
      <c r="AI821" s="173"/>
      <c r="AJ821" s="173">
        <f t="shared" si="894"/>
        <v>2</v>
      </c>
      <c r="AK821" s="134">
        <f t="shared" si="895"/>
        <v>3</v>
      </c>
      <c r="AL821" s="174">
        <f t="shared" ref="AL821:AU821" si="944">M821</f>
        <v>0.04</v>
      </c>
      <c r="AM821" s="174">
        <f t="shared" si="944"/>
        <v>0.15</v>
      </c>
      <c r="AN821" s="174">
        <f t="shared" si="944"/>
        <v>0.45</v>
      </c>
      <c r="AO821" s="174">
        <f t="shared" si="944"/>
        <v>0.02</v>
      </c>
      <c r="AP821" s="174">
        <f t="shared" si="944"/>
        <v>0</v>
      </c>
      <c r="AQ821" s="174">
        <f t="shared" si="944"/>
        <v>0.01</v>
      </c>
      <c r="AR821" s="174">
        <f t="shared" si="944"/>
        <v>0.25</v>
      </c>
      <c r="AS821" s="174">
        <f t="shared" si="944"/>
        <v>0.08</v>
      </c>
      <c r="AT821" s="174">
        <f t="shared" si="944"/>
        <v>0</v>
      </c>
      <c r="AU821" s="174">
        <f t="shared" si="944"/>
        <v>0</v>
      </c>
      <c r="AV821" s="175">
        <f t="shared" si="897"/>
        <v>1</v>
      </c>
      <c r="AW821" s="176" t="e">
        <f>#REF!/1000</f>
        <v>#REF!</v>
      </c>
      <c r="AX821" s="176" t="e">
        <f>#REF!/1000</f>
        <v>#REF!</v>
      </c>
      <c r="AY821" s="176" t="e">
        <f>#REF!/1000</f>
        <v>#REF!</v>
      </c>
      <c r="AZ821" s="176" t="e">
        <f>#REF!/1000</f>
        <v>#REF!</v>
      </c>
      <c r="BA821" s="176" t="e">
        <f>#REF!/1000</f>
        <v>#REF!</v>
      </c>
      <c r="BB821" s="176" t="e">
        <f>#REF!/1000</f>
        <v>#REF!</v>
      </c>
      <c r="BC821" s="176" t="e">
        <f>#REF!/1000</f>
        <v>#REF!</v>
      </c>
      <c r="BD821" s="176" t="e">
        <f>#REF!/1000</f>
        <v>#REF!</v>
      </c>
      <c r="BE821" s="177" t="e">
        <f>#REF!/1000</f>
        <v>#REF!</v>
      </c>
      <c r="BF821" s="177" t="e">
        <f>#REF!/1000</f>
        <v>#REF!</v>
      </c>
      <c r="BG821" s="178" t="e">
        <f t="shared" si="898"/>
        <v>#REF!</v>
      </c>
    </row>
    <row r="822" ht="16" customHeight="1" spans="1:59">
      <c r="A822" s="22">
        <v>816</v>
      </c>
      <c r="B822" s="39" t="s">
        <v>6644</v>
      </c>
      <c r="C822" s="68" t="s">
        <v>6645</v>
      </c>
      <c r="D822" s="22">
        <v>145</v>
      </c>
      <c r="E822" s="22">
        <v>1</v>
      </c>
      <c r="F822" s="144">
        <v>83933</v>
      </c>
      <c r="G822" s="144" t="s">
        <v>3688</v>
      </c>
      <c r="H822" s="144" t="s">
        <v>5312</v>
      </c>
      <c r="I822" s="144" t="s">
        <v>5317</v>
      </c>
      <c r="J822" s="144" t="s">
        <v>5314</v>
      </c>
      <c r="K822" s="144">
        <f t="shared" si="888"/>
        <v>3</v>
      </c>
      <c r="L822" s="157">
        <v>3</v>
      </c>
      <c r="M822" s="171">
        <v>0.04</v>
      </c>
      <c r="N822" s="171">
        <v>0.15</v>
      </c>
      <c r="O822" s="171">
        <v>0.45</v>
      </c>
      <c r="P822" s="171">
        <v>0.02</v>
      </c>
      <c r="Q822" s="171"/>
      <c r="R822" s="171">
        <v>0.01</v>
      </c>
      <c r="S822" s="171">
        <v>0.25</v>
      </c>
      <c r="T822" s="171">
        <v>0.08</v>
      </c>
      <c r="U822" s="171"/>
      <c r="V822" s="171"/>
      <c r="W822" s="22">
        <v>1</v>
      </c>
      <c r="X822" s="29">
        <v>546.1</v>
      </c>
      <c r="Y822" s="29">
        <v>546.1</v>
      </c>
      <c r="Z822" s="36">
        <v>155.94</v>
      </c>
      <c r="AA822" s="36">
        <f t="shared" si="889"/>
        <v>1</v>
      </c>
      <c r="AB822" s="29"/>
      <c r="AC822" s="29" t="e">
        <f t="shared" si="890"/>
        <v>#REF!</v>
      </c>
      <c r="AD822" s="29" t="e">
        <f t="shared" si="891"/>
        <v>#REF!</v>
      </c>
      <c r="AE822" s="172" t="e">
        <f t="shared" si="892"/>
        <v>#REF!</v>
      </c>
      <c r="AF822" s="28"/>
      <c r="AG822" s="24">
        <v>3</v>
      </c>
      <c r="AH822" s="173">
        <f t="shared" si="893"/>
        <v>1</v>
      </c>
      <c r="AI822" s="173"/>
      <c r="AJ822" s="173">
        <f t="shared" si="894"/>
        <v>2</v>
      </c>
      <c r="AK822" s="134">
        <f t="shared" si="895"/>
        <v>3</v>
      </c>
      <c r="AL822" s="174">
        <f t="shared" ref="AL822:AU822" si="945">M822</f>
        <v>0.04</v>
      </c>
      <c r="AM822" s="174">
        <f t="shared" si="945"/>
        <v>0.15</v>
      </c>
      <c r="AN822" s="174">
        <f t="shared" si="945"/>
        <v>0.45</v>
      </c>
      <c r="AO822" s="174">
        <f t="shared" si="945"/>
        <v>0.02</v>
      </c>
      <c r="AP822" s="174">
        <f t="shared" si="945"/>
        <v>0</v>
      </c>
      <c r="AQ822" s="174">
        <f t="shared" si="945"/>
        <v>0.01</v>
      </c>
      <c r="AR822" s="174">
        <f t="shared" si="945"/>
        <v>0.25</v>
      </c>
      <c r="AS822" s="174">
        <f t="shared" si="945"/>
        <v>0.08</v>
      </c>
      <c r="AT822" s="174">
        <f t="shared" si="945"/>
        <v>0</v>
      </c>
      <c r="AU822" s="174">
        <f t="shared" si="945"/>
        <v>0</v>
      </c>
      <c r="AV822" s="175">
        <f t="shared" si="897"/>
        <v>1</v>
      </c>
      <c r="AW822" s="176" t="e">
        <f>#REF!/1000</f>
        <v>#REF!</v>
      </c>
      <c r="AX822" s="176" t="e">
        <f>#REF!/1000</f>
        <v>#REF!</v>
      </c>
      <c r="AY822" s="176" t="e">
        <f>#REF!/1000</f>
        <v>#REF!</v>
      </c>
      <c r="AZ822" s="176" t="e">
        <f>#REF!/1000</f>
        <v>#REF!</v>
      </c>
      <c r="BA822" s="176" t="e">
        <f>#REF!/1000</f>
        <v>#REF!</v>
      </c>
      <c r="BB822" s="176" t="e">
        <f>#REF!/1000</f>
        <v>#REF!</v>
      </c>
      <c r="BC822" s="176" t="e">
        <f>#REF!/1000</f>
        <v>#REF!</v>
      </c>
      <c r="BD822" s="176" t="e">
        <f>#REF!/1000</f>
        <v>#REF!</v>
      </c>
      <c r="BE822" s="177" t="e">
        <f>#REF!/1000</f>
        <v>#REF!</v>
      </c>
      <c r="BF822" s="177" t="e">
        <f>#REF!/1000</f>
        <v>#REF!</v>
      </c>
      <c r="BG822" s="178" t="e">
        <f t="shared" si="898"/>
        <v>#REF!</v>
      </c>
    </row>
    <row r="823" ht="16" customHeight="1" spans="1:59">
      <c r="A823" s="22">
        <v>817</v>
      </c>
      <c r="B823" s="39" t="s">
        <v>6646</v>
      </c>
      <c r="C823" s="68" t="s">
        <v>6647</v>
      </c>
      <c r="D823" s="22">
        <v>194</v>
      </c>
      <c r="E823" s="22">
        <v>2</v>
      </c>
      <c r="F823" s="144">
        <v>84309</v>
      </c>
      <c r="G823" s="144" t="s">
        <v>3688</v>
      </c>
      <c r="H823" s="144" t="s">
        <v>5312</v>
      </c>
      <c r="I823" s="144" t="s">
        <v>5317</v>
      </c>
      <c r="J823" s="144" t="s">
        <v>5314</v>
      </c>
      <c r="K823" s="144">
        <f t="shared" si="888"/>
        <v>1.5</v>
      </c>
      <c r="L823" s="157">
        <v>3</v>
      </c>
      <c r="M823" s="171">
        <v>0.04</v>
      </c>
      <c r="N823" s="171">
        <v>0.15</v>
      </c>
      <c r="O823" s="171">
        <v>0.45</v>
      </c>
      <c r="P823" s="171">
        <v>0.02</v>
      </c>
      <c r="Q823" s="171"/>
      <c r="R823" s="171">
        <v>0.01</v>
      </c>
      <c r="S823" s="171">
        <v>0.25</v>
      </c>
      <c r="T823" s="171">
        <v>0.08</v>
      </c>
      <c r="U823" s="171"/>
      <c r="V823" s="171"/>
      <c r="W823" s="22">
        <v>2</v>
      </c>
      <c r="X823" s="29">
        <v>533.205</v>
      </c>
      <c r="Y823" s="29">
        <v>1066.41</v>
      </c>
      <c r="Z823" s="36">
        <v>311.88</v>
      </c>
      <c r="AA823" s="36">
        <f t="shared" si="889"/>
        <v>2</v>
      </c>
      <c r="AB823" s="29"/>
      <c r="AC823" s="29" t="e">
        <f t="shared" si="890"/>
        <v>#REF!</v>
      </c>
      <c r="AD823" s="29" t="e">
        <f t="shared" si="891"/>
        <v>#REF!</v>
      </c>
      <c r="AE823" s="172" t="e">
        <f t="shared" si="892"/>
        <v>#REF!</v>
      </c>
      <c r="AF823" s="28"/>
      <c r="AG823" s="24">
        <v>3</v>
      </c>
      <c r="AH823" s="173">
        <f t="shared" si="893"/>
        <v>1</v>
      </c>
      <c r="AI823" s="173"/>
      <c r="AJ823" s="173">
        <f t="shared" si="894"/>
        <v>2</v>
      </c>
      <c r="AK823" s="134">
        <f t="shared" si="895"/>
        <v>1.5</v>
      </c>
      <c r="AL823" s="174">
        <f t="shared" ref="AL823:AU823" si="946">M823</f>
        <v>0.04</v>
      </c>
      <c r="AM823" s="174">
        <f t="shared" si="946"/>
        <v>0.15</v>
      </c>
      <c r="AN823" s="174">
        <f t="shared" si="946"/>
        <v>0.45</v>
      </c>
      <c r="AO823" s="174">
        <f t="shared" si="946"/>
        <v>0.02</v>
      </c>
      <c r="AP823" s="174">
        <f t="shared" si="946"/>
        <v>0</v>
      </c>
      <c r="AQ823" s="174">
        <f t="shared" si="946"/>
        <v>0.01</v>
      </c>
      <c r="AR823" s="174">
        <f t="shared" si="946"/>
        <v>0.25</v>
      </c>
      <c r="AS823" s="174">
        <f t="shared" si="946"/>
        <v>0.08</v>
      </c>
      <c r="AT823" s="174">
        <f t="shared" si="946"/>
        <v>0</v>
      </c>
      <c r="AU823" s="174">
        <f t="shared" si="946"/>
        <v>0</v>
      </c>
      <c r="AV823" s="175">
        <f t="shared" si="897"/>
        <v>1</v>
      </c>
      <c r="AW823" s="176" t="e">
        <f>#REF!/1000</f>
        <v>#REF!</v>
      </c>
      <c r="AX823" s="176" t="e">
        <f>#REF!/1000</f>
        <v>#REF!</v>
      </c>
      <c r="AY823" s="176" t="e">
        <f>#REF!/1000</f>
        <v>#REF!</v>
      </c>
      <c r="AZ823" s="176" t="e">
        <f>#REF!/1000</f>
        <v>#REF!</v>
      </c>
      <c r="BA823" s="176" t="e">
        <f>#REF!/1000</f>
        <v>#REF!</v>
      </c>
      <c r="BB823" s="176" t="e">
        <f>#REF!/1000</f>
        <v>#REF!</v>
      </c>
      <c r="BC823" s="176" t="e">
        <f>#REF!/1000</f>
        <v>#REF!</v>
      </c>
      <c r="BD823" s="176" t="e">
        <f>#REF!/1000</f>
        <v>#REF!</v>
      </c>
      <c r="BE823" s="177" t="e">
        <f>#REF!/1000</f>
        <v>#REF!</v>
      </c>
      <c r="BF823" s="177" t="e">
        <f>#REF!/1000</f>
        <v>#REF!</v>
      </c>
      <c r="BG823" s="178" t="e">
        <f t="shared" si="898"/>
        <v>#REF!</v>
      </c>
    </row>
    <row r="824" ht="16" customHeight="1" spans="1:59">
      <c r="A824" s="22">
        <v>818</v>
      </c>
      <c r="B824" s="39" t="s">
        <v>6648</v>
      </c>
      <c r="C824" s="68" t="s">
        <v>6649</v>
      </c>
      <c r="D824" s="22">
        <v>194</v>
      </c>
      <c r="E824" s="22">
        <v>2</v>
      </c>
      <c r="F824" s="144">
        <v>84674</v>
      </c>
      <c r="G824" s="144" t="s">
        <v>3688</v>
      </c>
      <c r="H824" s="144" t="s">
        <v>5312</v>
      </c>
      <c r="I824" s="144" t="s">
        <v>5317</v>
      </c>
      <c r="J824" s="144" t="s">
        <v>5314</v>
      </c>
      <c r="K824" s="144">
        <f t="shared" si="888"/>
        <v>0.25</v>
      </c>
      <c r="L824" s="157">
        <v>0.5</v>
      </c>
      <c r="M824" s="171"/>
      <c r="N824" s="171">
        <v>0.72</v>
      </c>
      <c r="O824" s="171"/>
      <c r="P824" s="171"/>
      <c r="Q824" s="171"/>
      <c r="R824" s="171">
        <v>0.14</v>
      </c>
      <c r="S824" s="171">
        <v>0.14</v>
      </c>
      <c r="T824" s="171"/>
      <c r="U824" s="171"/>
      <c r="V824" s="171"/>
      <c r="W824" s="22">
        <v>2</v>
      </c>
      <c r="X824" s="29">
        <v>511.5</v>
      </c>
      <c r="Y824" s="29">
        <v>1023</v>
      </c>
      <c r="Z824" s="36">
        <v>292.38</v>
      </c>
      <c r="AA824" s="36">
        <f t="shared" si="889"/>
        <v>2</v>
      </c>
      <c r="AB824" s="29"/>
      <c r="AC824" s="29" t="e">
        <f t="shared" si="890"/>
        <v>#REF!</v>
      </c>
      <c r="AD824" s="29" t="e">
        <f t="shared" si="891"/>
        <v>#REF!</v>
      </c>
      <c r="AE824" s="172" t="e">
        <f t="shared" si="892"/>
        <v>#REF!</v>
      </c>
      <c r="AF824" s="28"/>
      <c r="AG824" s="24">
        <v>0.5</v>
      </c>
      <c r="AH824" s="173">
        <f t="shared" si="893"/>
        <v>1</v>
      </c>
      <c r="AI824" s="173"/>
      <c r="AJ824" s="173">
        <f t="shared" si="894"/>
        <v>-0.5</v>
      </c>
      <c r="AK824" s="134">
        <f t="shared" si="895"/>
        <v>0.25</v>
      </c>
      <c r="AL824" s="174">
        <f t="shared" ref="AL824:AU824" si="947">M824</f>
        <v>0</v>
      </c>
      <c r="AM824" s="174">
        <f t="shared" si="947"/>
        <v>0.72</v>
      </c>
      <c r="AN824" s="174">
        <f t="shared" si="947"/>
        <v>0</v>
      </c>
      <c r="AO824" s="174">
        <f t="shared" si="947"/>
        <v>0</v>
      </c>
      <c r="AP824" s="174">
        <f t="shared" si="947"/>
        <v>0</v>
      </c>
      <c r="AQ824" s="174">
        <f t="shared" si="947"/>
        <v>0.14</v>
      </c>
      <c r="AR824" s="174">
        <f t="shared" si="947"/>
        <v>0.14</v>
      </c>
      <c r="AS824" s="174">
        <f t="shared" si="947"/>
        <v>0</v>
      </c>
      <c r="AT824" s="174">
        <f t="shared" si="947"/>
        <v>0</v>
      </c>
      <c r="AU824" s="174">
        <f t="shared" si="947"/>
        <v>0</v>
      </c>
      <c r="AV824" s="175">
        <f t="shared" si="897"/>
        <v>1</v>
      </c>
      <c r="AW824" s="176" t="e">
        <f>#REF!/1000</f>
        <v>#REF!</v>
      </c>
      <c r="AX824" s="176" t="e">
        <f>#REF!/1000</f>
        <v>#REF!</v>
      </c>
      <c r="AY824" s="176" t="e">
        <f>#REF!/1000</f>
        <v>#REF!</v>
      </c>
      <c r="AZ824" s="176" t="e">
        <f>#REF!/1000</f>
        <v>#REF!</v>
      </c>
      <c r="BA824" s="176" t="e">
        <f>#REF!/1000</f>
        <v>#REF!</v>
      </c>
      <c r="BB824" s="176" t="e">
        <f>#REF!/1000</f>
        <v>#REF!</v>
      </c>
      <c r="BC824" s="176" t="e">
        <f>#REF!/1000</f>
        <v>#REF!</v>
      </c>
      <c r="BD824" s="176" t="e">
        <f>#REF!/1000</f>
        <v>#REF!</v>
      </c>
      <c r="BE824" s="177" t="e">
        <f>#REF!/1000</f>
        <v>#REF!</v>
      </c>
      <c r="BF824" s="177" t="e">
        <f>#REF!/1000</f>
        <v>#REF!</v>
      </c>
      <c r="BG824" s="178" t="e">
        <f t="shared" si="898"/>
        <v>#REF!</v>
      </c>
    </row>
    <row r="825" ht="16" customHeight="1" spans="1:59">
      <c r="A825" s="22">
        <v>819</v>
      </c>
      <c r="B825" s="39" t="s">
        <v>6650</v>
      </c>
      <c r="C825" s="68" t="s">
        <v>6651</v>
      </c>
      <c r="D825" s="22">
        <v>194</v>
      </c>
      <c r="E825" s="22">
        <v>2</v>
      </c>
      <c r="F825" s="144">
        <v>84670</v>
      </c>
      <c r="G825" s="144" t="s">
        <v>3688</v>
      </c>
      <c r="H825" s="144" t="s">
        <v>5312</v>
      </c>
      <c r="I825" s="144" t="s">
        <v>5317</v>
      </c>
      <c r="J825" s="144" t="s">
        <v>5314</v>
      </c>
      <c r="K825" s="144">
        <f t="shared" si="888"/>
        <v>0.3</v>
      </c>
      <c r="L825" s="157">
        <v>0.6</v>
      </c>
      <c r="M825" s="171">
        <v>0.04</v>
      </c>
      <c r="N825" s="171">
        <v>0.15</v>
      </c>
      <c r="O825" s="171">
        <v>0.45</v>
      </c>
      <c r="P825" s="171">
        <v>0.02</v>
      </c>
      <c r="Q825" s="171"/>
      <c r="R825" s="171">
        <v>0.01</v>
      </c>
      <c r="S825" s="171">
        <v>0.25</v>
      </c>
      <c r="T825" s="171">
        <v>0.08</v>
      </c>
      <c r="U825" s="171"/>
      <c r="V825" s="171"/>
      <c r="W825" s="22">
        <v>2</v>
      </c>
      <c r="X825" s="29">
        <v>485.045</v>
      </c>
      <c r="Y825" s="29">
        <v>970.09</v>
      </c>
      <c r="Z825" s="36">
        <v>292.38</v>
      </c>
      <c r="AA825" s="36">
        <f t="shared" si="889"/>
        <v>2</v>
      </c>
      <c r="AB825" s="29"/>
      <c r="AC825" s="29" t="e">
        <f t="shared" si="890"/>
        <v>#REF!</v>
      </c>
      <c r="AD825" s="29" t="e">
        <f t="shared" si="891"/>
        <v>#REF!</v>
      </c>
      <c r="AE825" s="172" t="e">
        <f t="shared" si="892"/>
        <v>#REF!</v>
      </c>
      <c r="AF825" s="28"/>
      <c r="AG825" s="24">
        <v>3</v>
      </c>
      <c r="AH825" s="173">
        <f t="shared" si="893"/>
        <v>1</v>
      </c>
      <c r="AI825" s="173"/>
      <c r="AJ825" s="173">
        <f t="shared" si="894"/>
        <v>2</v>
      </c>
      <c r="AK825" s="134">
        <f t="shared" si="895"/>
        <v>0.3</v>
      </c>
      <c r="AL825" s="174">
        <f t="shared" ref="AL825:AU825" si="948">M825</f>
        <v>0.04</v>
      </c>
      <c r="AM825" s="174">
        <f t="shared" si="948"/>
        <v>0.15</v>
      </c>
      <c r="AN825" s="174">
        <f t="shared" si="948"/>
        <v>0.45</v>
      </c>
      <c r="AO825" s="174">
        <f t="shared" si="948"/>
        <v>0.02</v>
      </c>
      <c r="AP825" s="174">
        <f t="shared" si="948"/>
        <v>0</v>
      </c>
      <c r="AQ825" s="174">
        <f t="shared" si="948"/>
        <v>0.01</v>
      </c>
      <c r="AR825" s="174">
        <f t="shared" si="948"/>
        <v>0.25</v>
      </c>
      <c r="AS825" s="174">
        <f t="shared" si="948"/>
        <v>0.08</v>
      </c>
      <c r="AT825" s="174">
        <f t="shared" si="948"/>
        <v>0</v>
      </c>
      <c r="AU825" s="174">
        <f t="shared" si="948"/>
        <v>0</v>
      </c>
      <c r="AV825" s="175">
        <f t="shared" si="897"/>
        <v>1</v>
      </c>
      <c r="AW825" s="176" t="e">
        <f>#REF!/1000</f>
        <v>#REF!</v>
      </c>
      <c r="AX825" s="176" t="e">
        <f>#REF!/1000</f>
        <v>#REF!</v>
      </c>
      <c r="AY825" s="176" t="e">
        <f>#REF!/1000</f>
        <v>#REF!</v>
      </c>
      <c r="AZ825" s="176" t="e">
        <f>#REF!/1000</f>
        <v>#REF!</v>
      </c>
      <c r="BA825" s="176" t="e">
        <f>#REF!/1000</f>
        <v>#REF!</v>
      </c>
      <c r="BB825" s="176" t="e">
        <f>#REF!/1000</f>
        <v>#REF!</v>
      </c>
      <c r="BC825" s="176" t="e">
        <f>#REF!/1000</f>
        <v>#REF!</v>
      </c>
      <c r="BD825" s="176" t="e">
        <f>#REF!/1000</f>
        <v>#REF!</v>
      </c>
      <c r="BE825" s="177" t="e">
        <f>#REF!/1000</f>
        <v>#REF!</v>
      </c>
      <c r="BF825" s="177" t="e">
        <f>#REF!/1000</f>
        <v>#REF!</v>
      </c>
      <c r="BG825" s="178" t="e">
        <f t="shared" si="898"/>
        <v>#REF!</v>
      </c>
    </row>
    <row r="826" ht="16" customHeight="1" spans="1:59">
      <c r="A826" s="22">
        <v>820</v>
      </c>
      <c r="B826" s="39" t="s">
        <v>6652</v>
      </c>
      <c r="C826" s="68" t="s">
        <v>6653</v>
      </c>
      <c r="D826" s="22">
        <v>123</v>
      </c>
      <c r="E826" s="22">
        <v>1</v>
      </c>
      <c r="F826" s="144">
        <v>83840</v>
      </c>
      <c r="G826" s="144" t="s">
        <v>3688</v>
      </c>
      <c r="H826" s="144" t="s">
        <v>5312</v>
      </c>
      <c r="I826" s="144" t="s">
        <v>5317</v>
      </c>
      <c r="J826" s="144" t="s">
        <v>5314</v>
      </c>
      <c r="K826" s="144">
        <f t="shared" si="888"/>
        <v>1</v>
      </c>
      <c r="L826" s="157">
        <v>1</v>
      </c>
      <c r="M826" s="171">
        <v>0.5</v>
      </c>
      <c r="N826" s="171">
        <v>0.05</v>
      </c>
      <c r="O826" s="171"/>
      <c r="P826" s="171">
        <v>0.22</v>
      </c>
      <c r="Q826" s="171"/>
      <c r="R826" s="171"/>
      <c r="S826" s="171">
        <v>0.1</v>
      </c>
      <c r="T826" s="171">
        <v>0.13</v>
      </c>
      <c r="U826" s="171"/>
      <c r="V826" s="171"/>
      <c r="W826" s="22">
        <v>1</v>
      </c>
      <c r="X826" s="29">
        <v>481.98</v>
      </c>
      <c r="Y826" s="29">
        <v>481.98</v>
      </c>
      <c r="Z826" s="36">
        <v>136.44</v>
      </c>
      <c r="AA826" s="36">
        <f t="shared" si="889"/>
        <v>1</v>
      </c>
      <c r="AB826" s="29"/>
      <c r="AC826" s="29" t="e">
        <f t="shared" si="890"/>
        <v>#REF!</v>
      </c>
      <c r="AD826" s="29" t="e">
        <f t="shared" si="891"/>
        <v>#REF!</v>
      </c>
      <c r="AE826" s="172" t="e">
        <f t="shared" si="892"/>
        <v>#REF!</v>
      </c>
      <c r="AF826" s="28"/>
      <c r="AG826" s="24">
        <v>1</v>
      </c>
      <c r="AH826" s="173">
        <f t="shared" si="893"/>
        <v>1</v>
      </c>
      <c r="AI826" s="173"/>
      <c r="AJ826" s="173">
        <f t="shared" si="894"/>
        <v>0</v>
      </c>
      <c r="AK826" s="134">
        <f t="shared" si="895"/>
        <v>1</v>
      </c>
      <c r="AL826" s="174">
        <f t="shared" ref="AL826:AU826" si="949">M826</f>
        <v>0.5</v>
      </c>
      <c r="AM826" s="174">
        <f t="shared" si="949"/>
        <v>0.05</v>
      </c>
      <c r="AN826" s="174">
        <f t="shared" si="949"/>
        <v>0</v>
      </c>
      <c r="AO826" s="174">
        <f t="shared" si="949"/>
        <v>0.22</v>
      </c>
      <c r="AP826" s="174">
        <f t="shared" si="949"/>
        <v>0</v>
      </c>
      <c r="AQ826" s="174">
        <f t="shared" si="949"/>
        <v>0</v>
      </c>
      <c r="AR826" s="174">
        <f t="shared" si="949"/>
        <v>0.1</v>
      </c>
      <c r="AS826" s="174">
        <f t="shared" si="949"/>
        <v>0.13</v>
      </c>
      <c r="AT826" s="174">
        <f t="shared" si="949"/>
        <v>0</v>
      </c>
      <c r="AU826" s="174">
        <f t="shared" si="949"/>
        <v>0</v>
      </c>
      <c r="AV826" s="175">
        <f t="shared" si="897"/>
        <v>1</v>
      </c>
      <c r="AW826" s="176" t="e">
        <f>#REF!/1000</f>
        <v>#REF!</v>
      </c>
      <c r="AX826" s="176" t="e">
        <f>#REF!/1000</f>
        <v>#REF!</v>
      </c>
      <c r="AY826" s="176" t="e">
        <f>#REF!/1000</f>
        <v>#REF!</v>
      </c>
      <c r="AZ826" s="176" t="e">
        <f>#REF!/1000</f>
        <v>#REF!</v>
      </c>
      <c r="BA826" s="176" t="e">
        <f>#REF!/1000</f>
        <v>#REF!</v>
      </c>
      <c r="BB826" s="176" t="e">
        <f>#REF!/1000</f>
        <v>#REF!</v>
      </c>
      <c r="BC826" s="176" t="e">
        <f>#REF!/1000</f>
        <v>#REF!</v>
      </c>
      <c r="BD826" s="176" t="e">
        <f>#REF!/1000</f>
        <v>#REF!</v>
      </c>
      <c r="BE826" s="177" t="e">
        <f>#REF!/1000</f>
        <v>#REF!</v>
      </c>
      <c r="BF826" s="177" t="e">
        <f>#REF!/1000</f>
        <v>#REF!</v>
      </c>
      <c r="BG826" s="178" t="e">
        <f t="shared" si="898"/>
        <v>#REF!</v>
      </c>
    </row>
    <row r="827" ht="16" customHeight="1" spans="1:59">
      <c r="A827" s="22">
        <v>821</v>
      </c>
      <c r="B827" s="39" t="s">
        <v>6654</v>
      </c>
      <c r="C827" s="68" t="s">
        <v>6655</v>
      </c>
      <c r="D827" s="22">
        <v>194</v>
      </c>
      <c r="E827" s="22">
        <v>1</v>
      </c>
      <c r="F827" s="144">
        <v>84287</v>
      </c>
      <c r="G827" s="144" t="s">
        <v>3688</v>
      </c>
      <c r="H827" s="144" t="s">
        <v>5312</v>
      </c>
      <c r="I827" s="144" t="s">
        <v>5317</v>
      </c>
      <c r="J827" s="144" t="s">
        <v>5314</v>
      </c>
      <c r="K827" s="144">
        <f t="shared" si="888"/>
        <v>3</v>
      </c>
      <c r="L827" s="157">
        <v>3</v>
      </c>
      <c r="M827" s="171">
        <v>0.04</v>
      </c>
      <c r="N827" s="171">
        <v>0.15</v>
      </c>
      <c r="O827" s="171">
        <v>0.45</v>
      </c>
      <c r="P827" s="171">
        <v>0.02</v>
      </c>
      <c r="Q827" s="171"/>
      <c r="R827" s="171">
        <v>0.01</v>
      </c>
      <c r="S827" s="171">
        <v>0.25</v>
      </c>
      <c r="T827" s="171">
        <v>0.08</v>
      </c>
      <c r="U827" s="171"/>
      <c r="V827" s="171"/>
      <c r="W827" s="22">
        <v>1</v>
      </c>
      <c r="X827" s="29">
        <v>468.36</v>
      </c>
      <c r="Y827" s="29">
        <v>468.36</v>
      </c>
      <c r="Z827" s="36">
        <v>136.44</v>
      </c>
      <c r="AA827" s="36">
        <f t="shared" si="889"/>
        <v>1</v>
      </c>
      <c r="AB827" s="29"/>
      <c r="AC827" s="29" t="e">
        <f t="shared" si="890"/>
        <v>#REF!</v>
      </c>
      <c r="AD827" s="29" t="e">
        <f t="shared" si="891"/>
        <v>#REF!</v>
      </c>
      <c r="AE827" s="172" t="e">
        <f t="shared" si="892"/>
        <v>#REF!</v>
      </c>
      <c r="AF827" s="28"/>
      <c r="AG827" s="24">
        <v>3</v>
      </c>
      <c r="AH827" s="173">
        <f t="shared" si="893"/>
        <v>1</v>
      </c>
      <c r="AI827" s="173"/>
      <c r="AJ827" s="173">
        <f t="shared" si="894"/>
        <v>2</v>
      </c>
      <c r="AK827" s="134">
        <f t="shared" si="895"/>
        <v>3</v>
      </c>
      <c r="AL827" s="174">
        <f t="shared" ref="AL827:AU827" si="950">M827</f>
        <v>0.04</v>
      </c>
      <c r="AM827" s="174">
        <f t="shared" si="950"/>
        <v>0.15</v>
      </c>
      <c r="AN827" s="174">
        <f t="shared" si="950"/>
        <v>0.45</v>
      </c>
      <c r="AO827" s="174">
        <f t="shared" si="950"/>
        <v>0.02</v>
      </c>
      <c r="AP827" s="174">
        <f t="shared" si="950"/>
        <v>0</v>
      </c>
      <c r="AQ827" s="174">
        <f t="shared" si="950"/>
        <v>0.01</v>
      </c>
      <c r="AR827" s="174">
        <f t="shared" si="950"/>
        <v>0.25</v>
      </c>
      <c r="AS827" s="174">
        <f t="shared" si="950"/>
        <v>0.08</v>
      </c>
      <c r="AT827" s="174">
        <f t="shared" si="950"/>
        <v>0</v>
      </c>
      <c r="AU827" s="174">
        <f t="shared" si="950"/>
        <v>0</v>
      </c>
      <c r="AV827" s="175">
        <f t="shared" si="897"/>
        <v>1</v>
      </c>
      <c r="AW827" s="176" t="e">
        <f>#REF!/1000</f>
        <v>#REF!</v>
      </c>
      <c r="AX827" s="176" t="e">
        <f>#REF!/1000</f>
        <v>#REF!</v>
      </c>
      <c r="AY827" s="176" t="e">
        <f>#REF!/1000</f>
        <v>#REF!</v>
      </c>
      <c r="AZ827" s="176" t="e">
        <f>#REF!/1000</f>
        <v>#REF!</v>
      </c>
      <c r="BA827" s="176" t="e">
        <f>#REF!/1000</f>
        <v>#REF!</v>
      </c>
      <c r="BB827" s="176" t="e">
        <f>#REF!/1000</f>
        <v>#REF!</v>
      </c>
      <c r="BC827" s="176" t="e">
        <f>#REF!/1000</f>
        <v>#REF!</v>
      </c>
      <c r="BD827" s="176" t="e">
        <f>#REF!/1000</f>
        <v>#REF!</v>
      </c>
      <c r="BE827" s="177" t="e">
        <f>#REF!/1000</f>
        <v>#REF!</v>
      </c>
      <c r="BF827" s="177" t="e">
        <f>#REF!/1000</f>
        <v>#REF!</v>
      </c>
      <c r="BG827" s="178" t="e">
        <f t="shared" si="898"/>
        <v>#REF!</v>
      </c>
    </row>
    <row r="828" ht="16" customHeight="1" spans="1:59">
      <c r="A828" s="22">
        <v>822</v>
      </c>
      <c r="B828" s="39" t="s">
        <v>6656</v>
      </c>
      <c r="C828" s="68" t="s">
        <v>6657</v>
      </c>
      <c r="D828" s="22">
        <v>194</v>
      </c>
      <c r="E828" s="22">
        <v>2</v>
      </c>
      <c r="F828" s="144">
        <v>84306</v>
      </c>
      <c r="G828" s="144" t="s">
        <v>3688</v>
      </c>
      <c r="H828" s="144" t="s">
        <v>5312</v>
      </c>
      <c r="I828" s="144" t="s">
        <v>5317</v>
      </c>
      <c r="J828" s="144" t="s">
        <v>5314</v>
      </c>
      <c r="K828" s="144">
        <f t="shared" si="888"/>
        <v>1.5</v>
      </c>
      <c r="L828" s="157">
        <v>3</v>
      </c>
      <c r="M828" s="171">
        <v>0.04</v>
      </c>
      <c r="N828" s="171">
        <v>0.15</v>
      </c>
      <c r="O828" s="171">
        <v>0.45</v>
      </c>
      <c r="P828" s="171">
        <v>0.02</v>
      </c>
      <c r="Q828" s="171"/>
      <c r="R828" s="171">
        <v>0.01</v>
      </c>
      <c r="S828" s="171">
        <v>0.25</v>
      </c>
      <c r="T828" s="171">
        <v>0.08</v>
      </c>
      <c r="U828" s="171"/>
      <c r="V828" s="171"/>
      <c r="W828" s="22">
        <v>2</v>
      </c>
      <c r="X828" s="29">
        <v>335.47</v>
      </c>
      <c r="Y828" s="29">
        <v>670.94</v>
      </c>
      <c r="Z828" s="36">
        <v>194.92</v>
      </c>
      <c r="AA828" s="36">
        <f t="shared" si="889"/>
        <v>2</v>
      </c>
      <c r="AB828" s="29"/>
      <c r="AC828" s="29" t="e">
        <f t="shared" si="890"/>
        <v>#REF!</v>
      </c>
      <c r="AD828" s="29" t="e">
        <f t="shared" si="891"/>
        <v>#REF!</v>
      </c>
      <c r="AE828" s="172" t="e">
        <f t="shared" si="892"/>
        <v>#REF!</v>
      </c>
      <c r="AF828" s="28"/>
      <c r="AG828" s="24">
        <v>3</v>
      </c>
      <c r="AH828" s="173">
        <f t="shared" si="893"/>
        <v>1</v>
      </c>
      <c r="AI828" s="173"/>
      <c r="AJ828" s="173">
        <f t="shared" si="894"/>
        <v>2</v>
      </c>
      <c r="AK828" s="134">
        <f t="shared" si="895"/>
        <v>1.5</v>
      </c>
      <c r="AL828" s="174">
        <f t="shared" ref="AL828:AU828" si="951">M828</f>
        <v>0.04</v>
      </c>
      <c r="AM828" s="174">
        <f t="shared" si="951"/>
        <v>0.15</v>
      </c>
      <c r="AN828" s="174">
        <f t="shared" si="951"/>
        <v>0.45</v>
      </c>
      <c r="AO828" s="174">
        <f t="shared" si="951"/>
        <v>0.02</v>
      </c>
      <c r="AP828" s="174">
        <f t="shared" si="951"/>
        <v>0</v>
      </c>
      <c r="AQ828" s="174">
        <f t="shared" si="951"/>
        <v>0.01</v>
      </c>
      <c r="AR828" s="174">
        <f t="shared" si="951"/>
        <v>0.25</v>
      </c>
      <c r="AS828" s="174">
        <f t="shared" si="951"/>
        <v>0.08</v>
      </c>
      <c r="AT828" s="174">
        <f t="shared" si="951"/>
        <v>0</v>
      </c>
      <c r="AU828" s="174">
        <f t="shared" si="951"/>
        <v>0</v>
      </c>
      <c r="AV828" s="175">
        <f t="shared" si="897"/>
        <v>1</v>
      </c>
      <c r="AW828" s="176" t="e">
        <f>#REF!/1000</f>
        <v>#REF!</v>
      </c>
      <c r="AX828" s="176" t="e">
        <f>#REF!/1000</f>
        <v>#REF!</v>
      </c>
      <c r="AY828" s="176" t="e">
        <f>#REF!/1000</f>
        <v>#REF!</v>
      </c>
      <c r="AZ828" s="176" t="e">
        <f>#REF!/1000</f>
        <v>#REF!</v>
      </c>
      <c r="BA828" s="176" t="e">
        <f>#REF!/1000</f>
        <v>#REF!</v>
      </c>
      <c r="BB828" s="176" t="e">
        <f>#REF!/1000</f>
        <v>#REF!</v>
      </c>
      <c r="BC828" s="176" t="e">
        <f>#REF!/1000</f>
        <v>#REF!</v>
      </c>
      <c r="BD828" s="176" t="e">
        <f>#REF!/1000</f>
        <v>#REF!</v>
      </c>
      <c r="BE828" s="177" t="e">
        <f>#REF!/1000</f>
        <v>#REF!</v>
      </c>
      <c r="BF828" s="177" t="e">
        <f>#REF!/1000</f>
        <v>#REF!</v>
      </c>
      <c r="BG828" s="178" t="e">
        <f t="shared" si="898"/>
        <v>#REF!</v>
      </c>
    </row>
    <row r="829" ht="16" customHeight="1" spans="1:59">
      <c r="A829" s="22">
        <v>823</v>
      </c>
      <c r="B829" s="39" t="s">
        <v>6658</v>
      </c>
      <c r="C829" s="68" t="s">
        <v>6659</v>
      </c>
      <c r="D829" s="22">
        <v>123</v>
      </c>
      <c r="E829" s="22">
        <v>1</v>
      </c>
      <c r="F829" s="144">
        <v>83834</v>
      </c>
      <c r="G829" s="144" t="s">
        <v>3688</v>
      </c>
      <c r="H829" s="144" t="s">
        <v>5312</v>
      </c>
      <c r="I829" s="144" t="s">
        <v>5317</v>
      </c>
      <c r="J829" s="144" t="s">
        <v>5314</v>
      </c>
      <c r="K829" s="144">
        <f t="shared" si="888"/>
        <v>2</v>
      </c>
      <c r="L829" s="157">
        <v>2</v>
      </c>
      <c r="M829" s="171">
        <v>0.5</v>
      </c>
      <c r="N829" s="171">
        <v>0.05</v>
      </c>
      <c r="O829" s="171"/>
      <c r="P829" s="171">
        <v>0.22</v>
      </c>
      <c r="Q829" s="171"/>
      <c r="R829" s="171"/>
      <c r="S829" s="171">
        <v>0.1</v>
      </c>
      <c r="T829" s="171">
        <v>0.13</v>
      </c>
      <c r="U829" s="171"/>
      <c r="V829" s="171"/>
      <c r="W829" s="22">
        <v>1</v>
      </c>
      <c r="X829" s="29">
        <v>312.14</v>
      </c>
      <c r="Y829" s="29">
        <v>312.14</v>
      </c>
      <c r="Z829" s="36">
        <v>87.71</v>
      </c>
      <c r="AA829" s="36">
        <f t="shared" si="889"/>
        <v>1</v>
      </c>
      <c r="AB829" s="29"/>
      <c r="AC829" s="29" t="e">
        <f t="shared" si="890"/>
        <v>#REF!</v>
      </c>
      <c r="AD829" s="29" t="e">
        <f t="shared" si="891"/>
        <v>#REF!</v>
      </c>
      <c r="AE829" s="172" t="e">
        <f t="shared" si="892"/>
        <v>#REF!</v>
      </c>
      <c r="AF829" s="28"/>
      <c r="AG829" s="24">
        <v>5</v>
      </c>
      <c r="AH829" s="173">
        <f t="shared" si="893"/>
        <v>1</v>
      </c>
      <c r="AI829" s="173"/>
      <c r="AJ829" s="173">
        <f t="shared" si="894"/>
        <v>4</v>
      </c>
      <c r="AK829" s="134">
        <f t="shared" si="895"/>
        <v>2</v>
      </c>
      <c r="AL829" s="174">
        <f t="shared" ref="AL829:AU829" si="952">M829</f>
        <v>0.5</v>
      </c>
      <c r="AM829" s="174">
        <f t="shared" si="952"/>
        <v>0.05</v>
      </c>
      <c r="AN829" s="174">
        <f t="shared" si="952"/>
        <v>0</v>
      </c>
      <c r="AO829" s="174">
        <f t="shared" si="952"/>
        <v>0.22</v>
      </c>
      <c r="AP829" s="174">
        <f t="shared" si="952"/>
        <v>0</v>
      </c>
      <c r="AQ829" s="174">
        <f t="shared" si="952"/>
        <v>0</v>
      </c>
      <c r="AR829" s="174">
        <f t="shared" si="952"/>
        <v>0.1</v>
      </c>
      <c r="AS829" s="174">
        <f t="shared" si="952"/>
        <v>0.13</v>
      </c>
      <c r="AT829" s="174">
        <f t="shared" si="952"/>
        <v>0</v>
      </c>
      <c r="AU829" s="174">
        <f t="shared" si="952"/>
        <v>0</v>
      </c>
      <c r="AV829" s="175">
        <f t="shared" si="897"/>
        <v>1</v>
      </c>
      <c r="AW829" s="176" t="e">
        <f>#REF!/1000</f>
        <v>#REF!</v>
      </c>
      <c r="AX829" s="176" t="e">
        <f>#REF!/1000</f>
        <v>#REF!</v>
      </c>
      <c r="AY829" s="176" t="e">
        <f>#REF!/1000</f>
        <v>#REF!</v>
      </c>
      <c r="AZ829" s="176" t="e">
        <f>#REF!/1000</f>
        <v>#REF!</v>
      </c>
      <c r="BA829" s="176" t="e">
        <f>#REF!/1000</f>
        <v>#REF!</v>
      </c>
      <c r="BB829" s="176" t="e">
        <f>#REF!/1000</f>
        <v>#REF!</v>
      </c>
      <c r="BC829" s="176" t="e">
        <f>#REF!/1000</f>
        <v>#REF!</v>
      </c>
      <c r="BD829" s="176" t="e">
        <f>#REF!/1000</f>
        <v>#REF!</v>
      </c>
      <c r="BE829" s="177" t="e">
        <f>#REF!/1000</f>
        <v>#REF!</v>
      </c>
      <c r="BF829" s="177" t="e">
        <f>#REF!/1000</f>
        <v>#REF!</v>
      </c>
      <c r="BG829" s="178" t="e">
        <f t="shared" si="898"/>
        <v>#REF!</v>
      </c>
    </row>
    <row r="830" ht="16" customHeight="1" spans="1:59">
      <c r="A830" s="22">
        <v>824</v>
      </c>
      <c r="B830" s="39" t="s">
        <v>6660</v>
      </c>
      <c r="C830" s="68" t="s">
        <v>6661</v>
      </c>
      <c r="D830" s="22">
        <v>194</v>
      </c>
      <c r="E830" s="22">
        <v>2</v>
      </c>
      <c r="F830" s="144">
        <v>84633</v>
      </c>
      <c r="G830" s="144" t="s">
        <v>3688</v>
      </c>
      <c r="H830" s="144" t="s">
        <v>3699</v>
      </c>
      <c r="I830" s="144" t="s">
        <v>5317</v>
      </c>
      <c r="J830" s="144" t="s">
        <v>5314</v>
      </c>
      <c r="K830" s="144">
        <f t="shared" si="888"/>
        <v>0.2</v>
      </c>
      <c r="L830" s="157">
        <v>0.4</v>
      </c>
      <c r="M830" s="171"/>
      <c r="N830" s="171">
        <v>0.1</v>
      </c>
      <c r="O830" s="171">
        <v>0.1</v>
      </c>
      <c r="P830" s="171"/>
      <c r="Q830" s="171"/>
      <c r="R830" s="171">
        <v>0.8</v>
      </c>
      <c r="S830" s="171"/>
      <c r="T830" s="171"/>
      <c r="U830" s="171"/>
      <c r="V830" s="171"/>
      <c r="W830" s="22">
        <v>2</v>
      </c>
      <c r="X830" s="29">
        <v>293.795</v>
      </c>
      <c r="Y830" s="29">
        <v>587.59</v>
      </c>
      <c r="Z830" s="36">
        <v>175.42</v>
      </c>
      <c r="AA830" s="36">
        <f t="shared" si="889"/>
        <v>2</v>
      </c>
      <c r="AB830" s="29"/>
      <c r="AC830" s="29" t="e">
        <f t="shared" si="890"/>
        <v>#REF!</v>
      </c>
      <c r="AD830" s="29" t="e">
        <f t="shared" si="891"/>
        <v>#REF!</v>
      </c>
      <c r="AE830" s="172" t="e">
        <f t="shared" si="892"/>
        <v>#REF!</v>
      </c>
      <c r="AF830" s="28"/>
      <c r="AG830" s="24">
        <v>0.1</v>
      </c>
      <c r="AH830" s="173">
        <f t="shared" si="893"/>
        <v>1</v>
      </c>
      <c r="AI830" s="173"/>
      <c r="AJ830" s="173">
        <f t="shared" si="894"/>
        <v>-0.9</v>
      </c>
      <c r="AK830" s="134">
        <f t="shared" si="895"/>
        <v>0.2</v>
      </c>
      <c r="AL830" s="174">
        <f t="shared" ref="AL830:AU830" si="953">M830</f>
        <v>0</v>
      </c>
      <c r="AM830" s="174">
        <f t="shared" si="953"/>
        <v>0.1</v>
      </c>
      <c r="AN830" s="174">
        <f t="shared" si="953"/>
        <v>0.1</v>
      </c>
      <c r="AO830" s="174">
        <f t="shared" si="953"/>
        <v>0</v>
      </c>
      <c r="AP830" s="174">
        <f t="shared" si="953"/>
        <v>0</v>
      </c>
      <c r="AQ830" s="174">
        <f t="shared" si="953"/>
        <v>0.8</v>
      </c>
      <c r="AR830" s="174">
        <f t="shared" si="953"/>
        <v>0</v>
      </c>
      <c r="AS830" s="174">
        <f t="shared" si="953"/>
        <v>0</v>
      </c>
      <c r="AT830" s="174">
        <f t="shared" si="953"/>
        <v>0</v>
      </c>
      <c r="AU830" s="174">
        <f t="shared" si="953"/>
        <v>0</v>
      </c>
      <c r="AV830" s="175">
        <f t="shared" si="897"/>
        <v>1</v>
      </c>
      <c r="AW830" s="176" t="e">
        <f>#REF!/1000</f>
        <v>#REF!</v>
      </c>
      <c r="AX830" s="176" t="e">
        <f>#REF!/1000</f>
        <v>#REF!</v>
      </c>
      <c r="AY830" s="176" t="e">
        <f>#REF!/1000</f>
        <v>#REF!</v>
      </c>
      <c r="AZ830" s="176" t="e">
        <f>#REF!/1000</f>
        <v>#REF!</v>
      </c>
      <c r="BA830" s="176" t="e">
        <f>#REF!/1000</f>
        <v>#REF!</v>
      </c>
      <c r="BB830" s="176" t="e">
        <f>#REF!/1000</f>
        <v>#REF!</v>
      </c>
      <c r="BC830" s="176" t="e">
        <f>#REF!/1000</f>
        <v>#REF!</v>
      </c>
      <c r="BD830" s="176" t="e">
        <f>#REF!/1000</f>
        <v>#REF!</v>
      </c>
      <c r="BE830" s="177" t="e">
        <f>#REF!/1000</f>
        <v>#REF!</v>
      </c>
      <c r="BF830" s="177" t="e">
        <f>#REF!/1000</f>
        <v>#REF!</v>
      </c>
      <c r="BG830" s="178" t="e">
        <f t="shared" si="898"/>
        <v>#REF!</v>
      </c>
    </row>
    <row r="831" ht="16" customHeight="1" spans="1:59">
      <c r="A831" s="22">
        <v>825</v>
      </c>
      <c r="B831" s="39" t="s">
        <v>6662</v>
      </c>
      <c r="C831" s="68" t="s">
        <v>6663</v>
      </c>
      <c r="D831" s="22">
        <v>194</v>
      </c>
      <c r="E831" s="22">
        <v>2</v>
      </c>
      <c r="F831" s="144">
        <v>84391</v>
      </c>
      <c r="G831" s="144" t="s">
        <v>3688</v>
      </c>
      <c r="H831" s="144" t="s">
        <v>5312</v>
      </c>
      <c r="I831" s="144" t="s">
        <v>5317</v>
      </c>
      <c r="J831" s="144" t="s">
        <v>5314</v>
      </c>
      <c r="K831" s="144">
        <f t="shared" si="888"/>
        <v>2</v>
      </c>
      <c r="L831" s="157">
        <v>4</v>
      </c>
      <c r="M831" s="171">
        <v>0.5</v>
      </c>
      <c r="N831" s="171">
        <v>0.05</v>
      </c>
      <c r="O831" s="171"/>
      <c r="P831" s="171">
        <v>0.22</v>
      </c>
      <c r="Q831" s="171"/>
      <c r="R831" s="171"/>
      <c r="S831" s="171">
        <v>0.1</v>
      </c>
      <c r="T831" s="171">
        <v>0.13</v>
      </c>
      <c r="U831" s="171"/>
      <c r="V831" s="171"/>
      <c r="W831" s="22">
        <v>2</v>
      </c>
      <c r="X831" s="29">
        <v>287.4</v>
      </c>
      <c r="Y831" s="29">
        <v>574.8</v>
      </c>
      <c r="Z831" s="36">
        <v>175.42</v>
      </c>
      <c r="AA831" s="36">
        <f t="shared" si="889"/>
        <v>2</v>
      </c>
      <c r="AB831" s="29"/>
      <c r="AC831" s="29" t="e">
        <f t="shared" si="890"/>
        <v>#REF!</v>
      </c>
      <c r="AD831" s="29" t="e">
        <f t="shared" si="891"/>
        <v>#REF!</v>
      </c>
      <c r="AE831" s="172" t="e">
        <f t="shared" si="892"/>
        <v>#REF!</v>
      </c>
      <c r="AF831" s="28"/>
      <c r="AG831" s="24">
        <v>5</v>
      </c>
      <c r="AH831" s="173">
        <f t="shared" si="893"/>
        <v>1</v>
      </c>
      <c r="AI831" s="173"/>
      <c r="AJ831" s="173">
        <f t="shared" si="894"/>
        <v>4</v>
      </c>
      <c r="AK831" s="134">
        <f t="shared" si="895"/>
        <v>2</v>
      </c>
      <c r="AL831" s="174">
        <f t="shared" ref="AL831:AU831" si="954">M831</f>
        <v>0.5</v>
      </c>
      <c r="AM831" s="174">
        <f t="shared" si="954"/>
        <v>0.05</v>
      </c>
      <c r="AN831" s="174">
        <f t="shared" si="954"/>
        <v>0</v>
      </c>
      <c r="AO831" s="174">
        <f t="shared" si="954"/>
        <v>0.22</v>
      </c>
      <c r="AP831" s="174">
        <f t="shared" si="954"/>
        <v>0</v>
      </c>
      <c r="AQ831" s="174">
        <f t="shared" si="954"/>
        <v>0</v>
      </c>
      <c r="AR831" s="174">
        <f t="shared" si="954"/>
        <v>0.1</v>
      </c>
      <c r="AS831" s="174">
        <f t="shared" si="954"/>
        <v>0.13</v>
      </c>
      <c r="AT831" s="174">
        <f t="shared" si="954"/>
        <v>0</v>
      </c>
      <c r="AU831" s="174">
        <f t="shared" si="954"/>
        <v>0</v>
      </c>
      <c r="AV831" s="175">
        <f t="shared" si="897"/>
        <v>1</v>
      </c>
      <c r="AW831" s="176" t="e">
        <f>#REF!/1000</f>
        <v>#REF!</v>
      </c>
      <c r="AX831" s="176" t="e">
        <f>#REF!/1000</f>
        <v>#REF!</v>
      </c>
      <c r="AY831" s="176" t="e">
        <f>#REF!/1000</f>
        <v>#REF!</v>
      </c>
      <c r="AZ831" s="176" t="e">
        <f>#REF!/1000</f>
        <v>#REF!</v>
      </c>
      <c r="BA831" s="176" t="e">
        <f>#REF!/1000</f>
        <v>#REF!</v>
      </c>
      <c r="BB831" s="176" t="e">
        <f>#REF!/1000</f>
        <v>#REF!</v>
      </c>
      <c r="BC831" s="176" t="e">
        <f>#REF!/1000</f>
        <v>#REF!</v>
      </c>
      <c r="BD831" s="176" t="e">
        <f>#REF!/1000</f>
        <v>#REF!</v>
      </c>
      <c r="BE831" s="177" t="e">
        <f>#REF!/1000</f>
        <v>#REF!</v>
      </c>
      <c r="BF831" s="177" t="e">
        <f>#REF!/1000</f>
        <v>#REF!</v>
      </c>
      <c r="BG831" s="178" t="e">
        <f t="shared" si="898"/>
        <v>#REF!</v>
      </c>
    </row>
    <row r="832" ht="16" customHeight="1" spans="1:59">
      <c r="A832" s="22">
        <v>826</v>
      </c>
      <c r="B832" s="39" t="s">
        <v>6664</v>
      </c>
      <c r="C832" s="68" t="s">
        <v>6665</v>
      </c>
      <c r="D832" s="22">
        <v>194</v>
      </c>
      <c r="E832" s="22">
        <v>2</v>
      </c>
      <c r="F832" s="144">
        <v>84305</v>
      </c>
      <c r="G832" s="144" t="s">
        <v>3688</v>
      </c>
      <c r="H832" s="144" t="s">
        <v>5312</v>
      </c>
      <c r="I832" s="144" t="s">
        <v>5317</v>
      </c>
      <c r="J832" s="144" t="s">
        <v>5314</v>
      </c>
      <c r="K832" s="144">
        <f t="shared" si="888"/>
        <v>1.5</v>
      </c>
      <c r="L832" s="157">
        <v>3</v>
      </c>
      <c r="M832" s="171">
        <v>0.04</v>
      </c>
      <c r="N832" s="171">
        <v>0.15</v>
      </c>
      <c r="O832" s="171">
        <v>0.45</v>
      </c>
      <c r="P832" s="171">
        <v>0.02</v>
      </c>
      <c r="Q832" s="171"/>
      <c r="R832" s="171">
        <v>0.01</v>
      </c>
      <c r="S832" s="171">
        <v>0.25</v>
      </c>
      <c r="T832" s="171">
        <v>0.08</v>
      </c>
      <c r="U832" s="171"/>
      <c r="V832" s="171"/>
      <c r="W832" s="22">
        <v>2</v>
      </c>
      <c r="X832" s="29">
        <v>283.68</v>
      </c>
      <c r="Y832" s="29">
        <v>567.36</v>
      </c>
      <c r="Z832" s="36">
        <v>175.42</v>
      </c>
      <c r="AA832" s="36">
        <f t="shared" si="889"/>
        <v>2</v>
      </c>
      <c r="AB832" s="29"/>
      <c r="AC832" s="29" t="e">
        <f t="shared" si="890"/>
        <v>#REF!</v>
      </c>
      <c r="AD832" s="29" t="e">
        <f t="shared" si="891"/>
        <v>#REF!</v>
      </c>
      <c r="AE832" s="172" t="e">
        <f t="shared" si="892"/>
        <v>#REF!</v>
      </c>
      <c r="AF832" s="28"/>
      <c r="AG832" s="24">
        <v>3</v>
      </c>
      <c r="AH832" s="173">
        <f t="shared" si="893"/>
        <v>1</v>
      </c>
      <c r="AI832" s="173"/>
      <c r="AJ832" s="173">
        <f t="shared" si="894"/>
        <v>2</v>
      </c>
      <c r="AK832" s="134">
        <f t="shared" si="895"/>
        <v>1.5</v>
      </c>
      <c r="AL832" s="174">
        <f t="shared" ref="AL832:AU832" si="955">M832</f>
        <v>0.04</v>
      </c>
      <c r="AM832" s="174">
        <f t="shared" si="955"/>
        <v>0.15</v>
      </c>
      <c r="AN832" s="174">
        <f t="shared" si="955"/>
        <v>0.45</v>
      </c>
      <c r="AO832" s="174">
        <f t="shared" si="955"/>
        <v>0.02</v>
      </c>
      <c r="AP832" s="174">
        <f t="shared" si="955"/>
        <v>0</v>
      </c>
      <c r="AQ832" s="174">
        <f t="shared" si="955"/>
        <v>0.01</v>
      </c>
      <c r="AR832" s="174">
        <f t="shared" si="955"/>
        <v>0.25</v>
      </c>
      <c r="AS832" s="174">
        <f t="shared" si="955"/>
        <v>0.08</v>
      </c>
      <c r="AT832" s="174">
        <f t="shared" si="955"/>
        <v>0</v>
      </c>
      <c r="AU832" s="174">
        <f t="shared" si="955"/>
        <v>0</v>
      </c>
      <c r="AV832" s="175">
        <f t="shared" si="897"/>
        <v>1</v>
      </c>
      <c r="AW832" s="176" t="e">
        <f>#REF!/1000</f>
        <v>#REF!</v>
      </c>
      <c r="AX832" s="176" t="e">
        <f>#REF!/1000</f>
        <v>#REF!</v>
      </c>
      <c r="AY832" s="176" t="e">
        <f>#REF!/1000</f>
        <v>#REF!</v>
      </c>
      <c r="AZ832" s="176" t="e">
        <f>#REF!/1000</f>
        <v>#REF!</v>
      </c>
      <c r="BA832" s="176" t="e">
        <f>#REF!/1000</f>
        <v>#REF!</v>
      </c>
      <c r="BB832" s="176" t="e">
        <f>#REF!/1000</f>
        <v>#REF!</v>
      </c>
      <c r="BC832" s="176" t="e">
        <f>#REF!/1000</f>
        <v>#REF!</v>
      </c>
      <c r="BD832" s="176" t="e">
        <f>#REF!/1000</f>
        <v>#REF!</v>
      </c>
      <c r="BE832" s="177" t="e">
        <f>#REF!/1000</f>
        <v>#REF!</v>
      </c>
      <c r="BF832" s="177" t="e">
        <f>#REF!/1000</f>
        <v>#REF!</v>
      </c>
      <c r="BG832" s="178" t="e">
        <f t="shared" si="898"/>
        <v>#REF!</v>
      </c>
    </row>
    <row r="833" ht="16" customHeight="1" spans="1:59">
      <c r="A833" s="22">
        <v>827</v>
      </c>
      <c r="B833" s="39" t="s">
        <v>6666</v>
      </c>
      <c r="C833" s="68" t="s">
        <v>6667</v>
      </c>
      <c r="D833" s="22">
        <v>167</v>
      </c>
      <c r="E833" s="22">
        <v>20</v>
      </c>
      <c r="F833" s="144">
        <v>83844</v>
      </c>
      <c r="G833" s="144" t="s">
        <v>3688</v>
      </c>
      <c r="H833" s="144" t="s">
        <v>5312</v>
      </c>
      <c r="I833" s="144" t="s">
        <v>5317</v>
      </c>
      <c r="J833" s="144" t="s">
        <v>5314</v>
      </c>
      <c r="K833" s="144">
        <f t="shared" si="888"/>
        <v>0.05</v>
      </c>
      <c r="L833" s="157">
        <v>1</v>
      </c>
      <c r="M833" s="171"/>
      <c r="N833" s="171">
        <v>0.4</v>
      </c>
      <c r="O833" s="171">
        <v>0.566666666666667</v>
      </c>
      <c r="P833" s="171"/>
      <c r="Q833" s="171"/>
      <c r="R833" s="171"/>
      <c r="S833" s="171">
        <v>0.0333333333333333</v>
      </c>
      <c r="T833" s="171"/>
      <c r="U833" s="171"/>
      <c r="V833" s="171"/>
      <c r="W833" s="22">
        <v>20</v>
      </c>
      <c r="X833" s="29">
        <v>278.458</v>
      </c>
      <c r="Y833" s="29">
        <v>5569.16</v>
      </c>
      <c r="Z833" s="36">
        <v>1559.4</v>
      </c>
      <c r="AA833" s="36">
        <f t="shared" si="889"/>
        <v>20</v>
      </c>
      <c r="AB833" s="29"/>
      <c r="AC833" s="29" t="e">
        <f t="shared" si="890"/>
        <v>#REF!</v>
      </c>
      <c r="AD833" s="29" t="e">
        <f t="shared" si="891"/>
        <v>#REF!</v>
      </c>
      <c r="AE833" s="172" t="e">
        <f t="shared" si="892"/>
        <v>#REF!</v>
      </c>
      <c r="AF833" s="28"/>
      <c r="AG833" s="24">
        <v>0.3</v>
      </c>
      <c r="AH833" s="173">
        <f t="shared" si="893"/>
        <v>1</v>
      </c>
      <c r="AI833" s="173"/>
      <c r="AJ833" s="173">
        <f t="shared" si="894"/>
        <v>-0.7</v>
      </c>
      <c r="AK833" s="134">
        <f t="shared" si="895"/>
        <v>0.05</v>
      </c>
      <c r="AL833" s="174">
        <f t="shared" ref="AL833:AU833" si="956">M833</f>
        <v>0</v>
      </c>
      <c r="AM833" s="174">
        <f t="shared" si="956"/>
        <v>0.4</v>
      </c>
      <c r="AN833" s="174">
        <f t="shared" si="956"/>
        <v>0.566666666666667</v>
      </c>
      <c r="AO833" s="174">
        <f t="shared" si="956"/>
        <v>0</v>
      </c>
      <c r="AP833" s="174">
        <f t="shared" si="956"/>
        <v>0</v>
      </c>
      <c r="AQ833" s="174">
        <f t="shared" si="956"/>
        <v>0</v>
      </c>
      <c r="AR833" s="174">
        <f t="shared" si="956"/>
        <v>0.0333333333333333</v>
      </c>
      <c r="AS833" s="174">
        <f t="shared" si="956"/>
        <v>0</v>
      </c>
      <c r="AT833" s="174">
        <f t="shared" si="956"/>
        <v>0</v>
      </c>
      <c r="AU833" s="174">
        <f t="shared" si="956"/>
        <v>0</v>
      </c>
      <c r="AV833" s="175">
        <f t="shared" si="897"/>
        <v>1</v>
      </c>
      <c r="AW833" s="176" t="e">
        <f>#REF!/1000</f>
        <v>#REF!</v>
      </c>
      <c r="AX833" s="176" t="e">
        <f>#REF!/1000</f>
        <v>#REF!</v>
      </c>
      <c r="AY833" s="176" t="e">
        <f>#REF!/1000</f>
        <v>#REF!</v>
      </c>
      <c r="AZ833" s="176" t="e">
        <f>#REF!/1000</f>
        <v>#REF!</v>
      </c>
      <c r="BA833" s="176" t="e">
        <f>#REF!/1000</f>
        <v>#REF!</v>
      </c>
      <c r="BB833" s="176" t="e">
        <f>#REF!/1000</f>
        <v>#REF!</v>
      </c>
      <c r="BC833" s="176" t="e">
        <f>#REF!/1000</f>
        <v>#REF!</v>
      </c>
      <c r="BD833" s="176" t="e">
        <f>#REF!/1000</f>
        <v>#REF!</v>
      </c>
      <c r="BE833" s="177" t="e">
        <f>#REF!/1000</f>
        <v>#REF!</v>
      </c>
      <c r="BF833" s="177" t="e">
        <f>#REF!/1000</f>
        <v>#REF!</v>
      </c>
      <c r="BG833" s="178" t="e">
        <f t="shared" si="898"/>
        <v>#REF!</v>
      </c>
    </row>
    <row r="834" ht="16" customHeight="1" spans="1:59">
      <c r="A834" s="22">
        <v>828</v>
      </c>
      <c r="B834" s="39" t="s">
        <v>47</v>
      </c>
      <c r="C834" s="68" t="s">
        <v>6668</v>
      </c>
      <c r="D834" s="22">
        <v>194</v>
      </c>
      <c r="E834" s="22">
        <v>10</v>
      </c>
      <c r="F834" s="144">
        <v>84308</v>
      </c>
      <c r="G834" s="144" t="s">
        <v>3688</v>
      </c>
      <c r="H834" s="144" t="s">
        <v>5312</v>
      </c>
      <c r="I834" s="144" t="s">
        <v>5317</v>
      </c>
      <c r="J834" s="144" t="s">
        <v>5314</v>
      </c>
      <c r="K834" s="144">
        <f t="shared" si="888"/>
        <v>0.1</v>
      </c>
      <c r="L834" s="157">
        <v>1</v>
      </c>
      <c r="M834" s="171"/>
      <c r="N834" s="171">
        <v>0.1</v>
      </c>
      <c r="O834" s="171">
        <v>0.1</v>
      </c>
      <c r="P834" s="171"/>
      <c r="Q834" s="171"/>
      <c r="R834" s="171">
        <v>0.8</v>
      </c>
      <c r="S834" s="171"/>
      <c r="T834" s="171"/>
      <c r="U834" s="171"/>
      <c r="V834" s="171"/>
      <c r="W834" s="22">
        <v>10</v>
      </c>
      <c r="X834" s="29">
        <v>250.562</v>
      </c>
      <c r="Y834" s="29">
        <v>2505.62</v>
      </c>
      <c r="Z834" s="36">
        <v>779.7</v>
      </c>
      <c r="AA834" s="36">
        <f t="shared" si="889"/>
        <v>10</v>
      </c>
      <c r="AB834" s="29"/>
      <c r="AC834" s="29" t="e">
        <f t="shared" si="890"/>
        <v>#REF!</v>
      </c>
      <c r="AD834" s="29" t="e">
        <f t="shared" si="891"/>
        <v>#REF!</v>
      </c>
      <c r="AE834" s="172" t="e">
        <f t="shared" si="892"/>
        <v>#REF!</v>
      </c>
      <c r="AF834" s="28"/>
      <c r="AG834" s="24">
        <v>0.1</v>
      </c>
      <c r="AH834" s="173">
        <f t="shared" si="893"/>
        <v>1</v>
      </c>
      <c r="AI834" s="173"/>
      <c r="AJ834" s="173">
        <f t="shared" si="894"/>
        <v>-0.9</v>
      </c>
      <c r="AK834" s="134">
        <f t="shared" si="895"/>
        <v>0.1</v>
      </c>
      <c r="AL834" s="174">
        <f t="shared" ref="AL834:AU834" si="957">M834</f>
        <v>0</v>
      </c>
      <c r="AM834" s="174">
        <f t="shared" si="957"/>
        <v>0.1</v>
      </c>
      <c r="AN834" s="174">
        <f t="shared" si="957"/>
        <v>0.1</v>
      </c>
      <c r="AO834" s="174">
        <f t="shared" si="957"/>
        <v>0</v>
      </c>
      <c r="AP834" s="174">
        <f t="shared" si="957"/>
        <v>0</v>
      </c>
      <c r="AQ834" s="174">
        <f t="shared" si="957"/>
        <v>0.8</v>
      </c>
      <c r="AR834" s="174">
        <f t="shared" si="957"/>
        <v>0</v>
      </c>
      <c r="AS834" s="174">
        <f t="shared" si="957"/>
        <v>0</v>
      </c>
      <c r="AT834" s="174">
        <f t="shared" si="957"/>
        <v>0</v>
      </c>
      <c r="AU834" s="174">
        <f t="shared" si="957"/>
        <v>0</v>
      </c>
      <c r="AV834" s="175">
        <f t="shared" si="897"/>
        <v>1</v>
      </c>
      <c r="AW834" s="176" t="e">
        <f>#REF!/1000</f>
        <v>#REF!</v>
      </c>
      <c r="AX834" s="176" t="e">
        <f>#REF!/1000</f>
        <v>#REF!</v>
      </c>
      <c r="AY834" s="176" t="e">
        <f>#REF!/1000</f>
        <v>#REF!</v>
      </c>
      <c r="AZ834" s="176" t="e">
        <f>#REF!/1000</f>
        <v>#REF!</v>
      </c>
      <c r="BA834" s="176" t="e">
        <f>#REF!/1000</f>
        <v>#REF!</v>
      </c>
      <c r="BB834" s="176" t="e">
        <f>#REF!/1000</f>
        <v>#REF!</v>
      </c>
      <c r="BC834" s="176" t="e">
        <f>#REF!/1000</f>
        <v>#REF!</v>
      </c>
      <c r="BD834" s="176" t="e">
        <f>#REF!/1000</f>
        <v>#REF!</v>
      </c>
      <c r="BE834" s="177" t="e">
        <f>#REF!/1000</f>
        <v>#REF!</v>
      </c>
      <c r="BF834" s="177" t="e">
        <f>#REF!/1000</f>
        <v>#REF!</v>
      </c>
      <c r="BG834" s="178" t="e">
        <f t="shared" si="898"/>
        <v>#REF!</v>
      </c>
    </row>
    <row r="835" ht="16" customHeight="1" spans="1:59">
      <c r="A835" s="22">
        <v>829</v>
      </c>
      <c r="B835" s="39" t="s">
        <v>534</v>
      </c>
      <c r="C835" s="68" t="s">
        <v>6669</v>
      </c>
      <c r="D835" s="22">
        <v>194</v>
      </c>
      <c r="E835" s="22">
        <v>28</v>
      </c>
      <c r="F835" s="144">
        <v>84312</v>
      </c>
      <c r="G835" s="144" t="s">
        <v>3688</v>
      </c>
      <c r="H835" s="144" t="s">
        <v>5312</v>
      </c>
      <c r="I835" s="144" t="s">
        <v>5317</v>
      </c>
      <c r="J835" s="144" t="s">
        <v>5314</v>
      </c>
      <c r="K835" s="144">
        <f t="shared" si="888"/>
        <v>0.1</v>
      </c>
      <c r="L835" s="157">
        <v>2.8</v>
      </c>
      <c r="M835" s="171">
        <v>0.04</v>
      </c>
      <c r="N835" s="171">
        <v>0.15</v>
      </c>
      <c r="O835" s="171">
        <v>0.45</v>
      </c>
      <c r="P835" s="171">
        <v>0.02</v>
      </c>
      <c r="Q835" s="171"/>
      <c r="R835" s="171">
        <v>0.01</v>
      </c>
      <c r="S835" s="171">
        <v>0.25</v>
      </c>
      <c r="T835" s="171">
        <v>0.08</v>
      </c>
      <c r="U835" s="171"/>
      <c r="V835" s="171"/>
      <c r="W835" s="22">
        <v>28</v>
      </c>
      <c r="X835" s="29">
        <v>244.167857142857</v>
      </c>
      <c r="Y835" s="29">
        <v>6836.7</v>
      </c>
      <c r="Z835" s="36">
        <v>1910.16</v>
      </c>
      <c r="AA835" s="36">
        <f t="shared" si="889"/>
        <v>28</v>
      </c>
      <c r="AB835" s="29"/>
      <c r="AC835" s="29" t="e">
        <f t="shared" si="890"/>
        <v>#REF!</v>
      </c>
      <c r="AD835" s="29" t="e">
        <f t="shared" si="891"/>
        <v>#REF!</v>
      </c>
      <c r="AE835" s="172" t="e">
        <f t="shared" si="892"/>
        <v>#REF!</v>
      </c>
      <c r="AF835" s="28"/>
      <c r="AG835" s="24">
        <v>3</v>
      </c>
      <c r="AH835" s="173">
        <f t="shared" si="893"/>
        <v>1</v>
      </c>
      <c r="AI835" s="173"/>
      <c r="AJ835" s="173">
        <f t="shared" si="894"/>
        <v>2</v>
      </c>
      <c r="AK835" s="134">
        <f t="shared" si="895"/>
        <v>0.1</v>
      </c>
      <c r="AL835" s="174">
        <f t="shared" ref="AL835:AU835" si="958">M835</f>
        <v>0.04</v>
      </c>
      <c r="AM835" s="174">
        <f t="shared" si="958"/>
        <v>0.15</v>
      </c>
      <c r="AN835" s="174">
        <f t="shared" si="958"/>
        <v>0.45</v>
      </c>
      <c r="AO835" s="174">
        <f t="shared" si="958"/>
        <v>0.02</v>
      </c>
      <c r="AP835" s="174">
        <f t="shared" si="958"/>
        <v>0</v>
      </c>
      <c r="AQ835" s="174">
        <f t="shared" si="958"/>
        <v>0.01</v>
      </c>
      <c r="AR835" s="174">
        <f t="shared" si="958"/>
        <v>0.25</v>
      </c>
      <c r="AS835" s="174">
        <f t="shared" si="958"/>
        <v>0.08</v>
      </c>
      <c r="AT835" s="174">
        <f t="shared" si="958"/>
        <v>0</v>
      </c>
      <c r="AU835" s="174">
        <f t="shared" si="958"/>
        <v>0</v>
      </c>
      <c r="AV835" s="175">
        <f t="shared" si="897"/>
        <v>1</v>
      </c>
      <c r="AW835" s="176" t="e">
        <f>#REF!/1000</f>
        <v>#REF!</v>
      </c>
      <c r="AX835" s="176" t="e">
        <f>#REF!/1000</f>
        <v>#REF!</v>
      </c>
      <c r="AY835" s="176" t="e">
        <f>#REF!/1000</f>
        <v>#REF!</v>
      </c>
      <c r="AZ835" s="176" t="e">
        <f>#REF!/1000</f>
        <v>#REF!</v>
      </c>
      <c r="BA835" s="176" t="e">
        <f>#REF!/1000</f>
        <v>#REF!</v>
      </c>
      <c r="BB835" s="176" t="e">
        <f>#REF!/1000</f>
        <v>#REF!</v>
      </c>
      <c r="BC835" s="176" t="e">
        <f>#REF!/1000</f>
        <v>#REF!</v>
      </c>
      <c r="BD835" s="176" t="e">
        <f>#REF!/1000</f>
        <v>#REF!</v>
      </c>
      <c r="BE835" s="177" t="e">
        <f>#REF!/1000</f>
        <v>#REF!</v>
      </c>
      <c r="BF835" s="177" t="e">
        <f>#REF!/1000</f>
        <v>#REF!</v>
      </c>
      <c r="BG835" s="178" t="e">
        <f t="shared" si="898"/>
        <v>#REF!</v>
      </c>
    </row>
    <row r="836" ht="16" customHeight="1" spans="1:59">
      <c r="A836" s="22">
        <v>830</v>
      </c>
      <c r="B836" s="39" t="s">
        <v>6670</v>
      </c>
      <c r="C836" s="68" t="s">
        <v>6671</v>
      </c>
      <c r="D836" s="22">
        <v>194</v>
      </c>
      <c r="E836" s="22">
        <v>6</v>
      </c>
      <c r="F836" s="144">
        <v>84316</v>
      </c>
      <c r="G836" s="144" t="s">
        <v>3688</v>
      </c>
      <c r="H836" s="144" t="s">
        <v>5312</v>
      </c>
      <c r="I836" s="144" t="s">
        <v>5317</v>
      </c>
      <c r="J836" s="144" t="s">
        <v>5314</v>
      </c>
      <c r="K836" s="144">
        <f t="shared" si="888"/>
        <v>0.2</v>
      </c>
      <c r="L836" s="157">
        <v>1.2</v>
      </c>
      <c r="M836" s="171"/>
      <c r="N836" s="171">
        <v>0.1</v>
      </c>
      <c r="O836" s="171">
        <v>0.1</v>
      </c>
      <c r="P836" s="171"/>
      <c r="Q836" s="171"/>
      <c r="R836" s="171">
        <v>0.8</v>
      </c>
      <c r="S836" s="171"/>
      <c r="T836" s="171"/>
      <c r="U836" s="171"/>
      <c r="V836" s="171"/>
      <c r="W836" s="22">
        <v>6</v>
      </c>
      <c r="X836" s="29">
        <v>227.39</v>
      </c>
      <c r="Y836" s="29">
        <v>1364.34</v>
      </c>
      <c r="Z836" s="36">
        <v>409.32</v>
      </c>
      <c r="AA836" s="36">
        <f t="shared" si="889"/>
        <v>6</v>
      </c>
      <c r="AB836" s="29"/>
      <c r="AC836" s="29" t="e">
        <f t="shared" si="890"/>
        <v>#REF!</v>
      </c>
      <c r="AD836" s="29" t="e">
        <f t="shared" si="891"/>
        <v>#REF!</v>
      </c>
      <c r="AE836" s="172" t="e">
        <f t="shared" si="892"/>
        <v>#REF!</v>
      </c>
      <c r="AF836" s="28"/>
      <c r="AG836" s="24">
        <v>0.1</v>
      </c>
      <c r="AH836" s="173">
        <f t="shared" si="893"/>
        <v>1</v>
      </c>
      <c r="AI836" s="173"/>
      <c r="AJ836" s="173">
        <f t="shared" si="894"/>
        <v>-0.9</v>
      </c>
      <c r="AK836" s="134">
        <f t="shared" si="895"/>
        <v>0.2</v>
      </c>
      <c r="AL836" s="174">
        <f t="shared" ref="AL836:AU836" si="959">M836</f>
        <v>0</v>
      </c>
      <c r="AM836" s="174">
        <f t="shared" si="959"/>
        <v>0.1</v>
      </c>
      <c r="AN836" s="174">
        <f t="shared" si="959"/>
        <v>0.1</v>
      </c>
      <c r="AO836" s="174">
        <f t="shared" si="959"/>
        <v>0</v>
      </c>
      <c r="AP836" s="174">
        <f t="shared" si="959"/>
        <v>0</v>
      </c>
      <c r="AQ836" s="174">
        <f t="shared" si="959"/>
        <v>0.8</v>
      </c>
      <c r="AR836" s="174">
        <f t="shared" si="959"/>
        <v>0</v>
      </c>
      <c r="AS836" s="174">
        <f t="shared" si="959"/>
        <v>0</v>
      </c>
      <c r="AT836" s="174">
        <f t="shared" si="959"/>
        <v>0</v>
      </c>
      <c r="AU836" s="174">
        <f t="shared" si="959"/>
        <v>0</v>
      </c>
      <c r="AV836" s="175">
        <f t="shared" si="897"/>
        <v>1</v>
      </c>
      <c r="AW836" s="176" t="e">
        <f>#REF!/1000</f>
        <v>#REF!</v>
      </c>
      <c r="AX836" s="176" t="e">
        <f>#REF!/1000</f>
        <v>#REF!</v>
      </c>
      <c r="AY836" s="176" t="e">
        <f>#REF!/1000</f>
        <v>#REF!</v>
      </c>
      <c r="AZ836" s="176" t="e">
        <f>#REF!/1000</f>
        <v>#REF!</v>
      </c>
      <c r="BA836" s="176" t="e">
        <f>#REF!/1000</f>
        <v>#REF!</v>
      </c>
      <c r="BB836" s="176" t="e">
        <f>#REF!/1000</f>
        <v>#REF!</v>
      </c>
      <c r="BC836" s="176" t="e">
        <f>#REF!/1000</f>
        <v>#REF!</v>
      </c>
      <c r="BD836" s="176" t="e">
        <f>#REF!/1000</f>
        <v>#REF!</v>
      </c>
      <c r="BE836" s="177" t="e">
        <f>#REF!/1000</f>
        <v>#REF!</v>
      </c>
      <c r="BF836" s="177" t="e">
        <f>#REF!/1000</f>
        <v>#REF!</v>
      </c>
      <c r="BG836" s="178" t="e">
        <f t="shared" si="898"/>
        <v>#REF!</v>
      </c>
    </row>
    <row r="837" ht="16" customHeight="1" spans="1:59">
      <c r="A837" s="22">
        <v>831</v>
      </c>
      <c r="B837" s="39" t="s">
        <v>6672</v>
      </c>
      <c r="C837" s="68" t="s">
        <v>6673</v>
      </c>
      <c r="D837" s="22">
        <v>194</v>
      </c>
      <c r="E837" s="22">
        <v>4</v>
      </c>
      <c r="F837" s="144">
        <v>84318</v>
      </c>
      <c r="G837" s="144" t="s">
        <v>3688</v>
      </c>
      <c r="H837" s="144" t="s">
        <v>5312</v>
      </c>
      <c r="I837" s="144" t="s">
        <v>5317</v>
      </c>
      <c r="J837" s="144" t="s">
        <v>5314</v>
      </c>
      <c r="K837" s="144">
        <f t="shared" si="888"/>
        <v>0.2</v>
      </c>
      <c r="L837" s="157">
        <v>0.8</v>
      </c>
      <c r="M837" s="171"/>
      <c r="N837" s="171">
        <v>0.1</v>
      </c>
      <c r="O837" s="171">
        <v>0.1</v>
      </c>
      <c r="P837" s="171"/>
      <c r="Q837" s="171"/>
      <c r="R837" s="171">
        <v>0.8</v>
      </c>
      <c r="S837" s="171"/>
      <c r="T837" s="171"/>
      <c r="U837" s="171"/>
      <c r="V837" s="171"/>
      <c r="W837" s="22">
        <v>4</v>
      </c>
      <c r="X837" s="29">
        <v>197.4775</v>
      </c>
      <c r="Y837" s="29">
        <v>789.91</v>
      </c>
      <c r="Z837" s="36">
        <v>233.92</v>
      </c>
      <c r="AA837" s="36">
        <f t="shared" si="889"/>
        <v>4</v>
      </c>
      <c r="AB837" s="29"/>
      <c r="AC837" s="29" t="e">
        <f t="shared" si="890"/>
        <v>#REF!</v>
      </c>
      <c r="AD837" s="29" t="e">
        <f t="shared" si="891"/>
        <v>#REF!</v>
      </c>
      <c r="AE837" s="172" t="e">
        <f t="shared" si="892"/>
        <v>#REF!</v>
      </c>
      <c r="AF837" s="28"/>
      <c r="AG837" s="24">
        <v>0.1</v>
      </c>
      <c r="AH837" s="173">
        <f t="shared" si="893"/>
        <v>1</v>
      </c>
      <c r="AI837" s="173"/>
      <c r="AJ837" s="173">
        <f t="shared" si="894"/>
        <v>-0.9</v>
      </c>
      <c r="AK837" s="134">
        <f t="shared" si="895"/>
        <v>0.2</v>
      </c>
      <c r="AL837" s="174">
        <f t="shared" ref="AL837:AU837" si="960">M837</f>
        <v>0</v>
      </c>
      <c r="AM837" s="174">
        <f t="shared" si="960"/>
        <v>0.1</v>
      </c>
      <c r="AN837" s="174">
        <f t="shared" si="960"/>
        <v>0.1</v>
      </c>
      <c r="AO837" s="174">
        <f t="shared" si="960"/>
        <v>0</v>
      </c>
      <c r="AP837" s="174">
        <f t="shared" si="960"/>
        <v>0</v>
      </c>
      <c r="AQ837" s="174">
        <f t="shared" si="960"/>
        <v>0.8</v>
      </c>
      <c r="AR837" s="174">
        <f t="shared" si="960"/>
        <v>0</v>
      </c>
      <c r="AS837" s="174">
        <f t="shared" si="960"/>
        <v>0</v>
      </c>
      <c r="AT837" s="174">
        <f t="shared" si="960"/>
        <v>0</v>
      </c>
      <c r="AU837" s="174">
        <f t="shared" si="960"/>
        <v>0</v>
      </c>
      <c r="AV837" s="175">
        <f t="shared" si="897"/>
        <v>1</v>
      </c>
      <c r="AW837" s="176" t="e">
        <f>#REF!/1000</f>
        <v>#REF!</v>
      </c>
      <c r="AX837" s="176" t="e">
        <f>#REF!/1000</f>
        <v>#REF!</v>
      </c>
      <c r="AY837" s="176" t="e">
        <f>#REF!/1000</f>
        <v>#REF!</v>
      </c>
      <c r="AZ837" s="176" t="e">
        <f>#REF!/1000</f>
        <v>#REF!</v>
      </c>
      <c r="BA837" s="176" t="e">
        <f>#REF!/1000</f>
        <v>#REF!</v>
      </c>
      <c r="BB837" s="176" t="e">
        <f>#REF!/1000</f>
        <v>#REF!</v>
      </c>
      <c r="BC837" s="176" t="e">
        <f>#REF!/1000</f>
        <v>#REF!</v>
      </c>
      <c r="BD837" s="176" t="e">
        <f>#REF!/1000</f>
        <v>#REF!</v>
      </c>
      <c r="BE837" s="177" t="e">
        <f>#REF!/1000</f>
        <v>#REF!</v>
      </c>
      <c r="BF837" s="177" t="e">
        <f>#REF!/1000</f>
        <v>#REF!</v>
      </c>
      <c r="BG837" s="178" t="e">
        <f t="shared" si="898"/>
        <v>#REF!</v>
      </c>
    </row>
    <row r="838" ht="16" customHeight="1" spans="1:59">
      <c r="A838" s="22">
        <v>832</v>
      </c>
      <c r="B838" s="39" t="s">
        <v>6674</v>
      </c>
      <c r="C838" s="68" t="s">
        <v>6675</v>
      </c>
      <c r="D838" s="22">
        <v>194</v>
      </c>
      <c r="E838" s="22">
        <v>4</v>
      </c>
      <c r="F838" s="144">
        <v>84319</v>
      </c>
      <c r="G838" s="144" t="s">
        <v>3688</v>
      </c>
      <c r="H838" s="144" t="s">
        <v>5312</v>
      </c>
      <c r="I838" s="144" t="s">
        <v>5317</v>
      </c>
      <c r="J838" s="144" t="s">
        <v>5314</v>
      </c>
      <c r="K838" s="144">
        <f t="shared" si="888"/>
        <v>0.125</v>
      </c>
      <c r="L838" s="157">
        <v>0.5</v>
      </c>
      <c r="M838" s="171"/>
      <c r="N838" s="171">
        <v>0.72</v>
      </c>
      <c r="O838" s="171"/>
      <c r="P838" s="171"/>
      <c r="Q838" s="171"/>
      <c r="R838" s="171">
        <v>0.14</v>
      </c>
      <c r="S838" s="171">
        <v>0.14</v>
      </c>
      <c r="T838" s="171"/>
      <c r="U838" s="171"/>
      <c r="V838" s="171"/>
      <c r="W838" s="22">
        <v>4</v>
      </c>
      <c r="X838" s="29">
        <v>188.3975</v>
      </c>
      <c r="Y838" s="29">
        <v>753.59</v>
      </c>
      <c r="Z838" s="36">
        <v>233.92</v>
      </c>
      <c r="AA838" s="36">
        <f t="shared" si="889"/>
        <v>4</v>
      </c>
      <c r="AB838" s="29"/>
      <c r="AC838" s="29" t="e">
        <f t="shared" si="890"/>
        <v>#REF!</v>
      </c>
      <c r="AD838" s="29" t="e">
        <f t="shared" si="891"/>
        <v>#REF!</v>
      </c>
      <c r="AE838" s="172" t="e">
        <f t="shared" si="892"/>
        <v>#REF!</v>
      </c>
      <c r="AF838" s="28"/>
      <c r="AG838" s="24">
        <v>0.5</v>
      </c>
      <c r="AH838" s="173">
        <f t="shared" si="893"/>
        <v>1</v>
      </c>
      <c r="AI838" s="173"/>
      <c r="AJ838" s="173">
        <f t="shared" si="894"/>
        <v>-0.5</v>
      </c>
      <c r="AK838" s="134">
        <f t="shared" si="895"/>
        <v>0.125</v>
      </c>
      <c r="AL838" s="174">
        <f t="shared" ref="AL838:AU838" si="961">M838</f>
        <v>0</v>
      </c>
      <c r="AM838" s="174">
        <f t="shared" si="961"/>
        <v>0.72</v>
      </c>
      <c r="AN838" s="174">
        <f t="shared" si="961"/>
        <v>0</v>
      </c>
      <c r="AO838" s="174">
        <f t="shared" si="961"/>
        <v>0</v>
      </c>
      <c r="AP838" s="174">
        <f t="shared" si="961"/>
        <v>0</v>
      </c>
      <c r="AQ838" s="174">
        <f t="shared" si="961"/>
        <v>0.14</v>
      </c>
      <c r="AR838" s="174">
        <f t="shared" si="961"/>
        <v>0.14</v>
      </c>
      <c r="AS838" s="174">
        <f t="shared" si="961"/>
        <v>0</v>
      </c>
      <c r="AT838" s="174">
        <f t="shared" si="961"/>
        <v>0</v>
      </c>
      <c r="AU838" s="174">
        <f t="shared" si="961"/>
        <v>0</v>
      </c>
      <c r="AV838" s="175">
        <f t="shared" si="897"/>
        <v>1</v>
      </c>
      <c r="AW838" s="176" t="e">
        <f>#REF!/1000</f>
        <v>#REF!</v>
      </c>
      <c r="AX838" s="176" t="e">
        <f>#REF!/1000</f>
        <v>#REF!</v>
      </c>
      <c r="AY838" s="176" t="e">
        <f>#REF!/1000</f>
        <v>#REF!</v>
      </c>
      <c r="AZ838" s="176" t="e">
        <f>#REF!/1000</f>
        <v>#REF!</v>
      </c>
      <c r="BA838" s="176" t="e">
        <f>#REF!/1000</f>
        <v>#REF!</v>
      </c>
      <c r="BB838" s="176" t="e">
        <f>#REF!/1000</f>
        <v>#REF!</v>
      </c>
      <c r="BC838" s="176" t="e">
        <f>#REF!/1000</f>
        <v>#REF!</v>
      </c>
      <c r="BD838" s="176" t="e">
        <f>#REF!/1000</f>
        <v>#REF!</v>
      </c>
      <c r="BE838" s="177" t="e">
        <f>#REF!/1000</f>
        <v>#REF!</v>
      </c>
      <c r="BF838" s="177" t="e">
        <f>#REF!/1000</f>
        <v>#REF!</v>
      </c>
      <c r="BG838" s="178" t="e">
        <f t="shared" si="898"/>
        <v>#REF!</v>
      </c>
    </row>
    <row r="839" ht="16" customHeight="1" spans="1:59">
      <c r="A839" s="22">
        <v>833</v>
      </c>
      <c r="B839" s="39" t="s">
        <v>6676</v>
      </c>
      <c r="C839" s="68" t="s">
        <v>6677</v>
      </c>
      <c r="D839" s="22">
        <v>194</v>
      </c>
      <c r="E839" s="22">
        <v>6</v>
      </c>
      <c r="F839" s="144">
        <v>84624</v>
      </c>
      <c r="G839" s="144" t="s">
        <v>3688</v>
      </c>
      <c r="H839" s="144" t="s">
        <v>5312</v>
      </c>
      <c r="I839" s="144" t="s">
        <v>5317</v>
      </c>
      <c r="J839" s="144" t="s">
        <v>5314</v>
      </c>
      <c r="K839" s="144">
        <f t="shared" ref="K839:K902" si="962">L839/E839</f>
        <v>0.3</v>
      </c>
      <c r="L839" s="157">
        <v>1.8</v>
      </c>
      <c r="M839" s="171">
        <v>0.04</v>
      </c>
      <c r="N839" s="171">
        <v>0.15</v>
      </c>
      <c r="O839" s="171">
        <v>0.45</v>
      </c>
      <c r="P839" s="171">
        <v>0.02</v>
      </c>
      <c r="Q839" s="171"/>
      <c r="R839" s="171">
        <v>0.01</v>
      </c>
      <c r="S839" s="171">
        <v>0.25</v>
      </c>
      <c r="T839" s="171">
        <v>0.08</v>
      </c>
      <c r="U839" s="171"/>
      <c r="V839" s="171"/>
      <c r="W839" s="22">
        <v>6</v>
      </c>
      <c r="X839" s="29">
        <v>180.7</v>
      </c>
      <c r="Y839" s="29">
        <v>1084.2</v>
      </c>
      <c r="Z839" s="36">
        <v>292.38</v>
      </c>
      <c r="AA839" s="36">
        <f t="shared" ref="AA839:AA902" si="963">W839</f>
        <v>6</v>
      </c>
      <c r="AB839" s="29"/>
      <c r="AC839" s="29" t="e">
        <f t="shared" ref="AC839:AC902" si="964">BG839</f>
        <v>#REF!</v>
      </c>
      <c r="AD839" s="29" t="e">
        <f t="shared" ref="AD839:AD902" si="965">AC839-Z839</f>
        <v>#REF!</v>
      </c>
      <c r="AE839" s="172" t="e">
        <f t="shared" ref="AE839:AE902" si="966">AD839/Z839</f>
        <v>#REF!</v>
      </c>
      <c r="AF839" s="28"/>
      <c r="AG839" s="24">
        <v>3</v>
      </c>
      <c r="AH839" s="173">
        <f t="shared" ref="AH839:AH902" si="967">SUM(M839:T839)</f>
        <v>1</v>
      </c>
      <c r="AI839" s="173"/>
      <c r="AJ839" s="173">
        <f t="shared" ref="AJ839:AJ902" si="968">AG839-AH839</f>
        <v>2</v>
      </c>
      <c r="AK839" s="134">
        <f t="shared" ref="AK839:AK902" si="969">L839/E839</f>
        <v>0.3</v>
      </c>
      <c r="AL839" s="174">
        <f t="shared" ref="AL839:AU839" si="970">M839</f>
        <v>0.04</v>
      </c>
      <c r="AM839" s="174">
        <f t="shared" si="970"/>
        <v>0.15</v>
      </c>
      <c r="AN839" s="174">
        <f t="shared" si="970"/>
        <v>0.45</v>
      </c>
      <c r="AO839" s="174">
        <f t="shared" si="970"/>
        <v>0.02</v>
      </c>
      <c r="AP839" s="174">
        <f t="shared" si="970"/>
        <v>0</v>
      </c>
      <c r="AQ839" s="174">
        <f t="shared" si="970"/>
        <v>0.01</v>
      </c>
      <c r="AR839" s="174">
        <f t="shared" si="970"/>
        <v>0.25</v>
      </c>
      <c r="AS839" s="174">
        <f t="shared" si="970"/>
        <v>0.08</v>
      </c>
      <c r="AT839" s="174">
        <f t="shared" si="970"/>
        <v>0</v>
      </c>
      <c r="AU839" s="174">
        <f t="shared" si="970"/>
        <v>0</v>
      </c>
      <c r="AV839" s="175">
        <f t="shared" ref="AV839:AV902" si="971">SUM(AL839:AU839)</f>
        <v>1</v>
      </c>
      <c r="AW839" s="176" t="e">
        <f>#REF!/1000</f>
        <v>#REF!</v>
      </c>
      <c r="AX839" s="176" t="e">
        <f>#REF!/1000</f>
        <v>#REF!</v>
      </c>
      <c r="AY839" s="176" t="e">
        <f>#REF!/1000</f>
        <v>#REF!</v>
      </c>
      <c r="AZ839" s="176" t="e">
        <f>#REF!/1000</f>
        <v>#REF!</v>
      </c>
      <c r="BA839" s="176" t="e">
        <f>#REF!/1000</f>
        <v>#REF!</v>
      </c>
      <c r="BB839" s="176" t="e">
        <f>#REF!/1000</f>
        <v>#REF!</v>
      </c>
      <c r="BC839" s="176" t="e">
        <f>#REF!/1000</f>
        <v>#REF!</v>
      </c>
      <c r="BD839" s="176" t="e">
        <f>#REF!/1000</f>
        <v>#REF!</v>
      </c>
      <c r="BE839" s="177" t="e">
        <f>#REF!/1000</f>
        <v>#REF!</v>
      </c>
      <c r="BF839" s="177" t="e">
        <f>#REF!/1000</f>
        <v>#REF!</v>
      </c>
      <c r="BG839" s="178" t="e">
        <f t="shared" ref="BG839:BG902" si="972">ROUND((AL839*AW839+AM839*AX839+AN839*AY839+AO839*AZ839+AP839*BA839+AQ839*BB839+AR839*BC839+AS839*BD839+AT839*BE839+AU839*BF839)*L839,2)</f>
        <v>#REF!</v>
      </c>
    </row>
    <row r="840" ht="16" customHeight="1" spans="1:59">
      <c r="A840" s="22">
        <v>834</v>
      </c>
      <c r="B840" s="39" t="s">
        <v>6678</v>
      </c>
      <c r="C840" s="68" t="s">
        <v>6679</v>
      </c>
      <c r="D840" s="22">
        <v>194</v>
      </c>
      <c r="E840" s="22">
        <v>10</v>
      </c>
      <c r="F840" s="144">
        <v>84289</v>
      </c>
      <c r="G840" s="144" t="s">
        <v>3688</v>
      </c>
      <c r="H840" s="144" t="s">
        <v>5312</v>
      </c>
      <c r="I840" s="144" t="s">
        <v>5317</v>
      </c>
      <c r="J840" s="144" t="s">
        <v>5314</v>
      </c>
      <c r="K840" s="144">
        <f t="shared" si="962"/>
        <v>0.3</v>
      </c>
      <c r="L840" s="157">
        <v>3</v>
      </c>
      <c r="M840" s="171"/>
      <c r="N840" s="171">
        <v>0.5</v>
      </c>
      <c r="O840" s="171">
        <v>0.3</v>
      </c>
      <c r="P840" s="171"/>
      <c r="Q840" s="171"/>
      <c r="R840" s="171">
        <v>0.2</v>
      </c>
      <c r="S840" s="171"/>
      <c r="T840" s="171"/>
      <c r="U840" s="171"/>
      <c r="V840" s="171"/>
      <c r="W840" s="22">
        <v>10</v>
      </c>
      <c r="X840" s="29">
        <v>160.909</v>
      </c>
      <c r="Y840" s="29">
        <v>1609.09</v>
      </c>
      <c r="Z840" s="36">
        <v>487.3</v>
      </c>
      <c r="AA840" s="36">
        <f t="shared" si="963"/>
        <v>10</v>
      </c>
      <c r="AB840" s="29"/>
      <c r="AC840" s="29" t="e">
        <f t="shared" si="964"/>
        <v>#REF!</v>
      </c>
      <c r="AD840" s="29" t="e">
        <f t="shared" si="965"/>
        <v>#REF!</v>
      </c>
      <c r="AE840" s="172" t="e">
        <f t="shared" si="966"/>
        <v>#REF!</v>
      </c>
      <c r="AF840" s="28"/>
      <c r="AG840" s="24">
        <v>0.5</v>
      </c>
      <c r="AH840" s="173">
        <f t="shared" si="967"/>
        <v>1</v>
      </c>
      <c r="AI840" s="173"/>
      <c r="AJ840" s="173">
        <f t="shared" si="968"/>
        <v>-0.5</v>
      </c>
      <c r="AK840" s="134">
        <f t="shared" si="969"/>
        <v>0.3</v>
      </c>
      <c r="AL840" s="174">
        <f t="shared" ref="AL840:AU840" si="973">M840</f>
        <v>0</v>
      </c>
      <c r="AM840" s="174">
        <f t="shared" si="973"/>
        <v>0.5</v>
      </c>
      <c r="AN840" s="174">
        <f t="shared" si="973"/>
        <v>0.3</v>
      </c>
      <c r="AO840" s="174">
        <f t="shared" si="973"/>
        <v>0</v>
      </c>
      <c r="AP840" s="174">
        <f t="shared" si="973"/>
        <v>0</v>
      </c>
      <c r="AQ840" s="174">
        <f t="shared" si="973"/>
        <v>0.2</v>
      </c>
      <c r="AR840" s="174">
        <f t="shared" si="973"/>
        <v>0</v>
      </c>
      <c r="AS840" s="174">
        <f t="shared" si="973"/>
        <v>0</v>
      </c>
      <c r="AT840" s="174">
        <f t="shared" si="973"/>
        <v>0</v>
      </c>
      <c r="AU840" s="174">
        <f t="shared" si="973"/>
        <v>0</v>
      </c>
      <c r="AV840" s="175">
        <f t="shared" si="971"/>
        <v>1</v>
      </c>
      <c r="AW840" s="176" t="e">
        <f>#REF!/1000</f>
        <v>#REF!</v>
      </c>
      <c r="AX840" s="176" t="e">
        <f>#REF!/1000</f>
        <v>#REF!</v>
      </c>
      <c r="AY840" s="176" t="e">
        <f>#REF!/1000</f>
        <v>#REF!</v>
      </c>
      <c r="AZ840" s="176" t="e">
        <f>#REF!/1000</f>
        <v>#REF!</v>
      </c>
      <c r="BA840" s="176" t="e">
        <f>#REF!/1000</f>
        <v>#REF!</v>
      </c>
      <c r="BB840" s="176" t="e">
        <f>#REF!/1000</f>
        <v>#REF!</v>
      </c>
      <c r="BC840" s="176" t="e">
        <f>#REF!/1000</f>
        <v>#REF!</v>
      </c>
      <c r="BD840" s="176" t="e">
        <f>#REF!/1000</f>
        <v>#REF!</v>
      </c>
      <c r="BE840" s="177" t="e">
        <f>#REF!/1000</f>
        <v>#REF!</v>
      </c>
      <c r="BF840" s="177" t="e">
        <f>#REF!/1000</f>
        <v>#REF!</v>
      </c>
      <c r="BG840" s="178" t="e">
        <f t="shared" si="972"/>
        <v>#REF!</v>
      </c>
    </row>
    <row r="841" ht="16" customHeight="1" spans="1:59">
      <c r="A841" s="22">
        <v>835</v>
      </c>
      <c r="B841" s="39" t="s">
        <v>6680</v>
      </c>
      <c r="C841" s="68" t="s">
        <v>6681</v>
      </c>
      <c r="D841" s="22">
        <v>167</v>
      </c>
      <c r="E841" s="22">
        <v>20</v>
      </c>
      <c r="F841" s="144">
        <v>83845</v>
      </c>
      <c r="G841" s="144" t="s">
        <v>3688</v>
      </c>
      <c r="H841" s="144" t="s">
        <v>5312</v>
      </c>
      <c r="I841" s="144" t="s">
        <v>5317</v>
      </c>
      <c r="J841" s="144" t="s">
        <v>5314</v>
      </c>
      <c r="K841" s="144">
        <f t="shared" si="962"/>
        <v>0.05</v>
      </c>
      <c r="L841" s="157">
        <v>1</v>
      </c>
      <c r="M841" s="171"/>
      <c r="N841" s="171">
        <v>0.4</v>
      </c>
      <c r="O841" s="171">
        <v>0.566666666666667</v>
      </c>
      <c r="P841" s="171"/>
      <c r="Q841" s="171"/>
      <c r="R841" s="171"/>
      <c r="S841" s="171">
        <v>0.0333333333333333</v>
      </c>
      <c r="T841" s="171"/>
      <c r="U841" s="171"/>
      <c r="V841" s="171"/>
      <c r="W841" s="22">
        <v>20</v>
      </c>
      <c r="X841" s="29">
        <v>159.119</v>
      </c>
      <c r="Y841" s="29">
        <v>3182.38</v>
      </c>
      <c r="Z841" s="36">
        <v>974.6</v>
      </c>
      <c r="AA841" s="36">
        <f t="shared" si="963"/>
        <v>20</v>
      </c>
      <c r="AB841" s="29"/>
      <c r="AC841" s="29" t="e">
        <f t="shared" si="964"/>
        <v>#REF!</v>
      </c>
      <c r="AD841" s="29" t="e">
        <f t="shared" si="965"/>
        <v>#REF!</v>
      </c>
      <c r="AE841" s="172" t="e">
        <f t="shared" si="966"/>
        <v>#REF!</v>
      </c>
      <c r="AF841" s="28"/>
      <c r="AG841" s="24">
        <v>0.3</v>
      </c>
      <c r="AH841" s="173">
        <f t="shared" si="967"/>
        <v>1</v>
      </c>
      <c r="AI841" s="173"/>
      <c r="AJ841" s="173">
        <f t="shared" si="968"/>
        <v>-0.7</v>
      </c>
      <c r="AK841" s="134">
        <f t="shared" si="969"/>
        <v>0.05</v>
      </c>
      <c r="AL841" s="174">
        <f t="shared" ref="AL841:AU841" si="974">M841</f>
        <v>0</v>
      </c>
      <c r="AM841" s="174">
        <f t="shared" si="974"/>
        <v>0.4</v>
      </c>
      <c r="AN841" s="174">
        <f t="shared" si="974"/>
        <v>0.566666666666667</v>
      </c>
      <c r="AO841" s="174">
        <f t="shared" si="974"/>
        <v>0</v>
      </c>
      <c r="AP841" s="174">
        <f t="shared" si="974"/>
        <v>0</v>
      </c>
      <c r="AQ841" s="174">
        <f t="shared" si="974"/>
        <v>0</v>
      </c>
      <c r="AR841" s="174">
        <f t="shared" si="974"/>
        <v>0.0333333333333333</v>
      </c>
      <c r="AS841" s="174">
        <f t="shared" si="974"/>
        <v>0</v>
      </c>
      <c r="AT841" s="174">
        <f t="shared" si="974"/>
        <v>0</v>
      </c>
      <c r="AU841" s="174">
        <f t="shared" si="974"/>
        <v>0</v>
      </c>
      <c r="AV841" s="175">
        <f t="shared" si="971"/>
        <v>1</v>
      </c>
      <c r="AW841" s="176" t="e">
        <f>#REF!/1000</f>
        <v>#REF!</v>
      </c>
      <c r="AX841" s="176" t="e">
        <f>#REF!/1000</f>
        <v>#REF!</v>
      </c>
      <c r="AY841" s="176" t="e">
        <f>#REF!/1000</f>
        <v>#REF!</v>
      </c>
      <c r="AZ841" s="176" t="e">
        <f>#REF!/1000</f>
        <v>#REF!</v>
      </c>
      <c r="BA841" s="176" t="e">
        <f>#REF!/1000</f>
        <v>#REF!</v>
      </c>
      <c r="BB841" s="176" t="e">
        <f>#REF!/1000</f>
        <v>#REF!</v>
      </c>
      <c r="BC841" s="176" t="e">
        <f>#REF!/1000</f>
        <v>#REF!</v>
      </c>
      <c r="BD841" s="176" t="e">
        <f>#REF!/1000</f>
        <v>#REF!</v>
      </c>
      <c r="BE841" s="177" t="e">
        <f>#REF!/1000</f>
        <v>#REF!</v>
      </c>
      <c r="BF841" s="177" t="e">
        <f>#REF!/1000</f>
        <v>#REF!</v>
      </c>
      <c r="BG841" s="178" t="e">
        <f t="shared" si="972"/>
        <v>#REF!</v>
      </c>
    </row>
    <row r="842" ht="16" customHeight="1" spans="1:59">
      <c r="A842" s="22">
        <v>836</v>
      </c>
      <c r="B842" s="39" t="s">
        <v>6682</v>
      </c>
      <c r="C842" s="68" t="s">
        <v>6683</v>
      </c>
      <c r="D842" s="22">
        <v>194</v>
      </c>
      <c r="E842" s="22">
        <v>12</v>
      </c>
      <c r="F842" s="144">
        <v>84406</v>
      </c>
      <c r="G842" s="144" t="s">
        <v>3688</v>
      </c>
      <c r="H842" s="144" t="s">
        <v>3699</v>
      </c>
      <c r="I842" s="144" t="s">
        <v>5317</v>
      </c>
      <c r="J842" s="144" t="s">
        <v>5314</v>
      </c>
      <c r="K842" s="144">
        <f t="shared" si="962"/>
        <v>0.1</v>
      </c>
      <c r="L842" s="157">
        <v>1.2</v>
      </c>
      <c r="M842" s="171">
        <v>0.5</v>
      </c>
      <c r="N842" s="171">
        <v>0.05</v>
      </c>
      <c r="O842" s="171"/>
      <c r="P842" s="171">
        <v>0.22</v>
      </c>
      <c r="Q842" s="171"/>
      <c r="R842" s="171"/>
      <c r="S842" s="171">
        <v>0.1</v>
      </c>
      <c r="T842" s="171">
        <v>0.13</v>
      </c>
      <c r="U842" s="171"/>
      <c r="V842" s="171"/>
      <c r="W842" s="22">
        <v>12</v>
      </c>
      <c r="X842" s="29">
        <v>113.004166666667</v>
      </c>
      <c r="Y842" s="29">
        <v>1356.05</v>
      </c>
      <c r="Z842" s="36">
        <v>350.88</v>
      </c>
      <c r="AA842" s="36">
        <f t="shared" si="963"/>
        <v>12</v>
      </c>
      <c r="AB842" s="29"/>
      <c r="AC842" s="29" t="e">
        <f t="shared" si="964"/>
        <v>#REF!</v>
      </c>
      <c r="AD842" s="29" t="e">
        <f t="shared" si="965"/>
        <v>#REF!</v>
      </c>
      <c r="AE842" s="172" t="e">
        <f t="shared" si="966"/>
        <v>#REF!</v>
      </c>
      <c r="AF842" s="28"/>
      <c r="AG842" s="24">
        <v>1</v>
      </c>
      <c r="AH842" s="173">
        <f t="shared" si="967"/>
        <v>1</v>
      </c>
      <c r="AI842" s="173"/>
      <c r="AJ842" s="173">
        <f t="shared" si="968"/>
        <v>0</v>
      </c>
      <c r="AK842" s="134">
        <f t="shared" si="969"/>
        <v>0.1</v>
      </c>
      <c r="AL842" s="174">
        <f t="shared" ref="AL842:AU842" si="975">M842</f>
        <v>0.5</v>
      </c>
      <c r="AM842" s="174">
        <f t="shared" si="975"/>
        <v>0.05</v>
      </c>
      <c r="AN842" s="174">
        <f t="shared" si="975"/>
        <v>0</v>
      </c>
      <c r="AO842" s="174">
        <f t="shared" si="975"/>
        <v>0.22</v>
      </c>
      <c r="AP842" s="174">
        <f t="shared" si="975"/>
        <v>0</v>
      </c>
      <c r="AQ842" s="174">
        <f t="shared" si="975"/>
        <v>0</v>
      </c>
      <c r="AR842" s="174">
        <f t="shared" si="975"/>
        <v>0.1</v>
      </c>
      <c r="AS842" s="174">
        <f t="shared" si="975"/>
        <v>0.13</v>
      </c>
      <c r="AT842" s="174">
        <f t="shared" si="975"/>
        <v>0</v>
      </c>
      <c r="AU842" s="174">
        <f t="shared" si="975"/>
        <v>0</v>
      </c>
      <c r="AV842" s="175">
        <f t="shared" si="971"/>
        <v>1</v>
      </c>
      <c r="AW842" s="176" t="e">
        <f>#REF!/1000</f>
        <v>#REF!</v>
      </c>
      <c r="AX842" s="176" t="e">
        <f>#REF!/1000</f>
        <v>#REF!</v>
      </c>
      <c r="AY842" s="176" t="e">
        <f>#REF!/1000</f>
        <v>#REF!</v>
      </c>
      <c r="AZ842" s="176" t="e">
        <f>#REF!/1000</f>
        <v>#REF!</v>
      </c>
      <c r="BA842" s="176" t="e">
        <f>#REF!/1000</f>
        <v>#REF!</v>
      </c>
      <c r="BB842" s="176" t="e">
        <f>#REF!/1000</f>
        <v>#REF!</v>
      </c>
      <c r="BC842" s="176" t="e">
        <f>#REF!/1000</f>
        <v>#REF!</v>
      </c>
      <c r="BD842" s="176" t="e">
        <f>#REF!/1000</f>
        <v>#REF!</v>
      </c>
      <c r="BE842" s="177" t="e">
        <f>#REF!/1000</f>
        <v>#REF!</v>
      </c>
      <c r="BF842" s="177" t="e">
        <f>#REF!/1000</f>
        <v>#REF!</v>
      </c>
      <c r="BG842" s="178" t="e">
        <f t="shared" si="972"/>
        <v>#REF!</v>
      </c>
    </row>
    <row r="843" ht="16" customHeight="1" spans="1:59">
      <c r="A843" s="22">
        <v>837</v>
      </c>
      <c r="B843" s="39" t="s">
        <v>6684</v>
      </c>
      <c r="C843" s="68" t="s">
        <v>6685</v>
      </c>
      <c r="D843" s="22">
        <v>194</v>
      </c>
      <c r="E843" s="22">
        <v>20</v>
      </c>
      <c r="F843" s="144">
        <v>84404</v>
      </c>
      <c r="G843" s="144" t="s">
        <v>3688</v>
      </c>
      <c r="H843" s="144" t="s">
        <v>3699</v>
      </c>
      <c r="I843" s="144" t="s">
        <v>5317</v>
      </c>
      <c r="J843" s="144" t="s">
        <v>5314</v>
      </c>
      <c r="K843" s="144">
        <f t="shared" si="962"/>
        <v>0.1</v>
      </c>
      <c r="L843" s="157">
        <v>2</v>
      </c>
      <c r="M843" s="171">
        <v>0.5</v>
      </c>
      <c r="N843" s="171">
        <v>0.05</v>
      </c>
      <c r="O843" s="171"/>
      <c r="P843" s="171">
        <v>0.22</v>
      </c>
      <c r="Q843" s="171"/>
      <c r="R843" s="171"/>
      <c r="S843" s="171">
        <v>0.1</v>
      </c>
      <c r="T843" s="171">
        <v>0.13</v>
      </c>
      <c r="U843" s="171"/>
      <c r="V843" s="171"/>
      <c r="W843" s="22">
        <v>20</v>
      </c>
      <c r="X843" s="29">
        <v>113.004</v>
      </c>
      <c r="Y843" s="29">
        <v>2260.08</v>
      </c>
      <c r="Z843" s="36">
        <v>584.8</v>
      </c>
      <c r="AA843" s="36">
        <f t="shared" si="963"/>
        <v>20</v>
      </c>
      <c r="AB843" s="29"/>
      <c r="AC843" s="29" t="e">
        <f t="shared" si="964"/>
        <v>#REF!</v>
      </c>
      <c r="AD843" s="29" t="e">
        <f t="shared" si="965"/>
        <v>#REF!</v>
      </c>
      <c r="AE843" s="172" t="e">
        <f t="shared" si="966"/>
        <v>#REF!</v>
      </c>
      <c r="AF843" s="28"/>
      <c r="AG843" s="24">
        <v>1</v>
      </c>
      <c r="AH843" s="173">
        <f t="shared" si="967"/>
        <v>1</v>
      </c>
      <c r="AI843" s="173"/>
      <c r="AJ843" s="173">
        <f t="shared" si="968"/>
        <v>0</v>
      </c>
      <c r="AK843" s="134">
        <f t="shared" si="969"/>
        <v>0.1</v>
      </c>
      <c r="AL843" s="174">
        <f t="shared" ref="AL843:AU843" si="976">M843</f>
        <v>0.5</v>
      </c>
      <c r="AM843" s="174">
        <f t="shared" si="976"/>
        <v>0.05</v>
      </c>
      <c r="AN843" s="174">
        <f t="shared" si="976"/>
        <v>0</v>
      </c>
      <c r="AO843" s="174">
        <f t="shared" si="976"/>
        <v>0.22</v>
      </c>
      <c r="AP843" s="174">
        <f t="shared" si="976"/>
        <v>0</v>
      </c>
      <c r="AQ843" s="174">
        <f t="shared" si="976"/>
        <v>0</v>
      </c>
      <c r="AR843" s="174">
        <f t="shared" si="976"/>
        <v>0.1</v>
      </c>
      <c r="AS843" s="174">
        <f t="shared" si="976"/>
        <v>0.13</v>
      </c>
      <c r="AT843" s="174">
        <f t="shared" si="976"/>
        <v>0</v>
      </c>
      <c r="AU843" s="174">
        <f t="shared" si="976"/>
        <v>0</v>
      </c>
      <c r="AV843" s="175">
        <f t="shared" si="971"/>
        <v>1</v>
      </c>
      <c r="AW843" s="176" t="e">
        <f>#REF!/1000</f>
        <v>#REF!</v>
      </c>
      <c r="AX843" s="176" t="e">
        <f>#REF!/1000</f>
        <v>#REF!</v>
      </c>
      <c r="AY843" s="176" t="e">
        <f>#REF!/1000</f>
        <v>#REF!</v>
      </c>
      <c r="AZ843" s="176" t="e">
        <f>#REF!/1000</f>
        <v>#REF!</v>
      </c>
      <c r="BA843" s="176" t="e">
        <f>#REF!/1000</f>
        <v>#REF!</v>
      </c>
      <c r="BB843" s="176" t="e">
        <f>#REF!/1000</f>
        <v>#REF!</v>
      </c>
      <c r="BC843" s="176" t="e">
        <f>#REF!/1000</f>
        <v>#REF!</v>
      </c>
      <c r="BD843" s="176" t="e">
        <f>#REF!/1000</f>
        <v>#REF!</v>
      </c>
      <c r="BE843" s="177" t="e">
        <f>#REF!/1000</f>
        <v>#REF!</v>
      </c>
      <c r="BF843" s="177" t="e">
        <f>#REF!/1000</f>
        <v>#REF!</v>
      </c>
      <c r="BG843" s="178" t="e">
        <f t="shared" si="972"/>
        <v>#REF!</v>
      </c>
    </row>
    <row r="844" ht="16" customHeight="1" spans="1:59">
      <c r="A844" s="22">
        <v>838</v>
      </c>
      <c r="B844" s="39" t="s">
        <v>6686</v>
      </c>
      <c r="C844" s="68" t="s">
        <v>6687</v>
      </c>
      <c r="D844" s="22">
        <v>194</v>
      </c>
      <c r="E844" s="22">
        <v>10</v>
      </c>
      <c r="F844" s="144">
        <v>84402</v>
      </c>
      <c r="G844" s="144" t="s">
        <v>3688</v>
      </c>
      <c r="H844" s="144" t="s">
        <v>3699</v>
      </c>
      <c r="I844" s="144" t="s">
        <v>5317</v>
      </c>
      <c r="J844" s="144" t="s">
        <v>5314</v>
      </c>
      <c r="K844" s="144">
        <f t="shared" si="962"/>
        <v>0.1</v>
      </c>
      <c r="L844" s="157">
        <v>1</v>
      </c>
      <c r="M844" s="171">
        <v>0.5</v>
      </c>
      <c r="N844" s="171">
        <v>0.05</v>
      </c>
      <c r="O844" s="171"/>
      <c r="P844" s="171">
        <v>0.22</v>
      </c>
      <c r="Q844" s="171"/>
      <c r="R844" s="171"/>
      <c r="S844" s="171">
        <v>0.1</v>
      </c>
      <c r="T844" s="171">
        <v>0.13</v>
      </c>
      <c r="U844" s="171"/>
      <c r="V844" s="171"/>
      <c r="W844" s="22">
        <v>10</v>
      </c>
      <c r="X844" s="29">
        <v>113.004</v>
      </c>
      <c r="Y844" s="29">
        <v>1130.04</v>
      </c>
      <c r="Z844" s="36">
        <v>292.4</v>
      </c>
      <c r="AA844" s="36">
        <f t="shared" si="963"/>
        <v>10</v>
      </c>
      <c r="AB844" s="29"/>
      <c r="AC844" s="29" t="e">
        <f t="shared" si="964"/>
        <v>#REF!</v>
      </c>
      <c r="AD844" s="29" t="e">
        <f t="shared" si="965"/>
        <v>#REF!</v>
      </c>
      <c r="AE844" s="172" t="e">
        <f t="shared" si="966"/>
        <v>#REF!</v>
      </c>
      <c r="AF844" s="28"/>
      <c r="AG844" s="24">
        <v>1</v>
      </c>
      <c r="AH844" s="173">
        <f t="shared" si="967"/>
        <v>1</v>
      </c>
      <c r="AI844" s="173"/>
      <c r="AJ844" s="173">
        <f t="shared" si="968"/>
        <v>0</v>
      </c>
      <c r="AK844" s="134">
        <f t="shared" si="969"/>
        <v>0.1</v>
      </c>
      <c r="AL844" s="174">
        <f t="shared" ref="AL844:AU844" si="977">M844</f>
        <v>0.5</v>
      </c>
      <c r="AM844" s="174">
        <f t="shared" si="977"/>
        <v>0.05</v>
      </c>
      <c r="AN844" s="174">
        <f t="shared" si="977"/>
        <v>0</v>
      </c>
      <c r="AO844" s="174">
        <f t="shared" si="977"/>
        <v>0.22</v>
      </c>
      <c r="AP844" s="174">
        <f t="shared" si="977"/>
        <v>0</v>
      </c>
      <c r="AQ844" s="174">
        <f t="shared" si="977"/>
        <v>0</v>
      </c>
      <c r="AR844" s="174">
        <f t="shared" si="977"/>
        <v>0.1</v>
      </c>
      <c r="AS844" s="174">
        <f t="shared" si="977"/>
        <v>0.13</v>
      </c>
      <c r="AT844" s="174">
        <f t="shared" si="977"/>
        <v>0</v>
      </c>
      <c r="AU844" s="174">
        <f t="shared" si="977"/>
        <v>0</v>
      </c>
      <c r="AV844" s="175">
        <f t="shared" si="971"/>
        <v>1</v>
      </c>
      <c r="AW844" s="176" t="e">
        <f>#REF!/1000</f>
        <v>#REF!</v>
      </c>
      <c r="AX844" s="176" t="e">
        <f>#REF!/1000</f>
        <v>#REF!</v>
      </c>
      <c r="AY844" s="176" t="e">
        <f>#REF!/1000</f>
        <v>#REF!</v>
      </c>
      <c r="AZ844" s="176" t="e">
        <f>#REF!/1000</f>
        <v>#REF!</v>
      </c>
      <c r="BA844" s="176" t="e">
        <f>#REF!/1000</f>
        <v>#REF!</v>
      </c>
      <c r="BB844" s="176" t="e">
        <f>#REF!/1000</f>
        <v>#REF!</v>
      </c>
      <c r="BC844" s="176" t="e">
        <f>#REF!/1000</f>
        <v>#REF!</v>
      </c>
      <c r="BD844" s="176" t="e">
        <f>#REF!/1000</f>
        <v>#REF!</v>
      </c>
      <c r="BE844" s="177" t="e">
        <f>#REF!/1000</f>
        <v>#REF!</v>
      </c>
      <c r="BF844" s="177" t="e">
        <f>#REF!/1000</f>
        <v>#REF!</v>
      </c>
      <c r="BG844" s="178" t="e">
        <f t="shared" si="972"/>
        <v>#REF!</v>
      </c>
    </row>
    <row r="845" ht="16" customHeight="1" spans="1:59">
      <c r="A845" s="22">
        <v>839</v>
      </c>
      <c r="B845" s="39" t="s">
        <v>6688</v>
      </c>
      <c r="C845" s="68" t="s">
        <v>6689</v>
      </c>
      <c r="D845" s="22">
        <v>194</v>
      </c>
      <c r="E845" s="22">
        <v>8</v>
      </c>
      <c r="F845" s="144">
        <v>84403</v>
      </c>
      <c r="G845" s="144" t="s">
        <v>3688</v>
      </c>
      <c r="H845" s="144" t="s">
        <v>3699</v>
      </c>
      <c r="I845" s="144" t="s">
        <v>5317</v>
      </c>
      <c r="J845" s="144" t="s">
        <v>5314</v>
      </c>
      <c r="K845" s="144">
        <f t="shared" si="962"/>
        <v>0.1</v>
      </c>
      <c r="L845" s="157">
        <v>0.8</v>
      </c>
      <c r="M845" s="171">
        <v>0.5</v>
      </c>
      <c r="N845" s="171">
        <v>0.05</v>
      </c>
      <c r="O845" s="171"/>
      <c r="P845" s="171">
        <v>0.2</v>
      </c>
      <c r="Q845" s="171"/>
      <c r="R845" s="171"/>
      <c r="S845" s="171">
        <v>0.1</v>
      </c>
      <c r="T845" s="171">
        <v>0.15</v>
      </c>
      <c r="U845" s="171"/>
      <c r="V845" s="171"/>
      <c r="W845" s="22">
        <v>8</v>
      </c>
      <c r="X845" s="29">
        <v>113.00375</v>
      </c>
      <c r="Y845" s="29">
        <v>904.03</v>
      </c>
      <c r="Z845" s="36">
        <v>233.92</v>
      </c>
      <c r="AA845" s="36">
        <f t="shared" si="963"/>
        <v>8</v>
      </c>
      <c r="AB845" s="29"/>
      <c r="AC845" s="29" t="e">
        <f t="shared" si="964"/>
        <v>#REF!</v>
      </c>
      <c r="AD845" s="29" t="e">
        <f t="shared" si="965"/>
        <v>#REF!</v>
      </c>
      <c r="AE845" s="172" t="e">
        <f t="shared" si="966"/>
        <v>#REF!</v>
      </c>
      <c r="AF845" s="28"/>
      <c r="AG845" s="24">
        <v>0.2</v>
      </c>
      <c r="AH845" s="173">
        <f t="shared" si="967"/>
        <v>1</v>
      </c>
      <c r="AI845" s="173">
        <v>0.2</v>
      </c>
      <c r="AJ845" s="173">
        <f t="shared" si="968"/>
        <v>-0.8</v>
      </c>
      <c r="AK845" s="134">
        <f t="shared" si="969"/>
        <v>0.1</v>
      </c>
      <c r="AL845" s="174">
        <f t="shared" ref="AL845:AU845" si="978">M845</f>
        <v>0.5</v>
      </c>
      <c r="AM845" s="174">
        <f t="shared" si="978"/>
        <v>0.05</v>
      </c>
      <c r="AN845" s="174">
        <f t="shared" si="978"/>
        <v>0</v>
      </c>
      <c r="AO845" s="174">
        <f t="shared" si="978"/>
        <v>0.2</v>
      </c>
      <c r="AP845" s="174">
        <f t="shared" si="978"/>
        <v>0</v>
      </c>
      <c r="AQ845" s="174">
        <f t="shared" si="978"/>
        <v>0</v>
      </c>
      <c r="AR845" s="174">
        <f t="shared" si="978"/>
        <v>0.1</v>
      </c>
      <c r="AS845" s="174">
        <f t="shared" si="978"/>
        <v>0.15</v>
      </c>
      <c r="AT845" s="174">
        <f t="shared" si="978"/>
        <v>0</v>
      </c>
      <c r="AU845" s="174">
        <f t="shared" si="978"/>
        <v>0</v>
      </c>
      <c r="AV845" s="175">
        <f t="shared" si="971"/>
        <v>1</v>
      </c>
      <c r="AW845" s="176" t="e">
        <f>#REF!/1000</f>
        <v>#REF!</v>
      </c>
      <c r="AX845" s="176" t="e">
        <f>#REF!/1000</f>
        <v>#REF!</v>
      </c>
      <c r="AY845" s="176" t="e">
        <f>#REF!/1000</f>
        <v>#REF!</v>
      </c>
      <c r="AZ845" s="176" t="e">
        <f>#REF!/1000</f>
        <v>#REF!</v>
      </c>
      <c r="BA845" s="176" t="e">
        <f>#REF!/1000</f>
        <v>#REF!</v>
      </c>
      <c r="BB845" s="176" t="e">
        <f>#REF!/1000</f>
        <v>#REF!</v>
      </c>
      <c r="BC845" s="176" t="e">
        <f>#REF!/1000</f>
        <v>#REF!</v>
      </c>
      <c r="BD845" s="176" t="e">
        <f>#REF!/1000</f>
        <v>#REF!</v>
      </c>
      <c r="BE845" s="177" t="e">
        <f>#REF!/1000</f>
        <v>#REF!</v>
      </c>
      <c r="BF845" s="177" t="e">
        <f>#REF!/1000</f>
        <v>#REF!</v>
      </c>
      <c r="BG845" s="178" t="e">
        <f t="shared" si="972"/>
        <v>#REF!</v>
      </c>
    </row>
    <row r="846" ht="16" customHeight="1" spans="1:59">
      <c r="A846" s="22">
        <v>840</v>
      </c>
      <c r="B846" s="39" t="s">
        <v>6690</v>
      </c>
      <c r="C846" s="68" t="s">
        <v>6691</v>
      </c>
      <c r="D846" s="22">
        <v>194</v>
      </c>
      <c r="E846" s="22">
        <v>8</v>
      </c>
      <c r="F846" s="144">
        <v>84405</v>
      </c>
      <c r="G846" s="144" t="s">
        <v>3688</v>
      </c>
      <c r="H846" s="144" t="s">
        <v>3699</v>
      </c>
      <c r="I846" s="144" t="s">
        <v>5317</v>
      </c>
      <c r="J846" s="144" t="s">
        <v>5314</v>
      </c>
      <c r="K846" s="144">
        <f t="shared" si="962"/>
        <v>0.1</v>
      </c>
      <c r="L846" s="157">
        <v>0.8</v>
      </c>
      <c r="M846" s="171">
        <v>0.5</v>
      </c>
      <c r="N846" s="171">
        <v>0.05</v>
      </c>
      <c r="O846" s="171"/>
      <c r="P846" s="171">
        <v>0.22</v>
      </c>
      <c r="Q846" s="171"/>
      <c r="R846" s="171"/>
      <c r="S846" s="171">
        <v>0.1</v>
      </c>
      <c r="T846" s="171">
        <v>0.13</v>
      </c>
      <c r="U846" s="171"/>
      <c r="V846" s="171"/>
      <c r="W846" s="22">
        <v>8</v>
      </c>
      <c r="X846" s="29">
        <v>113.00375</v>
      </c>
      <c r="Y846" s="29">
        <v>904.03</v>
      </c>
      <c r="Z846" s="36">
        <v>233.92</v>
      </c>
      <c r="AA846" s="36">
        <f t="shared" si="963"/>
        <v>8</v>
      </c>
      <c r="AB846" s="29"/>
      <c r="AC846" s="29" t="e">
        <f t="shared" si="964"/>
        <v>#REF!</v>
      </c>
      <c r="AD846" s="29" t="e">
        <f t="shared" si="965"/>
        <v>#REF!</v>
      </c>
      <c r="AE846" s="172" t="e">
        <f t="shared" si="966"/>
        <v>#REF!</v>
      </c>
      <c r="AF846" s="28"/>
      <c r="AG846" s="24">
        <v>1</v>
      </c>
      <c r="AH846" s="173">
        <f t="shared" si="967"/>
        <v>1</v>
      </c>
      <c r="AI846" s="173"/>
      <c r="AJ846" s="173">
        <f t="shared" si="968"/>
        <v>0</v>
      </c>
      <c r="AK846" s="134">
        <f t="shared" si="969"/>
        <v>0.1</v>
      </c>
      <c r="AL846" s="174">
        <f t="shared" ref="AL846:AU846" si="979">M846</f>
        <v>0.5</v>
      </c>
      <c r="AM846" s="174">
        <f t="shared" si="979"/>
        <v>0.05</v>
      </c>
      <c r="AN846" s="174">
        <f t="shared" si="979"/>
        <v>0</v>
      </c>
      <c r="AO846" s="174">
        <f t="shared" si="979"/>
        <v>0.22</v>
      </c>
      <c r="AP846" s="174">
        <f t="shared" si="979"/>
        <v>0</v>
      </c>
      <c r="AQ846" s="174">
        <f t="shared" si="979"/>
        <v>0</v>
      </c>
      <c r="AR846" s="174">
        <f t="shared" si="979"/>
        <v>0.1</v>
      </c>
      <c r="AS846" s="174">
        <f t="shared" si="979"/>
        <v>0.13</v>
      </c>
      <c r="AT846" s="174">
        <f t="shared" si="979"/>
        <v>0</v>
      </c>
      <c r="AU846" s="174">
        <f t="shared" si="979"/>
        <v>0</v>
      </c>
      <c r="AV846" s="175">
        <f t="shared" si="971"/>
        <v>1</v>
      </c>
      <c r="AW846" s="176" t="e">
        <f>#REF!/1000</f>
        <v>#REF!</v>
      </c>
      <c r="AX846" s="176" t="e">
        <f>#REF!/1000</f>
        <v>#REF!</v>
      </c>
      <c r="AY846" s="176" t="e">
        <f>#REF!/1000</f>
        <v>#REF!</v>
      </c>
      <c r="AZ846" s="176" t="e">
        <f>#REF!/1000</f>
        <v>#REF!</v>
      </c>
      <c r="BA846" s="176" t="e">
        <f>#REF!/1000</f>
        <v>#REF!</v>
      </c>
      <c r="BB846" s="176" t="e">
        <f>#REF!/1000</f>
        <v>#REF!</v>
      </c>
      <c r="BC846" s="176" t="e">
        <f>#REF!/1000</f>
        <v>#REF!</v>
      </c>
      <c r="BD846" s="176" t="e">
        <f>#REF!/1000</f>
        <v>#REF!</v>
      </c>
      <c r="BE846" s="177" t="e">
        <f>#REF!/1000</f>
        <v>#REF!</v>
      </c>
      <c r="BF846" s="177" t="e">
        <f>#REF!/1000</f>
        <v>#REF!</v>
      </c>
      <c r="BG846" s="178" t="e">
        <f t="shared" si="972"/>
        <v>#REF!</v>
      </c>
    </row>
    <row r="847" ht="16" customHeight="1" spans="1:59">
      <c r="A847" s="22">
        <v>841</v>
      </c>
      <c r="B847" s="39" t="s">
        <v>6692</v>
      </c>
      <c r="C847" s="68" t="s">
        <v>6693</v>
      </c>
      <c r="D847" s="22">
        <v>123</v>
      </c>
      <c r="E847" s="22">
        <v>5</v>
      </c>
      <c r="F847" s="144">
        <v>83846</v>
      </c>
      <c r="G847" s="144" t="s">
        <v>3688</v>
      </c>
      <c r="H847" s="144" t="s">
        <v>5312</v>
      </c>
      <c r="I847" s="144" t="s">
        <v>5317</v>
      </c>
      <c r="J847" s="144" t="s">
        <v>5314</v>
      </c>
      <c r="K847" s="144">
        <f t="shared" si="962"/>
        <v>0.1</v>
      </c>
      <c r="L847" s="157">
        <v>0.5</v>
      </c>
      <c r="M847" s="171">
        <v>0.5</v>
      </c>
      <c r="N847" s="171">
        <v>0.05</v>
      </c>
      <c r="O847" s="171"/>
      <c r="P847" s="171">
        <v>0.22</v>
      </c>
      <c r="Q847" s="171"/>
      <c r="R847" s="171"/>
      <c r="S847" s="171">
        <v>0.1</v>
      </c>
      <c r="T847" s="171">
        <v>0.13</v>
      </c>
      <c r="U847" s="171"/>
      <c r="V847" s="171"/>
      <c r="W847" s="22">
        <v>5</v>
      </c>
      <c r="X847" s="29">
        <v>90.38</v>
      </c>
      <c r="Y847" s="29">
        <v>451.9</v>
      </c>
      <c r="Z847" s="36">
        <v>131.55</v>
      </c>
      <c r="AA847" s="36">
        <f t="shared" si="963"/>
        <v>5</v>
      </c>
      <c r="AB847" s="29"/>
      <c r="AC847" s="29" t="e">
        <f t="shared" si="964"/>
        <v>#REF!</v>
      </c>
      <c r="AD847" s="29" t="e">
        <f t="shared" si="965"/>
        <v>#REF!</v>
      </c>
      <c r="AE847" s="172" t="e">
        <f t="shared" si="966"/>
        <v>#REF!</v>
      </c>
      <c r="AF847" s="28"/>
      <c r="AG847" s="24">
        <v>1</v>
      </c>
      <c r="AH847" s="173">
        <f t="shared" si="967"/>
        <v>1</v>
      </c>
      <c r="AI847" s="173"/>
      <c r="AJ847" s="173">
        <f t="shared" si="968"/>
        <v>0</v>
      </c>
      <c r="AK847" s="134">
        <f t="shared" si="969"/>
        <v>0.1</v>
      </c>
      <c r="AL847" s="174">
        <f t="shared" ref="AL847:AU847" si="980">M847</f>
        <v>0.5</v>
      </c>
      <c r="AM847" s="174">
        <f t="shared" si="980"/>
        <v>0.05</v>
      </c>
      <c r="AN847" s="174">
        <f t="shared" si="980"/>
        <v>0</v>
      </c>
      <c r="AO847" s="174">
        <f t="shared" si="980"/>
        <v>0.22</v>
      </c>
      <c r="AP847" s="174">
        <f t="shared" si="980"/>
        <v>0</v>
      </c>
      <c r="AQ847" s="174">
        <f t="shared" si="980"/>
        <v>0</v>
      </c>
      <c r="AR847" s="174">
        <f t="shared" si="980"/>
        <v>0.1</v>
      </c>
      <c r="AS847" s="174">
        <f t="shared" si="980"/>
        <v>0.13</v>
      </c>
      <c r="AT847" s="174">
        <f t="shared" si="980"/>
        <v>0</v>
      </c>
      <c r="AU847" s="174">
        <f t="shared" si="980"/>
        <v>0</v>
      </c>
      <c r="AV847" s="175">
        <f t="shared" si="971"/>
        <v>1</v>
      </c>
      <c r="AW847" s="176" t="e">
        <f>#REF!/1000</f>
        <v>#REF!</v>
      </c>
      <c r="AX847" s="176" t="e">
        <f>#REF!/1000</f>
        <v>#REF!</v>
      </c>
      <c r="AY847" s="176" t="e">
        <f>#REF!/1000</f>
        <v>#REF!</v>
      </c>
      <c r="AZ847" s="176" t="e">
        <f>#REF!/1000</f>
        <v>#REF!</v>
      </c>
      <c r="BA847" s="176" t="e">
        <f>#REF!/1000</f>
        <v>#REF!</v>
      </c>
      <c r="BB847" s="176" t="e">
        <f>#REF!/1000</f>
        <v>#REF!</v>
      </c>
      <c r="BC847" s="176" t="e">
        <f>#REF!/1000</f>
        <v>#REF!</v>
      </c>
      <c r="BD847" s="176" t="e">
        <f>#REF!/1000</f>
        <v>#REF!</v>
      </c>
      <c r="BE847" s="177" t="e">
        <f>#REF!/1000</f>
        <v>#REF!</v>
      </c>
      <c r="BF847" s="177" t="e">
        <f>#REF!/1000</f>
        <v>#REF!</v>
      </c>
      <c r="BG847" s="178" t="e">
        <f t="shared" si="972"/>
        <v>#REF!</v>
      </c>
    </row>
    <row r="848" ht="16" customHeight="1" spans="1:59">
      <c r="A848" s="22">
        <v>842</v>
      </c>
      <c r="B848" s="39" t="s">
        <v>6694</v>
      </c>
      <c r="C848" s="68" t="s">
        <v>6695</v>
      </c>
      <c r="D848" s="22">
        <v>194</v>
      </c>
      <c r="E848" s="22">
        <v>2</v>
      </c>
      <c r="F848" s="144">
        <v>84314</v>
      </c>
      <c r="G848" s="144" t="s">
        <v>3688</v>
      </c>
      <c r="H848" s="144" t="s">
        <v>3699</v>
      </c>
      <c r="I848" s="144" t="s">
        <v>5317</v>
      </c>
      <c r="J848" s="144" t="s">
        <v>5314</v>
      </c>
      <c r="K848" s="144">
        <f t="shared" si="962"/>
        <v>1.5</v>
      </c>
      <c r="L848" s="157">
        <v>3</v>
      </c>
      <c r="M848" s="171"/>
      <c r="N848" s="171">
        <v>0.4</v>
      </c>
      <c r="O848" s="171">
        <v>0.05</v>
      </c>
      <c r="P848" s="171">
        <v>0.3</v>
      </c>
      <c r="Q848" s="171"/>
      <c r="R848" s="171">
        <v>0.1</v>
      </c>
      <c r="S848" s="171">
        <v>0.15</v>
      </c>
      <c r="T848" s="171"/>
      <c r="U848" s="171"/>
      <c r="V848" s="171"/>
      <c r="W848" s="22">
        <v>2</v>
      </c>
      <c r="X848" s="29">
        <v>88.19</v>
      </c>
      <c r="Y848" s="29">
        <v>176.38</v>
      </c>
      <c r="Z848" s="36">
        <v>50.68</v>
      </c>
      <c r="AA848" s="36">
        <f t="shared" si="963"/>
        <v>2</v>
      </c>
      <c r="AB848" s="29"/>
      <c r="AC848" s="29" t="e">
        <f t="shared" si="964"/>
        <v>#REF!</v>
      </c>
      <c r="AD848" s="29" t="e">
        <f t="shared" si="965"/>
        <v>#REF!</v>
      </c>
      <c r="AE848" s="172" t="e">
        <f t="shared" si="966"/>
        <v>#REF!</v>
      </c>
      <c r="AF848" s="28"/>
      <c r="AG848" s="24">
        <v>3</v>
      </c>
      <c r="AH848" s="173">
        <f t="shared" si="967"/>
        <v>1</v>
      </c>
      <c r="AI848" s="173"/>
      <c r="AJ848" s="173">
        <f t="shared" si="968"/>
        <v>2</v>
      </c>
      <c r="AK848" s="134">
        <f t="shared" si="969"/>
        <v>1.5</v>
      </c>
      <c r="AL848" s="174">
        <f t="shared" ref="AL848:AU848" si="981">M848</f>
        <v>0</v>
      </c>
      <c r="AM848" s="174">
        <f t="shared" si="981"/>
        <v>0.4</v>
      </c>
      <c r="AN848" s="174">
        <f t="shared" si="981"/>
        <v>0.05</v>
      </c>
      <c r="AO848" s="174">
        <f t="shared" si="981"/>
        <v>0.3</v>
      </c>
      <c r="AP848" s="174">
        <f t="shared" si="981"/>
        <v>0</v>
      </c>
      <c r="AQ848" s="174">
        <f t="shared" si="981"/>
        <v>0.1</v>
      </c>
      <c r="AR848" s="174">
        <f t="shared" si="981"/>
        <v>0.15</v>
      </c>
      <c r="AS848" s="174">
        <f t="shared" si="981"/>
        <v>0</v>
      </c>
      <c r="AT848" s="174">
        <f t="shared" si="981"/>
        <v>0</v>
      </c>
      <c r="AU848" s="174">
        <f t="shared" si="981"/>
        <v>0</v>
      </c>
      <c r="AV848" s="175">
        <f t="shared" si="971"/>
        <v>1</v>
      </c>
      <c r="AW848" s="176" t="e">
        <f>#REF!/1000</f>
        <v>#REF!</v>
      </c>
      <c r="AX848" s="176" t="e">
        <f>#REF!/1000</f>
        <v>#REF!</v>
      </c>
      <c r="AY848" s="176" t="e">
        <f>#REF!/1000</f>
        <v>#REF!</v>
      </c>
      <c r="AZ848" s="176" t="e">
        <f>#REF!/1000</f>
        <v>#REF!</v>
      </c>
      <c r="BA848" s="176" t="e">
        <f>#REF!/1000</f>
        <v>#REF!</v>
      </c>
      <c r="BB848" s="176" t="e">
        <f>#REF!/1000</f>
        <v>#REF!</v>
      </c>
      <c r="BC848" s="176" t="e">
        <f>#REF!/1000</f>
        <v>#REF!</v>
      </c>
      <c r="BD848" s="176" t="e">
        <f>#REF!/1000</f>
        <v>#REF!</v>
      </c>
      <c r="BE848" s="177" t="e">
        <f>#REF!/1000</f>
        <v>#REF!</v>
      </c>
      <c r="BF848" s="177" t="e">
        <f>#REF!/1000</f>
        <v>#REF!</v>
      </c>
      <c r="BG848" s="178" t="e">
        <f t="shared" si="972"/>
        <v>#REF!</v>
      </c>
    </row>
    <row r="849" ht="16" customHeight="1" spans="1:59">
      <c r="A849" s="22">
        <v>843</v>
      </c>
      <c r="B849" s="39" t="s">
        <v>6696</v>
      </c>
      <c r="C849" s="68" t="s">
        <v>6697</v>
      </c>
      <c r="D849" s="22">
        <v>194</v>
      </c>
      <c r="E849" s="22">
        <v>2</v>
      </c>
      <c r="F849" s="144">
        <v>84627</v>
      </c>
      <c r="G849" s="144" t="s">
        <v>3688</v>
      </c>
      <c r="H849" s="144" t="s">
        <v>5312</v>
      </c>
      <c r="I849" s="144" t="s">
        <v>5317</v>
      </c>
      <c r="J849" s="144" t="s">
        <v>5314</v>
      </c>
      <c r="K849" s="144">
        <f t="shared" si="962"/>
        <v>0.25</v>
      </c>
      <c r="L849" s="157">
        <v>0.5</v>
      </c>
      <c r="M849" s="171"/>
      <c r="N849" s="171">
        <v>0.72</v>
      </c>
      <c r="O849" s="171"/>
      <c r="P849" s="171"/>
      <c r="Q849" s="171"/>
      <c r="R849" s="171">
        <v>0.14</v>
      </c>
      <c r="S849" s="171">
        <v>0.14</v>
      </c>
      <c r="T849" s="171"/>
      <c r="U849" s="171"/>
      <c r="V849" s="171"/>
      <c r="W849" s="22">
        <v>2</v>
      </c>
      <c r="X849" s="29">
        <v>85.945</v>
      </c>
      <c r="Y849" s="29">
        <v>171.89</v>
      </c>
      <c r="Z849" s="36">
        <v>50.68</v>
      </c>
      <c r="AA849" s="36">
        <f t="shared" si="963"/>
        <v>2</v>
      </c>
      <c r="AB849" s="29"/>
      <c r="AC849" s="29" t="e">
        <f t="shared" si="964"/>
        <v>#REF!</v>
      </c>
      <c r="AD849" s="29" t="e">
        <f t="shared" si="965"/>
        <v>#REF!</v>
      </c>
      <c r="AE849" s="172" t="e">
        <f t="shared" si="966"/>
        <v>#REF!</v>
      </c>
      <c r="AF849" s="28"/>
      <c r="AG849" s="24">
        <v>0.5</v>
      </c>
      <c r="AH849" s="173">
        <f t="shared" si="967"/>
        <v>1</v>
      </c>
      <c r="AI849" s="173"/>
      <c r="AJ849" s="173">
        <f t="shared" si="968"/>
        <v>-0.5</v>
      </c>
      <c r="AK849" s="134">
        <f t="shared" si="969"/>
        <v>0.25</v>
      </c>
      <c r="AL849" s="174">
        <f t="shared" ref="AL849:AU849" si="982">M849</f>
        <v>0</v>
      </c>
      <c r="AM849" s="174">
        <f t="shared" si="982"/>
        <v>0.72</v>
      </c>
      <c r="AN849" s="174">
        <f t="shared" si="982"/>
        <v>0</v>
      </c>
      <c r="AO849" s="174">
        <f t="shared" si="982"/>
        <v>0</v>
      </c>
      <c r="AP849" s="174">
        <f t="shared" si="982"/>
        <v>0</v>
      </c>
      <c r="AQ849" s="174">
        <f t="shared" si="982"/>
        <v>0.14</v>
      </c>
      <c r="AR849" s="174">
        <f t="shared" si="982"/>
        <v>0.14</v>
      </c>
      <c r="AS849" s="174">
        <f t="shared" si="982"/>
        <v>0</v>
      </c>
      <c r="AT849" s="174">
        <f t="shared" si="982"/>
        <v>0</v>
      </c>
      <c r="AU849" s="174">
        <f t="shared" si="982"/>
        <v>0</v>
      </c>
      <c r="AV849" s="175">
        <f t="shared" si="971"/>
        <v>1</v>
      </c>
      <c r="AW849" s="176" t="e">
        <f>#REF!/1000</f>
        <v>#REF!</v>
      </c>
      <c r="AX849" s="176" t="e">
        <f>#REF!/1000</f>
        <v>#REF!</v>
      </c>
      <c r="AY849" s="176" t="e">
        <f>#REF!/1000</f>
        <v>#REF!</v>
      </c>
      <c r="AZ849" s="176" t="e">
        <f>#REF!/1000</f>
        <v>#REF!</v>
      </c>
      <c r="BA849" s="176" t="e">
        <f>#REF!/1000</f>
        <v>#REF!</v>
      </c>
      <c r="BB849" s="176" t="e">
        <f>#REF!/1000</f>
        <v>#REF!</v>
      </c>
      <c r="BC849" s="176" t="e">
        <f>#REF!/1000</f>
        <v>#REF!</v>
      </c>
      <c r="BD849" s="176" t="e">
        <f>#REF!/1000</f>
        <v>#REF!</v>
      </c>
      <c r="BE849" s="177" t="e">
        <f>#REF!/1000</f>
        <v>#REF!</v>
      </c>
      <c r="BF849" s="177" t="e">
        <f>#REF!/1000</f>
        <v>#REF!</v>
      </c>
      <c r="BG849" s="178" t="e">
        <f t="shared" si="972"/>
        <v>#REF!</v>
      </c>
    </row>
    <row r="850" ht="16" customHeight="1" spans="1:59">
      <c r="A850" s="22">
        <v>844</v>
      </c>
      <c r="B850" s="39" t="s">
        <v>6698</v>
      </c>
      <c r="C850" s="68" t="s">
        <v>6699</v>
      </c>
      <c r="D850" s="22">
        <v>145</v>
      </c>
      <c r="E850" s="22">
        <v>1</v>
      </c>
      <c r="F850" s="144">
        <v>83927</v>
      </c>
      <c r="G850" s="144" t="s">
        <v>3688</v>
      </c>
      <c r="H850" s="144" t="s">
        <v>3699</v>
      </c>
      <c r="I850" s="144" t="s">
        <v>5317</v>
      </c>
      <c r="J850" s="144" t="s">
        <v>5314</v>
      </c>
      <c r="K850" s="144">
        <f t="shared" si="962"/>
        <v>0.1</v>
      </c>
      <c r="L850" s="157">
        <v>0.1</v>
      </c>
      <c r="M850" s="171"/>
      <c r="N850" s="171">
        <v>0.1</v>
      </c>
      <c r="O850" s="171">
        <v>0.1</v>
      </c>
      <c r="P850" s="171"/>
      <c r="Q850" s="171"/>
      <c r="R850" s="171">
        <v>0.8</v>
      </c>
      <c r="S850" s="171"/>
      <c r="T850" s="171"/>
      <c r="U850" s="171"/>
      <c r="V850" s="171"/>
      <c r="W850" s="22">
        <v>1</v>
      </c>
      <c r="X850" s="29">
        <v>85.32</v>
      </c>
      <c r="Y850" s="29">
        <v>85.32</v>
      </c>
      <c r="Z850" s="36">
        <v>25.34</v>
      </c>
      <c r="AA850" s="36">
        <f t="shared" si="963"/>
        <v>1</v>
      </c>
      <c r="AB850" s="29"/>
      <c r="AC850" s="29" t="e">
        <f t="shared" si="964"/>
        <v>#REF!</v>
      </c>
      <c r="AD850" s="29" t="e">
        <f t="shared" si="965"/>
        <v>#REF!</v>
      </c>
      <c r="AE850" s="172" t="e">
        <f t="shared" si="966"/>
        <v>#REF!</v>
      </c>
      <c r="AF850" s="28"/>
      <c r="AG850" s="24">
        <v>0.1</v>
      </c>
      <c r="AH850" s="173">
        <f t="shared" si="967"/>
        <v>1</v>
      </c>
      <c r="AI850" s="173"/>
      <c r="AJ850" s="173">
        <f t="shared" si="968"/>
        <v>-0.9</v>
      </c>
      <c r="AK850" s="134">
        <f t="shared" si="969"/>
        <v>0.1</v>
      </c>
      <c r="AL850" s="174">
        <f t="shared" ref="AL850:AU850" si="983">M850</f>
        <v>0</v>
      </c>
      <c r="AM850" s="174">
        <f t="shared" si="983"/>
        <v>0.1</v>
      </c>
      <c r="AN850" s="174">
        <f t="shared" si="983"/>
        <v>0.1</v>
      </c>
      <c r="AO850" s="174">
        <f t="shared" si="983"/>
        <v>0</v>
      </c>
      <c r="AP850" s="174">
        <f t="shared" si="983"/>
        <v>0</v>
      </c>
      <c r="AQ850" s="174">
        <f t="shared" si="983"/>
        <v>0.8</v>
      </c>
      <c r="AR850" s="174">
        <f t="shared" si="983"/>
        <v>0</v>
      </c>
      <c r="AS850" s="174">
        <f t="shared" si="983"/>
        <v>0</v>
      </c>
      <c r="AT850" s="174">
        <f t="shared" si="983"/>
        <v>0</v>
      </c>
      <c r="AU850" s="174">
        <f t="shared" si="983"/>
        <v>0</v>
      </c>
      <c r="AV850" s="175">
        <f t="shared" si="971"/>
        <v>1</v>
      </c>
      <c r="AW850" s="176" t="e">
        <f>#REF!/1000</f>
        <v>#REF!</v>
      </c>
      <c r="AX850" s="176" t="e">
        <f>#REF!/1000</f>
        <v>#REF!</v>
      </c>
      <c r="AY850" s="176" t="e">
        <f>#REF!/1000</f>
        <v>#REF!</v>
      </c>
      <c r="AZ850" s="176" t="e">
        <f>#REF!/1000</f>
        <v>#REF!</v>
      </c>
      <c r="BA850" s="176" t="e">
        <f>#REF!/1000</f>
        <v>#REF!</v>
      </c>
      <c r="BB850" s="176" t="e">
        <f>#REF!/1000</f>
        <v>#REF!</v>
      </c>
      <c r="BC850" s="176" t="e">
        <f>#REF!/1000</f>
        <v>#REF!</v>
      </c>
      <c r="BD850" s="176" t="e">
        <f>#REF!/1000</f>
        <v>#REF!</v>
      </c>
      <c r="BE850" s="177" t="e">
        <f>#REF!/1000</f>
        <v>#REF!</v>
      </c>
      <c r="BF850" s="177" t="e">
        <f>#REF!/1000</f>
        <v>#REF!</v>
      </c>
      <c r="BG850" s="178" t="e">
        <f t="shared" si="972"/>
        <v>#REF!</v>
      </c>
    </row>
    <row r="851" ht="16" customHeight="1" spans="1:59">
      <c r="A851" s="22">
        <v>845</v>
      </c>
      <c r="B851" s="39" t="s">
        <v>6700</v>
      </c>
      <c r="C851" s="68" t="s">
        <v>6701</v>
      </c>
      <c r="D851" s="22">
        <v>194</v>
      </c>
      <c r="E851" s="22">
        <v>4</v>
      </c>
      <c r="F851" s="144">
        <v>84292</v>
      </c>
      <c r="G851" s="144" t="s">
        <v>3688</v>
      </c>
      <c r="H851" s="144" t="s">
        <v>5312</v>
      </c>
      <c r="I851" s="144" t="s">
        <v>5317</v>
      </c>
      <c r="J851" s="144" t="s">
        <v>5314</v>
      </c>
      <c r="K851" s="144">
        <f t="shared" si="962"/>
        <v>0.125</v>
      </c>
      <c r="L851" s="157">
        <v>0.5</v>
      </c>
      <c r="M851" s="171"/>
      <c r="N851" s="171">
        <v>0.72</v>
      </c>
      <c r="O851" s="171"/>
      <c r="P851" s="171"/>
      <c r="Q851" s="171"/>
      <c r="R851" s="171">
        <v>0.14</v>
      </c>
      <c r="S851" s="171">
        <v>0.14</v>
      </c>
      <c r="T851" s="171"/>
      <c r="U851" s="171"/>
      <c r="V851" s="171"/>
      <c r="W851" s="22">
        <v>4</v>
      </c>
      <c r="X851" s="29">
        <v>77.0325</v>
      </c>
      <c r="Y851" s="29">
        <v>308.13</v>
      </c>
      <c r="Z851" s="36">
        <v>89.68</v>
      </c>
      <c r="AA851" s="36">
        <f t="shared" si="963"/>
        <v>4</v>
      </c>
      <c r="AB851" s="29"/>
      <c r="AC851" s="29" t="e">
        <f t="shared" si="964"/>
        <v>#REF!</v>
      </c>
      <c r="AD851" s="29" t="e">
        <f t="shared" si="965"/>
        <v>#REF!</v>
      </c>
      <c r="AE851" s="172" t="e">
        <f t="shared" si="966"/>
        <v>#REF!</v>
      </c>
      <c r="AF851" s="28"/>
      <c r="AG851" s="24">
        <v>0.5</v>
      </c>
      <c r="AH851" s="173">
        <f t="shared" si="967"/>
        <v>1</v>
      </c>
      <c r="AI851" s="173"/>
      <c r="AJ851" s="173">
        <f t="shared" si="968"/>
        <v>-0.5</v>
      </c>
      <c r="AK851" s="134">
        <f t="shared" si="969"/>
        <v>0.125</v>
      </c>
      <c r="AL851" s="174">
        <f t="shared" ref="AL851:AU851" si="984">M851</f>
        <v>0</v>
      </c>
      <c r="AM851" s="174">
        <f t="shared" si="984"/>
        <v>0.72</v>
      </c>
      <c r="AN851" s="174">
        <f t="shared" si="984"/>
        <v>0</v>
      </c>
      <c r="AO851" s="174">
        <f t="shared" si="984"/>
        <v>0</v>
      </c>
      <c r="AP851" s="174">
        <f t="shared" si="984"/>
        <v>0</v>
      </c>
      <c r="AQ851" s="174">
        <f t="shared" si="984"/>
        <v>0.14</v>
      </c>
      <c r="AR851" s="174">
        <f t="shared" si="984"/>
        <v>0.14</v>
      </c>
      <c r="AS851" s="174">
        <f t="shared" si="984"/>
        <v>0</v>
      </c>
      <c r="AT851" s="174">
        <f t="shared" si="984"/>
        <v>0</v>
      </c>
      <c r="AU851" s="174">
        <f t="shared" si="984"/>
        <v>0</v>
      </c>
      <c r="AV851" s="175">
        <f t="shared" si="971"/>
        <v>1</v>
      </c>
      <c r="AW851" s="176" t="e">
        <f>#REF!/1000</f>
        <v>#REF!</v>
      </c>
      <c r="AX851" s="176" t="e">
        <f>#REF!/1000</f>
        <v>#REF!</v>
      </c>
      <c r="AY851" s="176" t="e">
        <f>#REF!/1000</f>
        <v>#REF!</v>
      </c>
      <c r="AZ851" s="176" t="e">
        <f>#REF!/1000</f>
        <v>#REF!</v>
      </c>
      <c r="BA851" s="176" t="e">
        <f>#REF!/1000</f>
        <v>#REF!</v>
      </c>
      <c r="BB851" s="176" t="e">
        <f>#REF!/1000</f>
        <v>#REF!</v>
      </c>
      <c r="BC851" s="176" t="e">
        <f>#REF!/1000</f>
        <v>#REF!</v>
      </c>
      <c r="BD851" s="176" t="e">
        <f>#REF!/1000</f>
        <v>#REF!</v>
      </c>
      <c r="BE851" s="177" t="e">
        <f>#REF!/1000</f>
        <v>#REF!</v>
      </c>
      <c r="BF851" s="177" t="e">
        <f>#REF!/1000</f>
        <v>#REF!</v>
      </c>
      <c r="BG851" s="178" t="e">
        <f t="shared" si="972"/>
        <v>#REF!</v>
      </c>
    </row>
    <row r="852" ht="16" customHeight="1" spans="1:59">
      <c r="A852" s="22">
        <v>846</v>
      </c>
      <c r="B852" s="39" t="s">
        <v>6702</v>
      </c>
      <c r="C852" s="68" t="s">
        <v>6703</v>
      </c>
      <c r="D852" s="22">
        <v>194</v>
      </c>
      <c r="E852" s="22">
        <v>4</v>
      </c>
      <c r="F852" s="144">
        <v>84297</v>
      </c>
      <c r="G852" s="144" t="s">
        <v>3688</v>
      </c>
      <c r="H852" s="144" t="s">
        <v>5312</v>
      </c>
      <c r="I852" s="144" t="s">
        <v>5317</v>
      </c>
      <c r="J852" s="144" t="s">
        <v>5314</v>
      </c>
      <c r="K852" s="144">
        <f t="shared" si="962"/>
        <v>0.125</v>
      </c>
      <c r="L852" s="157">
        <v>0.5</v>
      </c>
      <c r="M852" s="171"/>
      <c r="N852" s="171">
        <v>0.72</v>
      </c>
      <c r="O852" s="171"/>
      <c r="P852" s="171"/>
      <c r="Q852" s="171"/>
      <c r="R852" s="171">
        <v>0.14</v>
      </c>
      <c r="S852" s="171">
        <v>0.14</v>
      </c>
      <c r="T852" s="171"/>
      <c r="U852" s="171"/>
      <c r="V852" s="171"/>
      <c r="W852" s="22">
        <v>4</v>
      </c>
      <c r="X852" s="29">
        <v>75.045</v>
      </c>
      <c r="Y852" s="29">
        <v>300.18</v>
      </c>
      <c r="Z852" s="36">
        <v>89.68</v>
      </c>
      <c r="AA852" s="36">
        <f t="shared" si="963"/>
        <v>4</v>
      </c>
      <c r="AB852" s="29"/>
      <c r="AC852" s="29" t="e">
        <f t="shared" si="964"/>
        <v>#REF!</v>
      </c>
      <c r="AD852" s="29" t="e">
        <f t="shared" si="965"/>
        <v>#REF!</v>
      </c>
      <c r="AE852" s="172" t="e">
        <f t="shared" si="966"/>
        <v>#REF!</v>
      </c>
      <c r="AF852" s="28"/>
      <c r="AG852" s="24">
        <v>0.5</v>
      </c>
      <c r="AH852" s="173">
        <f t="shared" si="967"/>
        <v>1</v>
      </c>
      <c r="AI852" s="173"/>
      <c r="AJ852" s="173">
        <f t="shared" si="968"/>
        <v>-0.5</v>
      </c>
      <c r="AK852" s="134">
        <f t="shared" si="969"/>
        <v>0.125</v>
      </c>
      <c r="AL852" s="174">
        <f t="shared" ref="AL852:AU852" si="985">M852</f>
        <v>0</v>
      </c>
      <c r="AM852" s="174">
        <f t="shared" si="985"/>
        <v>0.72</v>
      </c>
      <c r="AN852" s="174">
        <f t="shared" si="985"/>
        <v>0</v>
      </c>
      <c r="AO852" s="174">
        <f t="shared" si="985"/>
        <v>0</v>
      </c>
      <c r="AP852" s="174">
        <f t="shared" si="985"/>
        <v>0</v>
      </c>
      <c r="AQ852" s="174">
        <f t="shared" si="985"/>
        <v>0.14</v>
      </c>
      <c r="AR852" s="174">
        <f t="shared" si="985"/>
        <v>0.14</v>
      </c>
      <c r="AS852" s="174">
        <f t="shared" si="985"/>
        <v>0</v>
      </c>
      <c r="AT852" s="174">
        <f t="shared" si="985"/>
        <v>0</v>
      </c>
      <c r="AU852" s="174">
        <f t="shared" si="985"/>
        <v>0</v>
      </c>
      <c r="AV852" s="175">
        <f t="shared" si="971"/>
        <v>1</v>
      </c>
      <c r="AW852" s="176" t="e">
        <f>#REF!/1000</f>
        <v>#REF!</v>
      </c>
      <c r="AX852" s="176" t="e">
        <f>#REF!/1000</f>
        <v>#REF!</v>
      </c>
      <c r="AY852" s="176" t="e">
        <f>#REF!/1000</f>
        <v>#REF!</v>
      </c>
      <c r="AZ852" s="176" t="e">
        <f>#REF!/1000</f>
        <v>#REF!</v>
      </c>
      <c r="BA852" s="176" t="e">
        <f>#REF!/1000</f>
        <v>#REF!</v>
      </c>
      <c r="BB852" s="176" t="e">
        <f>#REF!/1000</f>
        <v>#REF!</v>
      </c>
      <c r="BC852" s="176" t="e">
        <f>#REF!/1000</f>
        <v>#REF!</v>
      </c>
      <c r="BD852" s="176" t="e">
        <f>#REF!/1000</f>
        <v>#REF!</v>
      </c>
      <c r="BE852" s="177" t="e">
        <f>#REF!/1000</f>
        <v>#REF!</v>
      </c>
      <c r="BF852" s="177" t="e">
        <f>#REF!/1000</f>
        <v>#REF!</v>
      </c>
      <c r="BG852" s="178" t="e">
        <f t="shared" si="972"/>
        <v>#REF!</v>
      </c>
    </row>
    <row r="853" ht="16" customHeight="1" spans="1:59">
      <c r="A853" s="22">
        <v>847</v>
      </c>
      <c r="B853" s="39" t="s">
        <v>6704</v>
      </c>
      <c r="C853" s="68" t="s">
        <v>6705</v>
      </c>
      <c r="D853" s="22">
        <v>194</v>
      </c>
      <c r="E853" s="22">
        <v>4</v>
      </c>
      <c r="F853" s="144">
        <v>84310</v>
      </c>
      <c r="G853" s="144" t="s">
        <v>3688</v>
      </c>
      <c r="H853" s="144" t="s">
        <v>5312</v>
      </c>
      <c r="I853" s="144" t="s">
        <v>5317</v>
      </c>
      <c r="J853" s="144" t="s">
        <v>5314</v>
      </c>
      <c r="K853" s="144">
        <f t="shared" si="962"/>
        <v>0.3</v>
      </c>
      <c r="L853" s="157">
        <v>1.2</v>
      </c>
      <c r="M853" s="171">
        <v>0.04</v>
      </c>
      <c r="N853" s="171">
        <v>0.15</v>
      </c>
      <c r="O853" s="171">
        <v>0.45</v>
      </c>
      <c r="P853" s="171">
        <v>0.02</v>
      </c>
      <c r="Q853" s="171"/>
      <c r="R853" s="171">
        <v>0.01</v>
      </c>
      <c r="S853" s="171">
        <v>0.25</v>
      </c>
      <c r="T853" s="171">
        <v>0.08</v>
      </c>
      <c r="U853" s="171"/>
      <c r="V853" s="171"/>
      <c r="W853" s="22">
        <v>4</v>
      </c>
      <c r="X853" s="29">
        <v>71.7625</v>
      </c>
      <c r="Y853" s="29">
        <v>287.05</v>
      </c>
      <c r="Z853" s="36">
        <v>85.76</v>
      </c>
      <c r="AA853" s="36">
        <f t="shared" si="963"/>
        <v>4</v>
      </c>
      <c r="AB853" s="29"/>
      <c r="AC853" s="29" t="e">
        <f t="shared" si="964"/>
        <v>#REF!</v>
      </c>
      <c r="AD853" s="29" t="e">
        <f t="shared" si="965"/>
        <v>#REF!</v>
      </c>
      <c r="AE853" s="172" t="e">
        <f t="shared" si="966"/>
        <v>#REF!</v>
      </c>
      <c r="AF853" s="28"/>
      <c r="AG853" s="24">
        <v>3</v>
      </c>
      <c r="AH853" s="173">
        <f t="shared" si="967"/>
        <v>1</v>
      </c>
      <c r="AI853" s="173"/>
      <c r="AJ853" s="173">
        <f t="shared" si="968"/>
        <v>2</v>
      </c>
      <c r="AK853" s="134">
        <f t="shared" si="969"/>
        <v>0.3</v>
      </c>
      <c r="AL853" s="174">
        <f t="shared" ref="AL853:AU853" si="986">M853</f>
        <v>0.04</v>
      </c>
      <c r="AM853" s="174">
        <f t="shared" si="986"/>
        <v>0.15</v>
      </c>
      <c r="AN853" s="174">
        <f t="shared" si="986"/>
        <v>0.45</v>
      </c>
      <c r="AO853" s="174">
        <f t="shared" si="986"/>
        <v>0.02</v>
      </c>
      <c r="AP853" s="174">
        <f t="shared" si="986"/>
        <v>0</v>
      </c>
      <c r="AQ853" s="174">
        <f t="shared" si="986"/>
        <v>0.01</v>
      </c>
      <c r="AR853" s="174">
        <f t="shared" si="986"/>
        <v>0.25</v>
      </c>
      <c r="AS853" s="174">
        <f t="shared" si="986"/>
        <v>0.08</v>
      </c>
      <c r="AT853" s="174">
        <f t="shared" si="986"/>
        <v>0</v>
      </c>
      <c r="AU853" s="174">
        <f t="shared" si="986"/>
        <v>0</v>
      </c>
      <c r="AV853" s="175">
        <f t="shared" si="971"/>
        <v>1</v>
      </c>
      <c r="AW853" s="176" t="e">
        <f>#REF!/1000</f>
        <v>#REF!</v>
      </c>
      <c r="AX853" s="176" t="e">
        <f>#REF!/1000</f>
        <v>#REF!</v>
      </c>
      <c r="AY853" s="176" t="e">
        <f>#REF!/1000</f>
        <v>#REF!</v>
      </c>
      <c r="AZ853" s="176" t="e">
        <f>#REF!/1000</f>
        <v>#REF!</v>
      </c>
      <c r="BA853" s="176" t="e">
        <f>#REF!/1000</f>
        <v>#REF!</v>
      </c>
      <c r="BB853" s="176" t="e">
        <f>#REF!/1000</f>
        <v>#REF!</v>
      </c>
      <c r="BC853" s="176" t="e">
        <f>#REF!/1000</f>
        <v>#REF!</v>
      </c>
      <c r="BD853" s="176" t="e">
        <f>#REF!/1000</f>
        <v>#REF!</v>
      </c>
      <c r="BE853" s="177" t="e">
        <f>#REF!/1000</f>
        <v>#REF!</v>
      </c>
      <c r="BF853" s="177" t="e">
        <f>#REF!/1000</f>
        <v>#REF!</v>
      </c>
      <c r="BG853" s="178" t="e">
        <f t="shared" si="972"/>
        <v>#REF!</v>
      </c>
    </row>
    <row r="854" ht="16" customHeight="1" spans="1:59">
      <c r="A854" s="22">
        <v>848</v>
      </c>
      <c r="B854" s="39" t="s">
        <v>6706</v>
      </c>
      <c r="C854" s="68" t="s">
        <v>6707</v>
      </c>
      <c r="D854" s="22">
        <v>145</v>
      </c>
      <c r="E854" s="22">
        <v>4</v>
      </c>
      <c r="F854" s="144">
        <v>83932</v>
      </c>
      <c r="G854" s="144" t="s">
        <v>3688</v>
      </c>
      <c r="H854" s="144" t="s">
        <v>5312</v>
      </c>
      <c r="I854" s="144" t="s">
        <v>5317</v>
      </c>
      <c r="J854" s="144" t="s">
        <v>5314</v>
      </c>
      <c r="K854" s="144">
        <f t="shared" si="962"/>
        <v>0.125</v>
      </c>
      <c r="L854" s="157">
        <v>0.5</v>
      </c>
      <c r="M854" s="171"/>
      <c r="N854" s="171">
        <v>0.5</v>
      </c>
      <c r="O854" s="171">
        <v>0.3</v>
      </c>
      <c r="P854" s="171"/>
      <c r="Q854" s="171"/>
      <c r="R854" s="171">
        <v>0.2</v>
      </c>
      <c r="S854" s="171"/>
      <c r="T854" s="171"/>
      <c r="U854" s="171"/>
      <c r="V854" s="171"/>
      <c r="W854" s="22">
        <v>4</v>
      </c>
      <c r="X854" s="29">
        <v>67.555</v>
      </c>
      <c r="Y854" s="29">
        <v>270.22</v>
      </c>
      <c r="Z854" s="36">
        <v>77.96</v>
      </c>
      <c r="AA854" s="36">
        <f t="shared" si="963"/>
        <v>4</v>
      </c>
      <c r="AB854" s="29"/>
      <c r="AC854" s="29" t="e">
        <f t="shared" si="964"/>
        <v>#REF!</v>
      </c>
      <c r="AD854" s="29" t="e">
        <f t="shared" si="965"/>
        <v>#REF!</v>
      </c>
      <c r="AE854" s="172" t="e">
        <f t="shared" si="966"/>
        <v>#REF!</v>
      </c>
      <c r="AF854" s="28"/>
      <c r="AG854" s="24">
        <v>0.5</v>
      </c>
      <c r="AH854" s="173">
        <f t="shared" si="967"/>
        <v>1</v>
      </c>
      <c r="AI854" s="173"/>
      <c r="AJ854" s="173">
        <f t="shared" si="968"/>
        <v>-0.5</v>
      </c>
      <c r="AK854" s="134">
        <f t="shared" si="969"/>
        <v>0.125</v>
      </c>
      <c r="AL854" s="174">
        <f t="shared" ref="AL854:AU854" si="987">M854</f>
        <v>0</v>
      </c>
      <c r="AM854" s="174">
        <f t="shared" si="987"/>
        <v>0.5</v>
      </c>
      <c r="AN854" s="174">
        <f t="shared" si="987"/>
        <v>0.3</v>
      </c>
      <c r="AO854" s="174">
        <f t="shared" si="987"/>
        <v>0</v>
      </c>
      <c r="AP854" s="174">
        <f t="shared" si="987"/>
        <v>0</v>
      </c>
      <c r="AQ854" s="174">
        <f t="shared" si="987"/>
        <v>0.2</v>
      </c>
      <c r="AR854" s="174">
        <f t="shared" si="987"/>
        <v>0</v>
      </c>
      <c r="AS854" s="174">
        <f t="shared" si="987"/>
        <v>0</v>
      </c>
      <c r="AT854" s="174">
        <f t="shared" si="987"/>
        <v>0</v>
      </c>
      <c r="AU854" s="174">
        <f t="shared" si="987"/>
        <v>0</v>
      </c>
      <c r="AV854" s="175">
        <f t="shared" si="971"/>
        <v>1</v>
      </c>
      <c r="AW854" s="176" t="e">
        <f>#REF!/1000</f>
        <v>#REF!</v>
      </c>
      <c r="AX854" s="176" t="e">
        <f>#REF!/1000</f>
        <v>#REF!</v>
      </c>
      <c r="AY854" s="176" t="e">
        <f>#REF!/1000</f>
        <v>#REF!</v>
      </c>
      <c r="AZ854" s="176" t="e">
        <f>#REF!/1000</f>
        <v>#REF!</v>
      </c>
      <c r="BA854" s="176" t="e">
        <f>#REF!/1000</f>
        <v>#REF!</v>
      </c>
      <c r="BB854" s="176" t="e">
        <f>#REF!/1000</f>
        <v>#REF!</v>
      </c>
      <c r="BC854" s="176" t="e">
        <f>#REF!/1000</f>
        <v>#REF!</v>
      </c>
      <c r="BD854" s="176" t="e">
        <f>#REF!/1000</f>
        <v>#REF!</v>
      </c>
      <c r="BE854" s="177" t="e">
        <f>#REF!/1000</f>
        <v>#REF!</v>
      </c>
      <c r="BF854" s="177" t="e">
        <f>#REF!/1000</f>
        <v>#REF!</v>
      </c>
      <c r="BG854" s="178" t="e">
        <f t="shared" si="972"/>
        <v>#REF!</v>
      </c>
    </row>
    <row r="855" ht="16" customHeight="1" spans="1:59">
      <c r="A855" s="22">
        <v>849</v>
      </c>
      <c r="B855" s="39" t="s">
        <v>6708</v>
      </c>
      <c r="C855" s="68" t="s">
        <v>6709</v>
      </c>
      <c r="D855" s="22">
        <v>194</v>
      </c>
      <c r="E855" s="22">
        <v>4</v>
      </c>
      <c r="F855" s="144">
        <v>84293</v>
      </c>
      <c r="G855" s="144" t="s">
        <v>3688</v>
      </c>
      <c r="H855" s="144" t="s">
        <v>5312</v>
      </c>
      <c r="I855" s="144" t="s">
        <v>5317</v>
      </c>
      <c r="J855" s="144" t="s">
        <v>5314</v>
      </c>
      <c r="K855" s="144">
        <f t="shared" si="962"/>
        <v>0.125</v>
      </c>
      <c r="L855" s="157">
        <v>0.5</v>
      </c>
      <c r="M855" s="171"/>
      <c r="N855" s="171">
        <v>0.72</v>
      </c>
      <c r="O855" s="171"/>
      <c r="P855" s="171"/>
      <c r="Q855" s="171"/>
      <c r="R855" s="171">
        <v>0.14</v>
      </c>
      <c r="S855" s="171">
        <v>0.14</v>
      </c>
      <c r="T855" s="171"/>
      <c r="U855" s="171"/>
      <c r="V855" s="171"/>
      <c r="W855" s="22">
        <v>4</v>
      </c>
      <c r="X855" s="29">
        <v>67.4375</v>
      </c>
      <c r="Y855" s="29">
        <v>269.75</v>
      </c>
      <c r="Z855" s="36">
        <v>77.96</v>
      </c>
      <c r="AA855" s="36">
        <f t="shared" si="963"/>
        <v>4</v>
      </c>
      <c r="AB855" s="29"/>
      <c r="AC855" s="29" t="e">
        <f t="shared" si="964"/>
        <v>#REF!</v>
      </c>
      <c r="AD855" s="29" t="e">
        <f t="shared" si="965"/>
        <v>#REF!</v>
      </c>
      <c r="AE855" s="172" t="e">
        <f t="shared" si="966"/>
        <v>#REF!</v>
      </c>
      <c r="AF855" s="28"/>
      <c r="AG855" s="24">
        <v>0.5</v>
      </c>
      <c r="AH855" s="173">
        <f t="shared" si="967"/>
        <v>1</v>
      </c>
      <c r="AI855" s="173"/>
      <c r="AJ855" s="173">
        <f t="shared" si="968"/>
        <v>-0.5</v>
      </c>
      <c r="AK855" s="134">
        <f t="shared" si="969"/>
        <v>0.125</v>
      </c>
      <c r="AL855" s="174">
        <f t="shared" ref="AL855:AU855" si="988">M855</f>
        <v>0</v>
      </c>
      <c r="AM855" s="174">
        <f t="shared" si="988"/>
        <v>0.72</v>
      </c>
      <c r="AN855" s="174">
        <f t="shared" si="988"/>
        <v>0</v>
      </c>
      <c r="AO855" s="174">
        <f t="shared" si="988"/>
        <v>0</v>
      </c>
      <c r="AP855" s="174">
        <f t="shared" si="988"/>
        <v>0</v>
      </c>
      <c r="AQ855" s="174">
        <f t="shared" si="988"/>
        <v>0.14</v>
      </c>
      <c r="AR855" s="174">
        <f t="shared" si="988"/>
        <v>0.14</v>
      </c>
      <c r="AS855" s="174">
        <f t="shared" si="988"/>
        <v>0</v>
      </c>
      <c r="AT855" s="174">
        <f t="shared" si="988"/>
        <v>0</v>
      </c>
      <c r="AU855" s="174">
        <f t="shared" si="988"/>
        <v>0</v>
      </c>
      <c r="AV855" s="175">
        <f t="shared" si="971"/>
        <v>1</v>
      </c>
      <c r="AW855" s="176" t="e">
        <f>#REF!/1000</f>
        <v>#REF!</v>
      </c>
      <c r="AX855" s="176" t="e">
        <f>#REF!/1000</f>
        <v>#REF!</v>
      </c>
      <c r="AY855" s="176" t="e">
        <f>#REF!/1000</f>
        <v>#REF!</v>
      </c>
      <c r="AZ855" s="176" t="e">
        <f>#REF!/1000</f>
        <v>#REF!</v>
      </c>
      <c r="BA855" s="176" t="e">
        <f>#REF!/1000</f>
        <v>#REF!</v>
      </c>
      <c r="BB855" s="176" t="e">
        <f>#REF!/1000</f>
        <v>#REF!</v>
      </c>
      <c r="BC855" s="176" t="e">
        <f>#REF!/1000</f>
        <v>#REF!</v>
      </c>
      <c r="BD855" s="176" t="e">
        <f>#REF!/1000</f>
        <v>#REF!</v>
      </c>
      <c r="BE855" s="177" t="e">
        <f>#REF!/1000</f>
        <v>#REF!</v>
      </c>
      <c r="BF855" s="177" t="e">
        <f>#REF!/1000</f>
        <v>#REF!</v>
      </c>
      <c r="BG855" s="178" t="e">
        <f t="shared" si="972"/>
        <v>#REF!</v>
      </c>
    </row>
    <row r="856" ht="16" customHeight="1" spans="1:59">
      <c r="A856" s="22">
        <v>850</v>
      </c>
      <c r="B856" s="39" t="s">
        <v>6710</v>
      </c>
      <c r="C856" s="68" t="s">
        <v>6711</v>
      </c>
      <c r="D856" s="22">
        <v>123</v>
      </c>
      <c r="E856" s="22">
        <v>2</v>
      </c>
      <c r="F856" s="144">
        <v>85113</v>
      </c>
      <c r="G856" s="144" t="s">
        <v>3688</v>
      </c>
      <c r="H856" s="144" t="s">
        <v>5312</v>
      </c>
      <c r="I856" s="144" t="s">
        <v>5317</v>
      </c>
      <c r="J856" s="144" t="s">
        <v>5314</v>
      </c>
      <c r="K856" s="144">
        <f t="shared" si="962"/>
        <v>1.5</v>
      </c>
      <c r="L856" s="157">
        <v>3</v>
      </c>
      <c r="M856" s="171">
        <v>0.04</v>
      </c>
      <c r="N856" s="171">
        <v>0.15</v>
      </c>
      <c r="O856" s="171">
        <v>0.45</v>
      </c>
      <c r="P856" s="171">
        <v>0.02</v>
      </c>
      <c r="Q856" s="171"/>
      <c r="R856" s="171">
        <v>0.01</v>
      </c>
      <c r="S856" s="171">
        <v>0.25</v>
      </c>
      <c r="T856" s="171">
        <v>0.08</v>
      </c>
      <c r="U856" s="171"/>
      <c r="V856" s="171"/>
      <c r="W856" s="22">
        <v>2</v>
      </c>
      <c r="X856" s="29">
        <v>62.81</v>
      </c>
      <c r="Y856" s="29">
        <v>125.62</v>
      </c>
      <c r="Z856" s="36">
        <v>37.04</v>
      </c>
      <c r="AA856" s="36">
        <f t="shared" si="963"/>
        <v>2</v>
      </c>
      <c r="AB856" s="29"/>
      <c r="AC856" s="29" t="e">
        <f t="shared" si="964"/>
        <v>#REF!</v>
      </c>
      <c r="AD856" s="29" t="e">
        <f t="shared" si="965"/>
        <v>#REF!</v>
      </c>
      <c r="AE856" s="172" t="e">
        <f t="shared" si="966"/>
        <v>#REF!</v>
      </c>
      <c r="AF856" s="28"/>
      <c r="AG856" s="24">
        <v>3</v>
      </c>
      <c r="AH856" s="173">
        <f t="shared" si="967"/>
        <v>1</v>
      </c>
      <c r="AI856" s="173"/>
      <c r="AJ856" s="173">
        <f t="shared" si="968"/>
        <v>2</v>
      </c>
      <c r="AK856" s="134">
        <f t="shared" si="969"/>
        <v>1.5</v>
      </c>
      <c r="AL856" s="174">
        <f t="shared" ref="AL856:AU856" si="989">M856</f>
        <v>0.04</v>
      </c>
      <c r="AM856" s="174">
        <f t="shared" si="989"/>
        <v>0.15</v>
      </c>
      <c r="AN856" s="174">
        <f t="shared" si="989"/>
        <v>0.45</v>
      </c>
      <c r="AO856" s="174">
        <f t="shared" si="989"/>
        <v>0.02</v>
      </c>
      <c r="AP856" s="174">
        <f t="shared" si="989"/>
        <v>0</v>
      </c>
      <c r="AQ856" s="174">
        <f t="shared" si="989"/>
        <v>0.01</v>
      </c>
      <c r="AR856" s="174">
        <f t="shared" si="989"/>
        <v>0.25</v>
      </c>
      <c r="AS856" s="174">
        <f t="shared" si="989"/>
        <v>0.08</v>
      </c>
      <c r="AT856" s="174">
        <f t="shared" si="989"/>
        <v>0</v>
      </c>
      <c r="AU856" s="174">
        <f t="shared" si="989"/>
        <v>0</v>
      </c>
      <c r="AV856" s="175">
        <f t="shared" si="971"/>
        <v>1</v>
      </c>
      <c r="AW856" s="176" t="e">
        <f>#REF!/1000</f>
        <v>#REF!</v>
      </c>
      <c r="AX856" s="176" t="e">
        <f>#REF!/1000</f>
        <v>#REF!</v>
      </c>
      <c r="AY856" s="176" t="e">
        <f>#REF!/1000</f>
        <v>#REF!</v>
      </c>
      <c r="AZ856" s="176" t="e">
        <f>#REF!/1000</f>
        <v>#REF!</v>
      </c>
      <c r="BA856" s="176" t="e">
        <f>#REF!/1000</f>
        <v>#REF!</v>
      </c>
      <c r="BB856" s="176" t="e">
        <f>#REF!/1000</f>
        <v>#REF!</v>
      </c>
      <c r="BC856" s="176" t="e">
        <f>#REF!/1000</f>
        <v>#REF!</v>
      </c>
      <c r="BD856" s="176" t="e">
        <f>#REF!/1000</f>
        <v>#REF!</v>
      </c>
      <c r="BE856" s="177" t="e">
        <f>#REF!/1000</f>
        <v>#REF!</v>
      </c>
      <c r="BF856" s="177" t="e">
        <f>#REF!/1000</f>
        <v>#REF!</v>
      </c>
      <c r="BG856" s="178" t="e">
        <f t="shared" si="972"/>
        <v>#REF!</v>
      </c>
    </row>
    <row r="857" ht="16" customHeight="1" spans="1:59">
      <c r="A857" s="22">
        <v>851</v>
      </c>
      <c r="B857" s="39" t="s">
        <v>6712</v>
      </c>
      <c r="C857" s="68" t="s">
        <v>6713</v>
      </c>
      <c r="D857" s="22">
        <v>194</v>
      </c>
      <c r="E857" s="22">
        <v>2</v>
      </c>
      <c r="F857" s="144">
        <v>84676</v>
      </c>
      <c r="G857" s="144" t="s">
        <v>3688</v>
      </c>
      <c r="H857" s="144" t="s">
        <v>3699</v>
      </c>
      <c r="I857" s="144" t="s">
        <v>5317</v>
      </c>
      <c r="J857" s="144" t="s">
        <v>5314</v>
      </c>
      <c r="K857" s="144">
        <f t="shared" si="962"/>
        <v>0.1</v>
      </c>
      <c r="L857" s="157">
        <v>0.2</v>
      </c>
      <c r="M857" s="171"/>
      <c r="N857" s="171">
        <v>0.1</v>
      </c>
      <c r="O857" s="171">
        <v>0.1</v>
      </c>
      <c r="P857" s="171"/>
      <c r="Q857" s="171"/>
      <c r="R857" s="171">
        <v>0.8</v>
      </c>
      <c r="S857" s="171"/>
      <c r="T857" s="171"/>
      <c r="U857" s="171"/>
      <c r="V857" s="171"/>
      <c r="W857" s="22">
        <v>2</v>
      </c>
      <c r="X857" s="29">
        <v>56.2</v>
      </c>
      <c r="Y857" s="29">
        <v>112.4</v>
      </c>
      <c r="Z857" s="36">
        <v>33.14</v>
      </c>
      <c r="AA857" s="36">
        <f t="shared" si="963"/>
        <v>2</v>
      </c>
      <c r="AB857" s="29"/>
      <c r="AC857" s="29" t="e">
        <f t="shared" si="964"/>
        <v>#REF!</v>
      </c>
      <c r="AD857" s="29" t="e">
        <f t="shared" si="965"/>
        <v>#REF!</v>
      </c>
      <c r="AE857" s="172" t="e">
        <f t="shared" si="966"/>
        <v>#REF!</v>
      </c>
      <c r="AF857" s="28"/>
      <c r="AG857" s="24">
        <v>0.1</v>
      </c>
      <c r="AH857" s="173">
        <f t="shared" si="967"/>
        <v>1</v>
      </c>
      <c r="AI857" s="173"/>
      <c r="AJ857" s="173">
        <f t="shared" si="968"/>
        <v>-0.9</v>
      </c>
      <c r="AK857" s="134">
        <f t="shared" si="969"/>
        <v>0.1</v>
      </c>
      <c r="AL857" s="174">
        <f t="shared" ref="AL857:AU857" si="990">M857</f>
        <v>0</v>
      </c>
      <c r="AM857" s="174">
        <f t="shared" si="990"/>
        <v>0.1</v>
      </c>
      <c r="AN857" s="174">
        <f t="shared" si="990"/>
        <v>0.1</v>
      </c>
      <c r="AO857" s="174">
        <f t="shared" si="990"/>
        <v>0</v>
      </c>
      <c r="AP857" s="174">
        <f t="shared" si="990"/>
        <v>0</v>
      </c>
      <c r="AQ857" s="174">
        <f t="shared" si="990"/>
        <v>0.8</v>
      </c>
      <c r="AR857" s="174">
        <f t="shared" si="990"/>
        <v>0</v>
      </c>
      <c r="AS857" s="174">
        <f t="shared" si="990"/>
        <v>0</v>
      </c>
      <c r="AT857" s="174">
        <f t="shared" si="990"/>
        <v>0</v>
      </c>
      <c r="AU857" s="174">
        <f t="shared" si="990"/>
        <v>0</v>
      </c>
      <c r="AV857" s="175">
        <f t="shared" si="971"/>
        <v>1</v>
      </c>
      <c r="AW857" s="176" t="e">
        <f>#REF!/1000</f>
        <v>#REF!</v>
      </c>
      <c r="AX857" s="176" t="e">
        <f>#REF!/1000</f>
        <v>#REF!</v>
      </c>
      <c r="AY857" s="176" t="e">
        <f>#REF!/1000</f>
        <v>#REF!</v>
      </c>
      <c r="AZ857" s="176" t="e">
        <f>#REF!/1000</f>
        <v>#REF!</v>
      </c>
      <c r="BA857" s="176" t="e">
        <f>#REF!/1000</f>
        <v>#REF!</v>
      </c>
      <c r="BB857" s="176" t="e">
        <f>#REF!/1000</f>
        <v>#REF!</v>
      </c>
      <c r="BC857" s="176" t="e">
        <f>#REF!/1000</f>
        <v>#REF!</v>
      </c>
      <c r="BD857" s="176" t="e">
        <f>#REF!/1000</f>
        <v>#REF!</v>
      </c>
      <c r="BE857" s="177" t="e">
        <f>#REF!/1000</f>
        <v>#REF!</v>
      </c>
      <c r="BF857" s="177" t="e">
        <f>#REF!/1000</f>
        <v>#REF!</v>
      </c>
      <c r="BG857" s="178" t="e">
        <f t="shared" si="972"/>
        <v>#REF!</v>
      </c>
    </row>
    <row r="858" ht="16" customHeight="1" spans="1:59">
      <c r="A858" s="22">
        <v>852</v>
      </c>
      <c r="B858" s="39" t="s">
        <v>6714</v>
      </c>
      <c r="C858" s="68" t="s">
        <v>6715</v>
      </c>
      <c r="D858" s="22">
        <v>194</v>
      </c>
      <c r="E858" s="22">
        <v>15</v>
      </c>
      <c r="F858" s="144">
        <v>84639</v>
      </c>
      <c r="G858" s="144" t="s">
        <v>3688</v>
      </c>
      <c r="H858" s="144" t="s">
        <v>5312</v>
      </c>
      <c r="I858" s="144" t="s">
        <v>5317</v>
      </c>
      <c r="J858" s="144" t="s">
        <v>5314</v>
      </c>
      <c r="K858" s="144">
        <f t="shared" si="962"/>
        <v>0.3</v>
      </c>
      <c r="L858" s="157">
        <v>4.5</v>
      </c>
      <c r="M858" s="171">
        <v>0.04</v>
      </c>
      <c r="N858" s="171">
        <v>0.15</v>
      </c>
      <c r="O858" s="171">
        <v>0.45</v>
      </c>
      <c r="P858" s="171">
        <v>0.02</v>
      </c>
      <c r="Q858" s="171"/>
      <c r="R858" s="171">
        <v>0.01</v>
      </c>
      <c r="S858" s="171">
        <v>0.25</v>
      </c>
      <c r="T858" s="171">
        <v>0.08</v>
      </c>
      <c r="U858" s="171"/>
      <c r="V858" s="171"/>
      <c r="W858" s="22">
        <v>15</v>
      </c>
      <c r="X858" s="29">
        <v>54.816</v>
      </c>
      <c r="Y858" s="29">
        <v>822.24</v>
      </c>
      <c r="Z858" s="36">
        <v>233.85</v>
      </c>
      <c r="AA858" s="36">
        <f t="shared" si="963"/>
        <v>15</v>
      </c>
      <c r="AB858" s="29"/>
      <c r="AC858" s="29" t="e">
        <f t="shared" si="964"/>
        <v>#REF!</v>
      </c>
      <c r="AD858" s="29" t="e">
        <f t="shared" si="965"/>
        <v>#REF!</v>
      </c>
      <c r="AE858" s="172" t="e">
        <f t="shared" si="966"/>
        <v>#REF!</v>
      </c>
      <c r="AF858" s="28"/>
      <c r="AG858" s="24">
        <v>3</v>
      </c>
      <c r="AH858" s="173">
        <f t="shared" si="967"/>
        <v>1</v>
      </c>
      <c r="AI858" s="173"/>
      <c r="AJ858" s="173">
        <f t="shared" si="968"/>
        <v>2</v>
      </c>
      <c r="AK858" s="134">
        <f t="shared" si="969"/>
        <v>0.3</v>
      </c>
      <c r="AL858" s="174">
        <f t="shared" ref="AL858:AU858" si="991">M858</f>
        <v>0.04</v>
      </c>
      <c r="AM858" s="174">
        <f t="shared" si="991"/>
        <v>0.15</v>
      </c>
      <c r="AN858" s="174">
        <f t="shared" si="991"/>
        <v>0.45</v>
      </c>
      <c r="AO858" s="174">
        <f t="shared" si="991"/>
        <v>0.02</v>
      </c>
      <c r="AP858" s="174">
        <f t="shared" si="991"/>
        <v>0</v>
      </c>
      <c r="AQ858" s="174">
        <f t="shared" si="991"/>
        <v>0.01</v>
      </c>
      <c r="AR858" s="174">
        <f t="shared" si="991"/>
        <v>0.25</v>
      </c>
      <c r="AS858" s="174">
        <f t="shared" si="991"/>
        <v>0.08</v>
      </c>
      <c r="AT858" s="174">
        <f t="shared" si="991"/>
        <v>0</v>
      </c>
      <c r="AU858" s="174">
        <f t="shared" si="991"/>
        <v>0</v>
      </c>
      <c r="AV858" s="175">
        <f t="shared" si="971"/>
        <v>1</v>
      </c>
      <c r="AW858" s="176" t="e">
        <f>#REF!/1000</f>
        <v>#REF!</v>
      </c>
      <c r="AX858" s="176" t="e">
        <f>#REF!/1000</f>
        <v>#REF!</v>
      </c>
      <c r="AY858" s="176" t="e">
        <f>#REF!/1000</f>
        <v>#REF!</v>
      </c>
      <c r="AZ858" s="176" t="e">
        <f>#REF!/1000</f>
        <v>#REF!</v>
      </c>
      <c r="BA858" s="176" t="e">
        <f>#REF!/1000</f>
        <v>#REF!</v>
      </c>
      <c r="BB858" s="176" t="e">
        <f>#REF!/1000</f>
        <v>#REF!</v>
      </c>
      <c r="BC858" s="176" t="e">
        <f>#REF!/1000</f>
        <v>#REF!</v>
      </c>
      <c r="BD858" s="176" t="e">
        <f>#REF!/1000</f>
        <v>#REF!</v>
      </c>
      <c r="BE858" s="177" t="e">
        <f>#REF!/1000</f>
        <v>#REF!</v>
      </c>
      <c r="BF858" s="177" t="e">
        <f>#REF!/1000</f>
        <v>#REF!</v>
      </c>
      <c r="BG858" s="178" t="e">
        <f t="shared" si="972"/>
        <v>#REF!</v>
      </c>
    </row>
    <row r="859" ht="16" customHeight="1" spans="1:59">
      <c r="A859" s="22">
        <v>853</v>
      </c>
      <c r="B859" s="39" t="s">
        <v>6716</v>
      </c>
      <c r="C859" s="68" t="s">
        <v>6717</v>
      </c>
      <c r="D859" s="22">
        <v>194</v>
      </c>
      <c r="E859" s="22">
        <v>2</v>
      </c>
      <c r="F859" s="144">
        <v>84669</v>
      </c>
      <c r="G859" s="144" t="s">
        <v>3688</v>
      </c>
      <c r="H859" s="144" t="s">
        <v>5312</v>
      </c>
      <c r="I859" s="144" t="s">
        <v>5317</v>
      </c>
      <c r="J859" s="144" t="s">
        <v>5314</v>
      </c>
      <c r="K859" s="144">
        <f t="shared" si="962"/>
        <v>0.1</v>
      </c>
      <c r="L859" s="157">
        <v>0.2</v>
      </c>
      <c r="M859" s="171"/>
      <c r="N859" s="171">
        <v>0.1</v>
      </c>
      <c r="O859" s="171">
        <v>0.1</v>
      </c>
      <c r="P859" s="171"/>
      <c r="Q859" s="171"/>
      <c r="R859" s="171">
        <v>0.8</v>
      </c>
      <c r="S859" s="171"/>
      <c r="T859" s="171"/>
      <c r="U859" s="171"/>
      <c r="V859" s="171"/>
      <c r="W859" s="22">
        <v>2</v>
      </c>
      <c r="X859" s="29">
        <v>53.255</v>
      </c>
      <c r="Y859" s="29">
        <v>106.51</v>
      </c>
      <c r="Z859" s="36">
        <v>31.18</v>
      </c>
      <c r="AA859" s="36">
        <f t="shared" si="963"/>
        <v>2</v>
      </c>
      <c r="AB859" s="29"/>
      <c r="AC859" s="29" t="e">
        <f t="shared" si="964"/>
        <v>#REF!</v>
      </c>
      <c r="AD859" s="29" t="e">
        <f t="shared" si="965"/>
        <v>#REF!</v>
      </c>
      <c r="AE859" s="172" t="e">
        <f t="shared" si="966"/>
        <v>#REF!</v>
      </c>
      <c r="AF859" s="28"/>
      <c r="AG859" s="24">
        <v>0.1</v>
      </c>
      <c r="AH859" s="173">
        <f t="shared" si="967"/>
        <v>1</v>
      </c>
      <c r="AI859" s="173"/>
      <c r="AJ859" s="173">
        <f t="shared" si="968"/>
        <v>-0.9</v>
      </c>
      <c r="AK859" s="134">
        <f t="shared" si="969"/>
        <v>0.1</v>
      </c>
      <c r="AL859" s="174">
        <f t="shared" ref="AL859:AU859" si="992">M859</f>
        <v>0</v>
      </c>
      <c r="AM859" s="174">
        <f t="shared" si="992"/>
        <v>0.1</v>
      </c>
      <c r="AN859" s="174">
        <f t="shared" si="992"/>
        <v>0.1</v>
      </c>
      <c r="AO859" s="174">
        <f t="shared" si="992"/>
        <v>0</v>
      </c>
      <c r="AP859" s="174">
        <f t="shared" si="992"/>
        <v>0</v>
      </c>
      <c r="AQ859" s="174">
        <f t="shared" si="992"/>
        <v>0.8</v>
      </c>
      <c r="AR859" s="174">
        <f t="shared" si="992"/>
        <v>0</v>
      </c>
      <c r="AS859" s="174">
        <f t="shared" si="992"/>
        <v>0</v>
      </c>
      <c r="AT859" s="174">
        <f t="shared" si="992"/>
        <v>0</v>
      </c>
      <c r="AU859" s="174">
        <f t="shared" si="992"/>
        <v>0</v>
      </c>
      <c r="AV859" s="175">
        <f t="shared" si="971"/>
        <v>1</v>
      </c>
      <c r="AW859" s="176" t="e">
        <f>#REF!/1000</f>
        <v>#REF!</v>
      </c>
      <c r="AX859" s="176" t="e">
        <f>#REF!/1000</f>
        <v>#REF!</v>
      </c>
      <c r="AY859" s="176" t="e">
        <f>#REF!/1000</f>
        <v>#REF!</v>
      </c>
      <c r="AZ859" s="176" t="e">
        <f>#REF!/1000</f>
        <v>#REF!</v>
      </c>
      <c r="BA859" s="176" t="e">
        <f>#REF!/1000</f>
        <v>#REF!</v>
      </c>
      <c r="BB859" s="176" t="e">
        <f>#REF!/1000</f>
        <v>#REF!</v>
      </c>
      <c r="BC859" s="176" t="e">
        <f>#REF!/1000</f>
        <v>#REF!</v>
      </c>
      <c r="BD859" s="176" t="e">
        <f>#REF!/1000</f>
        <v>#REF!</v>
      </c>
      <c r="BE859" s="177" t="e">
        <f>#REF!/1000</f>
        <v>#REF!</v>
      </c>
      <c r="BF859" s="177" t="e">
        <f>#REF!/1000</f>
        <v>#REF!</v>
      </c>
      <c r="BG859" s="178" t="e">
        <f t="shared" si="972"/>
        <v>#REF!</v>
      </c>
    </row>
    <row r="860" ht="16" customHeight="1" spans="1:59">
      <c r="A860" s="22">
        <v>854</v>
      </c>
      <c r="B860" s="39" t="s">
        <v>6718</v>
      </c>
      <c r="C860" s="68" t="s">
        <v>6719</v>
      </c>
      <c r="D860" s="22">
        <v>194</v>
      </c>
      <c r="E860" s="22">
        <v>2</v>
      </c>
      <c r="F860" s="144">
        <v>84636</v>
      </c>
      <c r="G860" s="144" t="s">
        <v>3688</v>
      </c>
      <c r="H860" s="144" t="s">
        <v>5312</v>
      </c>
      <c r="I860" s="144" t="s">
        <v>5317</v>
      </c>
      <c r="J860" s="144" t="s">
        <v>5314</v>
      </c>
      <c r="K860" s="144">
        <f t="shared" si="962"/>
        <v>1.5</v>
      </c>
      <c r="L860" s="157">
        <v>3</v>
      </c>
      <c r="M860" s="171">
        <v>0.04</v>
      </c>
      <c r="N860" s="171">
        <v>0.15</v>
      </c>
      <c r="O860" s="171">
        <v>0.45</v>
      </c>
      <c r="P860" s="171">
        <v>0.02</v>
      </c>
      <c r="Q860" s="171"/>
      <c r="R860" s="171">
        <v>0.01</v>
      </c>
      <c r="S860" s="171">
        <v>0.25</v>
      </c>
      <c r="T860" s="171">
        <v>0.08</v>
      </c>
      <c r="U860" s="171"/>
      <c r="V860" s="171"/>
      <c r="W860" s="22">
        <v>2</v>
      </c>
      <c r="X860" s="29">
        <v>50.15</v>
      </c>
      <c r="Y860" s="29">
        <v>100.3</v>
      </c>
      <c r="Z860" s="36">
        <v>29.24</v>
      </c>
      <c r="AA860" s="36">
        <f t="shared" si="963"/>
        <v>2</v>
      </c>
      <c r="AB860" s="29"/>
      <c r="AC860" s="29" t="e">
        <f t="shared" si="964"/>
        <v>#REF!</v>
      </c>
      <c r="AD860" s="29" t="e">
        <f t="shared" si="965"/>
        <v>#REF!</v>
      </c>
      <c r="AE860" s="172" t="e">
        <f t="shared" si="966"/>
        <v>#REF!</v>
      </c>
      <c r="AF860" s="28"/>
      <c r="AG860" s="24">
        <v>3</v>
      </c>
      <c r="AH860" s="173">
        <f t="shared" si="967"/>
        <v>1</v>
      </c>
      <c r="AI860" s="173"/>
      <c r="AJ860" s="173">
        <f t="shared" si="968"/>
        <v>2</v>
      </c>
      <c r="AK860" s="134">
        <f t="shared" si="969"/>
        <v>1.5</v>
      </c>
      <c r="AL860" s="174">
        <f t="shared" ref="AL860:AU860" si="993">M860</f>
        <v>0.04</v>
      </c>
      <c r="AM860" s="174">
        <f t="shared" si="993"/>
        <v>0.15</v>
      </c>
      <c r="AN860" s="174">
        <f t="shared" si="993"/>
        <v>0.45</v>
      </c>
      <c r="AO860" s="174">
        <f t="shared" si="993"/>
        <v>0.02</v>
      </c>
      <c r="AP860" s="174">
        <f t="shared" si="993"/>
        <v>0</v>
      </c>
      <c r="AQ860" s="174">
        <f t="shared" si="993"/>
        <v>0.01</v>
      </c>
      <c r="AR860" s="174">
        <f t="shared" si="993"/>
        <v>0.25</v>
      </c>
      <c r="AS860" s="174">
        <f t="shared" si="993"/>
        <v>0.08</v>
      </c>
      <c r="AT860" s="174">
        <f t="shared" si="993"/>
        <v>0</v>
      </c>
      <c r="AU860" s="174">
        <f t="shared" si="993"/>
        <v>0</v>
      </c>
      <c r="AV860" s="175">
        <f t="shared" si="971"/>
        <v>1</v>
      </c>
      <c r="AW860" s="176" t="e">
        <f>#REF!/1000</f>
        <v>#REF!</v>
      </c>
      <c r="AX860" s="176" t="e">
        <f>#REF!/1000</f>
        <v>#REF!</v>
      </c>
      <c r="AY860" s="176" t="e">
        <f>#REF!/1000</f>
        <v>#REF!</v>
      </c>
      <c r="AZ860" s="176" t="e">
        <f>#REF!/1000</f>
        <v>#REF!</v>
      </c>
      <c r="BA860" s="176" t="e">
        <f>#REF!/1000</f>
        <v>#REF!</v>
      </c>
      <c r="BB860" s="176" t="e">
        <f>#REF!/1000</f>
        <v>#REF!</v>
      </c>
      <c r="BC860" s="176" t="e">
        <f>#REF!/1000</f>
        <v>#REF!</v>
      </c>
      <c r="BD860" s="176" t="e">
        <f>#REF!/1000</f>
        <v>#REF!</v>
      </c>
      <c r="BE860" s="177" t="e">
        <f>#REF!/1000</f>
        <v>#REF!</v>
      </c>
      <c r="BF860" s="177" t="e">
        <f>#REF!/1000</f>
        <v>#REF!</v>
      </c>
      <c r="BG860" s="178" t="e">
        <f t="shared" si="972"/>
        <v>#REF!</v>
      </c>
    </row>
    <row r="861" ht="16" customHeight="1" spans="1:59">
      <c r="A861" s="22">
        <v>855</v>
      </c>
      <c r="B861" s="39" t="s">
        <v>6720</v>
      </c>
      <c r="C861" s="68" t="s">
        <v>6721</v>
      </c>
      <c r="D861" s="22">
        <v>194</v>
      </c>
      <c r="E861" s="22">
        <v>8</v>
      </c>
      <c r="F861" s="144">
        <v>84299</v>
      </c>
      <c r="G861" s="144" t="s">
        <v>3688</v>
      </c>
      <c r="H861" s="144" t="s">
        <v>5312</v>
      </c>
      <c r="I861" s="144" t="s">
        <v>5317</v>
      </c>
      <c r="J861" s="144" t="s">
        <v>5314</v>
      </c>
      <c r="K861" s="144">
        <f t="shared" si="962"/>
        <v>0.3</v>
      </c>
      <c r="L861" s="157">
        <v>2.4</v>
      </c>
      <c r="M861" s="171">
        <v>0.04</v>
      </c>
      <c r="N861" s="171">
        <v>0.15</v>
      </c>
      <c r="O861" s="171">
        <v>0.45</v>
      </c>
      <c r="P861" s="171">
        <v>0.02</v>
      </c>
      <c r="Q861" s="171"/>
      <c r="R861" s="171">
        <v>0.01</v>
      </c>
      <c r="S861" s="171">
        <v>0.25</v>
      </c>
      <c r="T861" s="171">
        <v>0.08</v>
      </c>
      <c r="U861" s="171"/>
      <c r="V861" s="171"/>
      <c r="W861" s="22">
        <v>8</v>
      </c>
      <c r="X861" s="29">
        <v>43.41</v>
      </c>
      <c r="Y861" s="29">
        <v>347.28</v>
      </c>
      <c r="Z861" s="36">
        <v>101.36</v>
      </c>
      <c r="AA861" s="36">
        <f t="shared" si="963"/>
        <v>8</v>
      </c>
      <c r="AB861" s="29"/>
      <c r="AC861" s="29" t="e">
        <f t="shared" si="964"/>
        <v>#REF!</v>
      </c>
      <c r="AD861" s="29" t="e">
        <f t="shared" si="965"/>
        <v>#REF!</v>
      </c>
      <c r="AE861" s="172" t="e">
        <f t="shared" si="966"/>
        <v>#REF!</v>
      </c>
      <c r="AF861" s="28"/>
      <c r="AG861" s="24">
        <v>3</v>
      </c>
      <c r="AH861" s="173">
        <f t="shared" si="967"/>
        <v>1</v>
      </c>
      <c r="AI861" s="173"/>
      <c r="AJ861" s="173">
        <f t="shared" si="968"/>
        <v>2</v>
      </c>
      <c r="AK861" s="134">
        <f t="shared" si="969"/>
        <v>0.3</v>
      </c>
      <c r="AL861" s="174">
        <f t="shared" ref="AL861:AU861" si="994">M861</f>
        <v>0.04</v>
      </c>
      <c r="AM861" s="174">
        <f t="shared" si="994"/>
        <v>0.15</v>
      </c>
      <c r="AN861" s="174">
        <f t="shared" si="994"/>
        <v>0.45</v>
      </c>
      <c r="AO861" s="174">
        <f t="shared" si="994"/>
        <v>0.02</v>
      </c>
      <c r="AP861" s="174">
        <f t="shared" si="994"/>
        <v>0</v>
      </c>
      <c r="AQ861" s="174">
        <f t="shared" si="994"/>
        <v>0.01</v>
      </c>
      <c r="AR861" s="174">
        <f t="shared" si="994"/>
        <v>0.25</v>
      </c>
      <c r="AS861" s="174">
        <f t="shared" si="994"/>
        <v>0.08</v>
      </c>
      <c r="AT861" s="174">
        <f t="shared" si="994"/>
        <v>0</v>
      </c>
      <c r="AU861" s="174">
        <f t="shared" si="994"/>
        <v>0</v>
      </c>
      <c r="AV861" s="175">
        <f t="shared" si="971"/>
        <v>1</v>
      </c>
      <c r="AW861" s="176" t="e">
        <f>#REF!/1000</f>
        <v>#REF!</v>
      </c>
      <c r="AX861" s="176" t="e">
        <f>#REF!/1000</f>
        <v>#REF!</v>
      </c>
      <c r="AY861" s="176" t="e">
        <f>#REF!/1000</f>
        <v>#REF!</v>
      </c>
      <c r="AZ861" s="176" t="e">
        <f>#REF!/1000</f>
        <v>#REF!</v>
      </c>
      <c r="BA861" s="176" t="e">
        <f>#REF!/1000</f>
        <v>#REF!</v>
      </c>
      <c r="BB861" s="176" t="e">
        <f>#REF!/1000</f>
        <v>#REF!</v>
      </c>
      <c r="BC861" s="176" t="e">
        <f>#REF!/1000</f>
        <v>#REF!</v>
      </c>
      <c r="BD861" s="176" t="e">
        <f>#REF!/1000</f>
        <v>#REF!</v>
      </c>
      <c r="BE861" s="177" t="e">
        <f>#REF!/1000</f>
        <v>#REF!</v>
      </c>
      <c r="BF861" s="177" t="e">
        <f>#REF!/1000</f>
        <v>#REF!</v>
      </c>
      <c r="BG861" s="178" t="e">
        <f t="shared" si="972"/>
        <v>#REF!</v>
      </c>
    </row>
    <row r="862" ht="16" customHeight="1" spans="1:59">
      <c r="A862" s="22">
        <v>856</v>
      </c>
      <c r="B862" s="39" t="s">
        <v>6722</v>
      </c>
      <c r="C862" s="68" t="s">
        <v>6723</v>
      </c>
      <c r="D862" s="22">
        <v>194</v>
      </c>
      <c r="E862" s="22">
        <v>2</v>
      </c>
      <c r="F862" s="144">
        <v>84677</v>
      </c>
      <c r="G862" s="144" t="s">
        <v>3688</v>
      </c>
      <c r="H862" s="144" t="s">
        <v>5312</v>
      </c>
      <c r="I862" s="144" t="s">
        <v>5317</v>
      </c>
      <c r="J862" s="144" t="s">
        <v>5314</v>
      </c>
      <c r="K862" s="144">
        <f t="shared" si="962"/>
        <v>1.5</v>
      </c>
      <c r="L862" s="157">
        <v>3</v>
      </c>
      <c r="M862" s="171">
        <v>0.04</v>
      </c>
      <c r="N862" s="171">
        <v>0.15</v>
      </c>
      <c r="O862" s="171">
        <v>0.45</v>
      </c>
      <c r="P862" s="171">
        <v>0.02</v>
      </c>
      <c r="Q862" s="171"/>
      <c r="R862" s="171">
        <v>0.01</v>
      </c>
      <c r="S862" s="171">
        <v>0.25</v>
      </c>
      <c r="T862" s="171">
        <v>0.08</v>
      </c>
      <c r="U862" s="171"/>
      <c r="V862" s="171"/>
      <c r="W862" s="22">
        <v>2</v>
      </c>
      <c r="X862" s="29">
        <v>43.23</v>
      </c>
      <c r="Y862" s="29">
        <v>86.46</v>
      </c>
      <c r="Z862" s="36">
        <v>25.34</v>
      </c>
      <c r="AA862" s="36">
        <f t="shared" si="963"/>
        <v>2</v>
      </c>
      <c r="AB862" s="29"/>
      <c r="AC862" s="29" t="e">
        <f t="shared" si="964"/>
        <v>#REF!</v>
      </c>
      <c r="AD862" s="29" t="e">
        <f t="shared" si="965"/>
        <v>#REF!</v>
      </c>
      <c r="AE862" s="172" t="e">
        <f t="shared" si="966"/>
        <v>#REF!</v>
      </c>
      <c r="AF862" s="28"/>
      <c r="AG862" s="24">
        <v>3</v>
      </c>
      <c r="AH862" s="173">
        <f t="shared" si="967"/>
        <v>1</v>
      </c>
      <c r="AI862" s="173"/>
      <c r="AJ862" s="173">
        <f t="shared" si="968"/>
        <v>2</v>
      </c>
      <c r="AK862" s="134">
        <f t="shared" si="969"/>
        <v>1.5</v>
      </c>
      <c r="AL862" s="174">
        <f t="shared" ref="AL862:AU862" si="995">M862</f>
        <v>0.04</v>
      </c>
      <c r="AM862" s="174">
        <f t="shared" si="995"/>
        <v>0.15</v>
      </c>
      <c r="AN862" s="174">
        <f t="shared" si="995"/>
        <v>0.45</v>
      </c>
      <c r="AO862" s="174">
        <f t="shared" si="995"/>
        <v>0.02</v>
      </c>
      <c r="AP862" s="174">
        <f t="shared" si="995"/>
        <v>0</v>
      </c>
      <c r="AQ862" s="174">
        <f t="shared" si="995"/>
        <v>0.01</v>
      </c>
      <c r="AR862" s="174">
        <f t="shared" si="995"/>
        <v>0.25</v>
      </c>
      <c r="AS862" s="174">
        <f t="shared" si="995"/>
        <v>0.08</v>
      </c>
      <c r="AT862" s="174">
        <f t="shared" si="995"/>
        <v>0</v>
      </c>
      <c r="AU862" s="174">
        <f t="shared" si="995"/>
        <v>0</v>
      </c>
      <c r="AV862" s="175">
        <f t="shared" si="971"/>
        <v>1</v>
      </c>
      <c r="AW862" s="176" t="e">
        <f>#REF!/1000</f>
        <v>#REF!</v>
      </c>
      <c r="AX862" s="176" t="e">
        <f>#REF!/1000</f>
        <v>#REF!</v>
      </c>
      <c r="AY862" s="176" t="e">
        <f>#REF!/1000</f>
        <v>#REF!</v>
      </c>
      <c r="AZ862" s="176" t="e">
        <f>#REF!/1000</f>
        <v>#REF!</v>
      </c>
      <c r="BA862" s="176" t="e">
        <f>#REF!/1000</f>
        <v>#REF!</v>
      </c>
      <c r="BB862" s="176" t="e">
        <f>#REF!/1000</f>
        <v>#REF!</v>
      </c>
      <c r="BC862" s="176" t="e">
        <f>#REF!/1000</f>
        <v>#REF!</v>
      </c>
      <c r="BD862" s="176" t="e">
        <f>#REF!/1000</f>
        <v>#REF!</v>
      </c>
      <c r="BE862" s="177" t="e">
        <f>#REF!/1000</f>
        <v>#REF!</v>
      </c>
      <c r="BF862" s="177" t="e">
        <f>#REF!/1000</f>
        <v>#REF!</v>
      </c>
      <c r="BG862" s="178" t="e">
        <f t="shared" si="972"/>
        <v>#REF!</v>
      </c>
    </row>
    <row r="863" ht="16" customHeight="1" spans="1:59">
      <c r="A863" s="22">
        <v>857</v>
      </c>
      <c r="B863" s="39" t="s">
        <v>6724</v>
      </c>
      <c r="C863" s="68" t="s">
        <v>6725</v>
      </c>
      <c r="D863" s="22">
        <v>123</v>
      </c>
      <c r="E863" s="22">
        <v>2</v>
      </c>
      <c r="F863" s="144">
        <v>83848</v>
      </c>
      <c r="G863" s="144" t="s">
        <v>3688</v>
      </c>
      <c r="H863" s="144" t="s">
        <v>3699</v>
      </c>
      <c r="I863" s="144" t="s">
        <v>5317</v>
      </c>
      <c r="J863" s="144" t="s">
        <v>5314</v>
      </c>
      <c r="K863" s="144">
        <f t="shared" si="962"/>
        <v>1.5</v>
      </c>
      <c r="L863" s="157">
        <v>3</v>
      </c>
      <c r="M863" s="171">
        <v>0.04</v>
      </c>
      <c r="N863" s="171">
        <v>0.15</v>
      </c>
      <c r="O863" s="171">
        <v>0.45</v>
      </c>
      <c r="P863" s="171">
        <v>0.02</v>
      </c>
      <c r="Q863" s="171"/>
      <c r="R863" s="171">
        <v>0.01</v>
      </c>
      <c r="S863" s="171">
        <v>0.25</v>
      </c>
      <c r="T863" s="171">
        <v>0.08</v>
      </c>
      <c r="U863" s="171"/>
      <c r="V863" s="171"/>
      <c r="W863" s="22">
        <v>2</v>
      </c>
      <c r="X863" s="29">
        <v>40.39</v>
      </c>
      <c r="Y863" s="29">
        <v>80.78</v>
      </c>
      <c r="Z863" s="36">
        <v>23.4</v>
      </c>
      <c r="AA863" s="36">
        <f t="shared" si="963"/>
        <v>2</v>
      </c>
      <c r="AB863" s="29"/>
      <c r="AC863" s="29" t="e">
        <f t="shared" si="964"/>
        <v>#REF!</v>
      </c>
      <c r="AD863" s="29" t="e">
        <f t="shared" si="965"/>
        <v>#REF!</v>
      </c>
      <c r="AE863" s="172" t="e">
        <f t="shared" si="966"/>
        <v>#REF!</v>
      </c>
      <c r="AF863" s="28"/>
      <c r="AG863" s="24">
        <v>3</v>
      </c>
      <c r="AH863" s="173">
        <f t="shared" si="967"/>
        <v>1</v>
      </c>
      <c r="AI863" s="173"/>
      <c r="AJ863" s="173">
        <f t="shared" si="968"/>
        <v>2</v>
      </c>
      <c r="AK863" s="134">
        <f t="shared" si="969"/>
        <v>1.5</v>
      </c>
      <c r="AL863" s="174">
        <f t="shared" ref="AL863:AU863" si="996">M863</f>
        <v>0.04</v>
      </c>
      <c r="AM863" s="174">
        <f t="shared" si="996"/>
        <v>0.15</v>
      </c>
      <c r="AN863" s="174">
        <f t="shared" si="996"/>
        <v>0.45</v>
      </c>
      <c r="AO863" s="174">
        <f t="shared" si="996"/>
        <v>0.02</v>
      </c>
      <c r="AP863" s="174">
        <f t="shared" si="996"/>
        <v>0</v>
      </c>
      <c r="AQ863" s="174">
        <f t="shared" si="996"/>
        <v>0.01</v>
      </c>
      <c r="AR863" s="174">
        <f t="shared" si="996"/>
        <v>0.25</v>
      </c>
      <c r="AS863" s="174">
        <f t="shared" si="996"/>
        <v>0.08</v>
      </c>
      <c r="AT863" s="174">
        <f t="shared" si="996"/>
        <v>0</v>
      </c>
      <c r="AU863" s="174">
        <f t="shared" si="996"/>
        <v>0</v>
      </c>
      <c r="AV863" s="175">
        <f t="shared" si="971"/>
        <v>1</v>
      </c>
      <c r="AW863" s="176" t="e">
        <f>#REF!/1000</f>
        <v>#REF!</v>
      </c>
      <c r="AX863" s="176" t="e">
        <f>#REF!/1000</f>
        <v>#REF!</v>
      </c>
      <c r="AY863" s="176" t="e">
        <f>#REF!/1000</f>
        <v>#REF!</v>
      </c>
      <c r="AZ863" s="176" t="e">
        <f>#REF!/1000</f>
        <v>#REF!</v>
      </c>
      <c r="BA863" s="176" t="e">
        <f>#REF!/1000</f>
        <v>#REF!</v>
      </c>
      <c r="BB863" s="176" t="e">
        <f>#REF!/1000</f>
        <v>#REF!</v>
      </c>
      <c r="BC863" s="176" t="e">
        <f>#REF!/1000</f>
        <v>#REF!</v>
      </c>
      <c r="BD863" s="176" t="e">
        <f>#REF!/1000</f>
        <v>#REF!</v>
      </c>
      <c r="BE863" s="177" t="e">
        <f>#REF!/1000</f>
        <v>#REF!</v>
      </c>
      <c r="BF863" s="177" t="e">
        <f>#REF!/1000</f>
        <v>#REF!</v>
      </c>
      <c r="BG863" s="178" t="e">
        <f t="shared" si="972"/>
        <v>#REF!</v>
      </c>
    </row>
    <row r="864" ht="16" customHeight="1" spans="1:59">
      <c r="A864" s="22">
        <v>858</v>
      </c>
      <c r="B864" s="39" t="s">
        <v>6726</v>
      </c>
      <c r="C864" s="68" t="s">
        <v>6727</v>
      </c>
      <c r="D864" s="22">
        <v>194</v>
      </c>
      <c r="E864" s="22">
        <v>8</v>
      </c>
      <c r="F864" s="144">
        <v>84300</v>
      </c>
      <c r="G864" s="144" t="s">
        <v>3688</v>
      </c>
      <c r="H864" s="144" t="s">
        <v>5312</v>
      </c>
      <c r="I864" s="144" t="s">
        <v>5317</v>
      </c>
      <c r="J864" s="144" t="s">
        <v>5314</v>
      </c>
      <c r="K864" s="144">
        <f t="shared" si="962"/>
        <v>0.3</v>
      </c>
      <c r="L864" s="157">
        <v>2.4</v>
      </c>
      <c r="M864" s="171">
        <v>0.04</v>
      </c>
      <c r="N864" s="171">
        <v>0.15</v>
      </c>
      <c r="O864" s="171">
        <v>0.45</v>
      </c>
      <c r="P864" s="171">
        <v>0.02</v>
      </c>
      <c r="Q864" s="171"/>
      <c r="R864" s="171">
        <v>0.01</v>
      </c>
      <c r="S864" s="171">
        <v>0.25</v>
      </c>
      <c r="T864" s="171">
        <v>0.08</v>
      </c>
      <c r="U864" s="171"/>
      <c r="V864" s="171"/>
      <c r="W864" s="22">
        <v>8</v>
      </c>
      <c r="X864" s="29">
        <v>38.735</v>
      </c>
      <c r="Y864" s="29">
        <v>309.88</v>
      </c>
      <c r="Z864" s="36">
        <v>93.6</v>
      </c>
      <c r="AA864" s="36">
        <f t="shared" si="963"/>
        <v>8</v>
      </c>
      <c r="AB864" s="29"/>
      <c r="AC864" s="29" t="e">
        <f t="shared" si="964"/>
        <v>#REF!</v>
      </c>
      <c r="AD864" s="29" t="e">
        <f t="shared" si="965"/>
        <v>#REF!</v>
      </c>
      <c r="AE864" s="172" t="e">
        <f t="shared" si="966"/>
        <v>#REF!</v>
      </c>
      <c r="AF864" s="28"/>
      <c r="AG864" s="24">
        <v>3</v>
      </c>
      <c r="AH864" s="173">
        <f t="shared" si="967"/>
        <v>1</v>
      </c>
      <c r="AI864" s="173"/>
      <c r="AJ864" s="173">
        <f t="shared" si="968"/>
        <v>2</v>
      </c>
      <c r="AK864" s="134">
        <f t="shared" si="969"/>
        <v>0.3</v>
      </c>
      <c r="AL864" s="174">
        <f t="shared" ref="AL864:AU864" si="997">M864</f>
        <v>0.04</v>
      </c>
      <c r="AM864" s="174">
        <f t="shared" si="997"/>
        <v>0.15</v>
      </c>
      <c r="AN864" s="174">
        <f t="shared" si="997"/>
        <v>0.45</v>
      </c>
      <c r="AO864" s="174">
        <f t="shared" si="997"/>
        <v>0.02</v>
      </c>
      <c r="AP864" s="174">
        <f t="shared" si="997"/>
        <v>0</v>
      </c>
      <c r="AQ864" s="174">
        <f t="shared" si="997"/>
        <v>0.01</v>
      </c>
      <c r="AR864" s="174">
        <f t="shared" si="997"/>
        <v>0.25</v>
      </c>
      <c r="AS864" s="174">
        <f t="shared" si="997"/>
        <v>0.08</v>
      </c>
      <c r="AT864" s="174">
        <f t="shared" si="997"/>
        <v>0</v>
      </c>
      <c r="AU864" s="174">
        <f t="shared" si="997"/>
        <v>0</v>
      </c>
      <c r="AV864" s="175">
        <f t="shared" si="971"/>
        <v>1</v>
      </c>
      <c r="AW864" s="176" t="e">
        <f>#REF!/1000</f>
        <v>#REF!</v>
      </c>
      <c r="AX864" s="176" t="e">
        <f>#REF!/1000</f>
        <v>#REF!</v>
      </c>
      <c r="AY864" s="176" t="e">
        <f>#REF!/1000</f>
        <v>#REF!</v>
      </c>
      <c r="AZ864" s="176" t="e">
        <f>#REF!/1000</f>
        <v>#REF!</v>
      </c>
      <c r="BA864" s="176" t="e">
        <f>#REF!/1000</f>
        <v>#REF!</v>
      </c>
      <c r="BB864" s="176" t="e">
        <f>#REF!/1000</f>
        <v>#REF!</v>
      </c>
      <c r="BC864" s="176" t="e">
        <f>#REF!/1000</f>
        <v>#REF!</v>
      </c>
      <c r="BD864" s="176" t="e">
        <f>#REF!/1000</f>
        <v>#REF!</v>
      </c>
      <c r="BE864" s="177" t="e">
        <f>#REF!/1000</f>
        <v>#REF!</v>
      </c>
      <c r="BF864" s="177" t="e">
        <f>#REF!/1000</f>
        <v>#REF!</v>
      </c>
      <c r="BG864" s="178" t="e">
        <f t="shared" si="972"/>
        <v>#REF!</v>
      </c>
    </row>
    <row r="865" ht="16" customHeight="1" spans="1:59">
      <c r="A865" s="22">
        <v>859</v>
      </c>
      <c r="B865" s="39" t="s">
        <v>6728</v>
      </c>
      <c r="C865" s="68" t="s">
        <v>6729</v>
      </c>
      <c r="D865" s="22">
        <v>145</v>
      </c>
      <c r="E865" s="22">
        <v>5</v>
      </c>
      <c r="F865" s="144">
        <v>83931</v>
      </c>
      <c r="G865" s="144" t="s">
        <v>3688</v>
      </c>
      <c r="H865" s="144" t="s">
        <v>5312</v>
      </c>
      <c r="I865" s="144" t="s">
        <v>5317</v>
      </c>
      <c r="J865" s="144" t="s">
        <v>5314</v>
      </c>
      <c r="K865" s="144">
        <f t="shared" si="962"/>
        <v>0.1</v>
      </c>
      <c r="L865" s="157">
        <v>0.5</v>
      </c>
      <c r="M865" s="171"/>
      <c r="N865" s="171">
        <v>0.5</v>
      </c>
      <c r="O865" s="171">
        <v>0.3</v>
      </c>
      <c r="P865" s="171"/>
      <c r="Q865" s="171"/>
      <c r="R865" s="171">
        <v>0.2</v>
      </c>
      <c r="S865" s="171"/>
      <c r="T865" s="171"/>
      <c r="U865" s="171"/>
      <c r="V865" s="171"/>
      <c r="W865" s="22">
        <v>5</v>
      </c>
      <c r="X865" s="29">
        <v>30.58</v>
      </c>
      <c r="Y865" s="29">
        <v>152.9</v>
      </c>
      <c r="Z865" s="36">
        <v>43.85</v>
      </c>
      <c r="AA865" s="36">
        <f t="shared" si="963"/>
        <v>5</v>
      </c>
      <c r="AB865" s="29"/>
      <c r="AC865" s="29" t="e">
        <f t="shared" si="964"/>
        <v>#REF!</v>
      </c>
      <c r="AD865" s="29" t="e">
        <f t="shared" si="965"/>
        <v>#REF!</v>
      </c>
      <c r="AE865" s="172" t="e">
        <f t="shared" si="966"/>
        <v>#REF!</v>
      </c>
      <c r="AF865" s="28"/>
      <c r="AG865" s="24">
        <v>0.5</v>
      </c>
      <c r="AH865" s="173">
        <f t="shared" si="967"/>
        <v>1</v>
      </c>
      <c r="AI865" s="173"/>
      <c r="AJ865" s="173">
        <f t="shared" si="968"/>
        <v>-0.5</v>
      </c>
      <c r="AK865" s="134">
        <f t="shared" si="969"/>
        <v>0.1</v>
      </c>
      <c r="AL865" s="174">
        <f t="shared" ref="AL865:AU865" si="998">M865</f>
        <v>0</v>
      </c>
      <c r="AM865" s="174">
        <f t="shared" si="998"/>
        <v>0.5</v>
      </c>
      <c r="AN865" s="174">
        <f t="shared" si="998"/>
        <v>0.3</v>
      </c>
      <c r="AO865" s="174">
        <f t="shared" si="998"/>
        <v>0</v>
      </c>
      <c r="AP865" s="174">
        <f t="shared" si="998"/>
        <v>0</v>
      </c>
      <c r="AQ865" s="174">
        <f t="shared" si="998"/>
        <v>0.2</v>
      </c>
      <c r="AR865" s="174">
        <f t="shared" si="998"/>
        <v>0</v>
      </c>
      <c r="AS865" s="174">
        <f t="shared" si="998"/>
        <v>0</v>
      </c>
      <c r="AT865" s="174">
        <f t="shared" si="998"/>
        <v>0</v>
      </c>
      <c r="AU865" s="174">
        <f t="shared" si="998"/>
        <v>0</v>
      </c>
      <c r="AV865" s="175">
        <f t="shared" si="971"/>
        <v>1</v>
      </c>
      <c r="AW865" s="176" t="e">
        <f>#REF!/1000</f>
        <v>#REF!</v>
      </c>
      <c r="AX865" s="176" t="e">
        <f>#REF!/1000</f>
        <v>#REF!</v>
      </c>
      <c r="AY865" s="176" t="e">
        <f>#REF!/1000</f>
        <v>#REF!</v>
      </c>
      <c r="AZ865" s="176" t="e">
        <f>#REF!/1000</f>
        <v>#REF!</v>
      </c>
      <c r="BA865" s="176" t="e">
        <f>#REF!/1000</f>
        <v>#REF!</v>
      </c>
      <c r="BB865" s="176" t="e">
        <f>#REF!/1000</f>
        <v>#REF!</v>
      </c>
      <c r="BC865" s="176" t="e">
        <f>#REF!/1000</f>
        <v>#REF!</v>
      </c>
      <c r="BD865" s="176" t="e">
        <f>#REF!/1000</f>
        <v>#REF!</v>
      </c>
      <c r="BE865" s="177" t="e">
        <f>#REF!/1000</f>
        <v>#REF!</v>
      </c>
      <c r="BF865" s="177" t="e">
        <f>#REF!/1000</f>
        <v>#REF!</v>
      </c>
      <c r="BG865" s="178" t="e">
        <f t="shared" si="972"/>
        <v>#REF!</v>
      </c>
    </row>
    <row r="866" ht="16" customHeight="1" spans="1:59">
      <c r="A866" s="22">
        <v>860</v>
      </c>
      <c r="B866" s="39" t="s">
        <v>6730</v>
      </c>
      <c r="C866" s="68" t="s">
        <v>6731</v>
      </c>
      <c r="D866" s="22">
        <v>194</v>
      </c>
      <c r="E866" s="22">
        <v>4</v>
      </c>
      <c r="F866" s="144">
        <v>84355</v>
      </c>
      <c r="G866" s="144" t="s">
        <v>3688</v>
      </c>
      <c r="H866" s="144" t="s">
        <v>3699</v>
      </c>
      <c r="I866" s="144" t="s">
        <v>5317</v>
      </c>
      <c r="J866" s="144" t="s">
        <v>5314</v>
      </c>
      <c r="K866" s="144">
        <f t="shared" si="962"/>
        <v>0.75</v>
      </c>
      <c r="L866" s="157">
        <v>3</v>
      </c>
      <c r="M866" s="171">
        <v>0.04</v>
      </c>
      <c r="N866" s="171">
        <v>0.15</v>
      </c>
      <c r="O866" s="171">
        <v>0.45</v>
      </c>
      <c r="P866" s="171">
        <v>0.02</v>
      </c>
      <c r="Q866" s="171"/>
      <c r="R866" s="171">
        <v>0.01</v>
      </c>
      <c r="S866" s="171">
        <v>0.25</v>
      </c>
      <c r="T866" s="171">
        <v>0.08</v>
      </c>
      <c r="U866" s="171"/>
      <c r="V866" s="171"/>
      <c r="W866" s="22">
        <v>4</v>
      </c>
      <c r="X866" s="29">
        <v>23.26</v>
      </c>
      <c r="Y866" s="29">
        <v>93.04</v>
      </c>
      <c r="Z866" s="36">
        <v>27.28</v>
      </c>
      <c r="AA866" s="36">
        <f t="shared" si="963"/>
        <v>4</v>
      </c>
      <c r="AB866" s="29"/>
      <c r="AC866" s="29" t="e">
        <f t="shared" si="964"/>
        <v>#REF!</v>
      </c>
      <c r="AD866" s="29" t="e">
        <f t="shared" si="965"/>
        <v>#REF!</v>
      </c>
      <c r="AE866" s="172" t="e">
        <f t="shared" si="966"/>
        <v>#REF!</v>
      </c>
      <c r="AF866" s="28"/>
      <c r="AG866" s="24">
        <v>3</v>
      </c>
      <c r="AH866" s="173">
        <f t="shared" si="967"/>
        <v>1</v>
      </c>
      <c r="AI866" s="173"/>
      <c r="AJ866" s="173">
        <f t="shared" si="968"/>
        <v>2</v>
      </c>
      <c r="AK866" s="134">
        <f t="shared" si="969"/>
        <v>0.75</v>
      </c>
      <c r="AL866" s="174">
        <f t="shared" ref="AL866:AU866" si="999">M866</f>
        <v>0.04</v>
      </c>
      <c r="AM866" s="174">
        <f t="shared" si="999"/>
        <v>0.15</v>
      </c>
      <c r="AN866" s="174">
        <f t="shared" si="999"/>
        <v>0.45</v>
      </c>
      <c r="AO866" s="174">
        <f t="shared" si="999"/>
        <v>0.02</v>
      </c>
      <c r="AP866" s="174">
        <f t="shared" si="999"/>
        <v>0</v>
      </c>
      <c r="AQ866" s="174">
        <f t="shared" si="999"/>
        <v>0.01</v>
      </c>
      <c r="AR866" s="174">
        <f t="shared" si="999"/>
        <v>0.25</v>
      </c>
      <c r="AS866" s="174">
        <f t="shared" si="999"/>
        <v>0.08</v>
      </c>
      <c r="AT866" s="174">
        <f t="shared" si="999"/>
        <v>0</v>
      </c>
      <c r="AU866" s="174">
        <f t="shared" si="999"/>
        <v>0</v>
      </c>
      <c r="AV866" s="175">
        <f t="shared" si="971"/>
        <v>1</v>
      </c>
      <c r="AW866" s="176" t="e">
        <f>#REF!/1000</f>
        <v>#REF!</v>
      </c>
      <c r="AX866" s="176" t="e">
        <f>#REF!/1000</f>
        <v>#REF!</v>
      </c>
      <c r="AY866" s="176" t="e">
        <f>#REF!/1000</f>
        <v>#REF!</v>
      </c>
      <c r="AZ866" s="176" t="e">
        <f>#REF!/1000</f>
        <v>#REF!</v>
      </c>
      <c r="BA866" s="176" t="e">
        <f>#REF!/1000</f>
        <v>#REF!</v>
      </c>
      <c r="BB866" s="176" t="e">
        <f>#REF!/1000</f>
        <v>#REF!</v>
      </c>
      <c r="BC866" s="176" t="e">
        <f>#REF!/1000</f>
        <v>#REF!</v>
      </c>
      <c r="BD866" s="176" t="e">
        <f>#REF!/1000</f>
        <v>#REF!</v>
      </c>
      <c r="BE866" s="177" t="e">
        <f>#REF!/1000</f>
        <v>#REF!</v>
      </c>
      <c r="BF866" s="177" t="e">
        <f>#REF!/1000</f>
        <v>#REF!</v>
      </c>
      <c r="BG866" s="178" t="e">
        <f t="shared" si="972"/>
        <v>#REF!</v>
      </c>
    </row>
    <row r="867" ht="16" customHeight="1" spans="1:59">
      <c r="A867" s="22">
        <v>861</v>
      </c>
      <c r="B867" s="39" t="s">
        <v>6732</v>
      </c>
      <c r="C867" s="68" t="s">
        <v>6733</v>
      </c>
      <c r="D867" s="22">
        <v>194</v>
      </c>
      <c r="E867" s="22">
        <v>2</v>
      </c>
      <c r="F867" s="144">
        <v>84667</v>
      </c>
      <c r="G867" s="144" t="s">
        <v>3688</v>
      </c>
      <c r="H867" s="144" t="s">
        <v>5312</v>
      </c>
      <c r="I867" s="144" t="s">
        <v>5317</v>
      </c>
      <c r="J867" s="144" t="s">
        <v>5314</v>
      </c>
      <c r="K867" s="144">
        <f t="shared" si="962"/>
        <v>1.5</v>
      </c>
      <c r="L867" s="157">
        <v>3</v>
      </c>
      <c r="M867" s="171">
        <v>0.04</v>
      </c>
      <c r="N867" s="171">
        <v>0.15</v>
      </c>
      <c r="O867" s="171">
        <v>0.45</v>
      </c>
      <c r="P867" s="171">
        <v>0.02</v>
      </c>
      <c r="Q867" s="171"/>
      <c r="R867" s="171">
        <v>0.01</v>
      </c>
      <c r="S867" s="171">
        <v>0.25</v>
      </c>
      <c r="T867" s="171">
        <v>0.08</v>
      </c>
      <c r="U867" s="171"/>
      <c r="V867" s="171"/>
      <c r="W867" s="22">
        <v>2</v>
      </c>
      <c r="X867" s="29">
        <v>16</v>
      </c>
      <c r="Y867" s="29">
        <v>32</v>
      </c>
      <c r="Z867" s="36">
        <v>9.74</v>
      </c>
      <c r="AA867" s="36">
        <f t="shared" si="963"/>
        <v>2</v>
      </c>
      <c r="AB867" s="29"/>
      <c r="AC867" s="29" t="e">
        <f t="shared" si="964"/>
        <v>#REF!</v>
      </c>
      <c r="AD867" s="29" t="e">
        <f t="shared" si="965"/>
        <v>#REF!</v>
      </c>
      <c r="AE867" s="172" t="e">
        <f t="shared" si="966"/>
        <v>#REF!</v>
      </c>
      <c r="AF867" s="28"/>
      <c r="AG867" s="24">
        <v>3</v>
      </c>
      <c r="AH867" s="173">
        <f t="shared" si="967"/>
        <v>1</v>
      </c>
      <c r="AI867" s="173"/>
      <c r="AJ867" s="173">
        <f t="shared" si="968"/>
        <v>2</v>
      </c>
      <c r="AK867" s="134">
        <f t="shared" si="969"/>
        <v>1.5</v>
      </c>
      <c r="AL867" s="174">
        <f t="shared" ref="AL867:AU867" si="1000">M867</f>
        <v>0.04</v>
      </c>
      <c r="AM867" s="174">
        <f t="shared" si="1000"/>
        <v>0.15</v>
      </c>
      <c r="AN867" s="174">
        <f t="shared" si="1000"/>
        <v>0.45</v>
      </c>
      <c r="AO867" s="174">
        <f t="shared" si="1000"/>
        <v>0.02</v>
      </c>
      <c r="AP867" s="174">
        <f t="shared" si="1000"/>
        <v>0</v>
      </c>
      <c r="AQ867" s="174">
        <f t="shared" si="1000"/>
        <v>0.01</v>
      </c>
      <c r="AR867" s="174">
        <f t="shared" si="1000"/>
        <v>0.25</v>
      </c>
      <c r="AS867" s="174">
        <f t="shared" si="1000"/>
        <v>0.08</v>
      </c>
      <c r="AT867" s="174">
        <f t="shared" si="1000"/>
        <v>0</v>
      </c>
      <c r="AU867" s="174">
        <f t="shared" si="1000"/>
        <v>0</v>
      </c>
      <c r="AV867" s="175">
        <f t="shared" si="971"/>
        <v>1</v>
      </c>
      <c r="AW867" s="176" t="e">
        <f>#REF!/1000</f>
        <v>#REF!</v>
      </c>
      <c r="AX867" s="176" t="e">
        <f>#REF!/1000</f>
        <v>#REF!</v>
      </c>
      <c r="AY867" s="176" t="e">
        <f>#REF!/1000</f>
        <v>#REF!</v>
      </c>
      <c r="AZ867" s="176" t="e">
        <f>#REF!/1000</f>
        <v>#REF!</v>
      </c>
      <c r="BA867" s="176" t="e">
        <f>#REF!/1000</f>
        <v>#REF!</v>
      </c>
      <c r="BB867" s="176" t="e">
        <f>#REF!/1000</f>
        <v>#REF!</v>
      </c>
      <c r="BC867" s="176" t="e">
        <f>#REF!/1000</f>
        <v>#REF!</v>
      </c>
      <c r="BD867" s="176" t="e">
        <f>#REF!/1000</f>
        <v>#REF!</v>
      </c>
      <c r="BE867" s="177" t="e">
        <f>#REF!/1000</f>
        <v>#REF!</v>
      </c>
      <c r="BF867" s="177" t="e">
        <f>#REF!/1000</f>
        <v>#REF!</v>
      </c>
      <c r="BG867" s="178" t="e">
        <f t="shared" si="972"/>
        <v>#REF!</v>
      </c>
    </row>
    <row r="868" ht="16" customHeight="1" spans="1:59">
      <c r="A868" s="22">
        <v>862</v>
      </c>
      <c r="B868" s="39" t="s">
        <v>6734</v>
      </c>
      <c r="C868" s="68" t="s">
        <v>6735</v>
      </c>
      <c r="D868" s="22">
        <v>194</v>
      </c>
      <c r="E868" s="22">
        <v>2</v>
      </c>
      <c r="F868" s="144">
        <v>84640</v>
      </c>
      <c r="G868" s="144" t="s">
        <v>3688</v>
      </c>
      <c r="H868" s="144" t="s">
        <v>5312</v>
      </c>
      <c r="I868" s="144" t="s">
        <v>5317</v>
      </c>
      <c r="J868" s="144" t="s">
        <v>5314</v>
      </c>
      <c r="K868" s="144">
        <f t="shared" si="962"/>
        <v>0.3</v>
      </c>
      <c r="L868" s="157">
        <v>0.6</v>
      </c>
      <c r="M868" s="171">
        <v>0.04</v>
      </c>
      <c r="N868" s="171">
        <v>0.15</v>
      </c>
      <c r="O868" s="171">
        <v>0.45</v>
      </c>
      <c r="P868" s="171">
        <v>0.02</v>
      </c>
      <c r="Q868" s="171"/>
      <c r="R868" s="171">
        <v>0.01</v>
      </c>
      <c r="S868" s="171">
        <v>0.25</v>
      </c>
      <c r="T868" s="171">
        <v>0.08</v>
      </c>
      <c r="U868" s="171"/>
      <c r="V868" s="171"/>
      <c r="W868" s="22">
        <v>2</v>
      </c>
      <c r="X868" s="29">
        <v>14.18</v>
      </c>
      <c r="Y868" s="29">
        <v>28.36</v>
      </c>
      <c r="Z868" s="36">
        <v>7.8</v>
      </c>
      <c r="AA868" s="36">
        <f t="shared" si="963"/>
        <v>2</v>
      </c>
      <c r="AB868" s="29"/>
      <c r="AC868" s="29" t="e">
        <f t="shared" si="964"/>
        <v>#REF!</v>
      </c>
      <c r="AD868" s="29" t="e">
        <f t="shared" si="965"/>
        <v>#REF!</v>
      </c>
      <c r="AE868" s="172" t="e">
        <f t="shared" si="966"/>
        <v>#REF!</v>
      </c>
      <c r="AF868" s="28"/>
      <c r="AG868" s="24">
        <v>3</v>
      </c>
      <c r="AH868" s="173">
        <f t="shared" si="967"/>
        <v>1</v>
      </c>
      <c r="AI868" s="173"/>
      <c r="AJ868" s="173">
        <f t="shared" si="968"/>
        <v>2</v>
      </c>
      <c r="AK868" s="134">
        <f t="shared" si="969"/>
        <v>0.3</v>
      </c>
      <c r="AL868" s="174">
        <f t="shared" ref="AL868:AU868" si="1001">M868</f>
        <v>0.04</v>
      </c>
      <c r="AM868" s="174">
        <f t="shared" si="1001"/>
        <v>0.15</v>
      </c>
      <c r="AN868" s="174">
        <f t="shared" si="1001"/>
        <v>0.45</v>
      </c>
      <c r="AO868" s="174">
        <f t="shared" si="1001"/>
        <v>0.02</v>
      </c>
      <c r="AP868" s="174">
        <f t="shared" si="1001"/>
        <v>0</v>
      </c>
      <c r="AQ868" s="174">
        <f t="shared" si="1001"/>
        <v>0.01</v>
      </c>
      <c r="AR868" s="174">
        <f t="shared" si="1001"/>
        <v>0.25</v>
      </c>
      <c r="AS868" s="174">
        <f t="shared" si="1001"/>
        <v>0.08</v>
      </c>
      <c r="AT868" s="174">
        <f t="shared" si="1001"/>
        <v>0</v>
      </c>
      <c r="AU868" s="174">
        <f t="shared" si="1001"/>
        <v>0</v>
      </c>
      <c r="AV868" s="175">
        <f t="shared" si="971"/>
        <v>1</v>
      </c>
      <c r="AW868" s="176" t="e">
        <f>#REF!/1000</f>
        <v>#REF!</v>
      </c>
      <c r="AX868" s="176" t="e">
        <f>#REF!/1000</f>
        <v>#REF!</v>
      </c>
      <c r="AY868" s="176" t="e">
        <f>#REF!/1000</f>
        <v>#REF!</v>
      </c>
      <c r="AZ868" s="176" t="e">
        <f>#REF!/1000</f>
        <v>#REF!</v>
      </c>
      <c r="BA868" s="176" t="e">
        <f>#REF!/1000</f>
        <v>#REF!</v>
      </c>
      <c r="BB868" s="176" t="e">
        <f>#REF!/1000</f>
        <v>#REF!</v>
      </c>
      <c r="BC868" s="176" t="e">
        <f>#REF!/1000</f>
        <v>#REF!</v>
      </c>
      <c r="BD868" s="176" t="e">
        <f>#REF!/1000</f>
        <v>#REF!</v>
      </c>
      <c r="BE868" s="177" t="e">
        <f>#REF!/1000</f>
        <v>#REF!</v>
      </c>
      <c r="BF868" s="177" t="e">
        <f>#REF!/1000</f>
        <v>#REF!</v>
      </c>
      <c r="BG868" s="178" t="e">
        <f t="shared" si="972"/>
        <v>#REF!</v>
      </c>
    </row>
    <row r="869" ht="16" customHeight="1" spans="1:59">
      <c r="A869" s="22">
        <v>863</v>
      </c>
      <c r="B869" s="39" t="s">
        <v>758</v>
      </c>
      <c r="C869" s="68" t="s">
        <v>759</v>
      </c>
      <c r="D869" s="22">
        <v>130</v>
      </c>
      <c r="E869" s="22">
        <v>1</v>
      </c>
      <c r="F869" s="144">
        <v>84109</v>
      </c>
      <c r="G869" s="144" t="s">
        <v>3704</v>
      </c>
      <c r="H869" s="144" t="s">
        <v>3704</v>
      </c>
      <c r="I869" s="144" t="s">
        <v>5321</v>
      </c>
      <c r="J869" s="144" t="s">
        <v>5314</v>
      </c>
      <c r="K869" s="144">
        <f t="shared" si="962"/>
        <v>3</v>
      </c>
      <c r="L869" s="157">
        <v>3</v>
      </c>
      <c r="M869" s="171">
        <v>0.04</v>
      </c>
      <c r="N869" s="171">
        <v>0.15</v>
      </c>
      <c r="O869" s="171">
        <v>0.45</v>
      </c>
      <c r="P869" s="171">
        <v>0.02</v>
      </c>
      <c r="Q869" s="171"/>
      <c r="R869" s="171">
        <v>0.01</v>
      </c>
      <c r="S869" s="171">
        <v>0.25</v>
      </c>
      <c r="T869" s="171">
        <v>0.08</v>
      </c>
      <c r="U869" s="171"/>
      <c r="V869" s="171"/>
      <c r="W869" s="22">
        <v>1</v>
      </c>
      <c r="X869" s="29">
        <v>9884.1</v>
      </c>
      <c r="Y869" s="29">
        <v>9884.1</v>
      </c>
      <c r="Z869" s="36">
        <v>2124.63</v>
      </c>
      <c r="AA869" s="36">
        <f t="shared" si="963"/>
        <v>1</v>
      </c>
      <c r="AB869" s="29"/>
      <c r="AC869" s="29" t="e">
        <f t="shared" si="964"/>
        <v>#REF!</v>
      </c>
      <c r="AD869" s="29" t="e">
        <f t="shared" si="965"/>
        <v>#REF!</v>
      </c>
      <c r="AE869" s="172" t="e">
        <f t="shared" si="966"/>
        <v>#REF!</v>
      </c>
      <c r="AF869" s="28"/>
      <c r="AG869" s="24">
        <v>3</v>
      </c>
      <c r="AH869" s="173">
        <f t="shared" si="967"/>
        <v>1</v>
      </c>
      <c r="AI869" s="173"/>
      <c r="AJ869" s="173">
        <f t="shared" si="968"/>
        <v>2</v>
      </c>
      <c r="AK869" s="134">
        <f t="shared" si="969"/>
        <v>3</v>
      </c>
      <c r="AL869" s="174">
        <f t="shared" ref="AL869:AU869" si="1002">M869</f>
        <v>0.04</v>
      </c>
      <c r="AM869" s="174">
        <f t="shared" si="1002"/>
        <v>0.15</v>
      </c>
      <c r="AN869" s="174">
        <f t="shared" si="1002"/>
        <v>0.45</v>
      </c>
      <c r="AO869" s="174">
        <f t="shared" si="1002"/>
        <v>0.02</v>
      </c>
      <c r="AP869" s="174">
        <f t="shared" si="1002"/>
        <v>0</v>
      </c>
      <c r="AQ869" s="174">
        <f t="shared" si="1002"/>
        <v>0.01</v>
      </c>
      <c r="AR869" s="174">
        <f t="shared" si="1002"/>
        <v>0.25</v>
      </c>
      <c r="AS869" s="174">
        <f t="shared" si="1002"/>
        <v>0.08</v>
      </c>
      <c r="AT869" s="174">
        <f t="shared" si="1002"/>
        <v>0</v>
      </c>
      <c r="AU869" s="174">
        <f t="shared" si="1002"/>
        <v>0</v>
      </c>
      <c r="AV869" s="175">
        <f t="shared" si="971"/>
        <v>1</v>
      </c>
      <c r="AW869" s="176" t="e">
        <f>#REF!/1000</f>
        <v>#REF!</v>
      </c>
      <c r="AX869" s="176" t="e">
        <f>#REF!/1000</f>
        <v>#REF!</v>
      </c>
      <c r="AY869" s="176" t="e">
        <f>#REF!/1000</f>
        <v>#REF!</v>
      </c>
      <c r="AZ869" s="176" t="e">
        <f>#REF!/1000</f>
        <v>#REF!</v>
      </c>
      <c r="BA869" s="176" t="e">
        <f>#REF!/1000</f>
        <v>#REF!</v>
      </c>
      <c r="BB869" s="176" t="e">
        <f>#REF!/1000</f>
        <v>#REF!</v>
      </c>
      <c r="BC869" s="176" t="e">
        <f>#REF!/1000</f>
        <v>#REF!</v>
      </c>
      <c r="BD869" s="176" t="e">
        <f>#REF!/1000</f>
        <v>#REF!</v>
      </c>
      <c r="BE869" s="177" t="e">
        <f>#REF!/1000</f>
        <v>#REF!</v>
      </c>
      <c r="BF869" s="177" t="e">
        <f>#REF!/1000</f>
        <v>#REF!</v>
      </c>
      <c r="BG869" s="178" t="e">
        <f t="shared" si="972"/>
        <v>#REF!</v>
      </c>
    </row>
    <row r="870" ht="16" customHeight="1" spans="1:59">
      <c r="A870" s="22">
        <v>864</v>
      </c>
      <c r="B870" s="39" t="s">
        <v>6736</v>
      </c>
      <c r="C870" s="68" t="s">
        <v>6737</v>
      </c>
      <c r="D870" s="22">
        <v>130</v>
      </c>
      <c r="E870" s="22">
        <v>1</v>
      </c>
      <c r="F870" s="144">
        <v>84475</v>
      </c>
      <c r="G870" s="144" t="s">
        <v>3704</v>
      </c>
      <c r="H870" s="144" t="s">
        <v>3704</v>
      </c>
      <c r="I870" s="144" t="s">
        <v>5321</v>
      </c>
      <c r="J870" s="144" t="s">
        <v>5314</v>
      </c>
      <c r="K870" s="144">
        <f t="shared" si="962"/>
        <v>0.3</v>
      </c>
      <c r="L870" s="157">
        <v>0.3</v>
      </c>
      <c r="M870" s="171">
        <v>0.5</v>
      </c>
      <c r="N870" s="171">
        <v>0.0333333333333333</v>
      </c>
      <c r="O870" s="171"/>
      <c r="P870" s="171">
        <v>0.233333333333333</v>
      </c>
      <c r="Q870" s="171"/>
      <c r="R870" s="171"/>
      <c r="S870" s="171">
        <v>0.1</v>
      </c>
      <c r="T870" s="171">
        <v>0.133333333333333</v>
      </c>
      <c r="U870" s="171"/>
      <c r="V870" s="171"/>
      <c r="W870" s="22">
        <v>1</v>
      </c>
      <c r="X870" s="29">
        <v>9865.33</v>
      </c>
      <c r="Y870" s="29">
        <v>9865.33</v>
      </c>
      <c r="Z870" s="36">
        <v>2121.71</v>
      </c>
      <c r="AA870" s="36">
        <f t="shared" si="963"/>
        <v>1</v>
      </c>
      <c r="AB870" s="29"/>
      <c r="AC870" s="29" t="e">
        <f t="shared" si="964"/>
        <v>#REF!</v>
      </c>
      <c r="AD870" s="29" t="e">
        <f t="shared" si="965"/>
        <v>#REF!</v>
      </c>
      <c r="AE870" s="172" t="e">
        <f t="shared" si="966"/>
        <v>#REF!</v>
      </c>
      <c r="AF870" s="28"/>
      <c r="AG870" s="24">
        <v>0.3</v>
      </c>
      <c r="AH870" s="173">
        <f t="shared" si="967"/>
        <v>0.999999999999999</v>
      </c>
      <c r="AI870" s="173"/>
      <c r="AJ870" s="173">
        <f t="shared" si="968"/>
        <v>-0.699999999999999</v>
      </c>
      <c r="AK870" s="134">
        <f t="shared" si="969"/>
        <v>0.3</v>
      </c>
      <c r="AL870" s="174">
        <f t="shared" ref="AL870:AU870" si="1003">M870</f>
        <v>0.5</v>
      </c>
      <c r="AM870" s="174">
        <f t="shared" si="1003"/>
        <v>0.0333333333333333</v>
      </c>
      <c r="AN870" s="174">
        <f t="shared" si="1003"/>
        <v>0</v>
      </c>
      <c r="AO870" s="174">
        <f t="shared" si="1003"/>
        <v>0.233333333333333</v>
      </c>
      <c r="AP870" s="174">
        <f t="shared" si="1003"/>
        <v>0</v>
      </c>
      <c r="AQ870" s="174">
        <f t="shared" si="1003"/>
        <v>0</v>
      </c>
      <c r="AR870" s="174">
        <f t="shared" si="1003"/>
        <v>0.1</v>
      </c>
      <c r="AS870" s="174">
        <f t="shared" si="1003"/>
        <v>0.133333333333333</v>
      </c>
      <c r="AT870" s="174">
        <f t="shared" si="1003"/>
        <v>0</v>
      </c>
      <c r="AU870" s="174">
        <f t="shared" si="1003"/>
        <v>0</v>
      </c>
      <c r="AV870" s="175">
        <f t="shared" si="971"/>
        <v>0.999999999999999</v>
      </c>
      <c r="AW870" s="176" t="e">
        <f>#REF!/1000</f>
        <v>#REF!</v>
      </c>
      <c r="AX870" s="176" t="e">
        <f>#REF!/1000</f>
        <v>#REF!</v>
      </c>
      <c r="AY870" s="176" t="e">
        <f>#REF!/1000</f>
        <v>#REF!</v>
      </c>
      <c r="AZ870" s="176" t="e">
        <f>#REF!/1000</f>
        <v>#REF!</v>
      </c>
      <c r="BA870" s="176" t="e">
        <f>#REF!/1000</f>
        <v>#REF!</v>
      </c>
      <c r="BB870" s="176" t="e">
        <f>#REF!/1000</f>
        <v>#REF!</v>
      </c>
      <c r="BC870" s="176" t="e">
        <f>#REF!/1000</f>
        <v>#REF!</v>
      </c>
      <c r="BD870" s="176" t="e">
        <f>#REF!/1000</f>
        <v>#REF!</v>
      </c>
      <c r="BE870" s="177" t="e">
        <f>#REF!/1000</f>
        <v>#REF!</v>
      </c>
      <c r="BF870" s="177" t="e">
        <f>#REF!/1000</f>
        <v>#REF!</v>
      </c>
      <c r="BG870" s="178" t="e">
        <f t="shared" si="972"/>
        <v>#REF!</v>
      </c>
    </row>
    <row r="871" ht="16" customHeight="1" spans="1:59">
      <c r="A871" s="22">
        <v>865</v>
      </c>
      <c r="B871" s="39" t="s">
        <v>273</v>
      </c>
      <c r="C871" s="68" t="s">
        <v>971</v>
      </c>
      <c r="D871" s="22">
        <v>130</v>
      </c>
      <c r="E871" s="22">
        <v>1</v>
      </c>
      <c r="F871" s="144">
        <v>84113</v>
      </c>
      <c r="G871" s="144" t="s">
        <v>3704</v>
      </c>
      <c r="H871" s="144" t="s">
        <v>3704</v>
      </c>
      <c r="I871" s="144" t="s">
        <v>5321</v>
      </c>
      <c r="J871" s="144" t="s">
        <v>5314</v>
      </c>
      <c r="K871" s="144">
        <f t="shared" si="962"/>
        <v>3</v>
      </c>
      <c r="L871" s="157">
        <v>3</v>
      </c>
      <c r="M871" s="171">
        <v>0.04</v>
      </c>
      <c r="N871" s="171">
        <v>0.15</v>
      </c>
      <c r="O871" s="171">
        <v>0.45</v>
      </c>
      <c r="P871" s="171">
        <v>0.02</v>
      </c>
      <c r="Q871" s="171"/>
      <c r="R871" s="171">
        <v>0.01</v>
      </c>
      <c r="S871" s="171">
        <v>0.25</v>
      </c>
      <c r="T871" s="171">
        <v>0.08</v>
      </c>
      <c r="U871" s="171"/>
      <c r="V871" s="171"/>
      <c r="W871" s="22">
        <v>1</v>
      </c>
      <c r="X871" s="29">
        <v>9814.49</v>
      </c>
      <c r="Y871" s="29">
        <v>9814.49</v>
      </c>
      <c r="Z871" s="36">
        <v>2112.94</v>
      </c>
      <c r="AA871" s="36">
        <f t="shared" si="963"/>
        <v>1</v>
      </c>
      <c r="AB871" s="29"/>
      <c r="AC871" s="29" t="e">
        <f t="shared" si="964"/>
        <v>#REF!</v>
      </c>
      <c r="AD871" s="29" t="e">
        <f t="shared" si="965"/>
        <v>#REF!</v>
      </c>
      <c r="AE871" s="172" t="e">
        <f t="shared" si="966"/>
        <v>#REF!</v>
      </c>
      <c r="AF871" s="28"/>
      <c r="AG871" s="24">
        <v>3</v>
      </c>
      <c r="AH871" s="173">
        <f t="shared" si="967"/>
        <v>1</v>
      </c>
      <c r="AI871" s="173"/>
      <c r="AJ871" s="173">
        <f t="shared" si="968"/>
        <v>2</v>
      </c>
      <c r="AK871" s="134">
        <f t="shared" si="969"/>
        <v>3</v>
      </c>
      <c r="AL871" s="174">
        <f t="shared" ref="AL871:AU871" si="1004">M871</f>
        <v>0.04</v>
      </c>
      <c r="AM871" s="174">
        <f t="shared" si="1004"/>
        <v>0.15</v>
      </c>
      <c r="AN871" s="174">
        <f t="shared" si="1004"/>
        <v>0.45</v>
      </c>
      <c r="AO871" s="174">
        <f t="shared" si="1004"/>
        <v>0.02</v>
      </c>
      <c r="AP871" s="174">
        <f t="shared" si="1004"/>
        <v>0</v>
      </c>
      <c r="AQ871" s="174">
        <f t="shared" si="1004"/>
        <v>0.01</v>
      </c>
      <c r="AR871" s="174">
        <f t="shared" si="1004"/>
        <v>0.25</v>
      </c>
      <c r="AS871" s="174">
        <f t="shared" si="1004"/>
        <v>0.08</v>
      </c>
      <c r="AT871" s="174">
        <f t="shared" si="1004"/>
        <v>0</v>
      </c>
      <c r="AU871" s="174">
        <f t="shared" si="1004"/>
        <v>0</v>
      </c>
      <c r="AV871" s="175">
        <f t="shared" si="971"/>
        <v>1</v>
      </c>
      <c r="AW871" s="176" t="e">
        <f>#REF!/1000</f>
        <v>#REF!</v>
      </c>
      <c r="AX871" s="176" t="e">
        <f>#REF!/1000</f>
        <v>#REF!</v>
      </c>
      <c r="AY871" s="176" t="e">
        <f>#REF!/1000</f>
        <v>#REF!</v>
      </c>
      <c r="AZ871" s="176" t="e">
        <f>#REF!/1000</f>
        <v>#REF!</v>
      </c>
      <c r="BA871" s="176" t="e">
        <f>#REF!/1000</f>
        <v>#REF!</v>
      </c>
      <c r="BB871" s="176" t="e">
        <f>#REF!/1000</f>
        <v>#REF!</v>
      </c>
      <c r="BC871" s="176" t="e">
        <f>#REF!/1000</f>
        <v>#REF!</v>
      </c>
      <c r="BD871" s="176" t="e">
        <f>#REF!/1000</f>
        <v>#REF!</v>
      </c>
      <c r="BE871" s="177" t="e">
        <f>#REF!/1000</f>
        <v>#REF!</v>
      </c>
      <c r="BF871" s="177" t="e">
        <f>#REF!/1000</f>
        <v>#REF!</v>
      </c>
      <c r="BG871" s="178" t="e">
        <f t="shared" si="972"/>
        <v>#REF!</v>
      </c>
    </row>
    <row r="872" ht="16" customHeight="1" spans="1:59">
      <c r="A872" s="22">
        <v>866</v>
      </c>
      <c r="B872" s="39" t="s">
        <v>6738</v>
      </c>
      <c r="C872" s="68" t="s">
        <v>6739</v>
      </c>
      <c r="D872" s="22">
        <v>178</v>
      </c>
      <c r="E872" s="22">
        <v>1</v>
      </c>
      <c r="F872" s="144">
        <v>85081</v>
      </c>
      <c r="G872" s="144" t="s">
        <v>3704</v>
      </c>
      <c r="H872" s="144" t="s">
        <v>3704</v>
      </c>
      <c r="I872" s="144" t="s">
        <v>5321</v>
      </c>
      <c r="J872" s="144" t="s">
        <v>5314</v>
      </c>
      <c r="K872" s="144">
        <f t="shared" si="962"/>
        <v>0.53</v>
      </c>
      <c r="L872" s="157">
        <v>0.53</v>
      </c>
      <c r="M872" s="171">
        <v>0.0377358490566038</v>
      </c>
      <c r="N872" s="171">
        <v>0.150943396226415</v>
      </c>
      <c r="O872" s="171">
        <v>0.452830188679245</v>
      </c>
      <c r="P872" s="171">
        <v>0.0188679245283019</v>
      </c>
      <c r="Q872" s="171"/>
      <c r="R872" s="171">
        <v>0.0188679245283019</v>
      </c>
      <c r="S872" s="171">
        <v>0.245283018867925</v>
      </c>
      <c r="T872" s="171">
        <v>0.0754716981132075</v>
      </c>
      <c r="U872" s="171"/>
      <c r="V872" s="171"/>
      <c r="W872" s="22">
        <v>1</v>
      </c>
      <c r="X872" s="29">
        <v>9718.44</v>
      </c>
      <c r="Y872" s="29">
        <v>9718.44</v>
      </c>
      <c r="Z872" s="36">
        <v>3606.03</v>
      </c>
      <c r="AA872" s="36">
        <f t="shared" si="963"/>
        <v>1</v>
      </c>
      <c r="AB872" s="29"/>
      <c r="AC872" s="29" t="e">
        <f t="shared" si="964"/>
        <v>#REF!</v>
      </c>
      <c r="AD872" s="29" t="e">
        <f t="shared" si="965"/>
        <v>#REF!</v>
      </c>
      <c r="AE872" s="172" t="e">
        <f t="shared" si="966"/>
        <v>#REF!</v>
      </c>
      <c r="AF872" s="28"/>
      <c r="AG872" s="24">
        <v>0.53</v>
      </c>
      <c r="AH872" s="173">
        <f t="shared" si="967"/>
        <v>1</v>
      </c>
      <c r="AI872" s="173">
        <v>0.53</v>
      </c>
      <c r="AJ872" s="173">
        <f t="shared" si="968"/>
        <v>-0.47</v>
      </c>
      <c r="AK872" s="134">
        <f t="shared" si="969"/>
        <v>0.53</v>
      </c>
      <c r="AL872" s="174">
        <f t="shared" ref="AL872:AU872" si="1005">M872</f>
        <v>0.0377358490566038</v>
      </c>
      <c r="AM872" s="174">
        <f t="shared" si="1005"/>
        <v>0.150943396226415</v>
      </c>
      <c r="AN872" s="174">
        <f t="shared" si="1005"/>
        <v>0.452830188679245</v>
      </c>
      <c r="AO872" s="174">
        <f t="shared" si="1005"/>
        <v>0.0188679245283019</v>
      </c>
      <c r="AP872" s="174">
        <f t="shared" si="1005"/>
        <v>0</v>
      </c>
      <c r="AQ872" s="174">
        <f t="shared" si="1005"/>
        <v>0.0188679245283019</v>
      </c>
      <c r="AR872" s="174">
        <f t="shared" si="1005"/>
        <v>0.245283018867925</v>
      </c>
      <c r="AS872" s="174">
        <f t="shared" si="1005"/>
        <v>0.0754716981132075</v>
      </c>
      <c r="AT872" s="174">
        <f t="shared" si="1005"/>
        <v>0</v>
      </c>
      <c r="AU872" s="174">
        <f t="shared" si="1005"/>
        <v>0</v>
      </c>
      <c r="AV872" s="175">
        <f t="shared" si="971"/>
        <v>1</v>
      </c>
      <c r="AW872" s="176" t="e">
        <f>#REF!/1000</f>
        <v>#REF!</v>
      </c>
      <c r="AX872" s="176" t="e">
        <f>#REF!/1000</f>
        <v>#REF!</v>
      </c>
      <c r="AY872" s="176" t="e">
        <f>#REF!/1000</f>
        <v>#REF!</v>
      </c>
      <c r="AZ872" s="176" t="e">
        <f>#REF!/1000</f>
        <v>#REF!</v>
      </c>
      <c r="BA872" s="176" t="e">
        <f>#REF!/1000</f>
        <v>#REF!</v>
      </c>
      <c r="BB872" s="176" t="e">
        <f>#REF!/1000</f>
        <v>#REF!</v>
      </c>
      <c r="BC872" s="176" t="e">
        <f>#REF!/1000</f>
        <v>#REF!</v>
      </c>
      <c r="BD872" s="176" t="e">
        <f>#REF!/1000</f>
        <v>#REF!</v>
      </c>
      <c r="BE872" s="177" t="e">
        <f>#REF!/1000</f>
        <v>#REF!</v>
      </c>
      <c r="BF872" s="177" t="e">
        <f>#REF!/1000</f>
        <v>#REF!</v>
      </c>
      <c r="BG872" s="178" t="e">
        <f t="shared" si="972"/>
        <v>#REF!</v>
      </c>
    </row>
    <row r="873" ht="16" customHeight="1" spans="1:59">
      <c r="A873" s="22">
        <v>867</v>
      </c>
      <c r="B873" s="39" t="s">
        <v>6740</v>
      </c>
      <c r="C873" s="68" t="s">
        <v>6741</v>
      </c>
      <c r="D873" s="22">
        <v>178</v>
      </c>
      <c r="E873" s="22">
        <v>1</v>
      </c>
      <c r="F873" s="144">
        <v>84993</v>
      </c>
      <c r="G873" s="144" t="s">
        <v>3704</v>
      </c>
      <c r="H873" s="144" t="s">
        <v>3704</v>
      </c>
      <c r="I873" s="144" t="s">
        <v>5321</v>
      </c>
      <c r="J873" s="144" t="s">
        <v>5314</v>
      </c>
      <c r="K873" s="144">
        <f t="shared" si="962"/>
        <v>5</v>
      </c>
      <c r="L873" s="157">
        <v>5</v>
      </c>
      <c r="M873" s="171"/>
      <c r="N873" s="171">
        <v>0.85</v>
      </c>
      <c r="O873" s="171">
        <v>0.05</v>
      </c>
      <c r="P873" s="171"/>
      <c r="Q873" s="171"/>
      <c r="R873" s="171">
        <v>0.1</v>
      </c>
      <c r="S873" s="171"/>
      <c r="T873" s="171"/>
      <c r="U873" s="171"/>
      <c r="V873" s="171"/>
      <c r="W873" s="22">
        <v>1</v>
      </c>
      <c r="X873" s="29">
        <v>9612.5</v>
      </c>
      <c r="Y873" s="29">
        <v>9612.5</v>
      </c>
      <c r="Z873" s="36">
        <v>3508.57</v>
      </c>
      <c r="AA873" s="36">
        <f t="shared" si="963"/>
        <v>1</v>
      </c>
      <c r="AB873" s="29"/>
      <c r="AC873" s="29" t="e">
        <f t="shared" si="964"/>
        <v>#REF!</v>
      </c>
      <c r="AD873" s="29" t="e">
        <f t="shared" si="965"/>
        <v>#REF!</v>
      </c>
      <c r="AE873" s="172" t="e">
        <f t="shared" si="966"/>
        <v>#REF!</v>
      </c>
      <c r="AF873" s="28"/>
      <c r="AG873" s="24">
        <v>5</v>
      </c>
      <c r="AH873" s="173">
        <f t="shared" si="967"/>
        <v>1</v>
      </c>
      <c r="AI873" s="173"/>
      <c r="AJ873" s="173">
        <f t="shared" si="968"/>
        <v>4</v>
      </c>
      <c r="AK873" s="134">
        <f t="shared" si="969"/>
        <v>5</v>
      </c>
      <c r="AL873" s="174">
        <f t="shared" ref="AL873:AU873" si="1006">M873</f>
        <v>0</v>
      </c>
      <c r="AM873" s="174">
        <f t="shared" si="1006"/>
        <v>0.85</v>
      </c>
      <c r="AN873" s="174">
        <f t="shared" si="1006"/>
        <v>0.05</v>
      </c>
      <c r="AO873" s="174">
        <f t="shared" si="1006"/>
        <v>0</v>
      </c>
      <c r="AP873" s="174">
        <f t="shared" si="1006"/>
        <v>0</v>
      </c>
      <c r="AQ873" s="174">
        <f t="shared" si="1006"/>
        <v>0.1</v>
      </c>
      <c r="AR873" s="174">
        <f t="shared" si="1006"/>
        <v>0</v>
      </c>
      <c r="AS873" s="174">
        <f t="shared" si="1006"/>
        <v>0</v>
      </c>
      <c r="AT873" s="174">
        <f t="shared" si="1006"/>
        <v>0</v>
      </c>
      <c r="AU873" s="174">
        <f t="shared" si="1006"/>
        <v>0</v>
      </c>
      <c r="AV873" s="175">
        <f t="shared" si="971"/>
        <v>1</v>
      </c>
      <c r="AW873" s="176" t="e">
        <f>#REF!/1000</f>
        <v>#REF!</v>
      </c>
      <c r="AX873" s="176" t="e">
        <f>#REF!/1000</f>
        <v>#REF!</v>
      </c>
      <c r="AY873" s="176" t="e">
        <f>#REF!/1000</f>
        <v>#REF!</v>
      </c>
      <c r="AZ873" s="176" t="e">
        <f>#REF!/1000</f>
        <v>#REF!</v>
      </c>
      <c r="BA873" s="176" t="e">
        <f>#REF!/1000</f>
        <v>#REF!</v>
      </c>
      <c r="BB873" s="176" t="e">
        <f>#REF!/1000</f>
        <v>#REF!</v>
      </c>
      <c r="BC873" s="176" t="e">
        <f>#REF!/1000</f>
        <v>#REF!</v>
      </c>
      <c r="BD873" s="176" t="e">
        <f>#REF!/1000</f>
        <v>#REF!</v>
      </c>
      <c r="BE873" s="177" t="e">
        <f>#REF!/1000</f>
        <v>#REF!</v>
      </c>
      <c r="BF873" s="177" t="e">
        <f>#REF!/1000</f>
        <v>#REF!</v>
      </c>
      <c r="BG873" s="178" t="e">
        <f t="shared" si="972"/>
        <v>#REF!</v>
      </c>
    </row>
    <row r="874" ht="16" customHeight="1" spans="1:59">
      <c r="A874" s="22">
        <v>868</v>
      </c>
      <c r="B874" s="39" t="s">
        <v>1287</v>
      </c>
      <c r="C874" s="68" t="s">
        <v>1288</v>
      </c>
      <c r="D874" s="22">
        <v>130</v>
      </c>
      <c r="E874" s="22">
        <v>1</v>
      </c>
      <c r="F874" s="144">
        <v>84459</v>
      </c>
      <c r="G874" s="144" t="s">
        <v>3704</v>
      </c>
      <c r="H874" s="144" t="s">
        <v>3704</v>
      </c>
      <c r="I874" s="144" t="s">
        <v>5321</v>
      </c>
      <c r="J874" s="144" t="s">
        <v>5314</v>
      </c>
      <c r="K874" s="144">
        <f t="shared" si="962"/>
        <v>0.025</v>
      </c>
      <c r="L874" s="157">
        <v>0.025</v>
      </c>
      <c r="M874" s="171">
        <v>0.04</v>
      </c>
      <c r="N874" s="171">
        <v>0.15</v>
      </c>
      <c r="O874" s="171">
        <v>0.45</v>
      </c>
      <c r="P874" s="171">
        <v>0.02</v>
      </c>
      <c r="Q874" s="171"/>
      <c r="R874" s="171">
        <v>0.01</v>
      </c>
      <c r="S874" s="171">
        <v>0.25</v>
      </c>
      <c r="T874" s="171">
        <v>0.08</v>
      </c>
      <c r="U874" s="171"/>
      <c r="V874" s="171"/>
      <c r="W874" s="22">
        <v>1</v>
      </c>
      <c r="X874" s="29">
        <v>9255.33</v>
      </c>
      <c r="Y874" s="29">
        <v>9255.33</v>
      </c>
      <c r="Z874" s="36">
        <v>2020.35</v>
      </c>
      <c r="AA874" s="36">
        <f t="shared" si="963"/>
        <v>1</v>
      </c>
      <c r="AB874" s="29"/>
      <c r="AC874" s="29" t="e">
        <f t="shared" si="964"/>
        <v>#REF!</v>
      </c>
      <c r="AD874" s="29" t="e">
        <f t="shared" si="965"/>
        <v>#REF!</v>
      </c>
      <c r="AE874" s="172" t="e">
        <f t="shared" si="966"/>
        <v>#REF!</v>
      </c>
      <c r="AF874" s="28"/>
      <c r="AG874" s="24">
        <v>3</v>
      </c>
      <c r="AH874" s="173">
        <f t="shared" si="967"/>
        <v>1</v>
      </c>
      <c r="AI874" s="173"/>
      <c r="AJ874" s="173">
        <f t="shared" si="968"/>
        <v>2</v>
      </c>
      <c r="AK874" s="134">
        <f t="shared" si="969"/>
        <v>0.025</v>
      </c>
      <c r="AL874" s="174">
        <f t="shared" ref="AL874:AU874" si="1007">M874</f>
        <v>0.04</v>
      </c>
      <c r="AM874" s="174">
        <f t="shared" si="1007"/>
        <v>0.15</v>
      </c>
      <c r="AN874" s="174">
        <f t="shared" si="1007"/>
        <v>0.45</v>
      </c>
      <c r="AO874" s="174">
        <f t="shared" si="1007"/>
        <v>0.02</v>
      </c>
      <c r="AP874" s="174">
        <f t="shared" si="1007"/>
        <v>0</v>
      </c>
      <c r="AQ874" s="174">
        <f t="shared" si="1007"/>
        <v>0.01</v>
      </c>
      <c r="AR874" s="174">
        <f t="shared" si="1007"/>
        <v>0.25</v>
      </c>
      <c r="AS874" s="174">
        <f t="shared" si="1007"/>
        <v>0.08</v>
      </c>
      <c r="AT874" s="174">
        <f t="shared" si="1007"/>
        <v>0</v>
      </c>
      <c r="AU874" s="174">
        <f t="shared" si="1007"/>
        <v>0</v>
      </c>
      <c r="AV874" s="175">
        <f t="shared" si="971"/>
        <v>1</v>
      </c>
      <c r="AW874" s="176" t="e">
        <f>#REF!/1000</f>
        <v>#REF!</v>
      </c>
      <c r="AX874" s="176" t="e">
        <f>#REF!/1000</f>
        <v>#REF!</v>
      </c>
      <c r="AY874" s="176" t="e">
        <f>#REF!/1000</f>
        <v>#REF!</v>
      </c>
      <c r="AZ874" s="176" t="e">
        <f>#REF!/1000</f>
        <v>#REF!</v>
      </c>
      <c r="BA874" s="176" t="e">
        <f>#REF!/1000</f>
        <v>#REF!</v>
      </c>
      <c r="BB874" s="176" t="e">
        <f>#REF!/1000</f>
        <v>#REF!</v>
      </c>
      <c r="BC874" s="176" t="e">
        <f>#REF!/1000</f>
        <v>#REF!</v>
      </c>
      <c r="BD874" s="176" t="e">
        <f>#REF!/1000</f>
        <v>#REF!</v>
      </c>
      <c r="BE874" s="177" t="e">
        <f>#REF!/1000</f>
        <v>#REF!</v>
      </c>
      <c r="BF874" s="177" t="e">
        <f>#REF!/1000</f>
        <v>#REF!</v>
      </c>
      <c r="BG874" s="178" t="e">
        <f t="shared" si="972"/>
        <v>#REF!</v>
      </c>
    </row>
    <row r="875" ht="16" customHeight="1" spans="1:59">
      <c r="A875" s="22">
        <v>869</v>
      </c>
      <c r="B875" s="39" t="s">
        <v>6742</v>
      </c>
      <c r="C875" s="68" t="s">
        <v>6743</v>
      </c>
      <c r="D875" s="22">
        <v>130</v>
      </c>
      <c r="E875" s="22">
        <v>1</v>
      </c>
      <c r="F875" s="144">
        <v>84467</v>
      </c>
      <c r="G875" s="144" t="s">
        <v>3704</v>
      </c>
      <c r="H875" s="144" t="s">
        <v>3704</v>
      </c>
      <c r="I875" s="144" t="s">
        <v>5321</v>
      </c>
      <c r="J875" s="144" t="s">
        <v>5314</v>
      </c>
      <c r="K875" s="144">
        <f t="shared" si="962"/>
        <v>1.5</v>
      </c>
      <c r="L875" s="157">
        <v>1.5</v>
      </c>
      <c r="M875" s="171">
        <v>0.493333333333333</v>
      </c>
      <c r="N875" s="171">
        <v>0.0533333333333333</v>
      </c>
      <c r="O875" s="171"/>
      <c r="P875" s="171">
        <v>0.22</v>
      </c>
      <c r="Q875" s="171"/>
      <c r="R875" s="171"/>
      <c r="S875" s="171">
        <v>0.1</v>
      </c>
      <c r="T875" s="171">
        <v>0.133333333333333</v>
      </c>
      <c r="U875" s="171"/>
      <c r="V875" s="171"/>
      <c r="W875" s="22">
        <v>1</v>
      </c>
      <c r="X875" s="29">
        <v>9160.26</v>
      </c>
      <c r="Y875" s="29">
        <v>9160.26</v>
      </c>
      <c r="Z875" s="36">
        <v>2004.76</v>
      </c>
      <c r="AA875" s="36">
        <f t="shared" si="963"/>
        <v>1</v>
      </c>
      <c r="AB875" s="29"/>
      <c r="AC875" s="29" t="e">
        <f t="shared" si="964"/>
        <v>#REF!</v>
      </c>
      <c r="AD875" s="29" t="e">
        <f t="shared" si="965"/>
        <v>#REF!</v>
      </c>
      <c r="AE875" s="172" t="e">
        <f t="shared" si="966"/>
        <v>#REF!</v>
      </c>
      <c r="AF875" s="28"/>
      <c r="AG875" s="24">
        <v>1.5</v>
      </c>
      <c r="AH875" s="173">
        <f t="shared" si="967"/>
        <v>0.999999999999999</v>
      </c>
      <c r="AI875" s="173"/>
      <c r="AJ875" s="173">
        <f t="shared" si="968"/>
        <v>0.500000000000001</v>
      </c>
      <c r="AK875" s="134">
        <f t="shared" si="969"/>
        <v>1.5</v>
      </c>
      <c r="AL875" s="174">
        <f t="shared" ref="AL875:AU875" si="1008">M875</f>
        <v>0.493333333333333</v>
      </c>
      <c r="AM875" s="174">
        <f t="shared" si="1008"/>
        <v>0.0533333333333333</v>
      </c>
      <c r="AN875" s="174">
        <f t="shared" si="1008"/>
        <v>0</v>
      </c>
      <c r="AO875" s="174">
        <f t="shared" si="1008"/>
        <v>0.22</v>
      </c>
      <c r="AP875" s="174">
        <f t="shared" si="1008"/>
        <v>0</v>
      </c>
      <c r="AQ875" s="174">
        <f t="shared" si="1008"/>
        <v>0</v>
      </c>
      <c r="AR875" s="174">
        <f t="shared" si="1008"/>
        <v>0.1</v>
      </c>
      <c r="AS875" s="174">
        <f t="shared" si="1008"/>
        <v>0.133333333333333</v>
      </c>
      <c r="AT875" s="174">
        <f t="shared" si="1008"/>
        <v>0</v>
      </c>
      <c r="AU875" s="174">
        <f t="shared" si="1008"/>
        <v>0</v>
      </c>
      <c r="AV875" s="175">
        <f t="shared" si="971"/>
        <v>0.999999999999999</v>
      </c>
      <c r="AW875" s="176" t="e">
        <f>#REF!/1000</f>
        <v>#REF!</v>
      </c>
      <c r="AX875" s="176" t="e">
        <f>#REF!/1000</f>
        <v>#REF!</v>
      </c>
      <c r="AY875" s="176" t="e">
        <f>#REF!/1000</f>
        <v>#REF!</v>
      </c>
      <c r="AZ875" s="176" t="e">
        <f>#REF!/1000</f>
        <v>#REF!</v>
      </c>
      <c r="BA875" s="176" t="e">
        <f>#REF!/1000</f>
        <v>#REF!</v>
      </c>
      <c r="BB875" s="176" t="e">
        <f>#REF!/1000</f>
        <v>#REF!</v>
      </c>
      <c r="BC875" s="176" t="e">
        <f>#REF!/1000</f>
        <v>#REF!</v>
      </c>
      <c r="BD875" s="176" t="e">
        <f>#REF!/1000</f>
        <v>#REF!</v>
      </c>
      <c r="BE875" s="177" t="e">
        <f>#REF!/1000</f>
        <v>#REF!</v>
      </c>
      <c r="BF875" s="177" t="e">
        <f>#REF!/1000</f>
        <v>#REF!</v>
      </c>
      <c r="BG875" s="178" t="e">
        <f t="shared" si="972"/>
        <v>#REF!</v>
      </c>
    </row>
    <row r="876" ht="16" customHeight="1" spans="1:59">
      <c r="A876" s="22">
        <v>870</v>
      </c>
      <c r="B876" s="39" t="s">
        <v>6744</v>
      </c>
      <c r="C876" s="68" t="s">
        <v>6745</v>
      </c>
      <c r="D876" s="22">
        <v>130</v>
      </c>
      <c r="E876" s="22">
        <v>1</v>
      </c>
      <c r="F876" s="144">
        <v>84480</v>
      </c>
      <c r="G876" s="144" t="s">
        <v>3704</v>
      </c>
      <c r="H876" s="144" t="s">
        <v>3704</v>
      </c>
      <c r="I876" s="144" t="s">
        <v>5321</v>
      </c>
      <c r="J876" s="144" t="s">
        <v>5314</v>
      </c>
      <c r="K876" s="144">
        <f t="shared" si="962"/>
        <v>0.3</v>
      </c>
      <c r="L876" s="157">
        <v>0.3</v>
      </c>
      <c r="M876" s="171">
        <v>0.5</v>
      </c>
      <c r="N876" s="171">
        <v>0.0333333333333333</v>
      </c>
      <c r="O876" s="171"/>
      <c r="P876" s="171">
        <v>0.233333333333333</v>
      </c>
      <c r="Q876" s="171"/>
      <c r="R876" s="171"/>
      <c r="S876" s="171">
        <v>0.1</v>
      </c>
      <c r="T876" s="171">
        <v>0.133333333333333</v>
      </c>
      <c r="U876" s="171"/>
      <c r="V876" s="171"/>
      <c r="W876" s="22">
        <v>1</v>
      </c>
      <c r="X876" s="29">
        <v>9034.23</v>
      </c>
      <c r="Y876" s="29">
        <v>9034.23</v>
      </c>
      <c r="Z876" s="36">
        <v>2165.57</v>
      </c>
      <c r="AA876" s="36">
        <f t="shared" si="963"/>
        <v>1</v>
      </c>
      <c r="AB876" s="29"/>
      <c r="AC876" s="29" t="e">
        <f t="shared" si="964"/>
        <v>#REF!</v>
      </c>
      <c r="AD876" s="29" t="e">
        <f t="shared" si="965"/>
        <v>#REF!</v>
      </c>
      <c r="AE876" s="172" t="e">
        <f t="shared" si="966"/>
        <v>#REF!</v>
      </c>
      <c r="AF876" s="28"/>
      <c r="AG876" s="24">
        <v>0.3</v>
      </c>
      <c r="AH876" s="173">
        <f t="shared" si="967"/>
        <v>0.999999999999999</v>
      </c>
      <c r="AI876" s="173"/>
      <c r="AJ876" s="173">
        <f t="shared" si="968"/>
        <v>-0.699999999999999</v>
      </c>
      <c r="AK876" s="134">
        <f t="shared" si="969"/>
        <v>0.3</v>
      </c>
      <c r="AL876" s="174">
        <f t="shared" ref="AL876:AU876" si="1009">M876</f>
        <v>0.5</v>
      </c>
      <c r="AM876" s="174">
        <f t="shared" si="1009"/>
        <v>0.0333333333333333</v>
      </c>
      <c r="AN876" s="174">
        <f t="shared" si="1009"/>
        <v>0</v>
      </c>
      <c r="AO876" s="174">
        <f t="shared" si="1009"/>
        <v>0.233333333333333</v>
      </c>
      <c r="AP876" s="174">
        <f t="shared" si="1009"/>
        <v>0</v>
      </c>
      <c r="AQ876" s="174">
        <f t="shared" si="1009"/>
        <v>0</v>
      </c>
      <c r="AR876" s="174">
        <f t="shared" si="1009"/>
        <v>0.1</v>
      </c>
      <c r="AS876" s="174">
        <f t="shared" si="1009"/>
        <v>0.133333333333333</v>
      </c>
      <c r="AT876" s="174">
        <f t="shared" si="1009"/>
        <v>0</v>
      </c>
      <c r="AU876" s="174">
        <f t="shared" si="1009"/>
        <v>0</v>
      </c>
      <c r="AV876" s="175">
        <f t="shared" si="971"/>
        <v>0.999999999999999</v>
      </c>
      <c r="AW876" s="176" t="e">
        <f>#REF!/1000</f>
        <v>#REF!</v>
      </c>
      <c r="AX876" s="176" t="e">
        <f>#REF!/1000</f>
        <v>#REF!</v>
      </c>
      <c r="AY876" s="176" t="e">
        <f>#REF!/1000</f>
        <v>#REF!</v>
      </c>
      <c r="AZ876" s="176" t="e">
        <f>#REF!/1000</f>
        <v>#REF!</v>
      </c>
      <c r="BA876" s="176" t="e">
        <f>#REF!/1000</f>
        <v>#REF!</v>
      </c>
      <c r="BB876" s="176" t="e">
        <f>#REF!/1000</f>
        <v>#REF!</v>
      </c>
      <c r="BC876" s="176" t="e">
        <f>#REF!/1000</f>
        <v>#REF!</v>
      </c>
      <c r="BD876" s="176" t="e">
        <f>#REF!/1000</f>
        <v>#REF!</v>
      </c>
      <c r="BE876" s="177" t="e">
        <f>#REF!/1000</f>
        <v>#REF!</v>
      </c>
      <c r="BF876" s="177" t="e">
        <f>#REF!/1000</f>
        <v>#REF!</v>
      </c>
      <c r="BG876" s="178" t="e">
        <f t="shared" si="972"/>
        <v>#REF!</v>
      </c>
    </row>
    <row r="877" ht="16" customHeight="1" spans="1:59">
      <c r="A877" s="22">
        <v>871</v>
      </c>
      <c r="B877" s="39" t="s">
        <v>6746</v>
      </c>
      <c r="C877" s="68" t="s">
        <v>6747</v>
      </c>
      <c r="D877" s="22">
        <v>130</v>
      </c>
      <c r="E877" s="22">
        <v>1</v>
      </c>
      <c r="F877" s="144">
        <v>84137</v>
      </c>
      <c r="G877" s="144" t="s">
        <v>3704</v>
      </c>
      <c r="H877" s="144" t="s">
        <v>3704</v>
      </c>
      <c r="I877" s="144" t="s">
        <v>5321</v>
      </c>
      <c r="J877" s="144" t="s">
        <v>5314</v>
      </c>
      <c r="K877" s="144">
        <f t="shared" si="962"/>
        <v>1.5</v>
      </c>
      <c r="L877" s="157">
        <v>1.5</v>
      </c>
      <c r="M877" s="171">
        <v>0.353333333333333</v>
      </c>
      <c r="N877" s="171">
        <v>0.02</v>
      </c>
      <c r="O877" s="171">
        <v>0.08</v>
      </c>
      <c r="P877" s="171">
        <v>0.146666666666667</v>
      </c>
      <c r="Q877" s="171"/>
      <c r="R877" s="171"/>
      <c r="S877" s="171">
        <v>0.253333333333333</v>
      </c>
      <c r="T877" s="171">
        <v>0.146666666666667</v>
      </c>
      <c r="U877" s="171"/>
      <c r="V877" s="171"/>
      <c r="W877" s="22">
        <v>1</v>
      </c>
      <c r="X877" s="29">
        <v>8896.17</v>
      </c>
      <c r="Y877" s="29">
        <v>8896.17</v>
      </c>
      <c r="Z877" s="36">
        <v>1960.9</v>
      </c>
      <c r="AA877" s="36">
        <f t="shared" si="963"/>
        <v>1</v>
      </c>
      <c r="AB877" s="29"/>
      <c r="AC877" s="29" t="e">
        <f t="shared" si="964"/>
        <v>#REF!</v>
      </c>
      <c r="AD877" s="29" t="e">
        <f t="shared" si="965"/>
        <v>#REF!</v>
      </c>
      <c r="AE877" s="172" t="e">
        <f t="shared" si="966"/>
        <v>#REF!</v>
      </c>
      <c r="AF877" s="28"/>
      <c r="AG877" s="24">
        <v>1.5</v>
      </c>
      <c r="AH877" s="173">
        <f t="shared" si="967"/>
        <v>1</v>
      </c>
      <c r="AI877" s="173"/>
      <c r="AJ877" s="173">
        <f t="shared" si="968"/>
        <v>0.5</v>
      </c>
      <c r="AK877" s="134">
        <f t="shared" si="969"/>
        <v>1.5</v>
      </c>
      <c r="AL877" s="174">
        <f t="shared" ref="AL877:AU877" si="1010">M877</f>
        <v>0.353333333333333</v>
      </c>
      <c r="AM877" s="174">
        <f t="shared" si="1010"/>
        <v>0.02</v>
      </c>
      <c r="AN877" s="174">
        <f t="shared" si="1010"/>
        <v>0.08</v>
      </c>
      <c r="AO877" s="174">
        <f t="shared" si="1010"/>
        <v>0.146666666666667</v>
      </c>
      <c r="AP877" s="174">
        <f t="shared" si="1010"/>
        <v>0</v>
      </c>
      <c r="AQ877" s="174">
        <f t="shared" si="1010"/>
        <v>0</v>
      </c>
      <c r="AR877" s="174">
        <f t="shared" si="1010"/>
        <v>0.253333333333333</v>
      </c>
      <c r="AS877" s="174">
        <f t="shared" si="1010"/>
        <v>0.146666666666667</v>
      </c>
      <c r="AT877" s="174">
        <f t="shared" si="1010"/>
        <v>0</v>
      </c>
      <c r="AU877" s="174">
        <f t="shared" si="1010"/>
        <v>0</v>
      </c>
      <c r="AV877" s="175">
        <f t="shared" si="971"/>
        <v>1</v>
      </c>
      <c r="AW877" s="176" t="e">
        <f>#REF!/1000</f>
        <v>#REF!</v>
      </c>
      <c r="AX877" s="176" t="e">
        <f>#REF!/1000</f>
        <v>#REF!</v>
      </c>
      <c r="AY877" s="176" t="e">
        <f>#REF!/1000</f>
        <v>#REF!</v>
      </c>
      <c r="AZ877" s="176" t="e">
        <f>#REF!/1000</f>
        <v>#REF!</v>
      </c>
      <c r="BA877" s="176" t="e">
        <f>#REF!/1000</f>
        <v>#REF!</v>
      </c>
      <c r="BB877" s="176" t="e">
        <f>#REF!/1000</f>
        <v>#REF!</v>
      </c>
      <c r="BC877" s="176" t="e">
        <f>#REF!/1000</f>
        <v>#REF!</v>
      </c>
      <c r="BD877" s="176" t="e">
        <f>#REF!/1000</f>
        <v>#REF!</v>
      </c>
      <c r="BE877" s="177" t="e">
        <f>#REF!/1000</f>
        <v>#REF!</v>
      </c>
      <c r="BF877" s="177" t="e">
        <f>#REF!/1000</f>
        <v>#REF!</v>
      </c>
      <c r="BG877" s="178" t="e">
        <f t="shared" si="972"/>
        <v>#REF!</v>
      </c>
    </row>
    <row r="878" ht="16" customHeight="1" spans="1:59">
      <c r="A878" s="22">
        <v>872</v>
      </c>
      <c r="B878" s="39" t="s">
        <v>6448</v>
      </c>
      <c r="C878" s="68" t="s">
        <v>6449</v>
      </c>
      <c r="D878" s="22">
        <v>208</v>
      </c>
      <c r="E878" s="22">
        <v>1</v>
      </c>
      <c r="F878" s="144">
        <v>2403315234</v>
      </c>
      <c r="G878" s="144" t="s">
        <v>3704</v>
      </c>
      <c r="H878" s="144" t="s">
        <v>3704</v>
      </c>
      <c r="I878" s="144" t="s">
        <v>5352</v>
      </c>
      <c r="J878" s="144" t="s">
        <v>5314</v>
      </c>
      <c r="K878" s="144">
        <f t="shared" si="962"/>
        <v>2.5</v>
      </c>
      <c r="L878" s="157">
        <v>2.5</v>
      </c>
      <c r="M878" s="171"/>
      <c r="N878" s="171">
        <v>0.85</v>
      </c>
      <c r="O878" s="171">
        <v>0.05</v>
      </c>
      <c r="P878" s="171"/>
      <c r="Q878" s="171"/>
      <c r="R878" s="171">
        <v>0.1</v>
      </c>
      <c r="S878" s="171"/>
      <c r="T878" s="171"/>
      <c r="U878" s="171"/>
      <c r="V878" s="171"/>
      <c r="W878" s="22">
        <v>1</v>
      </c>
      <c r="X878" s="29">
        <v>8812.5</v>
      </c>
      <c r="Y878" s="29">
        <v>8812.5</v>
      </c>
      <c r="Z878" s="36">
        <v>1961.46</v>
      </c>
      <c r="AA878" s="36">
        <f t="shared" si="963"/>
        <v>1</v>
      </c>
      <c r="AB878" s="29"/>
      <c r="AC878" s="29" t="e">
        <f t="shared" si="964"/>
        <v>#REF!</v>
      </c>
      <c r="AD878" s="29" t="e">
        <f t="shared" si="965"/>
        <v>#REF!</v>
      </c>
      <c r="AE878" s="172" t="e">
        <f t="shared" si="966"/>
        <v>#REF!</v>
      </c>
      <c r="AF878" s="28"/>
      <c r="AG878" s="24">
        <v>5</v>
      </c>
      <c r="AH878" s="173">
        <f t="shared" si="967"/>
        <v>1</v>
      </c>
      <c r="AI878" s="173"/>
      <c r="AJ878" s="173">
        <f t="shared" si="968"/>
        <v>4</v>
      </c>
      <c r="AK878" s="134">
        <f t="shared" si="969"/>
        <v>2.5</v>
      </c>
      <c r="AL878" s="174">
        <f t="shared" ref="AL878:AU878" si="1011">M878</f>
        <v>0</v>
      </c>
      <c r="AM878" s="174">
        <f t="shared" si="1011"/>
        <v>0.85</v>
      </c>
      <c r="AN878" s="174">
        <f t="shared" si="1011"/>
        <v>0.05</v>
      </c>
      <c r="AO878" s="174">
        <f t="shared" si="1011"/>
        <v>0</v>
      </c>
      <c r="AP878" s="174">
        <f t="shared" si="1011"/>
        <v>0</v>
      </c>
      <c r="AQ878" s="174">
        <f t="shared" si="1011"/>
        <v>0.1</v>
      </c>
      <c r="AR878" s="174">
        <f t="shared" si="1011"/>
        <v>0</v>
      </c>
      <c r="AS878" s="174">
        <f t="shared" si="1011"/>
        <v>0</v>
      </c>
      <c r="AT878" s="174">
        <f t="shared" si="1011"/>
        <v>0</v>
      </c>
      <c r="AU878" s="174">
        <f t="shared" si="1011"/>
        <v>0</v>
      </c>
      <c r="AV878" s="175">
        <f t="shared" si="971"/>
        <v>1</v>
      </c>
      <c r="AW878" s="176" t="e">
        <f>#REF!/1000</f>
        <v>#REF!</v>
      </c>
      <c r="AX878" s="176" t="e">
        <f>#REF!/1000</f>
        <v>#REF!</v>
      </c>
      <c r="AY878" s="176" t="e">
        <f>#REF!/1000</f>
        <v>#REF!</v>
      </c>
      <c r="AZ878" s="176" t="e">
        <f>#REF!/1000</f>
        <v>#REF!</v>
      </c>
      <c r="BA878" s="176" t="e">
        <f>#REF!/1000</f>
        <v>#REF!</v>
      </c>
      <c r="BB878" s="176" t="e">
        <f>#REF!/1000</f>
        <v>#REF!</v>
      </c>
      <c r="BC878" s="176" t="e">
        <f>#REF!/1000</f>
        <v>#REF!</v>
      </c>
      <c r="BD878" s="176" t="e">
        <f>#REF!/1000</f>
        <v>#REF!</v>
      </c>
      <c r="BE878" s="177" t="e">
        <f>#REF!/1000</f>
        <v>#REF!</v>
      </c>
      <c r="BF878" s="177" t="e">
        <f>#REF!/1000</f>
        <v>#REF!</v>
      </c>
      <c r="BG878" s="178" t="e">
        <f t="shared" si="972"/>
        <v>#REF!</v>
      </c>
    </row>
    <row r="879" ht="16" customHeight="1" spans="1:59">
      <c r="A879" s="22">
        <v>873</v>
      </c>
      <c r="B879" s="39" t="s">
        <v>1486</v>
      </c>
      <c r="C879" s="68" t="s">
        <v>1487</v>
      </c>
      <c r="D879" s="22">
        <v>130</v>
      </c>
      <c r="E879" s="22">
        <v>1</v>
      </c>
      <c r="F879" s="144">
        <v>84481</v>
      </c>
      <c r="G879" s="144" t="s">
        <v>3704</v>
      </c>
      <c r="H879" s="144" t="s">
        <v>3704</v>
      </c>
      <c r="I879" s="144" t="s">
        <v>5321</v>
      </c>
      <c r="J879" s="144" t="s">
        <v>5314</v>
      </c>
      <c r="K879" s="144">
        <f t="shared" si="962"/>
        <v>0.3</v>
      </c>
      <c r="L879" s="157">
        <v>0.3</v>
      </c>
      <c r="M879" s="171">
        <v>0.5</v>
      </c>
      <c r="N879" s="171">
        <v>0.0333333333333333</v>
      </c>
      <c r="O879" s="171"/>
      <c r="P879" s="171">
        <v>0.233333333333333</v>
      </c>
      <c r="Q879" s="171"/>
      <c r="R879" s="171"/>
      <c r="S879" s="171">
        <v>0.1</v>
      </c>
      <c r="T879" s="171">
        <v>0.133333333333333</v>
      </c>
      <c r="U879" s="171"/>
      <c r="V879" s="171"/>
      <c r="W879" s="22">
        <v>1</v>
      </c>
      <c r="X879" s="29">
        <v>8733.63</v>
      </c>
      <c r="Y879" s="29">
        <v>8733.63</v>
      </c>
      <c r="Z879" s="36">
        <v>2051.54</v>
      </c>
      <c r="AA879" s="36">
        <f t="shared" si="963"/>
        <v>1</v>
      </c>
      <c r="AB879" s="29"/>
      <c r="AC879" s="29" t="e">
        <f t="shared" si="964"/>
        <v>#REF!</v>
      </c>
      <c r="AD879" s="29" t="e">
        <f t="shared" si="965"/>
        <v>#REF!</v>
      </c>
      <c r="AE879" s="172" t="e">
        <f t="shared" si="966"/>
        <v>#REF!</v>
      </c>
      <c r="AF879" s="28"/>
      <c r="AG879" s="24">
        <v>0.3</v>
      </c>
      <c r="AH879" s="173">
        <f t="shared" si="967"/>
        <v>0.999999999999999</v>
      </c>
      <c r="AI879" s="173"/>
      <c r="AJ879" s="173">
        <f t="shared" si="968"/>
        <v>-0.699999999999999</v>
      </c>
      <c r="AK879" s="134">
        <f t="shared" si="969"/>
        <v>0.3</v>
      </c>
      <c r="AL879" s="174">
        <f t="shared" ref="AL879:AU879" si="1012">M879</f>
        <v>0.5</v>
      </c>
      <c r="AM879" s="174">
        <f t="shared" si="1012"/>
        <v>0.0333333333333333</v>
      </c>
      <c r="AN879" s="174">
        <f t="shared" si="1012"/>
        <v>0</v>
      </c>
      <c r="AO879" s="174">
        <f t="shared" si="1012"/>
        <v>0.233333333333333</v>
      </c>
      <c r="AP879" s="174">
        <f t="shared" si="1012"/>
        <v>0</v>
      </c>
      <c r="AQ879" s="174">
        <f t="shared" si="1012"/>
        <v>0</v>
      </c>
      <c r="AR879" s="174">
        <f t="shared" si="1012"/>
        <v>0.1</v>
      </c>
      <c r="AS879" s="174">
        <f t="shared" si="1012"/>
        <v>0.133333333333333</v>
      </c>
      <c r="AT879" s="174">
        <f t="shared" si="1012"/>
        <v>0</v>
      </c>
      <c r="AU879" s="174">
        <f t="shared" si="1012"/>
        <v>0</v>
      </c>
      <c r="AV879" s="175">
        <f t="shared" si="971"/>
        <v>0.999999999999999</v>
      </c>
      <c r="AW879" s="176" t="e">
        <f>#REF!/1000</f>
        <v>#REF!</v>
      </c>
      <c r="AX879" s="176" t="e">
        <f>#REF!/1000</f>
        <v>#REF!</v>
      </c>
      <c r="AY879" s="176" t="e">
        <f>#REF!/1000</f>
        <v>#REF!</v>
      </c>
      <c r="AZ879" s="176" t="e">
        <f>#REF!/1000</f>
        <v>#REF!</v>
      </c>
      <c r="BA879" s="176" t="e">
        <f>#REF!/1000</f>
        <v>#REF!</v>
      </c>
      <c r="BB879" s="176" t="e">
        <f>#REF!/1000</f>
        <v>#REF!</v>
      </c>
      <c r="BC879" s="176" t="e">
        <f>#REF!/1000</f>
        <v>#REF!</v>
      </c>
      <c r="BD879" s="176" t="e">
        <f>#REF!/1000</f>
        <v>#REF!</v>
      </c>
      <c r="BE879" s="177" t="e">
        <f>#REF!/1000</f>
        <v>#REF!</v>
      </c>
      <c r="BF879" s="177" t="e">
        <f>#REF!/1000</f>
        <v>#REF!</v>
      </c>
      <c r="BG879" s="178" t="e">
        <f t="shared" si="972"/>
        <v>#REF!</v>
      </c>
    </row>
    <row r="880" ht="16" customHeight="1" spans="1:59">
      <c r="A880" s="22">
        <v>874</v>
      </c>
      <c r="B880" s="39" t="s">
        <v>6748</v>
      </c>
      <c r="C880" s="68" t="s">
        <v>6749</v>
      </c>
      <c r="D880" s="22">
        <v>208</v>
      </c>
      <c r="E880" s="22">
        <v>2</v>
      </c>
      <c r="F880" s="144">
        <v>2403314201</v>
      </c>
      <c r="G880" s="144" t="s">
        <v>3704</v>
      </c>
      <c r="H880" s="144" t="s">
        <v>3704</v>
      </c>
      <c r="I880" s="144" t="s">
        <v>5352</v>
      </c>
      <c r="J880" s="144" t="s">
        <v>5314</v>
      </c>
      <c r="K880" s="144">
        <f t="shared" si="962"/>
        <v>2.5</v>
      </c>
      <c r="L880" s="157">
        <v>5</v>
      </c>
      <c r="M880" s="171"/>
      <c r="N880" s="171">
        <v>0.85</v>
      </c>
      <c r="O880" s="171">
        <v>0.05</v>
      </c>
      <c r="P880" s="171"/>
      <c r="Q880" s="171"/>
      <c r="R880" s="171">
        <v>0.1</v>
      </c>
      <c r="S880" s="171"/>
      <c r="T880" s="171"/>
      <c r="U880" s="171"/>
      <c r="V880" s="171"/>
      <c r="W880" s="22">
        <v>2</v>
      </c>
      <c r="X880" s="29">
        <v>8281.33</v>
      </c>
      <c r="Y880" s="29">
        <v>16562.66</v>
      </c>
      <c r="Z880" s="36">
        <v>3746.22</v>
      </c>
      <c r="AA880" s="36">
        <f t="shared" si="963"/>
        <v>2</v>
      </c>
      <c r="AB880" s="29"/>
      <c r="AC880" s="29" t="e">
        <f t="shared" si="964"/>
        <v>#REF!</v>
      </c>
      <c r="AD880" s="29" t="e">
        <f t="shared" si="965"/>
        <v>#REF!</v>
      </c>
      <c r="AE880" s="172" t="e">
        <f t="shared" si="966"/>
        <v>#REF!</v>
      </c>
      <c r="AF880" s="28"/>
      <c r="AG880" s="24">
        <v>5</v>
      </c>
      <c r="AH880" s="173">
        <f t="shared" si="967"/>
        <v>1</v>
      </c>
      <c r="AI880" s="173"/>
      <c r="AJ880" s="173">
        <f t="shared" si="968"/>
        <v>4</v>
      </c>
      <c r="AK880" s="134">
        <f t="shared" si="969"/>
        <v>2.5</v>
      </c>
      <c r="AL880" s="174">
        <f t="shared" ref="AL880:AU880" si="1013">M880</f>
        <v>0</v>
      </c>
      <c r="AM880" s="174">
        <f t="shared" si="1013"/>
        <v>0.85</v>
      </c>
      <c r="AN880" s="174">
        <f t="shared" si="1013"/>
        <v>0.05</v>
      </c>
      <c r="AO880" s="174">
        <f t="shared" si="1013"/>
        <v>0</v>
      </c>
      <c r="AP880" s="174">
        <f t="shared" si="1013"/>
        <v>0</v>
      </c>
      <c r="AQ880" s="174">
        <f t="shared" si="1013"/>
        <v>0.1</v>
      </c>
      <c r="AR880" s="174">
        <f t="shared" si="1013"/>
        <v>0</v>
      </c>
      <c r="AS880" s="174">
        <f t="shared" si="1013"/>
        <v>0</v>
      </c>
      <c r="AT880" s="174">
        <f t="shared" si="1013"/>
        <v>0</v>
      </c>
      <c r="AU880" s="174">
        <f t="shared" si="1013"/>
        <v>0</v>
      </c>
      <c r="AV880" s="175">
        <f t="shared" si="971"/>
        <v>1</v>
      </c>
      <c r="AW880" s="176" t="e">
        <f>#REF!/1000</f>
        <v>#REF!</v>
      </c>
      <c r="AX880" s="176" t="e">
        <f>#REF!/1000</f>
        <v>#REF!</v>
      </c>
      <c r="AY880" s="176" t="e">
        <f>#REF!/1000</f>
        <v>#REF!</v>
      </c>
      <c r="AZ880" s="176" t="e">
        <f>#REF!/1000</f>
        <v>#REF!</v>
      </c>
      <c r="BA880" s="176" t="e">
        <f>#REF!/1000</f>
        <v>#REF!</v>
      </c>
      <c r="BB880" s="176" t="e">
        <f>#REF!/1000</f>
        <v>#REF!</v>
      </c>
      <c r="BC880" s="176" t="e">
        <f>#REF!/1000</f>
        <v>#REF!</v>
      </c>
      <c r="BD880" s="176" t="e">
        <f>#REF!/1000</f>
        <v>#REF!</v>
      </c>
      <c r="BE880" s="177" t="e">
        <f>#REF!/1000</f>
        <v>#REF!</v>
      </c>
      <c r="BF880" s="177" t="e">
        <f>#REF!/1000</f>
        <v>#REF!</v>
      </c>
      <c r="BG880" s="178" t="e">
        <f t="shared" si="972"/>
        <v>#REF!</v>
      </c>
    </row>
    <row r="881" ht="16" customHeight="1" spans="1:59">
      <c r="A881" s="22">
        <v>875</v>
      </c>
      <c r="B881" s="39" t="s">
        <v>789</v>
      </c>
      <c r="C881" s="68" t="s">
        <v>790</v>
      </c>
      <c r="D881" s="22">
        <v>163</v>
      </c>
      <c r="E881" s="22">
        <v>1</v>
      </c>
      <c r="F881" s="144">
        <v>83944</v>
      </c>
      <c r="G881" s="144" t="s">
        <v>3704</v>
      </c>
      <c r="H881" s="144" t="s">
        <v>3704</v>
      </c>
      <c r="I881" s="144" t="s">
        <v>5321</v>
      </c>
      <c r="J881" s="144" t="s">
        <v>5314</v>
      </c>
      <c r="K881" s="144">
        <f t="shared" si="962"/>
        <v>3</v>
      </c>
      <c r="L881" s="157">
        <v>3</v>
      </c>
      <c r="M881" s="171">
        <v>0.04</v>
      </c>
      <c r="N881" s="171">
        <v>0.15</v>
      </c>
      <c r="O881" s="171">
        <v>0.45</v>
      </c>
      <c r="P881" s="171">
        <v>0.02</v>
      </c>
      <c r="Q881" s="171"/>
      <c r="R881" s="171">
        <v>0.01</v>
      </c>
      <c r="S881" s="171">
        <v>0.25</v>
      </c>
      <c r="T881" s="171">
        <v>0.08</v>
      </c>
      <c r="U881" s="171"/>
      <c r="V881" s="171"/>
      <c r="W881" s="22">
        <v>1</v>
      </c>
      <c r="X881" s="29">
        <v>8207.18</v>
      </c>
      <c r="Y881" s="29">
        <v>8207.18</v>
      </c>
      <c r="Z881" s="36">
        <v>3313.65</v>
      </c>
      <c r="AA881" s="36">
        <f t="shared" si="963"/>
        <v>1</v>
      </c>
      <c r="AB881" s="29"/>
      <c r="AC881" s="29" t="e">
        <f t="shared" si="964"/>
        <v>#REF!</v>
      </c>
      <c r="AD881" s="29" t="e">
        <f t="shared" si="965"/>
        <v>#REF!</v>
      </c>
      <c r="AE881" s="172" t="e">
        <f t="shared" si="966"/>
        <v>#REF!</v>
      </c>
      <c r="AF881" s="28"/>
      <c r="AG881" s="24">
        <v>3</v>
      </c>
      <c r="AH881" s="173">
        <f t="shared" si="967"/>
        <v>1</v>
      </c>
      <c r="AI881" s="173"/>
      <c r="AJ881" s="173">
        <f t="shared" si="968"/>
        <v>2</v>
      </c>
      <c r="AK881" s="134">
        <f t="shared" si="969"/>
        <v>3</v>
      </c>
      <c r="AL881" s="174">
        <f t="shared" ref="AL881:AU881" si="1014">M881</f>
        <v>0.04</v>
      </c>
      <c r="AM881" s="174">
        <f t="shared" si="1014"/>
        <v>0.15</v>
      </c>
      <c r="AN881" s="174">
        <f t="shared" si="1014"/>
        <v>0.45</v>
      </c>
      <c r="AO881" s="174">
        <f t="shared" si="1014"/>
        <v>0.02</v>
      </c>
      <c r="AP881" s="174">
        <f t="shared" si="1014"/>
        <v>0</v>
      </c>
      <c r="AQ881" s="174">
        <f t="shared" si="1014"/>
        <v>0.01</v>
      </c>
      <c r="AR881" s="174">
        <f t="shared" si="1014"/>
        <v>0.25</v>
      </c>
      <c r="AS881" s="174">
        <f t="shared" si="1014"/>
        <v>0.08</v>
      </c>
      <c r="AT881" s="174">
        <f t="shared" si="1014"/>
        <v>0</v>
      </c>
      <c r="AU881" s="174">
        <f t="shared" si="1014"/>
        <v>0</v>
      </c>
      <c r="AV881" s="175">
        <f t="shared" si="971"/>
        <v>1</v>
      </c>
      <c r="AW881" s="176" t="e">
        <f>#REF!/1000</f>
        <v>#REF!</v>
      </c>
      <c r="AX881" s="176" t="e">
        <f>#REF!/1000</f>
        <v>#REF!</v>
      </c>
      <c r="AY881" s="176" t="e">
        <f>#REF!/1000</f>
        <v>#REF!</v>
      </c>
      <c r="AZ881" s="176" t="e">
        <f>#REF!/1000</f>
        <v>#REF!</v>
      </c>
      <c r="BA881" s="176" t="e">
        <f>#REF!/1000</f>
        <v>#REF!</v>
      </c>
      <c r="BB881" s="176" t="e">
        <f>#REF!/1000</f>
        <v>#REF!</v>
      </c>
      <c r="BC881" s="176" t="e">
        <f>#REF!/1000</f>
        <v>#REF!</v>
      </c>
      <c r="BD881" s="176" t="e">
        <f>#REF!/1000</f>
        <v>#REF!</v>
      </c>
      <c r="BE881" s="177" t="e">
        <f>#REF!/1000</f>
        <v>#REF!</v>
      </c>
      <c r="BF881" s="177" t="e">
        <f>#REF!/1000</f>
        <v>#REF!</v>
      </c>
      <c r="BG881" s="178" t="e">
        <f t="shared" si="972"/>
        <v>#REF!</v>
      </c>
    </row>
    <row r="882" ht="16" customHeight="1" spans="1:59">
      <c r="A882" s="22">
        <v>876</v>
      </c>
      <c r="B882" s="39" t="s">
        <v>6750</v>
      </c>
      <c r="C882" s="68" t="s">
        <v>6751</v>
      </c>
      <c r="D882" s="22">
        <v>130</v>
      </c>
      <c r="E882" s="22">
        <v>1</v>
      </c>
      <c r="F882" s="144">
        <v>84576</v>
      </c>
      <c r="G882" s="144" t="s">
        <v>3704</v>
      </c>
      <c r="H882" s="144" t="s">
        <v>3704</v>
      </c>
      <c r="I882" s="144" t="s">
        <v>5321</v>
      </c>
      <c r="J882" s="144" t="s">
        <v>5314</v>
      </c>
      <c r="K882" s="144">
        <f t="shared" si="962"/>
        <v>3</v>
      </c>
      <c r="L882" s="157">
        <v>3</v>
      </c>
      <c r="M882" s="171">
        <v>0.04</v>
      </c>
      <c r="N882" s="171">
        <v>0.15</v>
      </c>
      <c r="O882" s="171">
        <v>0.45</v>
      </c>
      <c r="P882" s="171">
        <v>0.02</v>
      </c>
      <c r="Q882" s="171"/>
      <c r="R882" s="171">
        <v>0.01</v>
      </c>
      <c r="S882" s="171">
        <v>0.25</v>
      </c>
      <c r="T882" s="171">
        <v>0.08</v>
      </c>
      <c r="U882" s="171"/>
      <c r="V882" s="171"/>
      <c r="W882" s="22">
        <v>1</v>
      </c>
      <c r="X882" s="29">
        <v>8036.65</v>
      </c>
      <c r="Y882" s="29">
        <v>8036.65</v>
      </c>
      <c r="Z882" s="36">
        <v>3313.65</v>
      </c>
      <c r="AA882" s="36">
        <f t="shared" si="963"/>
        <v>1</v>
      </c>
      <c r="AB882" s="29"/>
      <c r="AC882" s="29" t="e">
        <f t="shared" si="964"/>
        <v>#REF!</v>
      </c>
      <c r="AD882" s="29" t="e">
        <f t="shared" si="965"/>
        <v>#REF!</v>
      </c>
      <c r="AE882" s="172" t="e">
        <f t="shared" si="966"/>
        <v>#REF!</v>
      </c>
      <c r="AF882" s="28"/>
      <c r="AG882" s="24">
        <v>3</v>
      </c>
      <c r="AH882" s="173">
        <f t="shared" si="967"/>
        <v>1</v>
      </c>
      <c r="AI882" s="173"/>
      <c r="AJ882" s="173">
        <f t="shared" si="968"/>
        <v>2</v>
      </c>
      <c r="AK882" s="134">
        <f t="shared" si="969"/>
        <v>3</v>
      </c>
      <c r="AL882" s="174">
        <f t="shared" ref="AL882:AU882" si="1015">M882</f>
        <v>0.04</v>
      </c>
      <c r="AM882" s="174">
        <f t="shared" si="1015"/>
        <v>0.15</v>
      </c>
      <c r="AN882" s="174">
        <f t="shared" si="1015"/>
        <v>0.45</v>
      </c>
      <c r="AO882" s="174">
        <f t="shared" si="1015"/>
        <v>0.02</v>
      </c>
      <c r="AP882" s="174">
        <f t="shared" si="1015"/>
        <v>0</v>
      </c>
      <c r="AQ882" s="174">
        <f t="shared" si="1015"/>
        <v>0.01</v>
      </c>
      <c r="AR882" s="174">
        <f t="shared" si="1015"/>
        <v>0.25</v>
      </c>
      <c r="AS882" s="174">
        <f t="shared" si="1015"/>
        <v>0.08</v>
      </c>
      <c r="AT882" s="174">
        <f t="shared" si="1015"/>
        <v>0</v>
      </c>
      <c r="AU882" s="174">
        <f t="shared" si="1015"/>
        <v>0</v>
      </c>
      <c r="AV882" s="175">
        <f t="shared" si="971"/>
        <v>1</v>
      </c>
      <c r="AW882" s="176" t="e">
        <f>#REF!/1000</f>
        <v>#REF!</v>
      </c>
      <c r="AX882" s="176" t="e">
        <f>#REF!/1000</f>
        <v>#REF!</v>
      </c>
      <c r="AY882" s="176" t="e">
        <f>#REF!/1000</f>
        <v>#REF!</v>
      </c>
      <c r="AZ882" s="176" t="e">
        <f>#REF!/1000</f>
        <v>#REF!</v>
      </c>
      <c r="BA882" s="176" t="e">
        <f>#REF!/1000</f>
        <v>#REF!</v>
      </c>
      <c r="BB882" s="176" t="e">
        <f>#REF!/1000</f>
        <v>#REF!</v>
      </c>
      <c r="BC882" s="176" t="e">
        <f>#REF!/1000</f>
        <v>#REF!</v>
      </c>
      <c r="BD882" s="176" t="e">
        <f>#REF!/1000</f>
        <v>#REF!</v>
      </c>
      <c r="BE882" s="177" t="e">
        <f>#REF!/1000</f>
        <v>#REF!</v>
      </c>
      <c r="BF882" s="177" t="e">
        <f>#REF!/1000</f>
        <v>#REF!</v>
      </c>
      <c r="BG882" s="178" t="e">
        <f t="shared" si="972"/>
        <v>#REF!</v>
      </c>
    </row>
    <row r="883" ht="16" customHeight="1" spans="1:59">
      <c r="A883" s="22">
        <v>877</v>
      </c>
      <c r="B883" s="39" t="s">
        <v>1050</v>
      </c>
      <c r="C883" s="68" t="s">
        <v>1051</v>
      </c>
      <c r="D883" s="22">
        <v>130</v>
      </c>
      <c r="E883" s="22">
        <v>1</v>
      </c>
      <c r="F883" s="144">
        <v>83829</v>
      </c>
      <c r="G883" s="144" t="s">
        <v>3704</v>
      </c>
      <c r="H883" s="144" t="s">
        <v>3704</v>
      </c>
      <c r="I883" s="144" t="s">
        <v>5321</v>
      </c>
      <c r="J883" s="144" t="s">
        <v>5314</v>
      </c>
      <c r="K883" s="144">
        <f t="shared" si="962"/>
        <v>2</v>
      </c>
      <c r="L883" s="157">
        <v>2</v>
      </c>
      <c r="M883" s="171">
        <v>0.5</v>
      </c>
      <c r="N883" s="171">
        <v>0.05</v>
      </c>
      <c r="O883" s="171"/>
      <c r="P883" s="171">
        <v>0.22</v>
      </c>
      <c r="Q883" s="171"/>
      <c r="R883" s="171"/>
      <c r="S883" s="171">
        <v>0.1</v>
      </c>
      <c r="T883" s="171">
        <v>0.13</v>
      </c>
      <c r="U883" s="171"/>
      <c r="V883" s="171"/>
      <c r="W883" s="22">
        <v>1</v>
      </c>
      <c r="X883" s="29">
        <v>7966.75</v>
      </c>
      <c r="Y883" s="29">
        <v>7966.75</v>
      </c>
      <c r="Z883" s="36">
        <v>1806.91</v>
      </c>
      <c r="AA883" s="36">
        <f t="shared" si="963"/>
        <v>1</v>
      </c>
      <c r="AB883" s="29"/>
      <c r="AC883" s="29" t="e">
        <f t="shared" si="964"/>
        <v>#REF!</v>
      </c>
      <c r="AD883" s="29" t="e">
        <f t="shared" si="965"/>
        <v>#REF!</v>
      </c>
      <c r="AE883" s="172" t="e">
        <f t="shared" si="966"/>
        <v>#REF!</v>
      </c>
      <c r="AF883" s="28"/>
      <c r="AG883" s="24">
        <v>2</v>
      </c>
      <c r="AH883" s="173">
        <f t="shared" si="967"/>
        <v>1</v>
      </c>
      <c r="AI883" s="173"/>
      <c r="AJ883" s="173">
        <f t="shared" si="968"/>
        <v>1</v>
      </c>
      <c r="AK883" s="134">
        <f t="shared" si="969"/>
        <v>2</v>
      </c>
      <c r="AL883" s="174">
        <f t="shared" ref="AL883:AU883" si="1016">M883</f>
        <v>0.5</v>
      </c>
      <c r="AM883" s="174">
        <f t="shared" si="1016"/>
        <v>0.05</v>
      </c>
      <c r="AN883" s="174">
        <f t="shared" si="1016"/>
        <v>0</v>
      </c>
      <c r="AO883" s="174">
        <f t="shared" si="1016"/>
        <v>0.22</v>
      </c>
      <c r="AP883" s="174">
        <f t="shared" si="1016"/>
        <v>0</v>
      </c>
      <c r="AQ883" s="174">
        <f t="shared" si="1016"/>
        <v>0</v>
      </c>
      <c r="AR883" s="174">
        <f t="shared" si="1016"/>
        <v>0.1</v>
      </c>
      <c r="AS883" s="174">
        <f t="shared" si="1016"/>
        <v>0.13</v>
      </c>
      <c r="AT883" s="174">
        <f t="shared" si="1016"/>
        <v>0</v>
      </c>
      <c r="AU883" s="174">
        <f t="shared" si="1016"/>
        <v>0</v>
      </c>
      <c r="AV883" s="175">
        <f t="shared" si="971"/>
        <v>1</v>
      </c>
      <c r="AW883" s="176" t="e">
        <f>#REF!/1000</f>
        <v>#REF!</v>
      </c>
      <c r="AX883" s="176" t="e">
        <f>#REF!/1000</f>
        <v>#REF!</v>
      </c>
      <c r="AY883" s="176" t="e">
        <f>#REF!/1000</f>
        <v>#REF!</v>
      </c>
      <c r="AZ883" s="176" t="e">
        <f>#REF!/1000</f>
        <v>#REF!</v>
      </c>
      <c r="BA883" s="176" t="e">
        <f>#REF!/1000</f>
        <v>#REF!</v>
      </c>
      <c r="BB883" s="176" t="e">
        <f>#REF!/1000</f>
        <v>#REF!</v>
      </c>
      <c r="BC883" s="176" t="e">
        <f>#REF!/1000</f>
        <v>#REF!</v>
      </c>
      <c r="BD883" s="176" t="e">
        <f>#REF!/1000</f>
        <v>#REF!</v>
      </c>
      <c r="BE883" s="177" t="e">
        <f>#REF!/1000</f>
        <v>#REF!</v>
      </c>
      <c r="BF883" s="177" t="e">
        <f>#REF!/1000</f>
        <v>#REF!</v>
      </c>
      <c r="BG883" s="178" t="e">
        <f t="shared" si="972"/>
        <v>#REF!</v>
      </c>
    </row>
    <row r="884" ht="16" customHeight="1" spans="1:59">
      <c r="A884" s="22">
        <v>878</v>
      </c>
      <c r="B884" s="39" t="s">
        <v>6752</v>
      </c>
      <c r="C884" s="68" t="s">
        <v>6753</v>
      </c>
      <c r="D884" s="22">
        <v>130</v>
      </c>
      <c r="E884" s="22">
        <v>1</v>
      </c>
      <c r="F884" s="144">
        <v>83981</v>
      </c>
      <c r="G884" s="144" t="s">
        <v>3704</v>
      </c>
      <c r="H884" s="144" t="s">
        <v>3704</v>
      </c>
      <c r="I884" s="144" t="s">
        <v>5321</v>
      </c>
      <c r="J884" s="144" t="s">
        <v>5314</v>
      </c>
      <c r="K884" s="144">
        <f t="shared" si="962"/>
        <v>3</v>
      </c>
      <c r="L884" s="157">
        <v>3</v>
      </c>
      <c r="M884" s="171">
        <v>0.04</v>
      </c>
      <c r="N884" s="171">
        <v>0.15</v>
      </c>
      <c r="O884" s="171">
        <v>0.45</v>
      </c>
      <c r="P884" s="171">
        <v>0.02</v>
      </c>
      <c r="Q884" s="171"/>
      <c r="R884" s="171">
        <v>0.01</v>
      </c>
      <c r="S884" s="171">
        <v>0.25</v>
      </c>
      <c r="T884" s="171">
        <v>0.08</v>
      </c>
      <c r="U884" s="171"/>
      <c r="V884" s="171"/>
      <c r="W884" s="22">
        <v>1</v>
      </c>
      <c r="X884" s="29">
        <v>7951.39</v>
      </c>
      <c r="Y884" s="29">
        <v>7951.39</v>
      </c>
      <c r="Z884" s="36">
        <v>1804.96</v>
      </c>
      <c r="AA884" s="36">
        <f t="shared" si="963"/>
        <v>1</v>
      </c>
      <c r="AB884" s="29"/>
      <c r="AC884" s="29" t="e">
        <f t="shared" si="964"/>
        <v>#REF!</v>
      </c>
      <c r="AD884" s="29" t="e">
        <f t="shared" si="965"/>
        <v>#REF!</v>
      </c>
      <c r="AE884" s="172" t="e">
        <f t="shared" si="966"/>
        <v>#REF!</v>
      </c>
      <c r="AF884" s="28"/>
      <c r="AG884" s="24">
        <v>3</v>
      </c>
      <c r="AH884" s="173">
        <f t="shared" si="967"/>
        <v>1</v>
      </c>
      <c r="AI884" s="173"/>
      <c r="AJ884" s="173">
        <f t="shared" si="968"/>
        <v>2</v>
      </c>
      <c r="AK884" s="134">
        <f t="shared" si="969"/>
        <v>3</v>
      </c>
      <c r="AL884" s="174">
        <f t="shared" ref="AL884:AU884" si="1017">M884</f>
        <v>0.04</v>
      </c>
      <c r="AM884" s="174">
        <f t="shared" si="1017"/>
        <v>0.15</v>
      </c>
      <c r="AN884" s="174">
        <f t="shared" si="1017"/>
        <v>0.45</v>
      </c>
      <c r="AO884" s="174">
        <f t="shared" si="1017"/>
        <v>0.02</v>
      </c>
      <c r="AP884" s="174">
        <f t="shared" si="1017"/>
        <v>0</v>
      </c>
      <c r="AQ884" s="174">
        <f t="shared" si="1017"/>
        <v>0.01</v>
      </c>
      <c r="AR884" s="174">
        <f t="shared" si="1017"/>
        <v>0.25</v>
      </c>
      <c r="AS884" s="174">
        <f t="shared" si="1017"/>
        <v>0.08</v>
      </c>
      <c r="AT884" s="174">
        <f t="shared" si="1017"/>
        <v>0</v>
      </c>
      <c r="AU884" s="174">
        <f t="shared" si="1017"/>
        <v>0</v>
      </c>
      <c r="AV884" s="175">
        <f t="shared" si="971"/>
        <v>1</v>
      </c>
      <c r="AW884" s="176" t="e">
        <f>#REF!/1000</f>
        <v>#REF!</v>
      </c>
      <c r="AX884" s="176" t="e">
        <f>#REF!/1000</f>
        <v>#REF!</v>
      </c>
      <c r="AY884" s="176" t="e">
        <f>#REF!/1000</f>
        <v>#REF!</v>
      </c>
      <c r="AZ884" s="176" t="e">
        <f>#REF!/1000</f>
        <v>#REF!</v>
      </c>
      <c r="BA884" s="176" t="e">
        <f>#REF!/1000</f>
        <v>#REF!</v>
      </c>
      <c r="BB884" s="176" t="e">
        <f>#REF!/1000</f>
        <v>#REF!</v>
      </c>
      <c r="BC884" s="176" t="e">
        <f>#REF!/1000</f>
        <v>#REF!</v>
      </c>
      <c r="BD884" s="176" t="e">
        <f>#REF!/1000</f>
        <v>#REF!</v>
      </c>
      <c r="BE884" s="177" t="e">
        <f>#REF!/1000</f>
        <v>#REF!</v>
      </c>
      <c r="BF884" s="177" t="e">
        <f>#REF!/1000</f>
        <v>#REF!</v>
      </c>
      <c r="BG884" s="178" t="e">
        <f t="shared" si="972"/>
        <v>#REF!</v>
      </c>
    </row>
    <row r="885" ht="16" customHeight="1" spans="1:59">
      <c r="A885" s="22">
        <v>879</v>
      </c>
      <c r="B885" s="39" t="s">
        <v>6754</v>
      </c>
      <c r="C885" s="68" t="s">
        <v>6755</v>
      </c>
      <c r="D885" s="22">
        <v>145</v>
      </c>
      <c r="E885" s="22">
        <v>1</v>
      </c>
      <c r="F885" s="144">
        <v>2403315970</v>
      </c>
      <c r="G885" s="144" t="s">
        <v>3704</v>
      </c>
      <c r="H885" s="144" t="s">
        <v>3704</v>
      </c>
      <c r="I885" s="144" t="s">
        <v>5352</v>
      </c>
      <c r="J885" s="144" t="s">
        <v>5314</v>
      </c>
      <c r="K885" s="144">
        <f t="shared" si="962"/>
        <v>3</v>
      </c>
      <c r="L885" s="157">
        <v>3</v>
      </c>
      <c r="M885" s="171">
        <v>0.04</v>
      </c>
      <c r="N885" s="171">
        <v>0.15</v>
      </c>
      <c r="O885" s="171">
        <v>0.45</v>
      </c>
      <c r="P885" s="171">
        <v>0.02</v>
      </c>
      <c r="Q885" s="171"/>
      <c r="R885" s="171">
        <v>0.01</v>
      </c>
      <c r="S885" s="171">
        <v>0.25</v>
      </c>
      <c r="T885" s="171">
        <v>0.08</v>
      </c>
      <c r="U885" s="171"/>
      <c r="V885" s="171"/>
      <c r="W885" s="22">
        <v>1</v>
      </c>
      <c r="X885" s="29">
        <v>7944.83</v>
      </c>
      <c r="Y885" s="29">
        <v>7944.83</v>
      </c>
      <c r="Z885" s="36">
        <v>1817.15</v>
      </c>
      <c r="AA885" s="36">
        <f t="shared" si="963"/>
        <v>1</v>
      </c>
      <c r="AB885" s="29"/>
      <c r="AC885" s="29" t="e">
        <f t="shared" si="964"/>
        <v>#REF!</v>
      </c>
      <c r="AD885" s="29" t="e">
        <f t="shared" si="965"/>
        <v>#REF!</v>
      </c>
      <c r="AE885" s="172" t="e">
        <f t="shared" si="966"/>
        <v>#REF!</v>
      </c>
      <c r="AF885" s="28"/>
      <c r="AG885" s="24">
        <v>3</v>
      </c>
      <c r="AH885" s="173">
        <f t="shared" si="967"/>
        <v>1</v>
      </c>
      <c r="AI885" s="173"/>
      <c r="AJ885" s="173">
        <f t="shared" si="968"/>
        <v>2</v>
      </c>
      <c r="AK885" s="134">
        <f t="shared" si="969"/>
        <v>3</v>
      </c>
      <c r="AL885" s="174">
        <f t="shared" ref="AL885:AU885" si="1018">M885</f>
        <v>0.04</v>
      </c>
      <c r="AM885" s="174">
        <f t="shared" si="1018"/>
        <v>0.15</v>
      </c>
      <c r="AN885" s="174">
        <f t="shared" si="1018"/>
        <v>0.45</v>
      </c>
      <c r="AO885" s="174">
        <f t="shared" si="1018"/>
        <v>0.02</v>
      </c>
      <c r="AP885" s="174">
        <f t="shared" si="1018"/>
        <v>0</v>
      </c>
      <c r="AQ885" s="174">
        <f t="shared" si="1018"/>
        <v>0.01</v>
      </c>
      <c r="AR885" s="174">
        <f t="shared" si="1018"/>
        <v>0.25</v>
      </c>
      <c r="AS885" s="174">
        <f t="shared" si="1018"/>
        <v>0.08</v>
      </c>
      <c r="AT885" s="174">
        <f t="shared" si="1018"/>
        <v>0</v>
      </c>
      <c r="AU885" s="174">
        <f t="shared" si="1018"/>
        <v>0</v>
      </c>
      <c r="AV885" s="175">
        <f t="shared" si="971"/>
        <v>1</v>
      </c>
      <c r="AW885" s="176" t="e">
        <f>#REF!/1000</f>
        <v>#REF!</v>
      </c>
      <c r="AX885" s="176" t="e">
        <f>#REF!/1000</f>
        <v>#REF!</v>
      </c>
      <c r="AY885" s="176" t="e">
        <f>#REF!/1000</f>
        <v>#REF!</v>
      </c>
      <c r="AZ885" s="176" t="e">
        <f>#REF!/1000</f>
        <v>#REF!</v>
      </c>
      <c r="BA885" s="176" t="e">
        <f>#REF!/1000</f>
        <v>#REF!</v>
      </c>
      <c r="BB885" s="176" t="e">
        <f>#REF!/1000</f>
        <v>#REF!</v>
      </c>
      <c r="BC885" s="176" t="e">
        <f>#REF!/1000</f>
        <v>#REF!</v>
      </c>
      <c r="BD885" s="176" t="e">
        <f>#REF!/1000</f>
        <v>#REF!</v>
      </c>
      <c r="BE885" s="177" t="e">
        <f>#REF!/1000</f>
        <v>#REF!</v>
      </c>
      <c r="BF885" s="177" t="e">
        <f>#REF!/1000</f>
        <v>#REF!</v>
      </c>
      <c r="BG885" s="178" t="e">
        <f t="shared" si="972"/>
        <v>#REF!</v>
      </c>
    </row>
    <row r="886" ht="16" customHeight="1" spans="1:59">
      <c r="A886" s="22">
        <v>880</v>
      </c>
      <c r="B886" s="39" t="s">
        <v>6756</v>
      </c>
      <c r="C886" s="68" t="s">
        <v>6757</v>
      </c>
      <c r="D886" s="22">
        <v>121</v>
      </c>
      <c r="E886" s="22">
        <v>2</v>
      </c>
      <c r="F886" s="144">
        <v>84178</v>
      </c>
      <c r="G886" s="144" t="s">
        <v>3704</v>
      </c>
      <c r="H886" s="144" t="s">
        <v>3704</v>
      </c>
      <c r="I886" s="144" t="s">
        <v>5321</v>
      </c>
      <c r="J886" s="144" t="s">
        <v>5314</v>
      </c>
      <c r="K886" s="144">
        <f t="shared" si="962"/>
        <v>1.5</v>
      </c>
      <c r="L886" s="157">
        <v>3</v>
      </c>
      <c r="M886" s="171">
        <v>0.04</v>
      </c>
      <c r="N886" s="171">
        <v>0.15</v>
      </c>
      <c r="O886" s="171">
        <v>0.45</v>
      </c>
      <c r="P886" s="171">
        <v>0.02</v>
      </c>
      <c r="Q886" s="171"/>
      <c r="R886" s="171">
        <v>0.01</v>
      </c>
      <c r="S886" s="171">
        <v>0.25</v>
      </c>
      <c r="T886" s="171">
        <v>0.08</v>
      </c>
      <c r="U886" s="171"/>
      <c r="V886" s="171"/>
      <c r="W886" s="22">
        <v>2</v>
      </c>
      <c r="X886" s="29">
        <v>7760.72</v>
      </c>
      <c r="Y886" s="29">
        <v>15521.44</v>
      </c>
      <c r="Z886" s="36">
        <v>6432.38</v>
      </c>
      <c r="AA886" s="36">
        <f t="shared" si="963"/>
        <v>2</v>
      </c>
      <c r="AB886" s="29"/>
      <c r="AC886" s="29" t="e">
        <f t="shared" si="964"/>
        <v>#REF!</v>
      </c>
      <c r="AD886" s="29" t="e">
        <f t="shared" si="965"/>
        <v>#REF!</v>
      </c>
      <c r="AE886" s="172" t="e">
        <f t="shared" si="966"/>
        <v>#REF!</v>
      </c>
      <c r="AF886" s="28"/>
      <c r="AG886" s="24">
        <v>3</v>
      </c>
      <c r="AH886" s="173">
        <f t="shared" si="967"/>
        <v>1</v>
      </c>
      <c r="AI886" s="173"/>
      <c r="AJ886" s="173">
        <f t="shared" si="968"/>
        <v>2</v>
      </c>
      <c r="AK886" s="134">
        <f t="shared" si="969"/>
        <v>1.5</v>
      </c>
      <c r="AL886" s="174">
        <f t="shared" ref="AL886:AU886" si="1019">M886</f>
        <v>0.04</v>
      </c>
      <c r="AM886" s="174">
        <f t="shared" si="1019"/>
        <v>0.15</v>
      </c>
      <c r="AN886" s="174">
        <f t="shared" si="1019"/>
        <v>0.45</v>
      </c>
      <c r="AO886" s="174">
        <f t="shared" si="1019"/>
        <v>0.02</v>
      </c>
      <c r="AP886" s="174">
        <f t="shared" si="1019"/>
        <v>0</v>
      </c>
      <c r="AQ886" s="174">
        <f t="shared" si="1019"/>
        <v>0.01</v>
      </c>
      <c r="AR886" s="174">
        <f t="shared" si="1019"/>
        <v>0.25</v>
      </c>
      <c r="AS886" s="174">
        <f t="shared" si="1019"/>
        <v>0.08</v>
      </c>
      <c r="AT886" s="174">
        <f t="shared" si="1019"/>
        <v>0</v>
      </c>
      <c r="AU886" s="174">
        <f t="shared" si="1019"/>
        <v>0</v>
      </c>
      <c r="AV886" s="175">
        <f t="shared" si="971"/>
        <v>1</v>
      </c>
      <c r="AW886" s="176" t="e">
        <f>#REF!/1000</f>
        <v>#REF!</v>
      </c>
      <c r="AX886" s="176" t="e">
        <f>#REF!/1000</f>
        <v>#REF!</v>
      </c>
      <c r="AY886" s="176" t="e">
        <f>#REF!/1000</f>
        <v>#REF!</v>
      </c>
      <c r="AZ886" s="176" t="e">
        <f>#REF!/1000</f>
        <v>#REF!</v>
      </c>
      <c r="BA886" s="176" t="e">
        <f>#REF!/1000</f>
        <v>#REF!</v>
      </c>
      <c r="BB886" s="176" t="e">
        <f>#REF!/1000</f>
        <v>#REF!</v>
      </c>
      <c r="BC886" s="176" t="e">
        <f>#REF!/1000</f>
        <v>#REF!</v>
      </c>
      <c r="BD886" s="176" t="e">
        <f>#REF!/1000</f>
        <v>#REF!</v>
      </c>
      <c r="BE886" s="177" t="e">
        <f>#REF!/1000</f>
        <v>#REF!</v>
      </c>
      <c r="BF886" s="177" t="e">
        <f>#REF!/1000</f>
        <v>#REF!</v>
      </c>
      <c r="BG886" s="178" t="e">
        <f t="shared" si="972"/>
        <v>#REF!</v>
      </c>
    </row>
    <row r="887" ht="16" customHeight="1" spans="1:59">
      <c r="A887" s="22">
        <v>881</v>
      </c>
      <c r="B887" s="39" t="s">
        <v>6758</v>
      </c>
      <c r="C887" s="68" t="s">
        <v>6759</v>
      </c>
      <c r="D887" s="22">
        <v>130</v>
      </c>
      <c r="E887" s="22">
        <v>1</v>
      </c>
      <c r="F887" s="144">
        <v>84187</v>
      </c>
      <c r="G887" s="144" t="s">
        <v>3704</v>
      </c>
      <c r="H887" s="144" t="s">
        <v>3704</v>
      </c>
      <c r="I887" s="144" t="s">
        <v>5321</v>
      </c>
      <c r="J887" s="144" t="s">
        <v>5314</v>
      </c>
      <c r="K887" s="144">
        <f t="shared" si="962"/>
        <v>3</v>
      </c>
      <c r="L887" s="157">
        <v>3</v>
      </c>
      <c r="M887" s="171">
        <v>0.04</v>
      </c>
      <c r="N887" s="171">
        <v>0.15</v>
      </c>
      <c r="O887" s="171">
        <v>0.45</v>
      </c>
      <c r="P887" s="171">
        <v>0.02</v>
      </c>
      <c r="Q887" s="171"/>
      <c r="R887" s="171">
        <v>0.01</v>
      </c>
      <c r="S887" s="171">
        <v>0.25</v>
      </c>
      <c r="T887" s="171">
        <v>0.08</v>
      </c>
      <c r="U887" s="171"/>
      <c r="V887" s="171"/>
      <c r="W887" s="22">
        <v>1</v>
      </c>
      <c r="X887" s="29">
        <v>7746.34</v>
      </c>
      <c r="Y887" s="29">
        <v>7746.34</v>
      </c>
      <c r="Z887" s="36">
        <v>3216.19</v>
      </c>
      <c r="AA887" s="36">
        <f t="shared" si="963"/>
        <v>1</v>
      </c>
      <c r="AB887" s="29"/>
      <c r="AC887" s="29" t="e">
        <f t="shared" si="964"/>
        <v>#REF!</v>
      </c>
      <c r="AD887" s="29" t="e">
        <f t="shared" si="965"/>
        <v>#REF!</v>
      </c>
      <c r="AE887" s="172" t="e">
        <f t="shared" si="966"/>
        <v>#REF!</v>
      </c>
      <c r="AF887" s="28"/>
      <c r="AG887" s="24">
        <v>3</v>
      </c>
      <c r="AH887" s="173">
        <f t="shared" si="967"/>
        <v>1</v>
      </c>
      <c r="AI887" s="173"/>
      <c r="AJ887" s="173">
        <f t="shared" si="968"/>
        <v>2</v>
      </c>
      <c r="AK887" s="134">
        <f t="shared" si="969"/>
        <v>3</v>
      </c>
      <c r="AL887" s="174">
        <f t="shared" ref="AL887:AU887" si="1020">M887</f>
        <v>0.04</v>
      </c>
      <c r="AM887" s="174">
        <f t="shared" si="1020"/>
        <v>0.15</v>
      </c>
      <c r="AN887" s="174">
        <f t="shared" si="1020"/>
        <v>0.45</v>
      </c>
      <c r="AO887" s="174">
        <f t="shared" si="1020"/>
        <v>0.02</v>
      </c>
      <c r="AP887" s="174">
        <f t="shared" si="1020"/>
        <v>0</v>
      </c>
      <c r="AQ887" s="174">
        <f t="shared" si="1020"/>
        <v>0.01</v>
      </c>
      <c r="AR887" s="174">
        <f t="shared" si="1020"/>
        <v>0.25</v>
      </c>
      <c r="AS887" s="174">
        <f t="shared" si="1020"/>
        <v>0.08</v>
      </c>
      <c r="AT887" s="174">
        <f t="shared" si="1020"/>
        <v>0</v>
      </c>
      <c r="AU887" s="174">
        <f t="shared" si="1020"/>
        <v>0</v>
      </c>
      <c r="AV887" s="175">
        <f t="shared" si="971"/>
        <v>1</v>
      </c>
      <c r="AW887" s="176" t="e">
        <f>#REF!/1000</f>
        <v>#REF!</v>
      </c>
      <c r="AX887" s="176" t="e">
        <f>#REF!/1000</f>
        <v>#REF!</v>
      </c>
      <c r="AY887" s="176" t="e">
        <f>#REF!/1000</f>
        <v>#REF!</v>
      </c>
      <c r="AZ887" s="176" t="e">
        <f>#REF!/1000</f>
        <v>#REF!</v>
      </c>
      <c r="BA887" s="176" t="e">
        <f>#REF!/1000</f>
        <v>#REF!</v>
      </c>
      <c r="BB887" s="176" t="e">
        <f>#REF!/1000</f>
        <v>#REF!</v>
      </c>
      <c r="BC887" s="176" t="e">
        <f>#REF!/1000</f>
        <v>#REF!</v>
      </c>
      <c r="BD887" s="176" t="e">
        <f>#REF!/1000</f>
        <v>#REF!</v>
      </c>
      <c r="BE887" s="177" t="e">
        <f>#REF!/1000</f>
        <v>#REF!</v>
      </c>
      <c r="BF887" s="177" t="e">
        <f>#REF!/1000</f>
        <v>#REF!</v>
      </c>
      <c r="BG887" s="178" t="e">
        <f t="shared" si="972"/>
        <v>#REF!</v>
      </c>
    </row>
    <row r="888" ht="16" customHeight="1" spans="1:59">
      <c r="A888" s="22">
        <v>882</v>
      </c>
      <c r="B888" s="39" t="s">
        <v>6760</v>
      </c>
      <c r="C888" s="68" t="s">
        <v>6761</v>
      </c>
      <c r="D888" s="22">
        <v>178</v>
      </c>
      <c r="E888" s="22">
        <v>1</v>
      </c>
      <c r="F888" s="144">
        <v>85075</v>
      </c>
      <c r="G888" s="144" t="s">
        <v>3704</v>
      </c>
      <c r="H888" s="144" t="s">
        <v>3704</v>
      </c>
      <c r="I888" s="144" t="s">
        <v>5321</v>
      </c>
      <c r="J888" s="144" t="s">
        <v>5314</v>
      </c>
      <c r="K888" s="144">
        <f t="shared" si="962"/>
        <v>1</v>
      </c>
      <c r="L888" s="157">
        <v>1</v>
      </c>
      <c r="M888" s="171">
        <v>0.5</v>
      </c>
      <c r="N888" s="171">
        <v>0.05</v>
      </c>
      <c r="O888" s="171"/>
      <c r="P888" s="171">
        <v>0.22</v>
      </c>
      <c r="Q888" s="171"/>
      <c r="R888" s="171"/>
      <c r="S888" s="171">
        <v>0.1</v>
      </c>
      <c r="T888" s="171">
        <v>0.13</v>
      </c>
      <c r="U888" s="171"/>
      <c r="V888" s="171"/>
      <c r="W888" s="22">
        <v>1</v>
      </c>
      <c r="X888" s="29">
        <v>7617.68</v>
      </c>
      <c r="Y888" s="29">
        <v>7617.68</v>
      </c>
      <c r="Z888" s="36">
        <v>3216.19</v>
      </c>
      <c r="AA888" s="36">
        <f t="shared" si="963"/>
        <v>1</v>
      </c>
      <c r="AB888" s="29"/>
      <c r="AC888" s="29" t="e">
        <f t="shared" si="964"/>
        <v>#REF!</v>
      </c>
      <c r="AD888" s="29" t="e">
        <f t="shared" si="965"/>
        <v>#REF!</v>
      </c>
      <c r="AE888" s="172" t="e">
        <f t="shared" si="966"/>
        <v>#REF!</v>
      </c>
      <c r="AF888" s="28"/>
      <c r="AG888" s="24">
        <v>1</v>
      </c>
      <c r="AH888" s="173">
        <f t="shared" si="967"/>
        <v>1</v>
      </c>
      <c r="AI888" s="173"/>
      <c r="AJ888" s="173">
        <f t="shared" si="968"/>
        <v>0</v>
      </c>
      <c r="AK888" s="134">
        <f t="shared" si="969"/>
        <v>1</v>
      </c>
      <c r="AL888" s="174">
        <f t="shared" ref="AL888:AU888" si="1021">M888</f>
        <v>0.5</v>
      </c>
      <c r="AM888" s="174">
        <f t="shared" si="1021"/>
        <v>0.05</v>
      </c>
      <c r="AN888" s="174">
        <f t="shared" si="1021"/>
        <v>0</v>
      </c>
      <c r="AO888" s="174">
        <f t="shared" si="1021"/>
        <v>0.22</v>
      </c>
      <c r="AP888" s="174">
        <f t="shared" si="1021"/>
        <v>0</v>
      </c>
      <c r="AQ888" s="174">
        <f t="shared" si="1021"/>
        <v>0</v>
      </c>
      <c r="AR888" s="174">
        <f t="shared" si="1021"/>
        <v>0.1</v>
      </c>
      <c r="AS888" s="174">
        <f t="shared" si="1021"/>
        <v>0.13</v>
      </c>
      <c r="AT888" s="174">
        <f t="shared" si="1021"/>
        <v>0</v>
      </c>
      <c r="AU888" s="174">
        <f t="shared" si="1021"/>
        <v>0</v>
      </c>
      <c r="AV888" s="175">
        <f t="shared" si="971"/>
        <v>1</v>
      </c>
      <c r="AW888" s="176" t="e">
        <f>#REF!/1000</f>
        <v>#REF!</v>
      </c>
      <c r="AX888" s="176" t="e">
        <f>#REF!/1000</f>
        <v>#REF!</v>
      </c>
      <c r="AY888" s="176" t="e">
        <f>#REF!/1000</f>
        <v>#REF!</v>
      </c>
      <c r="AZ888" s="176" t="e">
        <f>#REF!/1000</f>
        <v>#REF!</v>
      </c>
      <c r="BA888" s="176" t="e">
        <f>#REF!/1000</f>
        <v>#REF!</v>
      </c>
      <c r="BB888" s="176" t="e">
        <f>#REF!/1000</f>
        <v>#REF!</v>
      </c>
      <c r="BC888" s="176" t="e">
        <f>#REF!/1000</f>
        <v>#REF!</v>
      </c>
      <c r="BD888" s="176" t="e">
        <f>#REF!/1000</f>
        <v>#REF!</v>
      </c>
      <c r="BE888" s="177" t="e">
        <f>#REF!/1000</f>
        <v>#REF!</v>
      </c>
      <c r="BF888" s="177" t="e">
        <f>#REF!/1000</f>
        <v>#REF!</v>
      </c>
      <c r="BG888" s="178" t="e">
        <f t="shared" si="972"/>
        <v>#REF!</v>
      </c>
    </row>
    <row r="889" ht="16" customHeight="1" spans="1:59">
      <c r="A889" s="22">
        <v>883</v>
      </c>
      <c r="B889" s="39" t="s">
        <v>6762</v>
      </c>
      <c r="C889" s="68" t="s">
        <v>6763</v>
      </c>
      <c r="D889" s="22">
        <v>121</v>
      </c>
      <c r="E889" s="22">
        <v>12</v>
      </c>
      <c r="F889" s="144">
        <v>85013</v>
      </c>
      <c r="G889" s="144" t="s">
        <v>3704</v>
      </c>
      <c r="H889" s="144" t="s">
        <v>3704</v>
      </c>
      <c r="I889" s="144" t="s">
        <v>5321</v>
      </c>
      <c r="J889" s="144" t="s">
        <v>5314</v>
      </c>
      <c r="K889" s="144">
        <f t="shared" si="962"/>
        <v>0.1</v>
      </c>
      <c r="L889" s="157">
        <v>1.2</v>
      </c>
      <c r="M889" s="171"/>
      <c r="N889" s="171">
        <v>0.5</v>
      </c>
      <c r="O889" s="171">
        <v>0.4</v>
      </c>
      <c r="P889" s="171"/>
      <c r="Q889" s="171"/>
      <c r="R889" s="171"/>
      <c r="S889" s="171">
        <v>0.1</v>
      </c>
      <c r="T889" s="171"/>
      <c r="U889" s="171"/>
      <c r="V889" s="171"/>
      <c r="W889" s="22">
        <v>12</v>
      </c>
      <c r="X889" s="29">
        <v>7548.63083333333</v>
      </c>
      <c r="Y889" s="29">
        <v>90583.57</v>
      </c>
      <c r="Z889" s="36">
        <v>38594.28</v>
      </c>
      <c r="AA889" s="36">
        <f t="shared" si="963"/>
        <v>12</v>
      </c>
      <c r="AB889" s="29"/>
      <c r="AC889" s="29" t="e">
        <f t="shared" si="964"/>
        <v>#REF!</v>
      </c>
      <c r="AD889" s="29" t="e">
        <f t="shared" si="965"/>
        <v>#REF!</v>
      </c>
      <c r="AE889" s="172" t="e">
        <f t="shared" si="966"/>
        <v>#REF!</v>
      </c>
      <c r="AF889" s="28"/>
      <c r="AG889" s="24">
        <v>0.5</v>
      </c>
      <c r="AH889" s="173">
        <f t="shared" si="967"/>
        <v>1</v>
      </c>
      <c r="AI889" s="173"/>
      <c r="AJ889" s="173">
        <f t="shared" si="968"/>
        <v>-0.5</v>
      </c>
      <c r="AK889" s="134">
        <f t="shared" si="969"/>
        <v>0.1</v>
      </c>
      <c r="AL889" s="174">
        <f t="shared" ref="AL889:AU889" si="1022">M889</f>
        <v>0</v>
      </c>
      <c r="AM889" s="174">
        <f t="shared" si="1022"/>
        <v>0.5</v>
      </c>
      <c r="AN889" s="174">
        <f t="shared" si="1022"/>
        <v>0.4</v>
      </c>
      <c r="AO889" s="174">
        <f t="shared" si="1022"/>
        <v>0</v>
      </c>
      <c r="AP889" s="174">
        <f t="shared" si="1022"/>
        <v>0</v>
      </c>
      <c r="AQ889" s="174">
        <f t="shared" si="1022"/>
        <v>0</v>
      </c>
      <c r="AR889" s="174">
        <f t="shared" si="1022"/>
        <v>0.1</v>
      </c>
      <c r="AS889" s="174">
        <f t="shared" si="1022"/>
        <v>0</v>
      </c>
      <c r="AT889" s="174">
        <f t="shared" si="1022"/>
        <v>0</v>
      </c>
      <c r="AU889" s="174">
        <f t="shared" si="1022"/>
        <v>0</v>
      </c>
      <c r="AV889" s="175">
        <f t="shared" si="971"/>
        <v>1</v>
      </c>
      <c r="AW889" s="176" t="e">
        <f>#REF!/1000</f>
        <v>#REF!</v>
      </c>
      <c r="AX889" s="176" t="e">
        <f>#REF!/1000</f>
        <v>#REF!</v>
      </c>
      <c r="AY889" s="176" t="e">
        <f>#REF!/1000</f>
        <v>#REF!</v>
      </c>
      <c r="AZ889" s="176" t="e">
        <f>#REF!/1000</f>
        <v>#REF!</v>
      </c>
      <c r="BA889" s="176" t="e">
        <f>#REF!/1000</f>
        <v>#REF!</v>
      </c>
      <c r="BB889" s="176" t="e">
        <f>#REF!/1000</f>
        <v>#REF!</v>
      </c>
      <c r="BC889" s="176" t="e">
        <f>#REF!/1000</f>
        <v>#REF!</v>
      </c>
      <c r="BD889" s="176" t="e">
        <f>#REF!/1000</f>
        <v>#REF!</v>
      </c>
      <c r="BE889" s="177" t="e">
        <f>#REF!/1000</f>
        <v>#REF!</v>
      </c>
      <c r="BF889" s="177" t="e">
        <f>#REF!/1000</f>
        <v>#REF!</v>
      </c>
      <c r="BG889" s="178" t="e">
        <f t="shared" si="972"/>
        <v>#REF!</v>
      </c>
    </row>
    <row r="890" ht="16" customHeight="1" spans="1:59">
      <c r="A890" s="22">
        <v>884</v>
      </c>
      <c r="B890" s="39" t="s">
        <v>6450</v>
      </c>
      <c r="C890" s="68" t="s">
        <v>6451</v>
      </c>
      <c r="D890" s="22">
        <v>208</v>
      </c>
      <c r="E890" s="22">
        <v>1</v>
      </c>
      <c r="F890" s="144">
        <v>2403314586</v>
      </c>
      <c r="G890" s="144" t="s">
        <v>3704</v>
      </c>
      <c r="H890" s="144" t="s">
        <v>3704</v>
      </c>
      <c r="I890" s="144" t="s">
        <v>5352</v>
      </c>
      <c r="J890" s="144" t="s">
        <v>5314</v>
      </c>
      <c r="K890" s="144">
        <f t="shared" si="962"/>
        <v>2.5</v>
      </c>
      <c r="L890" s="157">
        <v>2.5</v>
      </c>
      <c r="M890" s="171"/>
      <c r="N890" s="171">
        <v>0.85</v>
      </c>
      <c r="O890" s="171">
        <v>0.05</v>
      </c>
      <c r="P890" s="171"/>
      <c r="Q890" s="171"/>
      <c r="R890" s="171">
        <v>0.1</v>
      </c>
      <c r="S890" s="171"/>
      <c r="T890" s="171"/>
      <c r="U890" s="171"/>
      <c r="V890" s="171"/>
      <c r="W890" s="22">
        <v>1</v>
      </c>
      <c r="X890" s="29">
        <v>7346.29</v>
      </c>
      <c r="Y890" s="29">
        <v>7346.29</v>
      </c>
      <c r="Z890" s="36">
        <v>1717.01</v>
      </c>
      <c r="AA890" s="36">
        <f t="shared" si="963"/>
        <v>1</v>
      </c>
      <c r="AB890" s="29"/>
      <c r="AC890" s="29" t="e">
        <f t="shared" si="964"/>
        <v>#REF!</v>
      </c>
      <c r="AD890" s="29" t="e">
        <f t="shared" si="965"/>
        <v>#REF!</v>
      </c>
      <c r="AE890" s="172" t="e">
        <f t="shared" si="966"/>
        <v>#REF!</v>
      </c>
      <c r="AF890" s="28"/>
      <c r="AG890" s="24">
        <v>5</v>
      </c>
      <c r="AH890" s="173">
        <f t="shared" si="967"/>
        <v>1</v>
      </c>
      <c r="AI890" s="173"/>
      <c r="AJ890" s="173">
        <f t="shared" si="968"/>
        <v>4</v>
      </c>
      <c r="AK890" s="134">
        <f t="shared" si="969"/>
        <v>2.5</v>
      </c>
      <c r="AL890" s="174">
        <f t="shared" ref="AL890:AU890" si="1023">M890</f>
        <v>0</v>
      </c>
      <c r="AM890" s="174">
        <f t="shared" si="1023"/>
        <v>0.85</v>
      </c>
      <c r="AN890" s="174">
        <f t="shared" si="1023"/>
        <v>0.05</v>
      </c>
      <c r="AO890" s="174">
        <f t="shared" si="1023"/>
        <v>0</v>
      </c>
      <c r="AP890" s="174">
        <f t="shared" si="1023"/>
        <v>0</v>
      </c>
      <c r="AQ890" s="174">
        <f t="shared" si="1023"/>
        <v>0.1</v>
      </c>
      <c r="AR890" s="174">
        <f t="shared" si="1023"/>
        <v>0</v>
      </c>
      <c r="AS890" s="174">
        <f t="shared" si="1023"/>
        <v>0</v>
      </c>
      <c r="AT890" s="174">
        <f t="shared" si="1023"/>
        <v>0</v>
      </c>
      <c r="AU890" s="174">
        <f t="shared" si="1023"/>
        <v>0</v>
      </c>
      <c r="AV890" s="175">
        <f t="shared" si="971"/>
        <v>1</v>
      </c>
      <c r="AW890" s="176" t="e">
        <f>#REF!/1000</f>
        <v>#REF!</v>
      </c>
      <c r="AX890" s="176" t="e">
        <f>#REF!/1000</f>
        <v>#REF!</v>
      </c>
      <c r="AY890" s="176" t="e">
        <f>#REF!/1000</f>
        <v>#REF!</v>
      </c>
      <c r="AZ890" s="176" t="e">
        <f>#REF!/1000</f>
        <v>#REF!</v>
      </c>
      <c r="BA890" s="176" t="e">
        <f>#REF!/1000</f>
        <v>#REF!</v>
      </c>
      <c r="BB890" s="176" t="e">
        <f>#REF!/1000</f>
        <v>#REF!</v>
      </c>
      <c r="BC890" s="176" t="e">
        <f>#REF!/1000</f>
        <v>#REF!</v>
      </c>
      <c r="BD890" s="176" t="e">
        <f>#REF!/1000</f>
        <v>#REF!</v>
      </c>
      <c r="BE890" s="177" t="e">
        <f>#REF!/1000</f>
        <v>#REF!</v>
      </c>
      <c r="BF890" s="177" t="e">
        <f>#REF!/1000</f>
        <v>#REF!</v>
      </c>
      <c r="BG890" s="178" t="e">
        <f t="shared" si="972"/>
        <v>#REF!</v>
      </c>
    </row>
    <row r="891" ht="16" customHeight="1" spans="1:59">
      <c r="A891" s="22">
        <v>885</v>
      </c>
      <c r="B891" s="39" t="s">
        <v>6764</v>
      </c>
      <c r="C891" s="68" t="s">
        <v>6765</v>
      </c>
      <c r="D891" s="22">
        <v>178</v>
      </c>
      <c r="E891" s="22">
        <v>1</v>
      </c>
      <c r="F891" s="144">
        <v>85099</v>
      </c>
      <c r="G891" s="144" t="s">
        <v>3704</v>
      </c>
      <c r="H891" s="144" t="s">
        <v>3704</v>
      </c>
      <c r="I891" s="144" t="s">
        <v>5321</v>
      </c>
      <c r="J891" s="144" t="s">
        <v>5314</v>
      </c>
      <c r="K891" s="144">
        <f t="shared" si="962"/>
        <v>1.5</v>
      </c>
      <c r="L891" s="157">
        <v>1.5</v>
      </c>
      <c r="M891" s="171">
        <v>0.493333333333333</v>
      </c>
      <c r="N891" s="171">
        <v>0.0533333333333333</v>
      </c>
      <c r="O891" s="171"/>
      <c r="P891" s="171">
        <v>0.22</v>
      </c>
      <c r="Q891" s="171"/>
      <c r="R891" s="171"/>
      <c r="S891" s="171">
        <v>0.1</v>
      </c>
      <c r="T891" s="171">
        <v>0.133333333333333</v>
      </c>
      <c r="U891" s="171"/>
      <c r="V891" s="171"/>
      <c r="W891" s="22">
        <v>1</v>
      </c>
      <c r="X891" s="29">
        <v>7302.04</v>
      </c>
      <c r="Y891" s="29">
        <v>7302.04</v>
      </c>
      <c r="Z891" s="36">
        <v>3118.73</v>
      </c>
      <c r="AA891" s="36">
        <f t="shared" si="963"/>
        <v>1</v>
      </c>
      <c r="AB891" s="29"/>
      <c r="AC891" s="29" t="e">
        <f t="shared" si="964"/>
        <v>#REF!</v>
      </c>
      <c r="AD891" s="29" t="e">
        <f t="shared" si="965"/>
        <v>#REF!</v>
      </c>
      <c r="AE891" s="172" t="e">
        <f t="shared" si="966"/>
        <v>#REF!</v>
      </c>
      <c r="AF891" s="28"/>
      <c r="AG891" s="24">
        <v>1.5</v>
      </c>
      <c r="AH891" s="173">
        <f t="shared" si="967"/>
        <v>0.999999999999999</v>
      </c>
      <c r="AI891" s="173"/>
      <c r="AJ891" s="173">
        <f t="shared" si="968"/>
        <v>0.500000000000001</v>
      </c>
      <c r="AK891" s="134">
        <f t="shared" si="969"/>
        <v>1.5</v>
      </c>
      <c r="AL891" s="174">
        <f t="shared" ref="AL891:AU891" si="1024">M891</f>
        <v>0.493333333333333</v>
      </c>
      <c r="AM891" s="174">
        <f t="shared" si="1024"/>
        <v>0.0533333333333333</v>
      </c>
      <c r="AN891" s="174">
        <f t="shared" si="1024"/>
        <v>0</v>
      </c>
      <c r="AO891" s="174">
        <f t="shared" si="1024"/>
        <v>0.22</v>
      </c>
      <c r="AP891" s="174">
        <f t="shared" si="1024"/>
        <v>0</v>
      </c>
      <c r="AQ891" s="174">
        <f t="shared" si="1024"/>
        <v>0</v>
      </c>
      <c r="AR891" s="174">
        <f t="shared" si="1024"/>
        <v>0.1</v>
      </c>
      <c r="AS891" s="174">
        <f t="shared" si="1024"/>
        <v>0.133333333333333</v>
      </c>
      <c r="AT891" s="174">
        <f t="shared" si="1024"/>
        <v>0</v>
      </c>
      <c r="AU891" s="174">
        <f t="shared" si="1024"/>
        <v>0</v>
      </c>
      <c r="AV891" s="175">
        <f t="shared" si="971"/>
        <v>0.999999999999999</v>
      </c>
      <c r="AW891" s="176" t="e">
        <f>#REF!/1000</f>
        <v>#REF!</v>
      </c>
      <c r="AX891" s="176" t="e">
        <f>#REF!/1000</f>
        <v>#REF!</v>
      </c>
      <c r="AY891" s="176" t="e">
        <f>#REF!/1000</f>
        <v>#REF!</v>
      </c>
      <c r="AZ891" s="176" t="e">
        <f>#REF!/1000</f>
        <v>#REF!</v>
      </c>
      <c r="BA891" s="176" t="e">
        <f>#REF!/1000</f>
        <v>#REF!</v>
      </c>
      <c r="BB891" s="176" t="e">
        <f>#REF!/1000</f>
        <v>#REF!</v>
      </c>
      <c r="BC891" s="176" t="e">
        <f>#REF!/1000</f>
        <v>#REF!</v>
      </c>
      <c r="BD891" s="176" t="e">
        <f>#REF!/1000</f>
        <v>#REF!</v>
      </c>
      <c r="BE891" s="177" t="e">
        <f>#REF!/1000</f>
        <v>#REF!</v>
      </c>
      <c r="BF891" s="177" t="e">
        <f>#REF!/1000</f>
        <v>#REF!</v>
      </c>
      <c r="BG891" s="178" t="e">
        <f t="shared" si="972"/>
        <v>#REF!</v>
      </c>
    </row>
    <row r="892" ht="16" customHeight="1" spans="1:59">
      <c r="A892" s="22">
        <v>886</v>
      </c>
      <c r="B892" s="39" t="s">
        <v>6766</v>
      </c>
      <c r="C892" s="68" t="s">
        <v>6767</v>
      </c>
      <c r="D892" s="22">
        <v>145</v>
      </c>
      <c r="E892" s="22">
        <v>2</v>
      </c>
      <c r="F892" s="144">
        <v>85041</v>
      </c>
      <c r="G892" s="144" t="s">
        <v>3704</v>
      </c>
      <c r="H892" s="144" t="s">
        <v>3704</v>
      </c>
      <c r="I892" s="144" t="s">
        <v>5321</v>
      </c>
      <c r="J892" s="144" t="s">
        <v>5314</v>
      </c>
      <c r="K892" s="144">
        <f t="shared" si="962"/>
        <v>0.3</v>
      </c>
      <c r="L892" s="157">
        <v>0.6</v>
      </c>
      <c r="M892" s="171"/>
      <c r="N892" s="171">
        <v>0.5</v>
      </c>
      <c r="O892" s="171">
        <v>0.3</v>
      </c>
      <c r="P892" s="171"/>
      <c r="Q892" s="171"/>
      <c r="R892" s="171">
        <v>0.2</v>
      </c>
      <c r="S892" s="171"/>
      <c r="T892" s="171"/>
      <c r="U892" s="171"/>
      <c r="V892" s="171"/>
      <c r="W892" s="22">
        <v>2</v>
      </c>
      <c r="X892" s="29">
        <v>7150.41</v>
      </c>
      <c r="Y892" s="29">
        <v>14300.82</v>
      </c>
      <c r="Z892" s="36">
        <v>6237.46</v>
      </c>
      <c r="AA892" s="36">
        <f t="shared" si="963"/>
        <v>2</v>
      </c>
      <c r="AB892" s="29"/>
      <c r="AC892" s="29" t="e">
        <f t="shared" si="964"/>
        <v>#REF!</v>
      </c>
      <c r="AD892" s="29" t="e">
        <f t="shared" si="965"/>
        <v>#REF!</v>
      </c>
      <c r="AE892" s="172" t="e">
        <f t="shared" si="966"/>
        <v>#REF!</v>
      </c>
      <c r="AF892" s="28"/>
      <c r="AG892" s="24">
        <v>0.5</v>
      </c>
      <c r="AH892" s="173">
        <f t="shared" si="967"/>
        <v>1</v>
      </c>
      <c r="AI892" s="173"/>
      <c r="AJ892" s="173">
        <f t="shared" si="968"/>
        <v>-0.5</v>
      </c>
      <c r="AK892" s="134">
        <f t="shared" si="969"/>
        <v>0.3</v>
      </c>
      <c r="AL892" s="174">
        <f t="shared" ref="AL892:AU892" si="1025">M892</f>
        <v>0</v>
      </c>
      <c r="AM892" s="174">
        <f t="shared" si="1025"/>
        <v>0.5</v>
      </c>
      <c r="AN892" s="174">
        <f t="shared" si="1025"/>
        <v>0.3</v>
      </c>
      <c r="AO892" s="174">
        <f t="shared" si="1025"/>
        <v>0</v>
      </c>
      <c r="AP892" s="174">
        <f t="shared" si="1025"/>
        <v>0</v>
      </c>
      <c r="AQ892" s="174">
        <f t="shared" si="1025"/>
        <v>0.2</v>
      </c>
      <c r="AR892" s="174">
        <f t="shared" si="1025"/>
        <v>0</v>
      </c>
      <c r="AS892" s="174">
        <f t="shared" si="1025"/>
        <v>0</v>
      </c>
      <c r="AT892" s="174">
        <f t="shared" si="1025"/>
        <v>0</v>
      </c>
      <c r="AU892" s="174">
        <f t="shared" si="1025"/>
        <v>0</v>
      </c>
      <c r="AV892" s="175">
        <f t="shared" si="971"/>
        <v>1</v>
      </c>
      <c r="AW892" s="176" t="e">
        <f>#REF!/1000</f>
        <v>#REF!</v>
      </c>
      <c r="AX892" s="176" t="e">
        <f>#REF!/1000</f>
        <v>#REF!</v>
      </c>
      <c r="AY892" s="176" t="e">
        <f>#REF!/1000</f>
        <v>#REF!</v>
      </c>
      <c r="AZ892" s="176" t="e">
        <f>#REF!/1000</f>
        <v>#REF!</v>
      </c>
      <c r="BA892" s="176" t="e">
        <f>#REF!/1000</f>
        <v>#REF!</v>
      </c>
      <c r="BB892" s="176" t="e">
        <f>#REF!/1000</f>
        <v>#REF!</v>
      </c>
      <c r="BC892" s="176" t="e">
        <f>#REF!/1000</f>
        <v>#REF!</v>
      </c>
      <c r="BD892" s="176" t="e">
        <f>#REF!/1000</f>
        <v>#REF!</v>
      </c>
      <c r="BE892" s="177" t="e">
        <f>#REF!/1000</f>
        <v>#REF!</v>
      </c>
      <c r="BF892" s="177" t="e">
        <f>#REF!/1000</f>
        <v>#REF!</v>
      </c>
      <c r="BG892" s="178" t="e">
        <f t="shared" si="972"/>
        <v>#REF!</v>
      </c>
    </row>
    <row r="893" ht="16" customHeight="1" spans="1:59">
      <c r="A893" s="22">
        <v>887</v>
      </c>
      <c r="B893" s="39" t="s">
        <v>6768</v>
      </c>
      <c r="C893" s="68" t="s">
        <v>6769</v>
      </c>
      <c r="D893" s="22">
        <v>121</v>
      </c>
      <c r="E893" s="22">
        <v>12</v>
      </c>
      <c r="F893" s="144">
        <v>85001</v>
      </c>
      <c r="G893" s="144" t="s">
        <v>3704</v>
      </c>
      <c r="H893" s="144" t="s">
        <v>3704</v>
      </c>
      <c r="I893" s="144" t="s">
        <v>5321</v>
      </c>
      <c r="J893" s="144" t="s">
        <v>5314</v>
      </c>
      <c r="K893" s="144">
        <f t="shared" si="962"/>
        <v>0.1</v>
      </c>
      <c r="L893" s="157">
        <v>1.2</v>
      </c>
      <c r="M893" s="171"/>
      <c r="N893" s="171">
        <v>0.5</v>
      </c>
      <c r="O893" s="171">
        <v>0.4</v>
      </c>
      <c r="P893" s="171"/>
      <c r="Q893" s="171"/>
      <c r="R893" s="171"/>
      <c r="S893" s="171">
        <v>0.1</v>
      </c>
      <c r="T893" s="171"/>
      <c r="U893" s="171"/>
      <c r="V893" s="171"/>
      <c r="W893" s="22">
        <v>12</v>
      </c>
      <c r="X893" s="29">
        <v>7104.82666666667</v>
      </c>
      <c r="Y893" s="29">
        <v>85257.92</v>
      </c>
      <c r="Z893" s="36">
        <v>37424.76</v>
      </c>
      <c r="AA893" s="36">
        <f t="shared" si="963"/>
        <v>12</v>
      </c>
      <c r="AB893" s="29"/>
      <c r="AC893" s="29" t="e">
        <f t="shared" si="964"/>
        <v>#REF!</v>
      </c>
      <c r="AD893" s="29" t="e">
        <f t="shared" si="965"/>
        <v>#REF!</v>
      </c>
      <c r="AE893" s="172" t="e">
        <f t="shared" si="966"/>
        <v>#REF!</v>
      </c>
      <c r="AF893" s="28"/>
      <c r="AG893" s="24">
        <v>0.5</v>
      </c>
      <c r="AH893" s="173">
        <f t="shared" si="967"/>
        <v>1</v>
      </c>
      <c r="AI893" s="173"/>
      <c r="AJ893" s="173">
        <f t="shared" si="968"/>
        <v>-0.5</v>
      </c>
      <c r="AK893" s="134">
        <f t="shared" si="969"/>
        <v>0.1</v>
      </c>
      <c r="AL893" s="174">
        <f t="shared" ref="AL893:AU893" si="1026">M893</f>
        <v>0</v>
      </c>
      <c r="AM893" s="174">
        <f t="shared" si="1026"/>
        <v>0.5</v>
      </c>
      <c r="AN893" s="174">
        <f t="shared" si="1026"/>
        <v>0.4</v>
      </c>
      <c r="AO893" s="174">
        <f t="shared" si="1026"/>
        <v>0</v>
      </c>
      <c r="AP893" s="174">
        <f t="shared" si="1026"/>
        <v>0</v>
      </c>
      <c r="AQ893" s="174">
        <f t="shared" si="1026"/>
        <v>0</v>
      </c>
      <c r="AR893" s="174">
        <f t="shared" si="1026"/>
        <v>0.1</v>
      </c>
      <c r="AS893" s="174">
        <f t="shared" si="1026"/>
        <v>0</v>
      </c>
      <c r="AT893" s="174">
        <f t="shared" si="1026"/>
        <v>0</v>
      </c>
      <c r="AU893" s="174">
        <f t="shared" si="1026"/>
        <v>0</v>
      </c>
      <c r="AV893" s="175">
        <f t="shared" si="971"/>
        <v>1</v>
      </c>
      <c r="AW893" s="176" t="e">
        <f>#REF!/1000</f>
        <v>#REF!</v>
      </c>
      <c r="AX893" s="176" t="e">
        <f>#REF!/1000</f>
        <v>#REF!</v>
      </c>
      <c r="AY893" s="176" t="e">
        <f>#REF!/1000</f>
        <v>#REF!</v>
      </c>
      <c r="AZ893" s="176" t="e">
        <f>#REF!/1000</f>
        <v>#REF!</v>
      </c>
      <c r="BA893" s="176" t="e">
        <f>#REF!/1000</f>
        <v>#REF!</v>
      </c>
      <c r="BB893" s="176" t="e">
        <f>#REF!/1000</f>
        <v>#REF!</v>
      </c>
      <c r="BC893" s="176" t="e">
        <f>#REF!/1000</f>
        <v>#REF!</v>
      </c>
      <c r="BD893" s="176" t="e">
        <f>#REF!/1000</f>
        <v>#REF!</v>
      </c>
      <c r="BE893" s="177" t="e">
        <f>#REF!/1000</f>
        <v>#REF!</v>
      </c>
      <c r="BF893" s="177" t="e">
        <f>#REF!/1000</f>
        <v>#REF!</v>
      </c>
      <c r="BG893" s="178" t="e">
        <f t="shared" si="972"/>
        <v>#REF!</v>
      </c>
    </row>
    <row r="894" ht="16" customHeight="1" spans="1:59">
      <c r="A894" s="22">
        <v>888</v>
      </c>
      <c r="B894" s="39" t="s">
        <v>6770</v>
      </c>
      <c r="C894" s="68" t="s">
        <v>6771</v>
      </c>
      <c r="D894" s="22">
        <v>130</v>
      </c>
      <c r="E894" s="22">
        <v>1</v>
      </c>
      <c r="F894" s="144">
        <v>84577</v>
      </c>
      <c r="G894" s="144" t="s">
        <v>3704</v>
      </c>
      <c r="H894" s="144" t="s">
        <v>3704</v>
      </c>
      <c r="I894" s="144" t="s">
        <v>5321</v>
      </c>
      <c r="J894" s="144" t="s">
        <v>5314</v>
      </c>
      <c r="K894" s="144">
        <f t="shared" si="962"/>
        <v>1</v>
      </c>
      <c r="L894" s="157">
        <v>1</v>
      </c>
      <c r="M894" s="171">
        <v>0.04</v>
      </c>
      <c r="N894" s="171">
        <v>0.15</v>
      </c>
      <c r="O894" s="171">
        <v>0.45</v>
      </c>
      <c r="P894" s="171">
        <v>0.02</v>
      </c>
      <c r="Q894" s="171"/>
      <c r="R894" s="171">
        <v>0.01</v>
      </c>
      <c r="S894" s="171">
        <v>0.25</v>
      </c>
      <c r="T894" s="171">
        <v>0.08</v>
      </c>
      <c r="U894" s="171"/>
      <c r="V894" s="171"/>
      <c r="W894" s="22">
        <v>1</v>
      </c>
      <c r="X894" s="29">
        <v>7091.15</v>
      </c>
      <c r="Y894" s="29">
        <v>7091.15</v>
      </c>
      <c r="Z894" s="36">
        <v>3118.73</v>
      </c>
      <c r="AA894" s="36">
        <f t="shared" si="963"/>
        <v>1</v>
      </c>
      <c r="AB894" s="29"/>
      <c r="AC894" s="29" t="e">
        <f t="shared" si="964"/>
        <v>#REF!</v>
      </c>
      <c r="AD894" s="29" t="e">
        <f t="shared" si="965"/>
        <v>#REF!</v>
      </c>
      <c r="AE894" s="172" t="e">
        <f t="shared" si="966"/>
        <v>#REF!</v>
      </c>
      <c r="AF894" s="28"/>
      <c r="AG894" s="24">
        <v>3</v>
      </c>
      <c r="AH894" s="173">
        <f t="shared" si="967"/>
        <v>1</v>
      </c>
      <c r="AI894" s="173"/>
      <c r="AJ894" s="173">
        <f t="shared" si="968"/>
        <v>2</v>
      </c>
      <c r="AK894" s="134">
        <f t="shared" si="969"/>
        <v>1</v>
      </c>
      <c r="AL894" s="174">
        <f t="shared" ref="AL894:AU894" si="1027">M894</f>
        <v>0.04</v>
      </c>
      <c r="AM894" s="174">
        <f t="shared" si="1027"/>
        <v>0.15</v>
      </c>
      <c r="AN894" s="174">
        <f t="shared" si="1027"/>
        <v>0.45</v>
      </c>
      <c r="AO894" s="174">
        <f t="shared" si="1027"/>
        <v>0.02</v>
      </c>
      <c r="AP894" s="174">
        <f t="shared" si="1027"/>
        <v>0</v>
      </c>
      <c r="AQ894" s="174">
        <f t="shared" si="1027"/>
        <v>0.01</v>
      </c>
      <c r="AR894" s="174">
        <f t="shared" si="1027"/>
        <v>0.25</v>
      </c>
      <c r="AS894" s="174">
        <f t="shared" si="1027"/>
        <v>0.08</v>
      </c>
      <c r="AT894" s="174">
        <f t="shared" si="1027"/>
        <v>0</v>
      </c>
      <c r="AU894" s="174">
        <f t="shared" si="1027"/>
        <v>0</v>
      </c>
      <c r="AV894" s="175">
        <f t="shared" si="971"/>
        <v>1</v>
      </c>
      <c r="AW894" s="176" t="e">
        <f>#REF!/1000</f>
        <v>#REF!</v>
      </c>
      <c r="AX894" s="176" t="e">
        <f>#REF!/1000</f>
        <v>#REF!</v>
      </c>
      <c r="AY894" s="176" t="e">
        <f>#REF!/1000</f>
        <v>#REF!</v>
      </c>
      <c r="AZ894" s="176" t="e">
        <f>#REF!/1000</f>
        <v>#REF!</v>
      </c>
      <c r="BA894" s="176" t="e">
        <f>#REF!/1000</f>
        <v>#REF!</v>
      </c>
      <c r="BB894" s="176" t="e">
        <f>#REF!/1000</f>
        <v>#REF!</v>
      </c>
      <c r="BC894" s="176" t="e">
        <f>#REF!/1000</f>
        <v>#REF!</v>
      </c>
      <c r="BD894" s="176" t="e">
        <f>#REF!/1000</f>
        <v>#REF!</v>
      </c>
      <c r="BE894" s="177" t="e">
        <f>#REF!/1000</f>
        <v>#REF!</v>
      </c>
      <c r="BF894" s="177" t="e">
        <f>#REF!/1000</f>
        <v>#REF!</v>
      </c>
      <c r="BG894" s="178" t="e">
        <f t="shared" si="972"/>
        <v>#REF!</v>
      </c>
    </row>
    <row r="895" ht="16" customHeight="1" spans="1:59">
      <c r="A895" s="22">
        <v>889</v>
      </c>
      <c r="B895" s="39" t="s">
        <v>6772</v>
      </c>
      <c r="C895" s="68" t="s">
        <v>6773</v>
      </c>
      <c r="D895" s="22">
        <v>121</v>
      </c>
      <c r="E895" s="22">
        <v>6</v>
      </c>
      <c r="F895" s="144">
        <v>84909</v>
      </c>
      <c r="G895" s="144" t="s">
        <v>3704</v>
      </c>
      <c r="H895" s="144" t="s">
        <v>3704</v>
      </c>
      <c r="I895" s="144" t="s">
        <v>5321</v>
      </c>
      <c r="J895" s="144" t="s">
        <v>5314</v>
      </c>
      <c r="K895" s="144">
        <f t="shared" si="962"/>
        <v>0.1</v>
      </c>
      <c r="L895" s="157">
        <v>0.6</v>
      </c>
      <c r="M895" s="171"/>
      <c r="N895" s="171">
        <v>0.5</v>
      </c>
      <c r="O895" s="171">
        <v>0.3</v>
      </c>
      <c r="P895" s="171"/>
      <c r="Q895" s="171"/>
      <c r="R895" s="171">
        <v>0.14</v>
      </c>
      <c r="S895" s="171">
        <v>0.06</v>
      </c>
      <c r="T895" s="171"/>
      <c r="U895" s="171"/>
      <c r="V895" s="171"/>
      <c r="W895" s="22">
        <v>6</v>
      </c>
      <c r="X895" s="29">
        <v>6745.37333333333</v>
      </c>
      <c r="Y895" s="29">
        <v>40472.24</v>
      </c>
      <c r="Z895" s="36">
        <v>18127.62</v>
      </c>
      <c r="AA895" s="36">
        <f t="shared" si="963"/>
        <v>6</v>
      </c>
      <c r="AB895" s="29"/>
      <c r="AC895" s="29" t="e">
        <f t="shared" si="964"/>
        <v>#REF!</v>
      </c>
      <c r="AD895" s="29" t="e">
        <f t="shared" si="965"/>
        <v>#REF!</v>
      </c>
      <c r="AE895" s="172" t="e">
        <f t="shared" si="966"/>
        <v>#REF!</v>
      </c>
      <c r="AF895" s="28"/>
      <c r="AG895" s="24">
        <v>0.5</v>
      </c>
      <c r="AH895" s="173">
        <f t="shared" si="967"/>
        <v>1</v>
      </c>
      <c r="AI895" s="173"/>
      <c r="AJ895" s="173">
        <f t="shared" si="968"/>
        <v>-0.5</v>
      </c>
      <c r="AK895" s="134">
        <f t="shared" si="969"/>
        <v>0.1</v>
      </c>
      <c r="AL895" s="174">
        <f t="shared" ref="AL895:AU895" si="1028">M895</f>
        <v>0</v>
      </c>
      <c r="AM895" s="174">
        <f t="shared" si="1028"/>
        <v>0.5</v>
      </c>
      <c r="AN895" s="174">
        <f t="shared" si="1028"/>
        <v>0.3</v>
      </c>
      <c r="AO895" s="174">
        <f t="shared" si="1028"/>
        <v>0</v>
      </c>
      <c r="AP895" s="174">
        <f t="shared" si="1028"/>
        <v>0</v>
      </c>
      <c r="AQ895" s="174">
        <f t="shared" si="1028"/>
        <v>0.14</v>
      </c>
      <c r="AR895" s="174">
        <f t="shared" si="1028"/>
        <v>0.06</v>
      </c>
      <c r="AS895" s="174">
        <f t="shared" si="1028"/>
        <v>0</v>
      </c>
      <c r="AT895" s="174">
        <f t="shared" si="1028"/>
        <v>0</v>
      </c>
      <c r="AU895" s="174">
        <f t="shared" si="1028"/>
        <v>0</v>
      </c>
      <c r="AV895" s="175">
        <f t="shared" si="971"/>
        <v>1</v>
      </c>
      <c r="AW895" s="176" t="e">
        <f>#REF!/1000</f>
        <v>#REF!</v>
      </c>
      <c r="AX895" s="176" t="e">
        <f>#REF!/1000</f>
        <v>#REF!</v>
      </c>
      <c r="AY895" s="176" t="e">
        <f>#REF!/1000</f>
        <v>#REF!</v>
      </c>
      <c r="AZ895" s="176" t="e">
        <f>#REF!/1000</f>
        <v>#REF!</v>
      </c>
      <c r="BA895" s="176" t="e">
        <f>#REF!/1000</f>
        <v>#REF!</v>
      </c>
      <c r="BB895" s="176" t="e">
        <f>#REF!/1000</f>
        <v>#REF!</v>
      </c>
      <c r="BC895" s="176" t="e">
        <f>#REF!/1000</f>
        <v>#REF!</v>
      </c>
      <c r="BD895" s="176" t="e">
        <f>#REF!/1000</f>
        <v>#REF!</v>
      </c>
      <c r="BE895" s="177" t="e">
        <f>#REF!/1000</f>
        <v>#REF!</v>
      </c>
      <c r="BF895" s="177" t="e">
        <f>#REF!/1000</f>
        <v>#REF!</v>
      </c>
      <c r="BG895" s="178" t="e">
        <f t="shared" si="972"/>
        <v>#REF!</v>
      </c>
    </row>
    <row r="896" ht="16" customHeight="1" spans="1:59">
      <c r="A896" s="22">
        <v>890</v>
      </c>
      <c r="B896" s="39" t="s">
        <v>6774</v>
      </c>
      <c r="C896" s="68" t="s">
        <v>6775</v>
      </c>
      <c r="D896" s="22">
        <v>178</v>
      </c>
      <c r="E896" s="22">
        <v>3</v>
      </c>
      <c r="F896" s="144">
        <v>83891</v>
      </c>
      <c r="G896" s="144" t="s">
        <v>3704</v>
      </c>
      <c r="H896" s="144" t="s">
        <v>3704</v>
      </c>
      <c r="I896" s="144" t="s">
        <v>5321</v>
      </c>
      <c r="J896" s="144" t="s">
        <v>5314</v>
      </c>
      <c r="K896" s="144">
        <f t="shared" si="962"/>
        <v>5</v>
      </c>
      <c r="L896" s="157">
        <v>15</v>
      </c>
      <c r="M896" s="171"/>
      <c r="N896" s="171">
        <v>0.18</v>
      </c>
      <c r="O896" s="171">
        <v>0.6</v>
      </c>
      <c r="P896" s="171"/>
      <c r="Q896" s="171"/>
      <c r="R896" s="171">
        <v>0.05</v>
      </c>
      <c r="S896" s="171">
        <v>0.1</v>
      </c>
      <c r="T896" s="171">
        <v>0.07</v>
      </c>
      <c r="U896" s="171"/>
      <c r="V896" s="171"/>
      <c r="W896" s="22">
        <v>3</v>
      </c>
      <c r="X896" s="29">
        <v>6706.86</v>
      </c>
      <c r="Y896" s="29">
        <v>20120.58</v>
      </c>
      <c r="Z896" s="36">
        <v>9063.81</v>
      </c>
      <c r="AA896" s="36">
        <f t="shared" si="963"/>
        <v>3</v>
      </c>
      <c r="AB896" s="29"/>
      <c r="AC896" s="29" t="e">
        <f t="shared" si="964"/>
        <v>#REF!</v>
      </c>
      <c r="AD896" s="29" t="e">
        <f t="shared" si="965"/>
        <v>#REF!</v>
      </c>
      <c r="AE896" s="172" t="e">
        <f t="shared" si="966"/>
        <v>#REF!</v>
      </c>
      <c r="AF896" s="28"/>
      <c r="AG896" s="24">
        <v>15</v>
      </c>
      <c r="AH896" s="173">
        <f t="shared" si="967"/>
        <v>1</v>
      </c>
      <c r="AI896" s="173"/>
      <c r="AJ896" s="173">
        <f t="shared" si="968"/>
        <v>14</v>
      </c>
      <c r="AK896" s="134">
        <f t="shared" si="969"/>
        <v>5</v>
      </c>
      <c r="AL896" s="174">
        <f t="shared" ref="AL896:AU896" si="1029">M896</f>
        <v>0</v>
      </c>
      <c r="AM896" s="174">
        <f t="shared" si="1029"/>
        <v>0.18</v>
      </c>
      <c r="AN896" s="174">
        <f t="shared" si="1029"/>
        <v>0.6</v>
      </c>
      <c r="AO896" s="174">
        <f t="shared" si="1029"/>
        <v>0</v>
      </c>
      <c r="AP896" s="174">
        <f t="shared" si="1029"/>
        <v>0</v>
      </c>
      <c r="AQ896" s="174">
        <f t="shared" si="1029"/>
        <v>0.05</v>
      </c>
      <c r="AR896" s="174">
        <f t="shared" si="1029"/>
        <v>0.1</v>
      </c>
      <c r="AS896" s="174">
        <f t="shared" si="1029"/>
        <v>0.07</v>
      </c>
      <c r="AT896" s="174">
        <f t="shared" si="1029"/>
        <v>0</v>
      </c>
      <c r="AU896" s="174">
        <f t="shared" si="1029"/>
        <v>0</v>
      </c>
      <c r="AV896" s="175">
        <f t="shared" si="971"/>
        <v>1</v>
      </c>
      <c r="AW896" s="176" t="e">
        <f>#REF!/1000</f>
        <v>#REF!</v>
      </c>
      <c r="AX896" s="176" t="e">
        <f>#REF!/1000</f>
        <v>#REF!</v>
      </c>
      <c r="AY896" s="176" t="e">
        <f>#REF!/1000</f>
        <v>#REF!</v>
      </c>
      <c r="AZ896" s="176" t="e">
        <f>#REF!/1000</f>
        <v>#REF!</v>
      </c>
      <c r="BA896" s="176" t="e">
        <f>#REF!/1000</f>
        <v>#REF!</v>
      </c>
      <c r="BB896" s="176" t="e">
        <f>#REF!/1000</f>
        <v>#REF!</v>
      </c>
      <c r="BC896" s="176" t="e">
        <f>#REF!/1000</f>
        <v>#REF!</v>
      </c>
      <c r="BD896" s="176" t="e">
        <f>#REF!/1000</f>
        <v>#REF!</v>
      </c>
      <c r="BE896" s="177" t="e">
        <f>#REF!/1000</f>
        <v>#REF!</v>
      </c>
      <c r="BF896" s="177" t="e">
        <f>#REF!/1000</f>
        <v>#REF!</v>
      </c>
      <c r="BG896" s="178" t="e">
        <f t="shared" si="972"/>
        <v>#REF!</v>
      </c>
    </row>
    <row r="897" ht="16" customHeight="1" spans="1:59">
      <c r="A897" s="22">
        <v>891</v>
      </c>
      <c r="B897" s="39" t="s">
        <v>6776</v>
      </c>
      <c r="C897" s="68" t="s">
        <v>6777</v>
      </c>
      <c r="D897" s="22">
        <v>130</v>
      </c>
      <c r="E897" s="22">
        <v>1</v>
      </c>
      <c r="F897" s="144">
        <v>84575</v>
      </c>
      <c r="G897" s="144" t="s">
        <v>3704</v>
      </c>
      <c r="H897" s="144" t="s">
        <v>5312</v>
      </c>
      <c r="I897" s="144" t="s">
        <v>5321</v>
      </c>
      <c r="J897" s="144" t="s">
        <v>5314</v>
      </c>
      <c r="K897" s="144">
        <f t="shared" si="962"/>
        <v>3</v>
      </c>
      <c r="L897" s="157">
        <v>3</v>
      </c>
      <c r="M897" s="171">
        <v>0.04</v>
      </c>
      <c r="N897" s="171">
        <v>0.15</v>
      </c>
      <c r="O897" s="171">
        <v>0.45</v>
      </c>
      <c r="P897" s="171">
        <v>0.02</v>
      </c>
      <c r="Q897" s="171"/>
      <c r="R897" s="171">
        <v>0.01</v>
      </c>
      <c r="S897" s="171">
        <v>0.25</v>
      </c>
      <c r="T897" s="171">
        <v>0.08</v>
      </c>
      <c r="U897" s="171"/>
      <c r="V897" s="171"/>
      <c r="W897" s="22">
        <v>1</v>
      </c>
      <c r="X897" s="29">
        <v>6618.41</v>
      </c>
      <c r="Y897" s="29">
        <v>6618.41</v>
      </c>
      <c r="Z897" s="36">
        <v>3021.27</v>
      </c>
      <c r="AA897" s="36">
        <f t="shared" si="963"/>
        <v>1</v>
      </c>
      <c r="AB897" s="29"/>
      <c r="AC897" s="29" t="e">
        <f t="shared" si="964"/>
        <v>#REF!</v>
      </c>
      <c r="AD897" s="29" t="e">
        <f t="shared" si="965"/>
        <v>#REF!</v>
      </c>
      <c r="AE897" s="172" t="e">
        <f t="shared" si="966"/>
        <v>#REF!</v>
      </c>
      <c r="AF897" s="28"/>
      <c r="AG897" s="24">
        <v>3</v>
      </c>
      <c r="AH897" s="173">
        <f t="shared" si="967"/>
        <v>1</v>
      </c>
      <c r="AI897" s="173"/>
      <c r="AJ897" s="173">
        <f t="shared" si="968"/>
        <v>2</v>
      </c>
      <c r="AK897" s="134">
        <f t="shared" si="969"/>
        <v>3</v>
      </c>
      <c r="AL897" s="174">
        <f t="shared" ref="AL897:AU897" si="1030">M897</f>
        <v>0.04</v>
      </c>
      <c r="AM897" s="174">
        <f t="shared" si="1030"/>
        <v>0.15</v>
      </c>
      <c r="AN897" s="174">
        <f t="shared" si="1030"/>
        <v>0.45</v>
      </c>
      <c r="AO897" s="174">
        <f t="shared" si="1030"/>
        <v>0.02</v>
      </c>
      <c r="AP897" s="174">
        <f t="shared" si="1030"/>
        <v>0</v>
      </c>
      <c r="AQ897" s="174">
        <f t="shared" si="1030"/>
        <v>0.01</v>
      </c>
      <c r="AR897" s="174">
        <f t="shared" si="1030"/>
        <v>0.25</v>
      </c>
      <c r="AS897" s="174">
        <f t="shared" si="1030"/>
        <v>0.08</v>
      </c>
      <c r="AT897" s="174">
        <f t="shared" si="1030"/>
        <v>0</v>
      </c>
      <c r="AU897" s="174">
        <f t="shared" si="1030"/>
        <v>0</v>
      </c>
      <c r="AV897" s="175">
        <f t="shared" si="971"/>
        <v>1</v>
      </c>
      <c r="AW897" s="176" t="e">
        <f>#REF!/1000</f>
        <v>#REF!</v>
      </c>
      <c r="AX897" s="176" t="e">
        <f>#REF!/1000</f>
        <v>#REF!</v>
      </c>
      <c r="AY897" s="176" t="e">
        <f>#REF!/1000</f>
        <v>#REF!</v>
      </c>
      <c r="AZ897" s="176" t="e">
        <f>#REF!/1000</f>
        <v>#REF!</v>
      </c>
      <c r="BA897" s="176" t="e">
        <f>#REF!/1000</f>
        <v>#REF!</v>
      </c>
      <c r="BB897" s="176" t="e">
        <f>#REF!/1000</f>
        <v>#REF!</v>
      </c>
      <c r="BC897" s="176" t="e">
        <f>#REF!/1000</f>
        <v>#REF!</v>
      </c>
      <c r="BD897" s="176" t="e">
        <f>#REF!/1000</f>
        <v>#REF!</v>
      </c>
      <c r="BE897" s="177" t="e">
        <f>#REF!/1000</f>
        <v>#REF!</v>
      </c>
      <c r="BF897" s="177" t="e">
        <f>#REF!/1000</f>
        <v>#REF!</v>
      </c>
      <c r="BG897" s="178" t="e">
        <f t="shared" si="972"/>
        <v>#REF!</v>
      </c>
    </row>
    <row r="898" ht="16" customHeight="1" spans="1:59">
      <c r="A898" s="22">
        <v>892</v>
      </c>
      <c r="B898" s="39" t="s">
        <v>6778</v>
      </c>
      <c r="C898" s="68" t="s">
        <v>6779</v>
      </c>
      <c r="D898" s="22">
        <v>130</v>
      </c>
      <c r="E898" s="22">
        <v>1</v>
      </c>
      <c r="F898" s="144">
        <v>84002</v>
      </c>
      <c r="G898" s="144" t="s">
        <v>3704</v>
      </c>
      <c r="H898" s="144" t="s">
        <v>3704</v>
      </c>
      <c r="I898" s="144" t="s">
        <v>5321</v>
      </c>
      <c r="J898" s="144" t="s">
        <v>5314</v>
      </c>
      <c r="K898" s="144">
        <f t="shared" si="962"/>
        <v>0.1</v>
      </c>
      <c r="L898" s="157">
        <v>0.1</v>
      </c>
      <c r="M898" s="171">
        <v>0.5</v>
      </c>
      <c r="N898" s="171">
        <v>0.05</v>
      </c>
      <c r="O898" s="171"/>
      <c r="P898" s="171">
        <v>0.2</v>
      </c>
      <c r="Q898" s="171"/>
      <c r="R898" s="171"/>
      <c r="S898" s="171">
        <v>0.1</v>
      </c>
      <c r="T898" s="171">
        <v>0.15</v>
      </c>
      <c r="U898" s="171"/>
      <c r="V898" s="171"/>
      <c r="W898" s="22">
        <v>1</v>
      </c>
      <c r="X898" s="29">
        <v>6574.04</v>
      </c>
      <c r="Y898" s="29">
        <v>6574.04</v>
      </c>
      <c r="Z898" s="36">
        <v>1576.91</v>
      </c>
      <c r="AA898" s="36">
        <f t="shared" si="963"/>
        <v>1</v>
      </c>
      <c r="AB898" s="29"/>
      <c r="AC898" s="29" t="e">
        <f t="shared" si="964"/>
        <v>#REF!</v>
      </c>
      <c r="AD898" s="29" t="e">
        <f t="shared" si="965"/>
        <v>#REF!</v>
      </c>
      <c r="AE898" s="172" t="e">
        <f t="shared" si="966"/>
        <v>#REF!</v>
      </c>
      <c r="AF898" s="28"/>
      <c r="AG898" s="24">
        <v>0.2</v>
      </c>
      <c r="AH898" s="173">
        <f t="shared" si="967"/>
        <v>1</v>
      </c>
      <c r="AI898" s="173"/>
      <c r="AJ898" s="173">
        <f t="shared" si="968"/>
        <v>-0.8</v>
      </c>
      <c r="AK898" s="134">
        <f t="shared" si="969"/>
        <v>0.1</v>
      </c>
      <c r="AL898" s="174">
        <f t="shared" ref="AL898:AU898" si="1031">M898</f>
        <v>0.5</v>
      </c>
      <c r="AM898" s="174">
        <f t="shared" si="1031"/>
        <v>0.05</v>
      </c>
      <c r="AN898" s="174">
        <f t="shared" si="1031"/>
        <v>0</v>
      </c>
      <c r="AO898" s="174">
        <f t="shared" si="1031"/>
        <v>0.2</v>
      </c>
      <c r="AP898" s="174">
        <f t="shared" si="1031"/>
        <v>0</v>
      </c>
      <c r="AQ898" s="174">
        <f t="shared" si="1031"/>
        <v>0</v>
      </c>
      <c r="AR898" s="174">
        <f t="shared" si="1031"/>
        <v>0.1</v>
      </c>
      <c r="AS898" s="174">
        <f t="shared" si="1031"/>
        <v>0.15</v>
      </c>
      <c r="AT898" s="174">
        <f t="shared" si="1031"/>
        <v>0</v>
      </c>
      <c r="AU898" s="174">
        <f t="shared" si="1031"/>
        <v>0</v>
      </c>
      <c r="AV898" s="175">
        <f t="shared" si="971"/>
        <v>1</v>
      </c>
      <c r="AW898" s="176" t="e">
        <f>#REF!/1000</f>
        <v>#REF!</v>
      </c>
      <c r="AX898" s="176" t="e">
        <f>#REF!/1000</f>
        <v>#REF!</v>
      </c>
      <c r="AY898" s="176" t="e">
        <f>#REF!/1000</f>
        <v>#REF!</v>
      </c>
      <c r="AZ898" s="176" t="e">
        <f>#REF!/1000</f>
        <v>#REF!</v>
      </c>
      <c r="BA898" s="176" t="e">
        <f>#REF!/1000</f>
        <v>#REF!</v>
      </c>
      <c r="BB898" s="176" t="e">
        <f>#REF!/1000</f>
        <v>#REF!</v>
      </c>
      <c r="BC898" s="176" t="e">
        <f>#REF!/1000</f>
        <v>#REF!</v>
      </c>
      <c r="BD898" s="176" t="e">
        <f>#REF!/1000</f>
        <v>#REF!</v>
      </c>
      <c r="BE898" s="177" t="e">
        <f>#REF!/1000</f>
        <v>#REF!</v>
      </c>
      <c r="BF898" s="177" t="e">
        <f>#REF!/1000</f>
        <v>#REF!</v>
      </c>
      <c r="BG898" s="178" t="e">
        <f t="shared" si="972"/>
        <v>#REF!</v>
      </c>
    </row>
    <row r="899" ht="16" customHeight="1" spans="1:59">
      <c r="A899" s="22">
        <v>893</v>
      </c>
      <c r="B899" s="39" t="s">
        <v>6780</v>
      </c>
      <c r="C899" s="68" t="s">
        <v>6781</v>
      </c>
      <c r="D899" s="22">
        <v>130</v>
      </c>
      <c r="E899" s="22">
        <v>1</v>
      </c>
      <c r="F899" s="144">
        <v>84081</v>
      </c>
      <c r="G899" s="144" t="s">
        <v>3704</v>
      </c>
      <c r="H899" s="144" t="s">
        <v>3704</v>
      </c>
      <c r="I899" s="144" t="s">
        <v>5321</v>
      </c>
      <c r="J899" s="144" t="s">
        <v>5314</v>
      </c>
      <c r="K899" s="144">
        <f t="shared" si="962"/>
        <v>2</v>
      </c>
      <c r="L899" s="157">
        <v>2</v>
      </c>
      <c r="M899" s="171">
        <v>0.5</v>
      </c>
      <c r="N899" s="171">
        <v>0.05</v>
      </c>
      <c r="O899" s="171"/>
      <c r="P899" s="171">
        <v>0.22</v>
      </c>
      <c r="Q899" s="171"/>
      <c r="R899" s="171"/>
      <c r="S899" s="171">
        <v>0.1</v>
      </c>
      <c r="T899" s="171">
        <v>0.13</v>
      </c>
      <c r="U899" s="171"/>
      <c r="V899" s="171"/>
      <c r="W899" s="22">
        <v>1</v>
      </c>
      <c r="X899" s="29">
        <v>6384.78</v>
      </c>
      <c r="Y899" s="29">
        <v>6384.78</v>
      </c>
      <c r="Z899" s="36">
        <v>1544.74</v>
      </c>
      <c r="AA899" s="36">
        <f t="shared" si="963"/>
        <v>1</v>
      </c>
      <c r="AB899" s="29"/>
      <c r="AC899" s="29" t="e">
        <f t="shared" si="964"/>
        <v>#REF!</v>
      </c>
      <c r="AD899" s="29" t="e">
        <f t="shared" si="965"/>
        <v>#REF!</v>
      </c>
      <c r="AE899" s="172" t="e">
        <f t="shared" si="966"/>
        <v>#REF!</v>
      </c>
      <c r="AF899" s="28"/>
      <c r="AG899" s="24">
        <v>2</v>
      </c>
      <c r="AH899" s="173">
        <f t="shared" si="967"/>
        <v>1</v>
      </c>
      <c r="AI899" s="173"/>
      <c r="AJ899" s="173">
        <f t="shared" si="968"/>
        <v>1</v>
      </c>
      <c r="AK899" s="134">
        <f t="shared" si="969"/>
        <v>2</v>
      </c>
      <c r="AL899" s="174">
        <f t="shared" ref="AL899:AU899" si="1032">M899</f>
        <v>0.5</v>
      </c>
      <c r="AM899" s="174">
        <f t="shared" si="1032"/>
        <v>0.05</v>
      </c>
      <c r="AN899" s="174">
        <f t="shared" si="1032"/>
        <v>0</v>
      </c>
      <c r="AO899" s="174">
        <f t="shared" si="1032"/>
        <v>0.22</v>
      </c>
      <c r="AP899" s="174">
        <f t="shared" si="1032"/>
        <v>0</v>
      </c>
      <c r="AQ899" s="174">
        <f t="shared" si="1032"/>
        <v>0</v>
      </c>
      <c r="AR899" s="174">
        <f t="shared" si="1032"/>
        <v>0.1</v>
      </c>
      <c r="AS899" s="174">
        <f t="shared" si="1032"/>
        <v>0.13</v>
      </c>
      <c r="AT899" s="174">
        <f t="shared" si="1032"/>
        <v>0</v>
      </c>
      <c r="AU899" s="174">
        <f t="shared" si="1032"/>
        <v>0</v>
      </c>
      <c r="AV899" s="175">
        <f t="shared" si="971"/>
        <v>1</v>
      </c>
      <c r="AW899" s="176" t="e">
        <f>#REF!/1000</f>
        <v>#REF!</v>
      </c>
      <c r="AX899" s="176" t="e">
        <f>#REF!/1000</f>
        <v>#REF!</v>
      </c>
      <c r="AY899" s="176" t="e">
        <f>#REF!/1000</f>
        <v>#REF!</v>
      </c>
      <c r="AZ899" s="176" t="e">
        <f>#REF!/1000</f>
        <v>#REF!</v>
      </c>
      <c r="BA899" s="176" t="e">
        <f>#REF!/1000</f>
        <v>#REF!</v>
      </c>
      <c r="BB899" s="176" t="e">
        <f>#REF!/1000</f>
        <v>#REF!</v>
      </c>
      <c r="BC899" s="176" t="e">
        <f>#REF!/1000</f>
        <v>#REF!</v>
      </c>
      <c r="BD899" s="176" t="e">
        <f>#REF!/1000</f>
        <v>#REF!</v>
      </c>
      <c r="BE899" s="177" t="e">
        <f>#REF!/1000</f>
        <v>#REF!</v>
      </c>
      <c r="BF899" s="177" t="e">
        <f>#REF!/1000</f>
        <v>#REF!</v>
      </c>
      <c r="BG899" s="178" t="e">
        <f t="shared" si="972"/>
        <v>#REF!</v>
      </c>
    </row>
    <row r="900" ht="16" customHeight="1" spans="1:59">
      <c r="A900" s="22">
        <v>894</v>
      </c>
      <c r="B900" s="39" t="s">
        <v>6782</v>
      </c>
      <c r="C900" s="68" t="s">
        <v>6783</v>
      </c>
      <c r="D900" s="22">
        <v>178</v>
      </c>
      <c r="E900" s="22">
        <v>1</v>
      </c>
      <c r="F900" s="144">
        <v>83804</v>
      </c>
      <c r="G900" s="144" t="s">
        <v>3704</v>
      </c>
      <c r="H900" s="144" t="s">
        <v>3704</v>
      </c>
      <c r="I900" s="144" t="s">
        <v>5321</v>
      </c>
      <c r="J900" s="144" t="s">
        <v>5314</v>
      </c>
      <c r="K900" s="144">
        <f t="shared" si="962"/>
        <v>3</v>
      </c>
      <c r="L900" s="157">
        <v>3</v>
      </c>
      <c r="M900" s="171">
        <v>0.04</v>
      </c>
      <c r="N900" s="171">
        <v>0.15</v>
      </c>
      <c r="O900" s="171">
        <v>0.45</v>
      </c>
      <c r="P900" s="171">
        <v>0.02</v>
      </c>
      <c r="Q900" s="171"/>
      <c r="R900" s="171">
        <v>0.01</v>
      </c>
      <c r="S900" s="171">
        <v>0.25</v>
      </c>
      <c r="T900" s="171">
        <v>0.08</v>
      </c>
      <c r="U900" s="171"/>
      <c r="V900" s="171"/>
      <c r="W900" s="22">
        <v>1</v>
      </c>
      <c r="X900" s="29">
        <v>6376.79</v>
      </c>
      <c r="Y900" s="29">
        <v>6376.79</v>
      </c>
      <c r="Z900" s="36">
        <v>3021.27</v>
      </c>
      <c r="AA900" s="36">
        <f t="shared" si="963"/>
        <v>1</v>
      </c>
      <c r="AB900" s="29"/>
      <c r="AC900" s="29" t="e">
        <f t="shared" si="964"/>
        <v>#REF!</v>
      </c>
      <c r="AD900" s="29" t="e">
        <f t="shared" si="965"/>
        <v>#REF!</v>
      </c>
      <c r="AE900" s="172" t="e">
        <f t="shared" si="966"/>
        <v>#REF!</v>
      </c>
      <c r="AF900" s="28"/>
      <c r="AG900" s="24">
        <v>3</v>
      </c>
      <c r="AH900" s="173">
        <f t="shared" si="967"/>
        <v>1</v>
      </c>
      <c r="AI900" s="173"/>
      <c r="AJ900" s="173">
        <f t="shared" si="968"/>
        <v>2</v>
      </c>
      <c r="AK900" s="134">
        <f t="shared" si="969"/>
        <v>3</v>
      </c>
      <c r="AL900" s="174">
        <f t="shared" ref="AL900:AU900" si="1033">M900</f>
        <v>0.04</v>
      </c>
      <c r="AM900" s="174">
        <f t="shared" si="1033"/>
        <v>0.15</v>
      </c>
      <c r="AN900" s="174">
        <f t="shared" si="1033"/>
        <v>0.45</v>
      </c>
      <c r="AO900" s="174">
        <f t="shared" si="1033"/>
        <v>0.02</v>
      </c>
      <c r="AP900" s="174">
        <f t="shared" si="1033"/>
        <v>0</v>
      </c>
      <c r="AQ900" s="174">
        <f t="shared" si="1033"/>
        <v>0.01</v>
      </c>
      <c r="AR900" s="174">
        <f t="shared" si="1033"/>
        <v>0.25</v>
      </c>
      <c r="AS900" s="174">
        <f t="shared" si="1033"/>
        <v>0.08</v>
      </c>
      <c r="AT900" s="174">
        <f t="shared" si="1033"/>
        <v>0</v>
      </c>
      <c r="AU900" s="174">
        <f t="shared" si="1033"/>
        <v>0</v>
      </c>
      <c r="AV900" s="175">
        <f t="shared" si="971"/>
        <v>1</v>
      </c>
      <c r="AW900" s="176" t="e">
        <f>#REF!/1000</f>
        <v>#REF!</v>
      </c>
      <c r="AX900" s="176" t="e">
        <f>#REF!/1000</f>
        <v>#REF!</v>
      </c>
      <c r="AY900" s="176" t="e">
        <f>#REF!/1000</f>
        <v>#REF!</v>
      </c>
      <c r="AZ900" s="176" t="e">
        <f>#REF!/1000</f>
        <v>#REF!</v>
      </c>
      <c r="BA900" s="176" t="e">
        <f>#REF!/1000</f>
        <v>#REF!</v>
      </c>
      <c r="BB900" s="176" t="e">
        <f>#REF!/1000</f>
        <v>#REF!</v>
      </c>
      <c r="BC900" s="176" t="e">
        <f>#REF!/1000</f>
        <v>#REF!</v>
      </c>
      <c r="BD900" s="176" t="e">
        <f>#REF!/1000</f>
        <v>#REF!</v>
      </c>
      <c r="BE900" s="177" t="e">
        <f>#REF!/1000</f>
        <v>#REF!</v>
      </c>
      <c r="BF900" s="177" t="e">
        <f>#REF!/1000</f>
        <v>#REF!</v>
      </c>
      <c r="BG900" s="178" t="e">
        <f t="shared" si="972"/>
        <v>#REF!</v>
      </c>
    </row>
    <row r="901" ht="16" customHeight="1" spans="1:59">
      <c r="A901" s="22">
        <v>895</v>
      </c>
      <c r="B901" s="39" t="s">
        <v>6784</v>
      </c>
      <c r="C901" s="68" t="s">
        <v>6785</v>
      </c>
      <c r="D901" s="22">
        <v>130</v>
      </c>
      <c r="E901" s="22">
        <v>1</v>
      </c>
      <c r="F901" s="144">
        <v>84448</v>
      </c>
      <c r="G901" s="144" t="s">
        <v>3704</v>
      </c>
      <c r="H901" s="144" t="s">
        <v>3704</v>
      </c>
      <c r="I901" s="144" t="s">
        <v>5321</v>
      </c>
      <c r="J901" s="144" t="s">
        <v>5314</v>
      </c>
      <c r="K901" s="144">
        <f t="shared" si="962"/>
        <v>3</v>
      </c>
      <c r="L901" s="157">
        <v>3</v>
      </c>
      <c r="M901" s="171">
        <v>0.04</v>
      </c>
      <c r="N901" s="171">
        <v>0.15</v>
      </c>
      <c r="O901" s="171">
        <v>0.45</v>
      </c>
      <c r="P901" s="171">
        <v>0.02</v>
      </c>
      <c r="Q901" s="171"/>
      <c r="R901" s="171">
        <v>0.01</v>
      </c>
      <c r="S901" s="171">
        <v>0.25</v>
      </c>
      <c r="T901" s="171">
        <v>0.08</v>
      </c>
      <c r="U901" s="171"/>
      <c r="V901" s="171"/>
      <c r="W901" s="22">
        <v>1</v>
      </c>
      <c r="X901" s="29">
        <v>6354.88</v>
      </c>
      <c r="Y901" s="29">
        <v>6354.88</v>
      </c>
      <c r="Z901" s="36">
        <v>1539.87</v>
      </c>
      <c r="AA901" s="36">
        <f t="shared" si="963"/>
        <v>1</v>
      </c>
      <c r="AB901" s="29"/>
      <c r="AC901" s="29" t="e">
        <f t="shared" si="964"/>
        <v>#REF!</v>
      </c>
      <c r="AD901" s="29" t="e">
        <f t="shared" si="965"/>
        <v>#REF!</v>
      </c>
      <c r="AE901" s="172" t="e">
        <f t="shared" si="966"/>
        <v>#REF!</v>
      </c>
      <c r="AF901" s="28"/>
      <c r="AG901" s="24">
        <v>3</v>
      </c>
      <c r="AH901" s="173">
        <f t="shared" si="967"/>
        <v>1</v>
      </c>
      <c r="AI901" s="173"/>
      <c r="AJ901" s="173">
        <f t="shared" si="968"/>
        <v>2</v>
      </c>
      <c r="AK901" s="134">
        <f t="shared" si="969"/>
        <v>3</v>
      </c>
      <c r="AL901" s="174">
        <f t="shared" ref="AL901:AU901" si="1034">M901</f>
        <v>0.04</v>
      </c>
      <c r="AM901" s="174">
        <f t="shared" si="1034"/>
        <v>0.15</v>
      </c>
      <c r="AN901" s="174">
        <f t="shared" si="1034"/>
        <v>0.45</v>
      </c>
      <c r="AO901" s="174">
        <f t="shared" si="1034"/>
        <v>0.02</v>
      </c>
      <c r="AP901" s="174">
        <f t="shared" si="1034"/>
        <v>0</v>
      </c>
      <c r="AQ901" s="174">
        <f t="shared" si="1034"/>
        <v>0.01</v>
      </c>
      <c r="AR901" s="174">
        <f t="shared" si="1034"/>
        <v>0.25</v>
      </c>
      <c r="AS901" s="174">
        <f t="shared" si="1034"/>
        <v>0.08</v>
      </c>
      <c r="AT901" s="174">
        <f t="shared" si="1034"/>
        <v>0</v>
      </c>
      <c r="AU901" s="174">
        <f t="shared" si="1034"/>
        <v>0</v>
      </c>
      <c r="AV901" s="175">
        <f t="shared" si="971"/>
        <v>1</v>
      </c>
      <c r="AW901" s="176" t="e">
        <f>#REF!/1000</f>
        <v>#REF!</v>
      </c>
      <c r="AX901" s="176" t="e">
        <f>#REF!/1000</f>
        <v>#REF!</v>
      </c>
      <c r="AY901" s="176" t="e">
        <f>#REF!/1000</f>
        <v>#REF!</v>
      </c>
      <c r="AZ901" s="176" t="e">
        <f>#REF!/1000</f>
        <v>#REF!</v>
      </c>
      <c r="BA901" s="176" t="e">
        <f>#REF!/1000</f>
        <v>#REF!</v>
      </c>
      <c r="BB901" s="176" t="e">
        <f>#REF!/1000</f>
        <v>#REF!</v>
      </c>
      <c r="BC901" s="176" t="e">
        <f>#REF!/1000</f>
        <v>#REF!</v>
      </c>
      <c r="BD901" s="176" t="e">
        <f>#REF!/1000</f>
        <v>#REF!</v>
      </c>
      <c r="BE901" s="177" t="e">
        <f>#REF!/1000</f>
        <v>#REF!</v>
      </c>
      <c r="BF901" s="177" t="e">
        <f>#REF!/1000</f>
        <v>#REF!</v>
      </c>
      <c r="BG901" s="178" t="e">
        <f t="shared" si="972"/>
        <v>#REF!</v>
      </c>
    </row>
    <row r="902" ht="16" customHeight="1" spans="1:59">
      <c r="A902" s="22">
        <v>896</v>
      </c>
      <c r="B902" s="39" t="s">
        <v>1830</v>
      </c>
      <c r="C902" s="68" t="s">
        <v>1831</v>
      </c>
      <c r="D902" s="22">
        <v>130</v>
      </c>
      <c r="E902" s="22">
        <v>1</v>
      </c>
      <c r="F902" s="144">
        <v>84560</v>
      </c>
      <c r="G902" s="144" t="s">
        <v>3704</v>
      </c>
      <c r="H902" s="144" t="s">
        <v>3704</v>
      </c>
      <c r="I902" s="144" t="s">
        <v>5321</v>
      </c>
      <c r="J902" s="144" t="s">
        <v>5314</v>
      </c>
      <c r="K902" s="144">
        <f t="shared" si="962"/>
        <v>0.5</v>
      </c>
      <c r="L902" s="157">
        <v>0.5</v>
      </c>
      <c r="M902" s="171">
        <v>0.48</v>
      </c>
      <c r="N902" s="171">
        <v>0.06</v>
      </c>
      <c r="O902" s="171"/>
      <c r="P902" s="171">
        <v>0.22</v>
      </c>
      <c r="Q902" s="171"/>
      <c r="R902" s="171"/>
      <c r="S902" s="171">
        <v>0.1</v>
      </c>
      <c r="T902" s="171">
        <v>0.14</v>
      </c>
      <c r="U902" s="171"/>
      <c r="V902" s="171"/>
      <c r="W902" s="22">
        <v>1</v>
      </c>
      <c r="X902" s="29">
        <v>6204.64</v>
      </c>
      <c r="Y902" s="29">
        <v>6204.64</v>
      </c>
      <c r="Z902" s="36">
        <v>1515.51</v>
      </c>
      <c r="AA902" s="36">
        <f t="shared" si="963"/>
        <v>1</v>
      </c>
      <c r="AB902" s="29"/>
      <c r="AC902" s="29" t="e">
        <f t="shared" si="964"/>
        <v>#REF!</v>
      </c>
      <c r="AD902" s="29" t="e">
        <f t="shared" si="965"/>
        <v>#REF!</v>
      </c>
      <c r="AE902" s="172" t="e">
        <f t="shared" si="966"/>
        <v>#REF!</v>
      </c>
      <c r="AF902" s="28"/>
      <c r="AG902" s="24">
        <v>0.5</v>
      </c>
      <c r="AH902" s="173">
        <f t="shared" si="967"/>
        <v>1</v>
      </c>
      <c r="AI902" s="173"/>
      <c r="AJ902" s="173">
        <f t="shared" si="968"/>
        <v>-0.5</v>
      </c>
      <c r="AK902" s="134">
        <f t="shared" si="969"/>
        <v>0.5</v>
      </c>
      <c r="AL902" s="174">
        <f t="shared" ref="AL902:AU902" si="1035">M902</f>
        <v>0.48</v>
      </c>
      <c r="AM902" s="174">
        <f t="shared" si="1035"/>
        <v>0.06</v>
      </c>
      <c r="AN902" s="174">
        <f t="shared" si="1035"/>
        <v>0</v>
      </c>
      <c r="AO902" s="174">
        <f t="shared" si="1035"/>
        <v>0.22</v>
      </c>
      <c r="AP902" s="174">
        <f t="shared" si="1035"/>
        <v>0</v>
      </c>
      <c r="AQ902" s="174">
        <f t="shared" si="1035"/>
        <v>0</v>
      </c>
      <c r="AR902" s="174">
        <f t="shared" si="1035"/>
        <v>0.1</v>
      </c>
      <c r="AS902" s="174">
        <f t="shared" si="1035"/>
        <v>0.14</v>
      </c>
      <c r="AT902" s="174">
        <f t="shared" si="1035"/>
        <v>0</v>
      </c>
      <c r="AU902" s="174">
        <f t="shared" si="1035"/>
        <v>0</v>
      </c>
      <c r="AV902" s="175">
        <f t="shared" si="971"/>
        <v>1</v>
      </c>
      <c r="AW902" s="176" t="e">
        <f>#REF!/1000</f>
        <v>#REF!</v>
      </c>
      <c r="AX902" s="176" t="e">
        <f>#REF!/1000</f>
        <v>#REF!</v>
      </c>
      <c r="AY902" s="176" t="e">
        <f>#REF!/1000</f>
        <v>#REF!</v>
      </c>
      <c r="AZ902" s="176" t="e">
        <f>#REF!/1000</f>
        <v>#REF!</v>
      </c>
      <c r="BA902" s="176" t="e">
        <f>#REF!/1000</f>
        <v>#REF!</v>
      </c>
      <c r="BB902" s="176" t="e">
        <f>#REF!/1000</f>
        <v>#REF!</v>
      </c>
      <c r="BC902" s="176" t="e">
        <f>#REF!/1000</f>
        <v>#REF!</v>
      </c>
      <c r="BD902" s="176" t="e">
        <f>#REF!/1000</f>
        <v>#REF!</v>
      </c>
      <c r="BE902" s="177" t="e">
        <f>#REF!/1000</f>
        <v>#REF!</v>
      </c>
      <c r="BF902" s="177" t="e">
        <f>#REF!/1000</f>
        <v>#REF!</v>
      </c>
      <c r="BG902" s="178" t="e">
        <f t="shared" si="972"/>
        <v>#REF!</v>
      </c>
    </row>
    <row r="903" ht="16" customHeight="1" spans="1:59">
      <c r="A903" s="22">
        <v>897</v>
      </c>
      <c r="B903" s="39" t="s">
        <v>2194</v>
      </c>
      <c r="C903" s="68" t="s">
        <v>2195</v>
      </c>
      <c r="D903" s="22">
        <v>130</v>
      </c>
      <c r="E903" s="22">
        <v>3</v>
      </c>
      <c r="F903" s="144">
        <v>84502</v>
      </c>
      <c r="G903" s="144" t="s">
        <v>3704</v>
      </c>
      <c r="H903" s="144" t="s">
        <v>3704</v>
      </c>
      <c r="I903" s="144" t="s">
        <v>5321</v>
      </c>
      <c r="J903" s="144" t="s">
        <v>5314</v>
      </c>
      <c r="K903" s="144">
        <f t="shared" ref="K903:K966" si="1036">L903/E903</f>
        <v>1</v>
      </c>
      <c r="L903" s="157">
        <v>3</v>
      </c>
      <c r="M903" s="171"/>
      <c r="N903" s="171">
        <v>1</v>
      </c>
      <c r="O903" s="171"/>
      <c r="P903" s="171"/>
      <c r="Q903" s="171"/>
      <c r="R903" s="171"/>
      <c r="S903" s="171"/>
      <c r="T903" s="171"/>
      <c r="U903" s="171"/>
      <c r="V903" s="171"/>
      <c r="W903" s="22">
        <v>3</v>
      </c>
      <c r="X903" s="29">
        <v>5666.86666666667</v>
      </c>
      <c r="Y903" s="29">
        <v>17000.6</v>
      </c>
      <c r="Z903" s="36">
        <v>4277.52</v>
      </c>
      <c r="AA903" s="36">
        <f t="shared" ref="AA903:AA966" si="1037">W903</f>
        <v>3</v>
      </c>
      <c r="AB903" s="29"/>
      <c r="AC903" s="29" t="e">
        <f t="shared" ref="AC903:AC966" si="1038">BG903</f>
        <v>#REF!</v>
      </c>
      <c r="AD903" s="29" t="e">
        <f t="shared" ref="AD903:AD966" si="1039">AC903-Z903</f>
        <v>#REF!</v>
      </c>
      <c r="AE903" s="172" t="e">
        <f t="shared" ref="AE903:AE966" si="1040">AD903/Z903</f>
        <v>#REF!</v>
      </c>
      <c r="AF903" s="28"/>
      <c r="AG903" s="24">
        <v>3</v>
      </c>
      <c r="AH903" s="173">
        <f t="shared" ref="AH903:AH966" si="1041">SUM(M903:T903)</f>
        <v>1</v>
      </c>
      <c r="AI903" s="173"/>
      <c r="AJ903" s="173">
        <f t="shared" ref="AJ903:AJ966" si="1042">AG903-AH903</f>
        <v>2</v>
      </c>
      <c r="AK903" s="134">
        <f t="shared" ref="AK903:AK966" si="1043">L903/E903</f>
        <v>1</v>
      </c>
      <c r="AL903" s="174">
        <f t="shared" ref="AL903:AU903" si="1044">M903</f>
        <v>0</v>
      </c>
      <c r="AM903" s="174">
        <f t="shared" si="1044"/>
        <v>1</v>
      </c>
      <c r="AN903" s="174">
        <f t="shared" si="1044"/>
        <v>0</v>
      </c>
      <c r="AO903" s="174">
        <f t="shared" si="1044"/>
        <v>0</v>
      </c>
      <c r="AP903" s="174">
        <f t="shared" si="1044"/>
        <v>0</v>
      </c>
      <c r="AQ903" s="174">
        <f t="shared" si="1044"/>
        <v>0</v>
      </c>
      <c r="AR903" s="174">
        <f t="shared" si="1044"/>
        <v>0</v>
      </c>
      <c r="AS903" s="174">
        <f t="shared" si="1044"/>
        <v>0</v>
      </c>
      <c r="AT903" s="174">
        <f t="shared" si="1044"/>
        <v>0</v>
      </c>
      <c r="AU903" s="174">
        <f t="shared" si="1044"/>
        <v>0</v>
      </c>
      <c r="AV903" s="175">
        <f t="shared" ref="AV903:AV966" si="1045">SUM(AL903:AU903)</f>
        <v>1</v>
      </c>
      <c r="AW903" s="176" t="e">
        <f>#REF!/1000</f>
        <v>#REF!</v>
      </c>
      <c r="AX903" s="176" t="e">
        <f>#REF!/1000</f>
        <v>#REF!</v>
      </c>
      <c r="AY903" s="176" t="e">
        <f>#REF!/1000</f>
        <v>#REF!</v>
      </c>
      <c r="AZ903" s="176" t="e">
        <f>#REF!/1000</f>
        <v>#REF!</v>
      </c>
      <c r="BA903" s="176" t="e">
        <f>#REF!/1000</f>
        <v>#REF!</v>
      </c>
      <c r="BB903" s="176" t="e">
        <f>#REF!/1000</f>
        <v>#REF!</v>
      </c>
      <c r="BC903" s="176" t="e">
        <f>#REF!/1000</f>
        <v>#REF!</v>
      </c>
      <c r="BD903" s="176" t="e">
        <f>#REF!/1000</f>
        <v>#REF!</v>
      </c>
      <c r="BE903" s="177" t="e">
        <f>#REF!/1000</f>
        <v>#REF!</v>
      </c>
      <c r="BF903" s="177" t="e">
        <f>#REF!/1000</f>
        <v>#REF!</v>
      </c>
      <c r="BG903" s="178" t="e">
        <f t="shared" ref="BG903:BG966" si="1046">ROUND((AL903*AW903+AM903*AX903+AN903*AY903+AO903*AZ903+AP903*BA903+AQ903*BB903+AR903*BC903+AS903*BD903+AT903*BE903+AU903*BF903)*L903,2)</f>
        <v>#REF!</v>
      </c>
    </row>
    <row r="904" ht="16" customHeight="1" spans="1:59">
      <c r="A904" s="22">
        <v>898</v>
      </c>
      <c r="B904" s="39" t="s">
        <v>6786</v>
      </c>
      <c r="C904" s="68" t="s">
        <v>6787</v>
      </c>
      <c r="D904" s="22">
        <v>130</v>
      </c>
      <c r="E904" s="22">
        <v>6</v>
      </c>
      <c r="F904" s="144">
        <v>84147</v>
      </c>
      <c r="G904" s="144" t="s">
        <v>3704</v>
      </c>
      <c r="H904" s="144" t="s">
        <v>3704</v>
      </c>
      <c r="I904" s="144" t="s">
        <v>5321</v>
      </c>
      <c r="J904" s="144" t="s">
        <v>5314</v>
      </c>
      <c r="K904" s="144">
        <f t="shared" si="1036"/>
        <v>0.1</v>
      </c>
      <c r="L904" s="157">
        <v>0.6</v>
      </c>
      <c r="M904" s="171"/>
      <c r="N904" s="171">
        <v>0.1</v>
      </c>
      <c r="O904" s="171">
        <v>0.1</v>
      </c>
      <c r="P904" s="171"/>
      <c r="Q904" s="171"/>
      <c r="R904" s="171">
        <v>0.8</v>
      </c>
      <c r="S904" s="171"/>
      <c r="T904" s="171"/>
      <c r="U904" s="171"/>
      <c r="V904" s="171"/>
      <c r="W904" s="22">
        <v>6</v>
      </c>
      <c r="X904" s="29">
        <v>5603.69166666667</v>
      </c>
      <c r="Y904" s="29">
        <v>33622.15</v>
      </c>
      <c r="Z904" s="36">
        <v>7068.3</v>
      </c>
      <c r="AA904" s="36">
        <f t="shared" si="1037"/>
        <v>6</v>
      </c>
      <c r="AB904" s="29"/>
      <c r="AC904" s="29" t="e">
        <f t="shared" si="1038"/>
        <v>#REF!</v>
      </c>
      <c r="AD904" s="29" t="e">
        <f t="shared" si="1039"/>
        <v>#REF!</v>
      </c>
      <c r="AE904" s="172" t="e">
        <f t="shared" si="1040"/>
        <v>#REF!</v>
      </c>
      <c r="AF904" s="28"/>
      <c r="AG904" s="24">
        <v>0.1</v>
      </c>
      <c r="AH904" s="173">
        <f t="shared" si="1041"/>
        <v>1</v>
      </c>
      <c r="AI904" s="173"/>
      <c r="AJ904" s="173">
        <f t="shared" si="1042"/>
        <v>-0.9</v>
      </c>
      <c r="AK904" s="134">
        <f t="shared" si="1043"/>
        <v>0.1</v>
      </c>
      <c r="AL904" s="174">
        <f t="shared" ref="AL904:AU904" si="1047">M904</f>
        <v>0</v>
      </c>
      <c r="AM904" s="174">
        <f t="shared" si="1047"/>
        <v>0.1</v>
      </c>
      <c r="AN904" s="174">
        <f t="shared" si="1047"/>
        <v>0.1</v>
      </c>
      <c r="AO904" s="174">
        <f t="shared" si="1047"/>
        <v>0</v>
      </c>
      <c r="AP904" s="174">
        <f t="shared" si="1047"/>
        <v>0</v>
      </c>
      <c r="AQ904" s="174">
        <f t="shared" si="1047"/>
        <v>0.8</v>
      </c>
      <c r="AR904" s="174">
        <f t="shared" si="1047"/>
        <v>0</v>
      </c>
      <c r="AS904" s="174">
        <f t="shared" si="1047"/>
        <v>0</v>
      </c>
      <c r="AT904" s="174">
        <f t="shared" si="1047"/>
        <v>0</v>
      </c>
      <c r="AU904" s="174">
        <f t="shared" si="1047"/>
        <v>0</v>
      </c>
      <c r="AV904" s="175">
        <f t="shared" si="1045"/>
        <v>1</v>
      </c>
      <c r="AW904" s="176" t="e">
        <f>#REF!/1000</f>
        <v>#REF!</v>
      </c>
      <c r="AX904" s="176" t="e">
        <f>#REF!/1000</f>
        <v>#REF!</v>
      </c>
      <c r="AY904" s="176" t="e">
        <f>#REF!/1000</f>
        <v>#REF!</v>
      </c>
      <c r="AZ904" s="176" t="e">
        <f>#REF!/1000</f>
        <v>#REF!</v>
      </c>
      <c r="BA904" s="176" t="e">
        <f>#REF!/1000</f>
        <v>#REF!</v>
      </c>
      <c r="BB904" s="176" t="e">
        <f>#REF!/1000</f>
        <v>#REF!</v>
      </c>
      <c r="BC904" s="176" t="e">
        <f>#REF!/1000</f>
        <v>#REF!</v>
      </c>
      <c r="BD904" s="176" t="e">
        <f>#REF!/1000</f>
        <v>#REF!</v>
      </c>
      <c r="BE904" s="177" t="e">
        <f>#REF!/1000</f>
        <v>#REF!</v>
      </c>
      <c r="BF904" s="177" t="e">
        <f>#REF!/1000</f>
        <v>#REF!</v>
      </c>
      <c r="BG904" s="178" t="e">
        <f t="shared" si="1046"/>
        <v>#REF!</v>
      </c>
    </row>
    <row r="905" ht="16" customHeight="1" spans="1:59">
      <c r="A905" s="22">
        <v>899</v>
      </c>
      <c r="B905" s="39" t="s">
        <v>6788</v>
      </c>
      <c r="C905" s="68" t="s">
        <v>6789</v>
      </c>
      <c r="D905" s="22">
        <v>130</v>
      </c>
      <c r="E905" s="22">
        <v>6</v>
      </c>
      <c r="F905" s="144">
        <v>84143</v>
      </c>
      <c r="G905" s="144" t="s">
        <v>3704</v>
      </c>
      <c r="H905" s="144" t="s">
        <v>3704</v>
      </c>
      <c r="I905" s="144" t="s">
        <v>5321</v>
      </c>
      <c r="J905" s="144" t="s">
        <v>5314</v>
      </c>
      <c r="K905" s="144">
        <f t="shared" si="1036"/>
        <v>0.05</v>
      </c>
      <c r="L905" s="157">
        <v>0.3</v>
      </c>
      <c r="M905" s="171"/>
      <c r="N905" s="171">
        <v>0.4</v>
      </c>
      <c r="O905" s="171">
        <v>0.566666666666667</v>
      </c>
      <c r="P905" s="171"/>
      <c r="Q905" s="171"/>
      <c r="R905" s="171"/>
      <c r="S905" s="171">
        <v>0.0333333333333333</v>
      </c>
      <c r="T905" s="171"/>
      <c r="U905" s="171"/>
      <c r="V905" s="171"/>
      <c r="W905" s="22">
        <v>6</v>
      </c>
      <c r="X905" s="29">
        <v>5455.43</v>
      </c>
      <c r="Y905" s="29">
        <v>32732.58</v>
      </c>
      <c r="Z905" s="36">
        <v>6479.28</v>
      </c>
      <c r="AA905" s="36">
        <f t="shared" si="1037"/>
        <v>6</v>
      </c>
      <c r="AB905" s="29"/>
      <c r="AC905" s="29" t="e">
        <f t="shared" si="1038"/>
        <v>#REF!</v>
      </c>
      <c r="AD905" s="29" t="e">
        <f t="shared" si="1039"/>
        <v>#REF!</v>
      </c>
      <c r="AE905" s="172" t="e">
        <f t="shared" si="1040"/>
        <v>#REF!</v>
      </c>
      <c r="AF905" s="28"/>
      <c r="AG905" s="24">
        <v>0.3</v>
      </c>
      <c r="AH905" s="173">
        <f t="shared" si="1041"/>
        <v>1</v>
      </c>
      <c r="AI905" s="173"/>
      <c r="AJ905" s="173">
        <f t="shared" si="1042"/>
        <v>-0.7</v>
      </c>
      <c r="AK905" s="134">
        <f t="shared" si="1043"/>
        <v>0.05</v>
      </c>
      <c r="AL905" s="174">
        <f t="shared" ref="AL905:AU905" si="1048">M905</f>
        <v>0</v>
      </c>
      <c r="AM905" s="174">
        <f t="shared" si="1048"/>
        <v>0.4</v>
      </c>
      <c r="AN905" s="174">
        <f t="shared" si="1048"/>
        <v>0.566666666666667</v>
      </c>
      <c r="AO905" s="174">
        <f t="shared" si="1048"/>
        <v>0</v>
      </c>
      <c r="AP905" s="174">
        <f t="shared" si="1048"/>
        <v>0</v>
      </c>
      <c r="AQ905" s="174">
        <f t="shared" si="1048"/>
        <v>0</v>
      </c>
      <c r="AR905" s="174">
        <f t="shared" si="1048"/>
        <v>0.0333333333333333</v>
      </c>
      <c r="AS905" s="174">
        <f t="shared" si="1048"/>
        <v>0</v>
      </c>
      <c r="AT905" s="174">
        <f t="shared" si="1048"/>
        <v>0</v>
      </c>
      <c r="AU905" s="174">
        <f t="shared" si="1048"/>
        <v>0</v>
      </c>
      <c r="AV905" s="175">
        <f t="shared" si="1045"/>
        <v>1</v>
      </c>
      <c r="AW905" s="176" t="e">
        <f>#REF!/1000</f>
        <v>#REF!</v>
      </c>
      <c r="AX905" s="176" t="e">
        <f>#REF!/1000</f>
        <v>#REF!</v>
      </c>
      <c r="AY905" s="176" t="e">
        <f>#REF!/1000</f>
        <v>#REF!</v>
      </c>
      <c r="AZ905" s="176" t="e">
        <f>#REF!/1000</f>
        <v>#REF!</v>
      </c>
      <c r="BA905" s="176" t="e">
        <f>#REF!/1000</f>
        <v>#REF!</v>
      </c>
      <c r="BB905" s="176" t="e">
        <f>#REF!/1000</f>
        <v>#REF!</v>
      </c>
      <c r="BC905" s="176" t="e">
        <f>#REF!/1000</f>
        <v>#REF!</v>
      </c>
      <c r="BD905" s="176" t="e">
        <f>#REF!/1000</f>
        <v>#REF!</v>
      </c>
      <c r="BE905" s="177" t="e">
        <f>#REF!/1000</f>
        <v>#REF!</v>
      </c>
      <c r="BF905" s="177" t="e">
        <f>#REF!/1000</f>
        <v>#REF!</v>
      </c>
      <c r="BG905" s="178" t="e">
        <f t="shared" si="1046"/>
        <v>#REF!</v>
      </c>
    </row>
    <row r="906" ht="16" customHeight="1" spans="1:59">
      <c r="A906" s="22">
        <v>900</v>
      </c>
      <c r="B906" s="39" t="s">
        <v>6790</v>
      </c>
      <c r="C906" s="68" t="s">
        <v>6791</v>
      </c>
      <c r="D906" s="22">
        <v>130</v>
      </c>
      <c r="E906" s="22">
        <v>1</v>
      </c>
      <c r="F906" s="144">
        <v>83996</v>
      </c>
      <c r="G906" s="144" t="s">
        <v>3704</v>
      </c>
      <c r="H906" s="144" t="s">
        <v>3704</v>
      </c>
      <c r="I906" s="144" t="s">
        <v>5321</v>
      </c>
      <c r="J906" s="144" t="s">
        <v>5314</v>
      </c>
      <c r="K906" s="144">
        <f t="shared" si="1036"/>
        <v>3</v>
      </c>
      <c r="L906" s="157">
        <v>3</v>
      </c>
      <c r="M906" s="171">
        <v>0.04</v>
      </c>
      <c r="N906" s="171">
        <v>0.15</v>
      </c>
      <c r="O906" s="171">
        <v>0.45</v>
      </c>
      <c r="P906" s="171">
        <v>0.02</v>
      </c>
      <c r="Q906" s="171"/>
      <c r="R906" s="171">
        <v>0.01</v>
      </c>
      <c r="S906" s="171">
        <v>0.25</v>
      </c>
      <c r="T906" s="171">
        <v>0.08</v>
      </c>
      <c r="U906" s="171"/>
      <c r="V906" s="171"/>
      <c r="W906" s="22">
        <v>1</v>
      </c>
      <c r="X906" s="29">
        <v>5205.68</v>
      </c>
      <c r="Y906" s="29">
        <v>5205.68</v>
      </c>
      <c r="Z906" s="36">
        <v>1079.88</v>
      </c>
      <c r="AA906" s="36">
        <f t="shared" si="1037"/>
        <v>1</v>
      </c>
      <c r="AB906" s="29"/>
      <c r="AC906" s="29" t="e">
        <f t="shared" si="1038"/>
        <v>#REF!</v>
      </c>
      <c r="AD906" s="29" t="e">
        <f t="shared" si="1039"/>
        <v>#REF!</v>
      </c>
      <c r="AE906" s="172" t="e">
        <f t="shared" si="1040"/>
        <v>#REF!</v>
      </c>
      <c r="AF906" s="28"/>
      <c r="AG906" s="24">
        <v>3</v>
      </c>
      <c r="AH906" s="173">
        <f t="shared" si="1041"/>
        <v>1</v>
      </c>
      <c r="AI906" s="173"/>
      <c r="AJ906" s="173">
        <f t="shared" si="1042"/>
        <v>2</v>
      </c>
      <c r="AK906" s="134">
        <f t="shared" si="1043"/>
        <v>3</v>
      </c>
      <c r="AL906" s="174">
        <f t="shared" ref="AL906:AU906" si="1049">M906</f>
        <v>0.04</v>
      </c>
      <c r="AM906" s="174">
        <f t="shared" si="1049"/>
        <v>0.15</v>
      </c>
      <c r="AN906" s="174">
        <f t="shared" si="1049"/>
        <v>0.45</v>
      </c>
      <c r="AO906" s="174">
        <f t="shared" si="1049"/>
        <v>0.02</v>
      </c>
      <c r="AP906" s="174">
        <f t="shared" si="1049"/>
        <v>0</v>
      </c>
      <c r="AQ906" s="174">
        <f t="shared" si="1049"/>
        <v>0.01</v>
      </c>
      <c r="AR906" s="174">
        <f t="shared" si="1049"/>
        <v>0.25</v>
      </c>
      <c r="AS906" s="174">
        <f t="shared" si="1049"/>
        <v>0.08</v>
      </c>
      <c r="AT906" s="174">
        <f t="shared" si="1049"/>
        <v>0</v>
      </c>
      <c r="AU906" s="174">
        <f t="shared" si="1049"/>
        <v>0</v>
      </c>
      <c r="AV906" s="175">
        <f t="shared" si="1045"/>
        <v>1</v>
      </c>
      <c r="AW906" s="176" t="e">
        <f>#REF!/1000</f>
        <v>#REF!</v>
      </c>
      <c r="AX906" s="176" t="e">
        <f>#REF!/1000</f>
        <v>#REF!</v>
      </c>
      <c r="AY906" s="176" t="e">
        <f>#REF!/1000</f>
        <v>#REF!</v>
      </c>
      <c r="AZ906" s="176" t="e">
        <f>#REF!/1000</f>
        <v>#REF!</v>
      </c>
      <c r="BA906" s="176" t="e">
        <f>#REF!/1000</f>
        <v>#REF!</v>
      </c>
      <c r="BB906" s="176" t="e">
        <f>#REF!/1000</f>
        <v>#REF!</v>
      </c>
      <c r="BC906" s="176" t="e">
        <f>#REF!/1000</f>
        <v>#REF!</v>
      </c>
      <c r="BD906" s="176" t="e">
        <f>#REF!/1000</f>
        <v>#REF!</v>
      </c>
      <c r="BE906" s="177" t="e">
        <f>#REF!/1000</f>
        <v>#REF!</v>
      </c>
      <c r="BF906" s="177" t="e">
        <f>#REF!/1000</f>
        <v>#REF!</v>
      </c>
      <c r="BG906" s="178" t="e">
        <f t="shared" si="1046"/>
        <v>#REF!</v>
      </c>
    </row>
    <row r="907" ht="16" customHeight="1" spans="1:59">
      <c r="A907" s="22">
        <v>901</v>
      </c>
      <c r="B907" s="39" t="s">
        <v>6792</v>
      </c>
      <c r="C907" s="68" t="s">
        <v>6793</v>
      </c>
      <c r="D907" s="22">
        <v>145</v>
      </c>
      <c r="E907" s="22">
        <v>1</v>
      </c>
      <c r="F907" s="144">
        <v>2403314631</v>
      </c>
      <c r="G907" s="144" t="s">
        <v>3704</v>
      </c>
      <c r="H907" s="144" t="s">
        <v>3704</v>
      </c>
      <c r="I907" s="144" t="s">
        <v>5352</v>
      </c>
      <c r="J907" s="144" t="s">
        <v>5314</v>
      </c>
      <c r="K907" s="144">
        <f t="shared" si="1036"/>
        <v>2.5</v>
      </c>
      <c r="L907" s="157">
        <v>2.5</v>
      </c>
      <c r="M907" s="171">
        <v>0.04</v>
      </c>
      <c r="N907" s="171">
        <v>0.152</v>
      </c>
      <c r="O907" s="171">
        <v>0.448</v>
      </c>
      <c r="P907" s="171">
        <v>0.02</v>
      </c>
      <c r="Q907" s="171"/>
      <c r="R907" s="171">
        <v>0.012</v>
      </c>
      <c r="S907" s="171">
        <v>0.248</v>
      </c>
      <c r="T907" s="171">
        <v>0.08</v>
      </c>
      <c r="U907" s="171"/>
      <c r="V907" s="171"/>
      <c r="W907" s="22">
        <v>1</v>
      </c>
      <c r="X907" s="29">
        <v>5183.51</v>
      </c>
      <c r="Y907" s="29">
        <v>5183.51</v>
      </c>
      <c r="Z907" s="36">
        <v>2846.96</v>
      </c>
      <c r="AA907" s="36">
        <f t="shared" si="1037"/>
        <v>1</v>
      </c>
      <c r="AB907" s="29"/>
      <c r="AC907" s="29" t="e">
        <f t="shared" si="1038"/>
        <v>#REF!</v>
      </c>
      <c r="AD907" s="29" t="e">
        <f t="shared" si="1039"/>
        <v>#REF!</v>
      </c>
      <c r="AE907" s="172" t="e">
        <f t="shared" si="1040"/>
        <v>#REF!</v>
      </c>
      <c r="AF907" s="28"/>
      <c r="AG907" s="24">
        <v>2.5</v>
      </c>
      <c r="AH907" s="173">
        <f t="shared" si="1041"/>
        <v>1</v>
      </c>
      <c r="AI907" s="173">
        <v>2.5</v>
      </c>
      <c r="AJ907" s="173">
        <f t="shared" si="1042"/>
        <v>1.5</v>
      </c>
      <c r="AK907" s="134">
        <f t="shared" si="1043"/>
        <v>2.5</v>
      </c>
      <c r="AL907" s="174">
        <f t="shared" ref="AL907:AU907" si="1050">M907</f>
        <v>0.04</v>
      </c>
      <c r="AM907" s="174">
        <f t="shared" si="1050"/>
        <v>0.152</v>
      </c>
      <c r="AN907" s="174">
        <f t="shared" si="1050"/>
        <v>0.448</v>
      </c>
      <c r="AO907" s="174">
        <f t="shared" si="1050"/>
        <v>0.02</v>
      </c>
      <c r="AP907" s="174">
        <f t="shared" si="1050"/>
        <v>0</v>
      </c>
      <c r="AQ907" s="174">
        <f t="shared" si="1050"/>
        <v>0.012</v>
      </c>
      <c r="AR907" s="174">
        <f t="shared" si="1050"/>
        <v>0.248</v>
      </c>
      <c r="AS907" s="174">
        <f t="shared" si="1050"/>
        <v>0.08</v>
      </c>
      <c r="AT907" s="174">
        <f t="shared" si="1050"/>
        <v>0</v>
      </c>
      <c r="AU907" s="174">
        <f t="shared" si="1050"/>
        <v>0</v>
      </c>
      <c r="AV907" s="175">
        <f t="shared" si="1045"/>
        <v>1</v>
      </c>
      <c r="AW907" s="176" t="e">
        <f>#REF!/1000</f>
        <v>#REF!</v>
      </c>
      <c r="AX907" s="176" t="e">
        <f>#REF!/1000</f>
        <v>#REF!</v>
      </c>
      <c r="AY907" s="176" t="e">
        <f>#REF!/1000</f>
        <v>#REF!</v>
      </c>
      <c r="AZ907" s="176" t="e">
        <f>#REF!/1000</f>
        <v>#REF!</v>
      </c>
      <c r="BA907" s="176" t="e">
        <f>#REF!/1000</f>
        <v>#REF!</v>
      </c>
      <c r="BB907" s="176" t="e">
        <f>#REF!/1000</f>
        <v>#REF!</v>
      </c>
      <c r="BC907" s="176" t="e">
        <f>#REF!/1000</f>
        <v>#REF!</v>
      </c>
      <c r="BD907" s="176" t="e">
        <f>#REF!/1000</f>
        <v>#REF!</v>
      </c>
      <c r="BE907" s="177" t="e">
        <f>#REF!/1000</f>
        <v>#REF!</v>
      </c>
      <c r="BF907" s="177" t="e">
        <f>#REF!/1000</f>
        <v>#REF!</v>
      </c>
      <c r="BG907" s="178" t="e">
        <f t="shared" si="1046"/>
        <v>#REF!</v>
      </c>
    </row>
    <row r="908" ht="16" customHeight="1" spans="1:59">
      <c r="A908" s="22">
        <v>902</v>
      </c>
      <c r="B908" s="39" t="s">
        <v>6792</v>
      </c>
      <c r="C908" s="68" t="s">
        <v>6793</v>
      </c>
      <c r="D908" s="22">
        <v>121</v>
      </c>
      <c r="E908" s="22">
        <v>2</v>
      </c>
      <c r="F908" s="144">
        <v>84193</v>
      </c>
      <c r="G908" s="144" t="s">
        <v>3704</v>
      </c>
      <c r="H908" s="144" t="s">
        <v>3704</v>
      </c>
      <c r="I908" s="144" t="s">
        <v>5321</v>
      </c>
      <c r="J908" s="144" t="s">
        <v>5314</v>
      </c>
      <c r="K908" s="144">
        <f t="shared" si="1036"/>
        <v>2.5</v>
      </c>
      <c r="L908" s="157">
        <v>5</v>
      </c>
      <c r="M908" s="171">
        <v>0.04</v>
      </c>
      <c r="N908" s="171">
        <v>0.15</v>
      </c>
      <c r="O908" s="171">
        <v>0.45</v>
      </c>
      <c r="P908" s="171">
        <v>0.02</v>
      </c>
      <c r="Q908" s="171"/>
      <c r="R908" s="171">
        <v>0.01</v>
      </c>
      <c r="S908" s="171">
        <v>0.25</v>
      </c>
      <c r="T908" s="171">
        <v>0.08</v>
      </c>
      <c r="U908" s="171"/>
      <c r="V908" s="171"/>
      <c r="W908" s="22">
        <v>2</v>
      </c>
      <c r="X908" s="29">
        <v>5183.505</v>
      </c>
      <c r="Y908" s="29">
        <v>10367.01</v>
      </c>
      <c r="Z908" s="36">
        <v>5652.68</v>
      </c>
      <c r="AA908" s="36">
        <f t="shared" si="1037"/>
        <v>2</v>
      </c>
      <c r="AB908" s="29"/>
      <c r="AC908" s="29" t="e">
        <f t="shared" si="1038"/>
        <v>#REF!</v>
      </c>
      <c r="AD908" s="29" t="e">
        <f t="shared" si="1039"/>
        <v>#REF!</v>
      </c>
      <c r="AE908" s="172" t="e">
        <f t="shared" si="1040"/>
        <v>#REF!</v>
      </c>
      <c r="AF908" s="28"/>
      <c r="AG908" s="24">
        <v>5</v>
      </c>
      <c r="AH908" s="173">
        <f t="shared" si="1041"/>
        <v>1</v>
      </c>
      <c r="AI908" s="173">
        <v>5</v>
      </c>
      <c r="AJ908" s="173">
        <f t="shared" si="1042"/>
        <v>4</v>
      </c>
      <c r="AK908" s="134">
        <f t="shared" si="1043"/>
        <v>2.5</v>
      </c>
      <c r="AL908" s="174">
        <f t="shared" ref="AL908:AU908" si="1051">M908</f>
        <v>0.04</v>
      </c>
      <c r="AM908" s="174">
        <f t="shared" si="1051"/>
        <v>0.15</v>
      </c>
      <c r="AN908" s="174">
        <f t="shared" si="1051"/>
        <v>0.45</v>
      </c>
      <c r="AO908" s="174">
        <f t="shared" si="1051"/>
        <v>0.02</v>
      </c>
      <c r="AP908" s="174">
        <f t="shared" si="1051"/>
        <v>0</v>
      </c>
      <c r="AQ908" s="174">
        <f t="shared" si="1051"/>
        <v>0.01</v>
      </c>
      <c r="AR908" s="174">
        <f t="shared" si="1051"/>
        <v>0.25</v>
      </c>
      <c r="AS908" s="174">
        <f t="shared" si="1051"/>
        <v>0.08</v>
      </c>
      <c r="AT908" s="174">
        <f t="shared" si="1051"/>
        <v>0</v>
      </c>
      <c r="AU908" s="174">
        <f t="shared" si="1051"/>
        <v>0</v>
      </c>
      <c r="AV908" s="175">
        <f t="shared" si="1045"/>
        <v>1</v>
      </c>
      <c r="AW908" s="176" t="e">
        <f>#REF!/1000</f>
        <v>#REF!</v>
      </c>
      <c r="AX908" s="176" t="e">
        <f>#REF!/1000</f>
        <v>#REF!</v>
      </c>
      <c r="AY908" s="176" t="e">
        <f>#REF!/1000</f>
        <v>#REF!</v>
      </c>
      <c r="AZ908" s="176" t="e">
        <f>#REF!/1000</f>
        <v>#REF!</v>
      </c>
      <c r="BA908" s="176" t="e">
        <f>#REF!/1000</f>
        <v>#REF!</v>
      </c>
      <c r="BB908" s="176" t="e">
        <f>#REF!/1000</f>
        <v>#REF!</v>
      </c>
      <c r="BC908" s="176" t="e">
        <f>#REF!/1000</f>
        <v>#REF!</v>
      </c>
      <c r="BD908" s="176" t="e">
        <f>#REF!/1000</f>
        <v>#REF!</v>
      </c>
      <c r="BE908" s="177" t="e">
        <f>#REF!/1000</f>
        <v>#REF!</v>
      </c>
      <c r="BF908" s="177" t="e">
        <f>#REF!/1000</f>
        <v>#REF!</v>
      </c>
      <c r="BG908" s="178" t="e">
        <f t="shared" si="1046"/>
        <v>#REF!</v>
      </c>
    </row>
    <row r="909" ht="16" customHeight="1" spans="1:59">
      <c r="A909" s="22">
        <v>903</v>
      </c>
      <c r="B909" s="39" t="s">
        <v>911</v>
      </c>
      <c r="C909" s="68" t="s">
        <v>912</v>
      </c>
      <c r="D909" s="22">
        <v>130</v>
      </c>
      <c r="E909" s="22">
        <v>1</v>
      </c>
      <c r="F909" s="144">
        <v>85062</v>
      </c>
      <c r="G909" s="144" t="s">
        <v>3704</v>
      </c>
      <c r="H909" s="144" t="s">
        <v>3704</v>
      </c>
      <c r="I909" s="144" t="s">
        <v>5321</v>
      </c>
      <c r="J909" s="144" t="s">
        <v>5314</v>
      </c>
      <c r="K909" s="144">
        <f t="shared" si="1036"/>
        <v>3</v>
      </c>
      <c r="L909" s="157">
        <v>3</v>
      </c>
      <c r="M909" s="171">
        <v>0.04</v>
      </c>
      <c r="N909" s="171">
        <v>0.15</v>
      </c>
      <c r="O909" s="171">
        <v>0.45</v>
      </c>
      <c r="P909" s="171">
        <v>0.02</v>
      </c>
      <c r="Q909" s="171"/>
      <c r="R909" s="171">
        <v>0.01</v>
      </c>
      <c r="S909" s="171">
        <v>0.25</v>
      </c>
      <c r="T909" s="171">
        <v>0.08</v>
      </c>
      <c r="U909" s="171"/>
      <c r="V909" s="171"/>
      <c r="W909" s="22">
        <v>1</v>
      </c>
      <c r="X909" s="29">
        <v>5179.01</v>
      </c>
      <c r="Y909" s="29">
        <v>5179.01</v>
      </c>
      <c r="Z909" s="36">
        <v>1079.88</v>
      </c>
      <c r="AA909" s="36">
        <f t="shared" si="1037"/>
        <v>1</v>
      </c>
      <c r="AB909" s="29"/>
      <c r="AC909" s="29" t="e">
        <f t="shared" si="1038"/>
        <v>#REF!</v>
      </c>
      <c r="AD909" s="29" t="e">
        <f t="shared" si="1039"/>
        <v>#REF!</v>
      </c>
      <c r="AE909" s="172" t="e">
        <f t="shared" si="1040"/>
        <v>#REF!</v>
      </c>
      <c r="AF909" s="28"/>
      <c r="AG909" s="24">
        <v>3</v>
      </c>
      <c r="AH909" s="173">
        <f t="shared" si="1041"/>
        <v>1</v>
      </c>
      <c r="AI909" s="173"/>
      <c r="AJ909" s="173">
        <f t="shared" si="1042"/>
        <v>2</v>
      </c>
      <c r="AK909" s="134">
        <f t="shared" si="1043"/>
        <v>3</v>
      </c>
      <c r="AL909" s="174">
        <f t="shared" ref="AL909:AU909" si="1052">M909</f>
        <v>0.04</v>
      </c>
      <c r="AM909" s="174">
        <f t="shared" si="1052"/>
        <v>0.15</v>
      </c>
      <c r="AN909" s="174">
        <f t="shared" si="1052"/>
        <v>0.45</v>
      </c>
      <c r="AO909" s="174">
        <f t="shared" si="1052"/>
        <v>0.02</v>
      </c>
      <c r="AP909" s="174">
        <f t="shared" si="1052"/>
        <v>0</v>
      </c>
      <c r="AQ909" s="174">
        <f t="shared" si="1052"/>
        <v>0.01</v>
      </c>
      <c r="AR909" s="174">
        <f t="shared" si="1052"/>
        <v>0.25</v>
      </c>
      <c r="AS909" s="174">
        <f t="shared" si="1052"/>
        <v>0.08</v>
      </c>
      <c r="AT909" s="174">
        <f t="shared" si="1052"/>
        <v>0</v>
      </c>
      <c r="AU909" s="174">
        <f t="shared" si="1052"/>
        <v>0</v>
      </c>
      <c r="AV909" s="175">
        <f t="shared" si="1045"/>
        <v>1</v>
      </c>
      <c r="AW909" s="176" t="e">
        <f>#REF!/1000</f>
        <v>#REF!</v>
      </c>
      <c r="AX909" s="176" t="e">
        <f>#REF!/1000</f>
        <v>#REF!</v>
      </c>
      <c r="AY909" s="176" t="e">
        <f>#REF!/1000</f>
        <v>#REF!</v>
      </c>
      <c r="AZ909" s="176" t="e">
        <f>#REF!/1000</f>
        <v>#REF!</v>
      </c>
      <c r="BA909" s="176" t="e">
        <f>#REF!/1000</f>
        <v>#REF!</v>
      </c>
      <c r="BB909" s="176" t="e">
        <f>#REF!/1000</f>
        <v>#REF!</v>
      </c>
      <c r="BC909" s="176" t="e">
        <f>#REF!/1000</f>
        <v>#REF!</v>
      </c>
      <c r="BD909" s="176" t="e">
        <f>#REF!/1000</f>
        <v>#REF!</v>
      </c>
      <c r="BE909" s="177" t="e">
        <f>#REF!/1000</f>
        <v>#REF!</v>
      </c>
      <c r="BF909" s="177" t="e">
        <f>#REF!/1000</f>
        <v>#REF!</v>
      </c>
      <c r="BG909" s="178" t="e">
        <f t="shared" si="1046"/>
        <v>#REF!</v>
      </c>
    </row>
    <row r="910" ht="16" customHeight="1" spans="1:59">
      <c r="A910" s="22">
        <v>904</v>
      </c>
      <c r="B910" s="39" t="s">
        <v>6794</v>
      </c>
      <c r="C910" s="68" t="s">
        <v>6795</v>
      </c>
      <c r="D910" s="22">
        <v>145</v>
      </c>
      <c r="E910" s="22">
        <v>1</v>
      </c>
      <c r="F910" s="144">
        <v>2403314845</v>
      </c>
      <c r="G910" s="144" t="s">
        <v>3704</v>
      </c>
      <c r="H910" s="144" t="s">
        <v>3704</v>
      </c>
      <c r="I910" s="144" t="s">
        <v>5352</v>
      </c>
      <c r="J910" s="144" t="s">
        <v>5314</v>
      </c>
      <c r="K910" s="144">
        <f t="shared" si="1036"/>
        <v>3</v>
      </c>
      <c r="L910" s="157">
        <v>3</v>
      </c>
      <c r="M910" s="171">
        <v>0.04</v>
      </c>
      <c r="N910" s="171">
        <v>0.15</v>
      </c>
      <c r="O910" s="171">
        <v>0.45</v>
      </c>
      <c r="P910" s="171">
        <v>0.02</v>
      </c>
      <c r="Q910" s="171"/>
      <c r="R910" s="171">
        <v>0.01</v>
      </c>
      <c r="S910" s="171">
        <v>0.25</v>
      </c>
      <c r="T910" s="171">
        <v>0.08</v>
      </c>
      <c r="U910" s="171"/>
      <c r="V910" s="171"/>
      <c r="W910" s="22">
        <v>1</v>
      </c>
      <c r="X910" s="29">
        <v>5115.48</v>
      </c>
      <c r="Y910" s="29">
        <v>5115.48</v>
      </c>
      <c r="Z910" s="36">
        <v>1079.88</v>
      </c>
      <c r="AA910" s="36">
        <f t="shared" si="1037"/>
        <v>1</v>
      </c>
      <c r="AB910" s="29"/>
      <c r="AC910" s="29" t="e">
        <f t="shared" si="1038"/>
        <v>#REF!</v>
      </c>
      <c r="AD910" s="29" t="e">
        <f t="shared" si="1039"/>
        <v>#REF!</v>
      </c>
      <c r="AE910" s="172" t="e">
        <f t="shared" si="1040"/>
        <v>#REF!</v>
      </c>
      <c r="AF910" s="28"/>
      <c r="AG910" s="24">
        <v>3</v>
      </c>
      <c r="AH910" s="173">
        <f t="shared" si="1041"/>
        <v>1</v>
      </c>
      <c r="AI910" s="173"/>
      <c r="AJ910" s="173">
        <f t="shared" si="1042"/>
        <v>2</v>
      </c>
      <c r="AK910" s="134">
        <f t="shared" si="1043"/>
        <v>3</v>
      </c>
      <c r="AL910" s="174">
        <f t="shared" ref="AL910:AU910" si="1053">M910</f>
        <v>0.04</v>
      </c>
      <c r="AM910" s="174">
        <f t="shared" si="1053"/>
        <v>0.15</v>
      </c>
      <c r="AN910" s="174">
        <f t="shared" si="1053"/>
        <v>0.45</v>
      </c>
      <c r="AO910" s="174">
        <f t="shared" si="1053"/>
        <v>0.02</v>
      </c>
      <c r="AP910" s="174">
        <f t="shared" si="1053"/>
        <v>0</v>
      </c>
      <c r="AQ910" s="174">
        <f t="shared" si="1053"/>
        <v>0.01</v>
      </c>
      <c r="AR910" s="174">
        <f t="shared" si="1053"/>
        <v>0.25</v>
      </c>
      <c r="AS910" s="174">
        <f t="shared" si="1053"/>
        <v>0.08</v>
      </c>
      <c r="AT910" s="174">
        <f t="shared" si="1053"/>
        <v>0</v>
      </c>
      <c r="AU910" s="174">
        <f t="shared" si="1053"/>
        <v>0</v>
      </c>
      <c r="AV910" s="175">
        <f t="shared" si="1045"/>
        <v>1</v>
      </c>
      <c r="AW910" s="176" t="e">
        <f>#REF!/1000</f>
        <v>#REF!</v>
      </c>
      <c r="AX910" s="176" t="e">
        <f>#REF!/1000</f>
        <v>#REF!</v>
      </c>
      <c r="AY910" s="176" t="e">
        <f>#REF!/1000</f>
        <v>#REF!</v>
      </c>
      <c r="AZ910" s="176" t="e">
        <f>#REF!/1000</f>
        <v>#REF!</v>
      </c>
      <c r="BA910" s="176" t="e">
        <f>#REF!/1000</f>
        <v>#REF!</v>
      </c>
      <c r="BB910" s="176" t="e">
        <f>#REF!/1000</f>
        <v>#REF!</v>
      </c>
      <c r="BC910" s="176" t="e">
        <f>#REF!/1000</f>
        <v>#REF!</v>
      </c>
      <c r="BD910" s="176" t="e">
        <f>#REF!/1000</f>
        <v>#REF!</v>
      </c>
      <c r="BE910" s="177" t="e">
        <f>#REF!/1000</f>
        <v>#REF!</v>
      </c>
      <c r="BF910" s="177" t="e">
        <f>#REF!/1000</f>
        <v>#REF!</v>
      </c>
      <c r="BG910" s="178" t="e">
        <f t="shared" si="1046"/>
        <v>#REF!</v>
      </c>
    </row>
    <row r="911" ht="16" customHeight="1" spans="1:59">
      <c r="A911" s="22">
        <v>905</v>
      </c>
      <c r="B911" s="39" t="s">
        <v>6796</v>
      </c>
      <c r="C911" s="68" t="s">
        <v>6797</v>
      </c>
      <c r="D911" s="22">
        <v>130</v>
      </c>
      <c r="E911" s="22">
        <v>3</v>
      </c>
      <c r="F911" s="144">
        <v>84182</v>
      </c>
      <c r="G911" s="144" t="s">
        <v>3704</v>
      </c>
      <c r="H911" s="144" t="s">
        <v>3704</v>
      </c>
      <c r="I911" s="144" t="s">
        <v>5321</v>
      </c>
      <c r="J911" s="144" t="s">
        <v>5314</v>
      </c>
      <c r="K911" s="144">
        <f t="shared" si="1036"/>
        <v>1</v>
      </c>
      <c r="L911" s="157">
        <v>3</v>
      </c>
      <c r="M911" s="171">
        <v>0.04</v>
      </c>
      <c r="N911" s="171">
        <v>0.15</v>
      </c>
      <c r="O911" s="171">
        <v>0.45</v>
      </c>
      <c r="P911" s="171">
        <v>0.02</v>
      </c>
      <c r="Q911" s="171"/>
      <c r="R911" s="171">
        <v>0.01</v>
      </c>
      <c r="S911" s="171">
        <v>0.25</v>
      </c>
      <c r="T911" s="171">
        <v>0.08</v>
      </c>
      <c r="U911" s="171"/>
      <c r="V911" s="171"/>
      <c r="W911" s="22">
        <v>3</v>
      </c>
      <c r="X911" s="29">
        <v>5038.13333333333</v>
      </c>
      <c r="Y911" s="29">
        <v>15114.4</v>
      </c>
      <c r="Z911" s="36">
        <v>8479.02</v>
      </c>
      <c r="AA911" s="36">
        <f t="shared" si="1037"/>
        <v>3</v>
      </c>
      <c r="AB911" s="29"/>
      <c r="AC911" s="29" t="e">
        <f t="shared" si="1038"/>
        <v>#REF!</v>
      </c>
      <c r="AD911" s="29" t="e">
        <f t="shared" si="1039"/>
        <v>#REF!</v>
      </c>
      <c r="AE911" s="172" t="e">
        <f t="shared" si="1040"/>
        <v>#REF!</v>
      </c>
      <c r="AF911" s="28"/>
      <c r="AG911" s="24">
        <v>3</v>
      </c>
      <c r="AH911" s="173">
        <f t="shared" si="1041"/>
        <v>1</v>
      </c>
      <c r="AI911" s="173"/>
      <c r="AJ911" s="173">
        <f t="shared" si="1042"/>
        <v>2</v>
      </c>
      <c r="AK911" s="134">
        <f t="shared" si="1043"/>
        <v>1</v>
      </c>
      <c r="AL911" s="174">
        <f t="shared" ref="AL911:AU911" si="1054">M911</f>
        <v>0.04</v>
      </c>
      <c r="AM911" s="174">
        <f t="shared" si="1054"/>
        <v>0.15</v>
      </c>
      <c r="AN911" s="174">
        <f t="shared" si="1054"/>
        <v>0.45</v>
      </c>
      <c r="AO911" s="174">
        <f t="shared" si="1054"/>
        <v>0.02</v>
      </c>
      <c r="AP911" s="174">
        <f t="shared" si="1054"/>
        <v>0</v>
      </c>
      <c r="AQ911" s="174">
        <f t="shared" si="1054"/>
        <v>0.01</v>
      </c>
      <c r="AR911" s="174">
        <f t="shared" si="1054"/>
        <v>0.25</v>
      </c>
      <c r="AS911" s="174">
        <f t="shared" si="1054"/>
        <v>0.08</v>
      </c>
      <c r="AT911" s="174">
        <f t="shared" si="1054"/>
        <v>0</v>
      </c>
      <c r="AU911" s="174">
        <f t="shared" si="1054"/>
        <v>0</v>
      </c>
      <c r="AV911" s="175">
        <f t="shared" si="1045"/>
        <v>1</v>
      </c>
      <c r="AW911" s="176" t="e">
        <f>#REF!/1000</f>
        <v>#REF!</v>
      </c>
      <c r="AX911" s="176" t="e">
        <f>#REF!/1000</f>
        <v>#REF!</v>
      </c>
      <c r="AY911" s="176" t="e">
        <f>#REF!/1000</f>
        <v>#REF!</v>
      </c>
      <c r="AZ911" s="176" t="e">
        <f>#REF!/1000</f>
        <v>#REF!</v>
      </c>
      <c r="BA911" s="176" t="e">
        <f>#REF!/1000</f>
        <v>#REF!</v>
      </c>
      <c r="BB911" s="176" t="e">
        <f>#REF!/1000</f>
        <v>#REF!</v>
      </c>
      <c r="BC911" s="176" t="e">
        <f>#REF!/1000</f>
        <v>#REF!</v>
      </c>
      <c r="BD911" s="176" t="e">
        <f>#REF!/1000</f>
        <v>#REF!</v>
      </c>
      <c r="BE911" s="177" t="e">
        <f>#REF!/1000</f>
        <v>#REF!</v>
      </c>
      <c r="BF911" s="177" t="e">
        <f>#REF!/1000</f>
        <v>#REF!</v>
      </c>
      <c r="BG911" s="178" t="e">
        <f t="shared" si="1046"/>
        <v>#REF!</v>
      </c>
    </row>
    <row r="912" ht="16" customHeight="1" spans="1:59">
      <c r="A912" s="22">
        <v>906</v>
      </c>
      <c r="B912" s="39" t="s">
        <v>6798</v>
      </c>
      <c r="C912" s="68" t="s">
        <v>6799</v>
      </c>
      <c r="D912" s="22">
        <v>178</v>
      </c>
      <c r="E912" s="22">
        <v>1</v>
      </c>
      <c r="F912" s="144">
        <v>85074</v>
      </c>
      <c r="G912" s="144" t="s">
        <v>3704</v>
      </c>
      <c r="H912" s="144" t="s">
        <v>3704</v>
      </c>
      <c r="I912" s="144" t="s">
        <v>5321</v>
      </c>
      <c r="J912" s="144" t="s">
        <v>5314</v>
      </c>
      <c r="K912" s="144">
        <f t="shared" si="1036"/>
        <v>10</v>
      </c>
      <c r="L912" s="157">
        <v>10</v>
      </c>
      <c r="M912" s="171"/>
      <c r="N912" s="171"/>
      <c r="O912" s="171"/>
      <c r="P912" s="171">
        <v>0.3</v>
      </c>
      <c r="Q912" s="171"/>
      <c r="R912" s="171">
        <v>0.1</v>
      </c>
      <c r="S912" s="171"/>
      <c r="T912" s="171">
        <v>0.6</v>
      </c>
      <c r="U912" s="171"/>
      <c r="V912" s="171"/>
      <c r="W912" s="22">
        <v>1</v>
      </c>
      <c r="X912" s="29">
        <v>5023.33</v>
      </c>
      <c r="Y912" s="29">
        <v>5023.33</v>
      </c>
      <c r="Z912" s="36">
        <v>2826.34</v>
      </c>
      <c r="AA912" s="36">
        <f t="shared" si="1037"/>
        <v>1</v>
      </c>
      <c r="AB912" s="29"/>
      <c r="AC912" s="29" t="e">
        <f t="shared" si="1038"/>
        <v>#REF!</v>
      </c>
      <c r="AD912" s="29" t="e">
        <f t="shared" si="1039"/>
        <v>#REF!</v>
      </c>
      <c r="AE912" s="172" t="e">
        <f t="shared" si="1040"/>
        <v>#REF!</v>
      </c>
      <c r="AF912" s="28"/>
      <c r="AG912" s="24">
        <v>10</v>
      </c>
      <c r="AH912" s="173">
        <f t="shared" si="1041"/>
        <v>1</v>
      </c>
      <c r="AI912" s="173"/>
      <c r="AJ912" s="173">
        <f t="shared" si="1042"/>
        <v>9</v>
      </c>
      <c r="AK912" s="134">
        <f t="shared" si="1043"/>
        <v>10</v>
      </c>
      <c r="AL912" s="174">
        <f t="shared" ref="AL912:AU912" si="1055">M912</f>
        <v>0</v>
      </c>
      <c r="AM912" s="174">
        <f t="shared" si="1055"/>
        <v>0</v>
      </c>
      <c r="AN912" s="174">
        <f t="shared" si="1055"/>
        <v>0</v>
      </c>
      <c r="AO912" s="174">
        <f t="shared" si="1055"/>
        <v>0.3</v>
      </c>
      <c r="AP912" s="174">
        <f t="shared" si="1055"/>
        <v>0</v>
      </c>
      <c r="AQ912" s="174">
        <f t="shared" si="1055"/>
        <v>0.1</v>
      </c>
      <c r="AR912" s="174">
        <f t="shared" si="1055"/>
        <v>0</v>
      </c>
      <c r="AS912" s="174">
        <f t="shared" si="1055"/>
        <v>0.6</v>
      </c>
      <c r="AT912" s="174">
        <f t="shared" si="1055"/>
        <v>0</v>
      </c>
      <c r="AU912" s="174">
        <f t="shared" si="1055"/>
        <v>0</v>
      </c>
      <c r="AV912" s="175">
        <f t="shared" si="1045"/>
        <v>1</v>
      </c>
      <c r="AW912" s="176" t="e">
        <f>#REF!/1000</f>
        <v>#REF!</v>
      </c>
      <c r="AX912" s="176" t="e">
        <f>#REF!/1000</f>
        <v>#REF!</v>
      </c>
      <c r="AY912" s="176" t="e">
        <f>#REF!/1000</f>
        <v>#REF!</v>
      </c>
      <c r="AZ912" s="176" t="e">
        <f>#REF!/1000</f>
        <v>#REF!</v>
      </c>
      <c r="BA912" s="176" t="e">
        <f>#REF!/1000</f>
        <v>#REF!</v>
      </c>
      <c r="BB912" s="176" t="e">
        <f>#REF!/1000</f>
        <v>#REF!</v>
      </c>
      <c r="BC912" s="176" t="e">
        <f>#REF!/1000</f>
        <v>#REF!</v>
      </c>
      <c r="BD912" s="176" t="e">
        <f>#REF!/1000</f>
        <v>#REF!</v>
      </c>
      <c r="BE912" s="177" t="e">
        <f>#REF!/1000</f>
        <v>#REF!</v>
      </c>
      <c r="BF912" s="177" t="e">
        <f>#REF!/1000</f>
        <v>#REF!</v>
      </c>
      <c r="BG912" s="178" t="e">
        <f t="shared" si="1046"/>
        <v>#REF!</v>
      </c>
    </row>
    <row r="913" ht="16" customHeight="1" spans="1:59">
      <c r="A913" s="22">
        <v>907</v>
      </c>
      <c r="B913" s="39" t="s">
        <v>6800</v>
      </c>
      <c r="C913" s="68" t="s">
        <v>6801</v>
      </c>
      <c r="D913" s="22">
        <v>171</v>
      </c>
      <c r="E913" s="22">
        <v>2</v>
      </c>
      <c r="F913" s="144">
        <v>83893</v>
      </c>
      <c r="G913" s="144" t="s">
        <v>3704</v>
      </c>
      <c r="H913" s="144" t="s">
        <v>3704</v>
      </c>
      <c r="I913" s="144" t="s">
        <v>5321</v>
      </c>
      <c r="J913" s="144" t="s">
        <v>5314</v>
      </c>
      <c r="K913" s="144">
        <f t="shared" si="1036"/>
        <v>7.5</v>
      </c>
      <c r="L913" s="157">
        <v>15</v>
      </c>
      <c r="M913" s="171"/>
      <c r="N913" s="171">
        <v>0.18</v>
      </c>
      <c r="O913" s="171">
        <v>0.6</v>
      </c>
      <c r="P913" s="171"/>
      <c r="Q913" s="171"/>
      <c r="R913" s="171">
        <v>0.05</v>
      </c>
      <c r="S913" s="171">
        <v>0.1</v>
      </c>
      <c r="T913" s="171">
        <v>0.07</v>
      </c>
      <c r="U913" s="171"/>
      <c r="V913" s="171"/>
      <c r="W913" s="22">
        <v>2</v>
      </c>
      <c r="X913" s="29">
        <v>4974.455</v>
      </c>
      <c r="Y913" s="29">
        <v>9948.91</v>
      </c>
      <c r="Z913" s="36">
        <v>5457.76</v>
      </c>
      <c r="AA913" s="36">
        <f t="shared" si="1037"/>
        <v>2</v>
      </c>
      <c r="AB913" s="29"/>
      <c r="AC913" s="29" t="e">
        <f t="shared" si="1038"/>
        <v>#REF!</v>
      </c>
      <c r="AD913" s="29" t="e">
        <f t="shared" si="1039"/>
        <v>#REF!</v>
      </c>
      <c r="AE913" s="172" t="e">
        <f t="shared" si="1040"/>
        <v>#REF!</v>
      </c>
      <c r="AF913" s="28"/>
      <c r="AG913" s="24">
        <v>15</v>
      </c>
      <c r="AH913" s="173">
        <f t="shared" si="1041"/>
        <v>1</v>
      </c>
      <c r="AI913" s="173"/>
      <c r="AJ913" s="173">
        <f t="shared" si="1042"/>
        <v>14</v>
      </c>
      <c r="AK913" s="134">
        <f t="shared" si="1043"/>
        <v>7.5</v>
      </c>
      <c r="AL913" s="174">
        <f t="shared" ref="AL913:AU913" si="1056">M913</f>
        <v>0</v>
      </c>
      <c r="AM913" s="174">
        <f t="shared" si="1056"/>
        <v>0.18</v>
      </c>
      <c r="AN913" s="174">
        <f t="shared" si="1056"/>
        <v>0.6</v>
      </c>
      <c r="AO913" s="174">
        <f t="shared" si="1056"/>
        <v>0</v>
      </c>
      <c r="AP913" s="174">
        <f t="shared" si="1056"/>
        <v>0</v>
      </c>
      <c r="AQ913" s="174">
        <f t="shared" si="1056"/>
        <v>0.05</v>
      </c>
      <c r="AR913" s="174">
        <f t="shared" si="1056"/>
        <v>0.1</v>
      </c>
      <c r="AS913" s="174">
        <f t="shared" si="1056"/>
        <v>0.07</v>
      </c>
      <c r="AT913" s="174">
        <f t="shared" si="1056"/>
        <v>0</v>
      </c>
      <c r="AU913" s="174">
        <f t="shared" si="1056"/>
        <v>0</v>
      </c>
      <c r="AV913" s="175">
        <f t="shared" si="1045"/>
        <v>1</v>
      </c>
      <c r="AW913" s="176" t="e">
        <f>#REF!/1000</f>
        <v>#REF!</v>
      </c>
      <c r="AX913" s="176" t="e">
        <f>#REF!/1000</f>
        <v>#REF!</v>
      </c>
      <c r="AY913" s="176" t="e">
        <f>#REF!/1000</f>
        <v>#REF!</v>
      </c>
      <c r="AZ913" s="176" t="e">
        <f>#REF!/1000</f>
        <v>#REF!</v>
      </c>
      <c r="BA913" s="176" t="e">
        <f>#REF!/1000</f>
        <v>#REF!</v>
      </c>
      <c r="BB913" s="176" t="e">
        <f>#REF!/1000</f>
        <v>#REF!</v>
      </c>
      <c r="BC913" s="176" t="e">
        <f>#REF!/1000</f>
        <v>#REF!</v>
      </c>
      <c r="BD913" s="176" t="e">
        <f>#REF!/1000</f>
        <v>#REF!</v>
      </c>
      <c r="BE913" s="177" t="e">
        <f>#REF!/1000</f>
        <v>#REF!</v>
      </c>
      <c r="BF913" s="177" t="e">
        <f>#REF!/1000</f>
        <v>#REF!</v>
      </c>
      <c r="BG913" s="178" t="e">
        <f t="shared" si="1046"/>
        <v>#REF!</v>
      </c>
    </row>
    <row r="914" ht="16" customHeight="1" spans="1:59">
      <c r="A914" s="22">
        <v>908</v>
      </c>
      <c r="B914" s="39" t="s">
        <v>1022</v>
      </c>
      <c r="C914" s="68" t="s">
        <v>1023</v>
      </c>
      <c r="D914" s="22">
        <v>130</v>
      </c>
      <c r="E914" s="22">
        <v>1</v>
      </c>
      <c r="F914" s="144">
        <v>84483</v>
      </c>
      <c r="G914" s="144" t="s">
        <v>3704</v>
      </c>
      <c r="H914" s="144" t="s">
        <v>3704</v>
      </c>
      <c r="I914" s="144" t="s">
        <v>5352</v>
      </c>
      <c r="J914" s="144" t="s">
        <v>5314</v>
      </c>
      <c r="K914" s="144">
        <f t="shared" si="1036"/>
        <v>3</v>
      </c>
      <c r="L914" s="157">
        <v>3</v>
      </c>
      <c r="M914" s="171">
        <v>0.04</v>
      </c>
      <c r="N914" s="171">
        <v>0.15</v>
      </c>
      <c r="O914" s="171">
        <v>0.45</v>
      </c>
      <c r="P914" s="171">
        <v>0.02</v>
      </c>
      <c r="Q914" s="171"/>
      <c r="R914" s="171">
        <v>0.01</v>
      </c>
      <c r="S914" s="171">
        <v>0.25</v>
      </c>
      <c r="T914" s="171">
        <v>0.08</v>
      </c>
      <c r="U914" s="171"/>
      <c r="V914" s="171"/>
      <c r="W914" s="22">
        <v>1</v>
      </c>
      <c r="X914" s="29">
        <v>4961.33</v>
      </c>
      <c r="Y914" s="29">
        <v>4961.33</v>
      </c>
      <c r="Z914" s="36">
        <v>1072.06</v>
      </c>
      <c r="AA914" s="36">
        <f t="shared" si="1037"/>
        <v>1</v>
      </c>
      <c r="AB914" s="29"/>
      <c r="AC914" s="29" t="e">
        <f t="shared" si="1038"/>
        <v>#REF!</v>
      </c>
      <c r="AD914" s="29" t="e">
        <f t="shared" si="1039"/>
        <v>#REF!</v>
      </c>
      <c r="AE914" s="172" t="e">
        <f t="shared" si="1040"/>
        <v>#REF!</v>
      </c>
      <c r="AF914" s="28"/>
      <c r="AG914" s="24">
        <v>3</v>
      </c>
      <c r="AH914" s="173">
        <f t="shared" si="1041"/>
        <v>1</v>
      </c>
      <c r="AI914" s="173"/>
      <c r="AJ914" s="173">
        <f t="shared" si="1042"/>
        <v>2</v>
      </c>
      <c r="AK914" s="134">
        <f t="shared" si="1043"/>
        <v>3</v>
      </c>
      <c r="AL914" s="174">
        <f t="shared" ref="AL914:AU914" si="1057">M914</f>
        <v>0.04</v>
      </c>
      <c r="AM914" s="174">
        <f t="shared" si="1057"/>
        <v>0.15</v>
      </c>
      <c r="AN914" s="174">
        <f t="shared" si="1057"/>
        <v>0.45</v>
      </c>
      <c r="AO914" s="174">
        <f t="shared" si="1057"/>
        <v>0.02</v>
      </c>
      <c r="AP914" s="174">
        <f t="shared" si="1057"/>
        <v>0</v>
      </c>
      <c r="AQ914" s="174">
        <f t="shared" si="1057"/>
        <v>0.01</v>
      </c>
      <c r="AR914" s="174">
        <f t="shared" si="1057"/>
        <v>0.25</v>
      </c>
      <c r="AS914" s="174">
        <f t="shared" si="1057"/>
        <v>0.08</v>
      </c>
      <c r="AT914" s="174">
        <f t="shared" si="1057"/>
        <v>0</v>
      </c>
      <c r="AU914" s="174">
        <f t="shared" si="1057"/>
        <v>0</v>
      </c>
      <c r="AV914" s="175">
        <f t="shared" si="1045"/>
        <v>1</v>
      </c>
      <c r="AW914" s="176" t="e">
        <f>#REF!/1000</f>
        <v>#REF!</v>
      </c>
      <c r="AX914" s="176" t="e">
        <f>#REF!/1000</f>
        <v>#REF!</v>
      </c>
      <c r="AY914" s="176" t="e">
        <f>#REF!/1000</f>
        <v>#REF!</v>
      </c>
      <c r="AZ914" s="176" t="e">
        <f>#REF!/1000</f>
        <v>#REF!</v>
      </c>
      <c r="BA914" s="176" t="e">
        <f>#REF!/1000</f>
        <v>#REF!</v>
      </c>
      <c r="BB914" s="176" t="e">
        <f>#REF!/1000</f>
        <v>#REF!</v>
      </c>
      <c r="BC914" s="176" t="e">
        <f>#REF!/1000</f>
        <v>#REF!</v>
      </c>
      <c r="BD914" s="176" t="e">
        <f>#REF!/1000</f>
        <v>#REF!</v>
      </c>
      <c r="BE914" s="177" t="e">
        <f>#REF!/1000</f>
        <v>#REF!</v>
      </c>
      <c r="BF914" s="177" t="e">
        <f>#REF!/1000</f>
        <v>#REF!</v>
      </c>
      <c r="BG914" s="178" t="e">
        <f t="shared" si="1046"/>
        <v>#REF!</v>
      </c>
    </row>
    <row r="915" ht="16" customHeight="1" spans="1:59">
      <c r="A915" s="22">
        <v>909</v>
      </c>
      <c r="B915" s="39" t="s">
        <v>6802</v>
      </c>
      <c r="C915" s="68" t="s">
        <v>6803</v>
      </c>
      <c r="D915" s="22">
        <v>130</v>
      </c>
      <c r="E915" s="22">
        <v>1</v>
      </c>
      <c r="F915" s="144">
        <v>84446</v>
      </c>
      <c r="G915" s="144" t="s">
        <v>3704</v>
      </c>
      <c r="H915" s="144" t="s">
        <v>3704</v>
      </c>
      <c r="I915" s="144" t="s">
        <v>5321</v>
      </c>
      <c r="J915" s="144" t="s">
        <v>5314</v>
      </c>
      <c r="K915" s="144">
        <f t="shared" si="1036"/>
        <v>3</v>
      </c>
      <c r="L915" s="157">
        <v>3</v>
      </c>
      <c r="M915" s="171">
        <v>0.04</v>
      </c>
      <c r="N915" s="171">
        <v>0.15</v>
      </c>
      <c r="O915" s="171">
        <v>0.45</v>
      </c>
      <c r="P915" s="171">
        <v>0.02</v>
      </c>
      <c r="Q915" s="171"/>
      <c r="R915" s="171">
        <v>0.01</v>
      </c>
      <c r="S915" s="171">
        <v>0.25</v>
      </c>
      <c r="T915" s="171">
        <v>0.08</v>
      </c>
      <c r="U915" s="171"/>
      <c r="V915" s="171"/>
      <c r="W915" s="22">
        <v>1</v>
      </c>
      <c r="X915" s="29">
        <v>4935.32</v>
      </c>
      <c r="Y915" s="29">
        <v>4935.32</v>
      </c>
      <c r="Z915" s="36">
        <v>981.71</v>
      </c>
      <c r="AA915" s="36">
        <f t="shared" si="1037"/>
        <v>1</v>
      </c>
      <c r="AB915" s="29"/>
      <c r="AC915" s="29" t="e">
        <f t="shared" si="1038"/>
        <v>#REF!</v>
      </c>
      <c r="AD915" s="29" t="e">
        <f t="shared" si="1039"/>
        <v>#REF!</v>
      </c>
      <c r="AE915" s="172" t="e">
        <f t="shared" si="1040"/>
        <v>#REF!</v>
      </c>
      <c r="AF915" s="28"/>
      <c r="AG915" s="24">
        <v>3</v>
      </c>
      <c r="AH915" s="173">
        <f t="shared" si="1041"/>
        <v>1</v>
      </c>
      <c r="AI915" s="173"/>
      <c r="AJ915" s="173">
        <f t="shared" si="1042"/>
        <v>2</v>
      </c>
      <c r="AK915" s="134">
        <f t="shared" si="1043"/>
        <v>3</v>
      </c>
      <c r="AL915" s="174">
        <f t="shared" ref="AL915:AU915" si="1058">M915</f>
        <v>0.04</v>
      </c>
      <c r="AM915" s="174">
        <f t="shared" si="1058"/>
        <v>0.15</v>
      </c>
      <c r="AN915" s="174">
        <f t="shared" si="1058"/>
        <v>0.45</v>
      </c>
      <c r="AO915" s="174">
        <f t="shared" si="1058"/>
        <v>0.02</v>
      </c>
      <c r="AP915" s="174">
        <f t="shared" si="1058"/>
        <v>0</v>
      </c>
      <c r="AQ915" s="174">
        <f t="shared" si="1058"/>
        <v>0.01</v>
      </c>
      <c r="AR915" s="174">
        <f t="shared" si="1058"/>
        <v>0.25</v>
      </c>
      <c r="AS915" s="174">
        <f t="shared" si="1058"/>
        <v>0.08</v>
      </c>
      <c r="AT915" s="174">
        <f t="shared" si="1058"/>
        <v>0</v>
      </c>
      <c r="AU915" s="174">
        <f t="shared" si="1058"/>
        <v>0</v>
      </c>
      <c r="AV915" s="175">
        <f t="shared" si="1045"/>
        <v>1</v>
      </c>
      <c r="AW915" s="176" t="e">
        <f>#REF!/1000</f>
        <v>#REF!</v>
      </c>
      <c r="AX915" s="176" t="e">
        <f>#REF!/1000</f>
        <v>#REF!</v>
      </c>
      <c r="AY915" s="176" t="e">
        <f>#REF!/1000</f>
        <v>#REF!</v>
      </c>
      <c r="AZ915" s="176" t="e">
        <f>#REF!/1000</f>
        <v>#REF!</v>
      </c>
      <c r="BA915" s="176" t="e">
        <f>#REF!/1000</f>
        <v>#REF!</v>
      </c>
      <c r="BB915" s="176" t="e">
        <f>#REF!/1000</f>
        <v>#REF!</v>
      </c>
      <c r="BC915" s="176" t="e">
        <f>#REF!/1000</f>
        <v>#REF!</v>
      </c>
      <c r="BD915" s="176" t="e">
        <f>#REF!/1000</f>
        <v>#REF!</v>
      </c>
      <c r="BE915" s="177" t="e">
        <f>#REF!/1000</f>
        <v>#REF!</v>
      </c>
      <c r="BF915" s="177" t="e">
        <f>#REF!/1000</f>
        <v>#REF!</v>
      </c>
      <c r="BG915" s="178" t="e">
        <f t="shared" si="1046"/>
        <v>#REF!</v>
      </c>
    </row>
    <row r="916" ht="16" customHeight="1" spans="1:59">
      <c r="A916" s="22">
        <v>910</v>
      </c>
      <c r="B916" s="39" t="s">
        <v>6804</v>
      </c>
      <c r="C916" s="68" t="s">
        <v>6805</v>
      </c>
      <c r="D916" s="22">
        <v>121</v>
      </c>
      <c r="E916" s="22">
        <v>1</v>
      </c>
      <c r="F916" s="144">
        <v>85010</v>
      </c>
      <c r="G916" s="144" t="s">
        <v>3704</v>
      </c>
      <c r="H916" s="144" t="s">
        <v>3704</v>
      </c>
      <c r="I916" s="144" t="s">
        <v>5321</v>
      </c>
      <c r="J916" s="144" t="s">
        <v>5314</v>
      </c>
      <c r="K916" s="144">
        <f t="shared" si="1036"/>
        <v>3</v>
      </c>
      <c r="L916" s="157">
        <v>3</v>
      </c>
      <c r="M916" s="171">
        <v>0.04</v>
      </c>
      <c r="N916" s="171">
        <v>0.15</v>
      </c>
      <c r="O916" s="171">
        <v>0.45</v>
      </c>
      <c r="P916" s="171">
        <v>0.02</v>
      </c>
      <c r="Q916" s="171"/>
      <c r="R916" s="171">
        <v>0.01</v>
      </c>
      <c r="S916" s="171">
        <v>0.25</v>
      </c>
      <c r="T916" s="171">
        <v>0.08</v>
      </c>
      <c r="U916" s="171"/>
      <c r="V916" s="171"/>
      <c r="W916" s="22">
        <v>1</v>
      </c>
      <c r="X916" s="29">
        <v>4824.54</v>
      </c>
      <c r="Y916" s="29">
        <v>4824.54</v>
      </c>
      <c r="Z916" s="36">
        <v>2728.88</v>
      </c>
      <c r="AA916" s="36">
        <f t="shared" si="1037"/>
        <v>1</v>
      </c>
      <c r="AB916" s="29"/>
      <c r="AC916" s="29" t="e">
        <f t="shared" si="1038"/>
        <v>#REF!</v>
      </c>
      <c r="AD916" s="29" t="e">
        <f t="shared" si="1039"/>
        <v>#REF!</v>
      </c>
      <c r="AE916" s="172" t="e">
        <f t="shared" si="1040"/>
        <v>#REF!</v>
      </c>
      <c r="AF916" s="28"/>
      <c r="AG916" s="24">
        <v>3</v>
      </c>
      <c r="AH916" s="173">
        <f t="shared" si="1041"/>
        <v>1</v>
      </c>
      <c r="AI916" s="173"/>
      <c r="AJ916" s="173">
        <f t="shared" si="1042"/>
        <v>2</v>
      </c>
      <c r="AK916" s="134">
        <f t="shared" si="1043"/>
        <v>3</v>
      </c>
      <c r="AL916" s="174">
        <f t="shared" ref="AL916:AU916" si="1059">M916</f>
        <v>0.04</v>
      </c>
      <c r="AM916" s="174">
        <f t="shared" si="1059"/>
        <v>0.15</v>
      </c>
      <c r="AN916" s="174">
        <f t="shared" si="1059"/>
        <v>0.45</v>
      </c>
      <c r="AO916" s="174">
        <f t="shared" si="1059"/>
        <v>0.02</v>
      </c>
      <c r="AP916" s="174">
        <f t="shared" si="1059"/>
        <v>0</v>
      </c>
      <c r="AQ916" s="174">
        <f t="shared" si="1059"/>
        <v>0.01</v>
      </c>
      <c r="AR916" s="174">
        <f t="shared" si="1059"/>
        <v>0.25</v>
      </c>
      <c r="AS916" s="174">
        <f t="shared" si="1059"/>
        <v>0.08</v>
      </c>
      <c r="AT916" s="174">
        <f t="shared" si="1059"/>
        <v>0</v>
      </c>
      <c r="AU916" s="174">
        <f t="shared" si="1059"/>
        <v>0</v>
      </c>
      <c r="AV916" s="175">
        <f t="shared" si="1045"/>
        <v>1</v>
      </c>
      <c r="AW916" s="176" t="e">
        <f>#REF!/1000</f>
        <v>#REF!</v>
      </c>
      <c r="AX916" s="176" t="e">
        <f>#REF!/1000</f>
        <v>#REF!</v>
      </c>
      <c r="AY916" s="176" t="e">
        <f>#REF!/1000</f>
        <v>#REF!</v>
      </c>
      <c r="AZ916" s="176" t="e">
        <f>#REF!/1000</f>
        <v>#REF!</v>
      </c>
      <c r="BA916" s="176" t="e">
        <f>#REF!/1000</f>
        <v>#REF!</v>
      </c>
      <c r="BB916" s="176" t="e">
        <f>#REF!/1000</f>
        <v>#REF!</v>
      </c>
      <c r="BC916" s="176" t="e">
        <f>#REF!/1000</f>
        <v>#REF!</v>
      </c>
      <c r="BD916" s="176" t="e">
        <f>#REF!/1000</f>
        <v>#REF!</v>
      </c>
      <c r="BE916" s="177" t="e">
        <f>#REF!/1000</f>
        <v>#REF!</v>
      </c>
      <c r="BF916" s="177" t="e">
        <f>#REF!/1000</f>
        <v>#REF!</v>
      </c>
      <c r="BG916" s="178" t="e">
        <f t="shared" si="1046"/>
        <v>#REF!</v>
      </c>
    </row>
    <row r="917" ht="16" customHeight="1" spans="1:59">
      <c r="A917" s="22">
        <v>911</v>
      </c>
      <c r="B917" s="39" t="s">
        <v>6806</v>
      </c>
      <c r="C917" s="68" t="s">
        <v>6807</v>
      </c>
      <c r="D917" s="22">
        <v>130</v>
      </c>
      <c r="E917" s="22">
        <v>1</v>
      </c>
      <c r="F917" s="144">
        <v>84194</v>
      </c>
      <c r="G917" s="144" t="s">
        <v>3704</v>
      </c>
      <c r="H917" s="144" t="s">
        <v>3704</v>
      </c>
      <c r="I917" s="144" t="s">
        <v>5321</v>
      </c>
      <c r="J917" s="144" t="s">
        <v>5314</v>
      </c>
      <c r="K917" s="144">
        <f t="shared" si="1036"/>
        <v>3</v>
      </c>
      <c r="L917" s="157">
        <v>3</v>
      </c>
      <c r="M917" s="171">
        <v>0.04</v>
      </c>
      <c r="N917" s="171">
        <v>0.15</v>
      </c>
      <c r="O917" s="171">
        <v>0.45</v>
      </c>
      <c r="P917" s="171">
        <v>0.02</v>
      </c>
      <c r="Q917" s="171"/>
      <c r="R917" s="171">
        <v>0.01</v>
      </c>
      <c r="S917" s="171">
        <v>0.25</v>
      </c>
      <c r="T917" s="171">
        <v>0.08</v>
      </c>
      <c r="U917" s="171"/>
      <c r="V917" s="171"/>
      <c r="W917" s="22">
        <v>1</v>
      </c>
      <c r="X917" s="29">
        <v>4794.02</v>
      </c>
      <c r="Y917" s="29">
        <v>4794.02</v>
      </c>
      <c r="Z917" s="36">
        <v>2728.88</v>
      </c>
      <c r="AA917" s="36">
        <f t="shared" si="1037"/>
        <v>1</v>
      </c>
      <c r="AB917" s="29"/>
      <c r="AC917" s="29" t="e">
        <f t="shared" si="1038"/>
        <v>#REF!</v>
      </c>
      <c r="AD917" s="29" t="e">
        <f t="shared" si="1039"/>
        <v>#REF!</v>
      </c>
      <c r="AE917" s="172" t="e">
        <f t="shared" si="1040"/>
        <v>#REF!</v>
      </c>
      <c r="AF917" s="28"/>
      <c r="AG917" s="24">
        <v>3</v>
      </c>
      <c r="AH917" s="173">
        <f t="shared" si="1041"/>
        <v>1</v>
      </c>
      <c r="AI917" s="173"/>
      <c r="AJ917" s="173">
        <f t="shared" si="1042"/>
        <v>2</v>
      </c>
      <c r="AK917" s="134">
        <f t="shared" si="1043"/>
        <v>3</v>
      </c>
      <c r="AL917" s="174">
        <f t="shared" ref="AL917:AU917" si="1060">M917</f>
        <v>0.04</v>
      </c>
      <c r="AM917" s="174">
        <f t="shared" si="1060"/>
        <v>0.15</v>
      </c>
      <c r="AN917" s="174">
        <f t="shared" si="1060"/>
        <v>0.45</v>
      </c>
      <c r="AO917" s="174">
        <f t="shared" si="1060"/>
        <v>0.02</v>
      </c>
      <c r="AP917" s="174">
        <f t="shared" si="1060"/>
        <v>0</v>
      </c>
      <c r="AQ917" s="174">
        <f t="shared" si="1060"/>
        <v>0.01</v>
      </c>
      <c r="AR917" s="174">
        <f t="shared" si="1060"/>
        <v>0.25</v>
      </c>
      <c r="AS917" s="174">
        <f t="shared" si="1060"/>
        <v>0.08</v>
      </c>
      <c r="AT917" s="174">
        <f t="shared" si="1060"/>
        <v>0</v>
      </c>
      <c r="AU917" s="174">
        <f t="shared" si="1060"/>
        <v>0</v>
      </c>
      <c r="AV917" s="175">
        <f t="shared" si="1045"/>
        <v>1</v>
      </c>
      <c r="AW917" s="176" t="e">
        <f>#REF!/1000</f>
        <v>#REF!</v>
      </c>
      <c r="AX917" s="176" t="e">
        <f>#REF!/1000</f>
        <v>#REF!</v>
      </c>
      <c r="AY917" s="176" t="e">
        <f>#REF!/1000</f>
        <v>#REF!</v>
      </c>
      <c r="AZ917" s="176" t="e">
        <f>#REF!/1000</f>
        <v>#REF!</v>
      </c>
      <c r="BA917" s="176" t="e">
        <f>#REF!/1000</f>
        <v>#REF!</v>
      </c>
      <c r="BB917" s="176" t="e">
        <f>#REF!/1000</f>
        <v>#REF!</v>
      </c>
      <c r="BC917" s="176" t="e">
        <f>#REF!/1000</f>
        <v>#REF!</v>
      </c>
      <c r="BD917" s="176" t="e">
        <f>#REF!/1000</f>
        <v>#REF!</v>
      </c>
      <c r="BE917" s="177" t="e">
        <f>#REF!/1000</f>
        <v>#REF!</v>
      </c>
      <c r="BF917" s="177" t="e">
        <f>#REF!/1000</f>
        <v>#REF!</v>
      </c>
      <c r="BG917" s="178" t="e">
        <f t="shared" si="1046"/>
        <v>#REF!</v>
      </c>
    </row>
    <row r="918" ht="16" customHeight="1" spans="1:59">
      <c r="A918" s="22">
        <v>912</v>
      </c>
      <c r="B918" s="39" t="s">
        <v>2076</v>
      </c>
      <c r="C918" s="68" t="s">
        <v>2077</v>
      </c>
      <c r="D918" s="22">
        <v>121</v>
      </c>
      <c r="E918" s="22">
        <v>4</v>
      </c>
      <c r="F918" s="144">
        <v>85014</v>
      </c>
      <c r="G918" s="144" t="s">
        <v>3704</v>
      </c>
      <c r="H918" s="144" t="s">
        <v>3704</v>
      </c>
      <c r="I918" s="144" t="s">
        <v>5321</v>
      </c>
      <c r="J918" s="144" t="s">
        <v>5314</v>
      </c>
      <c r="K918" s="144">
        <f t="shared" si="1036"/>
        <v>0.75</v>
      </c>
      <c r="L918" s="157">
        <v>3</v>
      </c>
      <c r="M918" s="171">
        <v>0.04</v>
      </c>
      <c r="N918" s="171">
        <v>0.15</v>
      </c>
      <c r="O918" s="171">
        <v>0.45</v>
      </c>
      <c r="P918" s="171">
        <v>0.02</v>
      </c>
      <c r="Q918" s="171"/>
      <c r="R918" s="171">
        <v>0.01</v>
      </c>
      <c r="S918" s="171">
        <v>0.25</v>
      </c>
      <c r="T918" s="171">
        <v>0.08</v>
      </c>
      <c r="U918" s="171"/>
      <c r="V918" s="171"/>
      <c r="W918" s="22">
        <v>4</v>
      </c>
      <c r="X918" s="29">
        <v>4776.645</v>
      </c>
      <c r="Y918" s="29">
        <v>19106.58</v>
      </c>
      <c r="Z918" s="36">
        <v>10915.52</v>
      </c>
      <c r="AA918" s="36">
        <f t="shared" si="1037"/>
        <v>4</v>
      </c>
      <c r="AB918" s="29"/>
      <c r="AC918" s="29" t="e">
        <f t="shared" si="1038"/>
        <v>#REF!</v>
      </c>
      <c r="AD918" s="29" t="e">
        <f t="shared" si="1039"/>
        <v>#REF!</v>
      </c>
      <c r="AE918" s="172" t="e">
        <f t="shared" si="1040"/>
        <v>#REF!</v>
      </c>
      <c r="AF918" s="28"/>
      <c r="AG918" s="24">
        <v>3</v>
      </c>
      <c r="AH918" s="173">
        <f t="shared" si="1041"/>
        <v>1</v>
      </c>
      <c r="AI918" s="173"/>
      <c r="AJ918" s="173">
        <f t="shared" si="1042"/>
        <v>2</v>
      </c>
      <c r="AK918" s="134">
        <f t="shared" si="1043"/>
        <v>0.75</v>
      </c>
      <c r="AL918" s="174">
        <f t="shared" ref="AL918:AU918" si="1061">M918</f>
        <v>0.04</v>
      </c>
      <c r="AM918" s="174">
        <f t="shared" si="1061"/>
        <v>0.15</v>
      </c>
      <c r="AN918" s="174">
        <f t="shared" si="1061"/>
        <v>0.45</v>
      </c>
      <c r="AO918" s="174">
        <f t="shared" si="1061"/>
        <v>0.02</v>
      </c>
      <c r="AP918" s="174">
        <f t="shared" si="1061"/>
        <v>0</v>
      </c>
      <c r="AQ918" s="174">
        <f t="shared" si="1061"/>
        <v>0.01</v>
      </c>
      <c r="AR918" s="174">
        <f t="shared" si="1061"/>
        <v>0.25</v>
      </c>
      <c r="AS918" s="174">
        <f t="shared" si="1061"/>
        <v>0.08</v>
      </c>
      <c r="AT918" s="174">
        <f t="shared" si="1061"/>
        <v>0</v>
      </c>
      <c r="AU918" s="174">
        <f t="shared" si="1061"/>
        <v>0</v>
      </c>
      <c r="AV918" s="175">
        <f t="shared" si="1045"/>
        <v>1</v>
      </c>
      <c r="AW918" s="176" t="e">
        <f>#REF!/1000</f>
        <v>#REF!</v>
      </c>
      <c r="AX918" s="176" t="e">
        <f>#REF!/1000</f>
        <v>#REF!</v>
      </c>
      <c r="AY918" s="176" t="e">
        <f>#REF!/1000</f>
        <v>#REF!</v>
      </c>
      <c r="AZ918" s="176" t="e">
        <f>#REF!/1000</f>
        <v>#REF!</v>
      </c>
      <c r="BA918" s="176" t="e">
        <f>#REF!/1000</f>
        <v>#REF!</v>
      </c>
      <c r="BB918" s="176" t="e">
        <f>#REF!/1000</f>
        <v>#REF!</v>
      </c>
      <c r="BC918" s="176" t="e">
        <f>#REF!/1000</f>
        <v>#REF!</v>
      </c>
      <c r="BD918" s="176" t="e">
        <f>#REF!/1000</f>
        <v>#REF!</v>
      </c>
      <c r="BE918" s="177" t="e">
        <f>#REF!/1000</f>
        <v>#REF!</v>
      </c>
      <c r="BF918" s="177" t="e">
        <f>#REF!/1000</f>
        <v>#REF!</v>
      </c>
      <c r="BG918" s="178" t="e">
        <f t="shared" si="1046"/>
        <v>#REF!</v>
      </c>
    </row>
    <row r="919" ht="16" customHeight="1" spans="1:59">
      <c r="A919" s="22">
        <v>913</v>
      </c>
      <c r="B919" s="39" t="s">
        <v>1028</v>
      </c>
      <c r="C919" s="68" t="s">
        <v>1029</v>
      </c>
      <c r="D919" s="22">
        <v>130</v>
      </c>
      <c r="E919" s="22">
        <v>1</v>
      </c>
      <c r="F919" s="144">
        <v>84104</v>
      </c>
      <c r="G919" s="144" t="s">
        <v>3704</v>
      </c>
      <c r="H919" s="144" t="s">
        <v>3704</v>
      </c>
      <c r="I919" s="144" t="s">
        <v>5321</v>
      </c>
      <c r="J919" s="144" t="s">
        <v>5314</v>
      </c>
      <c r="K919" s="144">
        <f t="shared" si="1036"/>
        <v>3</v>
      </c>
      <c r="L919" s="157">
        <v>3</v>
      </c>
      <c r="M919" s="171">
        <v>0.04</v>
      </c>
      <c r="N919" s="171">
        <v>0.15</v>
      </c>
      <c r="O919" s="171">
        <v>0.45</v>
      </c>
      <c r="P919" s="171">
        <v>0.02</v>
      </c>
      <c r="Q919" s="171"/>
      <c r="R919" s="171">
        <v>0.01</v>
      </c>
      <c r="S919" s="171">
        <v>0.25</v>
      </c>
      <c r="T919" s="171">
        <v>0.08</v>
      </c>
      <c r="U919" s="171"/>
      <c r="V919" s="171"/>
      <c r="W919" s="22">
        <v>1</v>
      </c>
      <c r="X919" s="29">
        <v>4683.46</v>
      </c>
      <c r="Y919" s="29">
        <v>4683.46</v>
      </c>
      <c r="Z919" s="36">
        <v>834.45</v>
      </c>
      <c r="AA919" s="36">
        <f t="shared" si="1037"/>
        <v>1</v>
      </c>
      <c r="AB919" s="29"/>
      <c r="AC919" s="29" t="e">
        <f t="shared" si="1038"/>
        <v>#REF!</v>
      </c>
      <c r="AD919" s="29" t="e">
        <f t="shared" si="1039"/>
        <v>#REF!</v>
      </c>
      <c r="AE919" s="172" t="e">
        <f t="shared" si="1040"/>
        <v>#REF!</v>
      </c>
      <c r="AF919" s="28"/>
      <c r="AG919" s="24">
        <v>3</v>
      </c>
      <c r="AH919" s="173">
        <f t="shared" si="1041"/>
        <v>1</v>
      </c>
      <c r="AI919" s="173"/>
      <c r="AJ919" s="173">
        <f t="shared" si="1042"/>
        <v>2</v>
      </c>
      <c r="AK919" s="134">
        <f t="shared" si="1043"/>
        <v>3</v>
      </c>
      <c r="AL919" s="174">
        <f t="shared" ref="AL919:AU919" si="1062">M919</f>
        <v>0.04</v>
      </c>
      <c r="AM919" s="174">
        <f t="shared" si="1062"/>
        <v>0.15</v>
      </c>
      <c r="AN919" s="174">
        <f t="shared" si="1062"/>
        <v>0.45</v>
      </c>
      <c r="AO919" s="174">
        <f t="shared" si="1062"/>
        <v>0.02</v>
      </c>
      <c r="AP919" s="174">
        <f t="shared" si="1062"/>
        <v>0</v>
      </c>
      <c r="AQ919" s="174">
        <f t="shared" si="1062"/>
        <v>0.01</v>
      </c>
      <c r="AR919" s="174">
        <f t="shared" si="1062"/>
        <v>0.25</v>
      </c>
      <c r="AS919" s="174">
        <f t="shared" si="1062"/>
        <v>0.08</v>
      </c>
      <c r="AT919" s="174">
        <f t="shared" si="1062"/>
        <v>0</v>
      </c>
      <c r="AU919" s="174">
        <f t="shared" si="1062"/>
        <v>0</v>
      </c>
      <c r="AV919" s="175">
        <f t="shared" si="1045"/>
        <v>1</v>
      </c>
      <c r="AW919" s="176" t="e">
        <f>#REF!/1000</f>
        <v>#REF!</v>
      </c>
      <c r="AX919" s="176" t="e">
        <f>#REF!/1000</f>
        <v>#REF!</v>
      </c>
      <c r="AY919" s="176" t="e">
        <f>#REF!/1000</f>
        <v>#REF!</v>
      </c>
      <c r="AZ919" s="176" t="e">
        <f>#REF!/1000</f>
        <v>#REF!</v>
      </c>
      <c r="BA919" s="176" t="e">
        <f>#REF!/1000</f>
        <v>#REF!</v>
      </c>
      <c r="BB919" s="176" t="e">
        <f>#REF!/1000</f>
        <v>#REF!</v>
      </c>
      <c r="BC919" s="176" t="e">
        <f>#REF!/1000</f>
        <v>#REF!</v>
      </c>
      <c r="BD919" s="176" t="e">
        <f>#REF!/1000</f>
        <v>#REF!</v>
      </c>
      <c r="BE919" s="177" t="e">
        <f>#REF!/1000</f>
        <v>#REF!</v>
      </c>
      <c r="BF919" s="177" t="e">
        <f>#REF!/1000</f>
        <v>#REF!</v>
      </c>
      <c r="BG919" s="178" t="e">
        <f t="shared" si="1046"/>
        <v>#REF!</v>
      </c>
    </row>
    <row r="920" ht="16" customHeight="1" spans="1:59">
      <c r="A920" s="22">
        <v>914</v>
      </c>
      <c r="B920" s="39" t="s">
        <v>6808</v>
      </c>
      <c r="C920" s="68" t="s">
        <v>6809</v>
      </c>
      <c r="D920" s="22">
        <v>130</v>
      </c>
      <c r="E920" s="22">
        <v>2</v>
      </c>
      <c r="F920" s="144">
        <v>84038</v>
      </c>
      <c r="G920" s="144" t="s">
        <v>3704</v>
      </c>
      <c r="H920" s="144" t="s">
        <v>3704</v>
      </c>
      <c r="I920" s="144" t="s">
        <v>5321</v>
      </c>
      <c r="J920" s="144" t="s">
        <v>5314</v>
      </c>
      <c r="K920" s="144">
        <f t="shared" si="1036"/>
        <v>2.5</v>
      </c>
      <c r="L920" s="157">
        <v>5</v>
      </c>
      <c r="M920" s="171"/>
      <c r="N920" s="171">
        <v>0.1</v>
      </c>
      <c r="O920" s="171">
        <v>0.35</v>
      </c>
      <c r="P920" s="171"/>
      <c r="Q920" s="171"/>
      <c r="R920" s="171"/>
      <c r="S920" s="171">
        <v>0.5</v>
      </c>
      <c r="T920" s="171">
        <v>0.05</v>
      </c>
      <c r="U920" s="171"/>
      <c r="V920" s="171"/>
      <c r="W920" s="22">
        <v>2</v>
      </c>
      <c r="X920" s="29">
        <v>4456.74</v>
      </c>
      <c r="Y920" s="29">
        <v>8913.48</v>
      </c>
      <c r="Z920" s="36">
        <v>1590.38</v>
      </c>
      <c r="AA920" s="36">
        <f t="shared" si="1037"/>
        <v>2</v>
      </c>
      <c r="AB920" s="29"/>
      <c r="AC920" s="29" t="e">
        <f t="shared" si="1038"/>
        <v>#REF!</v>
      </c>
      <c r="AD920" s="29" t="e">
        <f t="shared" si="1039"/>
        <v>#REF!</v>
      </c>
      <c r="AE920" s="172" t="e">
        <f t="shared" si="1040"/>
        <v>#REF!</v>
      </c>
      <c r="AF920" s="28"/>
      <c r="AG920" s="24">
        <v>5</v>
      </c>
      <c r="AH920" s="173">
        <f t="shared" si="1041"/>
        <v>1</v>
      </c>
      <c r="AI920" s="173"/>
      <c r="AJ920" s="173">
        <f t="shared" si="1042"/>
        <v>4</v>
      </c>
      <c r="AK920" s="134">
        <f t="shared" si="1043"/>
        <v>2.5</v>
      </c>
      <c r="AL920" s="174">
        <f t="shared" ref="AL920:AU920" si="1063">M920</f>
        <v>0</v>
      </c>
      <c r="AM920" s="174">
        <f t="shared" si="1063"/>
        <v>0.1</v>
      </c>
      <c r="AN920" s="174">
        <f t="shared" si="1063"/>
        <v>0.35</v>
      </c>
      <c r="AO920" s="174">
        <f t="shared" si="1063"/>
        <v>0</v>
      </c>
      <c r="AP920" s="174">
        <f t="shared" si="1063"/>
        <v>0</v>
      </c>
      <c r="AQ920" s="174">
        <f t="shared" si="1063"/>
        <v>0</v>
      </c>
      <c r="AR920" s="174">
        <f t="shared" si="1063"/>
        <v>0.5</v>
      </c>
      <c r="AS920" s="174">
        <f t="shared" si="1063"/>
        <v>0.05</v>
      </c>
      <c r="AT920" s="174">
        <f t="shared" si="1063"/>
        <v>0</v>
      </c>
      <c r="AU920" s="174">
        <f t="shared" si="1063"/>
        <v>0</v>
      </c>
      <c r="AV920" s="175">
        <f t="shared" si="1045"/>
        <v>1</v>
      </c>
      <c r="AW920" s="176" t="e">
        <f>#REF!/1000</f>
        <v>#REF!</v>
      </c>
      <c r="AX920" s="176" t="e">
        <f>#REF!/1000</f>
        <v>#REF!</v>
      </c>
      <c r="AY920" s="176" t="e">
        <f>#REF!/1000</f>
        <v>#REF!</v>
      </c>
      <c r="AZ920" s="176" t="e">
        <f>#REF!/1000</f>
        <v>#REF!</v>
      </c>
      <c r="BA920" s="176" t="e">
        <f>#REF!/1000</f>
        <v>#REF!</v>
      </c>
      <c r="BB920" s="176" t="e">
        <f>#REF!/1000</f>
        <v>#REF!</v>
      </c>
      <c r="BC920" s="176" t="e">
        <f>#REF!/1000</f>
        <v>#REF!</v>
      </c>
      <c r="BD920" s="176" t="e">
        <f>#REF!/1000</f>
        <v>#REF!</v>
      </c>
      <c r="BE920" s="177" t="e">
        <f>#REF!/1000</f>
        <v>#REF!</v>
      </c>
      <c r="BF920" s="177" t="e">
        <f>#REF!/1000</f>
        <v>#REF!</v>
      </c>
      <c r="BG920" s="178" t="e">
        <f t="shared" si="1046"/>
        <v>#REF!</v>
      </c>
    </row>
    <row r="921" ht="16" customHeight="1" spans="1:59">
      <c r="A921" s="22">
        <v>915</v>
      </c>
      <c r="B921" s="39" t="s">
        <v>6810</v>
      </c>
      <c r="C921" s="68" t="s">
        <v>6811</v>
      </c>
      <c r="D921" s="22">
        <v>130</v>
      </c>
      <c r="E921" s="22">
        <v>1</v>
      </c>
      <c r="F921" s="144">
        <v>85057</v>
      </c>
      <c r="G921" s="144" t="s">
        <v>3704</v>
      </c>
      <c r="H921" s="144" t="s">
        <v>3704</v>
      </c>
      <c r="I921" s="144" t="s">
        <v>5321</v>
      </c>
      <c r="J921" s="144" t="s">
        <v>5314</v>
      </c>
      <c r="K921" s="144">
        <f t="shared" si="1036"/>
        <v>0.3</v>
      </c>
      <c r="L921" s="157">
        <v>0.3</v>
      </c>
      <c r="M921" s="171">
        <v>0.5</v>
      </c>
      <c r="N921" s="171">
        <v>0.0333333333333333</v>
      </c>
      <c r="O921" s="171"/>
      <c r="P921" s="171">
        <v>0.233333333333333</v>
      </c>
      <c r="Q921" s="171"/>
      <c r="R921" s="171"/>
      <c r="S921" s="171">
        <v>0.1</v>
      </c>
      <c r="T921" s="171">
        <v>0.133333333333333</v>
      </c>
      <c r="U921" s="171"/>
      <c r="V921" s="171"/>
      <c r="W921" s="22">
        <v>1</v>
      </c>
      <c r="X921" s="29">
        <v>4444.44</v>
      </c>
      <c r="Y921" s="29">
        <v>4444.44</v>
      </c>
      <c r="Z921" s="36">
        <v>795.19</v>
      </c>
      <c r="AA921" s="36">
        <f t="shared" si="1037"/>
        <v>1</v>
      </c>
      <c r="AB921" s="29"/>
      <c r="AC921" s="29" t="e">
        <f t="shared" si="1038"/>
        <v>#REF!</v>
      </c>
      <c r="AD921" s="29" t="e">
        <f t="shared" si="1039"/>
        <v>#REF!</v>
      </c>
      <c r="AE921" s="172" t="e">
        <f t="shared" si="1040"/>
        <v>#REF!</v>
      </c>
      <c r="AF921" s="28"/>
      <c r="AG921" s="24">
        <v>0.3</v>
      </c>
      <c r="AH921" s="173">
        <f t="shared" si="1041"/>
        <v>0.999999999999999</v>
      </c>
      <c r="AI921" s="173"/>
      <c r="AJ921" s="173">
        <f t="shared" si="1042"/>
        <v>-0.699999999999999</v>
      </c>
      <c r="AK921" s="134">
        <f t="shared" si="1043"/>
        <v>0.3</v>
      </c>
      <c r="AL921" s="174">
        <f t="shared" ref="AL921:AU921" si="1064">M921</f>
        <v>0.5</v>
      </c>
      <c r="AM921" s="174">
        <f t="shared" si="1064"/>
        <v>0.0333333333333333</v>
      </c>
      <c r="AN921" s="174">
        <f t="shared" si="1064"/>
        <v>0</v>
      </c>
      <c r="AO921" s="174">
        <f t="shared" si="1064"/>
        <v>0.233333333333333</v>
      </c>
      <c r="AP921" s="174">
        <f t="shared" si="1064"/>
        <v>0</v>
      </c>
      <c r="AQ921" s="174">
        <f t="shared" si="1064"/>
        <v>0</v>
      </c>
      <c r="AR921" s="174">
        <f t="shared" si="1064"/>
        <v>0.1</v>
      </c>
      <c r="AS921" s="174">
        <f t="shared" si="1064"/>
        <v>0.133333333333333</v>
      </c>
      <c r="AT921" s="174">
        <f t="shared" si="1064"/>
        <v>0</v>
      </c>
      <c r="AU921" s="174">
        <f t="shared" si="1064"/>
        <v>0</v>
      </c>
      <c r="AV921" s="175">
        <f t="shared" si="1045"/>
        <v>0.999999999999999</v>
      </c>
      <c r="AW921" s="176" t="e">
        <f>#REF!/1000</f>
        <v>#REF!</v>
      </c>
      <c r="AX921" s="176" t="e">
        <f>#REF!/1000</f>
        <v>#REF!</v>
      </c>
      <c r="AY921" s="176" t="e">
        <f>#REF!/1000</f>
        <v>#REF!</v>
      </c>
      <c r="AZ921" s="176" t="e">
        <f>#REF!/1000</f>
        <v>#REF!</v>
      </c>
      <c r="BA921" s="176" t="e">
        <f>#REF!/1000</f>
        <v>#REF!</v>
      </c>
      <c r="BB921" s="176" t="e">
        <f>#REF!/1000</f>
        <v>#REF!</v>
      </c>
      <c r="BC921" s="176" t="e">
        <f>#REF!/1000</f>
        <v>#REF!</v>
      </c>
      <c r="BD921" s="176" t="e">
        <f>#REF!/1000</f>
        <v>#REF!</v>
      </c>
      <c r="BE921" s="177" t="e">
        <f>#REF!/1000</f>
        <v>#REF!</v>
      </c>
      <c r="BF921" s="177" t="e">
        <f>#REF!/1000</f>
        <v>#REF!</v>
      </c>
      <c r="BG921" s="178" t="e">
        <f t="shared" si="1046"/>
        <v>#REF!</v>
      </c>
    </row>
    <row r="922" ht="16" customHeight="1" spans="1:59">
      <c r="A922" s="22">
        <v>916</v>
      </c>
      <c r="B922" s="39" t="s">
        <v>6812</v>
      </c>
      <c r="C922" s="68" t="s">
        <v>6813</v>
      </c>
      <c r="D922" s="22">
        <v>130</v>
      </c>
      <c r="E922" s="22">
        <v>2</v>
      </c>
      <c r="F922" s="144">
        <v>84036</v>
      </c>
      <c r="G922" s="144" t="s">
        <v>3704</v>
      </c>
      <c r="H922" s="144" t="s">
        <v>3704</v>
      </c>
      <c r="I922" s="144" t="s">
        <v>5321</v>
      </c>
      <c r="J922" s="144" t="s">
        <v>5314</v>
      </c>
      <c r="K922" s="144">
        <f t="shared" si="1036"/>
        <v>2.5</v>
      </c>
      <c r="L922" s="157">
        <v>5</v>
      </c>
      <c r="M922" s="171"/>
      <c r="N922" s="171">
        <v>0.1</v>
      </c>
      <c r="O922" s="171">
        <v>0.35</v>
      </c>
      <c r="P922" s="171"/>
      <c r="Q922" s="171"/>
      <c r="R922" s="171"/>
      <c r="S922" s="171">
        <v>0.5</v>
      </c>
      <c r="T922" s="171">
        <v>0.05</v>
      </c>
      <c r="U922" s="171"/>
      <c r="V922" s="171"/>
      <c r="W922" s="22">
        <v>2</v>
      </c>
      <c r="X922" s="29">
        <v>4417.055</v>
      </c>
      <c r="Y922" s="29">
        <v>8834.11</v>
      </c>
      <c r="Z922" s="36">
        <v>1551.1</v>
      </c>
      <c r="AA922" s="36">
        <f t="shared" si="1037"/>
        <v>2</v>
      </c>
      <c r="AB922" s="29"/>
      <c r="AC922" s="29" t="e">
        <f t="shared" si="1038"/>
        <v>#REF!</v>
      </c>
      <c r="AD922" s="29" t="e">
        <f t="shared" si="1039"/>
        <v>#REF!</v>
      </c>
      <c r="AE922" s="172" t="e">
        <f t="shared" si="1040"/>
        <v>#REF!</v>
      </c>
      <c r="AF922" s="28"/>
      <c r="AG922" s="24">
        <v>5</v>
      </c>
      <c r="AH922" s="173">
        <f t="shared" si="1041"/>
        <v>1</v>
      </c>
      <c r="AI922" s="173"/>
      <c r="AJ922" s="173">
        <f t="shared" si="1042"/>
        <v>4</v>
      </c>
      <c r="AK922" s="134">
        <f t="shared" si="1043"/>
        <v>2.5</v>
      </c>
      <c r="AL922" s="174">
        <f t="shared" ref="AL922:AU922" si="1065">M922</f>
        <v>0</v>
      </c>
      <c r="AM922" s="174">
        <f t="shared" si="1065"/>
        <v>0.1</v>
      </c>
      <c r="AN922" s="174">
        <f t="shared" si="1065"/>
        <v>0.35</v>
      </c>
      <c r="AO922" s="174">
        <f t="shared" si="1065"/>
        <v>0</v>
      </c>
      <c r="AP922" s="174">
        <f t="shared" si="1065"/>
        <v>0</v>
      </c>
      <c r="AQ922" s="174">
        <f t="shared" si="1065"/>
        <v>0</v>
      </c>
      <c r="AR922" s="174">
        <f t="shared" si="1065"/>
        <v>0.5</v>
      </c>
      <c r="AS922" s="174">
        <f t="shared" si="1065"/>
        <v>0.05</v>
      </c>
      <c r="AT922" s="174">
        <f t="shared" si="1065"/>
        <v>0</v>
      </c>
      <c r="AU922" s="174">
        <f t="shared" si="1065"/>
        <v>0</v>
      </c>
      <c r="AV922" s="175">
        <f t="shared" si="1045"/>
        <v>1</v>
      </c>
      <c r="AW922" s="176" t="e">
        <f>#REF!/1000</f>
        <v>#REF!</v>
      </c>
      <c r="AX922" s="176" t="e">
        <f>#REF!/1000</f>
        <v>#REF!</v>
      </c>
      <c r="AY922" s="176" t="e">
        <f>#REF!/1000</f>
        <v>#REF!</v>
      </c>
      <c r="AZ922" s="176" t="e">
        <f>#REF!/1000</f>
        <v>#REF!</v>
      </c>
      <c r="BA922" s="176" t="e">
        <f>#REF!/1000</f>
        <v>#REF!</v>
      </c>
      <c r="BB922" s="176" t="e">
        <f>#REF!/1000</f>
        <v>#REF!</v>
      </c>
      <c r="BC922" s="176" t="e">
        <f>#REF!/1000</f>
        <v>#REF!</v>
      </c>
      <c r="BD922" s="176" t="e">
        <f>#REF!/1000</f>
        <v>#REF!</v>
      </c>
      <c r="BE922" s="177" t="e">
        <f>#REF!/1000</f>
        <v>#REF!</v>
      </c>
      <c r="BF922" s="177" t="e">
        <f>#REF!/1000</f>
        <v>#REF!</v>
      </c>
      <c r="BG922" s="178" t="e">
        <f t="shared" si="1046"/>
        <v>#REF!</v>
      </c>
    </row>
    <row r="923" ht="16" customHeight="1" spans="1:59">
      <c r="A923" s="22">
        <v>917</v>
      </c>
      <c r="B923" s="39" t="s">
        <v>6814</v>
      </c>
      <c r="C923" s="68" t="s">
        <v>6815</v>
      </c>
      <c r="D923" s="22">
        <v>121</v>
      </c>
      <c r="E923" s="22">
        <v>2</v>
      </c>
      <c r="F923" s="144">
        <v>85032</v>
      </c>
      <c r="G923" s="144" t="s">
        <v>3704</v>
      </c>
      <c r="H923" s="144" t="s">
        <v>3704</v>
      </c>
      <c r="I923" s="144" t="s">
        <v>5321</v>
      </c>
      <c r="J923" s="144" t="s">
        <v>5314</v>
      </c>
      <c r="K923" s="144">
        <f t="shared" si="1036"/>
        <v>3</v>
      </c>
      <c r="L923" s="157">
        <v>6</v>
      </c>
      <c r="M923" s="171">
        <v>0.04</v>
      </c>
      <c r="N923" s="171">
        <v>0.15</v>
      </c>
      <c r="O923" s="171">
        <v>0.45</v>
      </c>
      <c r="P923" s="171">
        <v>0.02</v>
      </c>
      <c r="Q923" s="171"/>
      <c r="R923" s="171">
        <v>0.01</v>
      </c>
      <c r="S923" s="171">
        <v>0.25</v>
      </c>
      <c r="T923" s="171">
        <v>0.08</v>
      </c>
      <c r="U923" s="171"/>
      <c r="V923" s="171"/>
      <c r="W923" s="22">
        <v>2</v>
      </c>
      <c r="X923" s="29">
        <v>4251.805</v>
      </c>
      <c r="Y923" s="29">
        <v>8503.61</v>
      </c>
      <c r="Z923" s="36">
        <v>5262.84</v>
      </c>
      <c r="AA923" s="36">
        <f t="shared" si="1037"/>
        <v>2</v>
      </c>
      <c r="AB923" s="29"/>
      <c r="AC923" s="29" t="e">
        <f t="shared" si="1038"/>
        <v>#REF!</v>
      </c>
      <c r="AD923" s="29" t="e">
        <f t="shared" si="1039"/>
        <v>#REF!</v>
      </c>
      <c r="AE923" s="172" t="e">
        <f t="shared" si="1040"/>
        <v>#REF!</v>
      </c>
      <c r="AF923" s="28"/>
      <c r="AG923" s="24">
        <v>3</v>
      </c>
      <c r="AH923" s="173">
        <f t="shared" si="1041"/>
        <v>1</v>
      </c>
      <c r="AI923" s="173"/>
      <c r="AJ923" s="173">
        <f t="shared" si="1042"/>
        <v>2</v>
      </c>
      <c r="AK923" s="134">
        <f t="shared" si="1043"/>
        <v>3</v>
      </c>
      <c r="AL923" s="174">
        <f t="shared" ref="AL923:AU923" si="1066">M923</f>
        <v>0.04</v>
      </c>
      <c r="AM923" s="174">
        <f t="shared" si="1066"/>
        <v>0.15</v>
      </c>
      <c r="AN923" s="174">
        <f t="shared" si="1066"/>
        <v>0.45</v>
      </c>
      <c r="AO923" s="174">
        <f t="shared" si="1066"/>
        <v>0.02</v>
      </c>
      <c r="AP923" s="174">
        <f t="shared" si="1066"/>
        <v>0</v>
      </c>
      <c r="AQ923" s="174">
        <f t="shared" si="1066"/>
        <v>0.01</v>
      </c>
      <c r="AR923" s="174">
        <f t="shared" si="1066"/>
        <v>0.25</v>
      </c>
      <c r="AS923" s="174">
        <f t="shared" si="1066"/>
        <v>0.08</v>
      </c>
      <c r="AT923" s="174">
        <f t="shared" si="1066"/>
        <v>0</v>
      </c>
      <c r="AU923" s="174">
        <f t="shared" si="1066"/>
        <v>0</v>
      </c>
      <c r="AV923" s="175">
        <f t="shared" si="1045"/>
        <v>1</v>
      </c>
      <c r="AW923" s="176" t="e">
        <f>#REF!/1000</f>
        <v>#REF!</v>
      </c>
      <c r="AX923" s="176" t="e">
        <f>#REF!/1000</f>
        <v>#REF!</v>
      </c>
      <c r="AY923" s="176" t="e">
        <f>#REF!/1000</f>
        <v>#REF!</v>
      </c>
      <c r="AZ923" s="176" t="e">
        <f>#REF!/1000</f>
        <v>#REF!</v>
      </c>
      <c r="BA923" s="176" t="e">
        <f>#REF!/1000</f>
        <v>#REF!</v>
      </c>
      <c r="BB923" s="176" t="e">
        <f>#REF!/1000</f>
        <v>#REF!</v>
      </c>
      <c r="BC923" s="176" t="e">
        <f>#REF!/1000</f>
        <v>#REF!</v>
      </c>
      <c r="BD923" s="176" t="e">
        <f>#REF!/1000</f>
        <v>#REF!</v>
      </c>
      <c r="BE923" s="177" t="e">
        <f>#REF!/1000</f>
        <v>#REF!</v>
      </c>
      <c r="BF923" s="177" t="e">
        <f>#REF!/1000</f>
        <v>#REF!</v>
      </c>
      <c r="BG923" s="178" t="e">
        <f t="shared" si="1046"/>
        <v>#REF!</v>
      </c>
    </row>
    <row r="924" ht="16" customHeight="1" spans="1:59">
      <c r="A924" s="22">
        <v>918</v>
      </c>
      <c r="B924" s="39" t="s">
        <v>6816</v>
      </c>
      <c r="C924" s="68" t="s">
        <v>6817</v>
      </c>
      <c r="D924" s="22">
        <v>130</v>
      </c>
      <c r="E924" s="22">
        <v>1</v>
      </c>
      <c r="F924" s="144">
        <v>84465</v>
      </c>
      <c r="G924" s="144" t="s">
        <v>3704</v>
      </c>
      <c r="H924" s="144" t="s">
        <v>3704</v>
      </c>
      <c r="I924" s="144" t="s">
        <v>5321</v>
      </c>
      <c r="J924" s="144" t="s">
        <v>5314</v>
      </c>
      <c r="K924" s="144">
        <f t="shared" si="1036"/>
        <v>3</v>
      </c>
      <c r="L924" s="157">
        <v>3</v>
      </c>
      <c r="M924" s="171">
        <v>0.04</v>
      </c>
      <c r="N924" s="171">
        <v>0.15</v>
      </c>
      <c r="O924" s="171">
        <v>0.45</v>
      </c>
      <c r="P924" s="171">
        <v>0.02</v>
      </c>
      <c r="Q924" s="171"/>
      <c r="R924" s="171">
        <v>0.01</v>
      </c>
      <c r="S924" s="171">
        <v>0.25</v>
      </c>
      <c r="T924" s="171">
        <v>0.08</v>
      </c>
      <c r="U924" s="171"/>
      <c r="V924" s="171"/>
      <c r="W924" s="22">
        <v>1</v>
      </c>
      <c r="X924" s="29">
        <v>4251.55</v>
      </c>
      <c r="Y924" s="29">
        <v>4251.55</v>
      </c>
      <c r="Z924" s="36">
        <v>755.92</v>
      </c>
      <c r="AA924" s="36">
        <f t="shared" si="1037"/>
        <v>1</v>
      </c>
      <c r="AB924" s="29"/>
      <c r="AC924" s="29" t="e">
        <f t="shared" si="1038"/>
        <v>#REF!</v>
      </c>
      <c r="AD924" s="29" t="e">
        <f t="shared" si="1039"/>
        <v>#REF!</v>
      </c>
      <c r="AE924" s="172" t="e">
        <f t="shared" si="1040"/>
        <v>#REF!</v>
      </c>
      <c r="AF924" s="28"/>
      <c r="AG924" s="24">
        <v>3</v>
      </c>
      <c r="AH924" s="173">
        <f t="shared" si="1041"/>
        <v>1</v>
      </c>
      <c r="AI924" s="173"/>
      <c r="AJ924" s="173">
        <f t="shared" si="1042"/>
        <v>2</v>
      </c>
      <c r="AK924" s="134">
        <f t="shared" si="1043"/>
        <v>3</v>
      </c>
      <c r="AL924" s="174">
        <f t="shared" ref="AL924:AU924" si="1067">M924</f>
        <v>0.04</v>
      </c>
      <c r="AM924" s="174">
        <f t="shared" si="1067"/>
        <v>0.15</v>
      </c>
      <c r="AN924" s="174">
        <f t="shared" si="1067"/>
        <v>0.45</v>
      </c>
      <c r="AO924" s="174">
        <f t="shared" si="1067"/>
        <v>0.02</v>
      </c>
      <c r="AP924" s="174">
        <f t="shared" si="1067"/>
        <v>0</v>
      </c>
      <c r="AQ924" s="174">
        <f t="shared" si="1067"/>
        <v>0.01</v>
      </c>
      <c r="AR924" s="174">
        <f t="shared" si="1067"/>
        <v>0.25</v>
      </c>
      <c r="AS924" s="174">
        <f t="shared" si="1067"/>
        <v>0.08</v>
      </c>
      <c r="AT924" s="174">
        <f t="shared" si="1067"/>
        <v>0</v>
      </c>
      <c r="AU924" s="174">
        <f t="shared" si="1067"/>
        <v>0</v>
      </c>
      <c r="AV924" s="175">
        <f t="shared" si="1045"/>
        <v>1</v>
      </c>
      <c r="AW924" s="176" t="e">
        <f>#REF!/1000</f>
        <v>#REF!</v>
      </c>
      <c r="AX924" s="176" t="e">
        <f>#REF!/1000</f>
        <v>#REF!</v>
      </c>
      <c r="AY924" s="176" t="e">
        <f>#REF!/1000</f>
        <v>#REF!</v>
      </c>
      <c r="AZ924" s="176" t="e">
        <f>#REF!/1000</f>
        <v>#REF!</v>
      </c>
      <c r="BA924" s="176" t="e">
        <f>#REF!/1000</f>
        <v>#REF!</v>
      </c>
      <c r="BB924" s="176" t="e">
        <f>#REF!/1000</f>
        <v>#REF!</v>
      </c>
      <c r="BC924" s="176" t="e">
        <f>#REF!/1000</f>
        <v>#REF!</v>
      </c>
      <c r="BD924" s="176" t="e">
        <f>#REF!/1000</f>
        <v>#REF!</v>
      </c>
      <c r="BE924" s="177" t="e">
        <f>#REF!/1000</f>
        <v>#REF!</v>
      </c>
      <c r="BF924" s="177" t="e">
        <f>#REF!/1000</f>
        <v>#REF!</v>
      </c>
      <c r="BG924" s="178" t="e">
        <f t="shared" si="1046"/>
        <v>#REF!</v>
      </c>
    </row>
    <row r="925" ht="16" customHeight="1" spans="1:59">
      <c r="A925" s="22">
        <v>919</v>
      </c>
      <c r="B925" s="39" t="s">
        <v>6818</v>
      </c>
      <c r="C925" s="68" t="s">
        <v>6819</v>
      </c>
      <c r="D925" s="22">
        <v>130</v>
      </c>
      <c r="E925" s="22">
        <v>3</v>
      </c>
      <c r="F925" s="144">
        <v>84142</v>
      </c>
      <c r="G925" s="144" t="s">
        <v>3704</v>
      </c>
      <c r="H925" s="144" t="s">
        <v>3704</v>
      </c>
      <c r="I925" s="144" t="s">
        <v>5321</v>
      </c>
      <c r="J925" s="144" t="s">
        <v>5314</v>
      </c>
      <c r="K925" s="144">
        <f t="shared" si="1036"/>
        <v>0.1</v>
      </c>
      <c r="L925" s="157">
        <v>0.3</v>
      </c>
      <c r="M925" s="171"/>
      <c r="N925" s="171">
        <v>0.1</v>
      </c>
      <c r="O925" s="171">
        <v>0.1</v>
      </c>
      <c r="P925" s="171"/>
      <c r="Q925" s="171"/>
      <c r="R925" s="171">
        <v>0.8</v>
      </c>
      <c r="S925" s="171"/>
      <c r="T925" s="171"/>
      <c r="U925" s="171"/>
      <c r="V925" s="171"/>
      <c r="W925" s="22">
        <v>3</v>
      </c>
      <c r="X925" s="29">
        <v>4158.15333333333</v>
      </c>
      <c r="Y925" s="29">
        <v>12474.46</v>
      </c>
      <c r="Z925" s="36">
        <v>2222.07</v>
      </c>
      <c r="AA925" s="36">
        <f t="shared" si="1037"/>
        <v>3</v>
      </c>
      <c r="AB925" s="29"/>
      <c r="AC925" s="29" t="e">
        <f t="shared" si="1038"/>
        <v>#REF!</v>
      </c>
      <c r="AD925" s="29" t="e">
        <f t="shared" si="1039"/>
        <v>#REF!</v>
      </c>
      <c r="AE925" s="172" t="e">
        <f t="shared" si="1040"/>
        <v>#REF!</v>
      </c>
      <c r="AF925" s="28"/>
      <c r="AG925" s="24">
        <v>0.1</v>
      </c>
      <c r="AH925" s="173">
        <f t="shared" si="1041"/>
        <v>1</v>
      </c>
      <c r="AI925" s="173"/>
      <c r="AJ925" s="173">
        <f t="shared" si="1042"/>
        <v>-0.9</v>
      </c>
      <c r="AK925" s="134">
        <f t="shared" si="1043"/>
        <v>0.1</v>
      </c>
      <c r="AL925" s="174">
        <f t="shared" ref="AL925:AU925" si="1068">M925</f>
        <v>0</v>
      </c>
      <c r="AM925" s="174">
        <f t="shared" si="1068"/>
        <v>0.1</v>
      </c>
      <c r="AN925" s="174">
        <f t="shared" si="1068"/>
        <v>0.1</v>
      </c>
      <c r="AO925" s="174">
        <f t="shared" si="1068"/>
        <v>0</v>
      </c>
      <c r="AP925" s="174">
        <f t="shared" si="1068"/>
        <v>0</v>
      </c>
      <c r="AQ925" s="174">
        <f t="shared" si="1068"/>
        <v>0.8</v>
      </c>
      <c r="AR925" s="174">
        <f t="shared" si="1068"/>
        <v>0</v>
      </c>
      <c r="AS925" s="174">
        <f t="shared" si="1068"/>
        <v>0</v>
      </c>
      <c r="AT925" s="174">
        <f t="shared" si="1068"/>
        <v>0</v>
      </c>
      <c r="AU925" s="174">
        <f t="shared" si="1068"/>
        <v>0</v>
      </c>
      <c r="AV925" s="175">
        <f t="shared" si="1045"/>
        <v>1</v>
      </c>
      <c r="AW925" s="176" t="e">
        <f>#REF!/1000</f>
        <v>#REF!</v>
      </c>
      <c r="AX925" s="176" t="e">
        <f>#REF!/1000</f>
        <v>#REF!</v>
      </c>
      <c r="AY925" s="176" t="e">
        <f>#REF!/1000</f>
        <v>#REF!</v>
      </c>
      <c r="AZ925" s="176" t="e">
        <f>#REF!/1000</f>
        <v>#REF!</v>
      </c>
      <c r="BA925" s="176" t="e">
        <f>#REF!/1000</f>
        <v>#REF!</v>
      </c>
      <c r="BB925" s="176" t="e">
        <f>#REF!/1000</f>
        <v>#REF!</v>
      </c>
      <c r="BC925" s="176" t="e">
        <f>#REF!/1000</f>
        <v>#REF!</v>
      </c>
      <c r="BD925" s="176" t="e">
        <f>#REF!/1000</f>
        <v>#REF!</v>
      </c>
      <c r="BE925" s="177" t="e">
        <f>#REF!/1000</f>
        <v>#REF!</v>
      </c>
      <c r="BF925" s="177" t="e">
        <f>#REF!/1000</f>
        <v>#REF!</v>
      </c>
      <c r="BG925" s="178" t="e">
        <f t="shared" si="1046"/>
        <v>#REF!</v>
      </c>
    </row>
    <row r="926" ht="16" customHeight="1" spans="1:59">
      <c r="A926" s="22">
        <v>920</v>
      </c>
      <c r="B926" s="39" t="s">
        <v>6820</v>
      </c>
      <c r="C926" s="68" t="s">
        <v>6821</v>
      </c>
      <c r="D926" s="22">
        <v>130</v>
      </c>
      <c r="E926" s="22">
        <v>1</v>
      </c>
      <c r="F926" s="144">
        <v>84476</v>
      </c>
      <c r="G926" s="144" t="s">
        <v>3704</v>
      </c>
      <c r="H926" s="144" t="s">
        <v>3704</v>
      </c>
      <c r="I926" s="144" t="s">
        <v>5321</v>
      </c>
      <c r="J926" s="144" t="s">
        <v>5314</v>
      </c>
      <c r="K926" s="144">
        <f t="shared" si="1036"/>
        <v>0.3</v>
      </c>
      <c r="L926" s="157">
        <v>0.3</v>
      </c>
      <c r="M926" s="171">
        <v>0.5</v>
      </c>
      <c r="N926" s="171">
        <v>0.0333333333333333</v>
      </c>
      <c r="O926" s="171"/>
      <c r="P926" s="171">
        <v>0.233333333333333</v>
      </c>
      <c r="Q926" s="171"/>
      <c r="R926" s="171"/>
      <c r="S926" s="171">
        <v>0.1</v>
      </c>
      <c r="T926" s="171">
        <v>0.133333333333333</v>
      </c>
      <c r="U926" s="171"/>
      <c r="V926" s="171"/>
      <c r="W926" s="22">
        <v>1</v>
      </c>
      <c r="X926" s="29">
        <v>4030.34</v>
      </c>
      <c r="Y926" s="29">
        <v>4030.34</v>
      </c>
      <c r="Z926" s="36">
        <v>721.21</v>
      </c>
      <c r="AA926" s="36">
        <f t="shared" si="1037"/>
        <v>1</v>
      </c>
      <c r="AB926" s="29"/>
      <c r="AC926" s="29" t="e">
        <f t="shared" si="1038"/>
        <v>#REF!</v>
      </c>
      <c r="AD926" s="29" t="e">
        <f t="shared" si="1039"/>
        <v>#REF!</v>
      </c>
      <c r="AE926" s="172" t="e">
        <f t="shared" si="1040"/>
        <v>#REF!</v>
      </c>
      <c r="AF926" s="28"/>
      <c r="AG926" s="24">
        <v>0.3</v>
      </c>
      <c r="AH926" s="173">
        <f t="shared" si="1041"/>
        <v>0.999999999999999</v>
      </c>
      <c r="AI926" s="173"/>
      <c r="AJ926" s="173">
        <f t="shared" si="1042"/>
        <v>-0.699999999999999</v>
      </c>
      <c r="AK926" s="134">
        <f t="shared" si="1043"/>
        <v>0.3</v>
      </c>
      <c r="AL926" s="174">
        <f t="shared" ref="AL926:AU926" si="1069">M926</f>
        <v>0.5</v>
      </c>
      <c r="AM926" s="174">
        <f t="shared" si="1069"/>
        <v>0.0333333333333333</v>
      </c>
      <c r="AN926" s="174">
        <f t="shared" si="1069"/>
        <v>0</v>
      </c>
      <c r="AO926" s="174">
        <f t="shared" si="1069"/>
        <v>0.233333333333333</v>
      </c>
      <c r="AP926" s="174">
        <f t="shared" si="1069"/>
        <v>0</v>
      </c>
      <c r="AQ926" s="174">
        <f t="shared" si="1069"/>
        <v>0</v>
      </c>
      <c r="AR926" s="174">
        <f t="shared" si="1069"/>
        <v>0.1</v>
      </c>
      <c r="AS926" s="174">
        <f t="shared" si="1069"/>
        <v>0.133333333333333</v>
      </c>
      <c r="AT926" s="174">
        <f t="shared" si="1069"/>
        <v>0</v>
      </c>
      <c r="AU926" s="174">
        <f t="shared" si="1069"/>
        <v>0</v>
      </c>
      <c r="AV926" s="175">
        <f t="shared" si="1045"/>
        <v>0.999999999999999</v>
      </c>
      <c r="AW926" s="176" t="e">
        <f>#REF!/1000</f>
        <v>#REF!</v>
      </c>
      <c r="AX926" s="176" t="e">
        <f>#REF!/1000</f>
        <v>#REF!</v>
      </c>
      <c r="AY926" s="176" t="e">
        <f>#REF!/1000</f>
        <v>#REF!</v>
      </c>
      <c r="AZ926" s="176" t="e">
        <f>#REF!/1000</f>
        <v>#REF!</v>
      </c>
      <c r="BA926" s="176" t="e">
        <f>#REF!/1000</f>
        <v>#REF!</v>
      </c>
      <c r="BB926" s="176" t="e">
        <f>#REF!/1000</f>
        <v>#REF!</v>
      </c>
      <c r="BC926" s="176" t="e">
        <f>#REF!/1000</f>
        <v>#REF!</v>
      </c>
      <c r="BD926" s="176" t="e">
        <f>#REF!/1000</f>
        <v>#REF!</v>
      </c>
      <c r="BE926" s="177" t="e">
        <f>#REF!/1000</f>
        <v>#REF!</v>
      </c>
      <c r="BF926" s="177" t="e">
        <f>#REF!/1000</f>
        <v>#REF!</v>
      </c>
      <c r="BG926" s="178" t="e">
        <f t="shared" si="1046"/>
        <v>#REF!</v>
      </c>
    </row>
    <row r="927" ht="16" customHeight="1" spans="1:59">
      <c r="A927" s="22">
        <v>921</v>
      </c>
      <c r="B927" s="39" t="s">
        <v>6822</v>
      </c>
      <c r="C927" s="68" t="s">
        <v>6823</v>
      </c>
      <c r="D927" s="22">
        <v>208</v>
      </c>
      <c r="E927" s="22">
        <v>2</v>
      </c>
      <c r="F927" s="144">
        <v>2403315218</v>
      </c>
      <c r="G927" s="144" t="s">
        <v>3704</v>
      </c>
      <c r="H927" s="144" t="s">
        <v>3704</v>
      </c>
      <c r="I927" s="144" t="s">
        <v>5352</v>
      </c>
      <c r="J927" s="144" t="s">
        <v>5314</v>
      </c>
      <c r="K927" s="144">
        <f t="shared" si="1036"/>
        <v>2.5</v>
      </c>
      <c r="L927" s="157">
        <v>5</v>
      </c>
      <c r="M927" s="171"/>
      <c r="N927" s="171">
        <v>0.85</v>
      </c>
      <c r="O927" s="171">
        <v>0.05</v>
      </c>
      <c r="P927" s="171"/>
      <c r="Q927" s="171"/>
      <c r="R927" s="171">
        <v>0.1</v>
      </c>
      <c r="S927" s="171"/>
      <c r="T927" s="171"/>
      <c r="U927" s="171"/>
      <c r="V927" s="171"/>
      <c r="W927" s="22">
        <v>2</v>
      </c>
      <c r="X927" s="29">
        <v>3959.755</v>
      </c>
      <c r="Y927" s="29">
        <v>7919.51</v>
      </c>
      <c r="Z927" s="36">
        <v>1413.66</v>
      </c>
      <c r="AA927" s="36">
        <f t="shared" si="1037"/>
        <v>2</v>
      </c>
      <c r="AB927" s="29"/>
      <c r="AC927" s="29" t="e">
        <f t="shared" si="1038"/>
        <v>#REF!</v>
      </c>
      <c r="AD927" s="29" t="e">
        <f t="shared" si="1039"/>
        <v>#REF!</v>
      </c>
      <c r="AE927" s="172" t="e">
        <f t="shared" si="1040"/>
        <v>#REF!</v>
      </c>
      <c r="AF927" s="28"/>
      <c r="AG927" s="24">
        <v>5</v>
      </c>
      <c r="AH927" s="173">
        <f t="shared" si="1041"/>
        <v>1</v>
      </c>
      <c r="AI927" s="173"/>
      <c r="AJ927" s="173">
        <f t="shared" si="1042"/>
        <v>4</v>
      </c>
      <c r="AK927" s="134">
        <f t="shared" si="1043"/>
        <v>2.5</v>
      </c>
      <c r="AL927" s="174">
        <f t="shared" ref="AL927:AU927" si="1070">M927</f>
        <v>0</v>
      </c>
      <c r="AM927" s="174">
        <f t="shared" si="1070"/>
        <v>0.85</v>
      </c>
      <c r="AN927" s="174">
        <f t="shared" si="1070"/>
        <v>0.05</v>
      </c>
      <c r="AO927" s="174">
        <f t="shared" si="1070"/>
        <v>0</v>
      </c>
      <c r="AP927" s="174">
        <f t="shared" si="1070"/>
        <v>0</v>
      </c>
      <c r="AQ927" s="174">
        <f t="shared" si="1070"/>
        <v>0.1</v>
      </c>
      <c r="AR927" s="174">
        <f t="shared" si="1070"/>
        <v>0</v>
      </c>
      <c r="AS927" s="174">
        <f t="shared" si="1070"/>
        <v>0</v>
      </c>
      <c r="AT927" s="174">
        <f t="shared" si="1070"/>
        <v>0</v>
      </c>
      <c r="AU927" s="174">
        <f t="shared" si="1070"/>
        <v>0</v>
      </c>
      <c r="AV927" s="175">
        <f t="shared" si="1045"/>
        <v>1</v>
      </c>
      <c r="AW927" s="176" t="e">
        <f>#REF!/1000</f>
        <v>#REF!</v>
      </c>
      <c r="AX927" s="176" t="e">
        <f>#REF!/1000</f>
        <v>#REF!</v>
      </c>
      <c r="AY927" s="176" t="e">
        <f>#REF!/1000</f>
        <v>#REF!</v>
      </c>
      <c r="AZ927" s="176" t="e">
        <f>#REF!/1000</f>
        <v>#REF!</v>
      </c>
      <c r="BA927" s="176" t="e">
        <f>#REF!/1000</f>
        <v>#REF!</v>
      </c>
      <c r="BB927" s="176" t="e">
        <f>#REF!/1000</f>
        <v>#REF!</v>
      </c>
      <c r="BC927" s="176" t="e">
        <f>#REF!/1000</f>
        <v>#REF!</v>
      </c>
      <c r="BD927" s="176" t="e">
        <f>#REF!/1000</f>
        <v>#REF!</v>
      </c>
      <c r="BE927" s="177" t="e">
        <f>#REF!/1000</f>
        <v>#REF!</v>
      </c>
      <c r="BF927" s="177" t="e">
        <f>#REF!/1000</f>
        <v>#REF!</v>
      </c>
      <c r="BG927" s="178" t="e">
        <f t="shared" si="1046"/>
        <v>#REF!</v>
      </c>
    </row>
    <row r="928" ht="16" customHeight="1" spans="1:59">
      <c r="A928" s="22">
        <v>922</v>
      </c>
      <c r="B928" s="39" t="s">
        <v>6824</v>
      </c>
      <c r="C928" s="68" t="s">
        <v>6825</v>
      </c>
      <c r="D928" s="22">
        <v>145</v>
      </c>
      <c r="E928" s="22">
        <v>1</v>
      </c>
      <c r="F928" s="144">
        <v>2403315134</v>
      </c>
      <c r="G928" s="144" t="s">
        <v>3704</v>
      </c>
      <c r="H928" s="144" t="s">
        <v>3704</v>
      </c>
      <c r="I928" s="144" t="s">
        <v>5352</v>
      </c>
      <c r="J928" s="144" t="s">
        <v>5314</v>
      </c>
      <c r="K928" s="144">
        <f t="shared" si="1036"/>
        <v>15</v>
      </c>
      <c r="L928" s="157">
        <v>15</v>
      </c>
      <c r="M928" s="171"/>
      <c r="N928" s="171">
        <v>0.18</v>
      </c>
      <c r="O928" s="171">
        <v>0.6</v>
      </c>
      <c r="P928" s="171"/>
      <c r="Q928" s="171"/>
      <c r="R928" s="171">
        <v>0.05</v>
      </c>
      <c r="S928" s="171">
        <v>0.1</v>
      </c>
      <c r="T928" s="171">
        <v>0.07</v>
      </c>
      <c r="U928" s="171"/>
      <c r="V928" s="171"/>
      <c r="W928" s="22">
        <v>1</v>
      </c>
      <c r="X928" s="29">
        <v>3931.46</v>
      </c>
      <c r="Y928" s="29">
        <v>3931.46</v>
      </c>
      <c r="Z928" s="36">
        <v>1178.05</v>
      </c>
      <c r="AA928" s="36">
        <f t="shared" si="1037"/>
        <v>1</v>
      </c>
      <c r="AB928" s="29"/>
      <c r="AC928" s="29" t="e">
        <f t="shared" si="1038"/>
        <v>#REF!</v>
      </c>
      <c r="AD928" s="29" t="e">
        <f t="shared" si="1039"/>
        <v>#REF!</v>
      </c>
      <c r="AE928" s="172" t="e">
        <f t="shared" si="1040"/>
        <v>#REF!</v>
      </c>
      <c r="AF928" s="28"/>
      <c r="AG928" s="24">
        <v>15</v>
      </c>
      <c r="AH928" s="173">
        <f t="shared" si="1041"/>
        <v>1</v>
      </c>
      <c r="AI928" s="173"/>
      <c r="AJ928" s="173">
        <f t="shared" si="1042"/>
        <v>14</v>
      </c>
      <c r="AK928" s="134">
        <f t="shared" si="1043"/>
        <v>15</v>
      </c>
      <c r="AL928" s="174">
        <f t="shared" ref="AL928:AU928" si="1071">M928</f>
        <v>0</v>
      </c>
      <c r="AM928" s="174">
        <f t="shared" si="1071"/>
        <v>0.18</v>
      </c>
      <c r="AN928" s="174">
        <f t="shared" si="1071"/>
        <v>0.6</v>
      </c>
      <c r="AO928" s="174">
        <f t="shared" si="1071"/>
        <v>0</v>
      </c>
      <c r="AP928" s="174">
        <f t="shared" si="1071"/>
        <v>0</v>
      </c>
      <c r="AQ928" s="174">
        <f t="shared" si="1071"/>
        <v>0.05</v>
      </c>
      <c r="AR928" s="174">
        <f t="shared" si="1071"/>
        <v>0.1</v>
      </c>
      <c r="AS928" s="174">
        <f t="shared" si="1071"/>
        <v>0.07</v>
      </c>
      <c r="AT928" s="174">
        <f t="shared" si="1071"/>
        <v>0</v>
      </c>
      <c r="AU928" s="174">
        <f t="shared" si="1071"/>
        <v>0</v>
      </c>
      <c r="AV928" s="175">
        <f t="shared" si="1045"/>
        <v>1</v>
      </c>
      <c r="AW928" s="176" t="e">
        <f>#REF!/1000</f>
        <v>#REF!</v>
      </c>
      <c r="AX928" s="176" t="e">
        <f>#REF!/1000</f>
        <v>#REF!</v>
      </c>
      <c r="AY928" s="176" t="e">
        <f>#REF!/1000</f>
        <v>#REF!</v>
      </c>
      <c r="AZ928" s="176" t="e">
        <f>#REF!/1000</f>
        <v>#REF!</v>
      </c>
      <c r="BA928" s="176" t="e">
        <f>#REF!/1000</f>
        <v>#REF!</v>
      </c>
      <c r="BB928" s="176" t="e">
        <f>#REF!/1000</f>
        <v>#REF!</v>
      </c>
      <c r="BC928" s="176" t="e">
        <f>#REF!/1000</f>
        <v>#REF!</v>
      </c>
      <c r="BD928" s="176" t="e">
        <f>#REF!/1000</f>
        <v>#REF!</v>
      </c>
      <c r="BE928" s="177" t="e">
        <f>#REF!/1000</f>
        <v>#REF!</v>
      </c>
      <c r="BF928" s="177" t="e">
        <f>#REF!/1000</f>
        <v>#REF!</v>
      </c>
      <c r="BG928" s="178" t="e">
        <f t="shared" si="1046"/>
        <v>#REF!</v>
      </c>
    </row>
    <row r="929" ht="16" customHeight="1" spans="1:59">
      <c r="A929" s="22">
        <v>923</v>
      </c>
      <c r="B929" s="39" t="s">
        <v>1373</v>
      </c>
      <c r="C929" s="68" t="s">
        <v>1374</v>
      </c>
      <c r="D929" s="22">
        <v>208</v>
      </c>
      <c r="E929" s="22">
        <v>1</v>
      </c>
      <c r="F929" s="144">
        <v>2403315063</v>
      </c>
      <c r="G929" s="144" t="s">
        <v>3704</v>
      </c>
      <c r="H929" s="144" t="s">
        <v>3704</v>
      </c>
      <c r="I929" s="144" t="s">
        <v>5352</v>
      </c>
      <c r="J929" s="144" t="s">
        <v>5314</v>
      </c>
      <c r="K929" s="144">
        <f t="shared" si="1036"/>
        <v>0.5</v>
      </c>
      <c r="L929" s="157">
        <v>0.5</v>
      </c>
      <c r="M929" s="171"/>
      <c r="N929" s="171">
        <v>0.7</v>
      </c>
      <c r="O929" s="171">
        <v>0.24</v>
      </c>
      <c r="P929" s="171"/>
      <c r="Q929" s="171"/>
      <c r="R929" s="171"/>
      <c r="S929" s="171">
        <v>0.06</v>
      </c>
      <c r="T929" s="171"/>
      <c r="U929" s="171"/>
      <c r="V929" s="171"/>
      <c r="W929" s="22">
        <v>1</v>
      </c>
      <c r="X929" s="29">
        <v>3928.31</v>
      </c>
      <c r="Y929" s="29">
        <v>3928.31</v>
      </c>
      <c r="Z929" s="36">
        <v>2601.53</v>
      </c>
      <c r="AA929" s="36">
        <f t="shared" si="1037"/>
        <v>1</v>
      </c>
      <c r="AB929" s="29"/>
      <c r="AC929" s="29" t="e">
        <f t="shared" si="1038"/>
        <v>#REF!</v>
      </c>
      <c r="AD929" s="29" t="e">
        <f t="shared" si="1039"/>
        <v>#REF!</v>
      </c>
      <c r="AE929" s="172" t="e">
        <f t="shared" si="1040"/>
        <v>#REF!</v>
      </c>
      <c r="AF929" s="28"/>
      <c r="AG929" s="24">
        <v>0.5</v>
      </c>
      <c r="AH929" s="173">
        <f t="shared" si="1041"/>
        <v>1</v>
      </c>
      <c r="AI929" s="173"/>
      <c r="AJ929" s="173">
        <f t="shared" si="1042"/>
        <v>-0.5</v>
      </c>
      <c r="AK929" s="134">
        <f t="shared" si="1043"/>
        <v>0.5</v>
      </c>
      <c r="AL929" s="174">
        <f t="shared" ref="AL929:AU929" si="1072">M929</f>
        <v>0</v>
      </c>
      <c r="AM929" s="174">
        <f t="shared" si="1072"/>
        <v>0.7</v>
      </c>
      <c r="AN929" s="174">
        <f t="shared" si="1072"/>
        <v>0.24</v>
      </c>
      <c r="AO929" s="174">
        <f t="shared" si="1072"/>
        <v>0</v>
      </c>
      <c r="AP929" s="174">
        <f t="shared" si="1072"/>
        <v>0</v>
      </c>
      <c r="AQ929" s="174">
        <f t="shared" si="1072"/>
        <v>0</v>
      </c>
      <c r="AR929" s="174">
        <f t="shared" si="1072"/>
        <v>0.06</v>
      </c>
      <c r="AS929" s="174">
        <f t="shared" si="1072"/>
        <v>0</v>
      </c>
      <c r="AT929" s="174">
        <f t="shared" si="1072"/>
        <v>0</v>
      </c>
      <c r="AU929" s="174">
        <f t="shared" si="1072"/>
        <v>0</v>
      </c>
      <c r="AV929" s="175">
        <f t="shared" si="1045"/>
        <v>1</v>
      </c>
      <c r="AW929" s="176" t="e">
        <f>#REF!/1000</f>
        <v>#REF!</v>
      </c>
      <c r="AX929" s="176" t="e">
        <f>#REF!/1000</f>
        <v>#REF!</v>
      </c>
      <c r="AY929" s="176" t="e">
        <f>#REF!/1000</f>
        <v>#REF!</v>
      </c>
      <c r="AZ929" s="176" t="e">
        <f>#REF!/1000</f>
        <v>#REF!</v>
      </c>
      <c r="BA929" s="176" t="e">
        <f>#REF!/1000</f>
        <v>#REF!</v>
      </c>
      <c r="BB929" s="176" t="e">
        <f>#REF!/1000</f>
        <v>#REF!</v>
      </c>
      <c r="BC929" s="176" t="e">
        <f>#REF!/1000</f>
        <v>#REF!</v>
      </c>
      <c r="BD929" s="176" t="e">
        <f>#REF!/1000</f>
        <v>#REF!</v>
      </c>
      <c r="BE929" s="177" t="e">
        <f>#REF!/1000</f>
        <v>#REF!</v>
      </c>
      <c r="BF929" s="177" t="e">
        <f>#REF!/1000</f>
        <v>#REF!</v>
      </c>
      <c r="BG929" s="178" t="e">
        <f t="shared" si="1046"/>
        <v>#REF!</v>
      </c>
    </row>
    <row r="930" ht="16" customHeight="1" spans="1:59">
      <c r="A930" s="22">
        <v>924</v>
      </c>
      <c r="B930" s="39" t="s">
        <v>6826</v>
      </c>
      <c r="C930" s="68" t="s">
        <v>6827</v>
      </c>
      <c r="D930" s="22">
        <v>130</v>
      </c>
      <c r="E930" s="22">
        <v>1</v>
      </c>
      <c r="F930" s="144">
        <v>84020</v>
      </c>
      <c r="G930" s="144" t="s">
        <v>3704</v>
      </c>
      <c r="H930" s="144" t="s">
        <v>3704</v>
      </c>
      <c r="I930" s="144" t="s">
        <v>5321</v>
      </c>
      <c r="J930" s="144" t="s">
        <v>5314</v>
      </c>
      <c r="K930" s="144">
        <f t="shared" si="1036"/>
        <v>5</v>
      </c>
      <c r="L930" s="157">
        <v>5</v>
      </c>
      <c r="M930" s="171"/>
      <c r="N930" s="171">
        <v>0.85</v>
      </c>
      <c r="O930" s="171">
        <v>0.05</v>
      </c>
      <c r="P930" s="171"/>
      <c r="Q930" s="171"/>
      <c r="R930" s="171">
        <v>0.1</v>
      </c>
      <c r="S930" s="171"/>
      <c r="T930" s="171"/>
      <c r="U930" s="171"/>
      <c r="V930" s="171"/>
      <c r="W930" s="22">
        <v>1</v>
      </c>
      <c r="X930" s="29">
        <v>3900.68</v>
      </c>
      <c r="Y930" s="29">
        <v>3900.68</v>
      </c>
      <c r="Z930" s="36">
        <v>697.01</v>
      </c>
      <c r="AA930" s="36">
        <f t="shared" si="1037"/>
        <v>1</v>
      </c>
      <c r="AB930" s="29"/>
      <c r="AC930" s="29" t="e">
        <f t="shared" si="1038"/>
        <v>#REF!</v>
      </c>
      <c r="AD930" s="29" t="e">
        <f t="shared" si="1039"/>
        <v>#REF!</v>
      </c>
      <c r="AE930" s="172" t="e">
        <f t="shared" si="1040"/>
        <v>#REF!</v>
      </c>
      <c r="AF930" s="28"/>
      <c r="AG930" s="24">
        <v>5</v>
      </c>
      <c r="AH930" s="173">
        <f t="shared" si="1041"/>
        <v>1</v>
      </c>
      <c r="AI930" s="173"/>
      <c r="AJ930" s="173">
        <f t="shared" si="1042"/>
        <v>4</v>
      </c>
      <c r="AK930" s="134">
        <f t="shared" si="1043"/>
        <v>5</v>
      </c>
      <c r="AL930" s="174">
        <f t="shared" ref="AL930:AU930" si="1073">M930</f>
        <v>0</v>
      </c>
      <c r="AM930" s="174">
        <f t="shared" si="1073"/>
        <v>0.85</v>
      </c>
      <c r="AN930" s="174">
        <f t="shared" si="1073"/>
        <v>0.05</v>
      </c>
      <c r="AO930" s="174">
        <f t="shared" si="1073"/>
        <v>0</v>
      </c>
      <c r="AP930" s="174">
        <f t="shared" si="1073"/>
        <v>0</v>
      </c>
      <c r="AQ930" s="174">
        <f t="shared" si="1073"/>
        <v>0.1</v>
      </c>
      <c r="AR930" s="174">
        <f t="shared" si="1073"/>
        <v>0</v>
      </c>
      <c r="AS930" s="174">
        <f t="shared" si="1073"/>
        <v>0</v>
      </c>
      <c r="AT930" s="174">
        <f t="shared" si="1073"/>
        <v>0</v>
      </c>
      <c r="AU930" s="174">
        <f t="shared" si="1073"/>
        <v>0</v>
      </c>
      <c r="AV930" s="175">
        <f t="shared" si="1045"/>
        <v>1</v>
      </c>
      <c r="AW930" s="176" t="e">
        <f>#REF!/1000</f>
        <v>#REF!</v>
      </c>
      <c r="AX930" s="176" t="e">
        <f>#REF!/1000</f>
        <v>#REF!</v>
      </c>
      <c r="AY930" s="176" t="e">
        <f>#REF!/1000</f>
        <v>#REF!</v>
      </c>
      <c r="AZ930" s="176" t="e">
        <f>#REF!/1000</f>
        <v>#REF!</v>
      </c>
      <c r="BA930" s="176" t="e">
        <f>#REF!/1000</f>
        <v>#REF!</v>
      </c>
      <c r="BB930" s="176" t="e">
        <f>#REF!/1000</f>
        <v>#REF!</v>
      </c>
      <c r="BC930" s="176" t="e">
        <f>#REF!/1000</f>
        <v>#REF!</v>
      </c>
      <c r="BD930" s="176" t="e">
        <f>#REF!/1000</f>
        <v>#REF!</v>
      </c>
      <c r="BE930" s="177" t="e">
        <f>#REF!/1000</f>
        <v>#REF!</v>
      </c>
      <c r="BF930" s="177" t="e">
        <f>#REF!/1000</f>
        <v>#REF!</v>
      </c>
      <c r="BG930" s="178" t="e">
        <f t="shared" si="1046"/>
        <v>#REF!</v>
      </c>
    </row>
    <row r="931" ht="16" customHeight="1" spans="1:59">
      <c r="A931" s="22">
        <v>925</v>
      </c>
      <c r="B931" s="39" t="s">
        <v>6828</v>
      </c>
      <c r="C931" s="68" t="s">
        <v>6829</v>
      </c>
      <c r="D931" s="22">
        <v>178</v>
      </c>
      <c r="E931" s="22">
        <v>1</v>
      </c>
      <c r="F931" s="144">
        <v>85037</v>
      </c>
      <c r="G931" s="144" t="s">
        <v>3704</v>
      </c>
      <c r="H931" s="144" t="s">
        <v>3704</v>
      </c>
      <c r="I931" s="144" t="s">
        <v>5321</v>
      </c>
      <c r="J931" s="144" t="s">
        <v>5314</v>
      </c>
      <c r="K931" s="144">
        <f t="shared" si="1036"/>
        <v>5</v>
      </c>
      <c r="L931" s="157">
        <v>5</v>
      </c>
      <c r="M931" s="171"/>
      <c r="N931" s="171">
        <v>0.85</v>
      </c>
      <c r="O931" s="171">
        <v>0.05</v>
      </c>
      <c r="P931" s="171"/>
      <c r="Q931" s="171"/>
      <c r="R931" s="171">
        <v>0.1</v>
      </c>
      <c r="S931" s="171"/>
      <c r="T931" s="171"/>
      <c r="U931" s="171"/>
      <c r="V931" s="171"/>
      <c r="W931" s="22">
        <v>1</v>
      </c>
      <c r="X931" s="29">
        <v>3828.69</v>
      </c>
      <c r="Y931" s="29">
        <v>3828.69</v>
      </c>
      <c r="Z931" s="36">
        <v>1169.52</v>
      </c>
      <c r="AA931" s="36">
        <f t="shared" si="1037"/>
        <v>1</v>
      </c>
      <c r="AB931" s="29"/>
      <c r="AC931" s="29" t="e">
        <f t="shared" si="1038"/>
        <v>#REF!</v>
      </c>
      <c r="AD931" s="29" t="e">
        <f t="shared" si="1039"/>
        <v>#REF!</v>
      </c>
      <c r="AE931" s="172" t="e">
        <f t="shared" si="1040"/>
        <v>#REF!</v>
      </c>
      <c r="AF931" s="28"/>
      <c r="AG931" s="24">
        <v>5</v>
      </c>
      <c r="AH931" s="173">
        <f t="shared" si="1041"/>
        <v>1</v>
      </c>
      <c r="AI931" s="173"/>
      <c r="AJ931" s="173">
        <f t="shared" si="1042"/>
        <v>4</v>
      </c>
      <c r="AK931" s="134">
        <f t="shared" si="1043"/>
        <v>5</v>
      </c>
      <c r="AL931" s="174">
        <f t="shared" ref="AL931:AU931" si="1074">M931</f>
        <v>0</v>
      </c>
      <c r="AM931" s="174">
        <f t="shared" si="1074"/>
        <v>0.85</v>
      </c>
      <c r="AN931" s="174">
        <f t="shared" si="1074"/>
        <v>0.05</v>
      </c>
      <c r="AO931" s="174">
        <f t="shared" si="1074"/>
        <v>0</v>
      </c>
      <c r="AP931" s="174">
        <f t="shared" si="1074"/>
        <v>0</v>
      </c>
      <c r="AQ931" s="174">
        <f t="shared" si="1074"/>
        <v>0.1</v>
      </c>
      <c r="AR931" s="174">
        <f t="shared" si="1074"/>
        <v>0</v>
      </c>
      <c r="AS931" s="174">
        <f t="shared" si="1074"/>
        <v>0</v>
      </c>
      <c r="AT931" s="174">
        <f t="shared" si="1074"/>
        <v>0</v>
      </c>
      <c r="AU931" s="174">
        <f t="shared" si="1074"/>
        <v>0</v>
      </c>
      <c r="AV931" s="175">
        <f t="shared" si="1045"/>
        <v>1</v>
      </c>
      <c r="AW931" s="176" t="e">
        <f>#REF!/1000</f>
        <v>#REF!</v>
      </c>
      <c r="AX931" s="176" t="e">
        <f>#REF!/1000</f>
        <v>#REF!</v>
      </c>
      <c r="AY931" s="176" t="e">
        <f>#REF!/1000</f>
        <v>#REF!</v>
      </c>
      <c r="AZ931" s="176" t="e">
        <f>#REF!/1000</f>
        <v>#REF!</v>
      </c>
      <c r="BA931" s="176" t="e">
        <f>#REF!/1000</f>
        <v>#REF!</v>
      </c>
      <c r="BB931" s="176" t="e">
        <f>#REF!/1000</f>
        <v>#REF!</v>
      </c>
      <c r="BC931" s="176" t="e">
        <f>#REF!/1000</f>
        <v>#REF!</v>
      </c>
      <c r="BD931" s="176" t="e">
        <f>#REF!/1000</f>
        <v>#REF!</v>
      </c>
      <c r="BE931" s="177" t="e">
        <f>#REF!/1000</f>
        <v>#REF!</v>
      </c>
      <c r="BF931" s="177" t="e">
        <f>#REF!/1000</f>
        <v>#REF!</v>
      </c>
      <c r="BG931" s="178" t="e">
        <f t="shared" si="1046"/>
        <v>#REF!</v>
      </c>
    </row>
    <row r="932" ht="16" customHeight="1" spans="1:59">
      <c r="A932" s="22">
        <v>926</v>
      </c>
      <c r="B932" s="39" t="s">
        <v>6830</v>
      </c>
      <c r="C932" s="68" t="s">
        <v>6831</v>
      </c>
      <c r="D932" s="22">
        <v>130</v>
      </c>
      <c r="E932" s="22">
        <v>1</v>
      </c>
      <c r="F932" s="144">
        <v>84025</v>
      </c>
      <c r="G932" s="144" t="s">
        <v>3704</v>
      </c>
      <c r="H932" s="144" t="s">
        <v>3704</v>
      </c>
      <c r="I932" s="144" t="s">
        <v>5321</v>
      </c>
      <c r="J932" s="144" t="s">
        <v>5314</v>
      </c>
      <c r="K932" s="144">
        <f t="shared" si="1036"/>
        <v>2.5</v>
      </c>
      <c r="L932" s="157">
        <v>2.5</v>
      </c>
      <c r="M932" s="171"/>
      <c r="N932" s="171">
        <v>0.85</v>
      </c>
      <c r="O932" s="171">
        <v>0.05</v>
      </c>
      <c r="P932" s="171"/>
      <c r="Q932" s="171"/>
      <c r="R932" s="171">
        <v>0.1</v>
      </c>
      <c r="S932" s="171"/>
      <c r="T932" s="171"/>
      <c r="U932" s="171"/>
      <c r="V932" s="171"/>
      <c r="W932" s="22">
        <v>1</v>
      </c>
      <c r="X932" s="29">
        <v>3803.72</v>
      </c>
      <c r="Y932" s="29">
        <v>3803.72</v>
      </c>
      <c r="Z932" s="36">
        <v>687.2</v>
      </c>
      <c r="AA932" s="36">
        <f t="shared" si="1037"/>
        <v>1</v>
      </c>
      <c r="AB932" s="29"/>
      <c r="AC932" s="29" t="e">
        <f t="shared" si="1038"/>
        <v>#REF!</v>
      </c>
      <c r="AD932" s="29" t="e">
        <f t="shared" si="1039"/>
        <v>#REF!</v>
      </c>
      <c r="AE932" s="172" t="e">
        <f t="shared" si="1040"/>
        <v>#REF!</v>
      </c>
      <c r="AF932" s="28"/>
      <c r="AG932" s="24">
        <v>5</v>
      </c>
      <c r="AH932" s="173">
        <f t="shared" si="1041"/>
        <v>1</v>
      </c>
      <c r="AI932" s="173"/>
      <c r="AJ932" s="173">
        <f t="shared" si="1042"/>
        <v>4</v>
      </c>
      <c r="AK932" s="134">
        <f t="shared" si="1043"/>
        <v>2.5</v>
      </c>
      <c r="AL932" s="174">
        <f t="shared" ref="AL932:AU932" si="1075">M932</f>
        <v>0</v>
      </c>
      <c r="AM932" s="174">
        <f t="shared" si="1075"/>
        <v>0.85</v>
      </c>
      <c r="AN932" s="174">
        <f t="shared" si="1075"/>
        <v>0.05</v>
      </c>
      <c r="AO932" s="174">
        <f t="shared" si="1075"/>
        <v>0</v>
      </c>
      <c r="AP932" s="174">
        <f t="shared" si="1075"/>
        <v>0</v>
      </c>
      <c r="AQ932" s="174">
        <f t="shared" si="1075"/>
        <v>0.1</v>
      </c>
      <c r="AR932" s="174">
        <f t="shared" si="1075"/>
        <v>0</v>
      </c>
      <c r="AS932" s="174">
        <f t="shared" si="1075"/>
        <v>0</v>
      </c>
      <c r="AT932" s="174">
        <f t="shared" si="1075"/>
        <v>0</v>
      </c>
      <c r="AU932" s="174">
        <f t="shared" si="1075"/>
        <v>0</v>
      </c>
      <c r="AV932" s="175">
        <f t="shared" si="1045"/>
        <v>1</v>
      </c>
      <c r="AW932" s="176" t="e">
        <f>#REF!/1000</f>
        <v>#REF!</v>
      </c>
      <c r="AX932" s="176" t="e">
        <f>#REF!/1000</f>
        <v>#REF!</v>
      </c>
      <c r="AY932" s="176" t="e">
        <f>#REF!/1000</f>
        <v>#REF!</v>
      </c>
      <c r="AZ932" s="176" t="e">
        <f>#REF!/1000</f>
        <v>#REF!</v>
      </c>
      <c r="BA932" s="176" t="e">
        <f>#REF!/1000</f>
        <v>#REF!</v>
      </c>
      <c r="BB932" s="176" t="e">
        <f>#REF!/1000</f>
        <v>#REF!</v>
      </c>
      <c r="BC932" s="176" t="e">
        <f>#REF!/1000</f>
        <v>#REF!</v>
      </c>
      <c r="BD932" s="176" t="e">
        <f>#REF!/1000</f>
        <v>#REF!</v>
      </c>
      <c r="BE932" s="177" t="e">
        <f>#REF!/1000</f>
        <v>#REF!</v>
      </c>
      <c r="BF932" s="177" t="e">
        <f>#REF!/1000</f>
        <v>#REF!</v>
      </c>
      <c r="BG932" s="178" t="e">
        <f t="shared" si="1046"/>
        <v>#REF!</v>
      </c>
    </row>
    <row r="933" ht="16" customHeight="1" spans="1:59">
      <c r="A933" s="22">
        <v>927</v>
      </c>
      <c r="B933" s="39" t="s">
        <v>6830</v>
      </c>
      <c r="C933" s="68" t="s">
        <v>6831</v>
      </c>
      <c r="D933" s="22">
        <v>208</v>
      </c>
      <c r="E933" s="22">
        <v>1</v>
      </c>
      <c r="F933" s="144">
        <v>2403314781</v>
      </c>
      <c r="G933" s="144" t="s">
        <v>3704</v>
      </c>
      <c r="H933" s="144" t="s">
        <v>3704</v>
      </c>
      <c r="I933" s="144" t="s">
        <v>5352</v>
      </c>
      <c r="J933" s="144" t="s">
        <v>5314</v>
      </c>
      <c r="K933" s="144">
        <f t="shared" si="1036"/>
        <v>2.5</v>
      </c>
      <c r="L933" s="157">
        <v>2.5</v>
      </c>
      <c r="M933" s="171"/>
      <c r="N933" s="171">
        <v>0.85</v>
      </c>
      <c r="O933" s="171">
        <v>0.05</v>
      </c>
      <c r="P933" s="171"/>
      <c r="Q933" s="171"/>
      <c r="R933" s="171">
        <v>0.1</v>
      </c>
      <c r="S933" s="171"/>
      <c r="T933" s="171"/>
      <c r="U933" s="171"/>
      <c r="V933" s="171"/>
      <c r="W933" s="22">
        <v>1</v>
      </c>
      <c r="X933" s="29">
        <v>3803.72</v>
      </c>
      <c r="Y933" s="29">
        <v>3803.72</v>
      </c>
      <c r="Z933" s="36">
        <v>682.22</v>
      </c>
      <c r="AA933" s="36">
        <f t="shared" si="1037"/>
        <v>1</v>
      </c>
      <c r="AB933" s="29"/>
      <c r="AC933" s="29" t="e">
        <f t="shared" si="1038"/>
        <v>#REF!</v>
      </c>
      <c r="AD933" s="29" t="e">
        <f t="shared" si="1039"/>
        <v>#REF!</v>
      </c>
      <c r="AE933" s="172" t="e">
        <f t="shared" si="1040"/>
        <v>#REF!</v>
      </c>
      <c r="AF933" s="28"/>
      <c r="AG933" s="24">
        <v>5</v>
      </c>
      <c r="AH933" s="173">
        <f t="shared" si="1041"/>
        <v>1</v>
      </c>
      <c r="AI933" s="173"/>
      <c r="AJ933" s="173">
        <f t="shared" si="1042"/>
        <v>4</v>
      </c>
      <c r="AK933" s="134">
        <f t="shared" si="1043"/>
        <v>2.5</v>
      </c>
      <c r="AL933" s="174">
        <f t="shared" ref="AL933:AU933" si="1076">M933</f>
        <v>0</v>
      </c>
      <c r="AM933" s="174">
        <f t="shared" si="1076"/>
        <v>0.85</v>
      </c>
      <c r="AN933" s="174">
        <f t="shared" si="1076"/>
        <v>0.05</v>
      </c>
      <c r="AO933" s="174">
        <f t="shared" si="1076"/>
        <v>0</v>
      </c>
      <c r="AP933" s="174">
        <f t="shared" si="1076"/>
        <v>0</v>
      </c>
      <c r="AQ933" s="174">
        <f t="shared" si="1076"/>
        <v>0.1</v>
      </c>
      <c r="AR933" s="174">
        <f t="shared" si="1076"/>
        <v>0</v>
      </c>
      <c r="AS933" s="174">
        <f t="shared" si="1076"/>
        <v>0</v>
      </c>
      <c r="AT933" s="174">
        <f t="shared" si="1076"/>
        <v>0</v>
      </c>
      <c r="AU933" s="174">
        <f t="shared" si="1076"/>
        <v>0</v>
      </c>
      <c r="AV933" s="175">
        <f t="shared" si="1045"/>
        <v>1</v>
      </c>
      <c r="AW933" s="176" t="e">
        <f>#REF!/1000</f>
        <v>#REF!</v>
      </c>
      <c r="AX933" s="176" t="e">
        <f>#REF!/1000</f>
        <v>#REF!</v>
      </c>
      <c r="AY933" s="176" t="e">
        <f>#REF!/1000</f>
        <v>#REF!</v>
      </c>
      <c r="AZ933" s="176" t="e">
        <f>#REF!/1000</f>
        <v>#REF!</v>
      </c>
      <c r="BA933" s="176" t="e">
        <f>#REF!/1000</f>
        <v>#REF!</v>
      </c>
      <c r="BB933" s="176" t="e">
        <f>#REF!/1000</f>
        <v>#REF!</v>
      </c>
      <c r="BC933" s="176" t="e">
        <f>#REF!/1000</f>
        <v>#REF!</v>
      </c>
      <c r="BD933" s="176" t="e">
        <f>#REF!/1000</f>
        <v>#REF!</v>
      </c>
      <c r="BE933" s="177" t="e">
        <f>#REF!/1000</f>
        <v>#REF!</v>
      </c>
      <c r="BF933" s="177" t="e">
        <f>#REF!/1000</f>
        <v>#REF!</v>
      </c>
      <c r="BG933" s="178" t="e">
        <f t="shared" si="1046"/>
        <v>#REF!</v>
      </c>
    </row>
    <row r="934" ht="16" customHeight="1" spans="1:59">
      <c r="A934" s="22">
        <v>928</v>
      </c>
      <c r="B934" s="39" t="s">
        <v>6832</v>
      </c>
      <c r="C934" s="68" t="s">
        <v>6833</v>
      </c>
      <c r="D934" s="22">
        <v>130</v>
      </c>
      <c r="E934" s="22">
        <v>1</v>
      </c>
      <c r="F934" s="144">
        <v>84449</v>
      </c>
      <c r="G934" s="144" t="s">
        <v>3704</v>
      </c>
      <c r="H934" s="144" t="s">
        <v>3704</v>
      </c>
      <c r="I934" s="144" t="s">
        <v>5321</v>
      </c>
      <c r="J934" s="144" t="s">
        <v>5314</v>
      </c>
      <c r="K934" s="144">
        <f t="shared" si="1036"/>
        <v>3</v>
      </c>
      <c r="L934" s="157">
        <v>3</v>
      </c>
      <c r="M934" s="171">
        <v>0.04</v>
      </c>
      <c r="N934" s="171">
        <v>0.15</v>
      </c>
      <c r="O934" s="171">
        <v>0.45</v>
      </c>
      <c r="P934" s="171">
        <v>0.02</v>
      </c>
      <c r="Q934" s="171"/>
      <c r="R934" s="171">
        <v>0.01</v>
      </c>
      <c r="S934" s="171">
        <v>0.25</v>
      </c>
      <c r="T934" s="171">
        <v>0.08</v>
      </c>
      <c r="U934" s="171"/>
      <c r="V934" s="171"/>
      <c r="W934" s="22">
        <v>1</v>
      </c>
      <c r="X934" s="29">
        <v>3686.33</v>
      </c>
      <c r="Y934" s="29">
        <v>3686.33</v>
      </c>
      <c r="Z934" s="36">
        <v>667.56</v>
      </c>
      <c r="AA934" s="36">
        <f t="shared" si="1037"/>
        <v>1</v>
      </c>
      <c r="AB934" s="29"/>
      <c r="AC934" s="29" t="e">
        <f t="shared" si="1038"/>
        <v>#REF!</v>
      </c>
      <c r="AD934" s="29" t="e">
        <f t="shared" si="1039"/>
        <v>#REF!</v>
      </c>
      <c r="AE934" s="172" t="e">
        <f t="shared" si="1040"/>
        <v>#REF!</v>
      </c>
      <c r="AF934" s="28"/>
      <c r="AG934" s="24">
        <v>3</v>
      </c>
      <c r="AH934" s="173">
        <f t="shared" si="1041"/>
        <v>1</v>
      </c>
      <c r="AI934" s="173"/>
      <c r="AJ934" s="173">
        <f t="shared" si="1042"/>
        <v>2</v>
      </c>
      <c r="AK934" s="134">
        <f t="shared" si="1043"/>
        <v>3</v>
      </c>
      <c r="AL934" s="174">
        <f t="shared" ref="AL934:AU934" si="1077">M934</f>
        <v>0.04</v>
      </c>
      <c r="AM934" s="174">
        <f t="shared" si="1077"/>
        <v>0.15</v>
      </c>
      <c r="AN934" s="174">
        <f t="shared" si="1077"/>
        <v>0.45</v>
      </c>
      <c r="AO934" s="174">
        <f t="shared" si="1077"/>
        <v>0.02</v>
      </c>
      <c r="AP934" s="174">
        <f t="shared" si="1077"/>
        <v>0</v>
      </c>
      <c r="AQ934" s="174">
        <f t="shared" si="1077"/>
        <v>0.01</v>
      </c>
      <c r="AR934" s="174">
        <f t="shared" si="1077"/>
        <v>0.25</v>
      </c>
      <c r="AS934" s="174">
        <f t="shared" si="1077"/>
        <v>0.08</v>
      </c>
      <c r="AT934" s="174">
        <f t="shared" si="1077"/>
        <v>0</v>
      </c>
      <c r="AU934" s="174">
        <f t="shared" si="1077"/>
        <v>0</v>
      </c>
      <c r="AV934" s="175">
        <f t="shared" si="1045"/>
        <v>1</v>
      </c>
      <c r="AW934" s="176" t="e">
        <f>#REF!/1000</f>
        <v>#REF!</v>
      </c>
      <c r="AX934" s="176" t="e">
        <f>#REF!/1000</f>
        <v>#REF!</v>
      </c>
      <c r="AY934" s="176" t="e">
        <f>#REF!/1000</f>
        <v>#REF!</v>
      </c>
      <c r="AZ934" s="176" t="e">
        <f>#REF!/1000</f>
        <v>#REF!</v>
      </c>
      <c r="BA934" s="176" t="e">
        <f>#REF!/1000</f>
        <v>#REF!</v>
      </c>
      <c r="BB934" s="176" t="e">
        <f>#REF!/1000</f>
        <v>#REF!</v>
      </c>
      <c r="BC934" s="176" t="e">
        <f>#REF!/1000</f>
        <v>#REF!</v>
      </c>
      <c r="BD934" s="176" t="e">
        <f>#REF!/1000</f>
        <v>#REF!</v>
      </c>
      <c r="BE934" s="177" t="e">
        <f>#REF!/1000</f>
        <v>#REF!</v>
      </c>
      <c r="BF934" s="177" t="e">
        <f>#REF!/1000</f>
        <v>#REF!</v>
      </c>
      <c r="BG934" s="178" t="e">
        <f t="shared" si="1046"/>
        <v>#REF!</v>
      </c>
    </row>
    <row r="935" ht="16" customHeight="1" spans="1:59">
      <c r="A935" s="22">
        <v>929</v>
      </c>
      <c r="B935" s="39" t="s">
        <v>6834</v>
      </c>
      <c r="C935" s="68" t="s">
        <v>6835</v>
      </c>
      <c r="D935" s="22">
        <v>199</v>
      </c>
      <c r="E935" s="22">
        <v>3</v>
      </c>
      <c r="F935" s="144">
        <v>2403315653</v>
      </c>
      <c r="G935" s="144" t="s">
        <v>3704</v>
      </c>
      <c r="H935" s="144" t="s">
        <v>3704</v>
      </c>
      <c r="I935" s="144" t="s">
        <v>5352</v>
      </c>
      <c r="J935" s="144" t="s">
        <v>5314</v>
      </c>
      <c r="K935" s="144">
        <f t="shared" si="1036"/>
        <v>1</v>
      </c>
      <c r="L935" s="157">
        <v>3</v>
      </c>
      <c r="M935" s="171"/>
      <c r="N935" s="171">
        <v>0.2</v>
      </c>
      <c r="O935" s="171">
        <v>0.75</v>
      </c>
      <c r="P935" s="171"/>
      <c r="Q935" s="171"/>
      <c r="R935" s="171"/>
      <c r="S935" s="171">
        <v>0.05</v>
      </c>
      <c r="T935" s="171"/>
      <c r="U935" s="171"/>
      <c r="V935" s="171"/>
      <c r="W935" s="22">
        <v>3</v>
      </c>
      <c r="X935" s="29">
        <v>3571.70666666667</v>
      </c>
      <c r="Y935" s="29">
        <v>10715.12</v>
      </c>
      <c r="Z935" s="36">
        <v>1943.79</v>
      </c>
      <c r="AA935" s="36">
        <f t="shared" si="1037"/>
        <v>3</v>
      </c>
      <c r="AB935" s="29"/>
      <c r="AC935" s="29" t="e">
        <f t="shared" si="1038"/>
        <v>#REF!</v>
      </c>
      <c r="AD935" s="29" t="e">
        <f t="shared" si="1039"/>
        <v>#REF!</v>
      </c>
      <c r="AE935" s="172" t="e">
        <f t="shared" si="1040"/>
        <v>#REF!</v>
      </c>
      <c r="AF935" s="28"/>
      <c r="AG935" s="24">
        <v>3</v>
      </c>
      <c r="AH935" s="173">
        <f t="shared" si="1041"/>
        <v>1</v>
      </c>
      <c r="AI935" s="173"/>
      <c r="AJ935" s="173">
        <f t="shared" si="1042"/>
        <v>2</v>
      </c>
      <c r="AK935" s="134">
        <f t="shared" si="1043"/>
        <v>1</v>
      </c>
      <c r="AL935" s="174">
        <f t="shared" ref="AL935:AU935" si="1078">M935</f>
        <v>0</v>
      </c>
      <c r="AM935" s="174">
        <f t="shared" si="1078"/>
        <v>0.2</v>
      </c>
      <c r="AN935" s="174">
        <f t="shared" si="1078"/>
        <v>0.75</v>
      </c>
      <c r="AO935" s="174">
        <f t="shared" si="1078"/>
        <v>0</v>
      </c>
      <c r="AP935" s="174">
        <f t="shared" si="1078"/>
        <v>0</v>
      </c>
      <c r="AQ935" s="174">
        <f t="shared" si="1078"/>
        <v>0</v>
      </c>
      <c r="AR935" s="174">
        <f t="shared" si="1078"/>
        <v>0.05</v>
      </c>
      <c r="AS935" s="174">
        <f t="shared" si="1078"/>
        <v>0</v>
      </c>
      <c r="AT935" s="174">
        <f t="shared" si="1078"/>
        <v>0</v>
      </c>
      <c r="AU935" s="174">
        <f t="shared" si="1078"/>
        <v>0</v>
      </c>
      <c r="AV935" s="175">
        <f t="shared" si="1045"/>
        <v>1</v>
      </c>
      <c r="AW935" s="176" t="e">
        <f>#REF!/1000</f>
        <v>#REF!</v>
      </c>
      <c r="AX935" s="176" t="e">
        <f>#REF!/1000</f>
        <v>#REF!</v>
      </c>
      <c r="AY935" s="176" t="e">
        <f>#REF!/1000</f>
        <v>#REF!</v>
      </c>
      <c r="AZ935" s="176" t="e">
        <f>#REF!/1000</f>
        <v>#REF!</v>
      </c>
      <c r="BA935" s="176" t="e">
        <f>#REF!/1000</f>
        <v>#REF!</v>
      </c>
      <c r="BB935" s="176" t="e">
        <f>#REF!/1000</f>
        <v>#REF!</v>
      </c>
      <c r="BC935" s="176" t="e">
        <f>#REF!/1000</f>
        <v>#REF!</v>
      </c>
      <c r="BD935" s="176" t="e">
        <f>#REF!/1000</f>
        <v>#REF!</v>
      </c>
      <c r="BE935" s="177" t="e">
        <f>#REF!/1000</f>
        <v>#REF!</v>
      </c>
      <c r="BF935" s="177" t="e">
        <f>#REF!/1000</f>
        <v>#REF!</v>
      </c>
      <c r="BG935" s="178" t="e">
        <f t="shared" si="1046"/>
        <v>#REF!</v>
      </c>
    </row>
    <row r="936" ht="16" customHeight="1" spans="1:59">
      <c r="A936" s="22">
        <v>930</v>
      </c>
      <c r="B936" s="39" t="s">
        <v>6472</v>
      </c>
      <c r="C936" s="68" t="s">
        <v>6473</v>
      </c>
      <c r="D936" s="22">
        <v>208</v>
      </c>
      <c r="E936" s="22">
        <v>2</v>
      </c>
      <c r="F936" s="144">
        <v>2403314424</v>
      </c>
      <c r="G936" s="144" t="s">
        <v>3704</v>
      </c>
      <c r="H936" s="144" t="s">
        <v>3704</v>
      </c>
      <c r="I936" s="144" t="s">
        <v>5352</v>
      </c>
      <c r="J936" s="144" t="s">
        <v>5314</v>
      </c>
      <c r="K936" s="144">
        <f t="shared" si="1036"/>
        <v>2.5</v>
      </c>
      <c r="L936" s="157">
        <v>5</v>
      </c>
      <c r="M936" s="171"/>
      <c r="N936" s="171">
        <v>0.85</v>
      </c>
      <c r="O936" s="171">
        <v>0.05</v>
      </c>
      <c r="P936" s="171"/>
      <c r="Q936" s="171"/>
      <c r="R936" s="171">
        <v>0.1</v>
      </c>
      <c r="S936" s="171"/>
      <c r="T936" s="171"/>
      <c r="U936" s="171"/>
      <c r="V936" s="171"/>
      <c r="W936" s="22">
        <v>2</v>
      </c>
      <c r="X936" s="29">
        <v>3554.205</v>
      </c>
      <c r="Y936" s="29">
        <v>7108.41</v>
      </c>
      <c r="Z936" s="36">
        <v>1266.98</v>
      </c>
      <c r="AA936" s="36">
        <f t="shared" si="1037"/>
        <v>2</v>
      </c>
      <c r="AB936" s="29"/>
      <c r="AC936" s="29" t="e">
        <f t="shared" si="1038"/>
        <v>#REF!</v>
      </c>
      <c r="AD936" s="29" t="e">
        <f t="shared" si="1039"/>
        <v>#REF!</v>
      </c>
      <c r="AE936" s="172" t="e">
        <f t="shared" si="1040"/>
        <v>#REF!</v>
      </c>
      <c r="AF936" s="28"/>
      <c r="AG936" s="24">
        <v>5</v>
      </c>
      <c r="AH936" s="173">
        <f t="shared" si="1041"/>
        <v>1</v>
      </c>
      <c r="AI936" s="173"/>
      <c r="AJ936" s="173">
        <f t="shared" si="1042"/>
        <v>4</v>
      </c>
      <c r="AK936" s="134">
        <f t="shared" si="1043"/>
        <v>2.5</v>
      </c>
      <c r="AL936" s="174">
        <f t="shared" ref="AL936:AU936" si="1079">M936</f>
        <v>0</v>
      </c>
      <c r="AM936" s="174">
        <f t="shared" si="1079"/>
        <v>0.85</v>
      </c>
      <c r="AN936" s="174">
        <f t="shared" si="1079"/>
        <v>0.05</v>
      </c>
      <c r="AO936" s="174">
        <f t="shared" si="1079"/>
        <v>0</v>
      </c>
      <c r="AP936" s="174">
        <f t="shared" si="1079"/>
        <v>0</v>
      </c>
      <c r="AQ936" s="174">
        <f t="shared" si="1079"/>
        <v>0.1</v>
      </c>
      <c r="AR936" s="174">
        <f t="shared" si="1079"/>
        <v>0</v>
      </c>
      <c r="AS936" s="174">
        <f t="shared" si="1079"/>
        <v>0</v>
      </c>
      <c r="AT936" s="174">
        <f t="shared" si="1079"/>
        <v>0</v>
      </c>
      <c r="AU936" s="174">
        <f t="shared" si="1079"/>
        <v>0</v>
      </c>
      <c r="AV936" s="175">
        <f t="shared" si="1045"/>
        <v>1</v>
      </c>
      <c r="AW936" s="176" t="e">
        <f>#REF!/1000</f>
        <v>#REF!</v>
      </c>
      <c r="AX936" s="176" t="e">
        <f>#REF!/1000</f>
        <v>#REF!</v>
      </c>
      <c r="AY936" s="176" t="e">
        <f>#REF!/1000</f>
        <v>#REF!</v>
      </c>
      <c r="AZ936" s="176" t="e">
        <f>#REF!/1000</f>
        <v>#REF!</v>
      </c>
      <c r="BA936" s="176" t="e">
        <f>#REF!/1000</f>
        <v>#REF!</v>
      </c>
      <c r="BB936" s="176" t="e">
        <f>#REF!/1000</f>
        <v>#REF!</v>
      </c>
      <c r="BC936" s="176" t="e">
        <f>#REF!/1000</f>
        <v>#REF!</v>
      </c>
      <c r="BD936" s="176" t="e">
        <f>#REF!/1000</f>
        <v>#REF!</v>
      </c>
      <c r="BE936" s="177" t="e">
        <f>#REF!/1000</f>
        <v>#REF!</v>
      </c>
      <c r="BF936" s="177" t="e">
        <f>#REF!/1000</f>
        <v>#REF!</v>
      </c>
      <c r="BG936" s="178" t="e">
        <f t="shared" si="1046"/>
        <v>#REF!</v>
      </c>
    </row>
    <row r="937" ht="16" customHeight="1" spans="1:59">
      <c r="A937" s="22">
        <v>931</v>
      </c>
      <c r="B937" s="39" t="s">
        <v>6836</v>
      </c>
      <c r="C937" s="68" t="s">
        <v>6837</v>
      </c>
      <c r="D937" s="22">
        <v>130</v>
      </c>
      <c r="E937" s="22">
        <v>1</v>
      </c>
      <c r="F937" s="144">
        <v>84578</v>
      </c>
      <c r="G937" s="144" t="s">
        <v>3704</v>
      </c>
      <c r="H937" s="144" t="s">
        <v>3704</v>
      </c>
      <c r="I937" s="144" t="s">
        <v>5321</v>
      </c>
      <c r="J937" s="144" t="s">
        <v>5314</v>
      </c>
      <c r="K937" s="144">
        <f t="shared" si="1036"/>
        <v>0.3</v>
      </c>
      <c r="L937" s="157">
        <v>0.3</v>
      </c>
      <c r="M937" s="171">
        <v>0.5</v>
      </c>
      <c r="N937" s="171">
        <v>0.0333333333333333</v>
      </c>
      <c r="O937" s="171"/>
      <c r="P937" s="171">
        <v>0.233333333333333</v>
      </c>
      <c r="Q937" s="171"/>
      <c r="R937" s="171"/>
      <c r="S937" s="171">
        <v>0.1</v>
      </c>
      <c r="T937" s="171">
        <v>0.133333333333333</v>
      </c>
      <c r="U937" s="171"/>
      <c r="V937" s="171"/>
      <c r="W937" s="22">
        <v>1</v>
      </c>
      <c r="X937" s="29">
        <v>3545.58</v>
      </c>
      <c r="Y937" s="29">
        <v>3545.58</v>
      </c>
      <c r="Z937" s="36">
        <v>1072.06</v>
      </c>
      <c r="AA937" s="36">
        <f t="shared" si="1037"/>
        <v>1</v>
      </c>
      <c r="AB937" s="29"/>
      <c r="AC937" s="29" t="e">
        <f t="shared" si="1038"/>
        <v>#REF!</v>
      </c>
      <c r="AD937" s="29" t="e">
        <f t="shared" si="1039"/>
        <v>#REF!</v>
      </c>
      <c r="AE937" s="172" t="e">
        <f t="shared" si="1040"/>
        <v>#REF!</v>
      </c>
      <c r="AF937" s="28"/>
      <c r="AG937" s="24">
        <v>0.3</v>
      </c>
      <c r="AH937" s="173">
        <f t="shared" si="1041"/>
        <v>0.999999999999999</v>
      </c>
      <c r="AI937" s="173"/>
      <c r="AJ937" s="173">
        <f t="shared" si="1042"/>
        <v>-0.699999999999999</v>
      </c>
      <c r="AK937" s="134">
        <f t="shared" si="1043"/>
        <v>0.3</v>
      </c>
      <c r="AL937" s="174">
        <f t="shared" ref="AL937:AU937" si="1080">M937</f>
        <v>0.5</v>
      </c>
      <c r="AM937" s="174">
        <f t="shared" si="1080"/>
        <v>0.0333333333333333</v>
      </c>
      <c r="AN937" s="174">
        <f t="shared" si="1080"/>
        <v>0</v>
      </c>
      <c r="AO937" s="174">
        <f t="shared" si="1080"/>
        <v>0.233333333333333</v>
      </c>
      <c r="AP937" s="174">
        <f t="shared" si="1080"/>
        <v>0</v>
      </c>
      <c r="AQ937" s="174">
        <f t="shared" si="1080"/>
        <v>0</v>
      </c>
      <c r="AR937" s="174">
        <f t="shared" si="1080"/>
        <v>0.1</v>
      </c>
      <c r="AS937" s="174">
        <f t="shared" si="1080"/>
        <v>0.133333333333333</v>
      </c>
      <c r="AT937" s="174">
        <f t="shared" si="1080"/>
        <v>0</v>
      </c>
      <c r="AU937" s="174">
        <f t="shared" si="1080"/>
        <v>0</v>
      </c>
      <c r="AV937" s="175">
        <f t="shared" si="1045"/>
        <v>0.999999999999999</v>
      </c>
      <c r="AW937" s="176" t="e">
        <f>#REF!/1000</f>
        <v>#REF!</v>
      </c>
      <c r="AX937" s="176" t="e">
        <f>#REF!/1000</f>
        <v>#REF!</v>
      </c>
      <c r="AY937" s="176" t="e">
        <f>#REF!/1000</f>
        <v>#REF!</v>
      </c>
      <c r="AZ937" s="176" t="e">
        <f>#REF!/1000</f>
        <v>#REF!</v>
      </c>
      <c r="BA937" s="176" t="e">
        <f>#REF!/1000</f>
        <v>#REF!</v>
      </c>
      <c r="BB937" s="176" t="e">
        <f>#REF!/1000</f>
        <v>#REF!</v>
      </c>
      <c r="BC937" s="176" t="e">
        <f>#REF!/1000</f>
        <v>#REF!</v>
      </c>
      <c r="BD937" s="176" t="e">
        <f>#REF!/1000</f>
        <v>#REF!</v>
      </c>
      <c r="BE937" s="177" t="e">
        <f>#REF!/1000</f>
        <v>#REF!</v>
      </c>
      <c r="BF937" s="177" t="e">
        <f>#REF!/1000</f>
        <v>#REF!</v>
      </c>
      <c r="BG937" s="178" t="e">
        <f t="shared" si="1046"/>
        <v>#REF!</v>
      </c>
    </row>
    <row r="938" ht="16" customHeight="1" spans="1:59">
      <c r="A938" s="22">
        <v>932</v>
      </c>
      <c r="B938" s="39" t="s">
        <v>1343</v>
      </c>
      <c r="C938" s="68" t="s">
        <v>1344</v>
      </c>
      <c r="D938" s="22">
        <v>130</v>
      </c>
      <c r="E938" s="22">
        <v>1</v>
      </c>
      <c r="F938" s="144">
        <v>84462</v>
      </c>
      <c r="G938" s="144" t="s">
        <v>3704</v>
      </c>
      <c r="H938" s="144" t="s">
        <v>3704</v>
      </c>
      <c r="I938" s="144" t="s">
        <v>5321</v>
      </c>
      <c r="J938" s="144" t="s">
        <v>5314</v>
      </c>
      <c r="K938" s="144">
        <f t="shared" si="1036"/>
        <v>0.3</v>
      </c>
      <c r="L938" s="157">
        <v>0.3</v>
      </c>
      <c r="M938" s="171">
        <v>0.5</v>
      </c>
      <c r="N938" s="171">
        <v>0.0333333333333333</v>
      </c>
      <c r="O938" s="171"/>
      <c r="P938" s="171">
        <v>0.233333333333333</v>
      </c>
      <c r="Q938" s="171"/>
      <c r="R938" s="171"/>
      <c r="S938" s="171">
        <v>0.1</v>
      </c>
      <c r="T938" s="171">
        <v>0.133333333333333</v>
      </c>
      <c r="U938" s="171"/>
      <c r="V938" s="171"/>
      <c r="W938" s="22">
        <v>1</v>
      </c>
      <c r="X938" s="29">
        <v>3475.85</v>
      </c>
      <c r="Y938" s="29">
        <v>3475.85</v>
      </c>
      <c r="Z938" s="36">
        <v>628.3</v>
      </c>
      <c r="AA938" s="36">
        <f t="shared" si="1037"/>
        <v>1</v>
      </c>
      <c r="AB938" s="29"/>
      <c r="AC938" s="29" t="e">
        <f t="shared" si="1038"/>
        <v>#REF!</v>
      </c>
      <c r="AD938" s="29" t="e">
        <f t="shared" si="1039"/>
        <v>#REF!</v>
      </c>
      <c r="AE938" s="172" t="e">
        <f t="shared" si="1040"/>
        <v>#REF!</v>
      </c>
      <c r="AF938" s="28"/>
      <c r="AG938" s="24">
        <v>0.3</v>
      </c>
      <c r="AH938" s="173">
        <f t="shared" si="1041"/>
        <v>0.999999999999999</v>
      </c>
      <c r="AI938" s="173"/>
      <c r="AJ938" s="173">
        <f t="shared" si="1042"/>
        <v>-0.699999999999999</v>
      </c>
      <c r="AK938" s="134">
        <f t="shared" si="1043"/>
        <v>0.3</v>
      </c>
      <c r="AL938" s="174">
        <f t="shared" ref="AL938:AU938" si="1081">M938</f>
        <v>0.5</v>
      </c>
      <c r="AM938" s="174">
        <f t="shared" si="1081"/>
        <v>0.0333333333333333</v>
      </c>
      <c r="AN938" s="174">
        <f t="shared" si="1081"/>
        <v>0</v>
      </c>
      <c r="AO938" s="174">
        <f t="shared" si="1081"/>
        <v>0.233333333333333</v>
      </c>
      <c r="AP938" s="174">
        <f t="shared" si="1081"/>
        <v>0</v>
      </c>
      <c r="AQ938" s="174">
        <f t="shared" si="1081"/>
        <v>0</v>
      </c>
      <c r="AR938" s="174">
        <f t="shared" si="1081"/>
        <v>0.1</v>
      </c>
      <c r="AS938" s="174">
        <f t="shared" si="1081"/>
        <v>0.133333333333333</v>
      </c>
      <c r="AT938" s="174">
        <f t="shared" si="1081"/>
        <v>0</v>
      </c>
      <c r="AU938" s="174">
        <f t="shared" si="1081"/>
        <v>0</v>
      </c>
      <c r="AV938" s="175">
        <f t="shared" si="1045"/>
        <v>0.999999999999999</v>
      </c>
      <c r="AW938" s="176" t="e">
        <f>#REF!/1000</f>
        <v>#REF!</v>
      </c>
      <c r="AX938" s="176" t="e">
        <f>#REF!/1000</f>
        <v>#REF!</v>
      </c>
      <c r="AY938" s="176" t="e">
        <f>#REF!/1000</f>
        <v>#REF!</v>
      </c>
      <c r="AZ938" s="176" t="e">
        <f>#REF!/1000</f>
        <v>#REF!</v>
      </c>
      <c r="BA938" s="176" t="e">
        <f>#REF!/1000</f>
        <v>#REF!</v>
      </c>
      <c r="BB938" s="176" t="e">
        <f>#REF!/1000</f>
        <v>#REF!</v>
      </c>
      <c r="BC938" s="176" t="e">
        <f>#REF!/1000</f>
        <v>#REF!</v>
      </c>
      <c r="BD938" s="176" t="e">
        <f>#REF!/1000</f>
        <v>#REF!</v>
      </c>
      <c r="BE938" s="177" t="e">
        <f>#REF!/1000</f>
        <v>#REF!</v>
      </c>
      <c r="BF938" s="177" t="e">
        <f>#REF!/1000</f>
        <v>#REF!</v>
      </c>
      <c r="BG938" s="178" t="e">
        <f t="shared" si="1046"/>
        <v>#REF!</v>
      </c>
    </row>
    <row r="939" ht="16" customHeight="1" spans="1:59">
      <c r="A939" s="22">
        <v>933</v>
      </c>
      <c r="B939" s="39" t="s">
        <v>44</v>
      </c>
      <c r="C939" s="68" t="s">
        <v>6838</v>
      </c>
      <c r="D939" s="22">
        <v>121</v>
      </c>
      <c r="E939" s="22">
        <v>12</v>
      </c>
      <c r="F939" s="144">
        <v>84976</v>
      </c>
      <c r="G939" s="144" t="s">
        <v>3704</v>
      </c>
      <c r="H939" s="144" t="s">
        <v>3704</v>
      </c>
      <c r="I939" s="144" t="s">
        <v>5321</v>
      </c>
      <c r="J939" s="144" t="s">
        <v>5314</v>
      </c>
      <c r="K939" s="144">
        <f t="shared" si="1036"/>
        <v>0.1</v>
      </c>
      <c r="L939" s="157">
        <v>1.2</v>
      </c>
      <c r="M939" s="171"/>
      <c r="N939" s="171">
        <v>0.1</v>
      </c>
      <c r="O939" s="171">
        <v>0.1</v>
      </c>
      <c r="P939" s="171"/>
      <c r="Q939" s="171"/>
      <c r="R939" s="171">
        <v>0.8</v>
      </c>
      <c r="S939" s="171"/>
      <c r="T939" s="171"/>
      <c r="U939" s="171"/>
      <c r="V939" s="171"/>
      <c r="W939" s="22">
        <v>12</v>
      </c>
      <c r="X939" s="29">
        <v>3428.03083333333</v>
      </c>
      <c r="Y939" s="29">
        <v>41136.37</v>
      </c>
      <c r="Z939" s="36">
        <v>12864.72</v>
      </c>
      <c r="AA939" s="36">
        <f t="shared" si="1037"/>
        <v>12</v>
      </c>
      <c r="AB939" s="29"/>
      <c r="AC939" s="29" t="e">
        <f t="shared" si="1038"/>
        <v>#REF!</v>
      </c>
      <c r="AD939" s="29" t="e">
        <f t="shared" si="1039"/>
        <v>#REF!</v>
      </c>
      <c r="AE939" s="172" t="e">
        <f t="shared" si="1040"/>
        <v>#REF!</v>
      </c>
      <c r="AF939" s="28"/>
      <c r="AG939" s="24">
        <v>0.1</v>
      </c>
      <c r="AH939" s="173">
        <f t="shared" si="1041"/>
        <v>1</v>
      </c>
      <c r="AI939" s="173"/>
      <c r="AJ939" s="173">
        <f t="shared" si="1042"/>
        <v>-0.9</v>
      </c>
      <c r="AK939" s="134">
        <f t="shared" si="1043"/>
        <v>0.1</v>
      </c>
      <c r="AL939" s="174">
        <f t="shared" ref="AL939:AU939" si="1082">M939</f>
        <v>0</v>
      </c>
      <c r="AM939" s="174">
        <f t="shared" si="1082"/>
        <v>0.1</v>
      </c>
      <c r="AN939" s="174">
        <f t="shared" si="1082"/>
        <v>0.1</v>
      </c>
      <c r="AO939" s="174">
        <f t="shared" si="1082"/>
        <v>0</v>
      </c>
      <c r="AP939" s="174">
        <f t="shared" si="1082"/>
        <v>0</v>
      </c>
      <c r="AQ939" s="174">
        <f t="shared" si="1082"/>
        <v>0.8</v>
      </c>
      <c r="AR939" s="174">
        <f t="shared" si="1082"/>
        <v>0</v>
      </c>
      <c r="AS939" s="174">
        <f t="shared" si="1082"/>
        <v>0</v>
      </c>
      <c r="AT939" s="174">
        <f t="shared" si="1082"/>
        <v>0</v>
      </c>
      <c r="AU939" s="174">
        <f t="shared" si="1082"/>
        <v>0</v>
      </c>
      <c r="AV939" s="175">
        <f t="shared" si="1045"/>
        <v>1</v>
      </c>
      <c r="AW939" s="176" t="e">
        <f>#REF!/1000</f>
        <v>#REF!</v>
      </c>
      <c r="AX939" s="176" t="e">
        <f>#REF!/1000</f>
        <v>#REF!</v>
      </c>
      <c r="AY939" s="176" t="e">
        <f>#REF!/1000</f>
        <v>#REF!</v>
      </c>
      <c r="AZ939" s="176" t="e">
        <f>#REF!/1000</f>
        <v>#REF!</v>
      </c>
      <c r="BA939" s="176" t="e">
        <f>#REF!/1000</f>
        <v>#REF!</v>
      </c>
      <c r="BB939" s="176" t="e">
        <f>#REF!/1000</f>
        <v>#REF!</v>
      </c>
      <c r="BC939" s="176" t="e">
        <f>#REF!/1000</f>
        <v>#REF!</v>
      </c>
      <c r="BD939" s="176" t="e">
        <f>#REF!/1000</f>
        <v>#REF!</v>
      </c>
      <c r="BE939" s="177" t="e">
        <f>#REF!/1000</f>
        <v>#REF!</v>
      </c>
      <c r="BF939" s="177" t="e">
        <f>#REF!/1000</f>
        <v>#REF!</v>
      </c>
      <c r="BG939" s="178" t="e">
        <f t="shared" si="1046"/>
        <v>#REF!</v>
      </c>
    </row>
    <row r="940" ht="16" customHeight="1" spans="1:59">
      <c r="A940" s="22">
        <v>934</v>
      </c>
      <c r="B940" s="39" t="s">
        <v>984</v>
      </c>
      <c r="C940" s="68" t="s">
        <v>985</v>
      </c>
      <c r="D940" s="22">
        <v>130</v>
      </c>
      <c r="E940" s="22">
        <v>1</v>
      </c>
      <c r="F940" s="144">
        <v>84582</v>
      </c>
      <c r="G940" s="144" t="s">
        <v>3704</v>
      </c>
      <c r="H940" s="144" t="s">
        <v>3704</v>
      </c>
      <c r="I940" s="144" t="s">
        <v>5321</v>
      </c>
      <c r="J940" s="144" t="s">
        <v>5314</v>
      </c>
      <c r="K940" s="144">
        <f t="shared" si="1036"/>
        <v>3</v>
      </c>
      <c r="L940" s="157">
        <v>3</v>
      </c>
      <c r="M940" s="171">
        <v>0.04</v>
      </c>
      <c r="N940" s="171">
        <v>0.15</v>
      </c>
      <c r="O940" s="171">
        <v>0.45</v>
      </c>
      <c r="P940" s="171">
        <v>0.02</v>
      </c>
      <c r="Q940" s="171"/>
      <c r="R940" s="171">
        <v>0.01</v>
      </c>
      <c r="S940" s="171">
        <v>0.25</v>
      </c>
      <c r="T940" s="171">
        <v>0.08</v>
      </c>
      <c r="U940" s="171"/>
      <c r="V940" s="171"/>
      <c r="W940" s="22">
        <v>1</v>
      </c>
      <c r="X940" s="29">
        <v>3266.67</v>
      </c>
      <c r="Y940" s="29">
        <v>3266.67</v>
      </c>
      <c r="Z940" s="36">
        <v>594.51</v>
      </c>
      <c r="AA940" s="36">
        <f t="shared" si="1037"/>
        <v>1</v>
      </c>
      <c r="AB940" s="29"/>
      <c r="AC940" s="29" t="e">
        <f t="shared" si="1038"/>
        <v>#REF!</v>
      </c>
      <c r="AD940" s="29" t="e">
        <f t="shared" si="1039"/>
        <v>#REF!</v>
      </c>
      <c r="AE940" s="172" t="e">
        <f t="shared" si="1040"/>
        <v>#REF!</v>
      </c>
      <c r="AF940" s="28"/>
      <c r="AG940" s="24">
        <v>3</v>
      </c>
      <c r="AH940" s="173">
        <f t="shared" si="1041"/>
        <v>1</v>
      </c>
      <c r="AI940" s="173"/>
      <c r="AJ940" s="173">
        <f t="shared" si="1042"/>
        <v>2</v>
      </c>
      <c r="AK940" s="134">
        <f t="shared" si="1043"/>
        <v>3</v>
      </c>
      <c r="AL940" s="174">
        <f t="shared" ref="AL940:AU940" si="1083">M940</f>
        <v>0.04</v>
      </c>
      <c r="AM940" s="174">
        <f t="shared" si="1083"/>
        <v>0.15</v>
      </c>
      <c r="AN940" s="174">
        <f t="shared" si="1083"/>
        <v>0.45</v>
      </c>
      <c r="AO940" s="174">
        <f t="shared" si="1083"/>
        <v>0.02</v>
      </c>
      <c r="AP940" s="174">
        <f t="shared" si="1083"/>
        <v>0</v>
      </c>
      <c r="AQ940" s="174">
        <f t="shared" si="1083"/>
        <v>0.01</v>
      </c>
      <c r="AR940" s="174">
        <f t="shared" si="1083"/>
        <v>0.25</v>
      </c>
      <c r="AS940" s="174">
        <f t="shared" si="1083"/>
        <v>0.08</v>
      </c>
      <c r="AT940" s="174">
        <f t="shared" si="1083"/>
        <v>0</v>
      </c>
      <c r="AU940" s="174">
        <f t="shared" si="1083"/>
        <v>0</v>
      </c>
      <c r="AV940" s="175">
        <f t="shared" si="1045"/>
        <v>1</v>
      </c>
      <c r="AW940" s="176" t="e">
        <f>#REF!/1000</f>
        <v>#REF!</v>
      </c>
      <c r="AX940" s="176" t="e">
        <f>#REF!/1000</f>
        <v>#REF!</v>
      </c>
      <c r="AY940" s="176" t="e">
        <f>#REF!/1000</f>
        <v>#REF!</v>
      </c>
      <c r="AZ940" s="176" t="e">
        <f>#REF!/1000</f>
        <v>#REF!</v>
      </c>
      <c r="BA940" s="176" t="e">
        <f>#REF!/1000</f>
        <v>#REF!</v>
      </c>
      <c r="BB940" s="176" t="e">
        <f>#REF!/1000</f>
        <v>#REF!</v>
      </c>
      <c r="BC940" s="176" t="e">
        <f>#REF!/1000</f>
        <v>#REF!</v>
      </c>
      <c r="BD940" s="176" t="e">
        <f>#REF!/1000</f>
        <v>#REF!</v>
      </c>
      <c r="BE940" s="177" t="e">
        <f>#REF!/1000</f>
        <v>#REF!</v>
      </c>
      <c r="BF940" s="177" t="e">
        <f>#REF!/1000</f>
        <v>#REF!</v>
      </c>
      <c r="BG940" s="178" t="e">
        <f t="shared" si="1046"/>
        <v>#REF!</v>
      </c>
    </row>
    <row r="941" ht="16" customHeight="1" spans="1:59">
      <c r="A941" s="22">
        <v>935</v>
      </c>
      <c r="B941" s="39" t="s">
        <v>6839</v>
      </c>
      <c r="C941" s="68" t="s">
        <v>6840</v>
      </c>
      <c r="D941" s="22">
        <v>178</v>
      </c>
      <c r="E941" s="22">
        <v>2</v>
      </c>
      <c r="F941" s="144">
        <v>85073</v>
      </c>
      <c r="G941" s="144" t="s">
        <v>3704</v>
      </c>
      <c r="H941" s="144" t="s">
        <v>3704</v>
      </c>
      <c r="I941" s="144" t="s">
        <v>5321</v>
      </c>
      <c r="J941" s="144" t="s">
        <v>5314</v>
      </c>
      <c r="K941" s="144">
        <f t="shared" si="1036"/>
        <v>10</v>
      </c>
      <c r="L941" s="157">
        <v>20</v>
      </c>
      <c r="M941" s="171"/>
      <c r="N941" s="171"/>
      <c r="O941" s="171"/>
      <c r="P941" s="171">
        <v>0.3</v>
      </c>
      <c r="Q941" s="171"/>
      <c r="R941" s="171">
        <v>0.1</v>
      </c>
      <c r="S941" s="171"/>
      <c r="T941" s="171">
        <v>0.6</v>
      </c>
      <c r="U941" s="171"/>
      <c r="V941" s="171"/>
      <c r="W941" s="22">
        <v>2</v>
      </c>
      <c r="X941" s="29">
        <v>3226.48</v>
      </c>
      <c r="Y941" s="29">
        <v>6452.96</v>
      </c>
      <c r="Z941" s="36">
        <v>1949.2</v>
      </c>
      <c r="AA941" s="36">
        <f t="shared" si="1037"/>
        <v>2</v>
      </c>
      <c r="AB941" s="29"/>
      <c r="AC941" s="29" t="e">
        <f t="shared" si="1038"/>
        <v>#REF!</v>
      </c>
      <c r="AD941" s="29" t="e">
        <f t="shared" si="1039"/>
        <v>#REF!</v>
      </c>
      <c r="AE941" s="172" t="e">
        <f t="shared" si="1040"/>
        <v>#REF!</v>
      </c>
      <c r="AF941" s="28"/>
      <c r="AG941" s="24">
        <v>10</v>
      </c>
      <c r="AH941" s="173">
        <f t="shared" si="1041"/>
        <v>1</v>
      </c>
      <c r="AI941" s="173"/>
      <c r="AJ941" s="173">
        <f t="shared" si="1042"/>
        <v>9</v>
      </c>
      <c r="AK941" s="134">
        <f t="shared" si="1043"/>
        <v>10</v>
      </c>
      <c r="AL941" s="174">
        <f t="shared" ref="AL941:AU941" si="1084">M941</f>
        <v>0</v>
      </c>
      <c r="AM941" s="174">
        <f t="shared" si="1084"/>
        <v>0</v>
      </c>
      <c r="AN941" s="174">
        <f t="shared" si="1084"/>
        <v>0</v>
      </c>
      <c r="AO941" s="174">
        <f t="shared" si="1084"/>
        <v>0.3</v>
      </c>
      <c r="AP941" s="174">
        <f t="shared" si="1084"/>
        <v>0</v>
      </c>
      <c r="AQ941" s="174">
        <f t="shared" si="1084"/>
        <v>0.1</v>
      </c>
      <c r="AR941" s="174">
        <f t="shared" si="1084"/>
        <v>0</v>
      </c>
      <c r="AS941" s="174">
        <f t="shared" si="1084"/>
        <v>0.6</v>
      </c>
      <c r="AT941" s="174">
        <f t="shared" si="1084"/>
        <v>0</v>
      </c>
      <c r="AU941" s="174">
        <f t="shared" si="1084"/>
        <v>0</v>
      </c>
      <c r="AV941" s="175">
        <f t="shared" si="1045"/>
        <v>1</v>
      </c>
      <c r="AW941" s="176" t="e">
        <f>#REF!/1000</f>
        <v>#REF!</v>
      </c>
      <c r="AX941" s="176" t="e">
        <f>#REF!/1000</f>
        <v>#REF!</v>
      </c>
      <c r="AY941" s="176" t="e">
        <f>#REF!/1000</f>
        <v>#REF!</v>
      </c>
      <c r="AZ941" s="176" t="e">
        <f>#REF!/1000</f>
        <v>#REF!</v>
      </c>
      <c r="BA941" s="176" t="e">
        <f>#REF!/1000</f>
        <v>#REF!</v>
      </c>
      <c r="BB941" s="176" t="e">
        <f>#REF!/1000</f>
        <v>#REF!</v>
      </c>
      <c r="BC941" s="176" t="e">
        <f>#REF!/1000</f>
        <v>#REF!</v>
      </c>
      <c r="BD941" s="176" t="e">
        <f>#REF!/1000</f>
        <v>#REF!</v>
      </c>
      <c r="BE941" s="177" t="e">
        <f>#REF!/1000</f>
        <v>#REF!</v>
      </c>
      <c r="BF941" s="177" t="e">
        <f>#REF!/1000</f>
        <v>#REF!</v>
      </c>
      <c r="BG941" s="178" t="e">
        <f t="shared" si="1046"/>
        <v>#REF!</v>
      </c>
    </row>
    <row r="942" ht="16" customHeight="1" spans="1:59">
      <c r="A942" s="22">
        <v>936</v>
      </c>
      <c r="B942" s="39" t="s">
        <v>6841</v>
      </c>
      <c r="C942" s="68" t="s">
        <v>6842</v>
      </c>
      <c r="D942" s="22">
        <v>121</v>
      </c>
      <c r="E942" s="22">
        <v>4</v>
      </c>
      <c r="F942" s="144">
        <v>85034</v>
      </c>
      <c r="G942" s="144" t="s">
        <v>3704</v>
      </c>
      <c r="H942" s="144" t="s">
        <v>3704</v>
      </c>
      <c r="I942" s="144" t="s">
        <v>5321</v>
      </c>
      <c r="J942" s="144" t="s">
        <v>5314</v>
      </c>
      <c r="K942" s="144">
        <f t="shared" si="1036"/>
        <v>0.75</v>
      </c>
      <c r="L942" s="157">
        <v>3</v>
      </c>
      <c r="M942" s="171">
        <v>0.04</v>
      </c>
      <c r="N942" s="171">
        <v>0.15</v>
      </c>
      <c r="O942" s="171">
        <v>0.45</v>
      </c>
      <c r="P942" s="171">
        <v>0.02</v>
      </c>
      <c r="Q942" s="171"/>
      <c r="R942" s="171">
        <v>0.01</v>
      </c>
      <c r="S942" s="171">
        <v>0.25</v>
      </c>
      <c r="T942" s="171">
        <v>0.08</v>
      </c>
      <c r="U942" s="171"/>
      <c r="V942" s="171"/>
      <c r="W942" s="22">
        <v>4</v>
      </c>
      <c r="X942" s="29">
        <v>3108.87</v>
      </c>
      <c r="Y942" s="29">
        <v>12435.48</v>
      </c>
      <c r="Z942" s="36">
        <v>3898.4</v>
      </c>
      <c r="AA942" s="36">
        <f t="shared" si="1037"/>
        <v>4</v>
      </c>
      <c r="AB942" s="29"/>
      <c r="AC942" s="29" t="e">
        <f t="shared" si="1038"/>
        <v>#REF!</v>
      </c>
      <c r="AD942" s="29" t="e">
        <f t="shared" si="1039"/>
        <v>#REF!</v>
      </c>
      <c r="AE942" s="172" t="e">
        <f t="shared" si="1040"/>
        <v>#REF!</v>
      </c>
      <c r="AF942" s="28"/>
      <c r="AG942" s="24">
        <v>3</v>
      </c>
      <c r="AH942" s="173">
        <f t="shared" si="1041"/>
        <v>1</v>
      </c>
      <c r="AI942" s="173"/>
      <c r="AJ942" s="173">
        <f t="shared" si="1042"/>
        <v>2</v>
      </c>
      <c r="AK942" s="134">
        <f t="shared" si="1043"/>
        <v>0.75</v>
      </c>
      <c r="AL942" s="174">
        <f t="shared" ref="AL942:AU942" si="1085">M942</f>
        <v>0.04</v>
      </c>
      <c r="AM942" s="174">
        <f t="shared" si="1085"/>
        <v>0.15</v>
      </c>
      <c r="AN942" s="174">
        <f t="shared" si="1085"/>
        <v>0.45</v>
      </c>
      <c r="AO942" s="174">
        <f t="shared" si="1085"/>
        <v>0.02</v>
      </c>
      <c r="AP942" s="174">
        <f t="shared" si="1085"/>
        <v>0</v>
      </c>
      <c r="AQ942" s="174">
        <f t="shared" si="1085"/>
        <v>0.01</v>
      </c>
      <c r="AR942" s="174">
        <f t="shared" si="1085"/>
        <v>0.25</v>
      </c>
      <c r="AS942" s="174">
        <f t="shared" si="1085"/>
        <v>0.08</v>
      </c>
      <c r="AT942" s="174">
        <f t="shared" si="1085"/>
        <v>0</v>
      </c>
      <c r="AU942" s="174">
        <f t="shared" si="1085"/>
        <v>0</v>
      </c>
      <c r="AV942" s="175">
        <f t="shared" si="1045"/>
        <v>1</v>
      </c>
      <c r="AW942" s="176" t="e">
        <f>#REF!/1000</f>
        <v>#REF!</v>
      </c>
      <c r="AX942" s="176" t="e">
        <f>#REF!/1000</f>
        <v>#REF!</v>
      </c>
      <c r="AY942" s="176" t="e">
        <f>#REF!/1000</f>
        <v>#REF!</v>
      </c>
      <c r="AZ942" s="176" t="e">
        <f>#REF!/1000</f>
        <v>#REF!</v>
      </c>
      <c r="BA942" s="176" t="e">
        <f>#REF!/1000</f>
        <v>#REF!</v>
      </c>
      <c r="BB942" s="176" t="e">
        <f>#REF!/1000</f>
        <v>#REF!</v>
      </c>
      <c r="BC942" s="176" t="e">
        <f>#REF!/1000</f>
        <v>#REF!</v>
      </c>
      <c r="BD942" s="176" t="e">
        <f>#REF!/1000</f>
        <v>#REF!</v>
      </c>
      <c r="BE942" s="177" t="e">
        <f>#REF!/1000</f>
        <v>#REF!</v>
      </c>
      <c r="BF942" s="177" t="e">
        <f>#REF!/1000</f>
        <v>#REF!</v>
      </c>
      <c r="BG942" s="178" t="e">
        <f t="shared" si="1046"/>
        <v>#REF!</v>
      </c>
    </row>
    <row r="943" ht="16" customHeight="1" spans="1:59">
      <c r="A943" s="22">
        <v>937</v>
      </c>
      <c r="B943" s="39" t="s">
        <v>6843</v>
      </c>
      <c r="C943" s="68" t="s">
        <v>6844</v>
      </c>
      <c r="D943" s="22">
        <v>197</v>
      </c>
      <c r="E943" s="22">
        <v>2</v>
      </c>
      <c r="F943" s="144">
        <v>85063</v>
      </c>
      <c r="G943" s="144" t="s">
        <v>3704</v>
      </c>
      <c r="H943" s="144" t="s">
        <v>3704</v>
      </c>
      <c r="I943" s="144" t="s">
        <v>5321</v>
      </c>
      <c r="J943" s="144" t="s">
        <v>5314</v>
      </c>
      <c r="K943" s="144">
        <f t="shared" si="1036"/>
        <v>0.1</v>
      </c>
      <c r="L943" s="157">
        <v>0.2</v>
      </c>
      <c r="M943" s="171">
        <v>0.5</v>
      </c>
      <c r="N943" s="171">
        <v>0.05</v>
      </c>
      <c r="O943" s="171"/>
      <c r="P943" s="171">
        <v>0.22</v>
      </c>
      <c r="Q943" s="171"/>
      <c r="R943" s="171"/>
      <c r="S943" s="171">
        <v>0.1</v>
      </c>
      <c r="T943" s="171">
        <v>0.13</v>
      </c>
      <c r="U943" s="171"/>
      <c r="V943" s="171"/>
      <c r="W943" s="22">
        <v>2</v>
      </c>
      <c r="X943" s="29">
        <v>2983.985</v>
      </c>
      <c r="Y943" s="29">
        <v>5967.97</v>
      </c>
      <c r="Z943" s="36">
        <v>1949.2</v>
      </c>
      <c r="AA943" s="36">
        <f t="shared" si="1037"/>
        <v>2</v>
      </c>
      <c r="AB943" s="29"/>
      <c r="AC943" s="29" t="e">
        <f t="shared" si="1038"/>
        <v>#REF!</v>
      </c>
      <c r="AD943" s="29" t="e">
        <f t="shared" si="1039"/>
        <v>#REF!</v>
      </c>
      <c r="AE943" s="172" t="e">
        <f t="shared" si="1040"/>
        <v>#REF!</v>
      </c>
      <c r="AF943" s="28"/>
      <c r="AG943" s="24">
        <v>1</v>
      </c>
      <c r="AH943" s="173">
        <f t="shared" si="1041"/>
        <v>1</v>
      </c>
      <c r="AI943" s="173"/>
      <c r="AJ943" s="173">
        <f t="shared" si="1042"/>
        <v>0</v>
      </c>
      <c r="AK943" s="134">
        <f t="shared" si="1043"/>
        <v>0.1</v>
      </c>
      <c r="AL943" s="174">
        <f t="shared" ref="AL943:AU943" si="1086">M943</f>
        <v>0.5</v>
      </c>
      <c r="AM943" s="174">
        <f t="shared" si="1086"/>
        <v>0.05</v>
      </c>
      <c r="AN943" s="174">
        <f t="shared" si="1086"/>
        <v>0</v>
      </c>
      <c r="AO943" s="174">
        <f t="shared" si="1086"/>
        <v>0.22</v>
      </c>
      <c r="AP943" s="174">
        <f t="shared" si="1086"/>
        <v>0</v>
      </c>
      <c r="AQ943" s="174">
        <f t="shared" si="1086"/>
        <v>0</v>
      </c>
      <c r="AR943" s="174">
        <f t="shared" si="1086"/>
        <v>0.1</v>
      </c>
      <c r="AS943" s="174">
        <f t="shared" si="1086"/>
        <v>0.13</v>
      </c>
      <c r="AT943" s="174">
        <f t="shared" si="1086"/>
        <v>0</v>
      </c>
      <c r="AU943" s="174">
        <f t="shared" si="1086"/>
        <v>0</v>
      </c>
      <c r="AV943" s="175">
        <f t="shared" si="1045"/>
        <v>1</v>
      </c>
      <c r="AW943" s="176" t="e">
        <f>#REF!/1000</f>
        <v>#REF!</v>
      </c>
      <c r="AX943" s="176" t="e">
        <f>#REF!/1000</f>
        <v>#REF!</v>
      </c>
      <c r="AY943" s="176" t="e">
        <f>#REF!/1000</f>
        <v>#REF!</v>
      </c>
      <c r="AZ943" s="176" t="e">
        <f>#REF!/1000</f>
        <v>#REF!</v>
      </c>
      <c r="BA943" s="176" t="e">
        <f>#REF!/1000</f>
        <v>#REF!</v>
      </c>
      <c r="BB943" s="176" t="e">
        <f>#REF!/1000</f>
        <v>#REF!</v>
      </c>
      <c r="BC943" s="176" t="e">
        <f>#REF!/1000</f>
        <v>#REF!</v>
      </c>
      <c r="BD943" s="176" t="e">
        <f>#REF!/1000</f>
        <v>#REF!</v>
      </c>
      <c r="BE943" s="177" t="e">
        <f>#REF!/1000</f>
        <v>#REF!</v>
      </c>
      <c r="BF943" s="177" t="e">
        <f>#REF!/1000</f>
        <v>#REF!</v>
      </c>
      <c r="BG943" s="178" t="e">
        <f t="shared" si="1046"/>
        <v>#REF!</v>
      </c>
    </row>
    <row r="944" ht="16" customHeight="1" spans="1:59">
      <c r="A944" s="22">
        <v>938</v>
      </c>
      <c r="B944" s="39" t="s">
        <v>883</v>
      </c>
      <c r="C944" s="68" t="s">
        <v>884</v>
      </c>
      <c r="D944" s="22">
        <v>130</v>
      </c>
      <c r="E944" s="22">
        <v>1</v>
      </c>
      <c r="F944" s="144">
        <v>84432</v>
      </c>
      <c r="G944" s="144" t="s">
        <v>3704</v>
      </c>
      <c r="H944" s="144" t="s">
        <v>3704</v>
      </c>
      <c r="I944" s="144" t="s">
        <v>5321</v>
      </c>
      <c r="J944" s="144" t="s">
        <v>5314</v>
      </c>
      <c r="K944" s="144">
        <f t="shared" si="1036"/>
        <v>1</v>
      </c>
      <c r="L944" s="157">
        <v>1</v>
      </c>
      <c r="M944" s="171">
        <v>0.5</v>
      </c>
      <c r="N944" s="171">
        <v>0.05</v>
      </c>
      <c r="O944" s="171"/>
      <c r="P944" s="171">
        <v>0.22</v>
      </c>
      <c r="Q944" s="171"/>
      <c r="R944" s="171"/>
      <c r="S944" s="171">
        <v>0.1</v>
      </c>
      <c r="T944" s="171">
        <v>0.13</v>
      </c>
      <c r="U944" s="171"/>
      <c r="V944" s="171"/>
      <c r="W944" s="22">
        <v>1</v>
      </c>
      <c r="X944" s="29">
        <v>2966.8</v>
      </c>
      <c r="Y944" s="29">
        <v>2966.8</v>
      </c>
      <c r="Z944" s="36">
        <v>559.58</v>
      </c>
      <c r="AA944" s="36">
        <f t="shared" si="1037"/>
        <v>1</v>
      </c>
      <c r="AB944" s="29"/>
      <c r="AC944" s="29" t="e">
        <f t="shared" si="1038"/>
        <v>#REF!</v>
      </c>
      <c r="AD944" s="29" t="e">
        <f t="shared" si="1039"/>
        <v>#REF!</v>
      </c>
      <c r="AE944" s="172" t="e">
        <f t="shared" si="1040"/>
        <v>#REF!</v>
      </c>
      <c r="AF944" s="28"/>
      <c r="AG944" s="24">
        <v>1</v>
      </c>
      <c r="AH944" s="173">
        <f t="shared" si="1041"/>
        <v>1</v>
      </c>
      <c r="AI944" s="173"/>
      <c r="AJ944" s="173">
        <f t="shared" si="1042"/>
        <v>0</v>
      </c>
      <c r="AK944" s="134">
        <f t="shared" si="1043"/>
        <v>1</v>
      </c>
      <c r="AL944" s="174">
        <f t="shared" ref="AL944:AU944" si="1087">M944</f>
        <v>0.5</v>
      </c>
      <c r="AM944" s="174">
        <f t="shared" si="1087"/>
        <v>0.05</v>
      </c>
      <c r="AN944" s="174">
        <f t="shared" si="1087"/>
        <v>0</v>
      </c>
      <c r="AO944" s="174">
        <f t="shared" si="1087"/>
        <v>0.22</v>
      </c>
      <c r="AP944" s="174">
        <f t="shared" si="1087"/>
        <v>0</v>
      </c>
      <c r="AQ944" s="174">
        <f t="shared" si="1087"/>
        <v>0</v>
      </c>
      <c r="AR944" s="174">
        <f t="shared" si="1087"/>
        <v>0.1</v>
      </c>
      <c r="AS944" s="174">
        <f t="shared" si="1087"/>
        <v>0.13</v>
      </c>
      <c r="AT944" s="174">
        <f t="shared" si="1087"/>
        <v>0</v>
      </c>
      <c r="AU944" s="174">
        <f t="shared" si="1087"/>
        <v>0</v>
      </c>
      <c r="AV944" s="175">
        <f t="shared" si="1045"/>
        <v>1</v>
      </c>
      <c r="AW944" s="176" t="e">
        <f>#REF!/1000</f>
        <v>#REF!</v>
      </c>
      <c r="AX944" s="176" t="e">
        <f>#REF!/1000</f>
        <v>#REF!</v>
      </c>
      <c r="AY944" s="176" t="e">
        <f>#REF!/1000</f>
        <v>#REF!</v>
      </c>
      <c r="AZ944" s="176" t="e">
        <f>#REF!/1000</f>
        <v>#REF!</v>
      </c>
      <c r="BA944" s="176" t="e">
        <f>#REF!/1000</f>
        <v>#REF!</v>
      </c>
      <c r="BB944" s="176" t="e">
        <f>#REF!/1000</f>
        <v>#REF!</v>
      </c>
      <c r="BC944" s="176" t="e">
        <f>#REF!/1000</f>
        <v>#REF!</v>
      </c>
      <c r="BD944" s="176" t="e">
        <f>#REF!/1000</f>
        <v>#REF!</v>
      </c>
      <c r="BE944" s="177" t="e">
        <f>#REF!/1000</f>
        <v>#REF!</v>
      </c>
      <c r="BF944" s="177" t="e">
        <f>#REF!/1000</f>
        <v>#REF!</v>
      </c>
      <c r="BG944" s="178" t="e">
        <f t="shared" si="1046"/>
        <v>#REF!</v>
      </c>
    </row>
    <row r="945" ht="16" customHeight="1" spans="1:59">
      <c r="A945" s="22">
        <v>939</v>
      </c>
      <c r="B945" s="39" t="s">
        <v>6474</v>
      </c>
      <c r="C945" s="68" t="s">
        <v>6475</v>
      </c>
      <c r="D945" s="22">
        <v>208</v>
      </c>
      <c r="E945" s="22">
        <v>1</v>
      </c>
      <c r="F945" s="144">
        <v>2403316212</v>
      </c>
      <c r="G945" s="144" t="s">
        <v>3704</v>
      </c>
      <c r="H945" s="144" t="s">
        <v>3704</v>
      </c>
      <c r="I945" s="144" t="s">
        <v>5352</v>
      </c>
      <c r="J945" s="144" t="s">
        <v>5314</v>
      </c>
      <c r="K945" s="144">
        <f t="shared" si="1036"/>
        <v>2.5</v>
      </c>
      <c r="L945" s="157">
        <v>2.5</v>
      </c>
      <c r="M945" s="171"/>
      <c r="N945" s="171">
        <v>0.85</v>
      </c>
      <c r="O945" s="171">
        <v>0.05</v>
      </c>
      <c r="P945" s="171"/>
      <c r="Q945" s="171"/>
      <c r="R945" s="171">
        <v>0.1</v>
      </c>
      <c r="S945" s="171"/>
      <c r="T945" s="171"/>
      <c r="U945" s="171"/>
      <c r="V945" s="171"/>
      <c r="W945" s="22">
        <v>1</v>
      </c>
      <c r="X945" s="29">
        <v>2941.34</v>
      </c>
      <c r="Y945" s="29">
        <v>2941.34</v>
      </c>
      <c r="Z945" s="36">
        <v>539.94</v>
      </c>
      <c r="AA945" s="36">
        <f t="shared" si="1037"/>
        <v>1</v>
      </c>
      <c r="AB945" s="29"/>
      <c r="AC945" s="29" t="e">
        <f t="shared" si="1038"/>
        <v>#REF!</v>
      </c>
      <c r="AD945" s="29" t="e">
        <f t="shared" si="1039"/>
        <v>#REF!</v>
      </c>
      <c r="AE945" s="172" t="e">
        <f t="shared" si="1040"/>
        <v>#REF!</v>
      </c>
      <c r="AF945" s="28"/>
      <c r="AG945" s="24">
        <v>5</v>
      </c>
      <c r="AH945" s="173">
        <f t="shared" si="1041"/>
        <v>1</v>
      </c>
      <c r="AI945" s="173"/>
      <c r="AJ945" s="173">
        <f t="shared" si="1042"/>
        <v>4</v>
      </c>
      <c r="AK945" s="134">
        <f t="shared" si="1043"/>
        <v>2.5</v>
      </c>
      <c r="AL945" s="174">
        <f t="shared" ref="AL945:AU945" si="1088">M945</f>
        <v>0</v>
      </c>
      <c r="AM945" s="174">
        <f t="shared" si="1088"/>
        <v>0.85</v>
      </c>
      <c r="AN945" s="174">
        <f t="shared" si="1088"/>
        <v>0.05</v>
      </c>
      <c r="AO945" s="174">
        <f t="shared" si="1088"/>
        <v>0</v>
      </c>
      <c r="AP945" s="174">
        <f t="shared" si="1088"/>
        <v>0</v>
      </c>
      <c r="AQ945" s="174">
        <f t="shared" si="1088"/>
        <v>0.1</v>
      </c>
      <c r="AR945" s="174">
        <f t="shared" si="1088"/>
        <v>0</v>
      </c>
      <c r="AS945" s="174">
        <f t="shared" si="1088"/>
        <v>0</v>
      </c>
      <c r="AT945" s="174">
        <f t="shared" si="1088"/>
        <v>0</v>
      </c>
      <c r="AU945" s="174">
        <f t="shared" si="1088"/>
        <v>0</v>
      </c>
      <c r="AV945" s="175">
        <f t="shared" si="1045"/>
        <v>1</v>
      </c>
      <c r="AW945" s="176" t="e">
        <f>#REF!/1000</f>
        <v>#REF!</v>
      </c>
      <c r="AX945" s="176" t="e">
        <f>#REF!/1000</f>
        <v>#REF!</v>
      </c>
      <c r="AY945" s="176" t="e">
        <f>#REF!/1000</f>
        <v>#REF!</v>
      </c>
      <c r="AZ945" s="176" t="e">
        <f>#REF!/1000</f>
        <v>#REF!</v>
      </c>
      <c r="BA945" s="176" t="e">
        <f>#REF!/1000</f>
        <v>#REF!</v>
      </c>
      <c r="BB945" s="176" t="e">
        <f>#REF!/1000</f>
        <v>#REF!</v>
      </c>
      <c r="BC945" s="176" t="e">
        <f>#REF!/1000</f>
        <v>#REF!</v>
      </c>
      <c r="BD945" s="176" t="e">
        <f>#REF!/1000</f>
        <v>#REF!</v>
      </c>
      <c r="BE945" s="177" t="e">
        <f>#REF!/1000</f>
        <v>#REF!</v>
      </c>
      <c r="BF945" s="177" t="e">
        <f>#REF!/1000</f>
        <v>#REF!</v>
      </c>
      <c r="BG945" s="178" t="e">
        <f t="shared" si="1046"/>
        <v>#REF!</v>
      </c>
    </row>
    <row r="946" ht="16" customHeight="1" spans="1:59">
      <c r="A946" s="22">
        <v>940</v>
      </c>
      <c r="B946" s="39" t="s">
        <v>6845</v>
      </c>
      <c r="C946" s="68" t="s">
        <v>6846</v>
      </c>
      <c r="D946" s="22">
        <v>121</v>
      </c>
      <c r="E946" s="22">
        <v>2</v>
      </c>
      <c r="F946" s="144">
        <v>85048</v>
      </c>
      <c r="G946" s="144" t="s">
        <v>3704</v>
      </c>
      <c r="H946" s="144" t="s">
        <v>3704</v>
      </c>
      <c r="I946" s="144" t="s">
        <v>5321</v>
      </c>
      <c r="J946" s="144" t="s">
        <v>5314</v>
      </c>
      <c r="K946" s="144">
        <f t="shared" si="1036"/>
        <v>1</v>
      </c>
      <c r="L946" s="157">
        <v>2</v>
      </c>
      <c r="M946" s="171"/>
      <c r="N946" s="171">
        <v>0.2</v>
      </c>
      <c r="O946" s="171">
        <v>0.2</v>
      </c>
      <c r="P946" s="171">
        <v>0.1</v>
      </c>
      <c r="Q946" s="171"/>
      <c r="R946" s="171">
        <v>0.35</v>
      </c>
      <c r="S946" s="171">
        <v>0.05</v>
      </c>
      <c r="T946" s="171">
        <v>0.1</v>
      </c>
      <c r="U946" s="171"/>
      <c r="V946" s="171"/>
      <c r="W946" s="22">
        <v>2</v>
      </c>
      <c r="X946" s="29">
        <v>2900.04</v>
      </c>
      <c r="Y946" s="29">
        <v>5800.08</v>
      </c>
      <c r="Z946" s="36">
        <v>1949.2</v>
      </c>
      <c r="AA946" s="36">
        <f t="shared" si="1037"/>
        <v>2</v>
      </c>
      <c r="AB946" s="29"/>
      <c r="AC946" s="29" t="e">
        <f t="shared" si="1038"/>
        <v>#REF!</v>
      </c>
      <c r="AD946" s="29" t="e">
        <f t="shared" si="1039"/>
        <v>#REF!</v>
      </c>
      <c r="AE946" s="172" t="e">
        <f t="shared" si="1040"/>
        <v>#REF!</v>
      </c>
      <c r="AF946" s="28"/>
      <c r="AG946" s="24">
        <v>3</v>
      </c>
      <c r="AH946" s="173">
        <f t="shared" si="1041"/>
        <v>1</v>
      </c>
      <c r="AI946" s="173"/>
      <c r="AJ946" s="173">
        <f t="shared" si="1042"/>
        <v>2</v>
      </c>
      <c r="AK946" s="134">
        <f t="shared" si="1043"/>
        <v>1</v>
      </c>
      <c r="AL946" s="174">
        <f t="shared" ref="AL946:AU946" si="1089">M946</f>
        <v>0</v>
      </c>
      <c r="AM946" s="174">
        <f t="shared" si="1089"/>
        <v>0.2</v>
      </c>
      <c r="AN946" s="174">
        <f t="shared" si="1089"/>
        <v>0.2</v>
      </c>
      <c r="AO946" s="174">
        <f t="shared" si="1089"/>
        <v>0.1</v>
      </c>
      <c r="AP946" s="174">
        <f t="shared" si="1089"/>
        <v>0</v>
      </c>
      <c r="AQ946" s="174">
        <f t="shared" si="1089"/>
        <v>0.35</v>
      </c>
      <c r="AR946" s="174">
        <f t="shared" si="1089"/>
        <v>0.05</v>
      </c>
      <c r="AS946" s="174">
        <f t="shared" si="1089"/>
        <v>0.1</v>
      </c>
      <c r="AT946" s="174">
        <f t="shared" si="1089"/>
        <v>0</v>
      </c>
      <c r="AU946" s="174">
        <f t="shared" si="1089"/>
        <v>0</v>
      </c>
      <c r="AV946" s="175">
        <f t="shared" si="1045"/>
        <v>1</v>
      </c>
      <c r="AW946" s="176" t="e">
        <f>#REF!/1000</f>
        <v>#REF!</v>
      </c>
      <c r="AX946" s="176" t="e">
        <f>#REF!/1000</f>
        <v>#REF!</v>
      </c>
      <c r="AY946" s="176" t="e">
        <f>#REF!/1000</f>
        <v>#REF!</v>
      </c>
      <c r="AZ946" s="176" t="e">
        <f>#REF!/1000</f>
        <v>#REF!</v>
      </c>
      <c r="BA946" s="176" t="e">
        <f>#REF!/1000</f>
        <v>#REF!</v>
      </c>
      <c r="BB946" s="176" t="e">
        <f>#REF!/1000</f>
        <v>#REF!</v>
      </c>
      <c r="BC946" s="176" t="e">
        <f>#REF!/1000</f>
        <v>#REF!</v>
      </c>
      <c r="BD946" s="176" t="e">
        <f>#REF!/1000</f>
        <v>#REF!</v>
      </c>
      <c r="BE946" s="177" t="e">
        <f>#REF!/1000</f>
        <v>#REF!</v>
      </c>
      <c r="BF946" s="177" t="e">
        <f>#REF!/1000</f>
        <v>#REF!</v>
      </c>
      <c r="BG946" s="178" t="e">
        <f t="shared" si="1046"/>
        <v>#REF!</v>
      </c>
    </row>
    <row r="947" ht="16" customHeight="1" spans="1:59">
      <c r="A947" s="22">
        <v>941</v>
      </c>
      <c r="B947" s="39" t="s">
        <v>6847</v>
      </c>
      <c r="C947" s="68" t="s">
        <v>6848</v>
      </c>
      <c r="D947" s="22">
        <v>130</v>
      </c>
      <c r="E947" s="22">
        <v>1</v>
      </c>
      <c r="F947" s="144">
        <v>84010</v>
      </c>
      <c r="G947" s="144" t="s">
        <v>3704</v>
      </c>
      <c r="H947" s="144" t="s">
        <v>3704</v>
      </c>
      <c r="I947" s="144" t="s">
        <v>5321</v>
      </c>
      <c r="J947" s="144" t="s">
        <v>5314</v>
      </c>
      <c r="K947" s="144">
        <f t="shared" si="1036"/>
        <v>0.3</v>
      </c>
      <c r="L947" s="157">
        <v>0.3</v>
      </c>
      <c r="M947" s="171"/>
      <c r="N947" s="171">
        <v>0.5</v>
      </c>
      <c r="O947" s="171">
        <v>0.3</v>
      </c>
      <c r="P947" s="171"/>
      <c r="Q947" s="171"/>
      <c r="R947" s="171">
        <v>0.2</v>
      </c>
      <c r="S947" s="171"/>
      <c r="T947" s="171"/>
      <c r="U947" s="171"/>
      <c r="V947" s="171"/>
      <c r="W947" s="22">
        <v>1</v>
      </c>
      <c r="X947" s="29">
        <v>2803.92</v>
      </c>
      <c r="Y947" s="29">
        <v>2803.92</v>
      </c>
      <c r="Z947" s="36">
        <v>516.54</v>
      </c>
      <c r="AA947" s="36">
        <f t="shared" si="1037"/>
        <v>1</v>
      </c>
      <c r="AB947" s="29"/>
      <c r="AC947" s="29" t="e">
        <f t="shared" si="1038"/>
        <v>#REF!</v>
      </c>
      <c r="AD947" s="29" t="e">
        <f t="shared" si="1039"/>
        <v>#REF!</v>
      </c>
      <c r="AE947" s="172" t="e">
        <f t="shared" si="1040"/>
        <v>#REF!</v>
      </c>
      <c r="AF947" s="28"/>
      <c r="AG947" s="24">
        <v>0.5</v>
      </c>
      <c r="AH947" s="173">
        <f t="shared" si="1041"/>
        <v>1</v>
      </c>
      <c r="AI947" s="173"/>
      <c r="AJ947" s="173">
        <f t="shared" si="1042"/>
        <v>-0.5</v>
      </c>
      <c r="AK947" s="134">
        <f t="shared" si="1043"/>
        <v>0.3</v>
      </c>
      <c r="AL947" s="174">
        <f t="shared" ref="AL947:AU947" si="1090">M947</f>
        <v>0</v>
      </c>
      <c r="AM947" s="174">
        <f t="shared" si="1090"/>
        <v>0.5</v>
      </c>
      <c r="AN947" s="174">
        <f t="shared" si="1090"/>
        <v>0.3</v>
      </c>
      <c r="AO947" s="174">
        <f t="shared" si="1090"/>
        <v>0</v>
      </c>
      <c r="AP947" s="174">
        <f t="shared" si="1090"/>
        <v>0</v>
      </c>
      <c r="AQ947" s="174">
        <f t="shared" si="1090"/>
        <v>0.2</v>
      </c>
      <c r="AR947" s="174">
        <f t="shared" si="1090"/>
        <v>0</v>
      </c>
      <c r="AS947" s="174">
        <f t="shared" si="1090"/>
        <v>0</v>
      </c>
      <c r="AT947" s="174">
        <f t="shared" si="1090"/>
        <v>0</v>
      </c>
      <c r="AU947" s="174">
        <f t="shared" si="1090"/>
        <v>0</v>
      </c>
      <c r="AV947" s="175">
        <f t="shared" si="1045"/>
        <v>1</v>
      </c>
      <c r="AW947" s="176" t="e">
        <f>#REF!/1000</f>
        <v>#REF!</v>
      </c>
      <c r="AX947" s="176" t="e">
        <f>#REF!/1000</f>
        <v>#REF!</v>
      </c>
      <c r="AY947" s="176" t="e">
        <f>#REF!/1000</f>
        <v>#REF!</v>
      </c>
      <c r="AZ947" s="176" t="e">
        <f>#REF!/1000</f>
        <v>#REF!</v>
      </c>
      <c r="BA947" s="176" t="e">
        <f>#REF!/1000</f>
        <v>#REF!</v>
      </c>
      <c r="BB947" s="176" t="e">
        <f>#REF!/1000</f>
        <v>#REF!</v>
      </c>
      <c r="BC947" s="176" t="e">
        <f>#REF!/1000</f>
        <v>#REF!</v>
      </c>
      <c r="BD947" s="176" t="e">
        <f>#REF!/1000</f>
        <v>#REF!</v>
      </c>
      <c r="BE947" s="177" t="e">
        <f>#REF!/1000</f>
        <v>#REF!</v>
      </c>
      <c r="BF947" s="177" t="e">
        <f>#REF!/1000</f>
        <v>#REF!</v>
      </c>
      <c r="BG947" s="178" t="e">
        <f t="shared" si="1046"/>
        <v>#REF!</v>
      </c>
    </row>
    <row r="948" ht="16" customHeight="1" spans="1:59">
      <c r="A948" s="22">
        <v>942</v>
      </c>
      <c r="B948" s="39" t="s">
        <v>2064</v>
      </c>
      <c r="C948" s="68" t="s">
        <v>2065</v>
      </c>
      <c r="D948" s="22">
        <v>130</v>
      </c>
      <c r="E948" s="22">
        <v>1</v>
      </c>
      <c r="F948" s="144">
        <v>84485</v>
      </c>
      <c r="G948" s="144" t="s">
        <v>3704</v>
      </c>
      <c r="H948" s="144" t="s">
        <v>3704</v>
      </c>
      <c r="I948" s="144" t="s">
        <v>5321</v>
      </c>
      <c r="J948" s="144" t="s">
        <v>5314</v>
      </c>
      <c r="K948" s="144">
        <f t="shared" si="1036"/>
        <v>3</v>
      </c>
      <c r="L948" s="157">
        <v>3</v>
      </c>
      <c r="M948" s="171">
        <v>0.04</v>
      </c>
      <c r="N948" s="171">
        <v>0.15</v>
      </c>
      <c r="O948" s="171">
        <v>0.45</v>
      </c>
      <c r="P948" s="171">
        <v>0.02</v>
      </c>
      <c r="Q948" s="171"/>
      <c r="R948" s="171">
        <v>0.01</v>
      </c>
      <c r="S948" s="171">
        <v>0.25</v>
      </c>
      <c r="T948" s="171">
        <v>0.08</v>
      </c>
      <c r="U948" s="171"/>
      <c r="V948" s="171"/>
      <c r="W948" s="22">
        <v>1</v>
      </c>
      <c r="X948" s="29">
        <v>2704.93</v>
      </c>
      <c r="Y948" s="29">
        <v>2704.93</v>
      </c>
      <c r="Z948" s="36">
        <v>500.67</v>
      </c>
      <c r="AA948" s="36">
        <f t="shared" si="1037"/>
        <v>1</v>
      </c>
      <c r="AB948" s="29"/>
      <c r="AC948" s="29" t="e">
        <f t="shared" si="1038"/>
        <v>#REF!</v>
      </c>
      <c r="AD948" s="29" t="e">
        <f t="shared" si="1039"/>
        <v>#REF!</v>
      </c>
      <c r="AE948" s="172" t="e">
        <f t="shared" si="1040"/>
        <v>#REF!</v>
      </c>
      <c r="AF948" s="28"/>
      <c r="AG948" s="24">
        <v>3</v>
      </c>
      <c r="AH948" s="173">
        <f t="shared" si="1041"/>
        <v>1</v>
      </c>
      <c r="AI948" s="173"/>
      <c r="AJ948" s="173">
        <f t="shared" si="1042"/>
        <v>2</v>
      </c>
      <c r="AK948" s="134">
        <f t="shared" si="1043"/>
        <v>3</v>
      </c>
      <c r="AL948" s="174">
        <f t="shared" ref="AL948:AU948" si="1091">M948</f>
        <v>0.04</v>
      </c>
      <c r="AM948" s="174">
        <f t="shared" si="1091"/>
        <v>0.15</v>
      </c>
      <c r="AN948" s="174">
        <f t="shared" si="1091"/>
        <v>0.45</v>
      </c>
      <c r="AO948" s="174">
        <f t="shared" si="1091"/>
        <v>0.02</v>
      </c>
      <c r="AP948" s="174">
        <f t="shared" si="1091"/>
        <v>0</v>
      </c>
      <c r="AQ948" s="174">
        <f t="shared" si="1091"/>
        <v>0.01</v>
      </c>
      <c r="AR948" s="174">
        <f t="shared" si="1091"/>
        <v>0.25</v>
      </c>
      <c r="AS948" s="174">
        <f t="shared" si="1091"/>
        <v>0.08</v>
      </c>
      <c r="AT948" s="174">
        <f t="shared" si="1091"/>
        <v>0</v>
      </c>
      <c r="AU948" s="174">
        <f t="shared" si="1091"/>
        <v>0</v>
      </c>
      <c r="AV948" s="175">
        <f t="shared" si="1045"/>
        <v>1</v>
      </c>
      <c r="AW948" s="176" t="e">
        <f>#REF!/1000</f>
        <v>#REF!</v>
      </c>
      <c r="AX948" s="176" t="e">
        <f>#REF!/1000</f>
        <v>#REF!</v>
      </c>
      <c r="AY948" s="176" t="e">
        <f>#REF!/1000</f>
        <v>#REF!</v>
      </c>
      <c r="AZ948" s="176" t="e">
        <f>#REF!/1000</f>
        <v>#REF!</v>
      </c>
      <c r="BA948" s="176" t="e">
        <f>#REF!/1000</f>
        <v>#REF!</v>
      </c>
      <c r="BB948" s="176" t="e">
        <f>#REF!/1000</f>
        <v>#REF!</v>
      </c>
      <c r="BC948" s="176" t="e">
        <f>#REF!/1000</f>
        <v>#REF!</v>
      </c>
      <c r="BD948" s="176" t="e">
        <f>#REF!/1000</f>
        <v>#REF!</v>
      </c>
      <c r="BE948" s="177" t="e">
        <f>#REF!/1000</f>
        <v>#REF!</v>
      </c>
      <c r="BF948" s="177" t="e">
        <f>#REF!/1000</f>
        <v>#REF!</v>
      </c>
      <c r="BG948" s="178" t="e">
        <f t="shared" si="1046"/>
        <v>#REF!</v>
      </c>
    </row>
    <row r="949" ht="16" customHeight="1" spans="1:59">
      <c r="A949" s="22">
        <v>943</v>
      </c>
      <c r="B949" s="39" t="s">
        <v>6849</v>
      </c>
      <c r="C949" s="68" t="s">
        <v>6850</v>
      </c>
      <c r="D949" s="22">
        <v>130</v>
      </c>
      <c r="E949" s="22">
        <v>3</v>
      </c>
      <c r="F949" s="144">
        <v>83988</v>
      </c>
      <c r="G949" s="144" t="s">
        <v>3704</v>
      </c>
      <c r="H949" s="144" t="s">
        <v>3704</v>
      </c>
      <c r="I949" s="144" t="s">
        <v>5321</v>
      </c>
      <c r="J949" s="144" t="s">
        <v>5314</v>
      </c>
      <c r="K949" s="144">
        <f t="shared" si="1036"/>
        <v>0.5</v>
      </c>
      <c r="L949" s="157">
        <v>1.5</v>
      </c>
      <c r="M949" s="171">
        <v>0.04</v>
      </c>
      <c r="N949" s="171">
        <v>0.15</v>
      </c>
      <c r="O949" s="171">
        <v>0.45</v>
      </c>
      <c r="P949" s="171">
        <v>0.02</v>
      </c>
      <c r="Q949" s="171"/>
      <c r="R949" s="171">
        <v>0.01</v>
      </c>
      <c r="S949" s="171">
        <v>0.25</v>
      </c>
      <c r="T949" s="171">
        <v>0.08</v>
      </c>
      <c r="U949" s="171"/>
      <c r="V949" s="171"/>
      <c r="W949" s="22">
        <v>3</v>
      </c>
      <c r="X949" s="29">
        <v>2603.22666666667</v>
      </c>
      <c r="Y949" s="29">
        <v>7809.68</v>
      </c>
      <c r="Z949" s="36">
        <v>1413.66</v>
      </c>
      <c r="AA949" s="36">
        <f t="shared" si="1037"/>
        <v>3</v>
      </c>
      <c r="AB949" s="29"/>
      <c r="AC949" s="29" t="e">
        <f t="shared" si="1038"/>
        <v>#REF!</v>
      </c>
      <c r="AD949" s="29" t="e">
        <f t="shared" si="1039"/>
        <v>#REF!</v>
      </c>
      <c r="AE949" s="172" t="e">
        <f t="shared" si="1040"/>
        <v>#REF!</v>
      </c>
      <c r="AF949" s="28"/>
      <c r="AG949" s="24">
        <v>3</v>
      </c>
      <c r="AH949" s="173">
        <f t="shared" si="1041"/>
        <v>1</v>
      </c>
      <c r="AI949" s="173"/>
      <c r="AJ949" s="173">
        <f t="shared" si="1042"/>
        <v>2</v>
      </c>
      <c r="AK949" s="134">
        <f t="shared" si="1043"/>
        <v>0.5</v>
      </c>
      <c r="AL949" s="174">
        <f t="shared" ref="AL949:AU949" si="1092">M949</f>
        <v>0.04</v>
      </c>
      <c r="AM949" s="174">
        <f t="shared" si="1092"/>
        <v>0.15</v>
      </c>
      <c r="AN949" s="174">
        <f t="shared" si="1092"/>
        <v>0.45</v>
      </c>
      <c r="AO949" s="174">
        <f t="shared" si="1092"/>
        <v>0.02</v>
      </c>
      <c r="AP949" s="174">
        <f t="shared" si="1092"/>
        <v>0</v>
      </c>
      <c r="AQ949" s="174">
        <f t="shared" si="1092"/>
        <v>0.01</v>
      </c>
      <c r="AR949" s="174">
        <f t="shared" si="1092"/>
        <v>0.25</v>
      </c>
      <c r="AS949" s="174">
        <f t="shared" si="1092"/>
        <v>0.08</v>
      </c>
      <c r="AT949" s="174">
        <f t="shared" si="1092"/>
        <v>0</v>
      </c>
      <c r="AU949" s="174">
        <f t="shared" si="1092"/>
        <v>0</v>
      </c>
      <c r="AV949" s="175">
        <f t="shared" si="1045"/>
        <v>1</v>
      </c>
      <c r="AW949" s="176" t="e">
        <f>#REF!/1000</f>
        <v>#REF!</v>
      </c>
      <c r="AX949" s="176" t="e">
        <f>#REF!/1000</f>
        <v>#REF!</v>
      </c>
      <c r="AY949" s="176" t="e">
        <f>#REF!/1000</f>
        <v>#REF!</v>
      </c>
      <c r="AZ949" s="176" t="e">
        <f>#REF!/1000</f>
        <v>#REF!</v>
      </c>
      <c r="BA949" s="176" t="e">
        <f>#REF!/1000</f>
        <v>#REF!</v>
      </c>
      <c r="BB949" s="176" t="e">
        <f>#REF!/1000</f>
        <v>#REF!</v>
      </c>
      <c r="BC949" s="176" t="e">
        <f>#REF!/1000</f>
        <v>#REF!</v>
      </c>
      <c r="BD949" s="176" t="e">
        <f>#REF!/1000</f>
        <v>#REF!</v>
      </c>
      <c r="BE949" s="177" t="e">
        <f>#REF!/1000</f>
        <v>#REF!</v>
      </c>
      <c r="BF949" s="177" t="e">
        <f>#REF!/1000</f>
        <v>#REF!</v>
      </c>
      <c r="BG949" s="178" t="e">
        <f t="shared" si="1046"/>
        <v>#REF!</v>
      </c>
    </row>
    <row r="950" ht="16" customHeight="1" spans="1:59">
      <c r="A950" s="22">
        <v>944</v>
      </c>
      <c r="B950" s="39" t="s">
        <v>1892</v>
      </c>
      <c r="C950" s="68" t="s">
        <v>1893</v>
      </c>
      <c r="D950" s="22">
        <v>178</v>
      </c>
      <c r="E950" s="22">
        <v>1</v>
      </c>
      <c r="F950" s="144">
        <v>85097</v>
      </c>
      <c r="G950" s="144" t="s">
        <v>3704</v>
      </c>
      <c r="H950" s="144" t="s">
        <v>3704</v>
      </c>
      <c r="I950" s="144" t="s">
        <v>5321</v>
      </c>
      <c r="J950" s="144" t="s">
        <v>5314</v>
      </c>
      <c r="K950" s="144">
        <f t="shared" si="1036"/>
        <v>3</v>
      </c>
      <c r="L950" s="157">
        <v>3</v>
      </c>
      <c r="M950" s="171">
        <v>0.04</v>
      </c>
      <c r="N950" s="171">
        <v>0.15</v>
      </c>
      <c r="O950" s="171">
        <v>0.45</v>
      </c>
      <c r="P950" s="171">
        <v>0.02</v>
      </c>
      <c r="Q950" s="171"/>
      <c r="R950" s="171">
        <v>0.01</v>
      </c>
      <c r="S950" s="171">
        <v>0.25</v>
      </c>
      <c r="T950" s="171">
        <v>0.08</v>
      </c>
      <c r="U950" s="171"/>
      <c r="V950" s="171"/>
      <c r="W950" s="22">
        <v>1</v>
      </c>
      <c r="X950" s="29">
        <v>2548.44</v>
      </c>
      <c r="Y950" s="29">
        <v>2548.44</v>
      </c>
      <c r="Z950" s="36">
        <v>877.14</v>
      </c>
      <c r="AA950" s="36">
        <f t="shared" si="1037"/>
        <v>1</v>
      </c>
      <c r="AB950" s="29"/>
      <c r="AC950" s="29" t="e">
        <f t="shared" si="1038"/>
        <v>#REF!</v>
      </c>
      <c r="AD950" s="29" t="e">
        <f t="shared" si="1039"/>
        <v>#REF!</v>
      </c>
      <c r="AE950" s="172" t="e">
        <f t="shared" si="1040"/>
        <v>#REF!</v>
      </c>
      <c r="AF950" s="28"/>
      <c r="AG950" s="24">
        <v>3</v>
      </c>
      <c r="AH950" s="173">
        <f t="shared" si="1041"/>
        <v>1</v>
      </c>
      <c r="AI950" s="173"/>
      <c r="AJ950" s="173">
        <f t="shared" si="1042"/>
        <v>2</v>
      </c>
      <c r="AK950" s="134">
        <f t="shared" si="1043"/>
        <v>3</v>
      </c>
      <c r="AL950" s="174">
        <f t="shared" ref="AL950:AU950" si="1093">M950</f>
        <v>0.04</v>
      </c>
      <c r="AM950" s="174">
        <f t="shared" si="1093"/>
        <v>0.15</v>
      </c>
      <c r="AN950" s="174">
        <f t="shared" si="1093"/>
        <v>0.45</v>
      </c>
      <c r="AO950" s="174">
        <f t="shared" si="1093"/>
        <v>0.02</v>
      </c>
      <c r="AP950" s="174">
        <f t="shared" si="1093"/>
        <v>0</v>
      </c>
      <c r="AQ950" s="174">
        <f t="shared" si="1093"/>
        <v>0.01</v>
      </c>
      <c r="AR950" s="174">
        <f t="shared" si="1093"/>
        <v>0.25</v>
      </c>
      <c r="AS950" s="174">
        <f t="shared" si="1093"/>
        <v>0.08</v>
      </c>
      <c r="AT950" s="174">
        <f t="shared" si="1093"/>
        <v>0</v>
      </c>
      <c r="AU950" s="174">
        <f t="shared" si="1093"/>
        <v>0</v>
      </c>
      <c r="AV950" s="175">
        <f t="shared" si="1045"/>
        <v>1</v>
      </c>
      <c r="AW950" s="176" t="e">
        <f>#REF!/1000</f>
        <v>#REF!</v>
      </c>
      <c r="AX950" s="176" t="e">
        <f>#REF!/1000</f>
        <v>#REF!</v>
      </c>
      <c r="AY950" s="176" t="e">
        <f>#REF!/1000</f>
        <v>#REF!</v>
      </c>
      <c r="AZ950" s="176" t="e">
        <f>#REF!/1000</f>
        <v>#REF!</v>
      </c>
      <c r="BA950" s="176" t="e">
        <f>#REF!/1000</f>
        <v>#REF!</v>
      </c>
      <c r="BB950" s="176" t="e">
        <f>#REF!/1000</f>
        <v>#REF!</v>
      </c>
      <c r="BC950" s="176" t="e">
        <f>#REF!/1000</f>
        <v>#REF!</v>
      </c>
      <c r="BD950" s="176" t="e">
        <f>#REF!/1000</f>
        <v>#REF!</v>
      </c>
      <c r="BE950" s="177" t="e">
        <f>#REF!/1000</f>
        <v>#REF!</v>
      </c>
      <c r="BF950" s="177" t="e">
        <f>#REF!/1000</f>
        <v>#REF!</v>
      </c>
      <c r="BG950" s="178" t="e">
        <f t="shared" si="1046"/>
        <v>#REF!</v>
      </c>
    </row>
    <row r="951" ht="16" customHeight="1" spans="1:59">
      <c r="A951" s="22">
        <v>945</v>
      </c>
      <c r="B951" s="39" t="s">
        <v>6851</v>
      </c>
      <c r="C951" s="68" t="s">
        <v>6852</v>
      </c>
      <c r="D951" s="22">
        <v>178</v>
      </c>
      <c r="E951" s="22">
        <v>1</v>
      </c>
      <c r="F951" s="144">
        <v>85090</v>
      </c>
      <c r="G951" s="144" t="s">
        <v>3704</v>
      </c>
      <c r="H951" s="144" t="s">
        <v>3704</v>
      </c>
      <c r="I951" s="144" t="s">
        <v>5321</v>
      </c>
      <c r="J951" s="144" t="s">
        <v>5314</v>
      </c>
      <c r="K951" s="144">
        <f t="shared" si="1036"/>
        <v>3</v>
      </c>
      <c r="L951" s="157">
        <v>3</v>
      </c>
      <c r="M951" s="171">
        <v>0.04</v>
      </c>
      <c r="N951" s="171">
        <v>0.15</v>
      </c>
      <c r="O951" s="171">
        <v>0.45</v>
      </c>
      <c r="P951" s="171">
        <v>0.02</v>
      </c>
      <c r="Q951" s="171"/>
      <c r="R951" s="171">
        <v>0.01</v>
      </c>
      <c r="S951" s="171">
        <v>0.25</v>
      </c>
      <c r="T951" s="171">
        <v>0.08</v>
      </c>
      <c r="U951" s="171"/>
      <c r="V951" s="171"/>
      <c r="W951" s="22">
        <v>1</v>
      </c>
      <c r="X951" s="29">
        <v>2479.76</v>
      </c>
      <c r="Y951" s="29">
        <v>2479.76</v>
      </c>
      <c r="Z951" s="36">
        <v>877.14</v>
      </c>
      <c r="AA951" s="36">
        <f t="shared" si="1037"/>
        <v>1</v>
      </c>
      <c r="AB951" s="29"/>
      <c r="AC951" s="29" t="e">
        <f t="shared" si="1038"/>
        <v>#REF!</v>
      </c>
      <c r="AD951" s="29" t="e">
        <f t="shared" si="1039"/>
        <v>#REF!</v>
      </c>
      <c r="AE951" s="172" t="e">
        <f t="shared" si="1040"/>
        <v>#REF!</v>
      </c>
      <c r="AF951" s="28"/>
      <c r="AG951" s="24">
        <v>3</v>
      </c>
      <c r="AH951" s="173">
        <f t="shared" si="1041"/>
        <v>1</v>
      </c>
      <c r="AI951" s="173"/>
      <c r="AJ951" s="173">
        <f t="shared" si="1042"/>
        <v>2</v>
      </c>
      <c r="AK951" s="134">
        <f t="shared" si="1043"/>
        <v>3</v>
      </c>
      <c r="AL951" s="174">
        <f t="shared" ref="AL951:AU951" si="1094">M951</f>
        <v>0.04</v>
      </c>
      <c r="AM951" s="174">
        <f t="shared" si="1094"/>
        <v>0.15</v>
      </c>
      <c r="AN951" s="174">
        <f t="shared" si="1094"/>
        <v>0.45</v>
      </c>
      <c r="AO951" s="174">
        <f t="shared" si="1094"/>
        <v>0.02</v>
      </c>
      <c r="AP951" s="174">
        <f t="shared" si="1094"/>
        <v>0</v>
      </c>
      <c r="AQ951" s="174">
        <f t="shared" si="1094"/>
        <v>0.01</v>
      </c>
      <c r="AR951" s="174">
        <f t="shared" si="1094"/>
        <v>0.25</v>
      </c>
      <c r="AS951" s="174">
        <f t="shared" si="1094"/>
        <v>0.08</v>
      </c>
      <c r="AT951" s="174">
        <f t="shared" si="1094"/>
        <v>0</v>
      </c>
      <c r="AU951" s="174">
        <f t="shared" si="1094"/>
        <v>0</v>
      </c>
      <c r="AV951" s="175">
        <f t="shared" si="1045"/>
        <v>1</v>
      </c>
      <c r="AW951" s="176" t="e">
        <f>#REF!/1000</f>
        <v>#REF!</v>
      </c>
      <c r="AX951" s="176" t="e">
        <f>#REF!/1000</f>
        <v>#REF!</v>
      </c>
      <c r="AY951" s="176" t="e">
        <f>#REF!/1000</f>
        <v>#REF!</v>
      </c>
      <c r="AZ951" s="176" t="e">
        <f>#REF!/1000</f>
        <v>#REF!</v>
      </c>
      <c r="BA951" s="176" t="e">
        <f>#REF!/1000</f>
        <v>#REF!</v>
      </c>
      <c r="BB951" s="176" t="e">
        <f>#REF!/1000</f>
        <v>#REF!</v>
      </c>
      <c r="BC951" s="176" t="e">
        <f>#REF!/1000</f>
        <v>#REF!</v>
      </c>
      <c r="BD951" s="176" t="e">
        <f>#REF!/1000</f>
        <v>#REF!</v>
      </c>
      <c r="BE951" s="177" t="e">
        <f>#REF!/1000</f>
        <v>#REF!</v>
      </c>
      <c r="BF951" s="177" t="e">
        <f>#REF!/1000</f>
        <v>#REF!</v>
      </c>
      <c r="BG951" s="178" t="e">
        <f t="shared" si="1046"/>
        <v>#REF!</v>
      </c>
    </row>
    <row r="952" ht="16" customHeight="1" spans="1:59">
      <c r="A952" s="22">
        <v>946</v>
      </c>
      <c r="B952" s="39" t="s">
        <v>6853</v>
      </c>
      <c r="C952" s="68" t="s">
        <v>6854</v>
      </c>
      <c r="D952" s="22">
        <v>130</v>
      </c>
      <c r="E952" s="22">
        <v>1</v>
      </c>
      <c r="F952" s="144">
        <v>84107</v>
      </c>
      <c r="G952" s="144" t="s">
        <v>3704</v>
      </c>
      <c r="H952" s="144" t="s">
        <v>3704</v>
      </c>
      <c r="I952" s="144" t="s">
        <v>5321</v>
      </c>
      <c r="J952" s="144" t="s">
        <v>5314</v>
      </c>
      <c r="K952" s="144">
        <f t="shared" si="1036"/>
        <v>3</v>
      </c>
      <c r="L952" s="157">
        <v>3</v>
      </c>
      <c r="M952" s="171">
        <v>0.04</v>
      </c>
      <c r="N952" s="171">
        <v>0.15</v>
      </c>
      <c r="O952" s="171">
        <v>0.45</v>
      </c>
      <c r="P952" s="171">
        <v>0.02</v>
      </c>
      <c r="Q952" s="171"/>
      <c r="R952" s="171">
        <v>0.01</v>
      </c>
      <c r="S952" s="171">
        <v>0.25</v>
      </c>
      <c r="T952" s="171">
        <v>0.08</v>
      </c>
      <c r="U952" s="171"/>
      <c r="V952" s="171"/>
      <c r="W952" s="22">
        <v>1</v>
      </c>
      <c r="X952" s="29">
        <v>2461.84</v>
      </c>
      <c r="Y952" s="29">
        <v>2461.84</v>
      </c>
      <c r="Z952" s="36">
        <v>458.06</v>
      </c>
      <c r="AA952" s="36">
        <f t="shared" si="1037"/>
        <v>1</v>
      </c>
      <c r="AB952" s="29"/>
      <c r="AC952" s="29" t="e">
        <f t="shared" si="1038"/>
        <v>#REF!</v>
      </c>
      <c r="AD952" s="29" t="e">
        <f t="shared" si="1039"/>
        <v>#REF!</v>
      </c>
      <c r="AE952" s="172" t="e">
        <f t="shared" si="1040"/>
        <v>#REF!</v>
      </c>
      <c r="AF952" s="28"/>
      <c r="AG952" s="24">
        <v>3</v>
      </c>
      <c r="AH952" s="173">
        <f t="shared" si="1041"/>
        <v>1</v>
      </c>
      <c r="AI952" s="173"/>
      <c r="AJ952" s="173">
        <f t="shared" si="1042"/>
        <v>2</v>
      </c>
      <c r="AK952" s="134">
        <f t="shared" si="1043"/>
        <v>3</v>
      </c>
      <c r="AL952" s="174">
        <f t="shared" ref="AL952:AU952" si="1095">M952</f>
        <v>0.04</v>
      </c>
      <c r="AM952" s="174">
        <f t="shared" si="1095"/>
        <v>0.15</v>
      </c>
      <c r="AN952" s="174">
        <f t="shared" si="1095"/>
        <v>0.45</v>
      </c>
      <c r="AO952" s="174">
        <f t="shared" si="1095"/>
        <v>0.02</v>
      </c>
      <c r="AP952" s="174">
        <f t="shared" si="1095"/>
        <v>0</v>
      </c>
      <c r="AQ952" s="174">
        <f t="shared" si="1095"/>
        <v>0.01</v>
      </c>
      <c r="AR952" s="174">
        <f t="shared" si="1095"/>
        <v>0.25</v>
      </c>
      <c r="AS952" s="174">
        <f t="shared" si="1095"/>
        <v>0.08</v>
      </c>
      <c r="AT952" s="174">
        <f t="shared" si="1095"/>
        <v>0</v>
      </c>
      <c r="AU952" s="174">
        <f t="shared" si="1095"/>
        <v>0</v>
      </c>
      <c r="AV952" s="175">
        <f t="shared" si="1045"/>
        <v>1</v>
      </c>
      <c r="AW952" s="176" t="e">
        <f>#REF!/1000</f>
        <v>#REF!</v>
      </c>
      <c r="AX952" s="176" t="e">
        <f>#REF!/1000</f>
        <v>#REF!</v>
      </c>
      <c r="AY952" s="176" t="e">
        <f>#REF!/1000</f>
        <v>#REF!</v>
      </c>
      <c r="AZ952" s="176" t="e">
        <f>#REF!/1000</f>
        <v>#REF!</v>
      </c>
      <c r="BA952" s="176" t="e">
        <f>#REF!/1000</f>
        <v>#REF!</v>
      </c>
      <c r="BB952" s="176" t="e">
        <f>#REF!/1000</f>
        <v>#REF!</v>
      </c>
      <c r="BC952" s="176" t="e">
        <f>#REF!/1000</f>
        <v>#REF!</v>
      </c>
      <c r="BD952" s="176" t="e">
        <f>#REF!/1000</f>
        <v>#REF!</v>
      </c>
      <c r="BE952" s="177" t="e">
        <f>#REF!/1000</f>
        <v>#REF!</v>
      </c>
      <c r="BF952" s="177" t="e">
        <f>#REF!/1000</f>
        <v>#REF!</v>
      </c>
      <c r="BG952" s="178" t="e">
        <f t="shared" si="1046"/>
        <v>#REF!</v>
      </c>
    </row>
    <row r="953" ht="16" customHeight="1" spans="1:59">
      <c r="A953" s="22">
        <v>947</v>
      </c>
      <c r="B953" s="39" t="s">
        <v>6855</v>
      </c>
      <c r="C953" s="68" t="s">
        <v>6856</v>
      </c>
      <c r="D953" s="22">
        <v>121</v>
      </c>
      <c r="E953" s="22">
        <v>1</v>
      </c>
      <c r="F953" s="144">
        <v>85043</v>
      </c>
      <c r="G953" s="144" t="s">
        <v>3704</v>
      </c>
      <c r="H953" s="144" t="s">
        <v>3704</v>
      </c>
      <c r="I953" s="144" t="s">
        <v>5321</v>
      </c>
      <c r="J953" s="144" t="s">
        <v>5314</v>
      </c>
      <c r="K953" s="144">
        <f t="shared" si="1036"/>
        <v>5</v>
      </c>
      <c r="L953" s="157">
        <v>5</v>
      </c>
      <c r="M953" s="171">
        <v>0.0294117647058824</v>
      </c>
      <c r="N953" s="171">
        <v>0.147058823529412</v>
      </c>
      <c r="O953" s="171">
        <v>0.441176470588235</v>
      </c>
      <c r="P953" s="171">
        <v>0.0294117647058824</v>
      </c>
      <c r="Q953" s="171"/>
      <c r="R953" s="171"/>
      <c r="S953" s="171">
        <v>0.264705882352941</v>
      </c>
      <c r="T953" s="171">
        <v>0.0882352941176471</v>
      </c>
      <c r="U953" s="171"/>
      <c r="V953" s="171"/>
      <c r="W953" s="22">
        <v>1</v>
      </c>
      <c r="X953" s="29">
        <v>2433.23</v>
      </c>
      <c r="Y953" s="29">
        <v>2433.23</v>
      </c>
      <c r="Z953" s="36">
        <v>877.14</v>
      </c>
      <c r="AA953" s="36">
        <f t="shared" si="1037"/>
        <v>1</v>
      </c>
      <c r="AB953" s="29"/>
      <c r="AC953" s="29" t="e">
        <f t="shared" si="1038"/>
        <v>#REF!</v>
      </c>
      <c r="AD953" s="29" t="e">
        <f t="shared" si="1039"/>
        <v>#REF!</v>
      </c>
      <c r="AE953" s="172" t="e">
        <f t="shared" si="1040"/>
        <v>#REF!</v>
      </c>
      <c r="AF953" s="28"/>
      <c r="AG953" s="24">
        <v>0.34</v>
      </c>
      <c r="AH953" s="173">
        <f t="shared" si="1041"/>
        <v>1</v>
      </c>
      <c r="AI953" s="173">
        <v>0.34</v>
      </c>
      <c r="AJ953" s="173">
        <f t="shared" si="1042"/>
        <v>-0.66</v>
      </c>
      <c r="AK953" s="134">
        <f t="shared" si="1043"/>
        <v>5</v>
      </c>
      <c r="AL953" s="174">
        <f t="shared" ref="AL953:AU953" si="1096">M953</f>
        <v>0.0294117647058824</v>
      </c>
      <c r="AM953" s="174">
        <f t="shared" si="1096"/>
        <v>0.147058823529412</v>
      </c>
      <c r="AN953" s="174">
        <f t="shared" si="1096"/>
        <v>0.441176470588235</v>
      </c>
      <c r="AO953" s="174">
        <f t="shared" si="1096"/>
        <v>0.0294117647058824</v>
      </c>
      <c r="AP953" s="174">
        <f t="shared" si="1096"/>
        <v>0</v>
      </c>
      <c r="AQ953" s="174">
        <f t="shared" si="1096"/>
        <v>0</v>
      </c>
      <c r="AR953" s="174">
        <f t="shared" si="1096"/>
        <v>0.264705882352941</v>
      </c>
      <c r="AS953" s="174">
        <f t="shared" si="1096"/>
        <v>0.0882352941176471</v>
      </c>
      <c r="AT953" s="174">
        <f t="shared" si="1096"/>
        <v>0</v>
      </c>
      <c r="AU953" s="174">
        <f t="shared" si="1096"/>
        <v>0</v>
      </c>
      <c r="AV953" s="175">
        <f t="shared" si="1045"/>
        <v>1</v>
      </c>
      <c r="AW953" s="176" t="e">
        <f>#REF!/1000</f>
        <v>#REF!</v>
      </c>
      <c r="AX953" s="176" t="e">
        <f>#REF!/1000</f>
        <v>#REF!</v>
      </c>
      <c r="AY953" s="176" t="e">
        <f>#REF!/1000</f>
        <v>#REF!</v>
      </c>
      <c r="AZ953" s="176" t="e">
        <f>#REF!/1000</f>
        <v>#REF!</v>
      </c>
      <c r="BA953" s="176" t="e">
        <f>#REF!/1000</f>
        <v>#REF!</v>
      </c>
      <c r="BB953" s="176" t="e">
        <f>#REF!/1000</f>
        <v>#REF!</v>
      </c>
      <c r="BC953" s="176" t="e">
        <f>#REF!/1000</f>
        <v>#REF!</v>
      </c>
      <c r="BD953" s="176" t="e">
        <f>#REF!/1000</f>
        <v>#REF!</v>
      </c>
      <c r="BE953" s="177" t="e">
        <f>#REF!/1000</f>
        <v>#REF!</v>
      </c>
      <c r="BF953" s="177" t="e">
        <f>#REF!/1000</f>
        <v>#REF!</v>
      </c>
      <c r="BG953" s="178" t="e">
        <f t="shared" si="1046"/>
        <v>#REF!</v>
      </c>
    </row>
    <row r="954" ht="16" customHeight="1" spans="1:59">
      <c r="A954" s="22">
        <v>948</v>
      </c>
      <c r="B954" s="39" t="s">
        <v>1379</v>
      </c>
      <c r="C954" s="68" t="s">
        <v>1380</v>
      </c>
      <c r="D954" s="22">
        <v>130</v>
      </c>
      <c r="E954" s="22">
        <v>4</v>
      </c>
      <c r="F954" s="144">
        <v>84030</v>
      </c>
      <c r="G954" s="144" t="s">
        <v>3704</v>
      </c>
      <c r="H954" s="144" t="s">
        <v>3704</v>
      </c>
      <c r="I954" s="144" t="s">
        <v>5321</v>
      </c>
      <c r="J954" s="144" t="s">
        <v>5314</v>
      </c>
      <c r="K954" s="144">
        <f t="shared" si="1036"/>
        <v>0.5</v>
      </c>
      <c r="L954" s="157">
        <v>2</v>
      </c>
      <c r="M954" s="171"/>
      <c r="N954" s="171">
        <v>0.7</v>
      </c>
      <c r="O954" s="171">
        <v>0.24</v>
      </c>
      <c r="P954" s="171"/>
      <c r="Q954" s="171"/>
      <c r="R954" s="171"/>
      <c r="S954" s="171">
        <v>0.06</v>
      </c>
      <c r="T954" s="171"/>
      <c r="U954" s="171"/>
      <c r="V954" s="171"/>
      <c r="W954" s="22">
        <v>4</v>
      </c>
      <c r="X954" s="29">
        <v>2383.045</v>
      </c>
      <c r="Y954" s="29">
        <v>9532.18</v>
      </c>
      <c r="Z954" s="36">
        <v>1793.28</v>
      </c>
      <c r="AA954" s="36">
        <f t="shared" si="1037"/>
        <v>4</v>
      </c>
      <c r="AB954" s="29"/>
      <c r="AC954" s="29" t="e">
        <f t="shared" si="1038"/>
        <v>#REF!</v>
      </c>
      <c r="AD954" s="29" t="e">
        <f t="shared" si="1039"/>
        <v>#REF!</v>
      </c>
      <c r="AE954" s="172" t="e">
        <f t="shared" si="1040"/>
        <v>#REF!</v>
      </c>
      <c r="AF954" s="28"/>
      <c r="AG954" s="24">
        <v>0.5</v>
      </c>
      <c r="AH954" s="173">
        <f t="shared" si="1041"/>
        <v>1</v>
      </c>
      <c r="AI954" s="173"/>
      <c r="AJ954" s="173">
        <f t="shared" si="1042"/>
        <v>-0.5</v>
      </c>
      <c r="AK954" s="134">
        <f t="shared" si="1043"/>
        <v>0.5</v>
      </c>
      <c r="AL954" s="174">
        <f t="shared" ref="AL954:AU954" si="1097">M954</f>
        <v>0</v>
      </c>
      <c r="AM954" s="174">
        <f t="shared" si="1097"/>
        <v>0.7</v>
      </c>
      <c r="AN954" s="174">
        <f t="shared" si="1097"/>
        <v>0.24</v>
      </c>
      <c r="AO954" s="174">
        <f t="shared" si="1097"/>
        <v>0</v>
      </c>
      <c r="AP954" s="174">
        <f t="shared" si="1097"/>
        <v>0</v>
      </c>
      <c r="AQ954" s="174">
        <f t="shared" si="1097"/>
        <v>0</v>
      </c>
      <c r="AR954" s="174">
        <f t="shared" si="1097"/>
        <v>0.06</v>
      </c>
      <c r="AS954" s="174">
        <f t="shared" si="1097"/>
        <v>0</v>
      </c>
      <c r="AT954" s="174">
        <f t="shared" si="1097"/>
        <v>0</v>
      </c>
      <c r="AU954" s="174">
        <f t="shared" si="1097"/>
        <v>0</v>
      </c>
      <c r="AV954" s="175">
        <f t="shared" si="1045"/>
        <v>1</v>
      </c>
      <c r="AW954" s="176" t="e">
        <f>#REF!/1000</f>
        <v>#REF!</v>
      </c>
      <c r="AX954" s="176" t="e">
        <f>#REF!/1000</f>
        <v>#REF!</v>
      </c>
      <c r="AY954" s="176" t="e">
        <f>#REF!/1000</f>
        <v>#REF!</v>
      </c>
      <c r="AZ954" s="176" t="e">
        <f>#REF!/1000</f>
        <v>#REF!</v>
      </c>
      <c r="BA954" s="176" t="e">
        <f>#REF!/1000</f>
        <v>#REF!</v>
      </c>
      <c r="BB954" s="176" t="e">
        <f>#REF!/1000</f>
        <v>#REF!</v>
      </c>
      <c r="BC954" s="176" t="e">
        <f>#REF!/1000</f>
        <v>#REF!</v>
      </c>
      <c r="BD954" s="176" t="e">
        <f>#REF!/1000</f>
        <v>#REF!</v>
      </c>
      <c r="BE954" s="177" t="e">
        <f>#REF!/1000</f>
        <v>#REF!</v>
      </c>
      <c r="BF954" s="177" t="e">
        <f>#REF!/1000</f>
        <v>#REF!</v>
      </c>
      <c r="BG954" s="178" t="e">
        <f t="shared" si="1046"/>
        <v>#REF!</v>
      </c>
    </row>
    <row r="955" ht="16" customHeight="1" spans="1:59">
      <c r="A955" s="22">
        <v>949</v>
      </c>
      <c r="B955" s="39" t="s">
        <v>1379</v>
      </c>
      <c r="C955" s="68" t="s">
        <v>1380</v>
      </c>
      <c r="D955" s="22">
        <v>208</v>
      </c>
      <c r="E955" s="22">
        <v>3</v>
      </c>
      <c r="F955" s="144">
        <v>2403316169</v>
      </c>
      <c r="G955" s="144" t="s">
        <v>3704</v>
      </c>
      <c r="H955" s="144" t="s">
        <v>3704</v>
      </c>
      <c r="I955" s="144" t="s">
        <v>5352</v>
      </c>
      <c r="J955" s="144" t="s">
        <v>5314</v>
      </c>
      <c r="K955" s="144">
        <f t="shared" si="1036"/>
        <v>0.5</v>
      </c>
      <c r="L955" s="157">
        <v>1.5</v>
      </c>
      <c r="M955" s="171"/>
      <c r="N955" s="171">
        <v>0.7</v>
      </c>
      <c r="O955" s="171">
        <v>0.24</v>
      </c>
      <c r="P955" s="171"/>
      <c r="Q955" s="171"/>
      <c r="R955" s="171"/>
      <c r="S955" s="171">
        <v>0.06</v>
      </c>
      <c r="T955" s="171"/>
      <c r="U955" s="171"/>
      <c r="V955" s="171"/>
      <c r="W955" s="22">
        <v>3</v>
      </c>
      <c r="X955" s="29">
        <v>2383.04333333333</v>
      </c>
      <c r="Y955" s="29">
        <v>7149.13</v>
      </c>
      <c r="Z955" s="36">
        <v>1354.77</v>
      </c>
      <c r="AA955" s="36">
        <f t="shared" si="1037"/>
        <v>3</v>
      </c>
      <c r="AB955" s="29"/>
      <c r="AC955" s="29" t="e">
        <f t="shared" si="1038"/>
        <v>#REF!</v>
      </c>
      <c r="AD955" s="29" t="e">
        <f t="shared" si="1039"/>
        <v>#REF!</v>
      </c>
      <c r="AE955" s="172" t="e">
        <f t="shared" si="1040"/>
        <v>#REF!</v>
      </c>
      <c r="AF955" s="28"/>
      <c r="AG955" s="24">
        <v>0.5</v>
      </c>
      <c r="AH955" s="173">
        <f t="shared" si="1041"/>
        <v>1</v>
      </c>
      <c r="AI955" s="173"/>
      <c r="AJ955" s="173">
        <f t="shared" si="1042"/>
        <v>-0.5</v>
      </c>
      <c r="AK955" s="134">
        <f t="shared" si="1043"/>
        <v>0.5</v>
      </c>
      <c r="AL955" s="174">
        <f t="shared" ref="AL955:AU955" si="1098">M955</f>
        <v>0</v>
      </c>
      <c r="AM955" s="174">
        <f t="shared" si="1098"/>
        <v>0.7</v>
      </c>
      <c r="AN955" s="174">
        <f t="shared" si="1098"/>
        <v>0.24</v>
      </c>
      <c r="AO955" s="174">
        <f t="shared" si="1098"/>
        <v>0</v>
      </c>
      <c r="AP955" s="174">
        <f t="shared" si="1098"/>
        <v>0</v>
      </c>
      <c r="AQ955" s="174">
        <f t="shared" si="1098"/>
        <v>0</v>
      </c>
      <c r="AR955" s="174">
        <f t="shared" si="1098"/>
        <v>0.06</v>
      </c>
      <c r="AS955" s="174">
        <f t="shared" si="1098"/>
        <v>0</v>
      </c>
      <c r="AT955" s="174">
        <f t="shared" si="1098"/>
        <v>0</v>
      </c>
      <c r="AU955" s="174">
        <f t="shared" si="1098"/>
        <v>0</v>
      </c>
      <c r="AV955" s="175">
        <f t="shared" si="1045"/>
        <v>1</v>
      </c>
      <c r="AW955" s="176" t="e">
        <f>#REF!/1000</f>
        <v>#REF!</v>
      </c>
      <c r="AX955" s="176" t="e">
        <f>#REF!/1000</f>
        <v>#REF!</v>
      </c>
      <c r="AY955" s="176" t="e">
        <f>#REF!/1000</f>
        <v>#REF!</v>
      </c>
      <c r="AZ955" s="176" t="e">
        <f>#REF!/1000</f>
        <v>#REF!</v>
      </c>
      <c r="BA955" s="176" t="e">
        <f>#REF!/1000</f>
        <v>#REF!</v>
      </c>
      <c r="BB955" s="176" t="e">
        <f>#REF!/1000</f>
        <v>#REF!</v>
      </c>
      <c r="BC955" s="176" t="e">
        <f>#REF!/1000</f>
        <v>#REF!</v>
      </c>
      <c r="BD955" s="176" t="e">
        <f>#REF!/1000</f>
        <v>#REF!</v>
      </c>
      <c r="BE955" s="177" t="e">
        <f>#REF!/1000</f>
        <v>#REF!</v>
      </c>
      <c r="BF955" s="177" t="e">
        <f>#REF!/1000</f>
        <v>#REF!</v>
      </c>
      <c r="BG955" s="178" t="e">
        <f t="shared" si="1046"/>
        <v>#REF!</v>
      </c>
    </row>
    <row r="956" ht="16" customHeight="1" spans="1:59">
      <c r="A956" s="22">
        <v>950</v>
      </c>
      <c r="B956" s="39" t="s">
        <v>1383</v>
      </c>
      <c r="C956" s="68" t="s">
        <v>1384</v>
      </c>
      <c r="D956" s="22">
        <v>130</v>
      </c>
      <c r="E956" s="22">
        <v>2</v>
      </c>
      <c r="F956" s="144">
        <v>84034</v>
      </c>
      <c r="G956" s="144" t="s">
        <v>3704</v>
      </c>
      <c r="H956" s="144" t="s">
        <v>3704</v>
      </c>
      <c r="I956" s="144" t="s">
        <v>5321</v>
      </c>
      <c r="J956" s="144" t="s">
        <v>5314</v>
      </c>
      <c r="K956" s="144">
        <f t="shared" si="1036"/>
        <v>0.5</v>
      </c>
      <c r="L956" s="157">
        <v>1</v>
      </c>
      <c r="M956" s="171"/>
      <c r="N956" s="171">
        <v>0.7</v>
      </c>
      <c r="O956" s="171">
        <v>0.24</v>
      </c>
      <c r="P956" s="171"/>
      <c r="Q956" s="171"/>
      <c r="R956" s="171"/>
      <c r="S956" s="171">
        <v>0.06</v>
      </c>
      <c r="T956" s="171"/>
      <c r="U956" s="171"/>
      <c r="V956" s="171"/>
      <c r="W956" s="22">
        <v>2</v>
      </c>
      <c r="X956" s="29">
        <v>2278.535</v>
      </c>
      <c r="Y956" s="29">
        <v>4557.07</v>
      </c>
      <c r="Z956" s="36">
        <v>863.9</v>
      </c>
      <c r="AA956" s="36">
        <f t="shared" si="1037"/>
        <v>2</v>
      </c>
      <c r="AB956" s="29"/>
      <c r="AC956" s="29" t="e">
        <f t="shared" si="1038"/>
        <v>#REF!</v>
      </c>
      <c r="AD956" s="29" t="e">
        <f t="shared" si="1039"/>
        <v>#REF!</v>
      </c>
      <c r="AE956" s="172" t="e">
        <f t="shared" si="1040"/>
        <v>#REF!</v>
      </c>
      <c r="AF956" s="28"/>
      <c r="AG956" s="24">
        <v>0.5</v>
      </c>
      <c r="AH956" s="173">
        <f t="shared" si="1041"/>
        <v>1</v>
      </c>
      <c r="AI956" s="173"/>
      <c r="AJ956" s="173">
        <f t="shared" si="1042"/>
        <v>-0.5</v>
      </c>
      <c r="AK956" s="134">
        <f t="shared" si="1043"/>
        <v>0.5</v>
      </c>
      <c r="AL956" s="174">
        <f t="shared" ref="AL956:AU956" si="1099">M956</f>
        <v>0</v>
      </c>
      <c r="AM956" s="174">
        <f t="shared" si="1099"/>
        <v>0.7</v>
      </c>
      <c r="AN956" s="174">
        <f t="shared" si="1099"/>
        <v>0.24</v>
      </c>
      <c r="AO956" s="174">
        <f t="shared" si="1099"/>
        <v>0</v>
      </c>
      <c r="AP956" s="174">
        <f t="shared" si="1099"/>
        <v>0</v>
      </c>
      <c r="AQ956" s="174">
        <f t="shared" si="1099"/>
        <v>0</v>
      </c>
      <c r="AR956" s="174">
        <f t="shared" si="1099"/>
        <v>0.06</v>
      </c>
      <c r="AS956" s="174">
        <f t="shared" si="1099"/>
        <v>0</v>
      </c>
      <c r="AT956" s="174">
        <f t="shared" si="1099"/>
        <v>0</v>
      </c>
      <c r="AU956" s="174">
        <f t="shared" si="1099"/>
        <v>0</v>
      </c>
      <c r="AV956" s="175">
        <f t="shared" si="1045"/>
        <v>1</v>
      </c>
      <c r="AW956" s="176" t="e">
        <f>#REF!/1000</f>
        <v>#REF!</v>
      </c>
      <c r="AX956" s="176" t="e">
        <f>#REF!/1000</f>
        <v>#REF!</v>
      </c>
      <c r="AY956" s="176" t="e">
        <f>#REF!/1000</f>
        <v>#REF!</v>
      </c>
      <c r="AZ956" s="176" t="e">
        <f>#REF!/1000</f>
        <v>#REF!</v>
      </c>
      <c r="BA956" s="176" t="e">
        <f>#REF!/1000</f>
        <v>#REF!</v>
      </c>
      <c r="BB956" s="176" t="e">
        <f>#REF!/1000</f>
        <v>#REF!</v>
      </c>
      <c r="BC956" s="176" t="e">
        <f>#REF!/1000</f>
        <v>#REF!</v>
      </c>
      <c r="BD956" s="176" t="e">
        <f>#REF!/1000</f>
        <v>#REF!</v>
      </c>
      <c r="BE956" s="177" t="e">
        <f>#REF!/1000</f>
        <v>#REF!</v>
      </c>
      <c r="BF956" s="177" t="e">
        <f>#REF!/1000</f>
        <v>#REF!</v>
      </c>
      <c r="BG956" s="178" t="e">
        <f t="shared" si="1046"/>
        <v>#REF!</v>
      </c>
    </row>
    <row r="957" ht="16" customHeight="1" spans="1:59">
      <c r="A957" s="22">
        <v>951</v>
      </c>
      <c r="B957" s="39" t="s">
        <v>1936</v>
      </c>
      <c r="C957" s="68" t="s">
        <v>1937</v>
      </c>
      <c r="D957" s="22">
        <v>121</v>
      </c>
      <c r="E957" s="22">
        <v>4</v>
      </c>
      <c r="F957" s="144">
        <v>84978</v>
      </c>
      <c r="G957" s="144" t="s">
        <v>3704</v>
      </c>
      <c r="H957" s="144" t="s">
        <v>3704</v>
      </c>
      <c r="I957" s="144" t="s">
        <v>5321</v>
      </c>
      <c r="J957" s="144" t="s">
        <v>5314</v>
      </c>
      <c r="K957" s="144">
        <f t="shared" si="1036"/>
        <v>0.075</v>
      </c>
      <c r="L957" s="157">
        <v>0.3</v>
      </c>
      <c r="M957" s="171"/>
      <c r="N957" s="171">
        <v>0.4</v>
      </c>
      <c r="O957" s="171">
        <v>0.566666666666667</v>
      </c>
      <c r="P957" s="171"/>
      <c r="Q957" s="171"/>
      <c r="R957" s="171"/>
      <c r="S957" s="171">
        <v>0.0333333333333333</v>
      </c>
      <c r="T957" s="171"/>
      <c r="U957" s="171"/>
      <c r="V957" s="171"/>
      <c r="W957" s="22">
        <v>4</v>
      </c>
      <c r="X957" s="29">
        <v>2232.085</v>
      </c>
      <c r="Y957" s="29">
        <v>8928.34</v>
      </c>
      <c r="Z957" s="36">
        <v>3508.56</v>
      </c>
      <c r="AA957" s="36">
        <f t="shared" si="1037"/>
        <v>4</v>
      </c>
      <c r="AB957" s="29"/>
      <c r="AC957" s="29" t="e">
        <f t="shared" si="1038"/>
        <v>#REF!</v>
      </c>
      <c r="AD957" s="29" t="e">
        <f t="shared" si="1039"/>
        <v>#REF!</v>
      </c>
      <c r="AE957" s="172" t="e">
        <f t="shared" si="1040"/>
        <v>#REF!</v>
      </c>
      <c r="AF957" s="28"/>
      <c r="AG957" s="24">
        <v>0.3</v>
      </c>
      <c r="AH957" s="173">
        <f t="shared" si="1041"/>
        <v>1</v>
      </c>
      <c r="AI957" s="173"/>
      <c r="AJ957" s="173">
        <f t="shared" si="1042"/>
        <v>-0.7</v>
      </c>
      <c r="AK957" s="134">
        <f t="shared" si="1043"/>
        <v>0.075</v>
      </c>
      <c r="AL957" s="174">
        <f t="shared" ref="AL957:AU957" si="1100">M957</f>
        <v>0</v>
      </c>
      <c r="AM957" s="174">
        <f t="shared" si="1100"/>
        <v>0.4</v>
      </c>
      <c r="AN957" s="174">
        <f t="shared" si="1100"/>
        <v>0.566666666666667</v>
      </c>
      <c r="AO957" s="174">
        <f t="shared" si="1100"/>
        <v>0</v>
      </c>
      <c r="AP957" s="174">
        <f t="shared" si="1100"/>
        <v>0</v>
      </c>
      <c r="AQ957" s="174">
        <f t="shared" si="1100"/>
        <v>0</v>
      </c>
      <c r="AR957" s="174">
        <f t="shared" si="1100"/>
        <v>0.0333333333333333</v>
      </c>
      <c r="AS957" s="174">
        <f t="shared" si="1100"/>
        <v>0</v>
      </c>
      <c r="AT957" s="174">
        <f t="shared" si="1100"/>
        <v>0</v>
      </c>
      <c r="AU957" s="174">
        <f t="shared" si="1100"/>
        <v>0</v>
      </c>
      <c r="AV957" s="175">
        <f t="shared" si="1045"/>
        <v>1</v>
      </c>
      <c r="AW957" s="176" t="e">
        <f>#REF!/1000</f>
        <v>#REF!</v>
      </c>
      <c r="AX957" s="176" t="e">
        <f>#REF!/1000</f>
        <v>#REF!</v>
      </c>
      <c r="AY957" s="176" t="e">
        <f>#REF!/1000</f>
        <v>#REF!</v>
      </c>
      <c r="AZ957" s="176" t="e">
        <f>#REF!/1000</f>
        <v>#REF!</v>
      </c>
      <c r="BA957" s="176" t="e">
        <f>#REF!/1000</f>
        <v>#REF!</v>
      </c>
      <c r="BB957" s="176" t="e">
        <f>#REF!/1000</f>
        <v>#REF!</v>
      </c>
      <c r="BC957" s="176" t="e">
        <f>#REF!/1000</f>
        <v>#REF!</v>
      </c>
      <c r="BD957" s="176" t="e">
        <f>#REF!/1000</f>
        <v>#REF!</v>
      </c>
      <c r="BE957" s="177" t="e">
        <f>#REF!/1000</f>
        <v>#REF!</v>
      </c>
      <c r="BF957" s="177" t="e">
        <f>#REF!/1000</f>
        <v>#REF!</v>
      </c>
      <c r="BG957" s="178" t="e">
        <f t="shared" si="1046"/>
        <v>#REF!</v>
      </c>
    </row>
    <row r="958" ht="16" customHeight="1" spans="1:59">
      <c r="A958" s="22">
        <v>952</v>
      </c>
      <c r="B958" s="39" t="s">
        <v>1335</v>
      </c>
      <c r="C958" s="68" t="s">
        <v>1336</v>
      </c>
      <c r="D958" s="22">
        <v>130</v>
      </c>
      <c r="E958" s="22">
        <v>1</v>
      </c>
      <c r="F958" s="144">
        <v>84482</v>
      </c>
      <c r="G958" s="144" t="s">
        <v>3704</v>
      </c>
      <c r="H958" s="144" t="s">
        <v>3704</v>
      </c>
      <c r="I958" s="144" t="s">
        <v>5321</v>
      </c>
      <c r="J958" s="144" t="s">
        <v>5314</v>
      </c>
      <c r="K958" s="144">
        <f t="shared" si="1036"/>
        <v>3</v>
      </c>
      <c r="L958" s="157">
        <v>3</v>
      </c>
      <c r="M958" s="171">
        <v>0.04</v>
      </c>
      <c r="N958" s="171">
        <v>0.15</v>
      </c>
      <c r="O958" s="171">
        <v>0.45</v>
      </c>
      <c r="P958" s="171">
        <v>0.02</v>
      </c>
      <c r="Q958" s="171"/>
      <c r="R958" s="171">
        <v>0.01</v>
      </c>
      <c r="S958" s="171">
        <v>0.25</v>
      </c>
      <c r="T958" s="171">
        <v>0.08</v>
      </c>
      <c r="U958" s="171"/>
      <c r="V958" s="171"/>
      <c r="W958" s="22">
        <v>1</v>
      </c>
      <c r="X958" s="29">
        <v>2206.98</v>
      </c>
      <c r="Y958" s="29">
        <v>2206.98</v>
      </c>
      <c r="Z958" s="36">
        <v>422.14</v>
      </c>
      <c r="AA958" s="36">
        <f t="shared" si="1037"/>
        <v>1</v>
      </c>
      <c r="AB958" s="29"/>
      <c r="AC958" s="29" t="e">
        <f t="shared" si="1038"/>
        <v>#REF!</v>
      </c>
      <c r="AD958" s="29" t="e">
        <f t="shared" si="1039"/>
        <v>#REF!</v>
      </c>
      <c r="AE958" s="172" t="e">
        <f t="shared" si="1040"/>
        <v>#REF!</v>
      </c>
      <c r="AF958" s="28"/>
      <c r="AG958" s="24">
        <v>3</v>
      </c>
      <c r="AH958" s="173">
        <f t="shared" si="1041"/>
        <v>1</v>
      </c>
      <c r="AI958" s="173"/>
      <c r="AJ958" s="173">
        <f t="shared" si="1042"/>
        <v>2</v>
      </c>
      <c r="AK958" s="134">
        <f t="shared" si="1043"/>
        <v>3</v>
      </c>
      <c r="AL958" s="174">
        <f t="shared" ref="AL958:AU958" si="1101">M958</f>
        <v>0.04</v>
      </c>
      <c r="AM958" s="174">
        <f t="shared" si="1101"/>
        <v>0.15</v>
      </c>
      <c r="AN958" s="174">
        <f t="shared" si="1101"/>
        <v>0.45</v>
      </c>
      <c r="AO958" s="174">
        <f t="shared" si="1101"/>
        <v>0.02</v>
      </c>
      <c r="AP958" s="174">
        <f t="shared" si="1101"/>
        <v>0</v>
      </c>
      <c r="AQ958" s="174">
        <f t="shared" si="1101"/>
        <v>0.01</v>
      </c>
      <c r="AR958" s="174">
        <f t="shared" si="1101"/>
        <v>0.25</v>
      </c>
      <c r="AS958" s="174">
        <f t="shared" si="1101"/>
        <v>0.08</v>
      </c>
      <c r="AT958" s="174">
        <f t="shared" si="1101"/>
        <v>0</v>
      </c>
      <c r="AU958" s="174">
        <f t="shared" si="1101"/>
        <v>0</v>
      </c>
      <c r="AV958" s="175">
        <f t="shared" si="1045"/>
        <v>1</v>
      </c>
      <c r="AW958" s="176" t="e">
        <f>#REF!/1000</f>
        <v>#REF!</v>
      </c>
      <c r="AX958" s="176" t="e">
        <f>#REF!/1000</f>
        <v>#REF!</v>
      </c>
      <c r="AY958" s="176" t="e">
        <f>#REF!/1000</f>
        <v>#REF!</v>
      </c>
      <c r="AZ958" s="176" t="e">
        <f>#REF!/1000</f>
        <v>#REF!</v>
      </c>
      <c r="BA958" s="176" t="e">
        <f>#REF!/1000</f>
        <v>#REF!</v>
      </c>
      <c r="BB958" s="176" t="e">
        <f>#REF!/1000</f>
        <v>#REF!</v>
      </c>
      <c r="BC958" s="176" t="e">
        <f>#REF!/1000</f>
        <v>#REF!</v>
      </c>
      <c r="BD958" s="176" t="e">
        <f>#REF!/1000</f>
        <v>#REF!</v>
      </c>
      <c r="BE958" s="177" t="e">
        <f>#REF!/1000</f>
        <v>#REF!</v>
      </c>
      <c r="BF958" s="177" t="e">
        <f>#REF!/1000</f>
        <v>#REF!</v>
      </c>
      <c r="BG958" s="178" t="e">
        <f t="shared" si="1046"/>
        <v>#REF!</v>
      </c>
    </row>
    <row r="959" ht="16" customHeight="1" spans="1:59">
      <c r="A959" s="22">
        <v>953</v>
      </c>
      <c r="B959" s="39" t="s">
        <v>6857</v>
      </c>
      <c r="C959" s="68" t="s">
        <v>6858</v>
      </c>
      <c r="D959" s="22">
        <v>198</v>
      </c>
      <c r="E959" s="22">
        <v>3</v>
      </c>
      <c r="F959" s="144">
        <v>2403314147</v>
      </c>
      <c r="G959" s="144" t="s">
        <v>3704</v>
      </c>
      <c r="H959" s="144" t="s">
        <v>3704</v>
      </c>
      <c r="I959" s="144" t="s">
        <v>5352</v>
      </c>
      <c r="J959" s="144" t="s">
        <v>5314</v>
      </c>
      <c r="K959" s="144">
        <f t="shared" si="1036"/>
        <v>1</v>
      </c>
      <c r="L959" s="157">
        <v>3</v>
      </c>
      <c r="M959" s="171"/>
      <c r="N959" s="171">
        <v>0.2</v>
      </c>
      <c r="O959" s="171">
        <v>0.75</v>
      </c>
      <c r="P959" s="171"/>
      <c r="Q959" s="171"/>
      <c r="R959" s="171"/>
      <c r="S959" s="171">
        <v>0.05</v>
      </c>
      <c r="T959" s="171"/>
      <c r="U959" s="171"/>
      <c r="V959" s="171"/>
      <c r="W959" s="22">
        <v>3</v>
      </c>
      <c r="X959" s="29">
        <v>2191.97333333333</v>
      </c>
      <c r="Y959" s="29">
        <v>6575.92</v>
      </c>
      <c r="Z959" s="36">
        <v>1227.99</v>
      </c>
      <c r="AA959" s="36">
        <f t="shared" si="1037"/>
        <v>3</v>
      </c>
      <c r="AB959" s="29"/>
      <c r="AC959" s="29" t="e">
        <f t="shared" si="1038"/>
        <v>#REF!</v>
      </c>
      <c r="AD959" s="29" t="e">
        <f t="shared" si="1039"/>
        <v>#REF!</v>
      </c>
      <c r="AE959" s="172" t="e">
        <f t="shared" si="1040"/>
        <v>#REF!</v>
      </c>
      <c r="AF959" s="28"/>
      <c r="AG959" s="24">
        <v>3</v>
      </c>
      <c r="AH959" s="173">
        <f t="shared" si="1041"/>
        <v>1</v>
      </c>
      <c r="AI959" s="173"/>
      <c r="AJ959" s="173">
        <f t="shared" si="1042"/>
        <v>2</v>
      </c>
      <c r="AK959" s="134">
        <f t="shared" si="1043"/>
        <v>1</v>
      </c>
      <c r="AL959" s="174">
        <f t="shared" ref="AL959:AU959" si="1102">M959</f>
        <v>0</v>
      </c>
      <c r="AM959" s="174">
        <f t="shared" si="1102"/>
        <v>0.2</v>
      </c>
      <c r="AN959" s="174">
        <f t="shared" si="1102"/>
        <v>0.75</v>
      </c>
      <c r="AO959" s="174">
        <f t="shared" si="1102"/>
        <v>0</v>
      </c>
      <c r="AP959" s="174">
        <f t="shared" si="1102"/>
        <v>0</v>
      </c>
      <c r="AQ959" s="174">
        <f t="shared" si="1102"/>
        <v>0</v>
      </c>
      <c r="AR959" s="174">
        <f t="shared" si="1102"/>
        <v>0.05</v>
      </c>
      <c r="AS959" s="174">
        <f t="shared" si="1102"/>
        <v>0</v>
      </c>
      <c r="AT959" s="174">
        <f t="shared" si="1102"/>
        <v>0</v>
      </c>
      <c r="AU959" s="174">
        <f t="shared" si="1102"/>
        <v>0</v>
      </c>
      <c r="AV959" s="175">
        <f t="shared" si="1045"/>
        <v>1</v>
      </c>
      <c r="AW959" s="176" t="e">
        <f>#REF!/1000</f>
        <v>#REF!</v>
      </c>
      <c r="AX959" s="176" t="e">
        <f>#REF!/1000</f>
        <v>#REF!</v>
      </c>
      <c r="AY959" s="176" t="e">
        <f>#REF!/1000</f>
        <v>#REF!</v>
      </c>
      <c r="AZ959" s="176" t="e">
        <f>#REF!/1000</f>
        <v>#REF!</v>
      </c>
      <c r="BA959" s="176" t="e">
        <f>#REF!/1000</f>
        <v>#REF!</v>
      </c>
      <c r="BB959" s="176" t="e">
        <f>#REF!/1000</f>
        <v>#REF!</v>
      </c>
      <c r="BC959" s="176" t="e">
        <f>#REF!/1000</f>
        <v>#REF!</v>
      </c>
      <c r="BD959" s="176" t="e">
        <f>#REF!/1000</f>
        <v>#REF!</v>
      </c>
      <c r="BE959" s="177" t="e">
        <f>#REF!/1000</f>
        <v>#REF!</v>
      </c>
      <c r="BF959" s="177" t="e">
        <f>#REF!/1000</f>
        <v>#REF!</v>
      </c>
      <c r="BG959" s="178" t="e">
        <f t="shared" si="1046"/>
        <v>#REF!</v>
      </c>
    </row>
    <row r="960" ht="16" customHeight="1" spans="1:59">
      <c r="A960" s="22">
        <v>954</v>
      </c>
      <c r="B960" s="39" t="s">
        <v>6859</v>
      </c>
      <c r="C960" s="68" t="s">
        <v>6860</v>
      </c>
      <c r="D960" s="22">
        <v>130</v>
      </c>
      <c r="E960" s="22">
        <v>1</v>
      </c>
      <c r="F960" s="144">
        <v>84428</v>
      </c>
      <c r="G960" s="144" t="s">
        <v>3704</v>
      </c>
      <c r="H960" s="144" t="s">
        <v>3704</v>
      </c>
      <c r="I960" s="144" t="s">
        <v>5321</v>
      </c>
      <c r="J960" s="144" t="s">
        <v>5314</v>
      </c>
      <c r="K960" s="144">
        <f t="shared" si="1036"/>
        <v>1</v>
      </c>
      <c r="L960" s="157">
        <v>1</v>
      </c>
      <c r="M960" s="171">
        <v>0.5</v>
      </c>
      <c r="N960" s="171">
        <v>0.05</v>
      </c>
      <c r="O960" s="171"/>
      <c r="P960" s="171">
        <v>0.22</v>
      </c>
      <c r="Q960" s="171"/>
      <c r="R960" s="171"/>
      <c r="S960" s="171">
        <v>0.1</v>
      </c>
      <c r="T960" s="171">
        <v>0.13</v>
      </c>
      <c r="U960" s="171"/>
      <c r="V960" s="171"/>
      <c r="W960" s="22">
        <v>1</v>
      </c>
      <c r="X960" s="29">
        <v>2181.3</v>
      </c>
      <c r="Y960" s="29">
        <v>2181.3</v>
      </c>
      <c r="Z960" s="36">
        <v>409.33</v>
      </c>
      <c r="AA960" s="36">
        <f t="shared" si="1037"/>
        <v>1</v>
      </c>
      <c r="AB960" s="29"/>
      <c r="AC960" s="29" t="e">
        <f t="shared" si="1038"/>
        <v>#REF!</v>
      </c>
      <c r="AD960" s="29" t="e">
        <f t="shared" si="1039"/>
        <v>#REF!</v>
      </c>
      <c r="AE960" s="172" t="e">
        <f t="shared" si="1040"/>
        <v>#REF!</v>
      </c>
      <c r="AF960" s="28"/>
      <c r="AG960" s="24">
        <v>1</v>
      </c>
      <c r="AH960" s="173">
        <f t="shared" si="1041"/>
        <v>1</v>
      </c>
      <c r="AI960" s="173"/>
      <c r="AJ960" s="173">
        <f t="shared" si="1042"/>
        <v>0</v>
      </c>
      <c r="AK960" s="134">
        <f t="shared" si="1043"/>
        <v>1</v>
      </c>
      <c r="AL960" s="174">
        <f t="shared" ref="AL960:AU960" si="1103">M960</f>
        <v>0.5</v>
      </c>
      <c r="AM960" s="174">
        <f t="shared" si="1103"/>
        <v>0.05</v>
      </c>
      <c r="AN960" s="174">
        <f t="shared" si="1103"/>
        <v>0</v>
      </c>
      <c r="AO960" s="174">
        <f t="shared" si="1103"/>
        <v>0.22</v>
      </c>
      <c r="AP960" s="174">
        <f t="shared" si="1103"/>
        <v>0</v>
      </c>
      <c r="AQ960" s="174">
        <f t="shared" si="1103"/>
        <v>0</v>
      </c>
      <c r="AR960" s="174">
        <f t="shared" si="1103"/>
        <v>0.1</v>
      </c>
      <c r="AS960" s="174">
        <f t="shared" si="1103"/>
        <v>0.13</v>
      </c>
      <c r="AT960" s="174">
        <f t="shared" si="1103"/>
        <v>0</v>
      </c>
      <c r="AU960" s="174">
        <f t="shared" si="1103"/>
        <v>0</v>
      </c>
      <c r="AV960" s="175">
        <f t="shared" si="1045"/>
        <v>1</v>
      </c>
      <c r="AW960" s="176" t="e">
        <f>#REF!/1000</f>
        <v>#REF!</v>
      </c>
      <c r="AX960" s="176" t="e">
        <f>#REF!/1000</f>
        <v>#REF!</v>
      </c>
      <c r="AY960" s="176" t="e">
        <f>#REF!/1000</f>
        <v>#REF!</v>
      </c>
      <c r="AZ960" s="176" t="e">
        <f>#REF!/1000</f>
        <v>#REF!</v>
      </c>
      <c r="BA960" s="176" t="e">
        <f>#REF!/1000</f>
        <v>#REF!</v>
      </c>
      <c r="BB960" s="176" t="e">
        <f>#REF!/1000</f>
        <v>#REF!</v>
      </c>
      <c r="BC960" s="176" t="e">
        <f>#REF!/1000</f>
        <v>#REF!</v>
      </c>
      <c r="BD960" s="176" t="e">
        <f>#REF!/1000</f>
        <v>#REF!</v>
      </c>
      <c r="BE960" s="177" t="e">
        <f>#REF!/1000</f>
        <v>#REF!</v>
      </c>
      <c r="BF960" s="177" t="e">
        <f>#REF!/1000</f>
        <v>#REF!</v>
      </c>
      <c r="BG960" s="178" t="e">
        <f t="shared" si="1046"/>
        <v>#REF!</v>
      </c>
    </row>
    <row r="961" ht="16" customHeight="1" spans="1:59">
      <c r="A961" s="22">
        <v>955</v>
      </c>
      <c r="B961" s="39" t="s">
        <v>1788</v>
      </c>
      <c r="C961" s="68" t="s">
        <v>1789</v>
      </c>
      <c r="D961" s="22">
        <v>130</v>
      </c>
      <c r="E961" s="22">
        <v>1</v>
      </c>
      <c r="F961" s="144">
        <v>84460</v>
      </c>
      <c r="G961" s="144" t="s">
        <v>3704</v>
      </c>
      <c r="H961" s="144" t="s">
        <v>3704</v>
      </c>
      <c r="I961" s="144" t="s">
        <v>5321</v>
      </c>
      <c r="J961" s="144" t="s">
        <v>5314</v>
      </c>
      <c r="K961" s="144">
        <f t="shared" si="1036"/>
        <v>0.5</v>
      </c>
      <c r="L961" s="157">
        <v>0.5</v>
      </c>
      <c r="M961" s="171">
        <v>0.493333333333333</v>
      </c>
      <c r="N961" s="171">
        <v>0.0533333333333333</v>
      </c>
      <c r="O961" s="171"/>
      <c r="P961" s="171">
        <v>0.22</v>
      </c>
      <c r="Q961" s="171"/>
      <c r="R961" s="171"/>
      <c r="S961" s="171">
        <v>0.1</v>
      </c>
      <c r="T961" s="171">
        <v>0.133333333333333</v>
      </c>
      <c r="U961" s="171"/>
      <c r="V961" s="171"/>
      <c r="W961" s="22">
        <v>1</v>
      </c>
      <c r="X961" s="29">
        <v>2165.95</v>
      </c>
      <c r="Y961" s="29">
        <v>2165.95</v>
      </c>
      <c r="Z961" s="36">
        <v>402.5</v>
      </c>
      <c r="AA961" s="36">
        <f t="shared" si="1037"/>
        <v>1</v>
      </c>
      <c r="AB961" s="29"/>
      <c r="AC961" s="29" t="e">
        <f t="shared" si="1038"/>
        <v>#REF!</v>
      </c>
      <c r="AD961" s="29" t="e">
        <f t="shared" si="1039"/>
        <v>#REF!</v>
      </c>
      <c r="AE961" s="172" t="e">
        <f t="shared" si="1040"/>
        <v>#REF!</v>
      </c>
      <c r="AF961" s="28"/>
      <c r="AG961" s="24">
        <v>1.5</v>
      </c>
      <c r="AH961" s="173">
        <f t="shared" si="1041"/>
        <v>0.999999999999999</v>
      </c>
      <c r="AI961" s="173"/>
      <c r="AJ961" s="173">
        <f t="shared" si="1042"/>
        <v>0.500000000000001</v>
      </c>
      <c r="AK961" s="134">
        <f t="shared" si="1043"/>
        <v>0.5</v>
      </c>
      <c r="AL961" s="174">
        <f t="shared" ref="AL961:AU961" si="1104">M961</f>
        <v>0.493333333333333</v>
      </c>
      <c r="AM961" s="174">
        <f t="shared" si="1104"/>
        <v>0.0533333333333333</v>
      </c>
      <c r="AN961" s="174">
        <f t="shared" si="1104"/>
        <v>0</v>
      </c>
      <c r="AO961" s="174">
        <f t="shared" si="1104"/>
        <v>0.22</v>
      </c>
      <c r="AP961" s="174">
        <f t="shared" si="1104"/>
        <v>0</v>
      </c>
      <c r="AQ961" s="174">
        <f t="shared" si="1104"/>
        <v>0</v>
      </c>
      <c r="AR961" s="174">
        <f t="shared" si="1104"/>
        <v>0.1</v>
      </c>
      <c r="AS961" s="174">
        <f t="shared" si="1104"/>
        <v>0.133333333333333</v>
      </c>
      <c r="AT961" s="174">
        <f t="shared" si="1104"/>
        <v>0</v>
      </c>
      <c r="AU961" s="174">
        <f t="shared" si="1104"/>
        <v>0</v>
      </c>
      <c r="AV961" s="175">
        <f t="shared" si="1045"/>
        <v>0.999999999999999</v>
      </c>
      <c r="AW961" s="176" t="e">
        <f>#REF!/1000</f>
        <v>#REF!</v>
      </c>
      <c r="AX961" s="176" t="e">
        <f>#REF!/1000</f>
        <v>#REF!</v>
      </c>
      <c r="AY961" s="176" t="e">
        <f>#REF!/1000</f>
        <v>#REF!</v>
      </c>
      <c r="AZ961" s="176" t="e">
        <f>#REF!/1000</f>
        <v>#REF!</v>
      </c>
      <c r="BA961" s="176" t="e">
        <f>#REF!/1000</f>
        <v>#REF!</v>
      </c>
      <c r="BB961" s="176" t="e">
        <f>#REF!/1000</f>
        <v>#REF!</v>
      </c>
      <c r="BC961" s="176" t="e">
        <f>#REF!/1000</f>
        <v>#REF!</v>
      </c>
      <c r="BD961" s="176" t="e">
        <f>#REF!/1000</f>
        <v>#REF!</v>
      </c>
      <c r="BE961" s="177" t="e">
        <f>#REF!/1000</f>
        <v>#REF!</v>
      </c>
      <c r="BF961" s="177" t="e">
        <f>#REF!/1000</f>
        <v>#REF!</v>
      </c>
      <c r="BG961" s="178" t="e">
        <f t="shared" si="1046"/>
        <v>#REF!</v>
      </c>
    </row>
    <row r="962" ht="16" customHeight="1" spans="1:59">
      <c r="A962" s="22">
        <v>956</v>
      </c>
      <c r="B962" s="39" t="s">
        <v>1381</v>
      </c>
      <c r="C962" s="68" t="s">
        <v>1382</v>
      </c>
      <c r="D962" s="22">
        <v>130</v>
      </c>
      <c r="E962" s="22">
        <v>2</v>
      </c>
      <c r="F962" s="144">
        <v>84033</v>
      </c>
      <c r="G962" s="144" t="s">
        <v>3704</v>
      </c>
      <c r="H962" s="144" t="s">
        <v>3704</v>
      </c>
      <c r="I962" s="144" t="s">
        <v>5321</v>
      </c>
      <c r="J962" s="144" t="s">
        <v>5314</v>
      </c>
      <c r="K962" s="144">
        <f t="shared" si="1036"/>
        <v>0.5</v>
      </c>
      <c r="L962" s="157">
        <v>1</v>
      </c>
      <c r="M962" s="171"/>
      <c r="N962" s="171">
        <v>0.7</v>
      </c>
      <c r="O962" s="171">
        <v>0.24</v>
      </c>
      <c r="P962" s="171"/>
      <c r="Q962" s="171"/>
      <c r="R962" s="171"/>
      <c r="S962" s="171">
        <v>0.06</v>
      </c>
      <c r="T962" s="171"/>
      <c r="U962" s="171"/>
      <c r="V962" s="171"/>
      <c r="W962" s="22">
        <v>2</v>
      </c>
      <c r="X962" s="29">
        <v>2140.78</v>
      </c>
      <c r="Y962" s="29">
        <v>4281.56</v>
      </c>
      <c r="Z962" s="36">
        <v>805</v>
      </c>
      <c r="AA962" s="36">
        <f t="shared" si="1037"/>
        <v>2</v>
      </c>
      <c r="AB962" s="29"/>
      <c r="AC962" s="29" t="e">
        <f t="shared" si="1038"/>
        <v>#REF!</v>
      </c>
      <c r="AD962" s="29" t="e">
        <f t="shared" si="1039"/>
        <v>#REF!</v>
      </c>
      <c r="AE962" s="172" t="e">
        <f t="shared" si="1040"/>
        <v>#REF!</v>
      </c>
      <c r="AF962" s="28"/>
      <c r="AG962" s="24">
        <v>0.5</v>
      </c>
      <c r="AH962" s="173">
        <f t="shared" si="1041"/>
        <v>1</v>
      </c>
      <c r="AI962" s="173"/>
      <c r="AJ962" s="173">
        <f t="shared" si="1042"/>
        <v>-0.5</v>
      </c>
      <c r="AK962" s="134">
        <f t="shared" si="1043"/>
        <v>0.5</v>
      </c>
      <c r="AL962" s="174">
        <f t="shared" ref="AL962:AU962" si="1105">M962</f>
        <v>0</v>
      </c>
      <c r="AM962" s="174">
        <f t="shared" si="1105"/>
        <v>0.7</v>
      </c>
      <c r="AN962" s="174">
        <f t="shared" si="1105"/>
        <v>0.24</v>
      </c>
      <c r="AO962" s="174">
        <f t="shared" si="1105"/>
        <v>0</v>
      </c>
      <c r="AP962" s="174">
        <f t="shared" si="1105"/>
        <v>0</v>
      </c>
      <c r="AQ962" s="174">
        <f t="shared" si="1105"/>
        <v>0</v>
      </c>
      <c r="AR962" s="174">
        <f t="shared" si="1105"/>
        <v>0.06</v>
      </c>
      <c r="AS962" s="174">
        <f t="shared" si="1105"/>
        <v>0</v>
      </c>
      <c r="AT962" s="174">
        <f t="shared" si="1105"/>
        <v>0</v>
      </c>
      <c r="AU962" s="174">
        <f t="shared" si="1105"/>
        <v>0</v>
      </c>
      <c r="AV962" s="175">
        <f t="shared" si="1045"/>
        <v>1</v>
      </c>
      <c r="AW962" s="176" t="e">
        <f>#REF!/1000</f>
        <v>#REF!</v>
      </c>
      <c r="AX962" s="176" t="e">
        <f>#REF!/1000</f>
        <v>#REF!</v>
      </c>
      <c r="AY962" s="176" t="e">
        <f>#REF!/1000</f>
        <v>#REF!</v>
      </c>
      <c r="AZ962" s="176" t="e">
        <f>#REF!/1000</f>
        <v>#REF!</v>
      </c>
      <c r="BA962" s="176" t="e">
        <f>#REF!/1000</f>
        <v>#REF!</v>
      </c>
      <c r="BB962" s="176" t="e">
        <f>#REF!/1000</f>
        <v>#REF!</v>
      </c>
      <c r="BC962" s="176" t="e">
        <f>#REF!/1000</f>
        <v>#REF!</v>
      </c>
      <c r="BD962" s="176" t="e">
        <f>#REF!/1000</f>
        <v>#REF!</v>
      </c>
      <c r="BE962" s="177" t="e">
        <f>#REF!/1000</f>
        <v>#REF!</v>
      </c>
      <c r="BF962" s="177" t="e">
        <f>#REF!/1000</f>
        <v>#REF!</v>
      </c>
      <c r="BG962" s="178" t="e">
        <f t="shared" si="1046"/>
        <v>#REF!</v>
      </c>
    </row>
    <row r="963" ht="16" customHeight="1" spans="1:59">
      <c r="A963" s="22">
        <v>957</v>
      </c>
      <c r="B963" s="39" t="s">
        <v>6861</v>
      </c>
      <c r="C963" s="68" t="s">
        <v>6862</v>
      </c>
      <c r="D963" s="22">
        <v>121</v>
      </c>
      <c r="E963" s="22">
        <v>4</v>
      </c>
      <c r="F963" s="144">
        <v>84938</v>
      </c>
      <c r="G963" s="144" t="s">
        <v>3704</v>
      </c>
      <c r="H963" s="144" t="s">
        <v>3704</v>
      </c>
      <c r="I963" s="144" t="s">
        <v>5321</v>
      </c>
      <c r="J963" s="144" t="s">
        <v>5314</v>
      </c>
      <c r="K963" s="144">
        <f t="shared" si="1036"/>
        <v>0.05</v>
      </c>
      <c r="L963" s="157">
        <v>0.2</v>
      </c>
      <c r="M963" s="171"/>
      <c r="N963" s="171">
        <v>0.4</v>
      </c>
      <c r="O963" s="171">
        <v>0.566666666666667</v>
      </c>
      <c r="P963" s="171"/>
      <c r="Q963" s="171"/>
      <c r="R963" s="171"/>
      <c r="S963" s="171">
        <v>0.0333333333333333</v>
      </c>
      <c r="T963" s="171"/>
      <c r="U963" s="171"/>
      <c r="V963" s="171"/>
      <c r="W963" s="22">
        <v>4</v>
      </c>
      <c r="X963" s="29">
        <v>2111.19</v>
      </c>
      <c r="Y963" s="29">
        <v>8444.76</v>
      </c>
      <c r="Z963" s="36">
        <v>3508.56</v>
      </c>
      <c r="AA963" s="36">
        <f t="shared" si="1037"/>
        <v>4</v>
      </c>
      <c r="AB963" s="29"/>
      <c r="AC963" s="29" t="e">
        <f t="shared" si="1038"/>
        <v>#REF!</v>
      </c>
      <c r="AD963" s="29" t="e">
        <f t="shared" si="1039"/>
        <v>#REF!</v>
      </c>
      <c r="AE963" s="172" t="e">
        <f t="shared" si="1040"/>
        <v>#REF!</v>
      </c>
      <c r="AF963" s="28"/>
      <c r="AG963" s="24">
        <v>0.3</v>
      </c>
      <c r="AH963" s="173">
        <f t="shared" si="1041"/>
        <v>1</v>
      </c>
      <c r="AI963" s="173"/>
      <c r="AJ963" s="173">
        <f t="shared" si="1042"/>
        <v>-0.7</v>
      </c>
      <c r="AK963" s="134">
        <f t="shared" si="1043"/>
        <v>0.05</v>
      </c>
      <c r="AL963" s="174">
        <f t="shared" ref="AL963:AU963" si="1106">M963</f>
        <v>0</v>
      </c>
      <c r="AM963" s="174">
        <f t="shared" si="1106"/>
        <v>0.4</v>
      </c>
      <c r="AN963" s="174">
        <f t="shared" si="1106"/>
        <v>0.566666666666667</v>
      </c>
      <c r="AO963" s="174">
        <f t="shared" si="1106"/>
        <v>0</v>
      </c>
      <c r="AP963" s="174">
        <f t="shared" si="1106"/>
        <v>0</v>
      </c>
      <c r="AQ963" s="174">
        <f t="shared" si="1106"/>
        <v>0</v>
      </c>
      <c r="AR963" s="174">
        <f t="shared" si="1106"/>
        <v>0.0333333333333333</v>
      </c>
      <c r="AS963" s="174">
        <f t="shared" si="1106"/>
        <v>0</v>
      </c>
      <c r="AT963" s="174">
        <f t="shared" si="1106"/>
        <v>0</v>
      </c>
      <c r="AU963" s="174">
        <f t="shared" si="1106"/>
        <v>0</v>
      </c>
      <c r="AV963" s="175">
        <f t="shared" si="1045"/>
        <v>1</v>
      </c>
      <c r="AW963" s="176" t="e">
        <f>#REF!/1000</f>
        <v>#REF!</v>
      </c>
      <c r="AX963" s="176" t="e">
        <f>#REF!/1000</f>
        <v>#REF!</v>
      </c>
      <c r="AY963" s="176" t="e">
        <f>#REF!/1000</f>
        <v>#REF!</v>
      </c>
      <c r="AZ963" s="176" t="e">
        <f>#REF!/1000</f>
        <v>#REF!</v>
      </c>
      <c r="BA963" s="176" t="e">
        <f>#REF!/1000</f>
        <v>#REF!</v>
      </c>
      <c r="BB963" s="176" t="e">
        <f>#REF!/1000</f>
        <v>#REF!</v>
      </c>
      <c r="BC963" s="176" t="e">
        <f>#REF!/1000</f>
        <v>#REF!</v>
      </c>
      <c r="BD963" s="176" t="e">
        <f>#REF!/1000</f>
        <v>#REF!</v>
      </c>
      <c r="BE963" s="177" t="e">
        <f>#REF!/1000</f>
        <v>#REF!</v>
      </c>
      <c r="BF963" s="177" t="e">
        <f>#REF!/1000</f>
        <v>#REF!</v>
      </c>
      <c r="BG963" s="178" t="e">
        <f t="shared" si="1046"/>
        <v>#REF!</v>
      </c>
    </row>
    <row r="964" ht="16" customHeight="1" spans="1:59">
      <c r="A964" s="22">
        <v>958</v>
      </c>
      <c r="B964" s="39" t="s">
        <v>834</v>
      </c>
      <c r="C964" s="68" t="s">
        <v>835</v>
      </c>
      <c r="D964" s="22">
        <v>121</v>
      </c>
      <c r="E964" s="22">
        <v>4</v>
      </c>
      <c r="F964" s="144">
        <v>85035</v>
      </c>
      <c r="G964" s="144" t="s">
        <v>3704</v>
      </c>
      <c r="H964" s="144" t="s">
        <v>3704</v>
      </c>
      <c r="I964" s="144" t="s">
        <v>5321</v>
      </c>
      <c r="J964" s="144" t="s">
        <v>5314</v>
      </c>
      <c r="K964" s="144">
        <f t="shared" si="1036"/>
        <v>0.1</v>
      </c>
      <c r="L964" s="157">
        <v>0.4</v>
      </c>
      <c r="M964" s="171">
        <v>0.5</v>
      </c>
      <c r="N964" s="171">
        <v>0.05</v>
      </c>
      <c r="O964" s="171"/>
      <c r="P964" s="171">
        <v>0.22</v>
      </c>
      <c r="Q964" s="171"/>
      <c r="R964" s="171"/>
      <c r="S964" s="171">
        <v>0.1</v>
      </c>
      <c r="T964" s="171">
        <v>0.13</v>
      </c>
      <c r="U964" s="171"/>
      <c r="V964" s="171"/>
      <c r="W964" s="22">
        <v>4</v>
      </c>
      <c r="X964" s="29">
        <v>2096.75</v>
      </c>
      <c r="Y964" s="29">
        <v>8387</v>
      </c>
      <c r="Z964" s="36">
        <v>3508.56</v>
      </c>
      <c r="AA964" s="36">
        <f t="shared" si="1037"/>
        <v>4</v>
      </c>
      <c r="AB964" s="29"/>
      <c r="AC964" s="29" t="e">
        <f t="shared" si="1038"/>
        <v>#REF!</v>
      </c>
      <c r="AD964" s="29" t="e">
        <f t="shared" si="1039"/>
        <v>#REF!</v>
      </c>
      <c r="AE964" s="172" t="e">
        <f t="shared" si="1040"/>
        <v>#REF!</v>
      </c>
      <c r="AF964" s="28"/>
      <c r="AG964" s="24">
        <v>1</v>
      </c>
      <c r="AH964" s="173">
        <f t="shared" si="1041"/>
        <v>1</v>
      </c>
      <c r="AI964" s="173"/>
      <c r="AJ964" s="173">
        <f t="shared" si="1042"/>
        <v>0</v>
      </c>
      <c r="AK964" s="134">
        <f t="shared" si="1043"/>
        <v>0.1</v>
      </c>
      <c r="AL964" s="174">
        <f t="shared" ref="AL964:AU964" si="1107">M964</f>
        <v>0.5</v>
      </c>
      <c r="AM964" s="174">
        <f t="shared" si="1107"/>
        <v>0.05</v>
      </c>
      <c r="AN964" s="174">
        <f t="shared" si="1107"/>
        <v>0</v>
      </c>
      <c r="AO964" s="174">
        <f t="shared" si="1107"/>
        <v>0.22</v>
      </c>
      <c r="AP964" s="174">
        <f t="shared" si="1107"/>
        <v>0</v>
      </c>
      <c r="AQ964" s="174">
        <f t="shared" si="1107"/>
        <v>0</v>
      </c>
      <c r="AR964" s="174">
        <f t="shared" si="1107"/>
        <v>0.1</v>
      </c>
      <c r="AS964" s="174">
        <f t="shared" si="1107"/>
        <v>0.13</v>
      </c>
      <c r="AT964" s="174">
        <f t="shared" si="1107"/>
        <v>0</v>
      </c>
      <c r="AU964" s="174">
        <f t="shared" si="1107"/>
        <v>0</v>
      </c>
      <c r="AV964" s="175">
        <f t="shared" si="1045"/>
        <v>1</v>
      </c>
      <c r="AW964" s="176" t="e">
        <f>#REF!/1000</f>
        <v>#REF!</v>
      </c>
      <c r="AX964" s="176" t="e">
        <f>#REF!/1000</f>
        <v>#REF!</v>
      </c>
      <c r="AY964" s="176" t="e">
        <f>#REF!/1000</f>
        <v>#REF!</v>
      </c>
      <c r="AZ964" s="176" t="e">
        <f>#REF!/1000</f>
        <v>#REF!</v>
      </c>
      <c r="BA964" s="176" t="e">
        <f>#REF!/1000</f>
        <v>#REF!</v>
      </c>
      <c r="BB964" s="176" t="e">
        <f>#REF!/1000</f>
        <v>#REF!</v>
      </c>
      <c r="BC964" s="176" t="e">
        <f>#REF!/1000</f>
        <v>#REF!</v>
      </c>
      <c r="BD964" s="176" t="e">
        <f>#REF!/1000</f>
        <v>#REF!</v>
      </c>
      <c r="BE964" s="177" t="e">
        <f>#REF!/1000</f>
        <v>#REF!</v>
      </c>
      <c r="BF964" s="177" t="e">
        <f>#REF!/1000</f>
        <v>#REF!</v>
      </c>
      <c r="BG964" s="178" t="e">
        <f t="shared" si="1046"/>
        <v>#REF!</v>
      </c>
    </row>
    <row r="965" ht="16" customHeight="1" spans="1:59">
      <c r="A965" s="22">
        <v>959</v>
      </c>
      <c r="B965" s="39" t="s">
        <v>1700</v>
      </c>
      <c r="C965" s="68" t="s">
        <v>1701</v>
      </c>
      <c r="D965" s="22">
        <v>130</v>
      </c>
      <c r="E965" s="22">
        <v>6</v>
      </c>
      <c r="F965" s="144">
        <v>84145</v>
      </c>
      <c r="G965" s="144" t="s">
        <v>3704</v>
      </c>
      <c r="H965" s="144" t="s">
        <v>3704</v>
      </c>
      <c r="I965" s="144" t="s">
        <v>5321</v>
      </c>
      <c r="J965" s="144" t="s">
        <v>5314</v>
      </c>
      <c r="K965" s="144">
        <f t="shared" si="1036"/>
        <v>0.05</v>
      </c>
      <c r="L965" s="157">
        <v>0.3</v>
      </c>
      <c r="M965" s="171"/>
      <c r="N965" s="171">
        <v>0.4</v>
      </c>
      <c r="O965" s="171">
        <v>0.566666666666667</v>
      </c>
      <c r="P965" s="171"/>
      <c r="Q965" s="171"/>
      <c r="R965" s="171"/>
      <c r="S965" s="171">
        <v>0.0333333333333333</v>
      </c>
      <c r="T965" s="171"/>
      <c r="U965" s="171"/>
      <c r="V965" s="171"/>
      <c r="W965" s="22">
        <v>6</v>
      </c>
      <c r="X965" s="29">
        <v>2070.365</v>
      </c>
      <c r="Y965" s="29">
        <v>12422.19</v>
      </c>
      <c r="Z965" s="36">
        <v>2356.08</v>
      </c>
      <c r="AA965" s="36">
        <f t="shared" si="1037"/>
        <v>6</v>
      </c>
      <c r="AB965" s="29"/>
      <c r="AC965" s="29" t="e">
        <f t="shared" si="1038"/>
        <v>#REF!</v>
      </c>
      <c r="AD965" s="29" t="e">
        <f t="shared" si="1039"/>
        <v>#REF!</v>
      </c>
      <c r="AE965" s="172" t="e">
        <f t="shared" si="1040"/>
        <v>#REF!</v>
      </c>
      <c r="AF965" s="28"/>
      <c r="AG965" s="24">
        <v>0.3</v>
      </c>
      <c r="AH965" s="173">
        <f t="shared" si="1041"/>
        <v>1</v>
      </c>
      <c r="AI965" s="173"/>
      <c r="AJ965" s="173">
        <f t="shared" si="1042"/>
        <v>-0.7</v>
      </c>
      <c r="AK965" s="134">
        <f t="shared" si="1043"/>
        <v>0.05</v>
      </c>
      <c r="AL965" s="174">
        <f t="shared" ref="AL965:AU965" si="1108">M965</f>
        <v>0</v>
      </c>
      <c r="AM965" s="174">
        <f t="shared" si="1108"/>
        <v>0.4</v>
      </c>
      <c r="AN965" s="174">
        <f t="shared" si="1108"/>
        <v>0.566666666666667</v>
      </c>
      <c r="AO965" s="174">
        <f t="shared" si="1108"/>
        <v>0</v>
      </c>
      <c r="AP965" s="174">
        <f t="shared" si="1108"/>
        <v>0</v>
      </c>
      <c r="AQ965" s="174">
        <f t="shared" si="1108"/>
        <v>0</v>
      </c>
      <c r="AR965" s="174">
        <f t="shared" si="1108"/>
        <v>0.0333333333333333</v>
      </c>
      <c r="AS965" s="174">
        <f t="shared" si="1108"/>
        <v>0</v>
      </c>
      <c r="AT965" s="174">
        <f t="shared" si="1108"/>
        <v>0</v>
      </c>
      <c r="AU965" s="174">
        <f t="shared" si="1108"/>
        <v>0</v>
      </c>
      <c r="AV965" s="175">
        <f t="shared" si="1045"/>
        <v>1</v>
      </c>
      <c r="AW965" s="176" t="e">
        <f>#REF!/1000</f>
        <v>#REF!</v>
      </c>
      <c r="AX965" s="176" t="e">
        <f>#REF!/1000</f>
        <v>#REF!</v>
      </c>
      <c r="AY965" s="176" t="e">
        <f>#REF!/1000</f>
        <v>#REF!</v>
      </c>
      <c r="AZ965" s="176" t="e">
        <f>#REF!/1000</f>
        <v>#REF!</v>
      </c>
      <c r="BA965" s="176" t="e">
        <f>#REF!/1000</f>
        <v>#REF!</v>
      </c>
      <c r="BB965" s="176" t="e">
        <f>#REF!/1000</f>
        <v>#REF!</v>
      </c>
      <c r="BC965" s="176" t="e">
        <f>#REF!/1000</f>
        <v>#REF!</v>
      </c>
      <c r="BD965" s="176" t="e">
        <f>#REF!/1000</f>
        <v>#REF!</v>
      </c>
      <c r="BE965" s="177" t="e">
        <f>#REF!/1000</f>
        <v>#REF!</v>
      </c>
      <c r="BF965" s="177" t="e">
        <f>#REF!/1000</f>
        <v>#REF!</v>
      </c>
      <c r="BG965" s="178" t="e">
        <f t="shared" si="1046"/>
        <v>#REF!</v>
      </c>
    </row>
    <row r="966" ht="16" customHeight="1" spans="1:59">
      <c r="A966" s="22">
        <v>960</v>
      </c>
      <c r="B966" s="39" t="s">
        <v>6863</v>
      </c>
      <c r="C966" s="68" t="s">
        <v>6864</v>
      </c>
      <c r="D966" s="22">
        <v>145</v>
      </c>
      <c r="E966" s="22">
        <v>1</v>
      </c>
      <c r="F966" s="144">
        <v>85039</v>
      </c>
      <c r="G966" s="144" t="s">
        <v>3704</v>
      </c>
      <c r="H966" s="144" t="s">
        <v>3704</v>
      </c>
      <c r="I966" s="144" t="s">
        <v>5321</v>
      </c>
      <c r="J966" s="144" t="s">
        <v>5314</v>
      </c>
      <c r="K966" s="144">
        <f t="shared" si="1036"/>
        <v>0.3</v>
      </c>
      <c r="L966" s="157">
        <v>0.3</v>
      </c>
      <c r="M966" s="171"/>
      <c r="N966" s="171">
        <v>0.5</v>
      </c>
      <c r="O966" s="171">
        <v>0.3</v>
      </c>
      <c r="P966" s="171"/>
      <c r="Q966" s="171"/>
      <c r="R966" s="171">
        <v>0.2</v>
      </c>
      <c r="S966" s="171"/>
      <c r="T966" s="171"/>
      <c r="U966" s="171"/>
      <c r="V966" s="171"/>
      <c r="W966" s="22">
        <v>1</v>
      </c>
      <c r="X966" s="29">
        <v>2008.66</v>
      </c>
      <c r="Y966" s="29">
        <v>2008.66</v>
      </c>
      <c r="Z966" s="36">
        <v>584.76</v>
      </c>
      <c r="AA966" s="36">
        <f t="shared" si="1037"/>
        <v>1</v>
      </c>
      <c r="AB966" s="29"/>
      <c r="AC966" s="29" t="e">
        <f t="shared" si="1038"/>
        <v>#REF!</v>
      </c>
      <c r="AD966" s="29" t="e">
        <f t="shared" si="1039"/>
        <v>#REF!</v>
      </c>
      <c r="AE966" s="172" t="e">
        <f t="shared" si="1040"/>
        <v>#REF!</v>
      </c>
      <c r="AF966" s="28"/>
      <c r="AG966" s="24">
        <v>0.5</v>
      </c>
      <c r="AH966" s="173">
        <f t="shared" si="1041"/>
        <v>1</v>
      </c>
      <c r="AI966" s="173"/>
      <c r="AJ966" s="173">
        <f t="shared" si="1042"/>
        <v>-0.5</v>
      </c>
      <c r="AK966" s="134">
        <f t="shared" si="1043"/>
        <v>0.3</v>
      </c>
      <c r="AL966" s="174">
        <f t="shared" ref="AL966:AU966" si="1109">M966</f>
        <v>0</v>
      </c>
      <c r="AM966" s="174">
        <f t="shared" si="1109"/>
        <v>0.5</v>
      </c>
      <c r="AN966" s="174">
        <f t="shared" si="1109"/>
        <v>0.3</v>
      </c>
      <c r="AO966" s="174">
        <f t="shared" si="1109"/>
        <v>0</v>
      </c>
      <c r="AP966" s="174">
        <f t="shared" si="1109"/>
        <v>0</v>
      </c>
      <c r="AQ966" s="174">
        <f t="shared" si="1109"/>
        <v>0.2</v>
      </c>
      <c r="AR966" s="174">
        <f t="shared" si="1109"/>
        <v>0</v>
      </c>
      <c r="AS966" s="174">
        <f t="shared" si="1109"/>
        <v>0</v>
      </c>
      <c r="AT966" s="174">
        <f t="shared" si="1109"/>
        <v>0</v>
      </c>
      <c r="AU966" s="174">
        <f t="shared" si="1109"/>
        <v>0</v>
      </c>
      <c r="AV966" s="175">
        <f t="shared" si="1045"/>
        <v>1</v>
      </c>
      <c r="AW966" s="176" t="e">
        <f>#REF!/1000</f>
        <v>#REF!</v>
      </c>
      <c r="AX966" s="176" t="e">
        <f>#REF!/1000</f>
        <v>#REF!</v>
      </c>
      <c r="AY966" s="176" t="e">
        <f>#REF!/1000</f>
        <v>#REF!</v>
      </c>
      <c r="AZ966" s="176" t="e">
        <f>#REF!/1000</f>
        <v>#REF!</v>
      </c>
      <c r="BA966" s="176" t="e">
        <f>#REF!/1000</f>
        <v>#REF!</v>
      </c>
      <c r="BB966" s="176" t="e">
        <f>#REF!/1000</f>
        <v>#REF!</v>
      </c>
      <c r="BC966" s="176" t="e">
        <f>#REF!/1000</f>
        <v>#REF!</v>
      </c>
      <c r="BD966" s="176" t="e">
        <f>#REF!/1000</f>
        <v>#REF!</v>
      </c>
      <c r="BE966" s="177" t="e">
        <f>#REF!/1000</f>
        <v>#REF!</v>
      </c>
      <c r="BF966" s="177" t="e">
        <f>#REF!/1000</f>
        <v>#REF!</v>
      </c>
      <c r="BG966" s="178" t="e">
        <f t="shared" si="1046"/>
        <v>#REF!</v>
      </c>
    </row>
    <row r="967" ht="16" customHeight="1" spans="1:59">
      <c r="A967" s="22">
        <v>961</v>
      </c>
      <c r="B967" s="39" t="s">
        <v>6865</v>
      </c>
      <c r="C967" s="68" t="s">
        <v>6866</v>
      </c>
      <c r="D967" s="22">
        <v>145</v>
      </c>
      <c r="E967" s="22">
        <v>1</v>
      </c>
      <c r="F967" s="144">
        <v>2403315763</v>
      </c>
      <c r="G967" s="144" t="s">
        <v>3704</v>
      </c>
      <c r="H967" s="144" t="s">
        <v>3704</v>
      </c>
      <c r="I967" s="144" t="s">
        <v>5352</v>
      </c>
      <c r="J967" s="144" t="s">
        <v>5314</v>
      </c>
      <c r="K967" s="144">
        <f t="shared" ref="K967:K1030" si="1110">L967/E967</f>
        <v>5</v>
      </c>
      <c r="L967" s="157">
        <v>5</v>
      </c>
      <c r="M967" s="171"/>
      <c r="N967" s="171">
        <v>0.85</v>
      </c>
      <c r="O967" s="171">
        <v>0.05</v>
      </c>
      <c r="P967" s="171"/>
      <c r="Q967" s="171"/>
      <c r="R967" s="171">
        <v>0.1</v>
      </c>
      <c r="S967" s="171"/>
      <c r="T967" s="171"/>
      <c r="U967" s="171"/>
      <c r="V967" s="171"/>
      <c r="W967" s="22">
        <v>1</v>
      </c>
      <c r="X967" s="29">
        <v>1950.08</v>
      </c>
      <c r="Y967" s="29">
        <v>1950.08</v>
      </c>
      <c r="Z967" s="36">
        <v>589.03</v>
      </c>
      <c r="AA967" s="36">
        <f t="shared" ref="AA967:AA1030" si="1111">W967</f>
        <v>1</v>
      </c>
      <c r="AB967" s="29"/>
      <c r="AC967" s="29" t="e">
        <f t="shared" ref="AC967:AC1030" si="1112">BG967</f>
        <v>#REF!</v>
      </c>
      <c r="AD967" s="29" t="e">
        <f t="shared" ref="AD967:AD1030" si="1113">AC967-Z967</f>
        <v>#REF!</v>
      </c>
      <c r="AE967" s="172" t="e">
        <f t="shared" ref="AE967:AE1030" si="1114">AD967/Z967</f>
        <v>#REF!</v>
      </c>
      <c r="AF967" s="28"/>
      <c r="AG967" s="24">
        <v>5</v>
      </c>
      <c r="AH967" s="173">
        <f t="shared" ref="AH967:AH1030" si="1115">SUM(M967:T967)</f>
        <v>1</v>
      </c>
      <c r="AI967" s="173"/>
      <c r="AJ967" s="173">
        <f t="shared" ref="AJ967:AJ1030" si="1116">AG967-AH967</f>
        <v>4</v>
      </c>
      <c r="AK967" s="134">
        <f t="shared" ref="AK967:AK1030" si="1117">L967/E967</f>
        <v>5</v>
      </c>
      <c r="AL967" s="174">
        <f t="shared" ref="AL967:AU967" si="1118">M967</f>
        <v>0</v>
      </c>
      <c r="AM967" s="174">
        <f t="shared" si="1118"/>
        <v>0.85</v>
      </c>
      <c r="AN967" s="174">
        <f t="shared" si="1118"/>
        <v>0.05</v>
      </c>
      <c r="AO967" s="174">
        <f t="shared" si="1118"/>
        <v>0</v>
      </c>
      <c r="AP967" s="174">
        <f t="shared" si="1118"/>
        <v>0</v>
      </c>
      <c r="AQ967" s="174">
        <f t="shared" si="1118"/>
        <v>0.1</v>
      </c>
      <c r="AR967" s="174">
        <f t="shared" si="1118"/>
        <v>0</v>
      </c>
      <c r="AS967" s="174">
        <f t="shared" si="1118"/>
        <v>0</v>
      </c>
      <c r="AT967" s="174">
        <f t="shared" si="1118"/>
        <v>0</v>
      </c>
      <c r="AU967" s="174">
        <f t="shared" si="1118"/>
        <v>0</v>
      </c>
      <c r="AV967" s="175">
        <f t="shared" ref="AV967:AV1030" si="1119">SUM(AL967:AU967)</f>
        <v>1</v>
      </c>
      <c r="AW967" s="176" t="e">
        <f>#REF!/1000</f>
        <v>#REF!</v>
      </c>
      <c r="AX967" s="176" t="e">
        <f>#REF!/1000</f>
        <v>#REF!</v>
      </c>
      <c r="AY967" s="176" t="e">
        <f>#REF!/1000</f>
        <v>#REF!</v>
      </c>
      <c r="AZ967" s="176" t="e">
        <f>#REF!/1000</f>
        <v>#REF!</v>
      </c>
      <c r="BA967" s="176" t="e">
        <f>#REF!/1000</f>
        <v>#REF!</v>
      </c>
      <c r="BB967" s="176" t="e">
        <f>#REF!/1000</f>
        <v>#REF!</v>
      </c>
      <c r="BC967" s="176" t="e">
        <f>#REF!/1000</f>
        <v>#REF!</v>
      </c>
      <c r="BD967" s="176" t="e">
        <f>#REF!/1000</f>
        <v>#REF!</v>
      </c>
      <c r="BE967" s="177" t="e">
        <f>#REF!/1000</f>
        <v>#REF!</v>
      </c>
      <c r="BF967" s="177" t="e">
        <f>#REF!/1000</f>
        <v>#REF!</v>
      </c>
      <c r="BG967" s="178" t="e">
        <f t="shared" ref="BG967:BG1030" si="1120">ROUND((AL967*AW967+AM967*AX967+AN967*AY967+AO967*AZ967+AP967*BA967+AQ967*BB967+AR967*BC967+AS967*BD967+AT967*BE967+AU967*BF967)*L967,2)</f>
        <v>#REF!</v>
      </c>
    </row>
    <row r="968" ht="16" customHeight="1" spans="1:59">
      <c r="A968" s="22">
        <v>962</v>
      </c>
      <c r="B968" s="39" t="s">
        <v>859</v>
      </c>
      <c r="C968" s="68" t="s">
        <v>860</v>
      </c>
      <c r="D968" s="22">
        <v>130</v>
      </c>
      <c r="E968" s="22">
        <v>1</v>
      </c>
      <c r="F968" s="144">
        <v>84431</v>
      </c>
      <c r="G968" s="144" t="s">
        <v>3704</v>
      </c>
      <c r="H968" s="144" t="s">
        <v>3704</v>
      </c>
      <c r="I968" s="144" t="s">
        <v>5321</v>
      </c>
      <c r="J968" s="144" t="s">
        <v>5314</v>
      </c>
      <c r="K968" s="144">
        <f t="shared" si="1110"/>
        <v>0.1</v>
      </c>
      <c r="L968" s="157">
        <v>0.1</v>
      </c>
      <c r="M968" s="171">
        <v>0.5</v>
      </c>
      <c r="N968" s="171">
        <v>0.05</v>
      </c>
      <c r="O968" s="171"/>
      <c r="P968" s="171">
        <v>0.22</v>
      </c>
      <c r="Q968" s="171"/>
      <c r="R968" s="171"/>
      <c r="S968" s="171">
        <v>0.1</v>
      </c>
      <c r="T968" s="171">
        <v>0.13</v>
      </c>
      <c r="U968" s="171"/>
      <c r="V968" s="171"/>
      <c r="W968" s="22">
        <v>1</v>
      </c>
      <c r="X968" s="29">
        <v>1929.52</v>
      </c>
      <c r="Y968" s="29">
        <v>1929.52</v>
      </c>
      <c r="Z968" s="36">
        <v>380.09</v>
      </c>
      <c r="AA968" s="36">
        <f t="shared" si="1111"/>
        <v>1</v>
      </c>
      <c r="AB968" s="29"/>
      <c r="AC968" s="29" t="e">
        <f t="shared" si="1112"/>
        <v>#REF!</v>
      </c>
      <c r="AD968" s="29" t="e">
        <f t="shared" si="1113"/>
        <v>#REF!</v>
      </c>
      <c r="AE968" s="172" t="e">
        <f t="shared" si="1114"/>
        <v>#REF!</v>
      </c>
      <c r="AF968" s="28"/>
      <c r="AG968" s="24">
        <v>1</v>
      </c>
      <c r="AH968" s="173">
        <f t="shared" si="1115"/>
        <v>1</v>
      </c>
      <c r="AI968" s="173"/>
      <c r="AJ968" s="173">
        <f t="shared" si="1116"/>
        <v>0</v>
      </c>
      <c r="AK968" s="134">
        <f t="shared" si="1117"/>
        <v>0.1</v>
      </c>
      <c r="AL968" s="174">
        <f t="shared" ref="AL968:AU968" si="1121">M968</f>
        <v>0.5</v>
      </c>
      <c r="AM968" s="174">
        <f t="shared" si="1121"/>
        <v>0.05</v>
      </c>
      <c r="AN968" s="174">
        <f t="shared" si="1121"/>
        <v>0</v>
      </c>
      <c r="AO968" s="174">
        <f t="shared" si="1121"/>
        <v>0.22</v>
      </c>
      <c r="AP968" s="174">
        <f t="shared" si="1121"/>
        <v>0</v>
      </c>
      <c r="AQ968" s="174">
        <f t="shared" si="1121"/>
        <v>0</v>
      </c>
      <c r="AR968" s="174">
        <f t="shared" si="1121"/>
        <v>0.1</v>
      </c>
      <c r="AS968" s="174">
        <f t="shared" si="1121"/>
        <v>0.13</v>
      </c>
      <c r="AT968" s="174">
        <f t="shared" si="1121"/>
        <v>0</v>
      </c>
      <c r="AU968" s="174">
        <f t="shared" si="1121"/>
        <v>0</v>
      </c>
      <c r="AV968" s="175">
        <f t="shared" si="1119"/>
        <v>1</v>
      </c>
      <c r="AW968" s="176" t="e">
        <f>#REF!/1000</f>
        <v>#REF!</v>
      </c>
      <c r="AX968" s="176" t="e">
        <f>#REF!/1000</f>
        <v>#REF!</v>
      </c>
      <c r="AY968" s="176" t="e">
        <f>#REF!/1000</f>
        <v>#REF!</v>
      </c>
      <c r="AZ968" s="176" t="e">
        <f>#REF!/1000</f>
        <v>#REF!</v>
      </c>
      <c r="BA968" s="176" t="e">
        <f>#REF!/1000</f>
        <v>#REF!</v>
      </c>
      <c r="BB968" s="176" t="e">
        <f>#REF!/1000</f>
        <v>#REF!</v>
      </c>
      <c r="BC968" s="176" t="e">
        <f>#REF!/1000</f>
        <v>#REF!</v>
      </c>
      <c r="BD968" s="176" t="e">
        <f>#REF!/1000</f>
        <v>#REF!</v>
      </c>
      <c r="BE968" s="177" t="e">
        <f>#REF!/1000</f>
        <v>#REF!</v>
      </c>
      <c r="BF968" s="177" t="e">
        <f>#REF!/1000</f>
        <v>#REF!</v>
      </c>
      <c r="BG968" s="178" t="e">
        <f t="shared" si="1120"/>
        <v>#REF!</v>
      </c>
    </row>
    <row r="969" ht="16" customHeight="1" spans="1:59">
      <c r="A969" s="22">
        <v>963</v>
      </c>
      <c r="B969" s="39" t="s">
        <v>1375</v>
      </c>
      <c r="C969" s="68" t="s">
        <v>1376</v>
      </c>
      <c r="D969" s="22">
        <v>130</v>
      </c>
      <c r="E969" s="22">
        <v>2</v>
      </c>
      <c r="F969" s="144">
        <v>84031</v>
      </c>
      <c r="G969" s="144" t="s">
        <v>3704</v>
      </c>
      <c r="H969" s="144" t="s">
        <v>3704</v>
      </c>
      <c r="I969" s="144" t="s">
        <v>5321</v>
      </c>
      <c r="J969" s="144" t="s">
        <v>5314</v>
      </c>
      <c r="K969" s="144">
        <f t="shared" si="1110"/>
        <v>0.5</v>
      </c>
      <c r="L969" s="157">
        <v>1</v>
      </c>
      <c r="M969" s="171"/>
      <c r="N969" s="171">
        <v>0.7</v>
      </c>
      <c r="O969" s="171">
        <v>0.24</v>
      </c>
      <c r="P969" s="171"/>
      <c r="Q969" s="171"/>
      <c r="R969" s="171"/>
      <c r="S969" s="171">
        <v>0.06</v>
      </c>
      <c r="T969" s="171"/>
      <c r="U969" s="171"/>
      <c r="V969" s="171"/>
      <c r="W969" s="22">
        <v>2</v>
      </c>
      <c r="X969" s="29">
        <v>1875.69</v>
      </c>
      <c r="Y969" s="29">
        <v>3751.38</v>
      </c>
      <c r="Z969" s="36">
        <v>726.46</v>
      </c>
      <c r="AA969" s="36">
        <f t="shared" si="1111"/>
        <v>2</v>
      </c>
      <c r="AB969" s="29"/>
      <c r="AC969" s="29" t="e">
        <f t="shared" si="1112"/>
        <v>#REF!</v>
      </c>
      <c r="AD969" s="29" t="e">
        <f t="shared" si="1113"/>
        <v>#REF!</v>
      </c>
      <c r="AE969" s="172" t="e">
        <f t="shared" si="1114"/>
        <v>#REF!</v>
      </c>
      <c r="AF969" s="28"/>
      <c r="AG969" s="24">
        <v>0.5</v>
      </c>
      <c r="AH969" s="173">
        <f t="shared" si="1115"/>
        <v>1</v>
      </c>
      <c r="AI969" s="173"/>
      <c r="AJ969" s="173">
        <f t="shared" si="1116"/>
        <v>-0.5</v>
      </c>
      <c r="AK969" s="134">
        <f t="shared" si="1117"/>
        <v>0.5</v>
      </c>
      <c r="AL969" s="174">
        <f t="shared" ref="AL969:AU969" si="1122">M969</f>
        <v>0</v>
      </c>
      <c r="AM969" s="174">
        <f t="shared" si="1122"/>
        <v>0.7</v>
      </c>
      <c r="AN969" s="174">
        <f t="shared" si="1122"/>
        <v>0.24</v>
      </c>
      <c r="AO969" s="174">
        <f t="shared" si="1122"/>
        <v>0</v>
      </c>
      <c r="AP969" s="174">
        <f t="shared" si="1122"/>
        <v>0</v>
      </c>
      <c r="AQ969" s="174">
        <f t="shared" si="1122"/>
        <v>0</v>
      </c>
      <c r="AR969" s="174">
        <f t="shared" si="1122"/>
        <v>0.06</v>
      </c>
      <c r="AS969" s="174">
        <f t="shared" si="1122"/>
        <v>0</v>
      </c>
      <c r="AT969" s="174">
        <f t="shared" si="1122"/>
        <v>0</v>
      </c>
      <c r="AU969" s="174">
        <f t="shared" si="1122"/>
        <v>0</v>
      </c>
      <c r="AV969" s="175">
        <f t="shared" si="1119"/>
        <v>1</v>
      </c>
      <c r="AW969" s="176" t="e">
        <f>#REF!/1000</f>
        <v>#REF!</v>
      </c>
      <c r="AX969" s="176" t="e">
        <f>#REF!/1000</f>
        <v>#REF!</v>
      </c>
      <c r="AY969" s="176" t="e">
        <f>#REF!/1000</f>
        <v>#REF!</v>
      </c>
      <c r="AZ969" s="176" t="e">
        <f>#REF!/1000</f>
        <v>#REF!</v>
      </c>
      <c r="BA969" s="176" t="e">
        <f>#REF!/1000</f>
        <v>#REF!</v>
      </c>
      <c r="BB969" s="176" t="e">
        <f>#REF!/1000</f>
        <v>#REF!</v>
      </c>
      <c r="BC969" s="176" t="e">
        <f>#REF!/1000</f>
        <v>#REF!</v>
      </c>
      <c r="BD969" s="176" t="e">
        <f>#REF!/1000</f>
        <v>#REF!</v>
      </c>
      <c r="BE969" s="177" t="e">
        <f>#REF!/1000</f>
        <v>#REF!</v>
      </c>
      <c r="BF969" s="177" t="e">
        <f>#REF!/1000</f>
        <v>#REF!</v>
      </c>
      <c r="BG969" s="178" t="e">
        <f t="shared" si="1120"/>
        <v>#REF!</v>
      </c>
    </row>
    <row r="970" ht="16" customHeight="1" spans="1:59">
      <c r="A970" s="22">
        <v>964</v>
      </c>
      <c r="B970" s="39" t="s">
        <v>1375</v>
      </c>
      <c r="C970" s="68" t="s">
        <v>1376</v>
      </c>
      <c r="D970" s="22">
        <v>208</v>
      </c>
      <c r="E970" s="22">
        <v>2</v>
      </c>
      <c r="F970" s="144">
        <v>2403314077</v>
      </c>
      <c r="G970" s="144" t="s">
        <v>3704</v>
      </c>
      <c r="H970" s="144" t="s">
        <v>3704</v>
      </c>
      <c r="I970" s="144" t="s">
        <v>5352</v>
      </c>
      <c r="J970" s="144" t="s">
        <v>5314</v>
      </c>
      <c r="K970" s="144">
        <f t="shared" si="1110"/>
        <v>0.5</v>
      </c>
      <c r="L970" s="157">
        <v>1</v>
      </c>
      <c r="M970" s="171"/>
      <c r="N970" s="171">
        <v>0.7</v>
      </c>
      <c r="O970" s="171">
        <v>0.24</v>
      </c>
      <c r="P970" s="171"/>
      <c r="Q970" s="171"/>
      <c r="R970" s="171"/>
      <c r="S970" s="171">
        <v>0.06</v>
      </c>
      <c r="T970" s="171"/>
      <c r="U970" s="171"/>
      <c r="V970" s="171"/>
      <c r="W970" s="22">
        <v>2</v>
      </c>
      <c r="X970" s="29">
        <v>1875.69</v>
      </c>
      <c r="Y970" s="29">
        <v>3751.38</v>
      </c>
      <c r="Z970" s="36">
        <v>721.2</v>
      </c>
      <c r="AA970" s="36">
        <f t="shared" si="1111"/>
        <v>2</v>
      </c>
      <c r="AB970" s="29"/>
      <c r="AC970" s="29" t="e">
        <f t="shared" si="1112"/>
        <v>#REF!</v>
      </c>
      <c r="AD970" s="29" t="e">
        <f t="shared" si="1113"/>
        <v>#REF!</v>
      </c>
      <c r="AE970" s="172" t="e">
        <f t="shared" si="1114"/>
        <v>#REF!</v>
      </c>
      <c r="AF970" s="28"/>
      <c r="AG970" s="24">
        <v>0.5</v>
      </c>
      <c r="AH970" s="173">
        <f t="shared" si="1115"/>
        <v>1</v>
      </c>
      <c r="AI970" s="173"/>
      <c r="AJ970" s="173">
        <f t="shared" si="1116"/>
        <v>-0.5</v>
      </c>
      <c r="AK970" s="134">
        <f t="shared" si="1117"/>
        <v>0.5</v>
      </c>
      <c r="AL970" s="174">
        <f t="shared" ref="AL970:AU970" si="1123">M970</f>
        <v>0</v>
      </c>
      <c r="AM970" s="174">
        <f t="shared" si="1123"/>
        <v>0.7</v>
      </c>
      <c r="AN970" s="174">
        <f t="shared" si="1123"/>
        <v>0.24</v>
      </c>
      <c r="AO970" s="174">
        <f t="shared" si="1123"/>
        <v>0</v>
      </c>
      <c r="AP970" s="174">
        <f t="shared" si="1123"/>
        <v>0</v>
      </c>
      <c r="AQ970" s="174">
        <f t="shared" si="1123"/>
        <v>0</v>
      </c>
      <c r="AR970" s="174">
        <f t="shared" si="1123"/>
        <v>0.06</v>
      </c>
      <c r="AS970" s="174">
        <f t="shared" si="1123"/>
        <v>0</v>
      </c>
      <c r="AT970" s="174">
        <f t="shared" si="1123"/>
        <v>0</v>
      </c>
      <c r="AU970" s="174">
        <f t="shared" si="1123"/>
        <v>0</v>
      </c>
      <c r="AV970" s="175">
        <f t="shared" si="1119"/>
        <v>1</v>
      </c>
      <c r="AW970" s="176" t="e">
        <f>#REF!/1000</f>
        <v>#REF!</v>
      </c>
      <c r="AX970" s="176" t="e">
        <f>#REF!/1000</f>
        <v>#REF!</v>
      </c>
      <c r="AY970" s="176" t="e">
        <f>#REF!/1000</f>
        <v>#REF!</v>
      </c>
      <c r="AZ970" s="176" t="e">
        <f>#REF!/1000</f>
        <v>#REF!</v>
      </c>
      <c r="BA970" s="176" t="e">
        <f>#REF!/1000</f>
        <v>#REF!</v>
      </c>
      <c r="BB970" s="176" t="e">
        <f>#REF!/1000</f>
        <v>#REF!</v>
      </c>
      <c r="BC970" s="176" t="e">
        <f>#REF!/1000</f>
        <v>#REF!</v>
      </c>
      <c r="BD970" s="176" t="e">
        <f>#REF!/1000</f>
        <v>#REF!</v>
      </c>
      <c r="BE970" s="177" t="e">
        <f>#REF!/1000</f>
        <v>#REF!</v>
      </c>
      <c r="BF970" s="177" t="e">
        <f>#REF!/1000</f>
        <v>#REF!</v>
      </c>
      <c r="BG970" s="178" t="e">
        <f t="shared" si="1120"/>
        <v>#REF!</v>
      </c>
    </row>
    <row r="971" ht="16" customHeight="1" spans="1:59">
      <c r="A971" s="22">
        <v>965</v>
      </c>
      <c r="B971" s="39" t="s">
        <v>6867</v>
      </c>
      <c r="C971" s="68" t="s">
        <v>6868</v>
      </c>
      <c r="D971" s="22">
        <v>121</v>
      </c>
      <c r="E971" s="22">
        <v>4</v>
      </c>
      <c r="F971" s="144">
        <v>85030</v>
      </c>
      <c r="G971" s="144" t="s">
        <v>3704</v>
      </c>
      <c r="H971" s="144" t="s">
        <v>3704</v>
      </c>
      <c r="I971" s="144" t="s">
        <v>5321</v>
      </c>
      <c r="J971" s="144" t="s">
        <v>5314</v>
      </c>
      <c r="K971" s="144">
        <f t="shared" si="1110"/>
        <v>0.2</v>
      </c>
      <c r="L971" s="157">
        <v>0.8</v>
      </c>
      <c r="M971" s="171"/>
      <c r="N971" s="171">
        <v>0.5</v>
      </c>
      <c r="O971" s="171">
        <v>0.3</v>
      </c>
      <c r="P971" s="171"/>
      <c r="Q971" s="171"/>
      <c r="R971" s="171">
        <v>0.2</v>
      </c>
      <c r="S971" s="171"/>
      <c r="T971" s="171"/>
      <c r="U971" s="171"/>
      <c r="V971" s="171"/>
      <c r="W971" s="22">
        <v>4</v>
      </c>
      <c r="X971" s="29">
        <v>1850.355</v>
      </c>
      <c r="Y971" s="29">
        <v>7401.42</v>
      </c>
      <c r="Z971" s="36">
        <v>2339.04</v>
      </c>
      <c r="AA971" s="36">
        <f t="shared" si="1111"/>
        <v>4</v>
      </c>
      <c r="AB971" s="29"/>
      <c r="AC971" s="29" t="e">
        <f t="shared" si="1112"/>
        <v>#REF!</v>
      </c>
      <c r="AD971" s="29" t="e">
        <f t="shared" si="1113"/>
        <v>#REF!</v>
      </c>
      <c r="AE971" s="172" t="e">
        <f t="shared" si="1114"/>
        <v>#REF!</v>
      </c>
      <c r="AF971" s="28"/>
      <c r="AG971" s="24">
        <v>0.5</v>
      </c>
      <c r="AH971" s="173">
        <f t="shared" si="1115"/>
        <v>1</v>
      </c>
      <c r="AI971" s="173"/>
      <c r="AJ971" s="173">
        <f t="shared" si="1116"/>
        <v>-0.5</v>
      </c>
      <c r="AK971" s="134">
        <f t="shared" si="1117"/>
        <v>0.2</v>
      </c>
      <c r="AL971" s="174">
        <f t="shared" ref="AL971:AU971" si="1124">M971</f>
        <v>0</v>
      </c>
      <c r="AM971" s="174">
        <f t="shared" si="1124"/>
        <v>0.5</v>
      </c>
      <c r="AN971" s="174">
        <f t="shared" si="1124"/>
        <v>0.3</v>
      </c>
      <c r="AO971" s="174">
        <f t="shared" si="1124"/>
        <v>0</v>
      </c>
      <c r="AP971" s="174">
        <f t="shared" si="1124"/>
        <v>0</v>
      </c>
      <c r="AQ971" s="174">
        <f t="shared" si="1124"/>
        <v>0.2</v>
      </c>
      <c r="AR971" s="174">
        <f t="shared" si="1124"/>
        <v>0</v>
      </c>
      <c r="AS971" s="174">
        <f t="shared" si="1124"/>
        <v>0</v>
      </c>
      <c r="AT971" s="174">
        <f t="shared" si="1124"/>
        <v>0</v>
      </c>
      <c r="AU971" s="174">
        <f t="shared" si="1124"/>
        <v>0</v>
      </c>
      <c r="AV971" s="175">
        <f t="shared" si="1119"/>
        <v>1</v>
      </c>
      <c r="AW971" s="176" t="e">
        <f>#REF!/1000</f>
        <v>#REF!</v>
      </c>
      <c r="AX971" s="176" t="e">
        <f>#REF!/1000</f>
        <v>#REF!</v>
      </c>
      <c r="AY971" s="176" t="e">
        <f>#REF!/1000</f>
        <v>#REF!</v>
      </c>
      <c r="AZ971" s="176" t="e">
        <f>#REF!/1000</f>
        <v>#REF!</v>
      </c>
      <c r="BA971" s="176" t="e">
        <f>#REF!/1000</f>
        <v>#REF!</v>
      </c>
      <c r="BB971" s="176" t="e">
        <f>#REF!/1000</f>
        <v>#REF!</v>
      </c>
      <c r="BC971" s="176" t="e">
        <f>#REF!/1000</f>
        <v>#REF!</v>
      </c>
      <c r="BD971" s="176" t="e">
        <f>#REF!/1000</f>
        <v>#REF!</v>
      </c>
      <c r="BE971" s="177" t="e">
        <f>#REF!/1000</f>
        <v>#REF!</v>
      </c>
      <c r="BF971" s="177" t="e">
        <f>#REF!/1000</f>
        <v>#REF!</v>
      </c>
      <c r="BG971" s="178" t="e">
        <f t="shared" si="1120"/>
        <v>#REF!</v>
      </c>
    </row>
    <row r="972" ht="16" customHeight="1" spans="1:59">
      <c r="A972" s="22">
        <v>966</v>
      </c>
      <c r="B972" s="39" t="s">
        <v>2080</v>
      </c>
      <c r="C972" s="68" t="s">
        <v>2081</v>
      </c>
      <c r="D972" s="22">
        <v>130</v>
      </c>
      <c r="E972" s="22">
        <v>1</v>
      </c>
      <c r="F972" s="144">
        <v>84042</v>
      </c>
      <c r="G972" s="144" t="s">
        <v>3704</v>
      </c>
      <c r="H972" s="144" t="s">
        <v>3704</v>
      </c>
      <c r="I972" s="144" t="s">
        <v>5321</v>
      </c>
      <c r="J972" s="144" t="s">
        <v>5314</v>
      </c>
      <c r="K972" s="144">
        <f t="shared" si="1110"/>
        <v>3</v>
      </c>
      <c r="L972" s="157">
        <v>3</v>
      </c>
      <c r="M972" s="171"/>
      <c r="N972" s="171">
        <v>0.4</v>
      </c>
      <c r="O972" s="171">
        <v>0.05</v>
      </c>
      <c r="P972" s="171">
        <v>0.3</v>
      </c>
      <c r="Q972" s="171"/>
      <c r="R972" s="171">
        <v>0.1</v>
      </c>
      <c r="S972" s="171">
        <v>0.15</v>
      </c>
      <c r="T972" s="171"/>
      <c r="U972" s="171"/>
      <c r="V972" s="171"/>
      <c r="W972" s="22">
        <v>1</v>
      </c>
      <c r="X972" s="29">
        <v>1843.04</v>
      </c>
      <c r="Y972" s="29">
        <v>1843.04</v>
      </c>
      <c r="Z972" s="36">
        <v>353.42</v>
      </c>
      <c r="AA972" s="36">
        <f t="shared" si="1111"/>
        <v>1</v>
      </c>
      <c r="AB972" s="29"/>
      <c r="AC972" s="29" t="e">
        <f t="shared" si="1112"/>
        <v>#REF!</v>
      </c>
      <c r="AD972" s="29" t="e">
        <f t="shared" si="1113"/>
        <v>#REF!</v>
      </c>
      <c r="AE972" s="172" t="e">
        <f t="shared" si="1114"/>
        <v>#REF!</v>
      </c>
      <c r="AF972" s="28"/>
      <c r="AG972" s="24">
        <v>3</v>
      </c>
      <c r="AH972" s="173">
        <f t="shared" si="1115"/>
        <v>1</v>
      </c>
      <c r="AI972" s="173"/>
      <c r="AJ972" s="173">
        <f t="shared" si="1116"/>
        <v>2</v>
      </c>
      <c r="AK972" s="134">
        <f t="shared" si="1117"/>
        <v>3</v>
      </c>
      <c r="AL972" s="174">
        <f t="shared" ref="AL972:AU972" si="1125">M972</f>
        <v>0</v>
      </c>
      <c r="AM972" s="174">
        <f t="shared" si="1125"/>
        <v>0.4</v>
      </c>
      <c r="AN972" s="174">
        <f t="shared" si="1125"/>
        <v>0.05</v>
      </c>
      <c r="AO972" s="174">
        <f t="shared" si="1125"/>
        <v>0.3</v>
      </c>
      <c r="AP972" s="174">
        <f t="shared" si="1125"/>
        <v>0</v>
      </c>
      <c r="AQ972" s="174">
        <f t="shared" si="1125"/>
        <v>0.1</v>
      </c>
      <c r="AR972" s="174">
        <f t="shared" si="1125"/>
        <v>0.15</v>
      </c>
      <c r="AS972" s="174">
        <f t="shared" si="1125"/>
        <v>0</v>
      </c>
      <c r="AT972" s="174">
        <f t="shared" si="1125"/>
        <v>0</v>
      </c>
      <c r="AU972" s="174">
        <f t="shared" si="1125"/>
        <v>0</v>
      </c>
      <c r="AV972" s="175">
        <f t="shared" si="1119"/>
        <v>1</v>
      </c>
      <c r="AW972" s="176" t="e">
        <f>#REF!/1000</f>
        <v>#REF!</v>
      </c>
      <c r="AX972" s="176" t="e">
        <f>#REF!/1000</f>
        <v>#REF!</v>
      </c>
      <c r="AY972" s="176" t="e">
        <f>#REF!/1000</f>
        <v>#REF!</v>
      </c>
      <c r="AZ972" s="176" t="e">
        <f>#REF!/1000</f>
        <v>#REF!</v>
      </c>
      <c r="BA972" s="176" t="e">
        <f>#REF!/1000</f>
        <v>#REF!</v>
      </c>
      <c r="BB972" s="176" t="e">
        <f>#REF!/1000</f>
        <v>#REF!</v>
      </c>
      <c r="BC972" s="176" t="e">
        <f>#REF!/1000</f>
        <v>#REF!</v>
      </c>
      <c r="BD972" s="176" t="e">
        <f>#REF!/1000</f>
        <v>#REF!</v>
      </c>
      <c r="BE972" s="177" t="e">
        <f>#REF!/1000</f>
        <v>#REF!</v>
      </c>
      <c r="BF972" s="177" t="e">
        <f>#REF!/1000</f>
        <v>#REF!</v>
      </c>
      <c r="BG972" s="178" t="e">
        <f t="shared" si="1120"/>
        <v>#REF!</v>
      </c>
    </row>
    <row r="973" ht="16" customHeight="1" spans="1:59">
      <c r="A973" s="22">
        <v>967</v>
      </c>
      <c r="B973" s="39" t="s">
        <v>6869</v>
      </c>
      <c r="C973" s="68" t="s">
        <v>6870</v>
      </c>
      <c r="D973" s="22">
        <v>178</v>
      </c>
      <c r="E973" s="22">
        <v>2</v>
      </c>
      <c r="F973" s="144">
        <v>85080</v>
      </c>
      <c r="G973" s="144" t="s">
        <v>3704</v>
      </c>
      <c r="H973" s="144" t="s">
        <v>3704</v>
      </c>
      <c r="I973" s="144" t="s">
        <v>5321</v>
      </c>
      <c r="J973" s="144" t="s">
        <v>5314</v>
      </c>
      <c r="K973" s="144">
        <f t="shared" si="1110"/>
        <v>0.025</v>
      </c>
      <c r="L973" s="157">
        <v>0.05</v>
      </c>
      <c r="M973" s="171"/>
      <c r="N973" s="171">
        <v>0.2</v>
      </c>
      <c r="O973" s="171">
        <v>0.6</v>
      </c>
      <c r="P973" s="171"/>
      <c r="Q973" s="171"/>
      <c r="R973" s="171"/>
      <c r="S973" s="171">
        <v>0.2</v>
      </c>
      <c r="T973" s="171"/>
      <c r="U973" s="171"/>
      <c r="V973" s="171"/>
      <c r="W973" s="22">
        <v>2</v>
      </c>
      <c r="X973" s="29">
        <v>1800.77</v>
      </c>
      <c r="Y973" s="29">
        <v>3601.54</v>
      </c>
      <c r="Z973" s="36">
        <v>1169.52</v>
      </c>
      <c r="AA973" s="36">
        <f t="shared" si="1111"/>
        <v>2</v>
      </c>
      <c r="AB973" s="29"/>
      <c r="AC973" s="29" t="e">
        <f t="shared" si="1112"/>
        <v>#REF!</v>
      </c>
      <c r="AD973" s="29" t="e">
        <f t="shared" si="1113"/>
        <v>#REF!</v>
      </c>
      <c r="AE973" s="172" t="e">
        <f t="shared" si="1114"/>
        <v>#REF!</v>
      </c>
      <c r="AF973" s="28"/>
      <c r="AG973" s="24">
        <v>0.05</v>
      </c>
      <c r="AH973" s="173">
        <f t="shared" si="1115"/>
        <v>1</v>
      </c>
      <c r="AI973" s="173">
        <v>0.05</v>
      </c>
      <c r="AJ973" s="173">
        <f t="shared" si="1116"/>
        <v>-0.95</v>
      </c>
      <c r="AK973" s="134">
        <f t="shared" si="1117"/>
        <v>0.025</v>
      </c>
      <c r="AL973" s="174">
        <f t="shared" ref="AL973:AU973" si="1126">M973</f>
        <v>0</v>
      </c>
      <c r="AM973" s="174">
        <f t="shared" si="1126"/>
        <v>0.2</v>
      </c>
      <c r="AN973" s="174">
        <f t="shared" si="1126"/>
        <v>0.6</v>
      </c>
      <c r="AO973" s="174">
        <f t="shared" si="1126"/>
        <v>0</v>
      </c>
      <c r="AP973" s="174">
        <f t="shared" si="1126"/>
        <v>0</v>
      </c>
      <c r="AQ973" s="174">
        <f t="shared" si="1126"/>
        <v>0</v>
      </c>
      <c r="AR973" s="174">
        <f t="shared" si="1126"/>
        <v>0.2</v>
      </c>
      <c r="AS973" s="174">
        <f t="shared" si="1126"/>
        <v>0</v>
      </c>
      <c r="AT973" s="174">
        <f t="shared" si="1126"/>
        <v>0</v>
      </c>
      <c r="AU973" s="174">
        <f t="shared" si="1126"/>
        <v>0</v>
      </c>
      <c r="AV973" s="175">
        <f t="shared" si="1119"/>
        <v>1</v>
      </c>
      <c r="AW973" s="176" t="e">
        <f>#REF!/1000</f>
        <v>#REF!</v>
      </c>
      <c r="AX973" s="176" t="e">
        <f>#REF!/1000</f>
        <v>#REF!</v>
      </c>
      <c r="AY973" s="176" t="e">
        <f>#REF!/1000</f>
        <v>#REF!</v>
      </c>
      <c r="AZ973" s="176" t="e">
        <f>#REF!/1000</f>
        <v>#REF!</v>
      </c>
      <c r="BA973" s="176" t="e">
        <f>#REF!/1000</f>
        <v>#REF!</v>
      </c>
      <c r="BB973" s="176" t="e">
        <f>#REF!/1000</f>
        <v>#REF!</v>
      </c>
      <c r="BC973" s="176" t="e">
        <f>#REF!/1000</f>
        <v>#REF!</v>
      </c>
      <c r="BD973" s="176" t="e">
        <f>#REF!/1000</f>
        <v>#REF!</v>
      </c>
      <c r="BE973" s="177" t="e">
        <f>#REF!/1000</f>
        <v>#REF!</v>
      </c>
      <c r="BF973" s="177" t="e">
        <f>#REF!/1000</f>
        <v>#REF!</v>
      </c>
      <c r="BG973" s="178" t="e">
        <f t="shared" si="1120"/>
        <v>#REF!</v>
      </c>
    </row>
    <row r="974" ht="16" customHeight="1" spans="1:59">
      <c r="A974" s="22">
        <v>968</v>
      </c>
      <c r="B974" s="39" t="s">
        <v>1461</v>
      </c>
      <c r="C974" s="68" t="s">
        <v>1462</v>
      </c>
      <c r="D974" s="22">
        <v>130</v>
      </c>
      <c r="E974" s="22">
        <v>1</v>
      </c>
      <c r="F974" s="144">
        <v>84484</v>
      </c>
      <c r="G974" s="144" t="s">
        <v>3704</v>
      </c>
      <c r="H974" s="144" t="s">
        <v>3704</v>
      </c>
      <c r="I974" s="144" t="s">
        <v>5321</v>
      </c>
      <c r="J974" s="144" t="s">
        <v>5314</v>
      </c>
      <c r="K974" s="144">
        <f t="shared" si="1110"/>
        <v>8</v>
      </c>
      <c r="L974" s="157">
        <v>8</v>
      </c>
      <c r="M974" s="171">
        <v>0.35</v>
      </c>
      <c r="N974" s="171">
        <v>0.02</v>
      </c>
      <c r="O974" s="171">
        <v>0.08</v>
      </c>
      <c r="P974" s="171">
        <v>0.15</v>
      </c>
      <c r="Q974" s="171"/>
      <c r="R974" s="171"/>
      <c r="S974" s="171">
        <v>0.25</v>
      </c>
      <c r="T974" s="171">
        <v>0.15</v>
      </c>
      <c r="U974" s="171"/>
      <c r="V974" s="171"/>
      <c r="W974" s="22">
        <v>1</v>
      </c>
      <c r="X974" s="29">
        <v>1756.19</v>
      </c>
      <c r="Y974" s="29">
        <v>1756.19</v>
      </c>
      <c r="Z974" s="36">
        <v>342.54</v>
      </c>
      <c r="AA974" s="36">
        <f t="shared" si="1111"/>
        <v>1</v>
      </c>
      <c r="AB974" s="29"/>
      <c r="AC974" s="29" t="e">
        <f t="shared" si="1112"/>
        <v>#REF!</v>
      </c>
      <c r="AD974" s="29" t="e">
        <f t="shared" si="1113"/>
        <v>#REF!</v>
      </c>
      <c r="AE974" s="172" t="e">
        <f t="shared" si="1114"/>
        <v>#REF!</v>
      </c>
      <c r="AF974" s="28"/>
      <c r="AG974" s="24">
        <v>8</v>
      </c>
      <c r="AH974" s="173">
        <f t="shared" si="1115"/>
        <v>1</v>
      </c>
      <c r="AI974" s="173"/>
      <c r="AJ974" s="173">
        <f t="shared" si="1116"/>
        <v>7</v>
      </c>
      <c r="AK974" s="134">
        <f t="shared" si="1117"/>
        <v>8</v>
      </c>
      <c r="AL974" s="174">
        <f t="shared" ref="AL974:AU974" si="1127">M974</f>
        <v>0.35</v>
      </c>
      <c r="AM974" s="174">
        <f t="shared" si="1127"/>
        <v>0.02</v>
      </c>
      <c r="AN974" s="174">
        <f t="shared" si="1127"/>
        <v>0.08</v>
      </c>
      <c r="AO974" s="174">
        <f t="shared" si="1127"/>
        <v>0.15</v>
      </c>
      <c r="AP974" s="174">
        <f t="shared" si="1127"/>
        <v>0</v>
      </c>
      <c r="AQ974" s="174">
        <f t="shared" si="1127"/>
        <v>0</v>
      </c>
      <c r="AR974" s="174">
        <f t="shared" si="1127"/>
        <v>0.25</v>
      </c>
      <c r="AS974" s="174">
        <f t="shared" si="1127"/>
        <v>0.15</v>
      </c>
      <c r="AT974" s="174">
        <f t="shared" si="1127"/>
        <v>0</v>
      </c>
      <c r="AU974" s="174">
        <f t="shared" si="1127"/>
        <v>0</v>
      </c>
      <c r="AV974" s="175">
        <f t="shared" si="1119"/>
        <v>1</v>
      </c>
      <c r="AW974" s="176" t="e">
        <f>#REF!/1000</f>
        <v>#REF!</v>
      </c>
      <c r="AX974" s="176" t="e">
        <f>#REF!/1000</f>
        <v>#REF!</v>
      </c>
      <c r="AY974" s="176" t="e">
        <f>#REF!/1000</f>
        <v>#REF!</v>
      </c>
      <c r="AZ974" s="176" t="e">
        <f>#REF!/1000</f>
        <v>#REF!</v>
      </c>
      <c r="BA974" s="176" t="e">
        <f>#REF!/1000</f>
        <v>#REF!</v>
      </c>
      <c r="BB974" s="176" t="e">
        <f>#REF!/1000</f>
        <v>#REF!</v>
      </c>
      <c r="BC974" s="176" t="e">
        <f>#REF!/1000</f>
        <v>#REF!</v>
      </c>
      <c r="BD974" s="176" t="e">
        <f>#REF!/1000</f>
        <v>#REF!</v>
      </c>
      <c r="BE974" s="177" t="e">
        <f>#REF!/1000</f>
        <v>#REF!</v>
      </c>
      <c r="BF974" s="177" t="e">
        <f>#REF!/1000</f>
        <v>#REF!</v>
      </c>
      <c r="BG974" s="178" t="e">
        <f t="shared" si="1120"/>
        <v>#REF!</v>
      </c>
    </row>
    <row r="975" ht="16" customHeight="1" spans="1:59">
      <c r="A975" s="22">
        <v>969</v>
      </c>
      <c r="B975" s="39" t="s">
        <v>1295</v>
      </c>
      <c r="C975" s="68" t="s">
        <v>1296</v>
      </c>
      <c r="D975" s="22">
        <v>130</v>
      </c>
      <c r="E975" s="22">
        <v>1</v>
      </c>
      <c r="F975" s="144">
        <v>84015</v>
      </c>
      <c r="G975" s="144" t="s">
        <v>3704</v>
      </c>
      <c r="H975" s="144" t="s">
        <v>3704</v>
      </c>
      <c r="I975" s="144" t="s">
        <v>5321</v>
      </c>
      <c r="J975" s="144" t="s">
        <v>5314</v>
      </c>
      <c r="K975" s="144">
        <f t="shared" si="1110"/>
        <v>3</v>
      </c>
      <c r="L975" s="157">
        <v>3</v>
      </c>
      <c r="M975" s="171"/>
      <c r="N975" s="171">
        <v>1</v>
      </c>
      <c r="O975" s="171"/>
      <c r="P975" s="171"/>
      <c r="Q975" s="171"/>
      <c r="R975" s="171"/>
      <c r="S975" s="171"/>
      <c r="T975" s="171"/>
      <c r="U975" s="171"/>
      <c r="V975" s="171"/>
      <c r="W975" s="22">
        <v>1</v>
      </c>
      <c r="X975" s="29">
        <v>1732.41</v>
      </c>
      <c r="Y975" s="29">
        <v>1732.41</v>
      </c>
      <c r="Z975" s="36">
        <v>333.78</v>
      </c>
      <c r="AA975" s="36">
        <f t="shared" si="1111"/>
        <v>1</v>
      </c>
      <c r="AB975" s="29"/>
      <c r="AC975" s="29" t="e">
        <f t="shared" si="1112"/>
        <v>#REF!</v>
      </c>
      <c r="AD975" s="29" t="e">
        <f t="shared" si="1113"/>
        <v>#REF!</v>
      </c>
      <c r="AE975" s="172" t="e">
        <f t="shared" si="1114"/>
        <v>#REF!</v>
      </c>
      <c r="AF975" s="28"/>
      <c r="AG975" s="24">
        <v>3</v>
      </c>
      <c r="AH975" s="173">
        <f t="shared" si="1115"/>
        <v>1</v>
      </c>
      <c r="AI975" s="173"/>
      <c r="AJ975" s="173">
        <f t="shared" si="1116"/>
        <v>2</v>
      </c>
      <c r="AK975" s="134">
        <f t="shared" si="1117"/>
        <v>3</v>
      </c>
      <c r="AL975" s="174">
        <f t="shared" ref="AL975:AU975" si="1128">M975</f>
        <v>0</v>
      </c>
      <c r="AM975" s="174">
        <f t="shared" si="1128"/>
        <v>1</v>
      </c>
      <c r="AN975" s="174">
        <f t="shared" si="1128"/>
        <v>0</v>
      </c>
      <c r="AO975" s="174">
        <f t="shared" si="1128"/>
        <v>0</v>
      </c>
      <c r="AP975" s="174">
        <f t="shared" si="1128"/>
        <v>0</v>
      </c>
      <c r="AQ975" s="174">
        <f t="shared" si="1128"/>
        <v>0</v>
      </c>
      <c r="AR975" s="174">
        <f t="shared" si="1128"/>
        <v>0</v>
      </c>
      <c r="AS975" s="174">
        <f t="shared" si="1128"/>
        <v>0</v>
      </c>
      <c r="AT975" s="174">
        <f t="shared" si="1128"/>
        <v>0</v>
      </c>
      <c r="AU975" s="174">
        <f t="shared" si="1128"/>
        <v>0</v>
      </c>
      <c r="AV975" s="175">
        <f t="shared" si="1119"/>
        <v>1</v>
      </c>
      <c r="AW975" s="176" t="e">
        <f>#REF!/1000</f>
        <v>#REF!</v>
      </c>
      <c r="AX975" s="176" t="e">
        <f>#REF!/1000</f>
        <v>#REF!</v>
      </c>
      <c r="AY975" s="176" t="e">
        <f>#REF!/1000</f>
        <v>#REF!</v>
      </c>
      <c r="AZ975" s="176" t="e">
        <f>#REF!/1000</f>
        <v>#REF!</v>
      </c>
      <c r="BA975" s="176" t="e">
        <f>#REF!/1000</f>
        <v>#REF!</v>
      </c>
      <c r="BB975" s="176" t="e">
        <f>#REF!/1000</f>
        <v>#REF!</v>
      </c>
      <c r="BC975" s="176" t="e">
        <f>#REF!/1000</f>
        <v>#REF!</v>
      </c>
      <c r="BD975" s="176" t="e">
        <f>#REF!/1000</f>
        <v>#REF!</v>
      </c>
      <c r="BE975" s="177" t="e">
        <f>#REF!/1000</f>
        <v>#REF!</v>
      </c>
      <c r="BF975" s="177" t="e">
        <f>#REF!/1000</f>
        <v>#REF!</v>
      </c>
      <c r="BG975" s="178" t="e">
        <f t="shared" si="1120"/>
        <v>#REF!</v>
      </c>
    </row>
    <row r="976" ht="16" customHeight="1" spans="1:59">
      <c r="A976" s="22">
        <v>970</v>
      </c>
      <c r="B976" s="39" t="s">
        <v>1870</v>
      </c>
      <c r="C976" s="68" t="s">
        <v>1871</v>
      </c>
      <c r="D976" s="22">
        <v>130</v>
      </c>
      <c r="E976" s="22">
        <v>1</v>
      </c>
      <c r="F976" s="144">
        <v>84478</v>
      </c>
      <c r="G976" s="144" t="s">
        <v>3704</v>
      </c>
      <c r="H976" s="144" t="s">
        <v>3704</v>
      </c>
      <c r="I976" s="144" t="s">
        <v>5321</v>
      </c>
      <c r="J976" s="144" t="s">
        <v>5314</v>
      </c>
      <c r="K976" s="144">
        <f t="shared" si="1110"/>
        <v>3</v>
      </c>
      <c r="L976" s="157">
        <v>3</v>
      </c>
      <c r="M976" s="171">
        <v>0.04</v>
      </c>
      <c r="N976" s="171">
        <v>0.15</v>
      </c>
      <c r="O976" s="171">
        <v>0.45</v>
      </c>
      <c r="P976" s="171">
        <v>0.02</v>
      </c>
      <c r="Q976" s="171"/>
      <c r="R976" s="171">
        <v>0.01</v>
      </c>
      <c r="S976" s="171">
        <v>0.25</v>
      </c>
      <c r="T976" s="171">
        <v>0.08</v>
      </c>
      <c r="U976" s="171"/>
      <c r="V976" s="171"/>
      <c r="W976" s="22">
        <v>1</v>
      </c>
      <c r="X976" s="29">
        <v>1732.27</v>
      </c>
      <c r="Y976" s="29">
        <v>1732.27</v>
      </c>
      <c r="Z976" s="36">
        <v>333.78</v>
      </c>
      <c r="AA976" s="36">
        <f t="shared" si="1111"/>
        <v>1</v>
      </c>
      <c r="AB976" s="29"/>
      <c r="AC976" s="29" t="e">
        <f t="shared" si="1112"/>
        <v>#REF!</v>
      </c>
      <c r="AD976" s="29" t="e">
        <f t="shared" si="1113"/>
        <v>#REF!</v>
      </c>
      <c r="AE976" s="172" t="e">
        <f t="shared" si="1114"/>
        <v>#REF!</v>
      </c>
      <c r="AF976" s="28"/>
      <c r="AG976" s="24">
        <v>3</v>
      </c>
      <c r="AH976" s="173">
        <f t="shared" si="1115"/>
        <v>1</v>
      </c>
      <c r="AI976" s="173"/>
      <c r="AJ976" s="173">
        <f t="shared" si="1116"/>
        <v>2</v>
      </c>
      <c r="AK976" s="134">
        <f t="shared" si="1117"/>
        <v>3</v>
      </c>
      <c r="AL976" s="174">
        <f t="shared" ref="AL976:AU976" si="1129">M976</f>
        <v>0.04</v>
      </c>
      <c r="AM976" s="174">
        <f t="shared" si="1129"/>
        <v>0.15</v>
      </c>
      <c r="AN976" s="174">
        <f t="shared" si="1129"/>
        <v>0.45</v>
      </c>
      <c r="AO976" s="174">
        <f t="shared" si="1129"/>
        <v>0.02</v>
      </c>
      <c r="AP976" s="174">
        <f t="shared" si="1129"/>
        <v>0</v>
      </c>
      <c r="AQ976" s="174">
        <f t="shared" si="1129"/>
        <v>0.01</v>
      </c>
      <c r="AR976" s="174">
        <f t="shared" si="1129"/>
        <v>0.25</v>
      </c>
      <c r="AS976" s="174">
        <f t="shared" si="1129"/>
        <v>0.08</v>
      </c>
      <c r="AT976" s="174">
        <f t="shared" si="1129"/>
        <v>0</v>
      </c>
      <c r="AU976" s="174">
        <f t="shared" si="1129"/>
        <v>0</v>
      </c>
      <c r="AV976" s="175">
        <f t="shared" si="1119"/>
        <v>1</v>
      </c>
      <c r="AW976" s="176" t="e">
        <f>#REF!/1000</f>
        <v>#REF!</v>
      </c>
      <c r="AX976" s="176" t="e">
        <f>#REF!/1000</f>
        <v>#REF!</v>
      </c>
      <c r="AY976" s="176" t="e">
        <f>#REF!/1000</f>
        <v>#REF!</v>
      </c>
      <c r="AZ976" s="176" t="e">
        <f>#REF!/1000</f>
        <v>#REF!</v>
      </c>
      <c r="BA976" s="176" t="e">
        <f>#REF!/1000</f>
        <v>#REF!</v>
      </c>
      <c r="BB976" s="176" t="e">
        <f>#REF!/1000</f>
        <v>#REF!</v>
      </c>
      <c r="BC976" s="176" t="e">
        <f>#REF!/1000</f>
        <v>#REF!</v>
      </c>
      <c r="BD976" s="176" t="e">
        <f>#REF!/1000</f>
        <v>#REF!</v>
      </c>
      <c r="BE976" s="177" t="e">
        <f>#REF!/1000</f>
        <v>#REF!</v>
      </c>
      <c r="BF976" s="177" t="e">
        <f>#REF!/1000</f>
        <v>#REF!</v>
      </c>
      <c r="BG976" s="178" t="e">
        <f t="shared" si="1120"/>
        <v>#REF!</v>
      </c>
    </row>
    <row r="977" ht="16" customHeight="1" spans="1:59">
      <c r="A977" s="22">
        <v>971</v>
      </c>
      <c r="B977" s="39" t="s">
        <v>6871</v>
      </c>
      <c r="C977" s="68" t="s">
        <v>6872</v>
      </c>
      <c r="D977" s="22">
        <v>130</v>
      </c>
      <c r="E977" s="22">
        <v>1</v>
      </c>
      <c r="F977" s="144">
        <v>84120</v>
      </c>
      <c r="G977" s="144" t="s">
        <v>3704</v>
      </c>
      <c r="H977" s="144" t="s">
        <v>3704</v>
      </c>
      <c r="I977" s="144" t="s">
        <v>5321</v>
      </c>
      <c r="J977" s="144" t="s">
        <v>5314</v>
      </c>
      <c r="K977" s="144">
        <f t="shared" si="1110"/>
        <v>0.025</v>
      </c>
      <c r="L977" s="157">
        <v>0.025</v>
      </c>
      <c r="M977" s="171">
        <v>0.04</v>
      </c>
      <c r="N977" s="171">
        <v>0.15</v>
      </c>
      <c r="O977" s="171">
        <v>0.45</v>
      </c>
      <c r="P977" s="171">
        <v>0.02</v>
      </c>
      <c r="Q977" s="171"/>
      <c r="R977" s="171">
        <v>0.01</v>
      </c>
      <c r="S977" s="171">
        <v>0.25</v>
      </c>
      <c r="T977" s="171">
        <v>0.08</v>
      </c>
      <c r="U977" s="171"/>
      <c r="V977" s="171"/>
      <c r="W977" s="22">
        <v>1</v>
      </c>
      <c r="X977" s="29">
        <v>1726.05</v>
      </c>
      <c r="Y977" s="29">
        <v>1726.05</v>
      </c>
      <c r="Z977" s="36">
        <v>333.78</v>
      </c>
      <c r="AA977" s="36">
        <f t="shared" si="1111"/>
        <v>1</v>
      </c>
      <c r="AB977" s="29"/>
      <c r="AC977" s="29" t="e">
        <f t="shared" si="1112"/>
        <v>#REF!</v>
      </c>
      <c r="AD977" s="29" t="e">
        <f t="shared" si="1113"/>
        <v>#REF!</v>
      </c>
      <c r="AE977" s="172" t="e">
        <f t="shared" si="1114"/>
        <v>#REF!</v>
      </c>
      <c r="AF977" s="28"/>
      <c r="AG977" s="24">
        <v>3</v>
      </c>
      <c r="AH977" s="173">
        <f t="shared" si="1115"/>
        <v>1</v>
      </c>
      <c r="AI977" s="173"/>
      <c r="AJ977" s="173">
        <f t="shared" si="1116"/>
        <v>2</v>
      </c>
      <c r="AK977" s="134">
        <f t="shared" si="1117"/>
        <v>0.025</v>
      </c>
      <c r="AL977" s="174">
        <f t="shared" ref="AL977:AU977" si="1130">M977</f>
        <v>0.04</v>
      </c>
      <c r="AM977" s="174">
        <f t="shared" si="1130"/>
        <v>0.15</v>
      </c>
      <c r="AN977" s="174">
        <f t="shared" si="1130"/>
        <v>0.45</v>
      </c>
      <c r="AO977" s="174">
        <f t="shared" si="1130"/>
        <v>0.02</v>
      </c>
      <c r="AP977" s="174">
        <f t="shared" si="1130"/>
        <v>0</v>
      </c>
      <c r="AQ977" s="174">
        <f t="shared" si="1130"/>
        <v>0.01</v>
      </c>
      <c r="AR977" s="174">
        <f t="shared" si="1130"/>
        <v>0.25</v>
      </c>
      <c r="AS977" s="174">
        <f t="shared" si="1130"/>
        <v>0.08</v>
      </c>
      <c r="AT977" s="174">
        <f t="shared" si="1130"/>
        <v>0</v>
      </c>
      <c r="AU977" s="174">
        <f t="shared" si="1130"/>
        <v>0</v>
      </c>
      <c r="AV977" s="175">
        <f t="shared" si="1119"/>
        <v>1</v>
      </c>
      <c r="AW977" s="176" t="e">
        <f>#REF!/1000</f>
        <v>#REF!</v>
      </c>
      <c r="AX977" s="176" t="e">
        <f>#REF!/1000</f>
        <v>#REF!</v>
      </c>
      <c r="AY977" s="176" t="e">
        <f>#REF!/1000</f>
        <v>#REF!</v>
      </c>
      <c r="AZ977" s="176" t="e">
        <f>#REF!/1000</f>
        <v>#REF!</v>
      </c>
      <c r="BA977" s="176" t="e">
        <f>#REF!/1000</f>
        <v>#REF!</v>
      </c>
      <c r="BB977" s="176" t="e">
        <f>#REF!/1000</f>
        <v>#REF!</v>
      </c>
      <c r="BC977" s="176" t="e">
        <f>#REF!/1000</f>
        <v>#REF!</v>
      </c>
      <c r="BD977" s="176" t="e">
        <f>#REF!/1000</f>
        <v>#REF!</v>
      </c>
      <c r="BE977" s="177" t="e">
        <f>#REF!/1000</f>
        <v>#REF!</v>
      </c>
      <c r="BF977" s="177" t="e">
        <f>#REF!/1000</f>
        <v>#REF!</v>
      </c>
      <c r="BG977" s="178" t="e">
        <f t="shared" si="1120"/>
        <v>#REF!</v>
      </c>
    </row>
    <row r="978" ht="16" customHeight="1" spans="1:59">
      <c r="A978" s="22">
        <v>972</v>
      </c>
      <c r="B978" s="39" t="s">
        <v>2084</v>
      </c>
      <c r="C978" s="68" t="s">
        <v>2085</v>
      </c>
      <c r="D978" s="22">
        <v>130</v>
      </c>
      <c r="E978" s="22">
        <v>1</v>
      </c>
      <c r="F978" s="144">
        <v>84086</v>
      </c>
      <c r="G978" s="144" t="s">
        <v>3704</v>
      </c>
      <c r="H978" s="144" t="s">
        <v>3704</v>
      </c>
      <c r="I978" s="144" t="s">
        <v>5321</v>
      </c>
      <c r="J978" s="144" t="s">
        <v>5314</v>
      </c>
      <c r="K978" s="144">
        <f t="shared" si="1110"/>
        <v>3</v>
      </c>
      <c r="L978" s="157">
        <v>3</v>
      </c>
      <c r="M978" s="171"/>
      <c r="N978" s="171">
        <v>0.4</v>
      </c>
      <c r="O978" s="171">
        <v>0.05</v>
      </c>
      <c r="P978" s="171">
        <v>0.3</v>
      </c>
      <c r="Q978" s="171"/>
      <c r="R978" s="171">
        <v>0.1</v>
      </c>
      <c r="S978" s="171">
        <v>0.15</v>
      </c>
      <c r="T978" s="171"/>
      <c r="U978" s="171"/>
      <c r="V978" s="171"/>
      <c r="W978" s="22">
        <v>1</v>
      </c>
      <c r="X978" s="29">
        <v>1652.1</v>
      </c>
      <c r="Y978" s="29">
        <v>1652.1</v>
      </c>
      <c r="Z978" s="36">
        <v>323.96</v>
      </c>
      <c r="AA978" s="36">
        <f t="shared" si="1111"/>
        <v>1</v>
      </c>
      <c r="AB978" s="29"/>
      <c r="AC978" s="29" t="e">
        <f t="shared" si="1112"/>
        <v>#REF!</v>
      </c>
      <c r="AD978" s="29" t="e">
        <f t="shared" si="1113"/>
        <v>#REF!</v>
      </c>
      <c r="AE978" s="172" t="e">
        <f t="shared" si="1114"/>
        <v>#REF!</v>
      </c>
      <c r="AF978" s="28"/>
      <c r="AG978" s="24">
        <v>3</v>
      </c>
      <c r="AH978" s="173">
        <f t="shared" si="1115"/>
        <v>1</v>
      </c>
      <c r="AI978" s="173"/>
      <c r="AJ978" s="173">
        <f t="shared" si="1116"/>
        <v>2</v>
      </c>
      <c r="AK978" s="134">
        <f t="shared" si="1117"/>
        <v>3</v>
      </c>
      <c r="AL978" s="174">
        <f t="shared" ref="AL978:AU978" si="1131">M978</f>
        <v>0</v>
      </c>
      <c r="AM978" s="174">
        <f t="shared" si="1131"/>
        <v>0.4</v>
      </c>
      <c r="AN978" s="174">
        <f t="shared" si="1131"/>
        <v>0.05</v>
      </c>
      <c r="AO978" s="174">
        <f t="shared" si="1131"/>
        <v>0.3</v>
      </c>
      <c r="AP978" s="174">
        <f t="shared" si="1131"/>
        <v>0</v>
      </c>
      <c r="AQ978" s="174">
        <f t="shared" si="1131"/>
        <v>0.1</v>
      </c>
      <c r="AR978" s="174">
        <f t="shared" si="1131"/>
        <v>0.15</v>
      </c>
      <c r="AS978" s="174">
        <f t="shared" si="1131"/>
        <v>0</v>
      </c>
      <c r="AT978" s="174">
        <f t="shared" si="1131"/>
        <v>0</v>
      </c>
      <c r="AU978" s="174">
        <f t="shared" si="1131"/>
        <v>0</v>
      </c>
      <c r="AV978" s="175">
        <f t="shared" si="1119"/>
        <v>1</v>
      </c>
      <c r="AW978" s="176" t="e">
        <f>#REF!/1000</f>
        <v>#REF!</v>
      </c>
      <c r="AX978" s="176" t="e">
        <f>#REF!/1000</f>
        <v>#REF!</v>
      </c>
      <c r="AY978" s="176" t="e">
        <f>#REF!/1000</f>
        <v>#REF!</v>
      </c>
      <c r="AZ978" s="176" t="e">
        <f>#REF!/1000</f>
        <v>#REF!</v>
      </c>
      <c r="BA978" s="176" t="e">
        <f>#REF!/1000</f>
        <v>#REF!</v>
      </c>
      <c r="BB978" s="176" t="e">
        <f>#REF!/1000</f>
        <v>#REF!</v>
      </c>
      <c r="BC978" s="176" t="e">
        <f>#REF!/1000</f>
        <v>#REF!</v>
      </c>
      <c r="BD978" s="176" t="e">
        <f>#REF!/1000</f>
        <v>#REF!</v>
      </c>
      <c r="BE978" s="177" t="e">
        <f>#REF!/1000</f>
        <v>#REF!</v>
      </c>
      <c r="BF978" s="177" t="e">
        <f>#REF!/1000</f>
        <v>#REF!</v>
      </c>
      <c r="BG978" s="178" t="e">
        <f t="shared" si="1120"/>
        <v>#REF!</v>
      </c>
    </row>
    <row r="979" ht="16" customHeight="1" spans="1:59">
      <c r="A979" s="22">
        <v>973</v>
      </c>
      <c r="B979" s="39" t="s">
        <v>6873</v>
      </c>
      <c r="C979" s="68" t="s">
        <v>6874</v>
      </c>
      <c r="D979" s="22">
        <v>121</v>
      </c>
      <c r="E979" s="22">
        <v>3</v>
      </c>
      <c r="F979" s="144">
        <v>83943</v>
      </c>
      <c r="G979" s="144" t="s">
        <v>3704</v>
      </c>
      <c r="H979" s="144" t="s">
        <v>3704</v>
      </c>
      <c r="I979" s="144" t="s">
        <v>5321</v>
      </c>
      <c r="J979" s="144" t="s">
        <v>5314</v>
      </c>
      <c r="K979" s="144">
        <f t="shared" si="1110"/>
        <v>1</v>
      </c>
      <c r="L979" s="157">
        <v>3</v>
      </c>
      <c r="M979" s="171"/>
      <c r="N979" s="171">
        <v>0.2</v>
      </c>
      <c r="O979" s="171">
        <v>0.2</v>
      </c>
      <c r="P979" s="171">
        <v>0.1</v>
      </c>
      <c r="Q979" s="171"/>
      <c r="R979" s="171">
        <v>0.35</v>
      </c>
      <c r="S979" s="171">
        <v>0.05</v>
      </c>
      <c r="T979" s="171">
        <v>0.1</v>
      </c>
      <c r="U979" s="171"/>
      <c r="V979" s="171"/>
      <c r="W979" s="22">
        <v>3</v>
      </c>
      <c r="X979" s="29">
        <v>1621.4</v>
      </c>
      <c r="Y979" s="29">
        <v>4864.2</v>
      </c>
      <c r="Z979" s="36">
        <v>1754.28</v>
      </c>
      <c r="AA979" s="36">
        <f t="shared" si="1111"/>
        <v>3</v>
      </c>
      <c r="AB979" s="29"/>
      <c r="AC979" s="29" t="e">
        <f t="shared" si="1112"/>
        <v>#REF!</v>
      </c>
      <c r="AD979" s="29" t="e">
        <f t="shared" si="1113"/>
        <v>#REF!</v>
      </c>
      <c r="AE979" s="172" t="e">
        <f t="shared" si="1114"/>
        <v>#REF!</v>
      </c>
      <c r="AF979" s="28"/>
      <c r="AG979" s="24">
        <v>3</v>
      </c>
      <c r="AH979" s="173">
        <f t="shared" si="1115"/>
        <v>1</v>
      </c>
      <c r="AI979" s="173"/>
      <c r="AJ979" s="173">
        <f t="shared" si="1116"/>
        <v>2</v>
      </c>
      <c r="AK979" s="134">
        <f t="shared" si="1117"/>
        <v>1</v>
      </c>
      <c r="AL979" s="174">
        <f t="shared" ref="AL979:AU979" si="1132">M979</f>
        <v>0</v>
      </c>
      <c r="AM979" s="174">
        <f t="shared" si="1132"/>
        <v>0.2</v>
      </c>
      <c r="AN979" s="174">
        <f t="shared" si="1132"/>
        <v>0.2</v>
      </c>
      <c r="AO979" s="174">
        <f t="shared" si="1132"/>
        <v>0.1</v>
      </c>
      <c r="AP979" s="174">
        <f t="shared" si="1132"/>
        <v>0</v>
      </c>
      <c r="AQ979" s="174">
        <f t="shared" si="1132"/>
        <v>0.35</v>
      </c>
      <c r="AR979" s="174">
        <f t="shared" si="1132"/>
        <v>0.05</v>
      </c>
      <c r="AS979" s="174">
        <f t="shared" si="1132"/>
        <v>0.1</v>
      </c>
      <c r="AT979" s="174">
        <f t="shared" si="1132"/>
        <v>0</v>
      </c>
      <c r="AU979" s="174">
        <f t="shared" si="1132"/>
        <v>0</v>
      </c>
      <c r="AV979" s="175">
        <f t="shared" si="1119"/>
        <v>1</v>
      </c>
      <c r="AW979" s="176" t="e">
        <f>#REF!/1000</f>
        <v>#REF!</v>
      </c>
      <c r="AX979" s="176" t="e">
        <f>#REF!/1000</f>
        <v>#REF!</v>
      </c>
      <c r="AY979" s="176" t="e">
        <f>#REF!/1000</f>
        <v>#REF!</v>
      </c>
      <c r="AZ979" s="176" t="e">
        <f>#REF!/1000</f>
        <v>#REF!</v>
      </c>
      <c r="BA979" s="176" t="e">
        <f>#REF!/1000</f>
        <v>#REF!</v>
      </c>
      <c r="BB979" s="176" t="e">
        <f>#REF!/1000</f>
        <v>#REF!</v>
      </c>
      <c r="BC979" s="176" t="e">
        <f>#REF!/1000</f>
        <v>#REF!</v>
      </c>
      <c r="BD979" s="176" t="e">
        <f>#REF!/1000</f>
        <v>#REF!</v>
      </c>
      <c r="BE979" s="177" t="e">
        <f>#REF!/1000</f>
        <v>#REF!</v>
      </c>
      <c r="BF979" s="177" t="e">
        <f>#REF!/1000</f>
        <v>#REF!</v>
      </c>
      <c r="BG979" s="178" t="e">
        <f t="shared" si="1120"/>
        <v>#REF!</v>
      </c>
    </row>
    <row r="980" ht="16" customHeight="1" spans="1:59">
      <c r="A980" s="22">
        <v>974</v>
      </c>
      <c r="B980" s="39" t="s">
        <v>1369</v>
      </c>
      <c r="C980" s="68" t="s">
        <v>1370</v>
      </c>
      <c r="D980" s="22">
        <v>130</v>
      </c>
      <c r="E980" s="22">
        <v>6</v>
      </c>
      <c r="F980" s="144">
        <v>84144</v>
      </c>
      <c r="G980" s="144" t="s">
        <v>3704</v>
      </c>
      <c r="H980" s="144" t="s">
        <v>3704</v>
      </c>
      <c r="I980" s="144" t="s">
        <v>5321</v>
      </c>
      <c r="J980" s="144" t="s">
        <v>5314</v>
      </c>
      <c r="K980" s="144">
        <f t="shared" si="1110"/>
        <v>0.0833333333333333</v>
      </c>
      <c r="L980" s="157">
        <v>0.5</v>
      </c>
      <c r="M980" s="171"/>
      <c r="N980" s="171">
        <v>0.5</v>
      </c>
      <c r="O980" s="171">
        <v>0.4</v>
      </c>
      <c r="P980" s="171"/>
      <c r="Q980" s="171"/>
      <c r="R980" s="171"/>
      <c r="S980" s="171">
        <v>0.1</v>
      </c>
      <c r="T980" s="171"/>
      <c r="U980" s="171"/>
      <c r="V980" s="171"/>
      <c r="W980" s="22">
        <v>6</v>
      </c>
      <c r="X980" s="29">
        <v>1613.505</v>
      </c>
      <c r="Y980" s="29">
        <v>9681.03</v>
      </c>
      <c r="Z980" s="36">
        <v>1884.9</v>
      </c>
      <c r="AA980" s="36">
        <f t="shared" si="1111"/>
        <v>6</v>
      </c>
      <c r="AB980" s="29"/>
      <c r="AC980" s="29" t="e">
        <f t="shared" si="1112"/>
        <v>#REF!</v>
      </c>
      <c r="AD980" s="29" t="e">
        <f t="shared" si="1113"/>
        <v>#REF!</v>
      </c>
      <c r="AE980" s="172" t="e">
        <f t="shared" si="1114"/>
        <v>#REF!</v>
      </c>
      <c r="AF980" s="28"/>
      <c r="AG980" s="24">
        <v>0.5</v>
      </c>
      <c r="AH980" s="173">
        <f t="shared" si="1115"/>
        <v>1</v>
      </c>
      <c r="AI980" s="173"/>
      <c r="AJ980" s="173">
        <f t="shared" si="1116"/>
        <v>-0.5</v>
      </c>
      <c r="AK980" s="134">
        <f t="shared" si="1117"/>
        <v>0.0833333333333333</v>
      </c>
      <c r="AL980" s="174">
        <f t="shared" ref="AL980:AU980" si="1133">M980</f>
        <v>0</v>
      </c>
      <c r="AM980" s="174">
        <f t="shared" si="1133"/>
        <v>0.5</v>
      </c>
      <c r="AN980" s="174">
        <f t="shared" si="1133"/>
        <v>0.4</v>
      </c>
      <c r="AO980" s="174">
        <f t="shared" si="1133"/>
        <v>0</v>
      </c>
      <c r="AP980" s="174">
        <f t="shared" si="1133"/>
        <v>0</v>
      </c>
      <c r="AQ980" s="174">
        <f t="shared" si="1133"/>
        <v>0</v>
      </c>
      <c r="AR980" s="174">
        <f t="shared" si="1133"/>
        <v>0.1</v>
      </c>
      <c r="AS980" s="174">
        <f t="shared" si="1133"/>
        <v>0</v>
      </c>
      <c r="AT980" s="174">
        <f t="shared" si="1133"/>
        <v>0</v>
      </c>
      <c r="AU980" s="174">
        <f t="shared" si="1133"/>
        <v>0</v>
      </c>
      <c r="AV980" s="175">
        <f t="shared" si="1119"/>
        <v>1</v>
      </c>
      <c r="AW980" s="176" t="e">
        <f>#REF!/1000</f>
        <v>#REF!</v>
      </c>
      <c r="AX980" s="176" t="e">
        <f>#REF!/1000</f>
        <v>#REF!</v>
      </c>
      <c r="AY980" s="176" t="e">
        <f>#REF!/1000</f>
        <v>#REF!</v>
      </c>
      <c r="AZ980" s="176" t="e">
        <f>#REF!/1000</f>
        <v>#REF!</v>
      </c>
      <c r="BA980" s="176" t="e">
        <f>#REF!/1000</f>
        <v>#REF!</v>
      </c>
      <c r="BB980" s="176" t="e">
        <f>#REF!/1000</f>
        <v>#REF!</v>
      </c>
      <c r="BC980" s="176" t="e">
        <f>#REF!/1000</f>
        <v>#REF!</v>
      </c>
      <c r="BD980" s="176" t="e">
        <f>#REF!/1000</f>
        <v>#REF!</v>
      </c>
      <c r="BE980" s="177" t="e">
        <f>#REF!/1000</f>
        <v>#REF!</v>
      </c>
      <c r="BF980" s="177" t="e">
        <f>#REF!/1000</f>
        <v>#REF!</v>
      </c>
      <c r="BG980" s="178" t="e">
        <f t="shared" si="1120"/>
        <v>#REF!</v>
      </c>
    </row>
    <row r="981" ht="16" customHeight="1" spans="1:59">
      <c r="A981" s="22">
        <v>975</v>
      </c>
      <c r="B981" s="39" t="s">
        <v>6875</v>
      </c>
      <c r="C981" s="68" t="s">
        <v>6876</v>
      </c>
      <c r="D981" s="22">
        <v>130</v>
      </c>
      <c r="E981" s="22">
        <v>1</v>
      </c>
      <c r="F981" s="144">
        <v>84436</v>
      </c>
      <c r="G981" s="144" t="s">
        <v>3704</v>
      </c>
      <c r="H981" s="144" t="s">
        <v>3704</v>
      </c>
      <c r="I981" s="144" t="s">
        <v>5321</v>
      </c>
      <c r="J981" s="144" t="s">
        <v>5314</v>
      </c>
      <c r="K981" s="144">
        <f t="shared" si="1110"/>
        <v>3</v>
      </c>
      <c r="L981" s="157">
        <v>3</v>
      </c>
      <c r="M981" s="171">
        <v>0.04</v>
      </c>
      <c r="N981" s="171">
        <v>0.15</v>
      </c>
      <c r="O981" s="171">
        <v>0.45</v>
      </c>
      <c r="P981" s="171">
        <v>0.02</v>
      </c>
      <c r="Q981" s="171"/>
      <c r="R981" s="171">
        <v>0.01</v>
      </c>
      <c r="S981" s="171">
        <v>0.25</v>
      </c>
      <c r="T981" s="171">
        <v>0.08</v>
      </c>
      <c r="U981" s="171"/>
      <c r="V981" s="171"/>
      <c r="W981" s="22">
        <v>1</v>
      </c>
      <c r="X981" s="29">
        <v>1564.89</v>
      </c>
      <c r="Y981" s="29">
        <v>1564.89</v>
      </c>
      <c r="Z981" s="36">
        <v>314.15</v>
      </c>
      <c r="AA981" s="36">
        <f t="shared" si="1111"/>
        <v>1</v>
      </c>
      <c r="AB981" s="29"/>
      <c r="AC981" s="29" t="e">
        <f t="shared" si="1112"/>
        <v>#REF!</v>
      </c>
      <c r="AD981" s="29" t="e">
        <f t="shared" si="1113"/>
        <v>#REF!</v>
      </c>
      <c r="AE981" s="172" t="e">
        <f t="shared" si="1114"/>
        <v>#REF!</v>
      </c>
      <c r="AF981" s="28"/>
      <c r="AG981" s="24">
        <v>3</v>
      </c>
      <c r="AH981" s="173">
        <f t="shared" si="1115"/>
        <v>1</v>
      </c>
      <c r="AI981" s="173"/>
      <c r="AJ981" s="173">
        <f t="shared" si="1116"/>
        <v>2</v>
      </c>
      <c r="AK981" s="134">
        <f t="shared" si="1117"/>
        <v>3</v>
      </c>
      <c r="AL981" s="174">
        <f t="shared" ref="AL981:AU981" si="1134">M981</f>
        <v>0.04</v>
      </c>
      <c r="AM981" s="174">
        <f t="shared" si="1134"/>
        <v>0.15</v>
      </c>
      <c r="AN981" s="174">
        <f t="shared" si="1134"/>
        <v>0.45</v>
      </c>
      <c r="AO981" s="174">
        <f t="shared" si="1134"/>
        <v>0.02</v>
      </c>
      <c r="AP981" s="174">
        <f t="shared" si="1134"/>
        <v>0</v>
      </c>
      <c r="AQ981" s="174">
        <f t="shared" si="1134"/>
        <v>0.01</v>
      </c>
      <c r="AR981" s="174">
        <f t="shared" si="1134"/>
        <v>0.25</v>
      </c>
      <c r="AS981" s="174">
        <f t="shared" si="1134"/>
        <v>0.08</v>
      </c>
      <c r="AT981" s="174">
        <f t="shared" si="1134"/>
        <v>0</v>
      </c>
      <c r="AU981" s="174">
        <f t="shared" si="1134"/>
        <v>0</v>
      </c>
      <c r="AV981" s="175">
        <f t="shared" si="1119"/>
        <v>1</v>
      </c>
      <c r="AW981" s="176" t="e">
        <f>#REF!/1000</f>
        <v>#REF!</v>
      </c>
      <c r="AX981" s="176" t="e">
        <f>#REF!/1000</f>
        <v>#REF!</v>
      </c>
      <c r="AY981" s="176" t="e">
        <f>#REF!/1000</f>
        <v>#REF!</v>
      </c>
      <c r="AZ981" s="176" t="e">
        <f>#REF!/1000</f>
        <v>#REF!</v>
      </c>
      <c r="BA981" s="176" t="e">
        <f>#REF!/1000</f>
        <v>#REF!</v>
      </c>
      <c r="BB981" s="176" t="e">
        <f>#REF!/1000</f>
        <v>#REF!</v>
      </c>
      <c r="BC981" s="176" t="e">
        <f>#REF!/1000</f>
        <v>#REF!</v>
      </c>
      <c r="BD981" s="176" t="e">
        <f>#REF!/1000</f>
        <v>#REF!</v>
      </c>
      <c r="BE981" s="177" t="e">
        <f>#REF!/1000</f>
        <v>#REF!</v>
      </c>
      <c r="BF981" s="177" t="e">
        <f>#REF!/1000</f>
        <v>#REF!</v>
      </c>
      <c r="BG981" s="178" t="e">
        <f t="shared" si="1120"/>
        <v>#REF!</v>
      </c>
    </row>
    <row r="982" ht="16" customHeight="1" spans="1:59">
      <c r="A982" s="22">
        <v>976</v>
      </c>
      <c r="B982" s="39" t="s">
        <v>6877</v>
      </c>
      <c r="C982" s="68" t="s">
        <v>6878</v>
      </c>
      <c r="D982" s="22">
        <v>121</v>
      </c>
      <c r="E982" s="22">
        <v>12</v>
      </c>
      <c r="F982" s="144">
        <v>85031</v>
      </c>
      <c r="G982" s="144" t="s">
        <v>3704</v>
      </c>
      <c r="H982" s="144" t="s">
        <v>3704</v>
      </c>
      <c r="I982" s="144" t="s">
        <v>5321</v>
      </c>
      <c r="J982" s="144" t="s">
        <v>5314</v>
      </c>
      <c r="K982" s="144">
        <f t="shared" si="1110"/>
        <v>0.05</v>
      </c>
      <c r="L982" s="157">
        <v>0.6</v>
      </c>
      <c r="M982" s="171"/>
      <c r="N982" s="171">
        <v>0.5</v>
      </c>
      <c r="O982" s="171">
        <v>0.3</v>
      </c>
      <c r="P982" s="171"/>
      <c r="Q982" s="171"/>
      <c r="R982" s="171">
        <v>0.2</v>
      </c>
      <c r="S982" s="171"/>
      <c r="T982" s="171"/>
      <c r="U982" s="171"/>
      <c r="V982" s="171"/>
      <c r="W982" s="22">
        <v>12</v>
      </c>
      <c r="X982" s="29">
        <v>1514.89666666667</v>
      </c>
      <c r="Y982" s="29">
        <v>18178.76</v>
      </c>
      <c r="Z982" s="36">
        <v>7017.12</v>
      </c>
      <c r="AA982" s="36">
        <f t="shared" si="1111"/>
        <v>12</v>
      </c>
      <c r="AB982" s="29"/>
      <c r="AC982" s="29" t="e">
        <f t="shared" si="1112"/>
        <v>#REF!</v>
      </c>
      <c r="AD982" s="29" t="e">
        <f t="shared" si="1113"/>
        <v>#REF!</v>
      </c>
      <c r="AE982" s="172" t="e">
        <f t="shared" si="1114"/>
        <v>#REF!</v>
      </c>
      <c r="AF982" s="28"/>
      <c r="AG982" s="24">
        <v>0.5</v>
      </c>
      <c r="AH982" s="173">
        <f t="shared" si="1115"/>
        <v>1</v>
      </c>
      <c r="AI982" s="173"/>
      <c r="AJ982" s="173">
        <f t="shared" si="1116"/>
        <v>-0.5</v>
      </c>
      <c r="AK982" s="134">
        <f t="shared" si="1117"/>
        <v>0.05</v>
      </c>
      <c r="AL982" s="174">
        <f t="shared" ref="AL982:AU982" si="1135">M982</f>
        <v>0</v>
      </c>
      <c r="AM982" s="174">
        <f t="shared" si="1135"/>
        <v>0.5</v>
      </c>
      <c r="AN982" s="174">
        <f t="shared" si="1135"/>
        <v>0.3</v>
      </c>
      <c r="AO982" s="174">
        <f t="shared" si="1135"/>
        <v>0</v>
      </c>
      <c r="AP982" s="174">
        <f t="shared" si="1135"/>
        <v>0</v>
      </c>
      <c r="AQ982" s="174">
        <f t="shared" si="1135"/>
        <v>0.2</v>
      </c>
      <c r="AR982" s="174">
        <f t="shared" si="1135"/>
        <v>0</v>
      </c>
      <c r="AS982" s="174">
        <f t="shared" si="1135"/>
        <v>0</v>
      </c>
      <c r="AT982" s="174">
        <f t="shared" si="1135"/>
        <v>0</v>
      </c>
      <c r="AU982" s="174">
        <f t="shared" si="1135"/>
        <v>0</v>
      </c>
      <c r="AV982" s="175">
        <f t="shared" si="1119"/>
        <v>1</v>
      </c>
      <c r="AW982" s="176" t="e">
        <f>#REF!/1000</f>
        <v>#REF!</v>
      </c>
      <c r="AX982" s="176" t="e">
        <f>#REF!/1000</f>
        <v>#REF!</v>
      </c>
      <c r="AY982" s="176" t="e">
        <f>#REF!/1000</f>
        <v>#REF!</v>
      </c>
      <c r="AZ982" s="176" t="e">
        <f>#REF!/1000</f>
        <v>#REF!</v>
      </c>
      <c r="BA982" s="176" t="e">
        <f>#REF!/1000</f>
        <v>#REF!</v>
      </c>
      <c r="BB982" s="176" t="e">
        <f>#REF!/1000</f>
        <v>#REF!</v>
      </c>
      <c r="BC982" s="176" t="e">
        <f>#REF!/1000</f>
        <v>#REF!</v>
      </c>
      <c r="BD982" s="176" t="e">
        <f>#REF!/1000</f>
        <v>#REF!</v>
      </c>
      <c r="BE982" s="177" t="e">
        <f>#REF!/1000</f>
        <v>#REF!</v>
      </c>
      <c r="BF982" s="177" t="e">
        <f>#REF!/1000</f>
        <v>#REF!</v>
      </c>
      <c r="BG982" s="178" t="e">
        <f t="shared" si="1120"/>
        <v>#REF!</v>
      </c>
    </row>
    <row r="983" ht="16" customHeight="1" spans="1:59">
      <c r="A983" s="22">
        <v>977</v>
      </c>
      <c r="B983" s="39" t="s">
        <v>6879</v>
      </c>
      <c r="C983" s="68" t="s">
        <v>6880</v>
      </c>
      <c r="D983" s="22">
        <v>130</v>
      </c>
      <c r="E983" s="22">
        <v>3</v>
      </c>
      <c r="F983" s="144">
        <v>84470</v>
      </c>
      <c r="G983" s="144" t="s">
        <v>3704</v>
      </c>
      <c r="H983" s="144" t="s">
        <v>3704</v>
      </c>
      <c r="I983" s="144" t="s">
        <v>5321</v>
      </c>
      <c r="J983" s="144" t="s">
        <v>5314</v>
      </c>
      <c r="K983" s="144">
        <f t="shared" si="1110"/>
        <v>2</v>
      </c>
      <c r="L983" s="157">
        <v>6</v>
      </c>
      <c r="M983" s="171">
        <v>0.5</v>
      </c>
      <c r="N983" s="171">
        <v>0.05</v>
      </c>
      <c r="O983" s="171"/>
      <c r="P983" s="171">
        <v>0.22</v>
      </c>
      <c r="Q983" s="171"/>
      <c r="R983" s="171"/>
      <c r="S983" s="171">
        <v>0.1</v>
      </c>
      <c r="T983" s="171">
        <v>0.13</v>
      </c>
      <c r="U983" s="171"/>
      <c r="V983" s="171"/>
      <c r="W983" s="22">
        <v>3</v>
      </c>
      <c r="X983" s="29">
        <v>1472.34333333333</v>
      </c>
      <c r="Y983" s="29">
        <v>4417.03</v>
      </c>
      <c r="Z983" s="36">
        <v>883.53</v>
      </c>
      <c r="AA983" s="36">
        <f t="shared" si="1111"/>
        <v>3</v>
      </c>
      <c r="AB983" s="29"/>
      <c r="AC983" s="29" t="e">
        <f t="shared" si="1112"/>
        <v>#REF!</v>
      </c>
      <c r="AD983" s="29" t="e">
        <f t="shared" si="1113"/>
        <v>#REF!</v>
      </c>
      <c r="AE983" s="172" t="e">
        <f t="shared" si="1114"/>
        <v>#REF!</v>
      </c>
      <c r="AF983" s="28"/>
      <c r="AG983" s="24">
        <v>5</v>
      </c>
      <c r="AH983" s="173">
        <f t="shared" si="1115"/>
        <v>1</v>
      </c>
      <c r="AI983" s="173"/>
      <c r="AJ983" s="173">
        <f t="shared" si="1116"/>
        <v>4</v>
      </c>
      <c r="AK983" s="134">
        <f t="shared" si="1117"/>
        <v>2</v>
      </c>
      <c r="AL983" s="174">
        <f t="shared" ref="AL983:AU983" si="1136">M983</f>
        <v>0.5</v>
      </c>
      <c r="AM983" s="174">
        <f t="shared" si="1136"/>
        <v>0.05</v>
      </c>
      <c r="AN983" s="174">
        <f t="shared" si="1136"/>
        <v>0</v>
      </c>
      <c r="AO983" s="174">
        <f t="shared" si="1136"/>
        <v>0.22</v>
      </c>
      <c r="AP983" s="174">
        <f t="shared" si="1136"/>
        <v>0</v>
      </c>
      <c r="AQ983" s="174">
        <f t="shared" si="1136"/>
        <v>0</v>
      </c>
      <c r="AR983" s="174">
        <f t="shared" si="1136"/>
        <v>0.1</v>
      </c>
      <c r="AS983" s="174">
        <f t="shared" si="1136"/>
        <v>0.13</v>
      </c>
      <c r="AT983" s="174">
        <f t="shared" si="1136"/>
        <v>0</v>
      </c>
      <c r="AU983" s="174">
        <f t="shared" si="1136"/>
        <v>0</v>
      </c>
      <c r="AV983" s="175">
        <f t="shared" si="1119"/>
        <v>1</v>
      </c>
      <c r="AW983" s="176" t="e">
        <f>#REF!/1000</f>
        <v>#REF!</v>
      </c>
      <c r="AX983" s="176" t="e">
        <f>#REF!/1000</f>
        <v>#REF!</v>
      </c>
      <c r="AY983" s="176" t="e">
        <f>#REF!/1000</f>
        <v>#REF!</v>
      </c>
      <c r="AZ983" s="176" t="e">
        <f>#REF!/1000</f>
        <v>#REF!</v>
      </c>
      <c r="BA983" s="176" t="e">
        <f>#REF!/1000</f>
        <v>#REF!</v>
      </c>
      <c r="BB983" s="176" t="e">
        <f>#REF!/1000</f>
        <v>#REF!</v>
      </c>
      <c r="BC983" s="176" t="e">
        <f>#REF!/1000</f>
        <v>#REF!</v>
      </c>
      <c r="BD983" s="176" t="e">
        <f>#REF!/1000</f>
        <v>#REF!</v>
      </c>
      <c r="BE983" s="177" t="e">
        <f>#REF!/1000</f>
        <v>#REF!</v>
      </c>
      <c r="BF983" s="177" t="e">
        <f>#REF!/1000</f>
        <v>#REF!</v>
      </c>
      <c r="BG983" s="178" t="e">
        <f t="shared" si="1120"/>
        <v>#REF!</v>
      </c>
    </row>
    <row r="984" ht="16" customHeight="1" spans="1:59">
      <c r="A984" s="22">
        <v>978</v>
      </c>
      <c r="B984" s="39" t="s">
        <v>6881</v>
      </c>
      <c r="C984" s="68" t="s">
        <v>6882</v>
      </c>
      <c r="D984" s="22">
        <v>130</v>
      </c>
      <c r="E984" s="22">
        <v>1</v>
      </c>
      <c r="F984" s="144">
        <v>84441</v>
      </c>
      <c r="G984" s="144" t="s">
        <v>3704</v>
      </c>
      <c r="H984" s="144" t="s">
        <v>3704</v>
      </c>
      <c r="I984" s="144" t="s">
        <v>5321</v>
      </c>
      <c r="J984" s="144" t="s">
        <v>5314</v>
      </c>
      <c r="K984" s="144">
        <f t="shared" si="1110"/>
        <v>3</v>
      </c>
      <c r="L984" s="157">
        <v>3</v>
      </c>
      <c r="M984" s="171">
        <v>0.04</v>
      </c>
      <c r="N984" s="171">
        <v>0.15</v>
      </c>
      <c r="O984" s="171">
        <v>0.45</v>
      </c>
      <c r="P984" s="171">
        <v>0.02</v>
      </c>
      <c r="Q984" s="171"/>
      <c r="R984" s="171">
        <v>0.01</v>
      </c>
      <c r="S984" s="171">
        <v>0.25</v>
      </c>
      <c r="T984" s="171">
        <v>0.08</v>
      </c>
      <c r="U984" s="171"/>
      <c r="V984" s="171"/>
      <c r="W984" s="22">
        <v>1</v>
      </c>
      <c r="X984" s="29">
        <v>1439.96</v>
      </c>
      <c r="Y984" s="29">
        <v>1439.96</v>
      </c>
      <c r="Z984" s="36">
        <v>284.7</v>
      </c>
      <c r="AA984" s="36">
        <f t="shared" si="1111"/>
        <v>1</v>
      </c>
      <c r="AB984" s="29"/>
      <c r="AC984" s="29" t="e">
        <f t="shared" si="1112"/>
        <v>#REF!</v>
      </c>
      <c r="AD984" s="29" t="e">
        <f t="shared" si="1113"/>
        <v>#REF!</v>
      </c>
      <c r="AE984" s="172" t="e">
        <f t="shared" si="1114"/>
        <v>#REF!</v>
      </c>
      <c r="AF984" s="28"/>
      <c r="AG984" s="24">
        <v>3</v>
      </c>
      <c r="AH984" s="173">
        <f t="shared" si="1115"/>
        <v>1</v>
      </c>
      <c r="AI984" s="173"/>
      <c r="AJ984" s="173">
        <f t="shared" si="1116"/>
        <v>2</v>
      </c>
      <c r="AK984" s="134">
        <f t="shared" si="1117"/>
        <v>3</v>
      </c>
      <c r="AL984" s="174">
        <f t="shared" ref="AL984:AU984" si="1137">M984</f>
        <v>0.04</v>
      </c>
      <c r="AM984" s="174">
        <f t="shared" si="1137"/>
        <v>0.15</v>
      </c>
      <c r="AN984" s="174">
        <f t="shared" si="1137"/>
        <v>0.45</v>
      </c>
      <c r="AO984" s="174">
        <f t="shared" si="1137"/>
        <v>0.02</v>
      </c>
      <c r="AP984" s="174">
        <f t="shared" si="1137"/>
        <v>0</v>
      </c>
      <c r="AQ984" s="174">
        <f t="shared" si="1137"/>
        <v>0.01</v>
      </c>
      <c r="AR984" s="174">
        <f t="shared" si="1137"/>
        <v>0.25</v>
      </c>
      <c r="AS984" s="174">
        <f t="shared" si="1137"/>
        <v>0.08</v>
      </c>
      <c r="AT984" s="174">
        <f t="shared" si="1137"/>
        <v>0</v>
      </c>
      <c r="AU984" s="174">
        <f t="shared" si="1137"/>
        <v>0</v>
      </c>
      <c r="AV984" s="175">
        <f t="shared" si="1119"/>
        <v>1</v>
      </c>
      <c r="AW984" s="176" t="e">
        <f>#REF!/1000</f>
        <v>#REF!</v>
      </c>
      <c r="AX984" s="176" t="e">
        <f>#REF!/1000</f>
        <v>#REF!</v>
      </c>
      <c r="AY984" s="176" t="e">
        <f>#REF!/1000</f>
        <v>#REF!</v>
      </c>
      <c r="AZ984" s="176" t="e">
        <f>#REF!/1000</f>
        <v>#REF!</v>
      </c>
      <c r="BA984" s="176" t="e">
        <f>#REF!/1000</f>
        <v>#REF!</v>
      </c>
      <c r="BB984" s="176" t="e">
        <f>#REF!/1000</f>
        <v>#REF!</v>
      </c>
      <c r="BC984" s="176" t="e">
        <f>#REF!/1000</f>
        <v>#REF!</v>
      </c>
      <c r="BD984" s="176" t="e">
        <f>#REF!/1000</f>
        <v>#REF!</v>
      </c>
      <c r="BE984" s="177" t="e">
        <f>#REF!/1000</f>
        <v>#REF!</v>
      </c>
      <c r="BF984" s="177" t="e">
        <f>#REF!/1000</f>
        <v>#REF!</v>
      </c>
      <c r="BG984" s="178" t="e">
        <f t="shared" si="1120"/>
        <v>#REF!</v>
      </c>
    </row>
    <row r="985" ht="16" customHeight="1" spans="1:59">
      <c r="A985" s="22">
        <v>979</v>
      </c>
      <c r="B985" s="39" t="s">
        <v>6883</v>
      </c>
      <c r="C985" s="68" t="s">
        <v>6884</v>
      </c>
      <c r="D985" s="22">
        <v>130</v>
      </c>
      <c r="E985" s="22">
        <v>1</v>
      </c>
      <c r="F985" s="144">
        <v>84079</v>
      </c>
      <c r="G985" s="144" t="s">
        <v>3704</v>
      </c>
      <c r="H985" s="144" t="s">
        <v>3704</v>
      </c>
      <c r="I985" s="144" t="s">
        <v>5321</v>
      </c>
      <c r="J985" s="144" t="s">
        <v>5314</v>
      </c>
      <c r="K985" s="144">
        <f t="shared" si="1110"/>
        <v>0.5</v>
      </c>
      <c r="L985" s="157">
        <v>0.5</v>
      </c>
      <c r="M985" s="171">
        <v>0.48</v>
      </c>
      <c r="N985" s="171">
        <v>0.06</v>
      </c>
      <c r="O985" s="171"/>
      <c r="P985" s="171">
        <v>0.22</v>
      </c>
      <c r="Q985" s="171"/>
      <c r="R985" s="171"/>
      <c r="S985" s="171">
        <v>0.1</v>
      </c>
      <c r="T985" s="171">
        <v>0.14</v>
      </c>
      <c r="U985" s="171"/>
      <c r="V985" s="171"/>
      <c r="W985" s="22">
        <v>1</v>
      </c>
      <c r="X985" s="29">
        <v>1436</v>
      </c>
      <c r="Y985" s="29">
        <v>1436</v>
      </c>
      <c r="Z985" s="36">
        <v>282.63</v>
      </c>
      <c r="AA985" s="36">
        <f t="shared" si="1111"/>
        <v>1</v>
      </c>
      <c r="AB985" s="29"/>
      <c r="AC985" s="29" t="e">
        <f t="shared" si="1112"/>
        <v>#REF!</v>
      </c>
      <c r="AD985" s="29" t="e">
        <f t="shared" si="1113"/>
        <v>#REF!</v>
      </c>
      <c r="AE985" s="172" t="e">
        <f t="shared" si="1114"/>
        <v>#REF!</v>
      </c>
      <c r="AF985" s="28"/>
      <c r="AG985" s="24">
        <v>0.5</v>
      </c>
      <c r="AH985" s="173">
        <f t="shared" si="1115"/>
        <v>1</v>
      </c>
      <c r="AI985" s="173"/>
      <c r="AJ985" s="173">
        <f t="shared" si="1116"/>
        <v>-0.5</v>
      </c>
      <c r="AK985" s="134">
        <f t="shared" si="1117"/>
        <v>0.5</v>
      </c>
      <c r="AL985" s="174">
        <f t="shared" ref="AL985:AU985" si="1138">M985</f>
        <v>0.48</v>
      </c>
      <c r="AM985" s="174">
        <f t="shared" si="1138"/>
        <v>0.06</v>
      </c>
      <c r="AN985" s="174">
        <f t="shared" si="1138"/>
        <v>0</v>
      </c>
      <c r="AO985" s="174">
        <f t="shared" si="1138"/>
        <v>0.22</v>
      </c>
      <c r="AP985" s="174">
        <f t="shared" si="1138"/>
        <v>0</v>
      </c>
      <c r="AQ985" s="174">
        <f t="shared" si="1138"/>
        <v>0</v>
      </c>
      <c r="AR985" s="174">
        <f t="shared" si="1138"/>
        <v>0.1</v>
      </c>
      <c r="AS985" s="174">
        <f t="shared" si="1138"/>
        <v>0.14</v>
      </c>
      <c r="AT985" s="174">
        <f t="shared" si="1138"/>
        <v>0</v>
      </c>
      <c r="AU985" s="174">
        <f t="shared" si="1138"/>
        <v>0</v>
      </c>
      <c r="AV985" s="175">
        <f t="shared" si="1119"/>
        <v>1</v>
      </c>
      <c r="AW985" s="176" t="e">
        <f>#REF!/1000</f>
        <v>#REF!</v>
      </c>
      <c r="AX985" s="176" t="e">
        <f>#REF!/1000</f>
        <v>#REF!</v>
      </c>
      <c r="AY985" s="176" t="e">
        <f>#REF!/1000</f>
        <v>#REF!</v>
      </c>
      <c r="AZ985" s="176" t="e">
        <f>#REF!/1000</f>
        <v>#REF!</v>
      </c>
      <c r="BA985" s="176" t="e">
        <f>#REF!/1000</f>
        <v>#REF!</v>
      </c>
      <c r="BB985" s="176" t="e">
        <f>#REF!/1000</f>
        <v>#REF!</v>
      </c>
      <c r="BC985" s="176" t="e">
        <f>#REF!/1000</f>
        <v>#REF!</v>
      </c>
      <c r="BD985" s="176" t="e">
        <f>#REF!/1000</f>
        <v>#REF!</v>
      </c>
      <c r="BE985" s="177" t="e">
        <f>#REF!/1000</f>
        <v>#REF!</v>
      </c>
      <c r="BF985" s="177" t="e">
        <f>#REF!/1000</f>
        <v>#REF!</v>
      </c>
      <c r="BG985" s="178" t="e">
        <f t="shared" si="1120"/>
        <v>#REF!</v>
      </c>
    </row>
    <row r="986" ht="16" customHeight="1" spans="1:59">
      <c r="A986" s="22">
        <v>980</v>
      </c>
      <c r="B986" s="39" t="s">
        <v>1034</v>
      </c>
      <c r="C986" s="68" t="s">
        <v>1035</v>
      </c>
      <c r="D986" s="22">
        <v>130</v>
      </c>
      <c r="E986" s="22">
        <v>1</v>
      </c>
      <c r="F986" s="144">
        <v>84084</v>
      </c>
      <c r="G986" s="144" t="s">
        <v>3704</v>
      </c>
      <c r="H986" s="144" t="s">
        <v>3704</v>
      </c>
      <c r="I986" s="144" t="s">
        <v>5321</v>
      </c>
      <c r="J986" s="144" t="s">
        <v>5314</v>
      </c>
      <c r="K986" s="144">
        <f t="shared" si="1110"/>
        <v>8</v>
      </c>
      <c r="L986" s="157">
        <v>8</v>
      </c>
      <c r="M986" s="171">
        <v>0.35</v>
      </c>
      <c r="N986" s="171">
        <v>0.02</v>
      </c>
      <c r="O986" s="171">
        <v>0.08</v>
      </c>
      <c r="P986" s="171">
        <v>0.15</v>
      </c>
      <c r="Q986" s="171"/>
      <c r="R986" s="171"/>
      <c r="S986" s="171">
        <v>0.25</v>
      </c>
      <c r="T986" s="171">
        <v>0.15</v>
      </c>
      <c r="U986" s="171"/>
      <c r="V986" s="171"/>
      <c r="W986" s="22">
        <v>1</v>
      </c>
      <c r="X986" s="29">
        <v>1435.69</v>
      </c>
      <c r="Y986" s="29">
        <v>1435.69</v>
      </c>
      <c r="Z986" s="36">
        <v>282.63</v>
      </c>
      <c r="AA986" s="36">
        <f t="shared" si="1111"/>
        <v>1</v>
      </c>
      <c r="AB986" s="29"/>
      <c r="AC986" s="29" t="e">
        <f t="shared" si="1112"/>
        <v>#REF!</v>
      </c>
      <c r="AD986" s="29" t="e">
        <f t="shared" si="1113"/>
        <v>#REF!</v>
      </c>
      <c r="AE986" s="172" t="e">
        <f t="shared" si="1114"/>
        <v>#REF!</v>
      </c>
      <c r="AF986" s="28"/>
      <c r="AG986" s="24">
        <v>8</v>
      </c>
      <c r="AH986" s="173">
        <f t="shared" si="1115"/>
        <v>1</v>
      </c>
      <c r="AI986" s="173"/>
      <c r="AJ986" s="173">
        <f t="shared" si="1116"/>
        <v>7</v>
      </c>
      <c r="AK986" s="134">
        <f t="shared" si="1117"/>
        <v>8</v>
      </c>
      <c r="AL986" s="174">
        <f t="shared" ref="AL986:AU986" si="1139">M986</f>
        <v>0.35</v>
      </c>
      <c r="AM986" s="174">
        <f t="shared" si="1139"/>
        <v>0.02</v>
      </c>
      <c r="AN986" s="174">
        <f t="shared" si="1139"/>
        <v>0.08</v>
      </c>
      <c r="AO986" s="174">
        <f t="shared" si="1139"/>
        <v>0.15</v>
      </c>
      <c r="AP986" s="174">
        <f t="shared" si="1139"/>
        <v>0</v>
      </c>
      <c r="AQ986" s="174">
        <f t="shared" si="1139"/>
        <v>0</v>
      </c>
      <c r="AR986" s="174">
        <f t="shared" si="1139"/>
        <v>0.25</v>
      </c>
      <c r="AS986" s="174">
        <f t="shared" si="1139"/>
        <v>0.15</v>
      </c>
      <c r="AT986" s="174">
        <f t="shared" si="1139"/>
        <v>0</v>
      </c>
      <c r="AU986" s="174">
        <f t="shared" si="1139"/>
        <v>0</v>
      </c>
      <c r="AV986" s="175">
        <f t="shared" si="1119"/>
        <v>1</v>
      </c>
      <c r="AW986" s="176" t="e">
        <f>#REF!/1000</f>
        <v>#REF!</v>
      </c>
      <c r="AX986" s="176" t="e">
        <f>#REF!/1000</f>
        <v>#REF!</v>
      </c>
      <c r="AY986" s="176" t="e">
        <f>#REF!/1000</f>
        <v>#REF!</v>
      </c>
      <c r="AZ986" s="176" t="e">
        <f>#REF!/1000</f>
        <v>#REF!</v>
      </c>
      <c r="BA986" s="176" t="e">
        <f>#REF!/1000</f>
        <v>#REF!</v>
      </c>
      <c r="BB986" s="176" t="e">
        <f>#REF!/1000</f>
        <v>#REF!</v>
      </c>
      <c r="BC986" s="176" t="e">
        <f>#REF!/1000</f>
        <v>#REF!</v>
      </c>
      <c r="BD986" s="176" t="e">
        <f>#REF!/1000</f>
        <v>#REF!</v>
      </c>
      <c r="BE986" s="177" t="e">
        <f>#REF!/1000</f>
        <v>#REF!</v>
      </c>
      <c r="BF986" s="177" t="e">
        <f>#REF!/1000</f>
        <v>#REF!</v>
      </c>
      <c r="BG986" s="178" t="e">
        <f t="shared" si="1120"/>
        <v>#REF!</v>
      </c>
    </row>
    <row r="987" ht="16" customHeight="1" spans="1:59">
      <c r="A987" s="22">
        <v>981</v>
      </c>
      <c r="B987" s="39" t="s">
        <v>1822</v>
      </c>
      <c r="C987" s="68" t="s">
        <v>1823</v>
      </c>
      <c r="D987" s="22">
        <v>130</v>
      </c>
      <c r="E987" s="22">
        <v>3</v>
      </c>
      <c r="F987" s="144">
        <v>83989</v>
      </c>
      <c r="G987" s="144" t="s">
        <v>3704</v>
      </c>
      <c r="H987" s="144" t="s">
        <v>3704</v>
      </c>
      <c r="I987" s="144" t="s">
        <v>5321</v>
      </c>
      <c r="J987" s="144" t="s">
        <v>5314</v>
      </c>
      <c r="K987" s="144">
        <f t="shared" si="1110"/>
        <v>0.5</v>
      </c>
      <c r="L987" s="157">
        <v>1.5</v>
      </c>
      <c r="M987" s="171">
        <v>0.04</v>
      </c>
      <c r="N987" s="171">
        <v>0.15</v>
      </c>
      <c r="O987" s="171">
        <v>0.45</v>
      </c>
      <c r="P987" s="171">
        <v>0.02</v>
      </c>
      <c r="Q987" s="171"/>
      <c r="R987" s="171">
        <v>0.01</v>
      </c>
      <c r="S987" s="171">
        <v>0.25</v>
      </c>
      <c r="T987" s="171">
        <v>0.08</v>
      </c>
      <c r="U987" s="171"/>
      <c r="V987" s="171"/>
      <c r="W987" s="22">
        <v>3</v>
      </c>
      <c r="X987" s="29">
        <v>1423.52666666667</v>
      </c>
      <c r="Y987" s="29">
        <v>4270.58</v>
      </c>
      <c r="Z987" s="36">
        <v>854.1</v>
      </c>
      <c r="AA987" s="36">
        <f t="shared" si="1111"/>
        <v>3</v>
      </c>
      <c r="AB987" s="29"/>
      <c r="AC987" s="29" t="e">
        <f t="shared" si="1112"/>
        <v>#REF!</v>
      </c>
      <c r="AD987" s="29" t="e">
        <f t="shared" si="1113"/>
        <v>#REF!</v>
      </c>
      <c r="AE987" s="172" t="e">
        <f t="shared" si="1114"/>
        <v>#REF!</v>
      </c>
      <c r="AF987" s="28"/>
      <c r="AG987" s="24">
        <v>3</v>
      </c>
      <c r="AH987" s="173">
        <f t="shared" si="1115"/>
        <v>1</v>
      </c>
      <c r="AI987" s="173"/>
      <c r="AJ987" s="173">
        <f t="shared" si="1116"/>
        <v>2</v>
      </c>
      <c r="AK987" s="134">
        <f t="shared" si="1117"/>
        <v>0.5</v>
      </c>
      <c r="AL987" s="174">
        <f t="shared" ref="AL987:AU987" si="1140">M987</f>
        <v>0.04</v>
      </c>
      <c r="AM987" s="174">
        <f t="shared" si="1140"/>
        <v>0.15</v>
      </c>
      <c r="AN987" s="174">
        <f t="shared" si="1140"/>
        <v>0.45</v>
      </c>
      <c r="AO987" s="174">
        <f t="shared" si="1140"/>
        <v>0.02</v>
      </c>
      <c r="AP987" s="174">
        <f t="shared" si="1140"/>
        <v>0</v>
      </c>
      <c r="AQ987" s="174">
        <f t="shared" si="1140"/>
        <v>0.01</v>
      </c>
      <c r="AR987" s="174">
        <f t="shared" si="1140"/>
        <v>0.25</v>
      </c>
      <c r="AS987" s="174">
        <f t="shared" si="1140"/>
        <v>0.08</v>
      </c>
      <c r="AT987" s="174">
        <f t="shared" si="1140"/>
        <v>0</v>
      </c>
      <c r="AU987" s="174">
        <f t="shared" si="1140"/>
        <v>0</v>
      </c>
      <c r="AV987" s="175">
        <f t="shared" si="1119"/>
        <v>1</v>
      </c>
      <c r="AW987" s="176" t="e">
        <f>#REF!/1000</f>
        <v>#REF!</v>
      </c>
      <c r="AX987" s="176" t="e">
        <f>#REF!/1000</f>
        <v>#REF!</v>
      </c>
      <c r="AY987" s="176" t="e">
        <f>#REF!/1000</f>
        <v>#REF!</v>
      </c>
      <c r="AZ987" s="176" t="e">
        <f>#REF!/1000</f>
        <v>#REF!</v>
      </c>
      <c r="BA987" s="176" t="e">
        <f>#REF!/1000</f>
        <v>#REF!</v>
      </c>
      <c r="BB987" s="176" t="e">
        <f>#REF!/1000</f>
        <v>#REF!</v>
      </c>
      <c r="BC987" s="176" t="e">
        <f>#REF!/1000</f>
        <v>#REF!</v>
      </c>
      <c r="BD987" s="176" t="e">
        <f>#REF!/1000</f>
        <v>#REF!</v>
      </c>
      <c r="BE987" s="177" t="e">
        <f>#REF!/1000</f>
        <v>#REF!</v>
      </c>
      <c r="BF987" s="177" t="e">
        <f>#REF!/1000</f>
        <v>#REF!</v>
      </c>
      <c r="BG987" s="178" t="e">
        <f t="shared" si="1120"/>
        <v>#REF!</v>
      </c>
    </row>
    <row r="988" ht="16" customHeight="1" spans="1:59">
      <c r="A988" s="22">
        <v>982</v>
      </c>
      <c r="B988" s="39" t="s">
        <v>1052</v>
      </c>
      <c r="C988" s="68" t="s">
        <v>1053</v>
      </c>
      <c r="D988" s="22">
        <v>130</v>
      </c>
      <c r="E988" s="22">
        <v>1</v>
      </c>
      <c r="F988" s="144">
        <v>84099</v>
      </c>
      <c r="G988" s="144" t="s">
        <v>3704</v>
      </c>
      <c r="H988" s="144" t="s">
        <v>3704</v>
      </c>
      <c r="I988" s="144" t="s">
        <v>5321</v>
      </c>
      <c r="J988" s="144" t="s">
        <v>5314</v>
      </c>
      <c r="K988" s="144">
        <f t="shared" si="1110"/>
        <v>2</v>
      </c>
      <c r="L988" s="157">
        <v>2</v>
      </c>
      <c r="M988" s="171">
        <v>0.5</v>
      </c>
      <c r="N988" s="171">
        <v>0.05</v>
      </c>
      <c r="O988" s="171"/>
      <c r="P988" s="171">
        <v>0.22</v>
      </c>
      <c r="Q988" s="171"/>
      <c r="R988" s="171"/>
      <c r="S988" s="171">
        <v>0.1</v>
      </c>
      <c r="T988" s="171">
        <v>0.13</v>
      </c>
      <c r="U988" s="171"/>
      <c r="V988" s="171"/>
      <c r="W988" s="22">
        <v>1</v>
      </c>
      <c r="X988" s="29">
        <v>1417.18</v>
      </c>
      <c r="Y988" s="29">
        <v>1417.18</v>
      </c>
      <c r="Z988" s="36">
        <v>282.63</v>
      </c>
      <c r="AA988" s="36">
        <f t="shared" si="1111"/>
        <v>1</v>
      </c>
      <c r="AB988" s="29"/>
      <c r="AC988" s="29" t="e">
        <f t="shared" si="1112"/>
        <v>#REF!</v>
      </c>
      <c r="AD988" s="29" t="e">
        <f t="shared" si="1113"/>
        <v>#REF!</v>
      </c>
      <c r="AE988" s="172" t="e">
        <f t="shared" si="1114"/>
        <v>#REF!</v>
      </c>
      <c r="AF988" s="28"/>
      <c r="AG988" s="24">
        <v>2</v>
      </c>
      <c r="AH988" s="173">
        <f t="shared" si="1115"/>
        <v>1</v>
      </c>
      <c r="AI988" s="173"/>
      <c r="AJ988" s="173">
        <f t="shared" si="1116"/>
        <v>1</v>
      </c>
      <c r="AK988" s="134">
        <f t="shared" si="1117"/>
        <v>2</v>
      </c>
      <c r="AL988" s="174">
        <f t="shared" ref="AL988:AU988" si="1141">M988</f>
        <v>0.5</v>
      </c>
      <c r="AM988" s="174">
        <f t="shared" si="1141"/>
        <v>0.05</v>
      </c>
      <c r="AN988" s="174">
        <f t="shared" si="1141"/>
        <v>0</v>
      </c>
      <c r="AO988" s="174">
        <f t="shared" si="1141"/>
        <v>0.22</v>
      </c>
      <c r="AP988" s="174">
        <f t="shared" si="1141"/>
        <v>0</v>
      </c>
      <c r="AQ988" s="174">
        <f t="shared" si="1141"/>
        <v>0</v>
      </c>
      <c r="AR988" s="174">
        <f t="shared" si="1141"/>
        <v>0.1</v>
      </c>
      <c r="AS988" s="174">
        <f t="shared" si="1141"/>
        <v>0.13</v>
      </c>
      <c r="AT988" s="174">
        <f t="shared" si="1141"/>
        <v>0</v>
      </c>
      <c r="AU988" s="174">
        <f t="shared" si="1141"/>
        <v>0</v>
      </c>
      <c r="AV988" s="175">
        <f t="shared" si="1119"/>
        <v>1</v>
      </c>
      <c r="AW988" s="176" t="e">
        <f>#REF!/1000</f>
        <v>#REF!</v>
      </c>
      <c r="AX988" s="176" t="e">
        <f>#REF!/1000</f>
        <v>#REF!</v>
      </c>
      <c r="AY988" s="176" t="e">
        <f>#REF!/1000</f>
        <v>#REF!</v>
      </c>
      <c r="AZ988" s="176" t="e">
        <f>#REF!/1000</f>
        <v>#REF!</v>
      </c>
      <c r="BA988" s="176" t="e">
        <f>#REF!/1000</f>
        <v>#REF!</v>
      </c>
      <c r="BB988" s="176" t="e">
        <f>#REF!/1000</f>
        <v>#REF!</v>
      </c>
      <c r="BC988" s="176" t="e">
        <f>#REF!/1000</f>
        <v>#REF!</v>
      </c>
      <c r="BD988" s="176" t="e">
        <f>#REF!/1000</f>
        <v>#REF!</v>
      </c>
      <c r="BE988" s="177" t="e">
        <f>#REF!/1000</f>
        <v>#REF!</v>
      </c>
      <c r="BF988" s="177" t="e">
        <f>#REF!/1000</f>
        <v>#REF!</v>
      </c>
      <c r="BG988" s="178" t="e">
        <f t="shared" si="1120"/>
        <v>#REF!</v>
      </c>
    </row>
    <row r="989" ht="16" customHeight="1" spans="1:59">
      <c r="A989" s="22">
        <v>983</v>
      </c>
      <c r="B989" s="39" t="s">
        <v>962</v>
      </c>
      <c r="C989" s="68" t="s">
        <v>963</v>
      </c>
      <c r="D989" s="22">
        <v>130</v>
      </c>
      <c r="E989" s="22">
        <v>1</v>
      </c>
      <c r="F989" s="144">
        <v>84487</v>
      </c>
      <c r="G989" s="144" t="s">
        <v>3704</v>
      </c>
      <c r="H989" s="144" t="s">
        <v>3704</v>
      </c>
      <c r="I989" s="144" t="s">
        <v>5321</v>
      </c>
      <c r="J989" s="144" t="s">
        <v>5314</v>
      </c>
      <c r="K989" s="144">
        <f t="shared" si="1110"/>
        <v>3</v>
      </c>
      <c r="L989" s="157">
        <v>3</v>
      </c>
      <c r="M989" s="171">
        <v>0.04</v>
      </c>
      <c r="N989" s="171">
        <v>0.15</v>
      </c>
      <c r="O989" s="171">
        <v>0.45</v>
      </c>
      <c r="P989" s="171">
        <v>0.02</v>
      </c>
      <c r="Q989" s="171"/>
      <c r="R989" s="171">
        <v>0.01</v>
      </c>
      <c r="S989" s="171">
        <v>0.25</v>
      </c>
      <c r="T989" s="171">
        <v>0.08</v>
      </c>
      <c r="U989" s="171"/>
      <c r="V989" s="171"/>
      <c r="W989" s="22">
        <v>1</v>
      </c>
      <c r="X989" s="29">
        <v>1388.39</v>
      </c>
      <c r="Y989" s="29">
        <v>1388.39</v>
      </c>
      <c r="Z989" s="36">
        <v>284.7</v>
      </c>
      <c r="AA989" s="36">
        <f t="shared" si="1111"/>
        <v>1</v>
      </c>
      <c r="AB989" s="29"/>
      <c r="AC989" s="29" t="e">
        <f t="shared" si="1112"/>
        <v>#REF!</v>
      </c>
      <c r="AD989" s="29" t="e">
        <f t="shared" si="1113"/>
        <v>#REF!</v>
      </c>
      <c r="AE989" s="172" t="e">
        <f t="shared" si="1114"/>
        <v>#REF!</v>
      </c>
      <c r="AF989" s="28"/>
      <c r="AG989" s="24">
        <v>3</v>
      </c>
      <c r="AH989" s="173">
        <f t="shared" si="1115"/>
        <v>1</v>
      </c>
      <c r="AI989" s="173"/>
      <c r="AJ989" s="173">
        <f t="shared" si="1116"/>
        <v>2</v>
      </c>
      <c r="AK989" s="134">
        <f t="shared" si="1117"/>
        <v>3</v>
      </c>
      <c r="AL989" s="174">
        <f t="shared" ref="AL989:AU989" si="1142">M989</f>
        <v>0.04</v>
      </c>
      <c r="AM989" s="174">
        <f t="shared" si="1142"/>
        <v>0.15</v>
      </c>
      <c r="AN989" s="174">
        <f t="shared" si="1142"/>
        <v>0.45</v>
      </c>
      <c r="AO989" s="174">
        <f t="shared" si="1142"/>
        <v>0.02</v>
      </c>
      <c r="AP989" s="174">
        <f t="shared" si="1142"/>
        <v>0</v>
      </c>
      <c r="AQ989" s="174">
        <f t="shared" si="1142"/>
        <v>0.01</v>
      </c>
      <c r="AR989" s="174">
        <f t="shared" si="1142"/>
        <v>0.25</v>
      </c>
      <c r="AS989" s="174">
        <f t="shared" si="1142"/>
        <v>0.08</v>
      </c>
      <c r="AT989" s="174">
        <f t="shared" si="1142"/>
        <v>0</v>
      </c>
      <c r="AU989" s="174">
        <f t="shared" si="1142"/>
        <v>0</v>
      </c>
      <c r="AV989" s="175">
        <f t="shared" si="1119"/>
        <v>1</v>
      </c>
      <c r="AW989" s="176" t="e">
        <f>#REF!/1000</f>
        <v>#REF!</v>
      </c>
      <c r="AX989" s="176" t="e">
        <f>#REF!/1000</f>
        <v>#REF!</v>
      </c>
      <c r="AY989" s="176" t="e">
        <f>#REF!/1000</f>
        <v>#REF!</v>
      </c>
      <c r="AZ989" s="176" t="e">
        <f>#REF!/1000</f>
        <v>#REF!</v>
      </c>
      <c r="BA989" s="176" t="e">
        <f>#REF!/1000</f>
        <v>#REF!</v>
      </c>
      <c r="BB989" s="176" t="e">
        <f>#REF!/1000</f>
        <v>#REF!</v>
      </c>
      <c r="BC989" s="176" t="e">
        <f>#REF!/1000</f>
        <v>#REF!</v>
      </c>
      <c r="BD989" s="176" t="e">
        <f>#REF!/1000</f>
        <v>#REF!</v>
      </c>
      <c r="BE989" s="177" t="e">
        <f>#REF!/1000</f>
        <v>#REF!</v>
      </c>
      <c r="BF989" s="177" t="e">
        <f>#REF!/1000</f>
        <v>#REF!</v>
      </c>
      <c r="BG989" s="178" t="e">
        <f t="shared" si="1120"/>
        <v>#REF!</v>
      </c>
    </row>
    <row r="990" ht="16" customHeight="1" spans="1:59">
      <c r="A990" s="22">
        <v>984</v>
      </c>
      <c r="B990" s="39" t="s">
        <v>6885</v>
      </c>
      <c r="C990" s="68" t="s">
        <v>6886</v>
      </c>
      <c r="D990" s="22">
        <v>130</v>
      </c>
      <c r="E990" s="22">
        <v>1</v>
      </c>
      <c r="F990" s="144">
        <v>84450</v>
      </c>
      <c r="G990" s="144" t="s">
        <v>3704</v>
      </c>
      <c r="H990" s="144" t="s">
        <v>3704</v>
      </c>
      <c r="I990" s="144" t="s">
        <v>5321</v>
      </c>
      <c r="J990" s="144" t="s">
        <v>5314</v>
      </c>
      <c r="K990" s="144">
        <f t="shared" si="1110"/>
        <v>3</v>
      </c>
      <c r="L990" s="157">
        <v>3</v>
      </c>
      <c r="M990" s="171">
        <v>0.04</v>
      </c>
      <c r="N990" s="171">
        <v>0.15</v>
      </c>
      <c r="O990" s="171">
        <v>0.45</v>
      </c>
      <c r="P990" s="171">
        <v>0.02</v>
      </c>
      <c r="Q990" s="171"/>
      <c r="R990" s="171">
        <v>0.01</v>
      </c>
      <c r="S990" s="171">
        <v>0.25</v>
      </c>
      <c r="T990" s="171">
        <v>0.08</v>
      </c>
      <c r="U990" s="171"/>
      <c r="V990" s="171"/>
      <c r="W990" s="22">
        <v>1</v>
      </c>
      <c r="X990" s="29">
        <v>1324.61</v>
      </c>
      <c r="Y990" s="29">
        <v>1324.61</v>
      </c>
      <c r="Z990" s="36">
        <v>274.88</v>
      </c>
      <c r="AA990" s="36">
        <f t="shared" si="1111"/>
        <v>1</v>
      </c>
      <c r="AB990" s="29"/>
      <c r="AC990" s="29" t="e">
        <f t="shared" si="1112"/>
        <v>#REF!</v>
      </c>
      <c r="AD990" s="29" t="e">
        <f t="shared" si="1113"/>
        <v>#REF!</v>
      </c>
      <c r="AE990" s="172" t="e">
        <f t="shared" si="1114"/>
        <v>#REF!</v>
      </c>
      <c r="AF990" s="28"/>
      <c r="AG990" s="24">
        <v>3</v>
      </c>
      <c r="AH990" s="173">
        <f t="shared" si="1115"/>
        <v>1</v>
      </c>
      <c r="AI990" s="173"/>
      <c r="AJ990" s="173">
        <f t="shared" si="1116"/>
        <v>2</v>
      </c>
      <c r="AK990" s="134">
        <f t="shared" si="1117"/>
        <v>3</v>
      </c>
      <c r="AL990" s="174">
        <f t="shared" ref="AL990:AU990" si="1143">M990</f>
        <v>0.04</v>
      </c>
      <c r="AM990" s="174">
        <f t="shared" si="1143"/>
        <v>0.15</v>
      </c>
      <c r="AN990" s="174">
        <f t="shared" si="1143"/>
        <v>0.45</v>
      </c>
      <c r="AO990" s="174">
        <f t="shared" si="1143"/>
        <v>0.02</v>
      </c>
      <c r="AP990" s="174">
        <f t="shared" si="1143"/>
        <v>0</v>
      </c>
      <c r="AQ990" s="174">
        <f t="shared" si="1143"/>
        <v>0.01</v>
      </c>
      <c r="AR990" s="174">
        <f t="shared" si="1143"/>
        <v>0.25</v>
      </c>
      <c r="AS990" s="174">
        <f t="shared" si="1143"/>
        <v>0.08</v>
      </c>
      <c r="AT990" s="174">
        <f t="shared" si="1143"/>
        <v>0</v>
      </c>
      <c r="AU990" s="174">
        <f t="shared" si="1143"/>
        <v>0</v>
      </c>
      <c r="AV990" s="175">
        <f t="shared" si="1119"/>
        <v>1</v>
      </c>
      <c r="AW990" s="176" t="e">
        <f>#REF!/1000</f>
        <v>#REF!</v>
      </c>
      <c r="AX990" s="176" t="e">
        <f>#REF!/1000</f>
        <v>#REF!</v>
      </c>
      <c r="AY990" s="176" t="e">
        <f>#REF!/1000</f>
        <v>#REF!</v>
      </c>
      <c r="AZ990" s="176" t="e">
        <f>#REF!/1000</f>
        <v>#REF!</v>
      </c>
      <c r="BA990" s="176" t="e">
        <f>#REF!/1000</f>
        <v>#REF!</v>
      </c>
      <c r="BB990" s="176" t="e">
        <f>#REF!/1000</f>
        <v>#REF!</v>
      </c>
      <c r="BC990" s="176" t="e">
        <f>#REF!/1000</f>
        <v>#REF!</v>
      </c>
      <c r="BD990" s="176" t="e">
        <f>#REF!/1000</f>
        <v>#REF!</v>
      </c>
      <c r="BE990" s="177" t="e">
        <f>#REF!/1000</f>
        <v>#REF!</v>
      </c>
      <c r="BF990" s="177" t="e">
        <f>#REF!/1000</f>
        <v>#REF!</v>
      </c>
      <c r="BG990" s="178" t="e">
        <f t="shared" si="1120"/>
        <v>#REF!</v>
      </c>
    </row>
    <row r="991" ht="16" customHeight="1" spans="1:59">
      <c r="A991" s="22">
        <v>985</v>
      </c>
      <c r="B991" s="39" t="s">
        <v>6887</v>
      </c>
      <c r="C991" s="68" t="s">
        <v>6888</v>
      </c>
      <c r="D991" s="22">
        <v>130</v>
      </c>
      <c r="E991" s="22">
        <v>1</v>
      </c>
      <c r="F991" s="144">
        <v>84117</v>
      </c>
      <c r="G991" s="144" t="s">
        <v>3704</v>
      </c>
      <c r="H991" s="144" t="s">
        <v>3704</v>
      </c>
      <c r="I991" s="144" t="s">
        <v>5321</v>
      </c>
      <c r="J991" s="144" t="s">
        <v>5314</v>
      </c>
      <c r="K991" s="144">
        <f t="shared" si="1110"/>
        <v>3</v>
      </c>
      <c r="L991" s="157">
        <v>3</v>
      </c>
      <c r="M991" s="171">
        <v>0.04</v>
      </c>
      <c r="N991" s="171">
        <v>0.15</v>
      </c>
      <c r="O991" s="171">
        <v>0.45</v>
      </c>
      <c r="P991" s="171">
        <v>0.02</v>
      </c>
      <c r="Q991" s="171"/>
      <c r="R991" s="171">
        <v>0.01</v>
      </c>
      <c r="S991" s="171">
        <v>0.25</v>
      </c>
      <c r="T991" s="171">
        <v>0.08</v>
      </c>
      <c r="U991" s="171"/>
      <c r="V991" s="171"/>
      <c r="W991" s="22">
        <v>1</v>
      </c>
      <c r="X991" s="29">
        <v>1310.76</v>
      </c>
      <c r="Y991" s="29">
        <v>1310.76</v>
      </c>
      <c r="Z991" s="36">
        <v>265.06</v>
      </c>
      <c r="AA991" s="36">
        <f t="shared" si="1111"/>
        <v>1</v>
      </c>
      <c r="AB991" s="29"/>
      <c r="AC991" s="29" t="e">
        <f t="shared" si="1112"/>
        <v>#REF!</v>
      </c>
      <c r="AD991" s="29" t="e">
        <f t="shared" si="1113"/>
        <v>#REF!</v>
      </c>
      <c r="AE991" s="172" t="e">
        <f t="shared" si="1114"/>
        <v>#REF!</v>
      </c>
      <c r="AF991" s="28"/>
      <c r="AG991" s="24">
        <v>3</v>
      </c>
      <c r="AH991" s="173">
        <f t="shared" si="1115"/>
        <v>1</v>
      </c>
      <c r="AI991" s="173"/>
      <c r="AJ991" s="173">
        <f t="shared" si="1116"/>
        <v>2</v>
      </c>
      <c r="AK991" s="134">
        <f t="shared" si="1117"/>
        <v>3</v>
      </c>
      <c r="AL991" s="174">
        <f t="shared" ref="AL991:AU991" si="1144">M991</f>
        <v>0.04</v>
      </c>
      <c r="AM991" s="174">
        <f t="shared" si="1144"/>
        <v>0.15</v>
      </c>
      <c r="AN991" s="174">
        <f t="shared" si="1144"/>
        <v>0.45</v>
      </c>
      <c r="AO991" s="174">
        <f t="shared" si="1144"/>
        <v>0.02</v>
      </c>
      <c r="AP991" s="174">
        <f t="shared" si="1144"/>
        <v>0</v>
      </c>
      <c r="AQ991" s="174">
        <f t="shared" si="1144"/>
        <v>0.01</v>
      </c>
      <c r="AR991" s="174">
        <f t="shared" si="1144"/>
        <v>0.25</v>
      </c>
      <c r="AS991" s="174">
        <f t="shared" si="1144"/>
        <v>0.08</v>
      </c>
      <c r="AT991" s="174">
        <f t="shared" si="1144"/>
        <v>0</v>
      </c>
      <c r="AU991" s="174">
        <f t="shared" si="1144"/>
        <v>0</v>
      </c>
      <c r="AV991" s="175">
        <f t="shared" si="1119"/>
        <v>1</v>
      </c>
      <c r="AW991" s="176" t="e">
        <f>#REF!/1000</f>
        <v>#REF!</v>
      </c>
      <c r="AX991" s="176" t="e">
        <f>#REF!/1000</f>
        <v>#REF!</v>
      </c>
      <c r="AY991" s="176" t="e">
        <f>#REF!/1000</f>
        <v>#REF!</v>
      </c>
      <c r="AZ991" s="176" t="e">
        <f>#REF!/1000</f>
        <v>#REF!</v>
      </c>
      <c r="BA991" s="176" t="e">
        <f>#REF!/1000</f>
        <v>#REF!</v>
      </c>
      <c r="BB991" s="176" t="e">
        <f>#REF!/1000</f>
        <v>#REF!</v>
      </c>
      <c r="BC991" s="176" t="e">
        <f>#REF!/1000</f>
        <v>#REF!</v>
      </c>
      <c r="BD991" s="176" t="e">
        <f>#REF!/1000</f>
        <v>#REF!</v>
      </c>
      <c r="BE991" s="177" t="e">
        <f>#REF!/1000</f>
        <v>#REF!</v>
      </c>
      <c r="BF991" s="177" t="e">
        <f>#REF!/1000</f>
        <v>#REF!</v>
      </c>
      <c r="BG991" s="178" t="e">
        <f t="shared" si="1120"/>
        <v>#REF!</v>
      </c>
    </row>
    <row r="992" ht="16" customHeight="1" spans="1:59">
      <c r="A992" s="22">
        <v>986</v>
      </c>
      <c r="B992" s="39" t="s">
        <v>6889</v>
      </c>
      <c r="C992" s="68" t="s">
        <v>6890</v>
      </c>
      <c r="D992" s="22">
        <v>178</v>
      </c>
      <c r="E992" s="22">
        <v>1</v>
      </c>
      <c r="F992" s="144">
        <v>85076</v>
      </c>
      <c r="G992" s="144" t="s">
        <v>3704</v>
      </c>
      <c r="H992" s="144" t="s">
        <v>3704</v>
      </c>
      <c r="I992" s="144" t="s">
        <v>5321</v>
      </c>
      <c r="J992" s="144" t="s">
        <v>5314</v>
      </c>
      <c r="K992" s="144">
        <f t="shared" si="1110"/>
        <v>2</v>
      </c>
      <c r="L992" s="157">
        <v>2</v>
      </c>
      <c r="M992" s="171">
        <v>0.5</v>
      </c>
      <c r="N992" s="171">
        <v>0.05</v>
      </c>
      <c r="O992" s="171"/>
      <c r="P992" s="171">
        <v>0.22</v>
      </c>
      <c r="Q992" s="171"/>
      <c r="R992" s="171"/>
      <c r="S992" s="171">
        <v>0.1</v>
      </c>
      <c r="T992" s="171">
        <v>0.13</v>
      </c>
      <c r="U992" s="171"/>
      <c r="V992" s="171"/>
      <c r="W992" s="22">
        <v>1</v>
      </c>
      <c r="X992" s="29">
        <v>1305.34</v>
      </c>
      <c r="Y992" s="29">
        <v>1305.34</v>
      </c>
      <c r="Z992" s="36">
        <v>487.3</v>
      </c>
      <c r="AA992" s="36">
        <f t="shared" si="1111"/>
        <v>1</v>
      </c>
      <c r="AB992" s="29"/>
      <c r="AC992" s="29" t="e">
        <f t="shared" si="1112"/>
        <v>#REF!</v>
      </c>
      <c r="AD992" s="29" t="e">
        <f t="shared" si="1113"/>
        <v>#REF!</v>
      </c>
      <c r="AE992" s="172" t="e">
        <f t="shared" si="1114"/>
        <v>#REF!</v>
      </c>
      <c r="AF992" s="28"/>
      <c r="AG992" s="24">
        <v>2</v>
      </c>
      <c r="AH992" s="173">
        <f t="shared" si="1115"/>
        <v>1</v>
      </c>
      <c r="AI992" s="173"/>
      <c r="AJ992" s="173">
        <f t="shared" si="1116"/>
        <v>1</v>
      </c>
      <c r="AK992" s="134">
        <f t="shared" si="1117"/>
        <v>2</v>
      </c>
      <c r="AL992" s="174">
        <f t="shared" ref="AL992:AU992" si="1145">M992</f>
        <v>0.5</v>
      </c>
      <c r="AM992" s="174">
        <f t="shared" si="1145"/>
        <v>0.05</v>
      </c>
      <c r="AN992" s="174">
        <f t="shared" si="1145"/>
        <v>0</v>
      </c>
      <c r="AO992" s="174">
        <f t="shared" si="1145"/>
        <v>0.22</v>
      </c>
      <c r="AP992" s="174">
        <f t="shared" si="1145"/>
        <v>0</v>
      </c>
      <c r="AQ992" s="174">
        <f t="shared" si="1145"/>
        <v>0</v>
      </c>
      <c r="AR992" s="174">
        <f t="shared" si="1145"/>
        <v>0.1</v>
      </c>
      <c r="AS992" s="174">
        <f t="shared" si="1145"/>
        <v>0.13</v>
      </c>
      <c r="AT992" s="174">
        <f t="shared" si="1145"/>
        <v>0</v>
      </c>
      <c r="AU992" s="174">
        <f t="shared" si="1145"/>
        <v>0</v>
      </c>
      <c r="AV992" s="175">
        <f t="shared" si="1119"/>
        <v>1</v>
      </c>
      <c r="AW992" s="176" t="e">
        <f>#REF!/1000</f>
        <v>#REF!</v>
      </c>
      <c r="AX992" s="176" t="e">
        <f>#REF!/1000</f>
        <v>#REF!</v>
      </c>
      <c r="AY992" s="176" t="e">
        <f>#REF!/1000</f>
        <v>#REF!</v>
      </c>
      <c r="AZ992" s="176" t="e">
        <f>#REF!/1000</f>
        <v>#REF!</v>
      </c>
      <c r="BA992" s="176" t="e">
        <f>#REF!/1000</f>
        <v>#REF!</v>
      </c>
      <c r="BB992" s="176" t="e">
        <f>#REF!/1000</f>
        <v>#REF!</v>
      </c>
      <c r="BC992" s="176" t="e">
        <f>#REF!/1000</f>
        <v>#REF!</v>
      </c>
      <c r="BD992" s="176" t="e">
        <f>#REF!/1000</f>
        <v>#REF!</v>
      </c>
      <c r="BE992" s="177" t="e">
        <f>#REF!/1000</f>
        <v>#REF!</v>
      </c>
      <c r="BF992" s="177" t="e">
        <f>#REF!/1000</f>
        <v>#REF!</v>
      </c>
      <c r="BG992" s="178" t="e">
        <f t="shared" si="1120"/>
        <v>#REF!</v>
      </c>
    </row>
    <row r="993" ht="16" customHeight="1" spans="1:59">
      <c r="A993" s="22">
        <v>987</v>
      </c>
      <c r="B993" s="39" t="s">
        <v>6891</v>
      </c>
      <c r="C993" s="68" t="s">
        <v>6892</v>
      </c>
      <c r="D993" s="22">
        <v>121</v>
      </c>
      <c r="E993" s="22">
        <v>1</v>
      </c>
      <c r="F993" s="144">
        <v>83951</v>
      </c>
      <c r="G993" s="144" t="s">
        <v>3704</v>
      </c>
      <c r="H993" s="144" t="s">
        <v>3704</v>
      </c>
      <c r="I993" s="144" t="s">
        <v>5321</v>
      </c>
      <c r="J993" s="144" t="s">
        <v>5314</v>
      </c>
      <c r="K993" s="144">
        <f t="shared" si="1110"/>
        <v>15</v>
      </c>
      <c r="L993" s="157">
        <v>15</v>
      </c>
      <c r="M993" s="171"/>
      <c r="N993" s="171">
        <v>0.18</v>
      </c>
      <c r="O993" s="171">
        <v>0.6</v>
      </c>
      <c r="P993" s="171"/>
      <c r="Q993" s="171"/>
      <c r="R993" s="171">
        <v>0.05</v>
      </c>
      <c r="S993" s="171">
        <v>0.1</v>
      </c>
      <c r="T993" s="171">
        <v>0.07</v>
      </c>
      <c r="U993" s="171"/>
      <c r="V993" s="171"/>
      <c r="W993" s="22">
        <v>1</v>
      </c>
      <c r="X993" s="29">
        <v>1302.79</v>
      </c>
      <c r="Y993" s="29">
        <v>1302.79</v>
      </c>
      <c r="Z993" s="36">
        <v>487.3</v>
      </c>
      <c r="AA993" s="36">
        <f t="shared" si="1111"/>
        <v>1</v>
      </c>
      <c r="AB993" s="29"/>
      <c r="AC993" s="29" t="e">
        <f t="shared" si="1112"/>
        <v>#REF!</v>
      </c>
      <c r="AD993" s="29" t="e">
        <f t="shared" si="1113"/>
        <v>#REF!</v>
      </c>
      <c r="AE993" s="172" t="e">
        <f t="shared" si="1114"/>
        <v>#REF!</v>
      </c>
      <c r="AF993" s="28"/>
      <c r="AG993" s="24">
        <v>15</v>
      </c>
      <c r="AH993" s="173">
        <f t="shared" si="1115"/>
        <v>1</v>
      </c>
      <c r="AI993" s="173"/>
      <c r="AJ993" s="173">
        <f t="shared" si="1116"/>
        <v>14</v>
      </c>
      <c r="AK993" s="134">
        <f t="shared" si="1117"/>
        <v>15</v>
      </c>
      <c r="AL993" s="174">
        <f t="shared" ref="AL993:AU993" si="1146">M993</f>
        <v>0</v>
      </c>
      <c r="AM993" s="174">
        <f t="shared" si="1146"/>
        <v>0.18</v>
      </c>
      <c r="AN993" s="174">
        <f t="shared" si="1146"/>
        <v>0.6</v>
      </c>
      <c r="AO993" s="174">
        <f t="shared" si="1146"/>
        <v>0</v>
      </c>
      <c r="AP993" s="174">
        <f t="shared" si="1146"/>
        <v>0</v>
      </c>
      <c r="AQ993" s="174">
        <f t="shared" si="1146"/>
        <v>0.05</v>
      </c>
      <c r="AR993" s="174">
        <f t="shared" si="1146"/>
        <v>0.1</v>
      </c>
      <c r="AS993" s="174">
        <f t="shared" si="1146"/>
        <v>0.07</v>
      </c>
      <c r="AT993" s="174">
        <f t="shared" si="1146"/>
        <v>0</v>
      </c>
      <c r="AU993" s="174">
        <f t="shared" si="1146"/>
        <v>0</v>
      </c>
      <c r="AV993" s="175">
        <f t="shared" si="1119"/>
        <v>1</v>
      </c>
      <c r="AW993" s="176" t="e">
        <f>#REF!/1000</f>
        <v>#REF!</v>
      </c>
      <c r="AX993" s="176" t="e">
        <f>#REF!/1000</f>
        <v>#REF!</v>
      </c>
      <c r="AY993" s="176" t="e">
        <f>#REF!/1000</f>
        <v>#REF!</v>
      </c>
      <c r="AZ993" s="176" t="e">
        <f>#REF!/1000</f>
        <v>#REF!</v>
      </c>
      <c r="BA993" s="176" t="e">
        <f>#REF!/1000</f>
        <v>#REF!</v>
      </c>
      <c r="BB993" s="176" t="e">
        <f>#REF!/1000</f>
        <v>#REF!</v>
      </c>
      <c r="BC993" s="176" t="e">
        <f>#REF!/1000</f>
        <v>#REF!</v>
      </c>
      <c r="BD993" s="176" t="e">
        <f>#REF!/1000</f>
        <v>#REF!</v>
      </c>
      <c r="BE993" s="177" t="e">
        <f>#REF!/1000</f>
        <v>#REF!</v>
      </c>
      <c r="BF993" s="177" t="e">
        <f>#REF!/1000</f>
        <v>#REF!</v>
      </c>
      <c r="BG993" s="178" t="e">
        <f t="shared" si="1120"/>
        <v>#REF!</v>
      </c>
    </row>
    <row r="994" ht="16" customHeight="1" spans="1:59">
      <c r="A994" s="22">
        <v>988</v>
      </c>
      <c r="B994" s="39" t="s">
        <v>1377</v>
      </c>
      <c r="C994" s="68" t="s">
        <v>1378</v>
      </c>
      <c r="D994" s="22">
        <v>130</v>
      </c>
      <c r="E994" s="22">
        <v>2</v>
      </c>
      <c r="F994" s="144">
        <v>84032</v>
      </c>
      <c r="G994" s="144" t="s">
        <v>3704</v>
      </c>
      <c r="H994" s="144" t="s">
        <v>3704</v>
      </c>
      <c r="I994" s="144" t="s">
        <v>5321</v>
      </c>
      <c r="J994" s="144" t="s">
        <v>5314</v>
      </c>
      <c r="K994" s="144">
        <f t="shared" si="1110"/>
        <v>0.5</v>
      </c>
      <c r="L994" s="157">
        <v>1</v>
      </c>
      <c r="M994" s="171"/>
      <c r="N994" s="171">
        <v>0.7</v>
      </c>
      <c r="O994" s="171">
        <v>0.24</v>
      </c>
      <c r="P994" s="171"/>
      <c r="Q994" s="171"/>
      <c r="R994" s="171"/>
      <c r="S994" s="171">
        <v>0.06</v>
      </c>
      <c r="T994" s="171"/>
      <c r="U994" s="171"/>
      <c r="V994" s="171"/>
      <c r="W994" s="22">
        <v>2</v>
      </c>
      <c r="X994" s="29">
        <v>1300.7</v>
      </c>
      <c r="Y994" s="29">
        <v>2601.4</v>
      </c>
      <c r="Z994" s="36">
        <v>530.12</v>
      </c>
      <c r="AA994" s="36">
        <f t="shared" si="1111"/>
        <v>2</v>
      </c>
      <c r="AB994" s="29"/>
      <c r="AC994" s="29" t="e">
        <f t="shared" si="1112"/>
        <v>#REF!</v>
      </c>
      <c r="AD994" s="29" t="e">
        <f t="shared" si="1113"/>
        <v>#REF!</v>
      </c>
      <c r="AE994" s="172" t="e">
        <f t="shared" si="1114"/>
        <v>#REF!</v>
      </c>
      <c r="AF994" s="28"/>
      <c r="AG994" s="24">
        <v>0.5</v>
      </c>
      <c r="AH994" s="173">
        <f t="shared" si="1115"/>
        <v>1</v>
      </c>
      <c r="AI994" s="173"/>
      <c r="AJ994" s="173">
        <f t="shared" si="1116"/>
        <v>-0.5</v>
      </c>
      <c r="AK994" s="134">
        <f t="shared" si="1117"/>
        <v>0.5</v>
      </c>
      <c r="AL994" s="174">
        <f t="shared" ref="AL994:AU994" si="1147">M994</f>
        <v>0</v>
      </c>
      <c r="AM994" s="174">
        <f t="shared" si="1147"/>
        <v>0.7</v>
      </c>
      <c r="AN994" s="174">
        <f t="shared" si="1147"/>
        <v>0.24</v>
      </c>
      <c r="AO994" s="174">
        <f t="shared" si="1147"/>
        <v>0</v>
      </c>
      <c r="AP994" s="174">
        <f t="shared" si="1147"/>
        <v>0</v>
      </c>
      <c r="AQ994" s="174">
        <f t="shared" si="1147"/>
        <v>0</v>
      </c>
      <c r="AR994" s="174">
        <f t="shared" si="1147"/>
        <v>0.06</v>
      </c>
      <c r="AS994" s="174">
        <f t="shared" si="1147"/>
        <v>0</v>
      </c>
      <c r="AT994" s="174">
        <f t="shared" si="1147"/>
        <v>0</v>
      </c>
      <c r="AU994" s="174">
        <f t="shared" si="1147"/>
        <v>0</v>
      </c>
      <c r="AV994" s="175">
        <f t="shared" si="1119"/>
        <v>1</v>
      </c>
      <c r="AW994" s="176" t="e">
        <f>#REF!/1000</f>
        <v>#REF!</v>
      </c>
      <c r="AX994" s="176" t="e">
        <f>#REF!/1000</f>
        <v>#REF!</v>
      </c>
      <c r="AY994" s="176" t="e">
        <f>#REF!/1000</f>
        <v>#REF!</v>
      </c>
      <c r="AZ994" s="176" t="e">
        <f>#REF!/1000</f>
        <v>#REF!</v>
      </c>
      <c r="BA994" s="176" t="e">
        <f>#REF!/1000</f>
        <v>#REF!</v>
      </c>
      <c r="BB994" s="176" t="e">
        <f>#REF!/1000</f>
        <v>#REF!</v>
      </c>
      <c r="BC994" s="176" t="e">
        <f>#REF!/1000</f>
        <v>#REF!</v>
      </c>
      <c r="BD994" s="176" t="e">
        <f>#REF!/1000</f>
        <v>#REF!</v>
      </c>
      <c r="BE994" s="177" t="e">
        <f>#REF!/1000</f>
        <v>#REF!</v>
      </c>
      <c r="BF994" s="177" t="e">
        <f>#REF!/1000</f>
        <v>#REF!</v>
      </c>
      <c r="BG994" s="178" t="e">
        <f t="shared" si="1120"/>
        <v>#REF!</v>
      </c>
    </row>
    <row r="995" ht="16" customHeight="1" spans="1:59">
      <c r="A995" s="22">
        <v>989</v>
      </c>
      <c r="B995" s="39" t="s">
        <v>1377</v>
      </c>
      <c r="C995" s="68" t="s">
        <v>1378</v>
      </c>
      <c r="D995" s="22">
        <v>208</v>
      </c>
      <c r="E995" s="22">
        <v>1</v>
      </c>
      <c r="F995" s="144">
        <v>2403314478</v>
      </c>
      <c r="G995" s="144" t="s">
        <v>3704</v>
      </c>
      <c r="H995" s="144" t="s">
        <v>3704</v>
      </c>
      <c r="I995" s="144" t="s">
        <v>5352</v>
      </c>
      <c r="J995" s="144" t="s">
        <v>5314</v>
      </c>
      <c r="K995" s="144">
        <f t="shared" si="1110"/>
        <v>0.5</v>
      </c>
      <c r="L995" s="157">
        <v>0.5</v>
      </c>
      <c r="M995" s="171"/>
      <c r="N995" s="171">
        <v>0.7</v>
      </c>
      <c r="O995" s="171">
        <v>0.24</v>
      </c>
      <c r="P995" s="171"/>
      <c r="Q995" s="171"/>
      <c r="R995" s="171"/>
      <c r="S995" s="171">
        <v>0.06</v>
      </c>
      <c r="T995" s="171"/>
      <c r="U995" s="171"/>
      <c r="V995" s="171"/>
      <c r="W995" s="22">
        <v>1</v>
      </c>
      <c r="X995" s="29">
        <v>1300.7</v>
      </c>
      <c r="Y995" s="29">
        <v>1300.7</v>
      </c>
      <c r="Z995" s="36">
        <v>265.06</v>
      </c>
      <c r="AA995" s="36">
        <f t="shared" si="1111"/>
        <v>1</v>
      </c>
      <c r="AB995" s="29"/>
      <c r="AC995" s="29" t="e">
        <f t="shared" si="1112"/>
        <v>#REF!</v>
      </c>
      <c r="AD995" s="29" t="e">
        <f t="shared" si="1113"/>
        <v>#REF!</v>
      </c>
      <c r="AE995" s="172" t="e">
        <f t="shared" si="1114"/>
        <v>#REF!</v>
      </c>
      <c r="AF995" s="28"/>
      <c r="AG995" s="24">
        <v>0.5</v>
      </c>
      <c r="AH995" s="173">
        <f t="shared" si="1115"/>
        <v>1</v>
      </c>
      <c r="AI995" s="173"/>
      <c r="AJ995" s="173">
        <f t="shared" si="1116"/>
        <v>-0.5</v>
      </c>
      <c r="AK995" s="134">
        <f t="shared" si="1117"/>
        <v>0.5</v>
      </c>
      <c r="AL995" s="174">
        <f t="shared" ref="AL995:AU995" si="1148">M995</f>
        <v>0</v>
      </c>
      <c r="AM995" s="174">
        <f t="shared" si="1148"/>
        <v>0.7</v>
      </c>
      <c r="AN995" s="174">
        <f t="shared" si="1148"/>
        <v>0.24</v>
      </c>
      <c r="AO995" s="174">
        <f t="shared" si="1148"/>
        <v>0</v>
      </c>
      <c r="AP995" s="174">
        <f t="shared" si="1148"/>
        <v>0</v>
      </c>
      <c r="AQ995" s="174">
        <f t="shared" si="1148"/>
        <v>0</v>
      </c>
      <c r="AR995" s="174">
        <f t="shared" si="1148"/>
        <v>0.06</v>
      </c>
      <c r="AS995" s="174">
        <f t="shared" si="1148"/>
        <v>0</v>
      </c>
      <c r="AT995" s="174">
        <f t="shared" si="1148"/>
        <v>0</v>
      </c>
      <c r="AU995" s="174">
        <f t="shared" si="1148"/>
        <v>0</v>
      </c>
      <c r="AV995" s="175">
        <f t="shared" si="1119"/>
        <v>1</v>
      </c>
      <c r="AW995" s="176" t="e">
        <f>#REF!/1000</f>
        <v>#REF!</v>
      </c>
      <c r="AX995" s="176" t="e">
        <f>#REF!/1000</f>
        <v>#REF!</v>
      </c>
      <c r="AY995" s="176" t="e">
        <f>#REF!/1000</f>
        <v>#REF!</v>
      </c>
      <c r="AZ995" s="176" t="e">
        <f>#REF!/1000</f>
        <v>#REF!</v>
      </c>
      <c r="BA995" s="176" t="e">
        <f>#REF!/1000</f>
        <v>#REF!</v>
      </c>
      <c r="BB995" s="176" t="e">
        <f>#REF!/1000</f>
        <v>#REF!</v>
      </c>
      <c r="BC995" s="176" t="e">
        <f>#REF!/1000</f>
        <v>#REF!</v>
      </c>
      <c r="BD995" s="176" t="e">
        <f>#REF!/1000</f>
        <v>#REF!</v>
      </c>
      <c r="BE995" s="177" t="e">
        <f>#REF!/1000</f>
        <v>#REF!</v>
      </c>
      <c r="BF995" s="177" t="e">
        <f>#REF!/1000</f>
        <v>#REF!</v>
      </c>
      <c r="BG995" s="178" t="e">
        <f t="shared" si="1120"/>
        <v>#REF!</v>
      </c>
    </row>
    <row r="996" ht="16" customHeight="1" spans="1:59">
      <c r="A996" s="22">
        <v>990</v>
      </c>
      <c r="B996" s="39" t="s">
        <v>6893</v>
      </c>
      <c r="C996" s="68" t="s">
        <v>6894</v>
      </c>
      <c r="D996" s="22">
        <v>135</v>
      </c>
      <c r="E996" s="22">
        <v>2</v>
      </c>
      <c r="F996" s="144">
        <v>84874</v>
      </c>
      <c r="G996" s="144" t="s">
        <v>3704</v>
      </c>
      <c r="H996" s="144" t="s">
        <v>3704</v>
      </c>
      <c r="I996" s="144" t="s">
        <v>5321</v>
      </c>
      <c r="J996" s="144" t="s">
        <v>5314</v>
      </c>
      <c r="K996" s="144">
        <f t="shared" si="1110"/>
        <v>0.1</v>
      </c>
      <c r="L996" s="157">
        <v>0.2</v>
      </c>
      <c r="M996" s="171"/>
      <c r="N996" s="171">
        <v>0.1</v>
      </c>
      <c r="O996" s="171">
        <v>0.1</v>
      </c>
      <c r="P996" s="171"/>
      <c r="Q996" s="171"/>
      <c r="R996" s="171">
        <v>0.8</v>
      </c>
      <c r="S996" s="171"/>
      <c r="T996" s="171"/>
      <c r="U996" s="171"/>
      <c r="V996" s="171"/>
      <c r="W996" s="22">
        <v>2</v>
      </c>
      <c r="X996" s="29">
        <v>1284.71</v>
      </c>
      <c r="Y996" s="29">
        <v>2569.42</v>
      </c>
      <c r="Z996" s="36">
        <v>974.6</v>
      </c>
      <c r="AA996" s="36">
        <f t="shared" si="1111"/>
        <v>2</v>
      </c>
      <c r="AB996" s="29"/>
      <c r="AC996" s="29" t="e">
        <f t="shared" si="1112"/>
        <v>#REF!</v>
      </c>
      <c r="AD996" s="29" t="e">
        <f t="shared" si="1113"/>
        <v>#REF!</v>
      </c>
      <c r="AE996" s="172" t="e">
        <f t="shared" si="1114"/>
        <v>#REF!</v>
      </c>
      <c r="AF996" s="28"/>
      <c r="AG996" s="24">
        <v>0.1</v>
      </c>
      <c r="AH996" s="173">
        <f t="shared" si="1115"/>
        <v>1</v>
      </c>
      <c r="AI996" s="173"/>
      <c r="AJ996" s="173">
        <f t="shared" si="1116"/>
        <v>-0.9</v>
      </c>
      <c r="AK996" s="134">
        <f t="shared" si="1117"/>
        <v>0.1</v>
      </c>
      <c r="AL996" s="174">
        <f t="shared" ref="AL996:AU996" si="1149">M996</f>
        <v>0</v>
      </c>
      <c r="AM996" s="174">
        <f t="shared" si="1149"/>
        <v>0.1</v>
      </c>
      <c r="AN996" s="174">
        <f t="shared" si="1149"/>
        <v>0.1</v>
      </c>
      <c r="AO996" s="174">
        <f t="shared" si="1149"/>
        <v>0</v>
      </c>
      <c r="AP996" s="174">
        <f t="shared" si="1149"/>
        <v>0</v>
      </c>
      <c r="AQ996" s="174">
        <f t="shared" si="1149"/>
        <v>0.8</v>
      </c>
      <c r="AR996" s="174">
        <f t="shared" si="1149"/>
        <v>0</v>
      </c>
      <c r="AS996" s="174">
        <f t="shared" si="1149"/>
        <v>0</v>
      </c>
      <c r="AT996" s="174">
        <f t="shared" si="1149"/>
        <v>0</v>
      </c>
      <c r="AU996" s="174">
        <f t="shared" si="1149"/>
        <v>0</v>
      </c>
      <c r="AV996" s="175">
        <f t="shared" si="1119"/>
        <v>1</v>
      </c>
      <c r="AW996" s="176" t="e">
        <f>#REF!/1000</f>
        <v>#REF!</v>
      </c>
      <c r="AX996" s="176" t="e">
        <f>#REF!/1000</f>
        <v>#REF!</v>
      </c>
      <c r="AY996" s="176" t="e">
        <f>#REF!/1000</f>
        <v>#REF!</v>
      </c>
      <c r="AZ996" s="176" t="e">
        <f>#REF!/1000</f>
        <v>#REF!</v>
      </c>
      <c r="BA996" s="176" t="e">
        <f>#REF!/1000</f>
        <v>#REF!</v>
      </c>
      <c r="BB996" s="176" t="e">
        <f>#REF!/1000</f>
        <v>#REF!</v>
      </c>
      <c r="BC996" s="176" t="e">
        <f>#REF!/1000</f>
        <v>#REF!</v>
      </c>
      <c r="BD996" s="176" t="e">
        <f>#REF!/1000</f>
        <v>#REF!</v>
      </c>
      <c r="BE996" s="177" t="e">
        <f>#REF!/1000</f>
        <v>#REF!</v>
      </c>
      <c r="BF996" s="177" t="e">
        <f>#REF!/1000</f>
        <v>#REF!</v>
      </c>
      <c r="BG996" s="178" t="e">
        <f t="shared" si="1120"/>
        <v>#REF!</v>
      </c>
    </row>
    <row r="997" ht="16" customHeight="1" spans="1:59">
      <c r="A997" s="22">
        <v>991</v>
      </c>
      <c r="B997" s="39" t="s">
        <v>6895</v>
      </c>
      <c r="C997" s="68" t="s">
        <v>6896</v>
      </c>
      <c r="D997" s="22">
        <v>178</v>
      </c>
      <c r="E997" s="22">
        <v>2</v>
      </c>
      <c r="F997" s="144">
        <v>85087</v>
      </c>
      <c r="G997" s="144" t="s">
        <v>3704</v>
      </c>
      <c r="H997" s="144" t="s">
        <v>3704</v>
      </c>
      <c r="I997" s="144" t="s">
        <v>5321</v>
      </c>
      <c r="J997" s="144" t="s">
        <v>5314</v>
      </c>
      <c r="K997" s="144">
        <f t="shared" si="1110"/>
        <v>1.5</v>
      </c>
      <c r="L997" s="157">
        <v>3</v>
      </c>
      <c r="M997" s="171">
        <v>0.04</v>
      </c>
      <c r="N997" s="171">
        <v>0.15</v>
      </c>
      <c r="O997" s="171">
        <v>0.45</v>
      </c>
      <c r="P997" s="171">
        <v>0.02</v>
      </c>
      <c r="Q997" s="171"/>
      <c r="R997" s="171">
        <v>0.01</v>
      </c>
      <c r="S997" s="171">
        <v>0.25</v>
      </c>
      <c r="T997" s="171">
        <v>0.08</v>
      </c>
      <c r="U997" s="171"/>
      <c r="V997" s="171"/>
      <c r="W997" s="22">
        <v>2</v>
      </c>
      <c r="X997" s="29">
        <v>1232.065</v>
      </c>
      <c r="Y997" s="29">
        <v>2464.13</v>
      </c>
      <c r="Z997" s="36">
        <v>974.6</v>
      </c>
      <c r="AA997" s="36">
        <f t="shared" si="1111"/>
        <v>2</v>
      </c>
      <c r="AB997" s="29"/>
      <c r="AC997" s="29" t="e">
        <f t="shared" si="1112"/>
        <v>#REF!</v>
      </c>
      <c r="AD997" s="29" t="e">
        <f t="shared" si="1113"/>
        <v>#REF!</v>
      </c>
      <c r="AE997" s="172" t="e">
        <f t="shared" si="1114"/>
        <v>#REF!</v>
      </c>
      <c r="AF997" s="28"/>
      <c r="AG997" s="24">
        <v>3</v>
      </c>
      <c r="AH997" s="173">
        <f t="shared" si="1115"/>
        <v>1</v>
      </c>
      <c r="AI997" s="173"/>
      <c r="AJ997" s="173">
        <f t="shared" si="1116"/>
        <v>2</v>
      </c>
      <c r="AK997" s="134">
        <f t="shared" si="1117"/>
        <v>1.5</v>
      </c>
      <c r="AL997" s="174">
        <f t="shared" ref="AL997:AU997" si="1150">M997</f>
        <v>0.04</v>
      </c>
      <c r="AM997" s="174">
        <f t="shared" si="1150"/>
        <v>0.15</v>
      </c>
      <c r="AN997" s="174">
        <f t="shared" si="1150"/>
        <v>0.45</v>
      </c>
      <c r="AO997" s="174">
        <f t="shared" si="1150"/>
        <v>0.02</v>
      </c>
      <c r="AP997" s="174">
        <f t="shared" si="1150"/>
        <v>0</v>
      </c>
      <c r="AQ997" s="174">
        <f t="shared" si="1150"/>
        <v>0.01</v>
      </c>
      <c r="AR997" s="174">
        <f t="shared" si="1150"/>
        <v>0.25</v>
      </c>
      <c r="AS997" s="174">
        <f t="shared" si="1150"/>
        <v>0.08</v>
      </c>
      <c r="AT997" s="174">
        <f t="shared" si="1150"/>
        <v>0</v>
      </c>
      <c r="AU997" s="174">
        <f t="shared" si="1150"/>
        <v>0</v>
      </c>
      <c r="AV997" s="175">
        <f t="shared" si="1119"/>
        <v>1</v>
      </c>
      <c r="AW997" s="176" t="e">
        <f>#REF!/1000</f>
        <v>#REF!</v>
      </c>
      <c r="AX997" s="176" t="e">
        <f>#REF!/1000</f>
        <v>#REF!</v>
      </c>
      <c r="AY997" s="176" t="e">
        <f>#REF!/1000</f>
        <v>#REF!</v>
      </c>
      <c r="AZ997" s="176" t="e">
        <f>#REF!/1000</f>
        <v>#REF!</v>
      </c>
      <c r="BA997" s="176" t="e">
        <f>#REF!/1000</f>
        <v>#REF!</v>
      </c>
      <c r="BB997" s="176" t="e">
        <f>#REF!/1000</f>
        <v>#REF!</v>
      </c>
      <c r="BC997" s="176" t="e">
        <f>#REF!/1000</f>
        <v>#REF!</v>
      </c>
      <c r="BD997" s="176" t="e">
        <f>#REF!/1000</f>
        <v>#REF!</v>
      </c>
      <c r="BE997" s="177" t="e">
        <f>#REF!/1000</f>
        <v>#REF!</v>
      </c>
      <c r="BF997" s="177" t="e">
        <f>#REF!/1000</f>
        <v>#REF!</v>
      </c>
      <c r="BG997" s="178" t="e">
        <f t="shared" si="1120"/>
        <v>#REF!</v>
      </c>
    </row>
    <row r="998" ht="16" customHeight="1" spans="1:59">
      <c r="A998" s="22">
        <v>992</v>
      </c>
      <c r="B998" s="39" t="s">
        <v>6897</v>
      </c>
      <c r="C998" s="68" t="s">
        <v>6898</v>
      </c>
      <c r="D998" s="22">
        <v>130</v>
      </c>
      <c r="E998" s="22">
        <v>1</v>
      </c>
      <c r="F998" s="144">
        <v>84472</v>
      </c>
      <c r="G998" s="144" t="s">
        <v>3704</v>
      </c>
      <c r="H998" s="144" t="s">
        <v>3704</v>
      </c>
      <c r="I998" s="144" t="s">
        <v>5321</v>
      </c>
      <c r="J998" s="144" t="s">
        <v>5314</v>
      </c>
      <c r="K998" s="144">
        <f t="shared" si="1110"/>
        <v>2</v>
      </c>
      <c r="L998" s="157">
        <v>2</v>
      </c>
      <c r="M998" s="171">
        <v>0.5</v>
      </c>
      <c r="N998" s="171">
        <v>0.05</v>
      </c>
      <c r="O998" s="171"/>
      <c r="P998" s="171">
        <v>0.22</v>
      </c>
      <c r="Q998" s="171"/>
      <c r="R998" s="171"/>
      <c r="S998" s="171">
        <v>0.1</v>
      </c>
      <c r="T998" s="171">
        <v>0.13</v>
      </c>
      <c r="U998" s="171"/>
      <c r="V998" s="171"/>
      <c r="W998" s="22">
        <v>1</v>
      </c>
      <c r="X998" s="29">
        <v>1151.94</v>
      </c>
      <c r="Y998" s="29">
        <v>1151.94</v>
      </c>
      <c r="Z998" s="36">
        <v>206.16</v>
      </c>
      <c r="AA998" s="36">
        <f t="shared" si="1111"/>
        <v>1</v>
      </c>
      <c r="AB998" s="29"/>
      <c r="AC998" s="29" t="e">
        <f t="shared" si="1112"/>
        <v>#REF!</v>
      </c>
      <c r="AD998" s="29" t="e">
        <f t="shared" si="1113"/>
        <v>#REF!</v>
      </c>
      <c r="AE998" s="172" t="e">
        <f t="shared" si="1114"/>
        <v>#REF!</v>
      </c>
      <c r="AF998" s="28"/>
      <c r="AG998" s="24">
        <v>5</v>
      </c>
      <c r="AH998" s="173">
        <f t="shared" si="1115"/>
        <v>1</v>
      </c>
      <c r="AI998" s="173"/>
      <c r="AJ998" s="173">
        <f t="shared" si="1116"/>
        <v>4</v>
      </c>
      <c r="AK998" s="134">
        <f t="shared" si="1117"/>
        <v>2</v>
      </c>
      <c r="AL998" s="174">
        <f t="shared" ref="AL998:AU998" si="1151">M998</f>
        <v>0.5</v>
      </c>
      <c r="AM998" s="174">
        <f t="shared" si="1151"/>
        <v>0.05</v>
      </c>
      <c r="AN998" s="174">
        <f t="shared" si="1151"/>
        <v>0</v>
      </c>
      <c r="AO998" s="174">
        <f t="shared" si="1151"/>
        <v>0.22</v>
      </c>
      <c r="AP998" s="174">
        <f t="shared" si="1151"/>
        <v>0</v>
      </c>
      <c r="AQ998" s="174">
        <f t="shared" si="1151"/>
        <v>0</v>
      </c>
      <c r="AR998" s="174">
        <f t="shared" si="1151"/>
        <v>0.1</v>
      </c>
      <c r="AS998" s="174">
        <f t="shared" si="1151"/>
        <v>0.13</v>
      </c>
      <c r="AT998" s="174">
        <f t="shared" si="1151"/>
        <v>0</v>
      </c>
      <c r="AU998" s="174">
        <f t="shared" si="1151"/>
        <v>0</v>
      </c>
      <c r="AV998" s="175">
        <f t="shared" si="1119"/>
        <v>1</v>
      </c>
      <c r="AW998" s="176" t="e">
        <f>#REF!/1000</f>
        <v>#REF!</v>
      </c>
      <c r="AX998" s="176" t="e">
        <f>#REF!/1000</f>
        <v>#REF!</v>
      </c>
      <c r="AY998" s="176" t="e">
        <f>#REF!/1000</f>
        <v>#REF!</v>
      </c>
      <c r="AZ998" s="176" t="e">
        <f>#REF!/1000</f>
        <v>#REF!</v>
      </c>
      <c r="BA998" s="176" t="e">
        <f>#REF!/1000</f>
        <v>#REF!</v>
      </c>
      <c r="BB998" s="176" t="e">
        <f>#REF!/1000</f>
        <v>#REF!</v>
      </c>
      <c r="BC998" s="176" t="e">
        <f>#REF!/1000</f>
        <v>#REF!</v>
      </c>
      <c r="BD998" s="176" t="e">
        <f>#REF!/1000</f>
        <v>#REF!</v>
      </c>
      <c r="BE998" s="177" t="e">
        <f>#REF!/1000</f>
        <v>#REF!</v>
      </c>
      <c r="BF998" s="177" t="e">
        <f>#REF!/1000</f>
        <v>#REF!</v>
      </c>
      <c r="BG998" s="178" t="e">
        <f t="shared" si="1120"/>
        <v>#REF!</v>
      </c>
    </row>
    <row r="999" ht="16" customHeight="1" spans="1:59">
      <c r="A999" s="22">
        <v>993</v>
      </c>
      <c r="B999" s="39" t="s">
        <v>909</v>
      </c>
      <c r="C999" s="68" t="s">
        <v>910</v>
      </c>
      <c r="D999" s="22">
        <v>130</v>
      </c>
      <c r="E999" s="22">
        <v>1</v>
      </c>
      <c r="F999" s="144">
        <v>84463</v>
      </c>
      <c r="G999" s="144" t="s">
        <v>3704</v>
      </c>
      <c r="H999" s="144" t="s">
        <v>3704</v>
      </c>
      <c r="I999" s="144" t="s">
        <v>5321</v>
      </c>
      <c r="J999" s="144" t="s">
        <v>5314</v>
      </c>
      <c r="K999" s="144">
        <f t="shared" si="1110"/>
        <v>3</v>
      </c>
      <c r="L999" s="157">
        <v>3</v>
      </c>
      <c r="M999" s="171">
        <v>0.04</v>
      </c>
      <c r="N999" s="171">
        <v>0.15</v>
      </c>
      <c r="O999" s="171">
        <v>0.45</v>
      </c>
      <c r="P999" s="171">
        <v>0.02</v>
      </c>
      <c r="Q999" s="171"/>
      <c r="R999" s="171">
        <v>0.01</v>
      </c>
      <c r="S999" s="171">
        <v>0.25</v>
      </c>
      <c r="T999" s="171">
        <v>0.08</v>
      </c>
      <c r="U999" s="171"/>
      <c r="V999" s="171"/>
      <c r="W999" s="22">
        <v>1</v>
      </c>
      <c r="X999" s="29">
        <v>1148.6</v>
      </c>
      <c r="Y999" s="29">
        <v>1148.6</v>
      </c>
      <c r="Z999" s="36">
        <v>243.65</v>
      </c>
      <c r="AA999" s="36">
        <f t="shared" si="1111"/>
        <v>1</v>
      </c>
      <c r="AB999" s="29"/>
      <c r="AC999" s="29" t="e">
        <f t="shared" si="1112"/>
        <v>#REF!</v>
      </c>
      <c r="AD999" s="29" t="e">
        <f t="shared" si="1113"/>
        <v>#REF!</v>
      </c>
      <c r="AE999" s="172" t="e">
        <f t="shared" si="1114"/>
        <v>#REF!</v>
      </c>
      <c r="AF999" s="28"/>
      <c r="AG999" s="24">
        <v>3</v>
      </c>
      <c r="AH999" s="173">
        <f t="shared" si="1115"/>
        <v>1</v>
      </c>
      <c r="AI999" s="173"/>
      <c r="AJ999" s="173">
        <f t="shared" si="1116"/>
        <v>2</v>
      </c>
      <c r="AK999" s="134">
        <f t="shared" si="1117"/>
        <v>3</v>
      </c>
      <c r="AL999" s="174">
        <f t="shared" ref="AL999:AU999" si="1152">M999</f>
        <v>0.04</v>
      </c>
      <c r="AM999" s="174">
        <f t="shared" si="1152"/>
        <v>0.15</v>
      </c>
      <c r="AN999" s="174">
        <f t="shared" si="1152"/>
        <v>0.45</v>
      </c>
      <c r="AO999" s="174">
        <f t="shared" si="1152"/>
        <v>0.02</v>
      </c>
      <c r="AP999" s="174">
        <f t="shared" si="1152"/>
        <v>0</v>
      </c>
      <c r="AQ999" s="174">
        <f t="shared" si="1152"/>
        <v>0.01</v>
      </c>
      <c r="AR999" s="174">
        <f t="shared" si="1152"/>
        <v>0.25</v>
      </c>
      <c r="AS999" s="174">
        <f t="shared" si="1152"/>
        <v>0.08</v>
      </c>
      <c r="AT999" s="174">
        <f t="shared" si="1152"/>
        <v>0</v>
      </c>
      <c r="AU999" s="174">
        <f t="shared" si="1152"/>
        <v>0</v>
      </c>
      <c r="AV999" s="175">
        <f t="shared" si="1119"/>
        <v>1</v>
      </c>
      <c r="AW999" s="176" t="e">
        <f>#REF!/1000</f>
        <v>#REF!</v>
      </c>
      <c r="AX999" s="176" t="e">
        <f>#REF!/1000</f>
        <v>#REF!</v>
      </c>
      <c r="AY999" s="176" t="e">
        <f>#REF!/1000</f>
        <v>#REF!</v>
      </c>
      <c r="AZ999" s="176" t="e">
        <f>#REF!/1000</f>
        <v>#REF!</v>
      </c>
      <c r="BA999" s="176" t="e">
        <f>#REF!/1000</f>
        <v>#REF!</v>
      </c>
      <c r="BB999" s="176" t="e">
        <f>#REF!/1000</f>
        <v>#REF!</v>
      </c>
      <c r="BC999" s="176" t="e">
        <f>#REF!/1000</f>
        <v>#REF!</v>
      </c>
      <c r="BD999" s="176" t="e">
        <f>#REF!/1000</f>
        <v>#REF!</v>
      </c>
      <c r="BE999" s="177" t="e">
        <f>#REF!/1000</f>
        <v>#REF!</v>
      </c>
      <c r="BF999" s="177" t="e">
        <f>#REF!/1000</f>
        <v>#REF!</v>
      </c>
      <c r="BG999" s="178" t="e">
        <f t="shared" si="1120"/>
        <v>#REF!</v>
      </c>
    </row>
    <row r="1000" ht="16" customHeight="1" spans="1:59">
      <c r="A1000" s="22">
        <v>994</v>
      </c>
      <c r="B1000" s="39" t="s">
        <v>1389</v>
      </c>
      <c r="C1000" s="68" t="s">
        <v>1390</v>
      </c>
      <c r="D1000" s="22">
        <v>130</v>
      </c>
      <c r="E1000" s="22">
        <v>3</v>
      </c>
      <c r="F1000" s="144">
        <v>83984</v>
      </c>
      <c r="G1000" s="144" t="s">
        <v>3704</v>
      </c>
      <c r="H1000" s="144" t="s">
        <v>3704</v>
      </c>
      <c r="I1000" s="144" t="s">
        <v>5321</v>
      </c>
      <c r="J1000" s="144" t="s">
        <v>5314</v>
      </c>
      <c r="K1000" s="144">
        <f t="shared" si="1110"/>
        <v>1</v>
      </c>
      <c r="L1000" s="157">
        <v>3</v>
      </c>
      <c r="M1000" s="171">
        <v>0.04</v>
      </c>
      <c r="N1000" s="171">
        <v>0.15</v>
      </c>
      <c r="O1000" s="171">
        <v>0.45</v>
      </c>
      <c r="P1000" s="171">
        <v>0.02</v>
      </c>
      <c r="Q1000" s="171"/>
      <c r="R1000" s="171">
        <v>0.01</v>
      </c>
      <c r="S1000" s="171">
        <v>0.25</v>
      </c>
      <c r="T1000" s="171">
        <v>0.08</v>
      </c>
      <c r="U1000" s="171"/>
      <c r="V1000" s="171"/>
      <c r="W1000" s="22">
        <v>3</v>
      </c>
      <c r="X1000" s="29">
        <v>1140.09333333333</v>
      </c>
      <c r="Y1000" s="29">
        <v>3420.28</v>
      </c>
      <c r="Z1000" s="36">
        <v>589.02</v>
      </c>
      <c r="AA1000" s="36">
        <f t="shared" si="1111"/>
        <v>3</v>
      </c>
      <c r="AB1000" s="29"/>
      <c r="AC1000" s="29" t="e">
        <f t="shared" si="1112"/>
        <v>#REF!</v>
      </c>
      <c r="AD1000" s="29" t="e">
        <f t="shared" si="1113"/>
        <v>#REF!</v>
      </c>
      <c r="AE1000" s="172" t="e">
        <f t="shared" si="1114"/>
        <v>#REF!</v>
      </c>
      <c r="AF1000" s="28"/>
      <c r="AG1000" s="24">
        <v>3</v>
      </c>
      <c r="AH1000" s="173">
        <f t="shared" si="1115"/>
        <v>1</v>
      </c>
      <c r="AI1000" s="173"/>
      <c r="AJ1000" s="173">
        <f t="shared" si="1116"/>
        <v>2</v>
      </c>
      <c r="AK1000" s="134">
        <f t="shared" si="1117"/>
        <v>1</v>
      </c>
      <c r="AL1000" s="174">
        <f t="shared" ref="AL1000:AU1000" si="1153">M1000</f>
        <v>0.04</v>
      </c>
      <c r="AM1000" s="174">
        <f t="shared" si="1153"/>
        <v>0.15</v>
      </c>
      <c r="AN1000" s="174">
        <f t="shared" si="1153"/>
        <v>0.45</v>
      </c>
      <c r="AO1000" s="174">
        <f t="shared" si="1153"/>
        <v>0.02</v>
      </c>
      <c r="AP1000" s="174">
        <f t="shared" si="1153"/>
        <v>0</v>
      </c>
      <c r="AQ1000" s="174">
        <f t="shared" si="1153"/>
        <v>0.01</v>
      </c>
      <c r="AR1000" s="174">
        <f t="shared" si="1153"/>
        <v>0.25</v>
      </c>
      <c r="AS1000" s="174">
        <f t="shared" si="1153"/>
        <v>0.08</v>
      </c>
      <c r="AT1000" s="174">
        <f t="shared" si="1153"/>
        <v>0</v>
      </c>
      <c r="AU1000" s="174">
        <f t="shared" si="1153"/>
        <v>0</v>
      </c>
      <c r="AV1000" s="175">
        <f t="shared" si="1119"/>
        <v>1</v>
      </c>
      <c r="AW1000" s="176" t="e">
        <f>#REF!/1000</f>
        <v>#REF!</v>
      </c>
      <c r="AX1000" s="176" t="e">
        <f>#REF!/1000</f>
        <v>#REF!</v>
      </c>
      <c r="AY1000" s="176" t="e">
        <f>#REF!/1000</f>
        <v>#REF!</v>
      </c>
      <c r="AZ1000" s="176" t="e">
        <f>#REF!/1000</f>
        <v>#REF!</v>
      </c>
      <c r="BA1000" s="176" t="e">
        <f>#REF!/1000</f>
        <v>#REF!</v>
      </c>
      <c r="BB1000" s="176" t="e">
        <f>#REF!/1000</f>
        <v>#REF!</v>
      </c>
      <c r="BC1000" s="176" t="e">
        <f>#REF!/1000</f>
        <v>#REF!</v>
      </c>
      <c r="BD1000" s="176" t="e">
        <f>#REF!/1000</f>
        <v>#REF!</v>
      </c>
      <c r="BE1000" s="177" t="e">
        <f>#REF!/1000</f>
        <v>#REF!</v>
      </c>
      <c r="BF1000" s="177" t="e">
        <f>#REF!/1000</f>
        <v>#REF!</v>
      </c>
      <c r="BG1000" s="178" t="e">
        <f t="shared" si="1120"/>
        <v>#REF!</v>
      </c>
    </row>
    <row r="1001" ht="16" customHeight="1" spans="1:59">
      <c r="A1001" s="22">
        <v>995</v>
      </c>
      <c r="B1001" s="39" t="s">
        <v>2072</v>
      </c>
      <c r="C1001" s="68" t="s">
        <v>2073</v>
      </c>
      <c r="D1001" s="22">
        <v>130</v>
      </c>
      <c r="E1001" s="22">
        <v>1</v>
      </c>
      <c r="F1001" s="144">
        <v>84486</v>
      </c>
      <c r="G1001" s="144" t="s">
        <v>3704</v>
      </c>
      <c r="H1001" s="144" t="s">
        <v>3704</v>
      </c>
      <c r="I1001" s="144" t="s">
        <v>5321</v>
      </c>
      <c r="J1001" s="144" t="s">
        <v>5314</v>
      </c>
      <c r="K1001" s="144">
        <f t="shared" si="1110"/>
        <v>0.2</v>
      </c>
      <c r="L1001" s="157">
        <v>0.2</v>
      </c>
      <c r="M1001" s="171">
        <v>0.5</v>
      </c>
      <c r="N1001" s="171">
        <v>0.05</v>
      </c>
      <c r="O1001" s="171"/>
      <c r="P1001" s="171">
        <v>0.2</v>
      </c>
      <c r="Q1001" s="171"/>
      <c r="R1001" s="171"/>
      <c r="S1001" s="171">
        <v>0.1</v>
      </c>
      <c r="T1001" s="171">
        <v>0.15</v>
      </c>
      <c r="U1001" s="171"/>
      <c r="V1001" s="171"/>
      <c r="W1001" s="22">
        <v>1</v>
      </c>
      <c r="X1001" s="29">
        <v>1119.94</v>
      </c>
      <c r="Y1001" s="29">
        <v>1119.94</v>
      </c>
      <c r="Z1001" s="36">
        <v>137.44</v>
      </c>
      <c r="AA1001" s="36">
        <f t="shared" si="1111"/>
        <v>1</v>
      </c>
      <c r="AB1001" s="29"/>
      <c r="AC1001" s="29" t="e">
        <f t="shared" si="1112"/>
        <v>#REF!</v>
      </c>
      <c r="AD1001" s="29" t="e">
        <f t="shared" si="1113"/>
        <v>#REF!</v>
      </c>
      <c r="AE1001" s="172" t="e">
        <f t="shared" si="1114"/>
        <v>#REF!</v>
      </c>
      <c r="AF1001" s="28"/>
      <c r="AG1001" s="24">
        <v>0.2</v>
      </c>
      <c r="AH1001" s="173">
        <f t="shared" si="1115"/>
        <v>1</v>
      </c>
      <c r="AI1001" s="173"/>
      <c r="AJ1001" s="173">
        <f t="shared" si="1116"/>
        <v>-0.8</v>
      </c>
      <c r="AK1001" s="134">
        <f t="shared" si="1117"/>
        <v>0.2</v>
      </c>
      <c r="AL1001" s="174">
        <f t="shared" ref="AL1001:AU1001" si="1154">M1001</f>
        <v>0.5</v>
      </c>
      <c r="AM1001" s="174">
        <f t="shared" si="1154"/>
        <v>0.05</v>
      </c>
      <c r="AN1001" s="174">
        <f t="shared" si="1154"/>
        <v>0</v>
      </c>
      <c r="AO1001" s="174">
        <f t="shared" si="1154"/>
        <v>0.2</v>
      </c>
      <c r="AP1001" s="174">
        <f t="shared" si="1154"/>
        <v>0</v>
      </c>
      <c r="AQ1001" s="174">
        <f t="shared" si="1154"/>
        <v>0</v>
      </c>
      <c r="AR1001" s="174">
        <f t="shared" si="1154"/>
        <v>0.1</v>
      </c>
      <c r="AS1001" s="174">
        <f t="shared" si="1154"/>
        <v>0.15</v>
      </c>
      <c r="AT1001" s="174">
        <f t="shared" si="1154"/>
        <v>0</v>
      </c>
      <c r="AU1001" s="174">
        <f t="shared" si="1154"/>
        <v>0</v>
      </c>
      <c r="AV1001" s="175">
        <f t="shared" si="1119"/>
        <v>1</v>
      </c>
      <c r="AW1001" s="176" t="e">
        <f>#REF!/1000</f>
        <v>#REF!</v>
      </c>
      <c r="AX1001" s="176" t="e">
        <f>#REF!/1000</f>
        <v>#REF!</v>
      </c>
      <c r="AY1001" s="176" t="e">
        <f>#REF!/1000</f>
        <v>#REF!</v>
      </c>
      <c r="AZ1001" s="176" t="e">
        <f>#REF!/1000</f>
        <v>#REF!</v>
      </c>
      <c r="BA1001" s="176" t="e">
        <f>#REF!/1000</f>
        <v>#REF!</v>
      </c>
      <c r="BB1001" s="176" t="e">
        <f>#REF!/1000</f>
        <v>#REF!</v>
      </c>
      <c r="BC1001" s="176" t="e">
        <f>#REF!/1000</f>
        <v>#REF!</v>
      </c>
      <c r="BD1001" s="176" t="e">
        <f>#REF!/1000</f>
        <v>#REF!</v>
      </c>
      <c r="BE1001" s="177" t="e">
        <f>#REF!/1000</f>
        <v>#REF!</v>
      </c>
      <c r="BF1001" s="177" t="e">
        <f>#REF!/1000</f>
        <v>#REF!</v>
      </c>
      <c r="BG1001" s="178" t="e">
        <f t="shared" si="1120"/>
        <v>#REF!</v>
      </c>
    </row>
    <row r="1002" ht="16" customHeight="1" spans="1:59">
      <c r="A1002" s="22">
        <v>996</v>
      </c>
      <c r="B1002" s="39" t="s">
        <v>1347</v>
      </c>
      <c r="C1002" s="68" t="s">
        <v>1348</v>
      </c>
      <c r="D1002" s="22">
        <v>171</v>
      </c>
      <c r="E1002" s="22">
        <v>2</v>
      </c>
      <c r="F1002" s="144">
        <v>84180</v>
      </c>
      <c r="G1002" s="144" t="s">
        <v>3704</v>
      </c>
      <c r="H1002" s="144" t="s">
        <v>3704</v>
      </c>
      <c r="I1002" s="144" t="s">
        <v>5321</v>
      </c>
      <c r="J1002" s="144" t="s">
        <v>5314</v>
      </c>
      <c r="K1002" s="144">
        <f t="shared" si="1110"/>
        <v>1.5</v>
      </c>
      <c r="L1002" s="157">
        <v>3</v>
      </c>
      <c r="M1002" s="171">
        <v>0.04</v>
      </c>
      <c r="N1002" s="171">
        <v>0.15</v>
      </c>
      <c r="O1002" s="171">
        <v>0.45</v>
      </c>
      <c r="P1002" s="171">
        <v>0.02</v>
      </c>
      <c r="Q1002" s="171"/>
      <c r="R1002" s="171">
        <v>0.01</v>
      </c>
      <c r="S1002" s="171">
        <v>0.25</v>
      </c>
      <c r="T1002" s="171">
        <v>0.08</v>
      </c>
      <c r="U1002" s="171"/>
      <c r="V1002" s="171"/>
      <c r="W1002" s="22">
        <v>2</v>
      </c>
      <c r="X1002" s="29">
        <v>1046.43</v>
      </c>
      <c r="Y1002" s="29">
        <v>2092.86</v>
      </c>
      <c r="Z1002" s="36">
        <v>974.6</v>
      </c>
      <c r="AA1002" s="36">
        <f t="shared" si="1111"/>
        <v>2</v>
      </c>
      <c r="AB1002" s="29"/>
      <c r="AC1002" s="29" t="e">
        <f t="shared" si="1112"/>
        <v>#REF!</v>
      </c>
      <c r="AD1002" s="29" t="e">
        <f t="shared" si="1113"/>
        <v>#REF!</v>
      </c>
      <c r="AE1002" s="172" t="e">
        <f t="shared" si="1114"/>
        <v>#REF!</v>
      </c>
      <c r="AF1002" s="28"/>
      <c r="AG1002" s="24">
        <v>3</v>
      </c>
      <c r="AH1002" s="173">
        <f t="shared" si="1115"/>
        <v>1</v>
      </c>
      <c r="AI1002" s="173"/>
      <c r="AJ1002" s="173">
        <f t="shared" si="1116"/>
        <v>2</v>
      </c>
      <c r="AK1002" s="134">
        <f t="shared" si="1117"/>
        <v>1.5</v>
      </c>
      <c r="AL1002" s="174">
        <f t="shared" ref="AL1002:AU1002" si="1155">M1002</f>
        <v>0.04</v>
      </c>
      <c r="AM1002" s="174">
        <f t="shared" si="1155"/>
        <v>0.15</v>
      </c>
      <c r="AN1002" s="174">
        <f t="shared" si="1155"/>
        <v>0.45</v>
      </c>
      <c r="AO1002" s="174">
        <f t="shared" si="1155"/>
        <v>0.02</v>
      </c>
      <c r="AP1002" s="174">
        <f t="shared" si="1155"/>
        <v>0</v>
      </c>
      <c r="AQ1002" s="174">
        <f t="shared" si="1155"/>
        <v>0.01</v>
      </c>
      <c r="AR1002" s="174">
        <f t="shared" si="1155"/>
        <v>0.25</v>
      </c>
      <c r="AS1002" s="174">
        <f t="shared" si="1155"/>
        <v>0.08</v>
      </c>
      <c r="AT1002" s="174">
        <f t="shared" si="1155"/>
        <v>0</v>
      </c>
      <c r="AU1002" s="174">
        <f t="shared" si="1155"/>
        <v>0</v>
      </c>
      <c r="AV1002" s="175">
        <f t="shared" si="1119"/>
        <v>1</v>
      </c>
      <c r="AW1002" s="176" t="e">
        <f>#REF!/1000</f>
        <v>#REF!</v>
      </c>
      <c r="AX1002" s="176" t="e">
        <f>#REF!/1000</f>
        <v>#REF!</v>
      </c>
      <c r="AY1002" s="176" t="e">
        <f>#REF!/1000</f>
        <v>#REF!</v>
      </c>
      <c r="AZ1002" s="176" t="e">
        <f>#REF!/1000</f>
        <v>#REF!</v>
      </c>
      <c r="BA1002" s="176" t="e">
        <f>#REF!/1000</f>
        <v>#REF!</v>
      </c>
      <c r="BB1002" s="176" t="e">
        <f>#REF!/1000</f>
        <v>#REF!</v>
      </c>
      <c r="BC1002" s="176" t="e">
        <f>#REF!/1000</f>
        <v>#REF!</v>
      </c>
      <c r="BD1002" s="176" t="e">
        <f>#REF!/1000</f>
        <v>#REF!</v>
      </c>
      <c r="BE1002" s="177" t="e">
        <f>#REF!/1000</f>
        <v>#REF!</v>
      </c>
      <c r="BF1002" s="177" t="e">
        <f>#REF!/1000</f>
        <v>#REF!</v>
      </c>
      <c r="BG1002" s="178" t="e">
        <f t="shared" si="1120"/>
        <v>#REF!</v>
      </c>
    </row>
    <row r="1003" ht="16" customHeight="1" spans="1:59">
      <c r="A1003" s="22">
        <v>997</v>
      </c>
      <c r="B1003" s="39" t="s">
        <v>2098</v>
      </c>
      <c r="C1003" s="68" t="s">
        <v>2099</v>
      </c>
      <c r="D1003" s="22">
        <v>130</v>
      </c>
      <c r="E1003" s="22">
        <v>1</v>
      </c>
      <c r="F1003" s="144">
        <v>83807</v>
      </c>
      <c r="G1003" s="144" t="s">
        <v>3704</v>
      </c>
      <c r="H1003" s="144" t="s">
        <v>3704</v>
      </c>
      <c r="I1003" s="144" t="s">
        <v>5321</v>
      </c>
      <c r="J1003" s="144" t="s">
        <v>5314</v>
      </c>
      <c r="K1003" s="144">
        <f t="shared" si="1110"/>
        <v>0.2</v>
      </c>
      <c r="L1003" s="157">
        <v>0.2</v>
      </c>
      <c r="M1003" s="171">
        <v>0.5</v>
      </c>
      <c r="N1003" s="171">
        <v>0.05</v>
      </c>
      <c r="O1003" s="171"/>
      <c r="P1003" s="171">
        <v>0.2</v>
      </c>
      <c r="Q1003" s="171"/>
      <c r="R1003" s="171"/>
      <c r="S1003" s="171">
        <v>0.1</v>
      </c>
      <c r="T1003" s="171">
        <v>0.15</v>
      </c>
      <c r="U1003" s="171"/>
      <c r="V1003" s="171"/>
      <c r="W1003" s="22">
        <v>1</v>
      </c>
      <c r="X1003" s="29">
        <v>1022.69</v>
      </c>
      <c r="Y1003" s="29">
        <v>1022.69</v>
      </c>
      <c r="Z1003" s="36">
        <v>487.3</v>
      </c>
      <c r="AA1003" s="36">
        <f t="shared" si="1111"/>
        <v>1</v>
      </c>
      <c r="AB1003" s="29"/>
      <c r="AC1003" s="29" t="e">
        <f t="shared" si="1112"/>
        <v>#REF!</v>
      </c>
      <c r="AD1003" s="29" t="e">
        <f t="shared" si="1113"/>
        <v>#REF!</v>
      </c>
      <c r="AE1003" s="172" t="e">
        <f t="shared" si="1114"/>
        <v>#REF!</v>
      </c>
      <c r="AF1003" s="28"/>
      <c r="AG1003" s="24">
        <v>0.2</v>
      </c>
      <c r="AH1003" s="173">
        <f t="shared" si="1115"/>
        <v>1</v>
      </c>
      <c r="AI1003" s="173"/>
      <c r="AJ1003" s="173">
        <f t="shared" si="1116"/>
        <v>-0.8</v>
      </c>
      <c r="AK1003" s="134">
        <f t="shared" si="1117"/>
        <v>0.2</v>
      </c>
      <c r="AL1003" s="174">
        <f t="shared" ref="AL1003:AU1003" si="1156">M1003</f>
        <v>0.5</v>
      </c>
      <c r="AM1003" s="174">
        <f t="shared" si="1156"/>
        <v>0.05</v>
      </c>
      <c r="AN1003" s="174">
        <f t="shared" si="1156"/>
        <v>0</v>
      </c>
      <c r="AO1003" s="174">
        <f t="shared" si="1156"/>
        <v>0.2</v>
      </c>
      <c r="AP1003" s="174">
        <f t="shared" si="1156"/>
        <v>0</v>
      </c>
      <c r="AQ1003" s="174">
        <f t="shared" si="1156"/>
        <v>0</v>
      </c>
      <c r="AR1003" s="174">
        <f t="shared" si="1156"/>
        <v>0.1</v>
      </c>
      <c r="AS1003" s="174">
        <f t="shared" si="1156"/>
        <v>0.15</v>
      </c>
      <c r="AT1003" s="174">
        <f t="shared" si="1156"/>
        <v>0</v>
      </c>
      <c r="AU1003" s="174">
        <f t="shared" si="1156"/>
        <v>0</v>
      </c>
      <c r="AV1003" s="175">
        <f t="shared" si="1119"/>
        <v>1</v>
      </c>
      <c r="AW1003" s="176" t="e">
        <f>#REF!/1000</f>
        <v>#REF!</v>
      </c>
      <c r="AX1003" s="176" t="e">
        <f>#REF!/1000</f>
        <v>#REF!</v>
      </c>
      <c r="AY1003" s="176" t="e">
        <f>#REF!/1000</f>
        <v>#REF!</v>
      </c>
      <c r="AZ1003" s="176" t="e">
        <f>#REF!/1000</f>
        <v>#REF!</v>
      </c>
      <c r="BA1003" s="176" t="e">
        <f>#REF!/1000</f>
        <v>#REF!</v>
      </c>
      <c r="BB1003" s="176" t="e">
        <f>#REF!/1000</f>
        <v>#REF!</v>
      </c>
      <c r="BC1003" s="176" t="e">
        <f>#REF!/1000</f>
        <v>#REF!</v>
      </c>
      <c r="BD1003" s="176" t="e">
        <f>#REF!/1000</f>
        <v>#REF!</v>
      </c>
      <c r="BE1003" s="177" t="e">
        <f>#REF!/1000</f>
        <v>#REF!</v>
      </c>
      <c r="BF1003" s="177" t="e">
        <f>#REF!/1000</f>
        <v>#REF!</v>
      </c>
      <c r="BG1003" s="178" t="e">
        <f t="shared" si="1120"/>
        <v>#REF!</v>
      </c>
    </row>
    <row r="1004" ht="16" customHeight="1" spans="1:59">
      <c r="A1004" s="22">
        <v>998</v>
      </c>
      <c r="B1004" s="39" t="s">
        <v>6899</v>
      </c>
      <c r="C1004" s="68" t="s">
        <v>6900</v>
      </c>
      <c r="D1004" s="22">
        <v>130</v>
      </c>
      <c r="E1004" s="22">
        <v>1</v>
      </c>
      <c r="F1004" s="144">
        <v>84468</v>
      </c>
      <c r="G1004" s="144" t="s">
        <v>3704</v>
      </c>
      <c r="H1004" s="144" t="s">
        <v>3704</v>
      </c>
      <c r="I1004" s="144" t="s">
        <v>5321</v>
      </c>
      <c r="J1004" s="144" t="s">
        <v>5314</v>
      </c>
      <c r="K1004" s="144">
        <f t="shared" si="1110"/>
        <v>1</v>
      </c>
      <c r="L1004" s="157">
        <v>1</v>
      </c>
      <c r="M1004" s="171">
        <v>0.04</v>
      </c>
      <c r="N1004" s="171">
        <v>0.15</v>
      </c>
      <c r="O1004" s="171">
        <v>0.45</v>
      </c>
      <c r="P1004" s="171">
        <v>0.02</v>
      </c>
      <c r="Q1004" s="171"/>
      <c r="R1004" s="171">
        <v>0.01</v>
      </c>
      <c r="S1004" s="171">
        <v>0.25</v>
      </c>
      <c r="T1004" s="171">
        <v>0.08</v>
      </c>
      <c r="U1004" s="171"/>
      <c r="V1004" s="171"/>
      <c r="W1004" s="22">
        <v>1</v>
      </c>
      <c r="X1004" s="29">
        <v>1017.59</v>
      </c>
      <c r="Y1004" s="29">
        <v>1017.59</v>
      </c>
      <c r="Z1004" s="36">
        <v>176.17</v>
      </c>
      <c r="AA1004" s="36">
        <f t="shared" si="1111"/>
        <v>1</v>
      </c>
      <c r="AB1004" s="29"/>
      <c r="AC1004" s="29" t="e">
        <f t="shared" si="1112"/>
        <v>#REF!</v>
      </c>
      <c r="AD1004" s="29" t="e">
        <f t="shared" si="1113"/>
        <v>#REF!</v>
      </c>
      <c r="AE1004" s="172" t="e">
        <f t="shared" si="1114"/>
        <v>#REF!</v>
      </c>
      <c r="AF1004" s="28"/>
      <c r="AG1004" s="24">
        <v>3</v>
      </c>
      <c r="AH1004" s="173">
        <f t="shared" si="1115"/>
        <v>1</v>
      </c>
      <c r="AI1004" s="173"/>
      <c r="AJ1004" s="173">
        <f t="shared" si="1116"/>
        <v>2</v>
      </c>
      <c r="AK1004" s="134">
        <f t="shared" si="1117"/>
        <v>1</v>
      </c>
      <c r="AL1004" s="174">
        <f t="shared" ref="AL1004:AU1004" si="1157">M1004</f>
        <v>0.04</v>
      </c>
      <c r="AM1004" s="174">
        <f t="shared" si="1157"/>
        <v>0.15</v>
      </c>
      <c r="AN1004" s="174">
        <f t="shared" si="1157"/>
        <v>0.45</v>
      </c>
      <c r="AO1004" s="174">
        <f t="shared" si="1157"/>
        <v>0.02</v>
      </c>
      <c r="AP1004" s="174">
        <f t="shared" si="1157"/>
        <v>0</v>
      </c>
      <c r="AQ1004" s="174">
        <f t="shared" si="1157"/>
        <v>0.01</v>
      </c>
      <c r="AR1004" s="174">
        <f t="shared" si="1157"/>
        <v>0.25</v>
      </c>
      <c r="AS1004" s="174">
        <f t="shared" si="1157"/>
        <v>0.08</v>
      </c>
      <c r="AT1004" s="174">
        <f t="shared" si="1157"/>
        <v>0</v>
      </c>
      <c r="AU1004" s="174">
        <f t="shared" si="1157"/>
        <v>0</v>
      </c>
      <c r="AV1004" s="175">
        <f t="shared" si="1119"/>
        <v>1</v>
      </c>
      <c r="AW1004" s="176" t="e">
        <f>#REF!/1000</f>
        <v>#REF!</v>
      </c>
      <c r="AX1004" s="176" t="e">
        <f>#REF!/1000</f>
        <v>#REF!</v>
      </c>
      <c r="AY1004" s="176" t="e">
        <f>#REF!/1000</f>
        <v>#REF!</v>
      </c>
      <c r="AZ1004" s="176" t="e">
        <f>#REF!/1000</f>
        <v>#REF!</v>
      </c>
      <c r="BA1004" s="176" t="e">
        <f>#REF!/1000</f>
        <v>#REF!</v>
      </c>
      <c r="BB1004" s="176" t="e">
        <f>#REF!/1000</f>
        <v>#REF!</v>
      </c>
      <c r="BC1004" s="176" t="e">
        <f>#REF!/1000</f>
        <v>#REF!</v>
      </c>
      <c r="BD1004" s="176" t="e">
        <f>#REF!/1000</f>
        <v>#REF!</v>
      </c>
      <c r="BE1004" s="177" t="e">
        <f>#REF!/1000</f>
        <v>#REF!</v>
      </c>
      <c r="BF1004" s="177" t="e">
        <f>#REF!/1000</f>
        <v>#REF!</v>
      </c>
      <c r="BG1004" s="178" t="e">
        <f t="shared" si="1120"/>
        <v>#REF!</v>
      </c>
    </row>
    <row r="1005" ht="16" customHeight="1" spans="1:59">
      <c r="A1005" s="22">
        <v>999</v>
      </c>
      <c r="B1005" s="39" t="s">
        <v>6901</v>
      </c>
      <c r="C1005" s="68" t="s">
        <v>6902</v>
      </c>
      <c r="D1005" s="22">
        <v>197</v>
      </c>
      <c r="E1005" s="22">
        <v>1</v>
      </c>
      <c r="F1005" s="144">
        <v>85064</v>
      </c>
      <c r="G1005" s="144" t="s">
        <v>3704</v>
      </c>
      <c r="H1005" s="144" t="s">
        <v>3704</v>
      </c>
      <c r="I1005" s="144" t="s">
        <v>5321</v>
      </c>
      <c r="J1005" s="144" t="s">
        <v>5314</v>
      </c>
      <c r="K1005" s="144">
        <f t="shared" si="1110"/>
        <v>0.5</v>
      </c>
      <c r="L1005" s="157">
        <v>0.5</v>
      </c>
      <c r="M1005" s="171"/>
      <c r="N1005" s="171">
        <v>0.7</v>
      </c>
      <c r="O1005" s="171">
        <v>0.24</v>
      </c>
      <c r="P1005" s="171"/>
      <c r="Q1005" s="171"/>
      <c r="R1005" s="171"/>
      <c r="S1005" s="171">
        <v>0.06</v>
      </c>
      <c r="T1005" s="171"/>
      <c r="U1005" s="171"/>
      <c r="V1005" s="171"/>
      <c r="W1005" s="22">
        <v>1</v>
      </c>
      <c r="X1005" s="29">
        <v>1013.86</v>
      </c>
      <c r="Y1005" s="29">
        <v>1013.86</v>
      </c>
      <c r="Z1005" s="36">
        <v>487.3</v>
      </c>
      <c r="AA1005" s="36">
        <f t="shared" si="1111"/>
        <v>1</v>
      </c>
      <c r="AB1005" s="29"/>
      <c r="AC1005" s="29" t="e">
        <f t="shared" si="1112"/>
        <v>#REF!</v>
      </c>
      <c r="AD1005" s="29" t="e">
        <f t="shared" si="1113"/>
        <v>#REF!</v>
      </c>
      <c r="AE1005" s="172" t="e">
        <f t="shared" si="1114"/>
        <v>#REF!</v>
      </c>
      <c r="AF1005" s="28"/>
      <c r="AG1005" s="24">
        <v>0.5</v>
      </c>
      <c r="AH1005" s="173">
        <f t="shared" si="1115"/>
        <v>1</v>
      </c>
      <c r="AI1005" s="173"/>
      <c r="AJ1005" s="173">
        <f t="shared" si="1116"/>
        <v>-0.5</v>
      </c>
      <c r="AK1005" s="134">
        <f t="shared" si="1117"/>
        <v>0.5</v>
      </c>
      <c r="AL1005" s="174">
        <f t="shared" ref="AL1005:AU1005" si="1158">M1005</f>
        <v>0</v>
      </c>
      <c r="AM1005" s="174">
        <f t="shared" si="1158"/>
        <v>0.7</v>
      </c>
      <c r="AN1005" s="174">
        <f t="shared" si="1158"/>
        <v>0.24</v>
      </c>
      <c r="AO1005" s="174">
        <f t="shared" si="1158"/>
        <v>0</v>
      </c>
      <c r="AP1005" s="174">
        <f t="shared" si="1158"/>
        <v>0</v>
      </c>
      <c r="AQ1005" s="174">
        <f t="shared" si="1158"/>
        <v>0</v>
      </c>
      <c r="AR1005" s="174">
        <f t="shared" si="1158"/>
        <v>0.06</v>
      </c>
      <c r="AS1005" s="174">
        <f t="shared" si="1158"/>
        <v>0</v>
      </c>
      <c r="AT1005" s="174">
        <f t="shared" si="1158"/>
        <v>0</v>
      </c>
      <c r="AU1005" s="174">
        <f t="shared" si="1158"/>
        <v>0</v>
      </c>
      <c r="AV1005" s="175">
        <f t="shared" si="1119"/>
        <v>1</v>
      </c>
      <c r="AW1005" s="176" t="e">
        <f>#REF!/1000</f>
        <v>#REF!</v>
      </c>
      <c r="AX1005" s="176" t="e">
        <f>#REF!/1000</f>
        <v>#REF!</v>
      </c>
      <c r="AY1005" s="176" t="e">
        <f>#REF!/1000</f>
        <v>#REF!</v>
      </c>
      <c r="AZ1005" s="176" t="e">
        <f>#REF!/1000</f>
        <v>#REF!</v>
      </c>
      <c r="BA1005" s="176" t="e">
        <f>#REF!/1000</f>
        <v>#REF!</v>
      </c>
      <c r="BB1005" s="176" t="e">
        <f>#REF!/1000</f>
        <v>#REF!</v>
      </c>
      <c r="BC1005" s="176" t="e">
        <f>#REF!/1000</f>
        <v>#REF!</v>
      </c>
      <c r="BD1005" s="176" t="e">
        <f>#REF!/1000</f>
        <v>#REF!</v>
      </c>
      <c r="BE1005" s="177" t="e">
        <f>#REF!/1000</f>
        <v>#REF!</v>
      </c>
      <c r="BF1005" s="177" t="e">
        <f>#REF!/1000</f>
        <v>#REF!</v>
      </c>
      <c r="BG1005" s="178" t="e">
        <f t="shared" si="1120"/>
        <v>#REF!</v>
      </c>
    </row>
    <row r="1006" ht="16" customHeight="1" spans="1:59">
      <c r="A1006" s="22">
        <v>1000</v>
      </c>
      <c r="B1006" s="39" t="s">
        <v>986</v>
      </c>
      <c r="C1006" s="68" t="s">
        <v>987</v>
      </c>
      <c r="D1006" s="22">
        <v>178</v>
      </c>
      <c r="E1006" s="22">
        <v>4</v>
      </c>
      <c r="F1006" s="144">
        <v>85046</v>
      </c>
      <c r="G1006" s="144" t="s">
        <v>3704</v>
      </c>
      <c r="H1006" s="144" t="s">
        <v>3704</v>
      </c>
      <c r="I1006" s="144" t="s">
        <v>5321</v>
      </c>
      <c r="J1006" s="144" t="s">
        <v>5314</v>
      </c>
      <c r="K1006" s="144">
        <f t="shared" si="1110"/>
        <v>0.75</v>
      </c>
      <c r="L1006" s="157">
        <v>3</v>
      </c>
      <c r="M1006" s="171"/>
      <c r="N1006" s="171">
        <v>0.2</v>
      </c>
      <c r="O1006" s="171">
        <v>0.2</v>
      </c>
      <c r="P1006" s="171">
        <v>0.1</v>
      </c>
      <c r="Q1006" s="171"/>
      <c r="R1006" s="171">
        <v>0.35</v>
      </c>
      <c r="S1006" s="171">
        <v>0.05</v>
      </c>
      <c r="T1006" s="171">
        <v>0.1</v>
      </c>
      <c r="U1006" s="171"/>
      <c r="V1006" s="171"/>
      <c r="W1006" s="22">
        <v>4</v>
      </c>
      <c r="X1006" s="29">
        <v>1003.9375</v>
      </c>
      <c r="Y1006" s="29">
        <v>4015.75</v>
      </c>
      <c r="Z1006" s="36">
        <v>1949.2</v>
      </c>
      <c r="AA1006" s="36">
        <f t="shared" si="1111"/>
        <v>4</v>
      </c>
      <c r="AB1006" s="29"/>
      <c r="AC1006" s="29" t="e">
        <f t="shared" si="1112"/>
        <v>#REF!</v>
      </c>
      <c r="AD1006" s="29" t="e">
        <f t="shared" si="1113"/>
        <v>#REF!</v>
      </c>
      <c r="AE1006" s="172" t="e">
        <f t="shared" si="1114"/>
        <v>#REF!</v>
      </c>
      <c r="AF1006" s="28"/>
      <c r="AG1006" s="24">
        <v>3</v>
      </c>
      <c r="AH1006" s="173">
        <f t="shared" si="1115"/>
        <v>1</v>
      </c>
      <c r="AI1006" s="173"/>
      <c r="AJ1006" s="173">
        <f t="shared" si="1116"/>
        <v>2</v>
      </c>
      <c r="AK1006" s="134">
        <f t="shared" si="1117"/>
        <v>0.75</v>
      </c>
      <c r="AL1006" s="174">
        <f t="shared" ref="AL1006:AU1006" si="1159">M1006</f>
        <v>0</v>
      </c>
      <c r="AM1006" s="174">
        <f t="shared" si="1159"/>
        <v>0.2</v>
      </c>
      <c r="AN1006" s="174">
        <f t="shared" si="1159"/>
        <v>0.2</v>
      </c>
      <c r="AO1006" s="174">
        <f t="shared" si="1159"/>
        <v>0.1</v>
      </c>
      <c r="AP1006" s="174">
        <f t="shared" si="1159"/>
        <v>0</v>
      </c>
      <c r="AQ1006" s="174">
        <f t="shared" si="1159"/>
        <v>0.35</v>
      </c>
      <c r="AR1006" s="174">
        <f t="shared" si="1159"/>
        <v>0.05</v>
      </c>
      <c r="AS1006" s="174">
        <f t="shared" si="1159"/>
        <v>0.1</v>
      </c>
      <c r="AT1006" s="174">
        <f t="shared" si="1159"/>
        <v>0</v>
      </c>
      <c r="AU1006" s="174">
        <f t="shared" si="1159"/>
        <v>0</v>
      </c>
      <c r="AV1006" s="175">
        <f t="shared" si="1119"/>
        <v>1</v>
      </c>
      <c r="AW1006" s="176" t="e">
        <f>#REF!/1000</f>
        <v>#REF!</v>
      </c>
      <c r="AX1006" s="176" t="e">
        <f>#REF!/1000</f>
        <v>#REF!</v>
      </c>
      <c r="AY1006" s="176" t="e">
        <f>#REF!/1000</f>
        <v>#REF!</v>
      </c>
      <c r="AZ1006" s="176" t="e">
        <f>#REF!/1000</f>
        <v>#REF!</v>
      </c>
      <c r="BA1006" s="176" t="e">
        <f>#REF!/1000</f>
        <v>#REF!</v>
      </c>
      <c r="BB1006" s="176" t="e">
        <f>#REF!/1000</f>
        <v>#REF!</v>
      </c>
      <c r="BC1006" s="176" t="e">
        <f>#REF!/1000</f>
        <v>#REF!</v>
      </c>
      <c r="BD1006" s="176" t="e">
        <f>#REF!/1000</f>
        <v>#REF!</v>
      </c>
      <c r="BE1006" s="177" t="e">
        <f>#REF!/1000</f>
        <v>#REF!</v>
      </c>
      <c r="BF1006" s="177" t="e">
        <f>#REF!/1000</f>
        <v>#REF!</v>
      </c>
      <c r="BG1006" s="178" t="e">
        <f t="shared" si="1120"/>
        <v>#REF!</v>
      </c>
    </row>
    <row r="1007" ht="16" customHeight="1" spans="1:59">
      <c r="A1007" s="22">
        <v>1001</v>
      </c>
      <c r="B1007" s="39" t="s">
        <v>1786</v>
      </c>
      <c r="C1007" s="68" t="s">
        <v>1787</v>
      </c>
      <c r="D1007" s="22">
        <v>178</v>
      </c>
      <c r="E1007" s="22">
        <v>1</v>
      </c>
      <c r="F1007" s="144">
        <v>83808</v>
      </c>
      <c r="G1007" s="144" t="s">
        <v>3704</v>
      </c>
      <c r="H1007" s="144" t="s">
        <v>3704</v>
      </c>
      <c r="I1007" s="144" t="s">
        <v>5321</v>
      </c>
      <c r="J1007" s="144" t="s">
        <v>5314</v>
      </c>
      <c r="K1007" s="144">
        <f t="shared" si="1110"/>
        <v>0.5</v>
      </c>
      <c r="L1007" s="157">
        <v>0.5</v>
      </c>
      <c r="M1007" s="171">
        <v>0.493333333333333</v>
      </c>
      <c r="N1007" s="171">
        <v>0.0533333333333333</v>
      </c>
      <c r="O1007" s="171"/>
      <c r="P1007" s="171">
        <v>0.22</v>
      </c>
      <c r="Q1007" s="171"/>
      <c r="R1007" s="171"/>
      <c r="S1007" s="171">
        <v>0.1</v>
      </c>
      <c r="T1007" s="171">
        <v>0.133333333333333</v>
      </c>
      <c r="U1007" s="171"/>
      <c r="V1007" s="171"/>
      <c r="W1007" s="22">
        <v>1</v>
      </c>
      <c r="X1007" s="29">
        <v>991.39</v>
      </c>
      <c r="Y1007" s="29">
        <v>991.39</v>
      </c>
      <c r="Z1007" s="36">
        <v>194.92</v>
      </c>
      <c r="AA1007" s="36">
        <f t="shared" si="1111"/>
        <v>1</v>
      </c>
      <c r="AB1007" s="29"/>
      <c r="AC1007" s="29" t="e">
        <f t="shared" si="1112"/>
        <v>#REF!</v>
      </c>
      <c r="AD1007" s="29" t="e">
        <f t="shared" si="1113"/>
        <v>#REF!</v>
      </c>
      <c r="AE1007" s="172" t="e">
        <f t="shared" si="1114"/>
        <v>#REF!</v>
      </c>
      <c r="AF1007" s="28"/>
      <c r="AG1007" s="24">
        <v>1.5</v>
      </c>
      <c r="AH1007" s="173">
        <f t="shared" si="1115"/>
        <v>0.999999999999999</v>
      </c>
      <c r="AI1007" s="173"/>
      <c r="AJ1007" s="173">
        <f t="shared" si="1116"/>
        <v>0.500000000000001</v>
      </c>
      <c r="AK1007" s="134">
        <f t="shared" si="1117"/>
        <v>0.5</v>
      </c>
      <c r="AL1007" s="174">
        <f t="shared" ref="AL1007:AU1007" si="1160">M1007</f>
        <v>0.493333333333333</v>
      </c>
      <c r="AM1007" s="174">
        <f t="shared" si="1160"/>
        <v>0.0533333333333333</v>
      </c>
      <c r="AN1007" s="174">
        <f t="shared" si="1160"/>
        <v>0</v>
      </c>
      <c r="AO1007" s="174">
        <f t="shared" si="1160"/>
        <v>0.22</v>
      </c>
      <c r="AP1007" s="174">
        <f t="shared" si="1160"/>
        <v>0</v>
      </c>
      <c r="AQ1007" s="174">
        <f t="shared" si="1160"/>
        <v>0</v>
      </c>
      <c r="AR1007" s="174">
        <f t="shared" si="1160"/>
        <v>0.1</v>
      </c>
      <c r="AS1007" s="174">
        <f t="shared" si="1160"/>
        <v>0.133333333333333</v>
      </c>
      <c r="AT1007" s="174">
        <f t="shared" si="1160"/>
        <v>0</v>
      </c>
      <c r="AU1007" s="174">
        <f t="shared" si="1160"/>
        <v>0</v>
      </c>
      <c r="AV1007" s="175">
        <f t="shared" si="1119"/>
        <v>0.999999999999999</v>
      </c>
      <c r="AW1007" s="176" t="e">
        <f>#REF!/1000</f>
        <v>#REF!</v>
      </c>
      <c r="AX1007" s="176" t="e">
        <f>#REF!/1000</f>
        <v>#REF!</v>
      </c>
      <c r="AY1007" s="176" t="e">
        <f>#REF!/1000</f>
        <v>#REF!</v>
      </c>
      <c r="AZ1007" s="176" t="e">
        <f>#REF!/1000</f>
        <v>#REF!</v>
      </c>
      <c r="BA1007" s="176" t="e">
        <f>#REF!/1000</f>
        <v>#REF!</v>
      </c>
      <c r="BB1007" s="176" t="e">
        <f>#REF!/1000</f>
        <v>#REF!</v>
      </c>
      <c r="BC1007" s="176" t="e">
        <f>#REF!/1000</f>
        <v>#REF!</v>
      </c>
      <c r="BD1007" s="176" t="e">
        <f>#REF!/1000</f>
        <v>#REF!</v>
      </c>
      <c r="BE1007" s="177" t="e">
        <f>#REF!/1000</f>
        <v>#REF!</v>
      </c>
      <c r="BF1007" s="177" t="e">
        <f>#REF!/1000</f>
        <v>#REF!</v>
      </c>
      <c r="BG1007" s="178" t="e">
        <f t="shared" si="1120"/>
        <v>#REF!</v>
      </c>
    </row>
    <row r="1008" ht="16" customHeight="1" spans="1:59">
      <c r="A1008" s="22">
        <v>1002</v>
      </c>
      <c r="B1008" s="39" t="s">
        <v>6903</v>
      </c>
      <c r="C1008" s="68" t="s">
        <v>6904</v>
      </c>
      <c r="D1008" s="22">
        <v>121</v>
      </c>
      <c r="E1008" s="22">
        <v>1</v>
      </c>
      <c r="F1008" s="144">
        <v>83950</v>
      </c>
      <c r="G1008" s="144" t="s">
        <v>3704</v>
      </c>
      <c r="H1008" s="144" t="s">
        <v>3704</v>
      </c>
      <c r="I1008" s="144" t="s">
        <v>5321</v>
      </c>
      <c r="J1008" s="144" t="s">
        <v>5314</v>
      </c>
      <c r="K1008" s="144">
        <f t="shared" si="1110"/>
        <v>15</v>
      </c>
      <c r="L1008" s="157">
        <v>15</v>
      </c>
      <c r="M1008" s="171"/>
      <c r="N1008" s="171">
        <v>0.18</v>
      </c>
      <c r="O1008" s="171">
        <v>0.6</v>
      </c>
      <c r="P1008" s="171"/>
      <c r="Q1008" s="171"/>
      <c r="R1008" s="171">
        <v>0.05</v>
      </c>
      <c r="S1008" s="171">
        <v>0.1</v>
      </c>
      <c r="T1008" s="171">
        <v>0.07</v>
      </c>
      <c r="U1008" s="171"/>
      <c r="V1008" s="171"/>
      <c r="W1008" s="22">
        <v>1</v>
      </c>
      <c r="X1008" s="29">
        <v>986.54</v>
      </c>
      <c r="Y1008" s="29">
        <v>986.54</v>
      </c>
      <c r="Z1008" s="36">
        <v>194.92</v>
      </c>
      <c r="AA1008" s="36">
        <f t="shared" si="1111"/>
        <v>1</v>
      </c>
      <c r="AB1008" s="29"/>
      <c r="AC1008" s="29" t="e">
        <f t="shared" si="1112"/>
        <v>#REF!</v>
      </c>
      <c r="AD1008" s="29" t="e">
        <f t="shared" si="1113"/>
        <v>#REF!</v>
      </c>
      <c r="AE1008" s="172" t="e">
        <f t="shared" si="1114"/>
        <v>#REF!</v>
      </c>
      <c r="AF1008" s="28"/>
      <c r="AG1008" s="24">
        <v>15</v>
      </c>
      <c r="AH1008" s="173">
        <f t="shared" si="1115"/>
        <v>1</v>
      </c>
      <c r="AI1008" s="173"/>
      <c r="AJ1008" s="173">
        <f t="shared" si="1116"/>
        <v>14</v>
      </c>
      <c r="AK1008" s="134">
        <f t="shared" si="1117"/>
        <v>15</v>
      </c>
      <c r="AL1008" s="174">
        <f t="shared" ref="AL1008:AU1008" si="1161">M1008</f>
        <v>0</v>
      </c>
      <c r="AM1008" s="174">
        <f t="shared" si="1161"/>
        <v>0.18</v>
      </c>
      <c r="AN1008" s="174">
        <f t="shared" si="1161"/>
        <v>0.6</v>
      </c>
      <c r="AO1008" s="174">
        <f t="shared" si="1161"/>
        <v>0</v>
      </c>
      <c r="AP1008" s="174">
        <f t="shared" si="1161"/>
        <v>0</v>
      </c>
      <c r="AQ1008" s="174">
        <f t="shared" si="1161"/>
        <v>0.05</v>
      </c>
      <c r="AR1008" s="174">
        <f t="shared" si="1161"/>
        <v>0.1</v>
      </c>
      <c r="AS1008" s="174">
        <f t="shared" si="1161"/>
        <v>0.07</v>
      </c>
      <c r="AT1008" s="174">
        <f t="shared" si="1161"/>
        <v>0</v>
      </c>
      <c r="AU1008" s="174">
        <f t="shared" si="1161"/>
        <v>0</v>
      </c>
      <c r="AV1008" s="175">
        <f t="shared" si="1119"/>
        <v>1</v>
      </c>
      <c r="AW1008" s="176" t="e">
        <f>#REF!/1000</f>
        <v>#REF!</v>
      </c>
      <c r="AX1008" s="176" t="e">
        <f>#REF!/1000</f>
        <v>#REF!</v>
      </c>
      <c r="AY1008" s="176" t="e">
        <f>#REF!/1000</f>
        <v>#REF!</v>
      </c>
      <c r="AZ1008" s="176" t="e">
        <f>#REF!/1000</f>
        <v>#REF!</v>
      </c>
      <c r="BA1008" s="176" t="e">
        <f>#REF!/1000</f>
        <v>#REF!</v>
      </c>
      <c r="BB1008" s="176" t="e">
        <f>#REF!/1000</f>
        <v>#REF!</v>
      </c>
      <c r="BC1008" s="176" t="e">
        <f>#REF!/1000</f>
        <v>#REF!</v>
      </c>
      <c r="BD1008" s="176" t="e">
        <f>#REF!/1000</f>
        <v>#REF!</v>
      </c>
      <c r="BE1008" s="177" t="e">
        <f>#REF!/1000</f>
        <v>#REF!</v>
      </c>
      <c r="BF1008" s="177" t="e">
        <f>#REF!/1000</f>
        <v>#REF!</v>
      </c>
      <c r="BG1008" s="178" t="e">
        <f t="shared" si="1120"/>
        <v>#REF!</v>
      </c>
    </row>
    <row r="1009" ht="16" customHeight="1" spans="1:59">
      <c r="A1009" s="22">
        <v>1003</v>
      </c>
      <c r="B1009" s="39" t="s">
        <v>1063</v>
      </c>
      <c r="C1009" s="68" t="s">
        <v>1064</v>
      </c>
      <c r="D1009" s="22">
        <v>178</v>
      </c>
      <c r="E1009" s="22">
        <v>2</v>
      </c>
      <c r="F1009" s="144">
        <v>85077</v>
      </c>
      <c r="G1009" s="144" t="s">
        <v>3704</v>
      </c>
      <c r="H1009" s="144" t="s">
        <v>3704</v>
      </c>
      <c r="I1009" s="144" t="s">
        <v>5321</v>
      </c>
      <c r="J1009" s="144" t="s">
        <v>5314</v>
      </c>
      <c r="K1009" s="144">
        <f t="shared" si="1110"/>
        <v>1</v>
      </c>
      <c r="L1009" s="157">
        <v>2</v>
      </c>
      <c r="M1009" s="171">
        <v>0.5</v>
      </c>
      <c r="N1009" s="171">
        <v>0.05</v>
      </c>
      <c r="O1009" s="171"/>
      <c r="P1009" s="171">
        <v>0.22</v>
      </c>
      <c r="Q1009" s="171"/>
      <c r="R1009" s="171"/>
      <c r="S1009" s="171">
        <v>0.1</v>
      </c>
      <c r="T1009" s="171">
        <v>0.13</v>
      </c>
      <c r="U1009" s="171"/>
      <c r="V1009" s="171"/>
      <c r="W1009" s="22">
        <v>2</v>
      </c>
      <c r="X1009" s="29">
        <v>942.54</v>
      </c>
      <c r="Y1009" s="29">
        <v>1885.08</v>
      </c>
      <c r="Z1009" s="36">
        <v>389.84</v>
      </c>
      <c r="AA1009" s="36">
        <f t="shared" si="1111"/>
        <v>2</v>
      </c>
      <c r="AB1009" s="29"/>
      <c r="AC1009" s="29" t="e">
        <f t="shared" si="1112"/>
        <v>#REF!</v>
      </c>
      <c r="AD1009" s="29" t="e">
        <f t="shared" si="1113"/>
        <v>#REF!</v>
      </c>
      <c r="AE1009" s="172" t="e">
        <f t="shared" si="1114"/>
        <v>#REF!</v>
      </c>
      <c r="AF1009" s="28"/>
      <c r="AG1009" s="24">
        <v>2</v>
      </c>
      <c r="AH1009" s="173">
        <f t="shared" si="1115"/>
        <v>1</v>
      </c>
      <c r="AI1009" s="173"/>
      <c r="AJ1009" s="173">
        <f t="shared" si="1116"/>
        <v>1</v>
      </c>
      <c r="AK1009" s="134">
        <f t="shared" si="1117"/>
        <v>1</v>
      </c>
      <c r="AL1009" s="174">
        <f t="shared" ref="AL1009:AU1009" si="1162">M1009</f>
        <v>0.5</v>
      </c>
      <c r="AM1009" s="174">
        <f t="shared" si="1162"/>
        <v>0.05</v>
      </c>
      <c r="AN1009" s="174">
        <f t="shared" si="1162"/>
        <v>0</v>
      </c>
      <c r="AO1009" s="174">
        <f t="shared" si="1162"/>
        <v>0.22</v>
      </c>
      <c r="AP1009" s="174">
        <f t="shared" si="1162"/>
        <v>0</v>
      </c>
      <c r="AQ1009" s="174">
        <f t="shared" si="1162"/>
        <v>0</v>
      </c>
      <c r="AR1009" s="174">
        <f t="shared" si="1162"/>
        <v>0.1</v>
      </c>
      <c r="AS1009" s="174">
        <f t="shared" si="1162"/>
        <v>0.13</v>
      </c>
      <c r="AT1009" s="174">
        <f t="shared" si="1162"/>
        <v>0</v>
      </c>
      <c r="AU1009" s="174">
        <f t="shared" si="1162"/>
        <v>0</v>
      </c>
      <c r="AV1009" s="175">
        <f t="shared" si="1119"/>
        <v>1</v>
      </c>
      <c r="AW1009" s="176" t="e">
        <f>#REF!/1000</f>
        <v>#REF!</v>
      </c>
      <c r="AX1009" s="176" t="e">
        <f>#REF!/1000</f>
        <v>#REF!</v>
      </c>
      <c r="AY1009" s="176" t="e">
        <f>#REF!/1000</f>
        <v>#REF!</v>
      </c>
      <c r="AZ1009" s="176" t="e">
        <f>#REF!/1000</f>
        <v>#REF!</v>
      </c>
      <c r="BA1009" s="176" t="e">
        <f>#REF!/1000</f>
        <v>#REF!</v>
      </c>
      <c r="BB1009" s="176" t="e">
        <f>#REF!/1000</f>
        <v>#REF!</v>
      </c>
      <c r="BC1009" s="176" t="e">
        <f>#REF!/1000</f>
        <v>#REF!</v>
      </c>
      <c r="BD1009" s="176" t="e">
        <f>#REF!/1000</f>
        <v>#REF!</v>
      </c>
      <c r="BE1009" s="177" t="e">
        <f>#REF!/1000</f>
        <v>#REF!</v>
      </c>
      <c r="BF1009" s="177" t="e">
        <f>#REF!/1000</f>
        <v>#REF!</v>
      </c>
      <c r="BG1009" s="178" t="e">
        <f t="shared" si="1120"/>
        <v>#REF!</v>
      </c>
    </row>
    <row r="1010" ht="16" customHeight="1" spans="1:59">
      <c r="A1010" s="22">
        <v>1004</v>
      </c>
      <c r="B1010" s="39" t="s">
        <v>6905</v>
      </c>
      <c r="C1010" s="68" t="s">
        <v>6906</v>
      </c>
      <c r="D1010" s="22">
        <v>130</v>
      </c>
      <c r="E1010" s="22">
        <v>1</v>
      </c>
      <c r="F1010" s="144">
        <v>84473</v>
      </c>
      <c r="G1010" s="144" t="s">
        <v>3704</v>
      </c>
      <c r="H1010" s="144" t="s">
        <v>3704</v>
      </c>
      <c r="I1010" s="144" t="s">
        <v>5321</v>
      </c>
      <c r="J1010" s="144" t="s">
        <v>5314</v>
      </c>
      <c r="K1010" s="144">
        <f t="shared" si="1110"/>
        <v>2</v>
      </c>
      <c r="L1010" s="157">
        <v>2</v>
      </c>
      <c r="M1010" s="171">
        <v>0.5</v>
      </c>
      <c r="N1010" s="171">
        <v>0.05</v>
      </c>
      <c r="O1010" s="171"/>
      <c r="P1010" s="171">
        <v>0.22</v>
      </c>
      <c r="Q1010" s="171"/>
      <c r="R1010" s="171"/>
      <c r="S1010" s="171">
        <v>0.1</v>
      </c>
      <c r="T1010" s="171">
        <v>0.13</v>
      </c>
      <c r="U1010" s="171"/>
      <c r="V1010" s="171"/>
      <c r="W1010" s="22">
        <v>1</v>
      </c>
      <c r="X1010" s="29">
        <v>940.75</v>
      </c>
      <c r="Y1010" s="29">
        <v>940.75</v>
      </c>
      <c r="Z1010" s="36">
        <v>165.68</v>
      </c>
      <c r="AA1010" s="36">
        <f t="shared" si="1111"/>
        <v>1</v>
      </c>
      <c r="AB1010" s="29"/>
      <c r="AC1010" s="29" t="e">
        <f t="shared" si="1112"/>
        <v>#REF!</v>
      </c>
      <c r="AD1010" s="29" t="e">
        <f t="shared" si="1113"/>
        <v>#REF!</v>
      </c>
      <c r="AE1010" s="172" t="e">
        <f t="shared" si="1114"/>
        <v>#REF!</v>
      </c>
      <c r="AF1010" s="28"/>
      <c r="AG1010" s="24">
        <v>5</v>
      </c>
      <c r="AH1010" s="173">
        <f t="shared" si="1115"/>
        <v>1</v>
      </c>
      <c r="AI1010" s="173"/>
      <c r="AJ1010" s="173">
        <f t="shared" si="1116"/>
        <v>4</v>
      </c>
      <c r="AK1010" s="134">
        <f t="shared" si="1117"/>
        <v>2</v>
      </c>
      <c r="AL1010" s="174">
        <f t="shared" ref="AL1010:AU1010" si="1163">M1010</f>
        <v>0.5</v>
      </c>
      <c r="AM1010" s="174">
        <f t="shared" si="1163"/>
        <v>0.05</v>
      </c>
      <c r="AN1010" s="174">
        <f t="shared" si="1163"/>
        <v>0</v>
      </c>
      <c r="AO1010" s="174">
        <f t="shared" si="1163"/>
        <v>0.22</v>
      </c>
      <c r="AP1010" s="174">
        <f t="shared" si="1163"/>
        <v>0</v>
      </c>
      <c r="AQ1010" s="174">
        <f t="shared" si="1163"/>
        <v>0</v>
      </c>
      <c r="AR1010" s="174">
        <f t="shared" si="1163"/>
        <v>0.1</v>
      </c>
      <c r="AS1010" s="174">
        <f t="shared" si="1163"/>
        <v>0.13</v>
      </c>
      <c r="AT1010" s="174">
        <f t="shared" si="1163"/>
        <v>0</v>
      </c>
      <c r="AU1010" s="174">
        <f t="shared" si="1163"/>
        <v>0</v>
      </c>
      <c r="AV1010" s="175">
        <f t="shared" si="1119"/>
        <v>1</v>
      </c>
      <c r="AW1010" s="176" t="e">
        <f>#REF!/1000</f>
        <v>#REF!</v>
      </c>
      <c r="AX1010" s="176" t="e">
        <f>#REF!/1000</f>
        <v>#REF!</v>
      </c>
      <c r="AY1010" s="176" t="e">
        <f>#REF!/1000</f>
        <v>#REF!</v>
      </c>
      <c r="AZ1010" s="176" t="e">
        <f>#REF!/1000</f>
        <v>#REF!</v>
      </c>
      <c r="BA1010" s="176" t="e">
        <f>#REF!/1000</f>
        <v>#REF!</v>
      </c>
      <c r="BB1010" s="176" t="e">
        <f>#REF!/1000</f>
        <v>#REF!</v>
      </c>
      <c r="BC1010" s="176" t="e">
        <f>#REF!/1000</f>
        <v>#REF!</v>
      </c>
      <c r="BD1010" s="176" t="e">
        <f>#REF!/1000</f>
        <v>#REF!</v>
      </c>
      <c r="BE1010" s="177" t="e">
        <f>#REF!/1000</f>
        <v>#REF!</v>
      </c>
      <c r="BF1010" s="177" t="e">
        <f>#REF!/1000</f>
        <v>#REF!</v>
      </c>
      <c r="BG1010" s="178" t="e">
        <f t="shared" si="1120"/>
        <v>#REF!</v>
      </c>
    </row>
    <row r="1011" ht="16" customHeight="1" spans="1:59">
      <c r="A1011" s="22">
        <v>1005</v>
      </c>
      <c r="B1011" s="39" t="s">
        <v>2082</v>
      </c>
      <c r="C1011" s="68" t="s">
        <v>2083</v>
      </c>
      <c r="D1011" s="22">
        <v>130</v>
      </c>
      <c r="E1011" s="22">
        <v>1</v>
      </c>
      <c r="F1011" s="144">
        <v>84085</v>
      </c>
      <c r="G1011" s="144" t="s">
        <v>3704</v>
      </c>
      <c r="H1011" s="144" t="s">
        <v>3704</v>
      </c>
      <c r="I1011" s="144" t="s">
        <v>5321</v>
      </c>
      <c r="J1011" s="144" t="s">
        <v>5314</v>
      </c>
      <c r="K1011" s="144">
        <f t="shared" si="1110"/>
        <v>3</v>
      </c>
      <c r="L1011" s="157">
        <v>3</v>
      </c>
      <c r="M1011" s="171"/>
      <c r="N1011" s="171">
        <v>0.4</v>
      </c>
      <c r="O1011" s="171">
        <v>0.05</v>
      </c>
      <c r="P1011" s="171">
        <v>0.3</v>
      </c>
      <c r="Q1011" s="171"/>
      <c r="R1011" s="171">
        <v>0.1</v>
      </c>
      <c r="S1011" s="171">
        <v>0.15</v>
      </c>
      <c r="T1011" s="171"/>
      <c r="U1011" s="171"/>
      <c r="V1011" s="171"/>
      <c r="W1011" s="22">
        <v>1</v>
      </c>
      <c r="X1011" s="29">
        <v>909.23</v>
      </c>
      <c r="Y1011" s="29">
        <v>909.23</v>
      </c>
      <c r="Z1011" s="36">
        <v>156.59</v>
      </c>
      <c r="AA1011" s="36">
        <f t="shared" si="1111"/>
        <v>1</v>
      </c>
      <c r="AB1011" s="29"/>
      <c r="AC1011" s="29" t="e">
        <f t="shared" si="1112"/>
        <v>#REF!</v>
      </c>
      <c r="AD1011" s="29" t="e">
        <f t="shared" si="1113"/>
        <v>#REF!</v>
      </c>
      <c r="AE1011" s="172" t="e">
        <f t="shared" si="1114"/>
        <v>#REF!</v>
      </c>
      <c r="AF1011" s="28"/>
      <c r="AG1011" s="24">
        <v>3</v>
      </c>
      <c r="AH1011" s="173">
        <f t="shared" si="1115"/>
        <v>1</v>
      </c>
      <c r="AI1011" s="173"/>
      <c r="AJ1011" s="173">
        <f t="shared" si="1116"/>
        <v>2</v>
      </c>
      <c r="AK1011" s="134">
        <f t="shared" si="1117"/>
        <v>3</v>
      </c>
      <c r="AL1011" s="174">
        <f t="shared" ref="AL1011:AU1011" si="1164">M1011</f>
        <v>0</v>
      </c>
      <c r="AM1011" s="174">
        <f t="shared" si="1164"/>
        <v>0.4</v>
      </c>
      <c r="AN1011" s="174">
        <f t="shared" si="1164"/>
        <v>0.05</v>
      </c>
      <c r="AO1011" s="174">
        <f t="shared" si="1164"/>
        <v>0.3</v>
      </c>
      <c r="AP1011" s="174">
        <f t="shared" si="1164"/>
        <v>0</v>
      </c>
      <c r="AQ1011" s="174">
        <f t="shared" si="1164"/>
        <v>0.1</v>
      </c>
      <c r="AR1011" s="174">
        <f t="shared" si="1164"/>
        <v>0.15</v>
      </c>
      <c r="AS1011" s="174">
        <f t="shared" si="1164"/>
        <v>0</v>
      </c>
      <c r="AT1011" s="174">
        <f t="shared" si="1164"/>
        <v>0</v>
      </c>
      <c r="AU1011" s="174">
        <f t="shared" si="1164"/>
        <v>0</v>
      </c>
      <c r="AV1011" s="175">
        <f t="shared" si="1119"/>
        <v>1</v>
      </c>
      <c r="AW1011" s="176" t="e">
        <f>#REF!/1000</f>
        <v>#REF!</v>
      </c>
      <c r="AX1011" s="176" t="e">
        <f>#REF!/1000</f>
        <v>#REF!</v>
      </c>
      <c r="AY1011" s="176" t="e">
        <f>#REF!/1000</f>
        <v>#REF!</v>
      </c>
      <c r="AZ1011" s="176" t="e">
        <f>#REF!/1000</f>
        <v>#REF!</v>
      </c>
      <c r="BA1011" s="176" t="e">
        <f>#REF!/1000</f>
        <v>#REF!</v>
      </c>
      <c r="BB1011" s="176" t="e">
        <f>#REF!/1000</f>
        <v>#REF!</v>
      </c>
      <c r="BC1011" s="176" t="e">
        <f>#REF!/1000</f>
        <v>#REF!</v>
      </c>
      <c r="BD1011" s="176" t="e">
        <f>#REF!/1000</f>
        <v>#REF!</v>
      </c>
      <c r="BE1011" s="177" t="e">
        <f>#REF!/1000</f>
        <v>#REF!</v>
      </c>
      <c r="BF1011" s="177" t="e">
        <f>#REF!/1000</f>
        <v>#REF!</v>
      </c>
      <c r="BG1011" s="178" t="e">
        <f t="shared" si="1120"/>
        <v>#REF!</v>
      </c>
    </row>
    <row r="1012" ht="16" customHeight="1" spans="1:59">
      <c r="A1012" s="22">
        <v>1006</v>
      </c>
      <c r="B1012" s="39" t="s">
        <v>1191</v>
      </c>
      <c r="C1012" s="68" t="s">
        <v>1192</v>
      </c>
      <c r="D1012" s="22">
        <v>121</v>
      </c>
      <c r="E1012" s="22">
        <v>16</v>
      </c>
      <c r="F1012" s="144">
        <v>84898</v>
      </c>
      <c r="G1012" s="144" t="s">
        <v>3704</v>
      </c>
      <c r="H1012" s="144" t="s">
        <v>3704</v>
      </c>
      <c r="I1012" s="144" t="s">
        <v>5321</v>
      </c>
      <c r="J1012" s="144" t="s">
        <v>5314</v>
      </c>
      <c r="K1012" s="144">
        <f t="shared" si="1110"/>
        <v>0.3</v>
      </c>
      <c r="L1012" s="157">
        <v>4.8</v>
      </c>
      <c r="M1012" s="171">
        <v>0.04</v>
      </c>
      <c r="N1012" s="171">
        <v>0.15</v>
      </c>
      <c r="O1012" s="171">
        <v>0.45</v>
      </c>
      <c r="P1012" s="171">
        <v>0.02</v>
      </c>
      <c r="Q1012" s="171"/>
      <c r="R1012" s="171">
        <v>0.01</v>
      </c>
      <c r="S1012" s="171">
        <v>0.25</v>
      </c>
      <c r="T1012" s="171">
        <v>0.08</v>
      </c>
      <c r="U1012" s="171"/>
      <c r="V1012" s="171"/>
      <c r="W1012" s="22">
        <v>16</v>
      </c>
      <c r="X1012" s="29">
        <v>904.17625</v>
      </c>
      <c r="Y1012" s="29">
        <v>14466.82</v>
      </c>
      <c r="Z1012" s="36">
        <v>3118.72</v>
      </c>
      <c r="AA1012" s="36">
        <f t="shared" si="1111"/>
        <v>16</v>
      </c>
      <c r="AB1012" s="29"/>
      <c r="AC1012" s="29" t="e">
        <f t="shared" si="1112"/>
        <v>#REF!</v>
      </c>
      <c r="AD1012" s="29" t="e">
        <f t="shared" si="1113"/>
        <v>#REF!</v>
      </c>
      <c r="AE1012" s="172" t="e">
        <f t="shared" si="1114"/>
        <v>#REF!</v>
      </c>
      <c r="AF1012" s="28"/>
      <c r="AG1012" s="24">
        <v>3</v>
      </c>
      <c r="AH1012" s="173">
        <f t="shared" si="1115"/>
        <v>1</v>
      </c>
      <c r="AI1012" s="173"/>
      <c r="AJ1012" s="173">
        <f t="shared" si="1116"/>
        <v>2</v>
      </c>
      <c r="AK1012" s="134">
        <f t="shared" si="1117"/>
        <v>0.3</v>
      </c>
      <c r="AL1012" s="174">
        <f t="shared" ref="AL1012:AU1012" si="1165">M1012</f>
        <v>0.04</v>
      </c>
      <c r="AM1012" s="174">
        <f t="shared" si="1165"/>
        <v>0.15</v>
      </c>
      <c r="AN1012" s="174">
        <f t="shared" si="1165"/>
        <v>0.45</v>
      </c>
      <c r="AO1012" s="174">
        <f t="shared" si="1165"/>
        <v>0.02</v>
      </c>
      <c r="AP1012" s="174">
        <f t="shared" si="1165"/>
        <v>0</v>
      </c>
      <c r="AQ1012" s="174">
        <f t="shared" si="1165"/>
        <v>0.01</v>
      </c>
      <c r="AR1012" s="174">
        <f t="shared" si="1165"/>
        <v>0.25</v>
      </c>
      <c r="AS1012" s="174">
        <f t="shared" si="1165"/>
        <v>0.08</v>
      </c>
      <c r="AT1012" s="174">
        <f t="shared" si="1165"/>
        <v>0</v>
      </c>
      <c r="AU1012" s="174">
        <f t="shared" si="1165"/>
        <v>0</v>
      </c>
      <c r="AV1012" s="175">
        <f t="shared" si="1119"/>
        <v>1</v>
      </c>
      <c r="AW1012" s="176" t="e">
        <f>#REF!/1000</f>
        <v>#REF!</v>
      </c>
      <c r="AX1012" s="176" t="e">
        <f>#REF!/1000</f>
        <v>#REF!</v>
      </c>
      <c r="AY1012" s="176" t="e">
        <f>#REF!/1000</f>
        <v>#REF!</v>
      </c>
      <c r="AZ1012" s="176" t="e">
        <f>#REF!/1000</f>
        <v>#REF!</v>
      </c>
      <c r="BA1012" s="176" t="e">
        <f>#REF!/1000</f>
        <v>#REF!</v>
      </c>
      <c r="BB1012" s="176" t="e">
        <f>#REF!/1000</f>
        <v>#REF!</v>
      </c>
      <c r="BC1012" s="176" t="e">
        <f>#REF!/1000</f>
        <v>#REF!</v>
      </c>
      <c r="BD1012" s="176" t="e">
        <f>#REF!/1000</f>
        <v>#REF!</v>
      </c>
      <c r="BE1012" s="177" t="e">
        <f>#REF!/1000</f>
        <v>#REF!</v>
      </c>
      <c r="BF1012" s="177" t="e">
        <f>#REF!/1000</f>
        <v>#REF!</v>
      </c>
      <c r="BG1012" s="178" t="e">
        <f t="shared" si="1120"/>
        <v>#REF!</v>
      </c>
    </row>
    <row r="1013" ht="16" customHeight="1" spans="1:59">
      <c r="A1013" s="22">
        <v>1007</v>
      </c>
      <c r="B1013" s="39" t="s">
        <v>2231</v>
      </c>
      <c r="C1013" s="68" t="s">
        <v>2232</v>
      </c>
      <c r="D1013" s="22">
        <v>130</v>
      </c>
      <c r="E1013" s="22">
        <v>1</v>
      </c>
      <c r="F1013" s="144">
        <v>84119</v>
      </c>
      <c r="G1013" s="144" t="s">
        <v>3704</v>
      </c>
      <c r="H1013" s="144" t="s">
        <v>3704</v>
      </c>
      <c r="I1013" s="144" t="s">
        <v>5410</v>
      </c>
      <c r="J1013" s="144" t="s">
        <v>5314</v>
      </c>
      <c r="K1013" s="144">
        <f t="shared" si="1110"/>
        <v>3</v>
      </c>
      <c r="L1013" s="157">
        <v>3</v>
      </c>
      <c r="M1013" s="171">
        <v>0.04</v>
      </c>
      <c r="N1013" s="171">
        <v>0.15</v>
      </c>
      <c r="O1013" s="171">
        <v>0.45</v>
      </c>
      <c r="P1013" s="171">
        <v>0.02</v>
      </c>
      <c r="Q1013" s="171"/>
      <c r="R1013" s="171">
        <v>0.01</v>
      </c>
      <c r="S1013" s="171">
        <v>0.25</v>
      </c>
      <c r="T1013" s="171">
        <v>0.08</v>
      </c>
      <c r="U1013" s="171"/>
      <c r="V1013" s="171"/>
      <c r="W1013" s="22">
        <v>1</v>
      </c>
      <c r="X1013" s="29">
        <v>868.41</v>
      </c>
      <c r="Y1013" s="29">
        <v>868.41</v>
      </c>
      <c r="Z1013" s="36">
        <v>157.07</v>
      </c>
      <c r="AA1013" s="36">
        <f t="shared" si="1111"/>
        <v>1</v>
      </c>
      <c r="AB1013" s="29"/>
      <c r="AC1013" s="29" t="e">
        <f t="shared" si="1112"/>
        <v>#REF!</v>
      </c>
      <c r="AD1013" s="29" t="e">
        <f t="shared" si="1113"/>
        <v>#REF!</v>
      </c>
      <c r="AE1013" s="172" t="e">
        <f t="shared" si="1114"/>
        <v>#REF!</v>
      </c>
      <c r="AF1013" s="28"/>
      <c r="AG1013" s="24">
        <v>3</v>
      </c>
      <c r="AH1013" s="173">
        <f t="shared" si="1115"/>
        <v>1</v>
      </c>
      <c r="AI1013" s="173"/>
      <c r="AJ1013" s="173">
        <f t="shared" si="1116"/>
        <v>2</v>
      </c>
      <c r="AK1013" s="134">
        <f t="shared" si="1117"/>
        <v>3</v>
      </c>
      <c r="AL1013" s="174">
        <f t="shared" ref="AL1013:AU1013" si="1166">M1013</f>
        <v>0.04</v>
      </c>
      <c r="AM1013" s="174">
        <f t="shared" si="1166"/>
        <v>0.15</v>
      </c>
      <c r="AN1013" s="174">
        <f t="shared" si="1166"/>
        <v>0.45</v>
      </c>
      <c r="AO1013" s="174">
        <f t="shared" si="1166"/>
        <v>0.02</v>
      </c>
      <c r="AP1013" s="174">
        <f t="shared" si="1166"/>
        <v>0</v>
      </c>
      <c r="AQ1013" s="174">
        <f t="shared" si="1166"/>
        <v>0.01</v>
      </c>
      <c r="AR1013" s="174">
        <f t="shared" si="1166"/>
        <v>0.25</v>
      </c>
      <c r="AS1013" s="174">
        <f t="shared" si="1166"/>
        <v>0.08</v>
      </c>
      <c r="AT1013" s="174">
        <f t="shared" si="1166"/>
        <v>0</v>
      </c>
      <c r="AU1013" s="174">
        <f t="shared" si="1166"/>
        <v>0</v>
      </c>
      <c r="AV1013" s="175">
        <f t="shared" si="1119"/>
        <v>1</v>
      </c>
      <c r="AW1013" s="176" t="e">
        <f>#REF!/1000</f>
        <v>#REF!</v>
      </c>
      <c r="AX1013" s="176" t="e">
        <f>#REF!/1000</f>
        <v>#REF!</v>
      </c>
      <c r="AY1013" s="176" t="e">
        <f>#REF!/1000</f>
        <v>#REF!</v>
      </c>
      <c r="AZ1013" s="176" t="e">
        <f>#REF!/1000</f>
        <v>#REF!</v>
      </c>
      <c r="BA1013" s="176" t="e">
        <f>#REF!/1000</f>
        <v>#REF!</v>
      </c>
      <c r="BB1013" s="176" t="e">
        <f>#REF!/1000</f>
        <v>#REF!</v>
      </c>
      <c r="BC1013" s="176" t="e">
        <f>#REF!/1000</f>
        <v>#REF!</v>
      </c>
      <c r="BD1013" s="176" t="e">
        <f>#REF!/1000</f>
        <v>#REF!</v>
      </c>
      <c r="BE1013" s="177" t="e">
        <f>#REF!/1000</f>
        <v>#REF!</v>
      </c>
      <c r="BF1013" s="177" t="e">
        <f>#REF!/1000</f>
        <v>#REF!</v>
      </c>
      <c r="BG1013" s="178" t="e">
        <f t="shared" si="1120"/>
        <v>#REF!</v>
      </c>
    </row>
    <row r="1014" ht="16" customHeight="1" spans="1:59">
      <c r="A1014" s="22">
        <v>1008</v>
      </c>
      <c r="B1014" s="39" t="s">
        <v>6907</v>
      </c>
      <c r="C1014" s="68" t="s">
        <v>6908</v>
      </c>
      <c r="D1014" s="22">
        <v>130</v>
      </c>
      <c r="E1014" s="22">
        <v>1</v>
      </c>
      <c r="F1014" s="144">
        <v>84442</v>
      </c>
      <c r="G1014" s="144" t="s">
        <v>3704</v>
      </c>
      <c r="H1014" s="144" t="s">
        <v>3704</v>
      </c>
      <c r="I1014" s="144" t="s">
        <v>5321</v>
      </c>
      <c r="J1014" s="144" t="s">
        <v>5314</v>
      </c>
      <c r="K1014" s="144">
        <f t="shared" si="1110"/>
        <v>3</v>
      </c>
      <c r="L1014" s="157">
        <v>3</v>
      </c>
      <c r="M1014" s="171">
        <v>0.04</v>
      </c>
      <c r="N1014" s="171">
        <v>0.15</v>
      </c>
      <c r="O1014" s="171">
        <v>0.45</v>
      </c>
      <c r="P1014" s="171">
        <v>0.02</v>
      </c>
      <c r="Q1014" s="171"/>
      <c r="R1014" s="171">
        <v>0.01</v>
      </c>
      <c r="S1014" s="171">
        <v>0.25</v>
      </c>
      <c r="T1014" s="171">
        <v>0.08</v>
      </c>
      <c r="U1014" s="171"/>
      <c r="V1014" s="171"/>
      <c r="W1014" s="22">
        <v>1</v>
      </c>
      <c r="X1014" s="29">
        <v>863.91</v>
      </c>
      <c r="Y1014" s="29">
        <v>863.91</v>
      </c>
      <c r="Z1014" s="36">
        <v>155.94</v>
      </c>
      <c r="AA1014" s="36">
        <f t="shared" si="1111"/>
        <v>1</v>
      </c>
      <c r="AB1014" s="29"/>
      <c r="AC1014" s="29" t="e">
        <f t="shared" si="1112"/>
        <v>#REF!</v>
      </c>
      <c r="AD1014" s="29" t="e">
        <f t="shared" si="1113"/>
        <v>#REF!</v>
      </c>
      <c r="AE1014" s="172" t="e">
        <f t="shared" si="1114"/>
        <v>#REF!</v>
      </c>
      <c r="AF1014" s="28"/>
      <c r="AG1014" s="24">
        <v>3</v>
      </c>
      <c r="AH1014" s="173">
        <f t="shared" si="1115"/>
        <v>1</v>
      </c>
      <c r="AI1014" s="173"/>
      <c r="AJ1014" s="173">
        <f t="shared" si="1116"/>
        <v>2</v>
      </c>
      <c r="AK1014" s="134">
        <f t="shared" si="1117"/>
        <v>3</v>
      </c>
      <c r="AL1014" s="174">
        <f t="shared" ref="AL1014:AU1014" si="1167">M1014</f>
        <v>0.04</v>
      </c>
      <c r="AM1014" s="174">
        <f t="shared" si="1167"/>
        <v>0.15</v>
      </c>
      <c r="AN1014" s="174">
        <f t="shared" si="1167"/>
        <v>0.45</v>
      </c>
      <c r="AO1014" s="174">
        <f t="shared" si="1167"/>
        <v>0.02</v>
      </c>
      <c r="AP1014" s="174">
        <f t="shared" si="1167"/>
        <v>0</v>
      </c>
      <c r="AQ1014" s="174">
        <f t="shared" si="1167"/>
        <v>0.01</v>
      </c>
      <c r="AR1014" s="174">
        <f t="shared" si="1167"/>
        <v>0.25</v>
      </c>
      <c r="AS1014" s="174">
        <f t="shared" si="1167"/>
        <v>0.08</v>
      </c>
      <c r="AT1014" s="174">
        <f t="shared" si="1167"/>
        <v>0</v>
      </c>
      <c r="AU1014" s="174">
        <f t="shared" si="1167"/>
        <v>0</v>
      </c>
      <c r="AV1014" s="175">
        <f t="shared" si="1119"/>
        <v>1</v>
      </c>
      <c r="AW1014" s="176" t="e">
        <f>#REF!/1000</f>
        <v>#REF!</v>
      </c>
      <c r="AX1014" s="176" t="e">
        <f>#REF!/1000</f>
        <v>#REF!</v>
      </c>
      <c r="AY1014" s="176" t="e">
        <f>#REF!/1000</f>
        <v>#REF!</v>
      </c>
      <c r="AZ1014" s="176" t="e">
        <f>#REF!/1000</f>
        <v>#REF!</v>
      </c>
      <c r="BA1014" s="176" t="e">
        <f>#REF!/1000</f>
        <v>#REF!</v>
      </c>
      <c r="BB1014" s="176" t="e">
        <f>#REF!/1000</f>
        <v>#REF!</v>
      </c>
      <c r="BC1014" s="176" t="e">
        <f>#REF!/1000</f>
        <v>#REF!</v>
      </c>
      <c r="BD1014" s="176" t="e">
        <f>#REF!/1000</f>
        <v>#REF!</v>
      </c>
      <c r="BE1014" s="177" t="e">
        <f>#REF!/1000</f>
        <v>#REF!</v>
      </c>
      <c r="BF1014" s="177" t="e">
        <f>#REF!/1000</f>
        <v>#REF!</v>
      </c>
      <c r="BG1014" s="178" t="e">
        <f t="shared" si="1120"/>
        <v>#REF!</v>
      </c>
    </row>
    <row r="1015" ht="16" customHeight="1" spans="1:59">
      <c r="A1015" s="22">
        <v>1009</v>
      </c>
      <c r="B1015" s="39" t="s">
        <v>2257</v>
      </c>
      <c r="C1015" s="68" t="s">
        <v>2258</v>
      </c>
      <c r="D1015" s="22">
        <v>130</v>
      </c>
      <c r="E1015" s="22">
        <v>1</v>
      </c>
      <c r="F1015" s="144">
        <v>84488</v>
      </c>
      <c r="G1015" s="144" t="s">
        <v>3704</v>
      </c>
      <c r="H1015" s="144" t="s">
        <v>3704</v>
      </c>
      <c r="I1015" s="144" t="s">
        <v>5321</v>
      </c>
      <c r="J1015" s="144" t="s">
        <v>5314</v>
      </c>
      <c r="K1015" s="144">
        <f t="shared" si="1110"/>
        <v>0.2</v>
      </c>
      <c r="L1015" s="157">
        <v>0.2</v>
      </c>
      <c r="M1015" s="171">
        <v>0.5</v>
      </c>
      <c r="N1015" s="171">
        <v>0.05</v>
      </c>
      <c r="O1015" s="171"/>
      <c r="P1015" s="171">
        <v>0.2</v>
      </c>
      <c r="Q1015" s="171"/>
      <c r="R1015" s="171"/>
      <c r="S1015" s="171">
        <v>0.1</v>
      </c>
      <c r="T1015" s="171">
        <v>0.15</v>
      </c>
      <c r="U1015" s="171"/>
      <c r="V1015" s="171"/>
      <c r="W1015" s="22">
        <v>1</v>
      </c>
      <c r="X1015" s="29">
        <v>855.12</v>
      </c>
      <c r="Y1015" s="29">
        <v>855.12</v>
      </c>
      <c r="Z1015" s="36">
        <v>157.07</v>
      </c>
      <c r="AA1015" s="36">
        <f t="shared" si="1111"/>
        <v>1</v>
      </c>
      <c r="AB1015" s="29"/>
      <c r="AC1015" s="29" t="e">
        <f t="shared" si="1112"/>
        <v>#REF!</v>
      </c>
      <c r="AD1015" s="29" t="e">
        <f t="shared" si="1113"/>
        <v>#REF!</v>
      </c>
      <c r="AE1015" s="172" t="e">
        <f t="shared" si="1114"/>
        <v>#REF!</v>
      </c>
      <c r="AF1015" s="28"/>
      <c r="AG1015" s="24">
        <v>0.2</v>
      </c>
      <c r="AH1015" s="173">
        <f t="shared" si="1115"/>
        <v>1</v>
      </c>
      <c r="AI1015" s="173"/>
      <c r="AJ1015" s="173">
        <f t="shared" si="1116"/>
        <v>-0.8</v>
      </c>
      <c r="AK1015" s="134">
        <f t="shared" si="1117"/>
        <v>0.2</v>
      </c>
      <c r="AL1015" s="174">
        <f t="shared" ref="AL1015:AU1015" si="1168">M1015</f>
        <v>0.5</v>
      </c>
      <c r="AM1015" s="174">
        <f t="shared" si="1168"/>
        <v>0.05</v>
      </c>
      <c r="AN1015" s="174">
        <f t="shared" si="1168"/>
        <v>0</v>
      </c>
      <c r="AO1015" s="174">
        <f t="shared" si="1168"/>
        <v>0.2</v>
      </c>
      <c r="AP1015" s="174">
        <f t="shared" si="1168"/>
        <v>0</v>
      </c>
      <c r="AQ1015" s="174">
        <f t="shared" si="1168"/>
        <v>0</v>
      </c>
      <c r="AR1015" s="174">
        <f t="shared" si="1168"/>
        <v>0.1</v>
      </c>
      <c r="AS1015" s="174">
        <f t="shared" si="1168"/>
        <v>0.15</v>
      </c>
      <c r="AT1015" s="174">
        <f t="shared" si="1168"/>
        <v>0</v>
      </c>
      <c r="AU1015" s="174">
        <f t="shared" si="1168"/>
        <v>0</v>
      </c>
      <c r="AV1015" s="175">
        <f t="shared" si="1119"/>
        <v>1</v>
      </c>
      <c r="AW1015" s="176" t="e">
        <f>#REF!/1000</f>
        <v>#REF!</v>
      </c>
      <c r="AX1015" s="176" t="e">
        <f>#REF!/1000</f>
        <v>#REF!</v>
      </c>
      <c r="AY1015" s="176" t="e">
        <f>#REF!/1000</f>
        <v>#REF!</v>
      </c>
      <c r="AZ1015" s="176" t="e">
        <f>#REF!/1000</f>
        <v>#REF!</v>
      </c>
      <c r="BA1015" s="176" t="e">
        <f>#REF!/1000</f>
        <v>#REF!</v>
      </c>
      <c r="BB1015" s="176" t="e">
        <f>#REF!/1000</f>
        <v>#REF!</v>
      </c>
      <c r="BC1015" s="176" t="e">
        <f>#REF!/1000</f>
        <v>#REF!</v>
      </c>
      <c r="BD1015" s="176" t="e">
        <f>#REF!/1000</f>
        <v>#REF!</v>
      </c>
      <c r="BE1015" s="177" t="e">
        <f>#REF!/1000</f>
        <v>#REF!</v>
      </c>
      <c r="BF1015" s="177" t="e">
        <f>#REF!/1000</f>
        <v>#REF!</v>
      </c>
      <c r="BG1015" s="178" t="e">
        <f t="shared" si="1120"/>
        <v>#REF!</v>
      </c>
    </row>
    <row r="1016" ht="16" customHeight="1" spans="1:59">
      <c r="A1016" s="22">
        <v>1010</v>
      </c>
      <c r="B1016" s="39" t="s">
        <v>1305</v>
      </c>
      <c r="C1016" s="68" t="s">
        <v>1306</v>
      </c>
      <c r="D1016" s="22">
        <v>130</v>
      </c>
      <c r="E1016" s="22">
        <v>1</v>
      </c>
      <c r="F1016" s="144">
        <v>84458</v>
      </c>
      <c r="G1016" s="144" t="s">
        <v>3704</v>
      </c>
      <c r="H1016" s="144" t="s">
        <v>3704</v>
      </c>
      <c r="I1016" s="144" t="s">
        <v>5321</v>
      </c>
      <c r="J1016" s="144" t="s">
        <v>5314</v>
      </c>
      <c r="K1016" s="144">
        <f t="shared" si="1110"/>
        <v>3</v>
      </c>
      <c r="L1016" s="157">
        <v>3</v>
      </c>
      <c r="M1016" s="171">
        <v>0.04</v>
      </c>
      <c r="N1016" s="171">
        <v>0.15</v>
      </c>
      <c r="O1016" s="171">
        <v>0.45</v>
      </c>
      <c r="P1016" s="171">
        <v>0.02</v>
      </c>
      <c r="Q1016" s="171"/>
      <c r="R1016" s="171">
        <v>0.01</v>
      </c>
      <c r="S1016" s="171">
        <v>0.25</v>
      </c>
      <c r="T1016" s="171">
        <v>0.08</v>
      </c>
      <c r="U1016" s="171"/>
      <c r="V1016" s="171"/>
      <c r="W1016" s="22">
        <v>1</v>
      </c>
      <c r="X1016" s="29">
        <v>854.16</v>
      </c>
      <c r="Y1016" s="29">
        <v>854.16</v>
      </c>
      <c r="Z1016" s="36">
        <v>157.07</v>
      </c>
      <c r="AA1016" s="36">
        <f t="shared" si="1111"/>
        <v>1</v>
      </c>
      <c r="AB1016" s="29"/>
      <c r="AC1016" s="29" t="e">
        <f t="shared" si="1112"/>
        <v>#REF!</v>
      </c>
      <c r="AD1016" s="29" t="e">
        <f t="shared" si="1113"/>
        <v>#REF!</v>
      </c>
      <c r="AE1016" s="172" t="e">
        <f t="shared" si="1114"/>
        <v>#REF!</v>
      </c>
      <c r="AF1016" s="28"/>
      <c r="AG1016" s="24">
        <v>3</v>
      </c>
      <c r="AH1016" s="173">
        <f t="shared" si="1115"/>
        <v>1</v>
      </c>
      <c r="AI1016" s="173"/>
      <c r="AJ1016" s="173">
        <f t="shared" si="1116"/>
        <v>2</v>
      </c>
      <c r="AK1016" s="134">
        <f t="shared" si="1117"/>
        <v>3</v>
      </c>
      <c r="AL1016" s="174">
        <f t="shared" ref="AL1016:AU1016" si="1169">M1016</f>
        <v>0.04</v>
      </c>
      <c r="AM1016" s="174">
        <f t="shared" si="1169"/>
        <v>0.15</v>
      </c>
      <c r="AN1016" s="174">
        <f t="shared" si="1169"/>
        <v>0.45</v>
      </c>
      <c r="AO1016" s="174">
        <f t="shared" si="1169"/>
        <v>0.02</v>
      </c>
      <c r="AP1016" s="174">
        <f t="shared" si="1169"/>
        <v>0</v>
      </c>
      <c r="AQ1016" s="174">
        <f t="shared" si="1169"/>
        <v>0.01</v>
      </c>
      <c r="AR1016" s="174">
        <f t="shared" si="1169"/>
        <v>0.25</v>
      </c>
      <c r="AS1016" s="174">
        <f t="shared" si="1169"/>
        <v>0.08</v>
      </c>
      <c r="AT1016" s="174">
        <f t="shared" si="1169"/>
        <v>0</v>
      </c>
      <c r="AU1016" s="174">
        <f t="shared" si="1169"/>
        <v>0</v>
      </c>
      <c r="AV1016" s="175">
        <f t="shared" si="1119"/>
        <v>1</v>
      </c>
      <c r="AW1016" s="176" t="e">
        <f>#REF!/1000</f>
        <v>#REF!</v>
      </c>
      <c r="AX1016" s="176" t="e">
        <f>#REF!/1000</f>
        <v>#REF!</v>
      </c>
      <c r="AY1016" s="176" t="e">
        <f>#REF!/1000</f>
        <v>#REF!</v>
      </c>
      <c r="AZ1016" s="176" t="e">
        <f>#REF!/1000</f>
        <v>#REF!</v>
      </c>
      <c r="BA1016" s="176" t="e">
        <f>#REF!/1000</f>
        <v>#REF!</v>
      </c>
      <c r="BB1016" s="176" t="e">
        <f>#REF!/1000</f>
        <v>#REF!</v>
      </c>
      <c r="BC1016" s="176" t="e">
        <f>#REF!/1000</f>
        <v>#REF!</v>
      </c>
      <c r="BD1016" s="176" t="e">
        <f>#REF!/1000</f>
        <v>#REF!</v>
      </c>
      <c r="BE1016" s="177" t="e">
        <f>#REF!/1000</f>
        <v>#REF!</v>
      </c>
      <c r="BF1016" s="177" t="e">
        <f>#REF!/1000</f>
        <v>#REF!</v>
      </c>
      <c r="BG1016" s="178" t="e">
        <f t="shared" si="1120"/>
        <v>#REF!</v>
      </c>
    </row>
    <row r="1017" ht="16" customHeight="1" spans="1:59">
      <c r="A1017" s="22">
        <v>1011</v>
      </c>
      <c r="B1017" s="39" t="s">
        <v>1307</v>
      </c>
      <c r="C1017" s="68" t="s">
        <v>1308</v>
      </c>
      <c r="D1017" s="22">
        <v>130</v>
      </c>
      <c r="E1017" s="22">
        <v>1</v>
      </c>
      <c r="F1017" s="144">
        <v>84455</v>
      </c>
      <c r="G1017" s="144" t="s">
        <v>3704</v>
      </c>
      <c r="H1017" s="144" t="s">
        <v>3704</v>
      </c>
      <c r="I1017" s="144" t="s">
        <v>5321</v>
      </c>
      <c r="J1017" s="144" t="s">
        <v>5314</v>
      </c>
      <c r="K1017" s="144">
        <f t="shared" si="1110"/>
        <v>3</v>
      </c>
      <c r="L1017" s="157">
        <v>3</v>
      </c>
      <c r="M1017" s="171">
        <v>0.04</v>
      </c>
      <c r="N1017" s="171">
        <v>0.15</v>
      </c>
      <c r="O1017" s="171">
        <v>0.45</v>
      </c>
      <c r="P1017" s="171">
        <v>0.02</v>
      </c>
      <c r="Q1017" s="171"/>
      <c r="R1017" s="171">
        <v>0.01</v>
      </c>
      <c r="S1017" s="171">
        <v>0.25</v>
      </c>
      <c r="T1017" s="171">
        <v>0.08</v>
      </c>
      <c r="U1017" s="171"/>
      <c r="V1017" s="171"/>
      <c r="W1017" s="22">
        <v>1</v>
      </c>
      <c r="X1017" s="29">
        <v>854.16</v>
      </c>
      <c r="Y1017" s="29">
        <v>854.16</v>
      </c>
      <c r="Z1017" s="36">
        <v>157.07</v>
      </c>
      <c r="AA1017" s="36">
        <f t="shared" si="1111"/>
        <v>1</v>
      </c>
      <c r="AB1017" s="29"/>
      <c r="AC1017" s="29" t="e">
        <f t="shared" si="1112"/>
        <v>#REF!</v>
      </c>
      <c r="AD1017" s="29" t="e">
        <f t="shared" si="1113"/>
        <v>#REF!</v>
      </c>
      <c r="AE1017" s="172" t="e">
        <f t="shared" si="1114"/>
        <v>#REF!</v>
      </c>
      <c r="AF1017" s="28"/>
      <c r="AG1017" s="24">
        <v>3</v>
      </c>
      <c r="AH1017" s="173">
        <f t="shared" si="1115"/>
        <v>1</v>
      </c>
      <c r="AI1017" s="173"/>
      <c r="AJ1017" s="173">
        <f t="shared" si="1116"/>
        <v>2</v>
      </c>
      <c r="AK1017" s="134">
        <f t="shared" si="1117"/>
        <v>3</v>
      </c>
      <c r="AL1017" s="174">
        <f t="shared" ref="AL1017:AU1017" si="1170">M1017</f>
        <v>0.04</v>
      </c>
      <c r="AM1017" s="174">
        <f t="shared" si="1170"/>
        <v>0.15</v>
      </c>
      <c r="AN1017" s="174">
        <f t="shared" si="1170"/>
        <v>0.45</v>
      </c>
      <c r="AO1017" s="174">
        <f t="shared" si="1170"/>
        <v>0.02</v>
      </c>
      <c r="AP1017" s="174">
        <f t="shared" si="1170"/>
        <v>0</v>
      </c>
      <c r="AQ1017" s="174">
        <f t="shared" si="1170"/>
        <v>0.01</v>
      </c>
      <c r="AR1017" s="174">
        <f t="shared" si="1170"/>
        <v>0.25</v>
      </c>
      <c r="AS1017" s="174">
        <f t="shared" si="1170"/>
        <v>0.08</v>
      </c>
      <c r="AT1017" s="174">
        <f t="shared" si="1170"/>
        <v>0</v>
      </c>
      <c r="AU1017" s="174">
        <f t="shared" si="1170"/>
        <v>0</v>
      </c>
      <c r="AV1017" s="175">
        <f t="shared" si="1119"/>
        <v>1</v>
      </c>
      <c r="AW1017" s="176" t="e">
        <f>#REF!/1000</f>
        <v>#REF!</v>
      </c>
      <c r="AX1017" s="176" t="e">
        <f>#REF!/1000</f>
        <v>#REF!</v>
      </c>
      <c r="AY1017" s="176" t="e">
        <f>#REF!/1000</f>
        <v>#REF!</v>
      </c>
      <c r="AZ1017" s="176" t="e">
        <f>#REF!/1000</f>
        <v>#REF!</v>
      </c>
      <c r="BA1017" s="176" t="e">
        <f>#REF!/1000</f>
        <v>#REF!</v>
      </c>
      <c r="BB1017" s="176" t="e">
        <f>#REF!/1000</f>
        <v>#REF!</v>
      </c>
      <c r="BC1017" s="176" t="e">
        <f>#REF!/1000</f>
        <v>#REF!</v>
      </c>
      <c r="BD1017" s="176" t="e">
        <f>#REF!/1000</f>
        <v>#REF!</v>
      </c>
      <c r="BE1017" s="177" t="e">
        <f>#REF!/1000</f>
        <v>#REF!</v>
      </c>
      <c r="BF1017" s="177" t="e">
        <f>#REF!/1000</f>
        <v>#REF!</v>
      </c>
      <c r="BG1017" s="178" t="e">
        <f t="shared" si="1120"/>
        <v>#REF!</v>
      </c>
    </row>
    <row r="1018" ht="16" customHeight="1" spans="1:59">
      <c r="A1018" s="22">
        <v>1012</v>
      </c>
      <c r="B1018" s="39" t="s">
        <v>1798</v>
      </c>
      <c r="C1018" s="68" t="s">
        <v>1799</v>
      </c>
      <c r="D1018" s="22">
        <v>130</v>
      </c>
      <c r="E1018" s="22">
        <v>1</v>
      </c>
      <c r="F1018" s="144">
        <v>84114</v>
      </c>
      <c r="G1018" s="144" t="s">
        <v>3704</v>
      </c>
      <c r="H1018" s="144" t="s">
        <v>3704</v>
      </c>
      <c r="I1018" s="144" t="s">
        <v>5321</v>
      </c>
      <c r="J1018" s="144" t="s">
        <v>5314</v>
      </c>
      <c r="K1018" s="144">
        <f t="shared" si="1110"/>
        <v>3</v>
      </c>
      <c r="L1018" s="157">
        <v>3</v>
      </c>
      <c r="M1018" s="171">
        <v>0.04</v>
      </c>
      <c r="N1018" s="171">
        <v>0.15</v>
      </c>
      <c r="O1018" s="171">
        <v>0.45</v>
      </c>
      <c r="P1018" s="171">
        <v>0.02</v>
      </c>
      <c r="Q1018" s="171"/>
      <c r="R1018" s="171">
        <v>0.01</v>
      </c>
      <c r="S1018" s="171">
        <v>0.25</v>
      </c>
      <c r="T1018" s="171">
        <v>0.08</v>
      </c>
      <c r="U1018" s="171"/>
      <c r="V1018" s="171"/>
      <c r="W1018" s="22">
        <v>1</v>
      </c>
      <c r="X1018" s="29">
        <v>827.37</v>
      </c>
      <c r="Y1018" s="29">
        <v>827.37</v>
      </c>
      <c r="Z1018" s="36">
        <v>147.26</v>
      </c>
      <c r="AA1018" s="36">
        <f t="shared" si="1111"/>
        <v>1</v>
      </c>
      <c r="AB1018" s="29"/>
      <c r="AC1018" s="29" t="e">
        <f t="shared" si="1112"/>
        <v>#REF!</v>
      </c>
      <c r="AD1018" s="29" t="e">
        <f t="shared" si="1113"/>
        <v>#REF!</v>
      </c>
      <c r="AE1018" s="172" t="e">
        <f t="shared" si="1114"/>
        <v>#REF!</v>
      </c>
      <c r="AF1018" s="28"/>
      <c r="AG1018" s="24">
        <v>3</v>
      </c>
      <c r="AH1018" s="173">
        <f t="shared" si="1115"/>
        <v>1</v>
      </c>
      <c r="AI1018" s="173"/>
      <c r="AJ1018" s="173">
        <f t="shared" si="1116"/>
        <v>2</v>
      </c>
      <c r="AK1018" s="134">
        <f t="shared" si="1117"/>
        <v>3</v>
      </c>
      <c r="AL1018" s="174">
        <f t="shared" ref="AL1018:AU1018" si="1171">M1018</f>
        <v>0.04</v>
      </c>
      <c r="AM1018" s="174">
        <f t="shared" si="1171"/>
        <v>0.15</v>
      </c>
      <c r="AN1018" s="174">
        <f t="shared" si="1171"/>
        <v>0.45</v>
      </c>
      <c r="AO1018" s="174">
        <f t="shared" si="1171"/>
        <v>0.02</v>
      </c>
      <c r="AP1018" s="174">
        <f t="shared" si="1171"/>
        <v>0</v>
      </c>
      <c r="AQ1018" s="174">
        <f t="shared" si="1171"/>
        <v>0.01</v>
      </c>
      <c r="AR1018" s="174">
        <f t="shared" si="1171"/>
        <v>0.25</v>
      </c>
      <c r="AS1018" s="174">
        <f t="shared" si="1171"/>
        <v>0.08</v>
      </c>
      <c r="AT1018" s="174">
        <f t="shared" si="1171"/>
        <v>0</v>
      </c>
      <c r="AU1018" s="174">
        <f t="shared" si="1171"/>
        <v>0</v>
      </c>
      <c r="AV1018" s="175">
        <f t="shared" si="1119"/>
        <v>1</v>
      </c>
      <c r="AW1018" s="176" t="e">
        <f>#REF!/1000</f>
        <v>#REF!</v>
      </c>
      <c r="AX1018" s="176" t="e">
        <f>#REF!/1000</f>
        <v>#REF!</v>
      </c>
      <c r="AY1018" s="176" t="e">
        <f>#REF!/1000</f>
        <v>#REF!</v>
      </c>
      <c r="AZ1018" s="176" t="e">
        <f>#REF!/1000</f>
        <v>#REF!</v>
      </c>
      <c r="BA1018" s="176" t="e">
        <f>#REF!/1000</f>
        <v>#REF!</v>
      </c>
      <c r="BB1018" s="176" t="e">
        <f>#REF!/1000</f>
        <v>#REF!</v>
      </c>
      <c r="BC1018" s="176" t="e">
        <f>#REF!/1000</f>
        <v>#REF!</v>
      </c>
      <c r="BD1018" s="176" t="e">
        <f>#REF!/1000</f>
        <v>#REF!</v>
      </c>
      <c r="BE1018" s="177" t="e">
        <f>#REF!/1000</f>
        <v>#REF!</v>
      </c>
      <c r="BF1018" s="177" t="e">
        <f>#REF!/1000</f>
        <v>#REF!</v>
      </c>
      <c r="BG1018" s="178" t="e">
        <f t="shared" si="1120"/>
        <v>#REF!</v>
      </c>
    </row>
    <row r="1019" ht="16" customHeight="1" spans="1:59">
      <c r="A1019" s="22">
        <v>1013</v>
      </c>
      <c r="B1019" s="39" t="s">
        <v>1311</v>
      </c>
      <c r="C1019" s="68" t="s">
        <v>1312</v>
      </c>
      <c r="D1019" s="22">
        <v>130</v>
      </c>
      <c r="E1019" s="22">
        <v>1</v>
      </c>
      <c r="F1019" s="144">
        <v>84457</v>
      </c>
      <c r="G1019" s="144" t="s">
        <v>3704</v>
      </c>
      <c r="H1019" s="144" t="s">
        <v>3704</v>
      </c>
      <c r="I1019" s="144" t="s">
        <v>5321</v>
      </c>
      <c r="J1019" s="144" t="s">
        <v>5314</v>
      </c>
      <c r="K1019" s="144">
        <f t="shared" si="1110"/>
        <v>3</v>
      </c>
      <c r="L1019" s="157">
        <v>3</v>
      </c>
      <c r="M1019" s="171">
        <v>0.04</v>
      </c>
      <c r="N1019" s="171">
        <v>0.15</v>
      </c>
      <c r="O1019" s="171">
        <v>0.45</v>
      </c>
      <c r="P1019" s="171">
        <v>0.02</v>
      </c>
      <c r="Q1019" s="171"/>
      <c r="R1019" s="171">
        <v>0.01</v>
      </c>
      <c r="S1019" s="171">
        <v>0.25</v>
      </c>
      <c r="T1019" s="171">
        <v>0.08</v>
      </c>
      <c r="U1019" s="171"/>
      <c r="V1019" s="171"/>
      <c r="W1019" s="22">
        <v>1</v>
      </c>
      <c r="X1019" s="29">
        <v>806.84</v>
      </c>
      <c r="Y1019" s="29">
        <v>806.84</v>
      </c>
      <c r="Z1019" s="36">
        <v>147.26</v>
      </c>
      <c r="AA1019" s="36">
        <f t="shared" si="1111"/>
        <v>1</v>
      </c>
      <c r="AB1019" s="29"/>
      <c r="AC1019" s="29" t="e">
        <f t="shared" si="1112"/>
        <v>#REF!</v>
      </c>
      <c r="AD1019" s="29" t="e">
        <f t="shared" si="1113"/>
        <v>#REF!</v>
      </c>
      <c r="AE1019" s="172" t="e">
        <f t="shared" si="1114"/>
        <v>#REF!</v>
      </c>
      <c r="AF1019" s="28"/>
      <c r="AG1019" s="24">
        <v>3</v>
      </c>
      <c r="AH1019" s="173">
        <f t="shared" si="1115"/>
        <v>1</v>
      </c>
      <c r="AI1019" s="173"/>
      <c r="AJ1019" s="173">
        <f t="shared" si="1116"/>
        <v>2</v>
      </c>
      <c r="AK1019" s="134">
        <f t="shared" si="1117"/>
        <v>3</v>
      </c>
      <c r="AL1019" s="174">
        <f t="shared" ref="AL1019:AU1019" si="1172">M1019</f>
        <v>0.04</v>
      </c>
      <c r="AM1019" s="174">
        <f t="shared" si="1172"/>
        <v>0.15</v>
      </c>
      <c r="AN1019" s="174">
        <f t="shared" si="1172"/>
        <v>0.45</v>
      </c>
      <c r="AO1019" s="174">
        <f t="shared" si="1172"/>
        <v>0.02</v>
      </c>
      <c r="AP1019" s="174">
        <f t="shared" si="1172"/>
        <v>0</v>
      </c>
      <c r="AQ1019" s="174">
        <f t="shared" si="1172"/>
        <v>0.01</v>
      </c>
      <c r="AR1019" s="174">
        <f t="shared" si="1172"/>
        <v>0.25</v>
      </c>
      <c r="AS1019" s="174">
        <f t="shared" si="1172"/>
        <v>0.08</v>
      </c>
      <c r="AT1019" s="174">
        <f t="shared" si="1172"/>
        <v>0</v>
      </c>
      <c r="AU1019" s="174">
        <f t="shared" si="1172"/>
        <v>0</v>
      </c>
      <c r="AV1019" s="175">
        <f t="shared" si="1119"/>
        <v>1</v>
      </c>
      <c r="AW1019" s="176" t="e">
        <f>#REF!/1000</f>
        <v>#REF!</v>
      </c>
      <c r="AX1019" s="176" t="e">
        <f>#REF!/1000</f>
        <v>#REF!</v>
      </c>
      <c r="AY1019" s="176" t="e">
        <f>#REF!/1000</f>
        <v>#REF!</v>
      </c>
      <c r="AZ1019" s="176" t="e">
        <f>#REF!/1000</f>
        <v>#REF!</v>
      </c>
      <c r="BA1019" s="176" t="e">
        <f>#REF!/1000</f>
        <v>#REF!</v>
      </c>
      <c r="BB1019" s="176" t="e">
        <f>#REF!/1000</f>
        <v>#REF!</v>
      </c>
      <c r="BC1019" s="176" t="e">
        <f>#REF!/1000</f>
        <v>#REF!</v>
      </c>
      <c r="BD1019" s="176" t="e">
        <f>#REF!/1000</f>
        <v>#REF!</v>
      </c>
      <c r="BE1019" s="177" t="e">
        <f>#REF!/1000</f>
        <v>#REF!</v>
      </c>
      <c r="BF1019" s="177" t="e">
        <f>#REF!/1000</f>
        <v>#REF!</v>
      </c>
      <c r="BG1019" s="178" t="e">
        <f t="shared" si="1120"/>
        <v>#REF!</v>
      </c>
    </row>
    <row r="1020" ht="16" customHeight="1" spans="1:59">
      <c r="A1020" s="22">
        <v>1014</v>
      </c>
      <c r="B1020" s="39" t="s">
        <v>6909</v>
      </c>
      <c r="C1020" s="68" t="s">
        <v>6910</v>
      </c>
      <c r="D1020" s="22">
        <v>121</v>
      </c>
      <c r="E1020" s="22">
        <v>3</v>
      </c>
      <c r="F1020" s="144">
        <v>83941</v>
      </c>
      <c r="G1020" s="144" t="s">
        <v>3704</v>
      </c>
      <c r="H1020" s="144" t="s">
        <v>3704</v>
      </c>
      <c r="I1020" s="144" t="s">
        <v>5321</v>
      </c>
      <c r="J1020" s="144" t="s">
        <v>5314</v>
      </c>
      <c r="K1020" s="144">
        <f t="shared" si="1110"/>
        <v>1</v>
      </c>
      <c r="L1020" s="157">
        <v>3</v>
      </c>
      <c r="M1020" s="171"/>
      <c r="N1020" s="171">
        <v>0.2</v>
      </c>
      <c r="O1020" s="171">
        <v>0.2</v>
      </c>
      <c r="P1020" s="171">
        <v>0.1</v>
      </c>
      <c r="Q1020" s="171"/>
      <c r="R1020" s="171">
        <v>0.35</v>
      </c>
      <c r="S1020" s="171">
        <v>0.05</v>
      </c>
      <c r="T1020" s="171">
        <v>0.1</v>
      </c>
      <c r="U1020" s="171"/>
      <c r="V1020" s="171"/>
      <c r="W1020" s="22">
        <v>3</v>
      </c>
      <c r="X1020" s="29">
        <v>803.176666666667</v>
      </c>
      <c r="Y1020" s="29">
        <v>2409.53</v>
      </c>
      <c r="Z1020" s="36">
        <v>584.76</v>
      </c>
      <c r="AA1020" s="36">
        <f t="shared" si="1111"/>
        <v>3</v>
      </c>
      <c r="AB1020" s="29"/>
      <c r="AC1020" s="29" t="e">
        <f t="shared" si="1112"/>
        <v>#REF!</v>
      </c>
      <c r="AD1020" s="29" t="e">
        <f t="shared" si="1113"/>
        <v>#REF!</v>
      </c>
      <c r="AE1020" s="172" t="e">
        <f t="shared" si="1114"/>
        <v>#REF!</v>
      </c>
      <c r="AF1020" s="28"/>
      <c r="AG1020" s="24">
        <v>3</v>
      </c>
      <c r="AH1020" s="173">
        <f t="shared" si="1115"/>
        <v>1</v>
      </c>
      <c r="AI1020" s="173"/>
      <c r="AJ1020" s="173">
        <f t="shared" si="1116"/>
        <v>2</v>
      </c>
      <c r="AK1020" s="134">
        <f t="shared" si="1117"/>
        <v>1</v>
      </c>
      <c r="AL1020" s="174">
        <f t="shared" ref="AL1020:AU1020" si="1173">M1020</f>
        <v>0</v>
      </c>
      <c r="AM1020" s="174">
        <f t="shared" si="1173"/>
        <v>0.2</v>
      </c>
      <c r="AN1020" s="174">
        <f t="shared" si="1173"/>
        <v>0.2</v>
      </c>
      <c r="AO1020" s="174">
        <f t="shared" si="1173"/>
        <v>0.1</v>
      </c>
      <c r="AP1020" s="174">
        <f t="shared" si="1173"/>
        <v>0</v>
      </c>
      <c r="AQ1020" s="174">
        <f t="shared" si="1173"/>
        <v>0.35</v>
      </c>
      <c r="AR1020" s="174">
        <f t="shared" si="1173"/>
        <v>0.05</v>
      </c>
      <c r="AS1020" s="174">
        <f t="shared" si="1173"/>
        <v>0.1</v>
      </c>
      <c r="AT1020" s="174">
        <f t="shared" si="1173"/>
        <v>0</v>
      </c>
      <c r="AU1020" s="174">
        <f t="shared" si="1173"/>
        <v>0</v>
      </c>
      <c r="AV1020" s="175">
        <f t="shared" si="1119"/>
        <v>1</v>
      </c>
      <c r="AW1020" s="176" t="e">
        <f>#REF!/1000</f>
        <v>#REF!</v>
      </c>
      <c r="AX1020" s="176" t="e">
        <f>#REF!/1000</f>
        <v>#REF!</v>
      </c>
      <c r="AY1020" s="176" t="e">
        <f>#REF!/1000</f>
        <v>#REF!</v>
      </c>
      <c r="AZ1020" s="176" t="e">
        <f>#REF!/1000</f>
        <v>#REF!</v>
      </c>
      <c r="BA1020" s="176" t="e">
        <f>#REF!/1000</f>
        <v>#REF!</v>
      </c>
      <c r="BB1020" s="176" t="e">
        <f>#REF!/1000</f>
        <v>#REF!</v>
      </c>
      <c r="BC1020" s="176" t="e">
        <f>#REF!/1000</f>
        <v>#REF!</v>
      </c>
      <c r="BD1020" s="176" t="e">
        <f>#REF!/1000</f>
        <v>#REF!</v>
      </c>
      <c r="BE1020" s="177" t="e">
        <f>#REF!/1000</f>
        <v>#REF!</v>
      </c>
      <c r="BF1020" s="177" t="e">
        <f>#REF!/1000</f>
        <v>#REF!</v>
      </c>
      <c r="BG1020" s="178" t="e">
        <f t="shared" si="1120"/>
        <v>#REF!</v>
      </c>
    </row>
    <row r="1021" ht="16" customHeight="1" spans="1:59">
      <c r="A1021" s="22">
        <v>1015</v>
      </c>
      <c r="B1021" s="39" t="s">
        <v>1319</v>
      </c>
      <c r="C1021" s="68" t="s">
        <v>1320</v>
      </c>
      <c r="D1021" s="22">
        <v>130</v>
      </c>
      <c r="E1021" s="22">
        <v>1</v>
      </c>
      <c r="F1021" s="144">
        <v>84041</v>
      </c>
      <c r="G1021" s="144" t="s">
        <v>3704</v>
      </c>
      <c r="H1021" s="144" t="s">
        <v>3704</v>
      </c>
      <c r="I1021" s="144" t="s">
        <v>5321</v>
      </c>
      <c r="J1021" s="144" t="s">
        <v>5314</v>
      </c>
      <c r="K1021" s="144">
        <f t="shared" si="1110"/>
        <v>3</v>
      </c>
      <c r="L1021" s="157">
        <v>3</v>
      </c>
      <c r="M1021" s="171">
        <v>0.04</v>
      </c>
      <c r="N1021" s="171">
        <v>0.15</v>
      </c>
      <c r="O1021" s="171">
        <v>0.45</v>
      </c>
      <c r="P1021" s="171">
        <v>0.02</v>
      </c>
      <c r="Q1021" s="171"/>
      <c r="R1021" s="171">
        <v>0.01</v>
      </c>
      <c r="S1021" s="171">
        <v>0.25</v>
      </c>
      <c r="T1021" s="171">
        <v>0.08</v>
      </c>
      <c r="U1021" s="171"/>
      <c r="V1021" s="171"/>
      <c r="W1021" s="22">
        <v>1</v>
      </c>
      <c r="X1021" s="29">
        <v>794.5</v>
      </c>
      <c r="Y1021" s="29">
        <v>794.5</v>
      </c>
      <c r="Z1021" s="36">
        <v>147.26</v>
      </c>
      <c r="AA1021" s="36">
        <f t="shared" si="1111"/>
        <v>1</v>
      </c>
      <c r="AB1021" s="29"/>
      <c r="AC1021" s="29" t="e">
        <f t="shared" si="1112"/>
        <v>#REF!</v>
      </c>
      <c r="AD1021" s="29" t="e">
        <f t="shared" si="1113"/>
        <v>#REF!</v>
      </c>
      <c r="AE1021" s="172" t="e">
        <f t="shared" si="1114"/>
        <v>#REF!</v>
      </c>
      <c r="AF1021" s="28"/>
      <c r="AG1021" s="24">
        <v>3</v>
      </c>
      <c r="AH1021" s="173">
        <f t="shared" si="1115"/>
        <v>1</v>
      </c>
      <c r="AI1021" s="173"/>
      <c r="AJ1021" s="173">
        <f t="shared" si="1116"/>
        <v>2</v>
      </c>
      <c r="AK1021" s="134">
        <f t="shared" si="1117"/>
        <v>3</v>
      </c>
      <c r="AL1021" s="174">
        <f t="shared" ref="AL1021:AU1021" si="1174">M1021</f>
        <v>0.04</v>
      </c>
      <c r="AM1021" s="174">
        <f t="shared" si="1174"/>
        <v>0.15</v>
      </c>
      <c r="AN1021" s="174">
        <f t="shared" si="1174"/>
        <v>0.45</v>
      </c>
      <c r="AO1021" s="174">
        <f t="shared" si="1174"/>
        <v>0.02</v>
      </c>
      <c r="AP1021" s="174">
        <f t="shared" si="1174"/>
        <v>0</v>
      </c>
      <c r="AQ1021" s="174">
        <f t="shared" si="1174"/>
        <v>0.01</v>
      </c>
      <c r="AR1021" s="174">
        <f t="shared" si="1174"/>
        <v>0.25</v>
      </c>
      <c r="AS1021" s="174">
        <f t="shared" si="1174"/>
        <v>0.08</v>
      </c>
      <c r="AT1021" s="174">
        <f t="shared" si="1174"/>
        <v>0</v>
      </c>
      <c r="AU1021" s="174">
        <f t="shared" si="1174"/>
        <v>0</v>
      </c>
      <c r="AV1021" s="175">
        <f t="shared" si="1119"/>
        <v>1</v>
      </c>
      <c r="AW1021" s="176" t="e">
        <f>#REF!/1000</f>
        <v>#REF!</v>
      </c>
      <c r="AX1021" s="176" t="e">
        <f>#REF!/1000</f>
        <v>#REF!</v>
      </c>
      <c r="AY1021" s="176" t="e">
        <f>#REF!/1000</f>
        <v>#REF!</v>
      </c>
      <c r="AZ1021" s="176" t="e">
        <f>#REF!/1000</f>
        <v>#REF!</v>
      </c>
      <c r="BA1021" s="176" t="e">
        <f>#REF!/1000</f>
        <v>#REF!</v>
      </c>
      <c r="BB1021" s="176" t="e">
        <f>#REF!/1000</f>
        <v>#REF!</v>
      </c>
      <c r="BC1021" s="176" t="e">
        <f>#REF!/1000</f>
        <v>#REF!</v>
      </c>
      <c r="BD1021" s="176" t="e">
        <f>#REF!/1000</f>
        <v>#REF!</v>
      </c>
      <c r="BE1021" s="177" t="e">
        <f>#REF!/1000</f>
        <v>#REF!</v>
      </c>
      <c r="BF1021" s="177" t="e">
        <f>#REF!/1000</f>
        <v>#REF!</v>
      </c>
      <c r="BG1021" s="178" t="e">
        <f t="shared" si="1120"/>
        <v>#REF!</v>
      </c>
    </row>
    <row r="1022" ht="16" customHeight="1" spans="1:59">
      <c r="A1022" s="22">
        <v>1016</v>
      </c>
      <c r="B1022" s="39" t="s">
        <v>1696</v>
      </c>
      <c r="C1022" s="68" t="s">
        <v>1697</v>
      </c>
      <c r="D1022" s="22">
        <v>121</v>
      </c>
      <c r="E1022" s="22">
        <v>8</v>
      </c>
      <c r="F1022" s="144">
        <v>84965</v>
      </c>
      <c r="G1022" s="144" t="s">
        <v>3704</v>
      </c>
      <c r="H1022" s="144" t="s">
        <v>3704</v>
      </c>
      <c r="I1022" s="144" t="s">
        <v>5321</v>
      </c>
      <c r="J1022" s="144" t="s">
        <v>5314</v>
      </c>
      <c r="K1022" s="144">
        <f t="shared" si="1110"/>
        <v>0.05</v>
      </c>
      <c r="L1022" s="157">
        <v>0.4</v>
      </c>
      <c r="M1022" s="171"/>
      <c r="N1022" s="171">
        <v>0.4</v>
      </c>
      <c r="O1022" s="171">
        <v>0.566666666666667</v>
      </c>
      <c r="P1022" s="171"/>
      <c r="Q1022" s="171"/>
      <c r="R1022" s="171"/>
      <c r="S1022" s="171">
        <v>0.0333333333333333</v>
      </c>
      <c r="T1022" s="171"/>
      <c r="U1022" s="171"/>
      <c r="V1022" s="171"/>
      <c r="W1022" s="22">
        <v>8</v>
      </c>
      <c r="X1022" s="29">
        <v>785.8275</v>
      </c>
      <c r="Y1022" s="29">
        <v>6286.62</v>
      </c>
      <c r="Z1022" s="36">
        <v>1559.36</v>
      </c>
      <c r="AA1022" s="36">
        <f t="shared" si="1111"/>
        <v>8</v>
      </c>
      <c r="AB1022" s="29"/>
      <c r="AC1022" s="29" t="e">
        <f t="shared" si="1112"/>
        <v>#REF!</v>
      </c>
      <c r="AD1022" s="29" t="e">
        <f t="shared" si="1113"/>
        <v>#REF!</v>
      </c>
      <c r="AE1022" s="172" t="e">
        <f t="shared" si="1114"/>
        <v>#REF!</v>
      </c>
      <c r="AF1022" s="28"/>
      <c r="AG1022" s="24">
        <v>0.3</v>
      </c>
      <c r="AH1022" s="173">
        <f t="shared" si="1115"/>
        <v>1</v>
      </c>
      <c r="AI1022" s="173"/>
      <c r="AJ1022" s="173">
        <f t="shared" si="1116"/>
        <v>-0.7</v>
      </c>
      <c r="AK1022" s="134">
        <f t="shared" si="1117"/>
        <v>0.05</v>
      </c>
      <c r="AL1022" s="174">
        <f t="shared" ref="AL1022:AU1022" si="1175">M1022</f>
        <v>0</v>
      </c>
      <c r="AM1022" s="174">
        <f t="shared" si="1175"/>
        <v>0.4</v>
      </c>
      <c r="AN1022" s="174">
        <f t="shared" si="1175"/>
        <v>0.566666666666667</v>
      </c>
      <c r="AO1022" s="174">
        <f t="shared" si="1175"/>
        <v>0</v>
      </c>
      <c r="AP1022" s="174">
        <f t="shared" si="1175"/>
        <v>0</v>
      </c>
      <c r="AQ1022" s="174">
        <f t="shared" si="1175"/>
        <v>0</v>
      </c>
      <c r="AR1022" s="174">
        <f t="shared" si="1175"/>
        <v>0.0333333333333333</v>
      </c>
      <c r="AS1022" s="174">
        <f t="shared" si="1175"/>
        <v>0</v>
      </c>
      <c r="AT1022" s="174">
        <f t="shared" si="1175"/>
        <v>0</v>
      </c>
      <c r="AU1022" s="174">
        <f t="shared" si="1175"/>
        <v>0</v>
      </c>
      <c r="AV1022" s="175">
        <f t="shared" si="1119"/>
        <v>1</v>
      </c>
      <c r="AW1022" s="176" t="e">
        <f>#REF!/1000</f>
        <v>#REF!</v>
      </c>
      <c r="AX1022" s="176" t="e">
        <f>#REF!/1000</f>
        <v>#REF!</v>
      </c>
      <c r="AY1022" s="176" t="e">
        <f>#REF!/1000</f>
        <v>#REF!</v>
      </c>
      <c r="AZ1022" s="176" t="e">
        <f>#REF!/1000</f>
        <v>#REF!</v>
      </c>
      <c r="BA1022" s="176" t="e">
        <f>#REF!/1000</f>
        <v>#REF!</v>
      </c>
      <c r="BB1022" s="176" t="e">
        <f>#REF!/1000</f>
        <v>#REF!</v>
      </c>
      <c r="BC1022" s="176" t="e">
        <f>#REF!/1000</f>
        <v>#REF!</v>
      </c>
      <c r="BD1022" s="176" t="e">
        <f>#REF!/1000</f>
        <v>#REF!</v>
      </c>
      <c r="BE1022" s="177" t="e">
        <f>#REF!/1000</f>
        <v>#REF!</v>
      </c>
      <c r="BF1022" s="177" t="e">
        <f>#REF!/1000</f>
        <v>#REF!</v>
      </c>
      <c r="BG1022" s="178" t="e">
        <f t="shared" si="1120"/>
        <v>#REF!</v>
      </c>
    </row>
    <row r="1023" ht="16" customHeight="1" spans="1:59">
      <c r="A1023" s="22">
        <v>1017</v>
      </c>
      <c r="B1023" s="39" t="s">
        <v>2152</v>
      </c>
      <c r="C1023" s="68" t="s">
        <v>2153</v>
      </c>
      <c r="D1023" s="22">
        <v>121</v>
      </c>
      <c r="E1023" s="22">
        <v>10</v>
      </c>
      <c r="F1023" s="144">
        <v>85107</v>
      </c>
      <c r="G1023" s="144" t="s">
        <v>3704</v>
      </c>
      <c r="H1023" s="144" t="s">
        <v>3704</v>
      </c>
      <c r="I1023" s="144" t="s">
        <v>5321</v>
      </c>
      <c r="J1023" s="144" t="s">
        <v>5314</v>
      </c>
      <c r="K1023" s="144">
        <f t="shared" si="1110"/>
        <v>0.09</v>
      </c>
      <c r="L1023" s="157">
        <v>0.9</v>
      </c>
      <c r="M1023" s="171">
        <v>0.488888888888889</v>
      </c>
      <c r="N1023" s="171">
        <v>0.0555555555555556</v>
      </c>
      <c r="O1023" s="171"/>
      <c r="P1023" s="171">
        <v>0.222222222222222</v>
      </c>
      <c r="Q1023" s="171"/>
      <c r="R1023" s="171"/>
      <c r="S1023" s="171">
        <v>0.1</v>
      </c>
      <c r="T1023" s="171">
        <v>0.133333333333333</v>
      </c>
      <c r="U1023" s="171"/>
      <c r="V1023" s="171"/>
      <c r="W1023" s="22">
        <v>10</v>
      </c>
      <c r="X1023" s="29">
        <v>777.408</v>
      </c>
      <c r="Y1023" s="29">
        <v>7774.08</v>
      </c>
      <c r="Z1023" s="36">
        <v>1949.2</v>
      </c>
      <c r="AA1023" s="36">
        <f t="shared" si="1111"/>
        <v>10</v>
      </c>
      <c r="AB1023" s="29"/>
      <c r="AC1023" s="29" t="e">
        <f t="shared" si="1112"/>
        <v>#REF!</v>
      </c>
      <c r="AD1023" s="29" t="e">
        <f t="shared" si="1113"/>
        <v>#REF!</v>
      </c>
      <c r="AE1023" s="172" t="e">
        <f t="shared" si="1114"/>
        <v>#REF!</v>
      </c>
      <c r="AF1023" s="28"/>
      <c r="AG1023" s="24">
        <v>0.9</v>
      </c>
      <c r="AH1023" s="173">
        <f t="shared" si="1115"/>
        <v>1</v>
      </c>
      <c r="AI1023" s="173">
        <v>0.9</v>
      </c>
      <c r="AJ1023" s="173">
        <f t="shared" si="1116"/>
        <v>-0.0999999999999995</v>
      </c>
      <c r="AK1023" s="134">
        <f t="shared" si="1117"/>
        <v>0.09</v>
      </c>
      <c r="AL1023" s="174">
        <f t="shared" ref="AL1023:AU1023" si="1176">M1023</f>
        <v>0.488888888888889</v>
      </c>
      <c r="AM1023" s="174">
        <f t="shared" si="1176"/>
        <v>0.0555555555555556</v>
      </c>
      <c r="AN1023" s="174">
        <f t="shared" si="1176"/>
        <v>0</v>
      </c>
      <c r="AO1023" s="174">
        <f t="shared" si="1176"/>
        <v>0.222222222222222</v>
      </c>
      <c r="AP1023" s="174">
        <f t="shared" si="1176"/>
        <v>0</v>
      </c>
      <c r="AQ1023" s="174">
        <f t="shared" si="1176"/>
        <v>0</v>
      </c>
      <c r="AR1023" s="174">
        <f t="shared" si="1176"/>
        <v>0.1</v>
      </c>
      <c r="AS1023" s="174">
        <f t="shared" si="1176"/>
        <v>0.133333333333333</v>
      </c>
      <c r="AT1023" s="174">
        <f t="shared" si="1176"/>
        <v>0</v>
      </c>
      <c r="AU1023" s="174">
        <f t="shared" si="1176"/>
        <v>0</v>
      </c>
      <c r="AV1023" s="175">
        <f t="shared" si="1119"/>
        <v>1</v>
      </c>
      <c r="AW1023" s="176" t="e">
        <f>#REF!/1000</f>
        <v>#REF!</v>
      </c>
      <c r="AX1023" s="176" t="e">
        <f>#REF!/1000</f>
        <v>#REF!</v>
      </c>
      <c r="AY1023" s="176" t="e">
        <f>#REF!/1000</f>
        <v>#REF!</v>
      </c>
      <c r="AZ1023" s="176" t="e">
        <f>#REF!/1000</f>
        <v>#REF!</v>
      </c>
      <c r="BA1023" s="176" t="e">
        <f>#REF!/1000</f>
        <v>#REF!</v>
      </c>
      <c r="BB1023" s="176" t="e">
        <f>#REF!/1000</f>
        <v>#REF!</v>
      </c>
      <c r="BC1023" s="176" t="e">
        <f>#REF!/1000</f>
        <v>#REF!</v>
      </c>
      <c r="BD1023" s="176" t="e">
        <f>#REF!/1000</f>
        <v>#REF!</v>
      </c>
      <c r="BE1023" s="177" t="e">
        <f>#REF!/1000</f>
        <v>#REF!</v>
      </c>
      <c r="BF1023" s="177" t="e">
        <f>#REF!/1000</f>
        <v>#REF!</v>
      </c>
      <c r="BG1023" s="178" t="e">
        <f t="shared" si="1120"/>
        <v>#REF!</v>
      </c>
    </row>
    <row r="1024" ht="16" customHeight="1" spans="1:59">
      <c r="A1024" s="22">
        <v>1018</v>
      </c>
      <c r="B1024" s="39" t="s">
        <v>6911</v>
      </c>
      <c r="C1024" s="68" t="s">
        <v>6912</v>
      </c>
      <c r="D1024" s="22">
        <v>121</v>
      </c>
      <c r="E1024" s="22">
        <v>3</v>
      </c>
      <c r="F1024" s="144">
        <v>83896</v>
      </c>
      <c r="G1024" s="144" t="s">
        <v>3704</v>
      </c>
      <c r="H1024" s="144" t="s">
        <v>3704</v>
      </c>
      <c r="I1024" s="144" t="s">
        <v>5321</v>
      </c>
      <c r="J1024" s="144" t="s">
        <v>5314</v>
      </c>
      <c r="K1024" s="144">
        <f t="shared" si="1110"/>
        <v>0.03</v>
      </c>
      <c r="L1024" s="157">
        <v>0.09</v>
      </c>
      <c r="M1024" s="171"/>
      <c r="N1024" s="171">
        <v>0.1</v>
      </c>
      <c r="O1024" s="171">
        <v>0.1</v>
      </c>
      <c r="P1024" s="171"/>
      <c r="Q1024" s="171"/>
      <c r="R1024" s="171">
        <v>0.8</v>
      </c>
      <c r="S1024" s="171"/>
      <c r="T1024" s="171"/>
      <c r="U1024" s="171"/>
      <c r="V1024" s="171"/>
      <c r="W1024" s="22">
        <v>3</v>
      </c>
      <c r="X1024" s="29">
        <v>775.703333333333</v>
      </c>
      <c r="Y1024" s="29">
        <v>2327.11</v>
      </c>
      <c r="Z1024" s="36">
        <v>584.76</v>
      </c>
      <c r="AA1024" s="36">
        <f t="shared" si="1111"/>
        <v>3</v>
      </c>
      <c r="AB1024" s="29"/>
      <c r="AC1024" s="29" t="e">
        <f t="shared" si="1112"/>
        <v>#REF!</v>
      </c>
      <c r="AD1024" s="29" t="e">
        <f t="shared" si="1113"/>
        <v>#REF!</v>
      </c>
      <c r="AE1024" s="172" t="e">
        <f t="shared" si="1114"/>
        <v>#REF!</v>
      </c>
      <c r="AF1024" s="28"/>
      <c r="AG1024" s="24">
        <v>0.1</v>
      </c>
      <c r="AH1024" s="173">
        <f t="shared" si="1115"/>
        <v>1</v>
      </c>
      <c r="AI1024" s="173"/>
      <c r="AJ1024" s="173">
        <f t="shared" si="1116"/>
        <v>-0.9</v>
      </c>
      <c r="AK1024" s="134">
        <f t="shared" si="1117"/>
        <v>0.03</v>
      </c>
      <c r="AL1024" s="174">
        <f t="shared" ref="AL1024:AU1024" si="1177">M1024</f>
        <v>0</v>
      </c>
      <c r="AM1024" s="174">
        <f t="shared" si="1177"/>
        <v>0.1</v>
      </c>
      <c r="AN1024" s="174">
        <f t="shared" si="1177"/>
        <v>0.1</v>
      </c>
      <c r="AO1024" s="174">
        <f t="shared" si="1177"/>
        <v>0</v>
      </c>
      <c r="AP1024" s="174">
        <f t="shared" si="1177"/>
        <v>0</v>
      </c>
      <c r="AQ1024" s="174">
        <f t="shared" si="1177"/>
        <v>0.8</v>
      </c>
      <c r="AR1024" s="174">
        <f t="shared" si="1177"/>
        <v>0</v>
      </c>
      <c r="AS1024" s="174">
        <f t="shared" si="1177"/>
        <v>0</v>
      </c>
      <c r="AT1024" s="174">
        <f t="shared" si="1177"/>
        <v>0</v>
      </c>
      <c r="AU1024" s="174">
        <f t="shared" si="1177"/>
        <v>0</v>
      </c>
      <c r="AV1024" s="175">
        <f t="shared" si="1119"/>
        <v>1</v>
      </c>
      <c r="AW1024" s="176" t="e">
        <f>#REF!/1000</f>
        <v>#REF!</v>
      </c>
      <c r="AX1024" s="176" t="e">
        <f>#REF!/1000</f>
        <v>#REF!</v>
      </c>
      <c r="AY1024" s="176" t="e">
        <f>#REF!/1000</f>
        <v>#REF!</v>
      </c>
      <c r="AZ1024" s="176" t="e">
        <f>#REF!/1000</f>
        <v>#REF!</v>
      </c>
      <c r="BA1024" s="176" t="e">
        <f>#REF!/1000</f>
        <v>#REF!</v>
      </c>
      <c r="BB1024" s="176" t="e">
        <f>#REF!/1000</f>
        <v>#REF!</v>
      </c>
      <c r="BC1024" s="176" t="e">
        <f>#REF!/1000</f>
        <v>#REF!</v>
      </c>
      <c r="BD1024" s="176" t="e">
        <f>#REF!/1000</f>
        <v>#REF!</v>
      </c>
      <c r="BE1024" s="177" t="e">
        <f>#REF!/1000</f>
        <v>#REF!</v>
      </c>
      <c r="BF1024" s="177" t="e">
        <f>#REF!/1000</f>
        <v>#REF!</v>
      </c>
      <c r="BG1024" s="178" t="e">
        <f t="shared" si="1120"/>
        <v>#REF!</v>
      </c>
    </row>
    <row r="1025" ht="16" customHeight="1" spans="1:59">
      <c r="A1025" s="22">
        <v>1019</v>
      </c>
      <c r="B1025" s="39" t="s">
        <v>1327</v>
      </c>
      <c r="C1025" s="68" t="s">
        <v>1328</v>
      </c>
      <c r="D1025" s="22">
        <v>130</v>
      </c>
      <c r="E1025" s="22">
        <v>1</v>
      </c>
      <c r="F1025" s="144">
        <v>84479</v>
      </c>
      <c r="G1025" s="144" t="s">
        <v>3704</v>
      </c>
      <c r="H1025" s="144" t="s">
        <v>3704</v>
      </c>
      <c r="I1025" s="144" t="s">
        <v>5321</v>
      </c>
      <c r="J1025" s="144" t="s">
        <v>5314</v>
      </c>
      <c r="K1025" s="144">
        <f t="shared" si="1110"/>
        <v>3</v>
      </c>
      <c r="L1025" s="157">
        <v>3</v>
      </c>
      <c r="M1025" s="171">
        <v>0.04</v>
      </c>
      <c r="N1025" s="171">
        <v>0.15</v>
      </c>
      <c r="O1025" s="171">
        <v>0.45</v>
      </c>
      <c r="P1025" s="171">
        <v>0.02</v>
      </c>
      <c r="Q1025" s="171"/>
      <c r="R1025" s="171">
        <v>0.01</v>
      </c>
      <c r="S1025" s="171">
        <v>0.25</v>
      </c>
      <c r="T1025" s="171">
        <v>0.08</v>
      </c>
      <c r="U1025" s="171"/>
      <c r="V1025" s="171"/>
      <c r="W1025" s="22">
        <v>1</v>
      </c>
      <c r="X1025" s="29">
        <v>759.92</v>
      </c>
      <c r="Y1025" s="29">
        <v>759.92</v>
      </c>
      <c r="Z1025" s="36">
        <v>137.44</v>
      </c>
      <c r="AA1025" s="36">
        <f t="shared" si="1111"/>
        <v>1</v>
      </c>
      <c r="AB1025" s="29"/>
      <c r="AC1025" s="29" t="e">
        <f t="shared" si="1112"/>
        <v>#REF!</v>
      </c>
      <c r="AD1025" s="29" t="e">
        <f t="shared" si="1113"/>
        <v>#REF!</v>
      </c>
      <c r="AE1025" s="172" t="e">
        <f t="shared" si="1114"/>
        <v>#REF!</v>
      </c>
      <c r="AF1025" s="28"/>
      <c r="AG1025" s="24">
        <v>3</v>
      </c>
      <c r="AH1025" s="173">
        <f t="shared" si="1115"/>
        <v>1</v>
      </c>
      <c r="AI1025" s="173"/>
      <c r="AJ1025" s="173">
        <f t="shared" si="1116"/>
        <v>2</v>
      </c>
      <c r="AK1025" s="134">
        <f t="shared" si="1117"/>
        <v>3</v>
      </c>
      <c r="AL1025" s="174">
        <f t="shared" ref="AL1025:AU1025" si="1178">M1025</f>
        <v>0.04</v>
      </c>
      <c r="AM1025" s="174">
        <f t="shared" si="1178"/>
        <v>0.15</v>
      </c>
      <c r="AN1025" s="174">
        <f t="shared" si="1178"/>
        <v>0.45</v>
      </c>
      <c r="AO1025" s="174">
        <f t="shared" si="1178"/>
        <v>0.02</v>
      </c>
      <c r="AP1025" s="174">
        <f t="shared" si="1178"/>
        <v>0</v>
      </c>
      <c r="AQ1025" s="174">
        <f t="shared" si="1178"/>
        <v>0.01</v>
      </c>
      <c r="AR1025" s="174">
        <f t="shared" si="1178"/>
        <v>0.25</v>
      </c>
      <c r="AS1025" s="174">
        <f t="shared" si="1178"/>
        <v>0.08</v>
      </c>
      <c r="AT1025" s="174">
        <f t="shared" si="1178"/>
        <v>0</v>
      </c>
      <c r="AU1025" s="174">
        <f t="shared" si="1178"/>
        <v>0</v>
      </c>
      <c r="AV1025" s="175">
        <f t="shared" si="1119"/>
        <v>1</v>
      </c>
      <c r="AW1025" s="176" t="e">
        <f>#REF!/1000</f>
        <v>#REF!</v>
      </c>
      <c r="AX1025" s="176" t="e">
        <f>#REF!/1000</f>
        <v>#REF!</v>
      </c>
      <c r="AY1025" s="176" t="e">
        <f>#REF!/1000</f>
        <v>#REF!</v>
      </c>
      <c r="AZ1025" s="176" t="e">
        <f>#REF!/1000</f>
        <v>#REF!</v>
      </c>
      <c r="BA1025" s="176" t="e">
        <f>#REF!/1000</f>
        <v>#REF!</v>
      </c>
      <c r="BB1025" s="176" t="e">
        <f>#REF!/1000</f>
        <v>#REF!</v>
      </c>
      <c r="BC1025" s="176" t="e">
        <f>#REF!/1000</f>
        <v>#REF!</v>
      </c>
      <c r="BD1025" s="176" t="e">
        <f>#REF!/1000</f>
        <v>#REF!</v>
      </c>
      <c r="BE1025" s="177" t="e">
        <f>#REF!/1000</f>
        <v>#REF!</v>
      </c>
      <c r="BF1025" s="177" t="e">
        <f>#REF!/1000</f>
        <v>#REF!</v>
      </c>
      <c r="BG1025" s="178" t="e">
        <f t="shared" si="1120"/>
        <v>#REF!</v>
      </c>
    </row>
    <row r="1026" ht="16" customHeight="1" spans="1:59">
      <c r="A1026" s="22">
        <v>1020</v>
      </c>
      <c r="B1026" s="39" t="s">
        <v>825</v>
      </c>
      <c r="C1026" s="68" t="s">
        <v>826</v>
      </c>
      <c r="D1026" s="22">
        <v>130</v>
      </c>
      <c r="E1026" s="22">
        <v>1</v>
      </c>
      <c r="F1026" s="144">
        <v>84581</v>
      </c>
      <c r="G1026" s="144" t="s">
        <v>3704</v>
      </c>
      <c r="H1026" s="144" t="s">
        <v>3704</v>
      </c>
      <c r="I1026" s="144" t="s">
        <v>5321</v>
      </c>
      <c r="J1026" s="144" t="s">
        <v>5314</v>
      </c>
      <c r="K1026" s="144">
        <f t="shared" si="1110"/>
        <v>1</v>
      </c>
      <c r="L1026" s="157">
        <v>1</v>
      </c>
      <c r="M1026" s="171">
        <v>0.5</v>
      </c>
      <c r="N1026" s="171">
        <v>0.05</v>
      </c>
      <c r="O1026" s="171"/>
      <c r="P1026" s="171">
        <v>0.2</v>
      </c>
      <c r="Q1026" s="171"/>
      <c r="R1026" s="171"/>
      <c r="S1026" s="171">
        <v>0.1</v>
      </c>
      <c r="T1026" s="171">
        <v>0.15</v>
      </c>
      <c r="U1026" s="171"/>
      <c r="V1026" s="171"/>
      <c r="W1026" s="22">
        <v>1</v>
      </c>
      <c r="X1026" s="29">
        <v>753</v>
      </c>
      <c r="Y1026" s="29">
        <v>753</v>
      </c>
      <c r="Z1026" s="36">
        <v>136.44</v>
      </c>
      <c r="AA1026" s="36">
        <f t="shared" si="1111"/>
        <v>1</v>
      </c>
      <c r="AB1026" s="29"/>
      <c r="AC1026" s="29" t="e">
        <f t="shared" si="1112"/>
        <v>#REF!</v>
      </c>
      <c r="AD1026" s="29" t="e">
        <f t="shared" si="1113"/>
        <v>#REF!</v>
      </c>
      <c r="AE1026" s="172" t="e">
        <f t="shared" si="1114"/>
        <v>#REF!</v>
      </c>
      <c r="AF1026" s="28"/>
      <c r="AG1026" s="24">
        <v>0.2</v>
      </c>
      <c r="AH1026" s="173">
        <f t="shared" si="1115"/>
        <v>1</v>
      </c>
      <c r="AI1026" s="173"/>
      <c r="AJ1026" s="173">
        <f t="shared" si="1116"/>
        <v>-0.8</v>
      </c>
      <c r="AK1026" s="134">
        <f t="shared" si="1117"/>
        <v>1</v>
      </c>
      <c r="AL1026" s="174">
        <f t="shared" ref="AL1026:AU1026" si="1179">M1026</f>
        <v>0.5</v>
      </c>
      <c r="AM1026" s="174">
        <f t="shared" si="1179"/>
        <v>0.05</v>
      </c>
      <c r="AN1026" s="174">
        <f t="shared" si="1179"/>
        <v>0</v>
      </c>
      <c r="AO1026" s="174">
        <f t="shared" si="1179"/>
        <v>0.2</v>
      </c>
      <c r="AP1026" s="174">
        <f t="shared" si="1179"/>
        <v>0</v>
      </c>
      <c r="AQ1026" s="174">
        <f t="shared" si="1179"/>
        <v>0</v>
      </c>
      <c r="AR1026" s="174">
        <f t="shared" si="1179"/>
        <v>0.1</v>
      </c>
      <c r="AS1026" s="174">
        <f t="shared" si="1179"/>
        <v>0.15</v>
      </c>
      <c r="AT1026" s="174">
        <f t="shared" si="1179"/>
        <v>0</v>
      </c>
      <c r="AU1026" s="174">
        <f t="shared" si="1179"/>
        <v>0</v>
      </c>
      <c r="AV1026" s="175">
        <f t="shared" si="1119"/>
        <v>1</v>
      </c>
      <c r="AW1026" s="176" t="e">
        <f>#REF!/1000</f>
        <v>#REF!</v>
      </c>
      <c r="AX1026" s="176" t="e">
        <f>#REF!/1000</f>
        <v>#REF!</v>
      </c>
      <c r="AY1026" s="176" t="e">
        <f>#REF!/1000</f>
        <v>#REF!</v>
      </c>
      <c r="AZ1026" s="176" t="e">
        <f>#REF!/1000</f>
        <v>#REF!</v>
      </c>
      <c r="BA1026" s="176" t="e">
        <f>#REF!/1000</f>
        <v>#REF!</v>
      </c>
      <c r="BB1026" s="176" t="e">
        <f>#REF!/1000</f>
        <v>#REF!</v>
      </c>
      <c r="BC1026" s="176" t="e">
        <f>#REF!/1000</f>
        <v>#REF!</v>
      </c>
      <c r="BD1026" s="176" t="e">
        <f>#REF!/1000</f>
        <v>#REF!</v>
      </c>
      <c r="BE1026" s="177" t="e">
        <f>#REF!/1000</f>
        <v>#REF!</v>
      </c>
      <c r="BF1026" s="177" t="e">
        <f>#REF!/1000</f>
        <v>#REF!</v>
      </c>
      <c r="BG1026" s="178" t="e">
        <f t="shared" si="1120"/>
        <v>#REF!</v>
      </c>
    </row>
    <row r="1027" ht="16" customHeight="1" spans="1:59">
      <c r="A1027" s="22">
        <v>1021</v>
      </c>
      <c r="B1027" s="39" t="s">
        <v>6913</v>
      </c>
      <c r="C1027" s="68" t="s">
        <v>6914</v>
      </c>
      <c r="D1027" s="22">
        <v>178</v>
      </c>
      <c r="E1027" s="22">
        <v>2</v>
      </c>
      <c r="F1027" s="144">
        <v>85092</v>
      </c>
      <c r="G1027" s="144" t="s">
        <v>3704</v>
      </c>
      <c r="H1027" s="144" t="s">
        <v>3704</v>
      </c>
      <c r="I1027" s="144" t="s">
        <v>5321</v>
      </c>
      <c r="J1027" s="144" t="s">
        <v>5314</v>
      </c>
      <c r="K1027" s="144">
        <f t="shared" si="1110"/>
        <v>0.5</v>
      </c>
      <c r="L1027" s="157">
        <v>1</v>
      </c>
      <c r="M1027" s="171">
        <v>0.5</v>
      </c>
      <c r="N1027" s="171">
        <v>0.05</v>
      </c>
      <c r="O1027" s="171"/>
      <c r="P1027" s="171">
        <v>0.22</v>
      </c>
      <c r="Q1027" s="171"/>
      <c r="R1027" s="171"/>
      <c r="S1027" s="171">
        <v>0.1</v>
      </c>
      <c r="T1027" s="171">
        <v>0.13</v>
      </c>
      <c r="U1027" s="171"/>
      <c r="V1027" s="171"/>
      <c r="W1027" s="22">
        <v>2</v>
      </c>
      <c r="X1027" s="29">
        <v>715.835</v>
      </c>
      <c r="Y1027" s="29">
        <v>1431.67</v>
      </c>
      <c r="Z1027" s="36">
        <v>389.84</v>
      </c>
      <c r="AA1027" s="36">
        <f t="shared" si="1111"/>
        <v>2</v>
      </c>
      <c r="AB1027" s="29"/>
      <c r="AC1027" s="29" t="e">
        <f t="shared" si="1112"/>
        <v>#REF!</v>
      </c>
      <c r="AD1027" s="29" t="e">
        <f t="shared" si="1113"/>
        <v>#REF!</v>
      </c>
      <c r="AE1027" s="172" t="e">
        <f t="shared" si="1114"/>
        <v>#REF!</v>
      </c>
      <c r="AF1027" s="28"/>
      <c r="AG1027" s="24">
        <v>1</v>
      </c>
      <c r="AH1027" s="173">
        <f t="shared" si="1115"/>
        <v>1</v>
      </c>
      <c r="AI1027" s="173"/>
      <c r="AJ1027" s="173">
        <f t="shared" si="1116"/>
        <v>0</v>
      </c>
      <c r="AK1027" s="134">
        <f t="shared" si="1117"/>
        <v>0.5</v>
      </c>
      <c r="AL1027" s="174">
        <f t="shared" ref="AL1027:AU1027" si="1180">M1027</f>
        <v>0.5</v>
      </c>
      <c r="AM1027" s="174">
        <f t="shared" si="1180"/>
        <v>0.05</v>
      </c>
      <c r="AN1027" s="174">
        <f t="shared" si="1180"/>
        <v>0</v>
      </c>
      <c r="AO1027" s="174">
        <f t="shared" si="1180"/>
        <v>0.22</v>
      </c>
      <c r="AP1027" s="174">
        <f t="shared" si="1180"/>
        <v>0</v>
      </c>
      <c r="AQ1027" s="174">
        <f t="shared" si="1180"/>
        <v>0</v>
      </c>
      <c r="AR1027" s="174">
        <f t="shared" si="1180"/>
        <v>0.1</v>
      </c>
      <c r="AS1027" s="174">
        <f t="shared" si="1180"/>
        <v>0.13</v>
      </c>
      <c r="AT1027" s="174">
        <f t="shared" si="1180"/>
        <v>0</v>
      </c>
      <c r="AU1027" s="174">
        <f t="shared" si="1180"/>
        <v>0</v>
      </c>
      <c r="AV1027" s="175">
        <f t="shared" si="1119"/>
        <v>1</v>
      </c>
      <c r="AW1027" s="176" t="e">
        <f>#REF!/1000</f>
        <v>#REF!</v>
      </c>
      <c r="AX1027" s="176" t="e">
        <f>#REF!/1000</f>
        <v>#REF!</v>
      </c>
      <c r="AY1027" s="176" t="e">
        <f>#REF!/1000</f>
        <v>#REF!</v>
      </c>
      <c r="AZ1027" s="176" t="e">
        <f>#REF!/1000</f>
        <v>#REF!</v>
      </c>
      <c r="BA1027" s="176" t="e">
        <f>#REF!/1000</f>
        <v>#REF!</v>
      </c>
      <c r="BB1027" s="176" t="e">
        <f>#REF!/1000</f>
        <v>#REF!</v>
      </c>
      <c r="BC1027" s="176" t="e">
        <f>#REF!/1000</f>
        <v>#REF!</v>
      </c>
      <c r="BD1027" s="176" t="e">
        <f>#REF!/1000</f>
        <v>#REF!</v>
      </c>
      <c r="BE1027" s="177" t="e">
        <f>#REF!/1000</f>
        <v>#REF!</v>
      </c>
      <c r="BF1027" s="177" t="e">
        <f>#REF!/1000</f>
        <v>#REF!</v>
      </c>
      <c r="BG1027" s="178" t="e">
        <f t="shared" si="1120"/>
        <v>#REF!</v>
      </c>
    </row>
    <row r="1028" ht="16" customHeight="1" spans="1:59">
      <c r="A1028" s="22">
        <v>1022</v>
      </c>
      <c r="B1028" s="39" t="s">
        <v>1568</v>
      </c>
      <c r="C1028" s="68" t="s">
        <v>1569</v>
      </c>
      <c r="D1028" s="22">
        <v>178</v>
      </c>
      <c r="E1028" s="22">
        <v>2</v>
      </c>
      <c r="F1028" s="144">
        <v>85091</v>
      </c>
      <c r="G1028" s="144" t="s">
        <v>3704</v>
      </c>
      <c r="H1028" s="144" t="s">
        <v>3704</v>
      </c>
      <c r="I1028" s="144" t="s">
        <v>5321</v>
      </c>
      <c r="J1028" s="144" t="s">
        <v>5314</v>
      </c>
      <c r="K1028" s="144">
        <f t="shared" si="1110"/>
        <v>0.5</v>
      </c>
      <c r="L1028" s="157">
        <v>1</v>
      </c>
      <c r="M1028" s="171">
        <v>0.5</v>
      </c>
      <c r="N1028" s="171">
        <v>0.05</v>
      </c>
      <c r="O1028" s="171"/>
      <c r="P1028" s="171">
        <v>0.22</v>
      </c>
      <c r="Q1028" s="171"/>
      <c r="R1028" s="171"/>
      <c r="S1028" s="171">
        <v>0.1</v>
      </c>
      <c r="T1028" s="171">
        <v>0.13</v>
      </c>
      <c r="U1028" s="171"/>
      <c r="V1028" s="171"/>
      <c r="W1028" s="22">
        <v>2</v>
      </c>
      <c r="X1028" s="29">
        <v>712.035</v>
      </c>
      <c r="Y1028" s="29">
        <v>1424.07</v>
      </c>
      <c r="Z1028" s="36">
        <v>389.84</v>
      </c>
      <c r="AA1028" s="36">
        <f t="shared" si="1111"/>
        <v>2</v>
      </c>
      <c r="AB1028" s="29"/>
      <c r="AC1028" s="29" t="e">
        <f t="shared" si="1112"/>
        <v>#REF!</v>
      </c>
      <c r="AD1028" s="29" t="e">
        <f t="shared" si="1113"/>
        <v>#REF!</v>
      </c>
      <c r="AE1028" s="172" t="e">
        <f t="shared" si="1114"/>
        <v>#REF!</v>
      </c>
      <c r="AF1028" s="28"/>
      <c r="AG1028" s="24">
        <v>1</v>
      </c>
      <c r="AH1028" s="173">
        <f t="shared" si="1115"/>
        <v>1</v>
      </c>
      <c r="AI1028" s="173"/>
      <c r="AJ1028" s="173">
        <f t="shared" si="1116"/>
        <v>0</v>
      </c>
      <c r="AK1028" s="134">
        <f t="shared" si="1117"/>
        <v>0.5</v>
      </c>
      <c r="AL1028" s="174">
        <f t="shared" ref="AL1028:AU1028" si="1181">M1028</f>
        <v>0.5</v>
      </c>
      <c r="AM1028" s="174">
        <f t="shared" si="1181"/>
        <v>0.05</v>
      </c>
      <c r="AN1028" s="174">
        <f t="shared" si="1181"/>
        <v>0</v>
      </c>
      <c r="AO1028" s="174">
        <f t="shared" si="1181"/>
        <v>0.22</v>
      </c>
      <c r="AP1028" s="174">
        <f t="shared" si="1181"/>
        <v>0</v>
      </c>
      <c r="AQ1028" s="174">
        <f t="shared" si="1181"/>
        <v>0</v>
      </c>
      <c r="AR1028" s="174">
        <f t="shared" si="1181"/>
        <v>0.1</v>
      </c>
      <c r="AS1028" s="174">
        <f t="shared" si="1181"/>
        <v>0.13</v>
      </c>
      <c r="AT1028" s="174">
        <f t="shared" si="1181"/>
        <v>0</v>
      </c>
      <c r="AU1028" s="174">
        <f t="shared" si="1181"/>
        <v>0</v>
      </c>
      <c r="AV1028" s="175">
        <f t="shared" si="1119"/>
        <v>1</v>
      </c>
      <c r="AW1028" s="176" t="e">
        <f>#REF!/1000</f>
        <v>#REF!</v>
      </c>
      <c r="AX1028" s="176" t="e">
        <f>#REF!/1000</f>
        <v>#REF!</v>
      </c>
      <c r="AY1028" s="176" t="e">
        <f>#REF!/1000</f>
        <v>#REF!</v>
      </c>
      <c r="AZ1028" s="176" t="e">
        <f>#REF!/1000</f>
        <v>#REF!</v>
      </c>
      <c r="BA1028" s="176" t="e">
        <f>#REF!/1000</f>
        <v>#REF!</v>
      </c>
      <c r="BB1028" s="176" t="e">
        <f>#REF!/1000</f>
        <v>#REF!</v>
      </c>
      <c r="BC1028" s="176" t="e">
        <f>#REF!/1000</f>
        <v>#REF!</v>
      </c>
      <c r="BD1028" s="176" t="e">
        <f>#REF!/1000</f>
        <v>#REF!</v>
      </c>
      <c r="BE1028" s="177" t="e">
        <f>#REF!/1000</f>
        <v>#REF!</v>
      </c>
      <c r="BF1028" s="177" t="e">
        <f>#REF!/1000</f>
        <v>#REF!</v>
      </c>
      <c r="BG1028" s="178" t="e">
        <f t="shared" si="1120"/>
        <v>#REF!</v>
      </c>
    </row>
    <row r="1029" ht="16" customHeight="1" spans="1:59">
      <c r="A1029" s="22">
        <v>1023</v>
      </c>
      <c r="B1029" s="39" t="s">
        <v>1323</v>
      </c>
      <c r="C1029" s="68" t="s">
        <v>1324</v>
      </c>
      <c r="D1029" s="22">
        <v>130</v>
      </c>
      <c r="E1029" s="22">
        <v>1</v>
      </c>
      <c r="F1029" s="144">
        <v>84490</v>
      </c>
      <c r="G1029" s="144" t="s">
        <v>3704</v>
      </c>
      <c r="H1029" s="144" t="s">
        <v>3704</v>
      </c>
      <c r="I1029" s="144" t="s">
        <v>5321</v>
      </c>
      <c r="J1029" s="144" t="s">
        <v>5314</v>
      </c>
      <c r="K1029" s="144">
        <f t="shared" si="1110"/>
        <v>3</v>
      </c>
      <c r="L1029" s="157">
        <v>3</v>
      </c>
      <c r="M1029" s="171">
        <v>0.04</v>
      </c>
      <c r="N1029" s="171">
        <v>0.15</v>
      </c>
      <c r="O1029" s="171">
        <v>0.45</v>
      </c>
      <c r="P1029" s="171">
        <v>0.02</v>
      </c>
      <c r="Q1029" s="171"/>
      <c r="R1029" s="171">
        <v>0.01</v>
      </c>
      <c r="S1029" s="171">
        <v>0.25</v>
      </c>
      <c r="T1029" s="171">
        <v>0.08</v>
      </c>
      <c r="U1029" s="171"/>
      <c r="V1029" s="171"/>
      <c r="W1029" s="22">
        <v>1</v>
      </c>
      <c r="X1029" s="29">
        <v>688.42</v>
      </c>
      <c r="Y1029" s="29">
        <v>688.42</v>
      </c>
      <c r="Z1029" s="36">
        <v>127.62</v>
      </c>
      <c r="AA1029" s="36">
        <f t="shared" si="1111"/>
        <v>1</v>
      </c>
      <c r="AB1029" s="29"/>
      <c r="AC1029" s="29" t="e">
        <f t="shared" si="1112"/>
        <v>#REF!</v>
      </c>
      <c r="AD1029" s="29" t="e">
        <f t="shared" si="1113"/>
        <v>#REF!</v>
      </c>
      <c r="AE1029" s="172" t="e">
        <f t="shared" si="1114"/>
        <v>#REF!</v>
      </c>
      <c r="AF1029" s="28"/>
      <c r="AG1029" s="24">
        <v>3</v>
      </c>
      <c r="AH1029" s="173">
        <f t="shared" si="1115"/>
        <v>1</v>
      </c>
      <c r="AI1029" s="173"/>
      <c r="AJ1029" s="173">
        <f t="shared" si="1116"/>
        <v>2</v>
      </c>
      <c r="AK1029" s="134">
        <f t="shared" si="1117"/>
        <v>3</v>
      </c>
      <c r="AL1029" s="174">
        <f t="shared" ref="AL1029:AU1029" si="1182">M1029</f>
        <v>0.04</v>
      </c>
      <c r="AM1029" s="174">
        <f t="shared" si="1182"/>
        <v>0.15</v>
      </c>
      <c r="AN1029" s="174">
        <f t="shared" si="1182"/>
        <v>0.45</v>
      </c>
      <c r="AO1029" s="174">
        <f t="shared" si="1182"/>
        <v>0.02</v>
      </c>
      <c r="AP1029" s="174">
        <f t="shared" si="1182"/>
        <v>0</v>
      </c>
      <c r="AQ1029" s="174">
        <f t="shared" si="1182"/>
        <v>0.01</v>
      </c>
      <c r="AR1029" s="174">
        <f t="shared" si="1182"/>
        <v>0.25</v>
      </c>
      <c r="AS1029" s="174">
        <f t="shared" si="1182"/>
        <v>0.08</v>
      </c>
      <c r="AT1029" s="174">
        <f t="shared" si="1182"/>
        <v>0</v>
      </c>
      <c r="AU1029" s="174">
        <f t="shared" si="1182"/>
        <v>0</v>
      </c>
      <c r="AV1029" s="175">
        <f t="shared" si="1119"/>
        <v>1</v>
      </c>
      <c r="AW1029" s="176" t="e">
        <f>#REF!/1000</f>
        <v>#REF!</v>
      </c>
      <c r="AX1029" s="176" t="e">
        <f>#REF!/1000</f>
        <v>#REF!</v>
      </c>
      <c r="AY1029" s="176" t="e">
        <f>#REF!/1000</f>
        <v>#REF!</v>
      </c>
      <c r="AZ1029" s="176" t="e">
        <f>#REF!/1000</f>
        <v>#REF!</v>
      </c>
      <c r="BA1029" s="176" t="e">
        <f>#REF!/1000</f>
        <v>#REF!</v>
      </c>
      <c r="BB1029" s="176" t="e">
        <f>#REF!/1000</f>
        <v>#REF!</v>
      </c>
      <c r="BC1029" s="176" t="e">
        <f>#REF!/1000</f>
        <v>#REF!</v>
      </c>
      <c r="BD1029" s="176" t="e">
        <f>#REF!/1000</f>
        <v>#REF!</v>
      </c>
      <c r="BE1029" s="177" t="e">
        <f>#REF!/1000</f>
        <v>#REF!</v>
      </c>
      <c r="BF1029" s="177" t="e">
        <f>#REF!/1000</f>
        <v>#REF!</v>
      </c>
      <c r="BG1029" s="178" t="e">
        <f t="shared" si="1120"/>
        <v>#REF!</v>
      </c>
    </row>
    <row r="1030" ht="16" customHeight="1" spans="1:59">
      <c r="A1030" s="22">
        <v>1024</v>
      </c>
      <c r="B1030" s="39" t="s">
        <v>1309</v>
      </c>
      <c r="C1030" s="68" t="s">
        <v>1310</v>
      </c>
      <c r="D1030" s="22">
        <v>130</v>
      </c>
      <c r="E1030" s="22">
        <v>1</v>
      </c>
      <c r="F1030" s="144">
        <v>84456</v>
      </c>
      <c r="G1030" s="144" t="s">
        <v>3704</v>
      </c>
      <c r="H1030" s="144" t="s">
        <v>3704</v>
      </c>
      <c r="I1030" s="144" t="s">
        <v>5321</v>
      </c>
      <c r="J1030" s="144" t="s">
        <v>5314</v>
      </c>
      <c r="K1030" s="144">
        <f t="shared" si="1110"/>
        <v>3</v>
      </c>
      <c r="L1030" s="157">
        <v>3</v>
      </c>
      <c r="M1030" s="171">
        <v>0.04</v>
      </c>
      <c r="N1030" s="171">
        <v>0.15</v>
      </c>
      <c r="O1030" s="171">
        <v>0.45</v>
      </c>
      <c r="P1030" s="171">
        <v>0.02</v>
      </c>
      <c r="Q1030" s="171"/>
      <c r="R1030" s="171">
        <v>0.01</v>
      </c>
      <c r="S1030" s="171">
        <v>0.25</v>
      </c>
      <c r="T1030" s="171">
        <v>0.08</v>
      </c>
      <c r="U1030" s="171"/>
      <c r="V1030" s="171"/>
      <c r="W1030" s="22">
        <v>1</v>
      </c>
      <c r="X1030" s="29">
        <v>688.3</v>
      </c>
      <c r="Y1030" s="29">
        <v>688.3</v>
      </c>
      <c r="Z1030" s="36">
        <v>127.62</v>
      </c>
      <c r="AA1030" s="36">
        <f t="shared" si="1111"/>
        <v>1</v>
      </c>
      <c r="AB1030" s="29"/>
      <c r="AC1030" s="29" t="e">
        <f t="shared" si="1112"/>
        <v>#REF!</v>
      </c>
      <c r="AD1030" s="29" t="e">
        <f t="shared" si="1113"/>
        <v>#REF!</v>
      </c>
      <c r="AE1030" s="172" t="e">
        <f t="shared" si="1114"/>
        <v>#REF!</v>
      </c>
      <c r="AF1030" s="28"/>
      <c r="AG1030" s="24">
        <v>3</v>
      </c>
      <c r="AH1030" s="173">
        <f t="shared" si="1115"/>
        <v>1</v>
      </c>
      <c r="AI1030" s="173"/>
      <c r="AJ1030" s="173">
        <f t="shared" si="1116"/>
        <v>2</v>
      </c>
      <c r="AK1030" s="134">
        <f t="shared" si="1117"/>
        <v>3</v>
      </c>
      <c r="AL1030" s="174">
        <f t="shared" ref="AL1030:AU1030" si="1183">M1030</f>
        <v>0.04</v>
      </c>
      <c r="AM1030" s="174">
        <f t="shared" si="1183"/>
        <v>0.15</v>
      </c>
      <c r="AN1030" s="174">
        <f t="shared" si="1183"/>
        <v>0.45</v>
      </c>
      <c r="AO1030" s="174">
        <f t="shared" si="1183"/>
        <v>0.02</v>
      </c>
      <c r="AP1030" s="174">
        <f t="shared" si="1183"/>
        <v>0</v>
      </c>
      <c r="AQ1030" s="174">
        <f t="shared" si="1183"/>
        <v>0.01</v>
      </c>
      <c r="AR1030" s="174">
        <f t="shared" si="1183"/>
        <v>0.25</v>
      </c>
      <c r="AS1030" s="174">
        <f t="shared" si="1183"/>
        <v>0.08</v>
      </c>
      <c r="AT1030" s="174">
        <f t="shared" si="1183"/>
        <v>0</v>
      </c>
      <c r="AU1030" s="174">
        <f t="shared" si="1183"/>
        <v>0</v>
      </c>
      <c r="AV1030" s="175">
        <f t="shared" si="1119"/>
        <v>1</v>
      </c>
      <c r="AW1030" s="176" t="e">
        <f>#REF!/1000</f>
        <v>#REF!</v>
      </c>
      <c r="AX1030" s="176" t="e">
        <f>#REF!/1000</f>
        <v>#REF!</v>
      </c>
      <c r="AY1030" s="176" t="e">
        <f>#REF!/1000</f>
        <v>#REF!</v>
      </c>
      <c r="AZ1030" s="176" t="e">
        <f>#REF!/1000</f>
        <v>#REF!</v>
      </c>
      <c r="BA1030" s="176" t="e">
        <f>#REF!/1000</f>
        <v>#REF!</v>
      </c>
      <c r="BB1030" s="176" t="e">
        <f>#REF!/1000</f>
        <v>#REF!</v>
      </c>
      <c r="BC1030" s="176" t="e">
        <f>#REF!/1000</f>
        <v>#REF!</v>
      </c>
      <c r="BD1030" s="176" t="e">
        <f>#REF!/1000</f>
        <v>#REF!</v>
      </c>
      <c r="BE1030" s="177" t="e">
        <f>#REF!/1000</f>
        <v>#REF!</v>
      </c>
      <c r="BF1030" s="177" t="e">
        <f>#REF!/1000</f>
        <v>#REF!</v>
      </c>
      <c r="BG1030" s="178" t="e">
        <f t="shared" si="1120"/>
        <v>#REF!</v>
      </c>
    </row>
    <row r="1031" ht="16" customHeight="1" spans="1:59">
      <c r="A1031" s="22">
        <v>1025</v>
      </c>
      <c r="B1031" s="39" t="s">
        <v>1530</v>
      </c>
      <c r="C1031" s="68" t="s">
        <v>1531</v>
      </c>
      <c r="D1031" s="22">
        <v>130</v>
      </c>
      <c r="E1031" s="22">
        <v>1</v>
      </c>
      <c r="F1031" s="144">
        <v>84087</v>
      </c>
      <c r="G1031" s="144" t="s">
        <v>3704</v>
      </c>
      <c r="H1031" s="144" t="s">
        <v>3704</v>
      </c>
      <c r="I1031" s="144" t="s">
        <v>5321</v>
      </c>
      <c r="J1031" s="144" t="s">
        <v>5314</v>
      </c>
      <c r="K1031" s="144">
        <f t="shared" ref="K1031:K1094" si="1184">L1031/E1031</f>
        <v>3</v>
      </c>
      <c r="L1031" s="157">
        <v>3</v>
      </c>
      <c r="M1031" s="171"/>
      <c r="N1031" s="171">
        <v>0.4</v>
      </c>
      <c r="O1031" s="171">
        <v>0.05</v>
      </c>
      <c r="P1031" s="171">
        <v>0.3</v>
      </c>
      <c r="Q1031" s="171"/>
      <c r="R1031" s="171">
        <v>0.1</v>
      </c>
      <c r="S1031" s="171">
        <v>0.15</v>
      </c>
      <c r="T1031" s="171"/>
      <c r="U1031" s="171"/>
      <c r="V1031" s="171"/>
      <c r="W1031" s="22">
        <v>1</v>
      </c>
      <c r="X1031" s="29">
        <v>680.9</v>
      </c>
      <c r="Y1031" s="29">
        <v>680.9</v>
      </c>
      <c r="Z1031" s="36">
        <v>127.62</v>
      </c>
      <c r="AA1031" s="36">
        <f t="shared" ref="AA1031:AA1094" si="1185">W1031</f>
        <v>1</v>
      </c>
      <c r="AB1031" s="29"/>
      <c r="AC1031" s="29" t="e">
        <f t="shared" ref="AC1031:AC1094" si="1186">BG1031</f>
        <v>#REF!</v>
      </c>
      <c r="AD1031" s="29" t="e">
        <f t="shared" ref="AD1031:AD1094" si="1187">AC1031-Z1031</f>
        <v>#REF!</v>
      </c>
      <c r="AE1031" s="172" t="e">
        <f t="shared" ref="AE1031:AE1094" si="1188">AD1031/Z1031</f>
        <v>#REF!</v>
      </c>
      <c r="AF1031" s="28"/>
      <c r="AG1031" s="24">
        <v>3</v>
      </c>
      <c r="AH1031" s="173">
        <f t="shared" ref="AH1031:AH1094" si="1189">SUM(M1031:T1031)</f>
        <v>1</v>
      </c>
      <c r="AI1031" s="173"/>
      <c r="AJ1031" s="173">
        <f t="shared" ref="AJ1031:AJ1094" si="1190">AG1031-AH1031</f>
        <v>2</v>
      </c>
      <c r="AK1031" s="134">
        <f t="shared" ref="AK1031:AK1094" si="1191">L1031/E1031</f>
        <v>3</v>
      </c>
      <c r="AL1031" s="174">
        <f t="shared" ref="AL1031:AU1031" si="1192">M1031</f>
        <v>0</v>
      </c>
      <c r="AM1031" s="174">
        <f t="shared" si="1192"/>
        <v>0.4</v>
      </c>
      <c r="AN1031" s="174">
        <f t="shared" si="1192"/>
        <v>0.05</v>
      </c>
      <c r="AO1031" s="174">
        <f t="shared" si="1192"/>
        <v>0.3</v>
      </c>
      <c r="AP1031" s="174">
        <f t="shared" si="1192"/>
        <v>0</v>
      </c>
      <c r="AQ1031" s="174">
        <f t="shared" si="1192"/>
        <v>0.1</v>
      </c>
      <c r="AR1031" s="174">
        <f t="shared" si="1192"/>
        <v>0.15</v>
      </c>
      <c r="AS1031" s="174">
        <f t="shared" si="1192"/>
        <v>0</v>
      </c>
      <c r="AT1031" s="174">
        <f t="shared" si="1192"/>
        <v>0</v>
      </c>
      <c r="AU1031" s="174">
        <f t="shared" si="1192"/>
        <v>0</v>
      </c>
      <c r="AV1031" s="175">
        <f t="shared" ref="AV1031:AV1094" si="1193">SUM(AL1031:AU1031)</f>
        <v>1</v>
      </c>
      <c r="AW1031" s="176" t="e">
        <f>#REF!/1000</f>
        <v>#REF!</v>
      </c>
      <c r="AX1031" s="176" t="e">
        <f>#REF!/1000</f>
        <v>#REF!</v>
      </c>
      <c r="AY1031" s="176" t="e">
        <f>#REF!/1000</f>
        <v>#REF!</v>
      </c>
      <c r="AZ1031" s="176" t="e">
        <f>#REF!/1000</f>
        <v>#REF!</v>
      </c>
      <c r="BA1031" s="176" t="e">
        <f>#REF!/1000</f>
        <v>#REF!</v>
      </c>
      <c r="BB1031" s="176" t="e">
        <f>#REF!/1000</f>
        <v>#REF!</v>
      </c>
      <c r="BC1031" s="176" t="e">
        <f>#REF!/1000</f>
        <v>#REF!</v>
      </c>
      <c r="BD1031" s="176" t="e">
        <f>#REF!/1000</f>
        <v>#REF!</v>
      </c>
      <c r="BE1031" s="177" t="e">
        <f>#REF!/1000</f>
        <v>#REF!</v>
      </c>
      <c r="BF1031" s="177" t="e">
        <f>#REF!/1000</f>
        <v>#REF!</v>
      </c>
      <c r="BG1031" s="178" t="e">
        <f t="shared" ref="BG1031:BG1094" si="1194">ROUND((AL1031*AW1031+AM1031*AX1031+AN1031*AY1031+AO1031*AZ1031+AP1031*BA1031+AQ1031*BB1031+AR1031*BC1031+AS1031*BD1031+AT1031*BE1031+AU1031*BF1031)*L1031,2)</f>
        <v>#REF!</v>
      </c>
    </row>
    <row r="1032" ht="16" customHeight="1" spans="1:59">
      <c r="A1032" s="22">
        <v>1026</v>
      </c>
      <c r="B1032" s="39" t="s">
        <v>1584</v>
      </c>
      <c r="C1032" s="68" t="s">
        <v>1585</v>
      </c>
      <c r="D1032" s="22">
        <v>130</v>
      </c>
      <c r="E1032" s="22">
        <v>1</v>
      </c>
      <c r="F1032" s="144">
        <v>84430</v>
      </c>
      <c r="G1032" s="144" t="s">
        <v>3704</v>
      </c>
      <c r="H1032" s="144" t="s">
        <v>3704</v>
      </c>
      <c r="I1032" s="144" t="s">
        <v>5321</v>
      </c>
      <c r="J1032" s="144" t="s">
        <v>5314</v>
      </c>
      <c r="K1032" s="144">
        <f t="shared" si="1184"/>
        <v>3</v>
      </c>
      <c r="L1032" s="157">
        <v>3</v>
      </c>
      <c r="M1032" s="171">
        <v>0.04</v>
      </c>
      <c r="N1032" s="171">
        <v>0.15</v>
      </c>
      <c r="O1032" s="171">
        <v>0.45</v>
      </c>
      <c r="P1032" s="171">
        <v>0.02</v>
      </c>
      <c r="Q1032" s="171"/>
      <c r="R1032" s="171">
        <v>0.01</v>
      </c>
      <c r="S1032" s="171">
        <v>0.25</v>
      </c>
      <c r="T1032" s="171">
        <v>0.08</v>
      </c>
      <c r="U1032" s="171"/>
      <c r="V1032" s="171"/>
      <c r="W1032" s="22">
        <v>1</v>
      </c>
      <c r="X1032" s="29">
        <v>666.17</v>
      </c>
      <c r="Y1032" s="29">
        <v>666.17</v>
      </c>
      <c r="Z1032" s="36">
        <v>126.7</v>
      </c>
      <c r="AA1032" s="36">
        <f t="shared" si="1185"/>
        <v>1</v>
      </c>
      <c r="AB1032" s="29"/>
      <c r="AC1032" s="29" t="e">
        <f t="shared" si="1186"/>
        <v>#REF!</v>
      </c>
      <c r="AD1032" s="29" t="e">
        <f t="shared" si="1187"/>
        <v>#REF!</v>
      </c>
      <c r="AE1032" s="172" t="e">
        <f t="shared" si="1188"/>
        <v>#REF!</v>
      </c>
      <c r="AF1032" s="28"/>
      <c r="AG1032" s="24">
        <v>3</v>
      </c>
      <c r="AH1032" s="173">
        <f t="shared" si="1189"/>
        <v>1</v>
      </c>
      <c r="AI1032" s="173"/>
      <c r="AJ1032" s="173">
        <f t="shared" si="1190"/>
        <v>2</v>
      </c>
      <c r="AK1032" s="134">
        <f t="shared" si="1191"/>
        <v>3</v>
      </c>
      <c r="AL1032" s="174">
        <f t="shared" ref="AL1032:AU1032" si="1195">M1032</f>
        <v>0.04</v>
      </c>
      <c r="AM1032" s="174">
        <f t="shared" si="1195"/>
        <v>0.15</v>
      </c>
      <c r="AN1032" s="174">
        <f t="shared" si="1195"/>
        <v>0.45</v>
      </c>
      <c r="AO1032" s="174">
        <f t="shared" si="1195"/>
        <v>0.02</v>
      </c>
      <c r="AP1032" s="174">
        <f t="shared" si="1195"/>
        <v>0</v>
      </c>
      <c r="AQ1032" s="174">
        <f t="shared" si="1195"/>
        <v>0.01</v>
      </c>
      <c r="AR1032" s="174">
        <f t="shared" si="1195"/>
        <v>0.25</v>
      </c>
      <c r="AS1032" s="174">
        <f t="shared" si="1195"/>
        <v>0.08</v>
      </c>
      <c r="AT1032" s="174">
        <f t="shared" si="1195"/>
        <v>0</v>
      </c>
      <c r="AU1032" s="174">
        <f t="shared" si="1195"/>
        <v>0</v>
      </c>
      <c r="AV1032" s="175">
        <f t="shared" si="1193"/>
        <v>1</v>
      </c>
      <c r="AW1032" s="176" t="e">
        <f>#REF!/1000</f>
        <v>#REF!</v>
      </c>
      <c r="AX1032" s="176" t="e">
        <f>#REF!/1000</f>
        <v>#REF!</v>
      </c>
      <c r="AY1032" s="176" t="e">
        <f>#REF!/1000</f>
        <v>#REF!</v>
      </c>
      <c r="AZ1032" s="176" t="e">
        <f>#REF!/1000</f>
        <v>#REF!</v>
      </c>
      <c r="BA1032" s="176" t="e">
        <f>#REF!/1000</f>
        <v>#REF!</v>
      </c>
      <c r="BB1032" s="176" t="e">
        <f>#REF!/1000</f>
        <v>#REF!</v>
      </c>
      <c r="BC1032" s="176" t="e">
        <f>#REF!/1000</f>
        <v>#REF!</v>
      </c>
      <c r="BD1032" s="176" t="e">
        <f>#REF!/1000</f>
        <v>#REF!</v>
      </c>
      <c r="BE1032" s="177" t="e">
        <f>#REF!/1000</f>
        <v>#REF!</v>
      </c>
      <c r="BF1032" s="177" t="e">
        <f>#REF!/1000</f>
        <v>#REF!</v>
      </c>
      <c r="BG1032" s="178" t="e">
        <f t="shared" si="1194"/>
        <v>#REF!</v>
      </c>
    </row>
    <row r="1033" ht="16" customHeight="1" spans="1:59">
      <c r="A1033" s="22">
        <v>1027</v>
      </c>
      <c r="B1033" s="39" t="s">
        <v>6915</v>
      </c>
      <c r="C1033" s="68" t="s">
        <v>6916</v>
      </c>
      <c r="D1033" s="22">
        <v>145</v>
      </c>
      <c r="E1033" s="22">
        <v>2</v>
      </c>
      <c r="F1033" s="144">
        <v>85040</v>
      </c>
      <c r="G1033" s="144" t="s">
        <v>3704</v>
      </c>
      <c r="H1033" s="144" t="s">
        <v>3704</v>
      </c>
      <c r="I1033" s="144" t="s">
        <v>5321</v>
      </c>
      <c r="J1033" s="144" t="s">
        <v>5314</v>
      </c>
      <c r="K1033" s="144">
        <f t="shared" si="1184"/>
        <v>0.3</v>
      </c>
      <c r="L1033" s="157">
        <v>0.6</v>
      </c>
      <c r="M1033" s="171"/>
      <c r="N1033" s="171">
        <v>0.5</v>
      </c>
      <c r="O1033" s="171">
        <v>0.3</v>
      </c>
      <c r="P1033" s="171"/>
      <c r="Q1033" s="171"/>
      <c r="R1033" s="171">
        <v>0.2</v>
      </c>
      <c r="S1033" s="171"/>
      <c r="T1033" s="171"/>
      <c r="U1033" s="171"/>
      <c r="V1033" s="171"/>
      <c r="W1033" s="22">
        <v>2</v>
      </c>
      <c r="X1033" s="29">
        <v>648.2</v>
      </c>
      <c r="Y1033" s="29">
        <v>1296.4</v>
      </c>
      <c r="Z1033" s="36">
        <v>389.84</v>
      </c>
      <c r="AA1033" s="36">
        <f t="shared" si="1185"/>
        <v>2</v>
      </c>
      <c r="AB1033" s="29"/>
      <c r="AC1033" s="29" t="e">
        <f t="shared" si="1186"/>
        <v>#REF!</v>
      </c>
      <c r="AD1033" s="29" t="e">
        <f t="shared" si="1187"/>
        <v>#REF!</v>
      </c>
      <c r="AE1033" s="172" t="e">
        <f t="shared" si="1188"/>
        <v>#REF!</v>
      </c>
      <c r="AF1033" s="28"/>
      <c r="AG1033" s="24">
        <v>0.5</v>
      </c>
      <c r="AH1033" s="173">
        <f t="shared" si="1189"/>
        <v>1</v>
      </c>
      <c r="AI1033" s="173"/>
      <c r="AJ1033" s="173">
        <f t="shared" si="1190"/>
        <v>-0.5</v>
      </c>
      <c r="AK1033" s="134">
        <f t="shared" si="1191"/>
        <v>0.3</v>
      </c>
      <c r="AL1033" s="174">
        <f t="shared" ref="AL1033:AU1033" si="1196">M1033</f>
        <v>0</v>
      </c>
      <c r="AM1033" s="174">
        <f t="shared" si="1196"/>
        <v>0.5</v>
      </c>
      <c r="AN1033" s="174">
        <f t="shared" si="1196"/>
        <v>0.3</v>
      </c>
      <c r="AO1033" s="174">
        <f t="shared" si="1196"/>
        <v>0</v>
      </c>
      <c r="AP1033" s="174">
        <f t="shared" si="1196"/>
        <v>0</v>
      </c>
      <c r="AQ1033" s="174">
        <f t="shared" si="1196"/>
        <v>0.2</v>
      </c>
      <c r="AR1033" s="174">
        <f t="shared" si="1196"/>
        <v>0</v>
      </c>
      <c r="AS1033" s="174">
        <f t="shared" si="1196"/>
        <v>0</v>
      </c>
      <c r="AT1033" s="174">
        <f t="shared" si="1196"/>
        <v>0</v>
      </c>
      <c r="AU1033" s="174">
        <f t="shared" si="1196"/>
        <v>0</v>
      </c>
      <c r="AV1033" s="175">
        <f t="shared" si="1193"/>
        <v>1</v>
      </c>
      <c r="AW1033" s="176" t="e">
        <f>#REF!/1000</f>
        <v>#REF!</v>
      </c>
      <c r="AX1033" s="176" t="e">
        <f>#REF!/1000</f>
        <v>#REF!</v>
      </c>
      <c r="AY1033" s="176" t="e">
        <f>#REF!/1000</f>
        <v>#REF!</v>
      </c>
      <c r="AZ1033" s="176" t="e">
        <f>#REF!/1000</f>
        <v>#REF!</v>
      </c>
      <c r="BA1033" s="176" t="e">
        <f>#REF!/1000</f>
        <v>#REF!</v>
      </c>
      <c r="BB1033" s="176" t="e">
        <f>#REF!/1000</f>
        <v>#REF!</v>
      </c>
      <c r="BC1033" s="176" t="e">
        <f>#REF!/1000</f>
        <v>#REF!</v>
      </c>
      <c r="BD1033" s="176" t="e">
        <f>#REF!/1000</f>
        <v>#REF!</v>
      </c>
      <c r="BE1033" s="177" t="e">
        <f>#REF!/1000</f>
        <v>#REF!</v>
      </c>
      <c r="BF1033" s="177" t="e">
        <f>#REF!/1000</f>
        <v>#REF!</v>
      </c>
      <c r="BG1033" s="178" t="e">
        <f t="shared" si="1194"/>
        <v>#REF!</v>
      </c>
    </row>
    <row r="1034" ht="16" customHeight="1" spans="1:59">
      <c r="A1034" s="22">
        <v>1028</v>
      </c>
      <c r="B1034" s="39" t="s">
        <v>1329</v>
      </c>
      <c r="C1034" s="68" t="s">
        <v>1330</v>
      </c>
      <c r="D1034" s="22">
        <v>130</v>
      </c>
      <c r="E1034" s="22">
        <v>1</v>
      </c>
      <c r="F1034" s="144">
        <v>84469</v>
      </c>
      <c r="G1034" s="144" t="s">
        <v>3704</v>
      </c>
      <c r="H1034" s="144" t="s">
        <v>3704</v>
      </c>
      <c r="I1034" s="144" t="s">
        <v>5321</v>
      </c>
      <c r="J1034" s="144" t="s">
        <v>5314</v>
      </c>
      <c r="K1034" s="144">
        <f t="shared" si="1184"/>
        <v>3</v>
      </c>
      <c r="L1034" s="157">
        <v>3</v>
      </c>
      <c r="M1034" s="171">
        <v>0.04</v>
      </c>
      <c r="N1034" s="171">
        <v>0.15</v>
      </c>
      <c r="O1034" s="171">
        <v>0.45</v>
      </c>
      <c r="P1034" s="171">
        <v>0.02</v>
      </c>
      <c r="Q1034" s="171"/>
      <c r="R1034" s="171">
        <v>0.01</v>
      </c>
      <c r="S1034" s="171">
        <v>0.25</v>
      </c>
      <c r="T1034" s="171">
        <v>0.08</v>
      </c>
      <c r="U1034" s="171"/>
      <c r="V1034" s="171"/>
      <c r="W1034" s="22">
        <v>1</v>
      </c>
      <c r="X1034" s="29">
        <v>633.55</v>
      </c>
      <c r="Y1034" s="29">
        <v>633.55</v>
      </c>
      <c r="Z1034" s="36">
        <v>117.81</v>
      </c>
      <c r="AA1034" s="36">
        <f t="shared" si="1185"/>
        <v>1</v>
      </c>
      <c r="AB1034" s="29"/>
      <c r="AC1034" s="29" t="e">
        <f t="shared" si="1186"/>
        <v>#REF!</v>
      </c>
      <c r="AD1034" s="29" t="e">
        <f t="shared" si="1187"/>
        <v>#REF!</v>
      </c>
      <c r="AE1034" s="172" t="e">
        <f t="shared" si="1188"/>
        <v>#REF!</v>
      </c>
      <c r="AF1034" s="28"/>
      <c r="AG1034" s="24">
        <v>3</v>
      </c>
      <c r="AH1034" s="173">
        <f t="shared" si="1189"/>
        <v>1</v>
      </c>
      <c r="AI1034" s="173"/>
      <c r="AJ1034" s="173">
        <f t="shared" si="1190"/>
        <v>2</v>
      </c>
      <c r="AK1034" s="134">
        <f t="shared" si="1191"/>
        <v>3</v>
      </c>
      <c r="AL1034" s="174">
        <f t="shared" ref="AL1034:AU1034" si="1197">M1034</f>
        <v>0.04</v>
      </c>
      <c r="AM1034" s="174">
        <f t="shared" si="1197"/>
        <v>0.15</v>
      </c>
      <c r="AN1034" s="174">
        <f t="shared" si="1197"/>
        <v>0.45</v>
      </c>
      <c r="AO1034" s="174">
        <f t="shared" si="1197"/>
        <v>0.02</v>
      </c>
      <c r="AP1034" s="174">
        <f t="shared" si="1197"/>
        <v>0</v>
      </c>
      <c r="AQ1034" s="174">
        <f t="shared" si="1197"/>
        <v>0.01</v>
      </c>
      <c r="AR1034" s="174">
        <f t="shared" si="1197"/>
        <v>0.25</v>
      </c>
      <c r="AS1034" s="174">
        <f t="shared" si="1197"/>
        <v>0.08</v>
      </c>
      <c r="AT1034" s="174">
        <f t="shared" si="1197"/>
        <v>0</v>
      </c>
      <c r="AU1034" s="174">
        <f t="shared" si="1197"/>
        <v>0</v>
      </c>
      <c r="AV1034" s="175">
        <f t="shared" si="1193"/>
        <v>1</v>
      </c>
      <c r="AW1034" s="176" t="e">
        <f>#REF!/1000</f>
        <v>#REF!</v>
      </c>
      <c r="AX1034" s="176" t="e">
        <f>#REF!/1000</f>
        <v>#REF!</v>
      </c>
      <c r="AY1034" s="176" t="e">
        <f>#REF!/1000</f>
        <v>#REF!</v>
      </c>
      <c r="AZ1034" s="176" t="e">
        <f>#REF!/1000</f>
        <v>#REF!</v>
      </c>
      <c r="BA1034" s="176" t="e">
        <f>#REF!/1000</f>
        <v>#REF!</v>
      </c>
      <c r="BB1034" s="176" t="e">
        <f>#REF!/1000</f>
        <v>#REF!</v>
      </c>
      <c r="BC1034" s="176" t="e">
        <f>#REF!/1000</f>
        <v>#REF!</v>
      </c>
      <c r="BD1034" s="176" t="e">
        <f>#REF!/1000</f>
        <v>#REF!</v>
      </c>
      <c r="BE1034" s="177" t="e">
        <f>#REF!/1000</f>
        <v>#REF!</v>
      </c>
      <c r="BF1034" s="177" t="e">
        <f>#REF!/1000</f>
        <v>#REF!</v>
      </c>
      <c r="BG1034" s="178" t="e">
        <f t="shared" si="1194"/>
        <v>#REF!</v>
      </c>
    </row>
    <row r="1035" ht="16" customHeight="1" spans="1:59">
      <c r="A1035" s="22">
        <v>1029</v>
      </c>
      <c r="B1035" s="39" t="s">
        <v>1385</v>
      </c>
      <c r="C1035" s="68" t="s">
        <v>1386</v>
      </c>
      <c r="D1035" s="22">
        <v>121</v>
      </c>
      <c r="E1035" s="22">
        <v>16</v>
      </c>
      <c r="F1035" s="144">
        <v>84912</v>
      </c>
      <c r="G1035" s="144" t="s">
        <v>3704</v>
      </c>
      <c r="H1035" s="144" t="s">
        <v>3704</v>
      </c>
      <c r="I1035" s="144" t="s">
        <v>5321</v>
      </c>
      <c r="J1035" s="144" t="s">
        <v>5314</v>
      </c>
      <c r="K1035" s="144">
        <f t="shared" si="1184"/>
        <v>0.5</v>
      </c>
      <c r="L1035" s="157">
        <v>8</v>
      </c>
      <c r="M1035" s="171"/>
      <c r="N1035" s="171">
        <v>0.707317073170732</v>
      </c>
      <c r="O1035" s="171">
        <v>0.24390243902439</v>
      </c>
      <c r="P1035" s="171"/>
      <c r="Q1035" s="171"/>
      <c r="R1035" s="171"/>
      <c r="S1035" s="171">
        <v>0.0487804878048781</v>
      </c>
      <c r="T1035" s="171"/>
      <c r="U1035" s="171"/>
      <c r="V1035" s="171"/>
      <c r="W1035" s="22">
        <v>16</v>
      </c>
      <c r="X1035" s="29">
        <v>632.2625</v>
      </c>
      <c r="Y1035" s="29">
        <v>10116.2</v>
      </c>
      <c r="Z1035" s="36">
        <v>3118.72</v>
      </c>
      <c r="AA1035" s="36">
        <f t="shared" si="1185"/>
        <v>16</v>
      </c>
      <c r="AB1035" s="29"/>
      <c r="AC1035" s="29" t="e">
        <f t="shared" si="1186"/>
        <v>#REF!</v>
      </c>
      <c r="AD1035" s="29" t="e">
        <f t="shared" si="1187"/>
        <v>#REF!</v>
      </c>
      <c r="AE1035" s="172" t="e">
        <f t="shared" si="1188"/>
        <v>#REF!</v>
      </c>
      <c r="AF1035" s="28"/>
      <c r="AG1035" s="24">
        <v>0.41</v>
      </c>
      <c r="AH1035" s="173">
        <f t="shared" si="1189"/>
        <v>1</v>
      </c>
      <c r="AI1035" s="173">
        <v>0.405</v>
      </c>
      <c r="AJ1035" s="173">
        <f t="shared" si="1190"/>
        <v>-0.59</v>
      </c>
      <c r="AK1035" s="134">
        <f t="shared" si="1191"/>
        <v>0.5</v>
      </c>
      <c r="AL1035" s="174">
        <f t="shared" ref="AL1035:AU1035" si="1198">M1035</f>
        <v>0</v>
      </c>
      <c r="AM1035" s="174">
        <f t="shared" si="1198"/>
        <v>0.707317073170732</v>
      </c>
      <c r="AN1035" s="174">
        <f t="shared" si="1198"/>
        <v>0.24390243902439</v>
      </c>
      <c r="AO1035" s="174">
        <f t="shared" si="1198"/>
        <v>0</v>
      </c>
      <c r="AP1035" s="174">
        <f t="shared" si="1198"/>
        <v>0</v>
      </c>
      <c r="AQ1035" s="174">
        <f t="shared" si="1198"/>
        <v>0</v>
      </c>
      <c r="AR1035" s="174">
        <f t="shared" si="1198"/>
        <v>0.0487804878048781</v>
      </c>
      <c r="AS1035" s="174">
        <f t="shared" si="1198"/>
        <v>0</v>
      </c>
      <c r="AT1035" s="174">
        <f t="shared" si="1198"/>
        <v>0</v>
      </c>
      <c r="AU1035" s="174">
        <f t="shared" si="1198"/>
        <v>0</v>
      </c>
      <c r="AV1035" s="175">
        <f t="shared" si="1193"/>
        <v>1</v>
      </c>
      <c r="AW1035" s="176" t="e">
        <f>#REF!/1000</f>
        <v>#REF!</v>
      </c>
      <c r="AX1035" s="176" t="e">
        <f>#REF!/1000</f>
        <v>#REF!</v>
      </c>
      <c r="AY1035" s="176" t="e">
        <f>#REF!/1000</f>
        <v>#REF!</v>
      </c>
      <c r="AZ1035" s="176" t="e">
        <f>#REF!/1000</f>
        <v>#REF!</v>
      </c>
      <c r="BA1035" s="176" t="e">
        <f>#REF!/1000</f>
        <v>#REF!</v>
      </c>
      <c r="BB1035" s="176" t="e">
        <f>#REF!/1000</f>
        <v>#REF!</v>
      </c>
      <c r="BC1035" s="176" t="e">
        <f>#REF!/1000</f>
        <v>#REF!</v>
      </c>
      <c r="BD1035" s="176" t="e">
        <f>#REF!/1000</f>
        <v>#REF!</v>
      </c>
      <c r="BE1035" s="177" t="e">
        <f>#REF!/1000</f>
        <v>#REF!</v>
      </c>
      <c r="BF1035" s="177" t="e">
        <f>#REF!/1000</f>
        <v>#REF!</v>
      </c>
      <c r="BG1035" s="178" t="e">
        <f t="shared" si="1194"/>
        <v>#REF!</v>
      </c>
    </row>
    <row r="1036" ht="16" customHeight="1" spans="1:59">
      <c r="A1036" s="22">
        <v>1030</v>
      </c>
      <c r="B1036" s="39" t="s">
        <v>6917</v>
      </c>
      <c r="C1036" s="68" t="s">
        <v>6918</v>
      </c>
      <c r="D1036" s="22">
        <v>130</v>
      </c>
      <c r="E1036" s="22">
        <v>1</v>
      </c>
      <c r="F1036" s="144">
        <v>84088</v>
      </c>
      <c r="G1036" s="144" t="s">
        <v>3704</v>
      </c>
      <c r="H1036" s="144" t="s">
        <v>3704</v>
      </c>
      <c r="I1036" s="144" t="s">
        <v>5321</v>
      </c>
      <c r="J1036" s="144" t="s">
        <v>5314</v>
      </c>
      <c r="K1036" s="144">
        <f t="shared" si="1184"/>
        <v>0.2</v>
      </c>
      <c r="L1036" s="157">
        <v>0.2</v>
      </c>
      <c r="M1036" s="171">
        <v>0.5</v>
      </c>
      <c r="N1036" s="171">
        <v>0.05</v>
      </c>
      <c r="O1036" s="171"/>
      <c r="P1036" s="171">
        <v>0.2</v>
      </c>
      <c r="Q1036" s="171"/>
      <c r="R1036" s="171"/>
      <c r="S1036" s="171">
        <v>0.1</v>
      </c>
      <c r="T1036" s="171">
        <v>0.15</v>
      </c>
      <c r="U1036" s="171"/>
      <c r="V1036" s="171"/>
      <c r="W1036" s="22">
        <v>1</v>
      </c>
      <c r="X1036" s="29">
        <v>627.93</v>
      </c>
      <c r="Y1036" s="29">
        <v>627.93</v>
      </c>
      <c r="Z1036" s="36">
        <v>117.81</v>
      </c>
      <c r="AA1036" s="36">
        <f t="shared" si="1185"/>
        <v>1</v>
      </c>
      <c r="AB1036" s="29"/>
      <c r="AC1036" s="29" t="e">
        <f t="shared" si="1186"/>
        <v>#REF!</v>
      </c>
      <c r="AD1036" s="29" t="e">
        <f t="shared" si="1187"/>
        <v>#REF!</v>
      </c>
      <c r="AE1036" s="172" t="e">
        <f t="shared" si="1188"/>
        <v>#REF!</v>
      </c>
      <c r="AF1036" s="28"/>
      <c r="AG1036" s="24">
        <v>0.2</v>
      </c>
      <c r="AH1036" s="173">
        <f t="shared" si="1189"/>
        <v>1</v>
      </c>
      <c r="AI1036" s="173"/>
      <c r="AJ1036" s="173">
        <f t="shared" si="1190"/>
        <v>-0.8</v>
      </c>
      <c r="AK1036" s="134">
        <f t="shared" si="1191"/>
        <v>0.2</v>
      </c>
      <c r="AL1036" s="174">
        <f t="shared" ref="AL1036:AU1036" si="1199">M1036</f>
        <v>0.5</v>
      </c>
      <c r="AM1036" s="174">
        <f t="shared" si="1199"/>
        <v>0.05</v>
      </c>
      <c r="AN1036" s="174">
        <f t="shared" si="1199"/>
        <v>0</v>
      </c>
      <c r="AO1036" s="174">
        <f t="shared" si="1199"/>
        <v>0.2</v>
      </c>
      <c r="AP1036" s="174">
        <f t="shared" si="1199"/>
        <v>0</v>
      </c>
      <c r="AQ1036" s="174">
        <f t="shared" si="1199"/>
        <v>0</v>
      </c>
      <c r="AR1036" s="174">
        <f t="shared" si="1199"/>
        <v>0.1</v>
      </c>
      <c r="AS1036" s="174">
        <f t="shared" si="1199"/>
        <v>0.15</v>
      </c>
      <c r="AT1036" s="174">
        <f t="shared" si="1199"/>
        <v>0</v>
      </c>
      <c r="AU1036" s="174">
        <f t="shared" si="1199"/>
        <v>0</v>
      </c>
      <c r="AV1036" s="175">
        <f t="shared" si="1193"/>
        <v>1</v>
      </c>
      <c r="AW1036" s="176" t="e">
        <f>#REF!/1000</f>
        <v>#REF!</v>
      </c>
      <c r="AX1036" s="176" t="e">
        <f>#REF!/1000</f>
        <v>#REF!</v>
      </c>
      <c r="AY1036" s="176" t="e">
        <f>#REF!/1000</f>
        <v>#REF!</v>
      </c>
      <c r="AZ1036" s="176" t="e">
        <f>#REF!/1000</f>
        <v>#REF!</v>
      </c>
      <c r="BA1036" s="176" t="e">
        <f>#REF!/1000</f>
        <v>#REF!</v>
      </c>
      <c r="BB1036" s="176" t="e">
        <f>#REF!/1000</f>
        <v>#REF!</v>
      </c>
      <c r="BC1036" s="176" t="e">
        <f>#REF!/1000</f>
        <v>#REF!</v>
      </c>
      <c r="BD1036" s="176" t="e">
        <f>#REF!/1000</f>
        <v>#REF!</v>
      </c>
      <c r="BE1036" s="177" t="e">
        <f>#REF!/1000</f>
        <v>#REF!</v>
      </c>
      <c r="BF1036" s="177" t="e">
        <f>#REF!/1000</f>
        <v>#REF!</v>
      </c>
      <c r="BG1036" s="178" t="e">
        <f t="shared" si="1194"/>
        <v>#REF!</v>
      </c>
    </row>
    <row r="1037" ht="16" customHeight="1" spans="1:59">
      <c r="A1037" s="22">
        <v>1031</v>
      </c>
      <c r="B1037" s="39" t="s">
        <v>827</v>
      </c>
      <c r="C1037" s="68" t="s">
        <v>828</v>
      </c>
      <c r="D1037" s="22">
        <v>130</v>
      </c>
      <c r="E1037" s="22">
        <v>1</v>
      </c>
      <c r="F1037" s="144">
        <v>84477</v>
      </c>
      <c r="G1037" s="144" t="s">
        <v>3704</v>
      </c>
      <c r="H1037" s="144" t="s">
        <v>3704</v>
      </c>
      <c r="I1037" s="144" t="s">
        <v>5321</v>
      </c>
      <c r="J1037" s="144" t="s">
        <v>5314</v>
      </c>
      <c r="K1037" s="144">
        <f t="shared" si="1184"/>
        <v>1</v>
      </c>
      <c r="L1037" s="157">
        <v>1</v>
      </c>
      <c r="M1037" s="171">
        <v>0.04</v>
      </c>
      <c r="N1037" s="171">
        <v>0.15</v>
      </c>
      <c r="O1037" s="171">
        <v>0.45</v>
      </c>
      <c r="P1037" s="171">
        <v>0.02</v>
      </c>
      <c r="Q1037" s="171"/>
      <c r="R1037" s="171">
        <v>0.01</v>
      </c>
      <c r="S1037" s="171">
        <v>0.25</v>
      </c>
      <c r="T1037" s="171">
        <v>0.08</v>
      </c>
      <c r="U1037" s="171"/>
      <c r="V1037" s="171"/>
      <c r="W1037" s="22">
        <v>1</v>
      </c>
      <c r="X1037" s="29">
        <v>597.2</v>
      </c>
      <c r="Y1037" s="29">
        <v>597.2</v>
      </c>
      <c r="Z1037" s="36">
        <v>107.21</v>
      </c>
      <c r="AA1037" s="36">
        <f t="shared" si="1185"/>
        <v>1</v>
      </c>
      <c r="AB1037" s="29"/>
      <c r="AC1037" s="29" t="e">
        <f t="shared" si="1186"/>
        <v>#REF!</v>
      </c>
      <c r="AD1037" s="29" t="e">
        <f t="shared" si="1187"/>
        <v>#REF!</v>
      </c>
      <c r="AE1037" s="172" t="e">
        <f t="shared" si="1188"/>
        <v>#REF!</v>
      </c>
      <c r="AF1037" s="28"/>
      <c r="AG1037" s="24">
        <v>3</v>
      </c>
      <c r="AH1037" s="173">
        <f t="shared" si="1189"/>
        <v>1</v>
      </c>
      <c r="AI1037" s="173"/>
      <c r="AJ1037" s="173">
        <f t="shared" si="1190"/>
        <v>2</v>
      </c>
      <c r="AK1037" s="134">
        <f t="shared" si="1191"/>
        <v>1</v>
      </c>
      <c r="AL1037" s="174">
        <f t="shared" ref="AL1037:AU1037" si="1200">M1037</f>
        <v>0.04</v>
      </c>
      <c r="AM1037" s="174">
        <f t="shared" si="1200"/>
        <v>0.15</v>
      </c>
      <c r="AN1037" s="174">
        <f t="shared" si="1200"/>
        <v>0.45</v>
      </c>
      <c r="AO1037" s="174">
        <f t="shared" si="1200"/>
        <v>0.02</v>
      </c>
      <c r="AP1037" s="174">
        <f t="shared" si="1200"/>
        <v>0</v>
      </c>
      <c r="AQ1037" s="174">
        <f t="shared" si="1200"/>
        <v>0.01</v>
      </c>
      <c r="AR1037" s="174">
        <f t="shared" si="1200"/>
        <v>0.25</v>
      </c>
      <c r="AS1037" s="174">
        <f t="shared" si="1200"/>
        <v>0.08</v>
      </c>
      <c r="AT1037" s="174">
        <f t="shared" si="1200"/>
        <v>0</v>
      </c>
      <c r="AU1037" s="174">
        <f t="shared" si="1200"/>
        <v>0</v>
      </c>
      <c r="AV1037" s="175">
        <f t="shared" si="1193"/>
        <v>1</v>
      </c>
      <c r="AW1037" s="176" t="e">
        <f>#REF!/1000</f>
        <v>#REF!</v>
      </c>
      <c r="AX1037" s="176" t="e">
        <f>#REF!/1000</f>
        <v>#REF!</v>
      </c>
      <c r="AY1037" s="176" t="e">
        <f>#REF!/1000</f>
        <v>#REF!</v>
      </c>
      <c r="AZ1037" s="176" t="e">
        <f>#REF!/1000</f>
        <v>#REF!</v>
      </c>
      <c r="BA1037" s="176" t="e">
        <f>#REF!/1000</f>
        <v>#REF!</v>
      </c>
      <c r="BB1037" s="176" t="e">
        <f>#REF!/1000</f>
        <v>#REF!</v>
      </c>
      <c r="BC1037" s="176" t="e">
        <f>#REF!/1000</f>
        <v>#REF!</v>
      </c>
      <c r="BD1037" s="176" t="e">
        <f>#REF!/1000</f>
        <v>#REF!</v>
      </c>
      <c r="BE1037" s="177" t="e">
        <f>#REF!/1000</f>
        <v>#REF!</v>
      </c>
      <c r="BF1037" s="177" t="e">
        <f>#REF!/1000</f>
        <v>#REF!</v>
      </c>
      <c r="BG1037" s="178" t="e">
        <f t="shared" si="1194"/>
        <v>#REF!</v>
      </c>
    </row>
    <row r="1038" ht="16" customHeight="1" spans="1:59">
      <c r="A1038" s="22">
        <v>1032</v>
      </c>
      <c r="B1038" s="39" t="s">
        <v>1820</v>
      </c>
      <c r="C1038" s="68" t="s">
        <v>1821</v>
      </c>
      <c r="D1038" s="22">
        <v>130</v>
      </c>
      <c r="E1038" s="22">
        <v>3</v>
      </c>
      <c r="F1038" s="144">
        <v>83990</v>
      </c>
      <c r="G1038" s="144" t="s">
        <v>3704</v>
      </c>
      <c r="H1038" s="144" t="s">
        <v>3704</v>
      </c>
      <c r="I1038" s="144" t="s">
        <v>5321</v>
      </c>
      <c r="J1038" s="144" t="s">
        <v>5314</v>
      </c>
      <c r="K1038" s="144">
        <f t="shared" si="1184"/>
        <v>0.5</v>
      </c>
      <c r="L1038" s="157">
        <v>1.5</v>
      </c>
      <c r="M1038" s="171">
        <v>0.04</v>
      </c>
      <c r="N1038" s="171">
        <v>0.15</v>
      </c>
      <c r="O1038" s="171">
        <v>0.45</v>
      </c>
      <c r="P1038" s="171">
        <v>0.02</v>
      </c>
      <c r="Q1038" s="171"/>
      <c r="R1038" s="171">
        <v>0.01</v>
      </c>
      <c r="S1038" s="171">
        <v>0.25</v>
      </c>
      <c r="T1038" s="171">
        <v>0.08</v>
      </c>
      <c r="U1038" s="171"/>
      <c r="V1038" s="171"/>
      <c r="W1038" s="22">
        <v>3</v>
      </c>
      <c r="X1038" s="29">
        <v>573.303333333333</v>
      </c>
      <c r="Y1038" s="29">
        <v>1719.91</v>
      </c>
      <c r="Z1038" s="36">
        <v>294.51</v>
      </c>
      <c r="AA1038" s="36">
        <f t="shared" si="1185"/>
        <v>3</v>
      </c>
      <c r="AB1038" s="29"/>
      <c r="AC1038" s="29" t="e">
        <f t="shared" si="1186"/>
        <v>#REF!</v>
      </c>
      <c r="AD1038" s="29" t="e">
        <f t="shared" si="1187"/>
        <v>#REF!</v>
      </c>
      <c r="AE1038" s="172" t="e">
        <f t="shared" si="1188"/>
        <v>#REF!</v>
      </c>
      <c r="AF1038" s="28"/>
      <c r="AG1038" s="24">
        <v>3</v>
      </c>
      <c r="AH1038" s="173">
        <f t="shared" si="1189"/>
        <v>1</v>
      </c>
      <c r="AI1038" s="173"/>
      <c r="AJ1038" s="173">
        <f t="shared" si="1190"/>
        <v>2</v>
      </c>
      <c r="AK1038" s="134">
        <f t="shared" si="1191"/>
        <v>0.5</v>
      </c>
      <c r="AL1038" s="174">
        <f t="shared" ref="AL1038:AU1038" si="1201">M1038</f>
        <v>0.04</v>
      </c>
      <c r="AM1038" s="174">
        <f t="shared" si="1201"/>
        <v>0.15</v>
      </c>
      <c r="AN1038" s="174">
        <f t="shared" si="1201"/>
        <v>0.45</v>
      </c>
      <c r="AO1038" s="174">
        <f t="shared" si="1201"/>
        <v>0.02</v>
      </c>
      <c r="AP1038" s="174">
        <f t="shared" si="1201"/>
        <v>0</v>
      </c>
      <c r="AQ1038" s="174">
        <f t="shared" si="1201"/>
        <v>0.01</v>
      </c>
      <c r="AR1038" s="174">
        <f t="shared" si="1201"/>
        <v>0.25</v>
      </c>
      <c r="AS1038" s="174">
        <f t="shared" si="1201"/>
        <v>0.08</v>
      </c>
      <c r="AT1038" s="174">
        <f t="shared" si="1201"/>
        <v>0</v>
      </c>
      <c r="AU1038" s="174">
        <f t="shared" si="1201"/>
        <v>0</v>
      </c>
      <c r="AV1038" s="175">
        <f t="shared" si="1193"/>
        <v>1</v>
      </c>
      <c r="AW1038" s="176" t="e">
        <f>#REF!/1000</f>
        <v>#REF!</v>
      </c>
      <c r="AX1038" s="176" t="e">
        <f>#REF!/1000</f>
        <v>#REF!</v>
      </c>
      <c r="AY1038" s="176" t="e">
        <f>#REF!/1000</f>
        <v>#REF!</v>
      </c>
      <c r="AZ1038" s="176" t="e">
        <f>#REF!/1000</f>
        <v>#REF!</v>
      </c>
      <c r="BA1038" s="176" t="e">
        <f>#REF!/1000</f>
        <v>#REF!</v>
      </c>
      <c r="BB1038" s="176" t="e">
        <f>#REF!/1000</f>
        <v>#REF!</v>
      </c>
      <c r="BC1038" s="176" t="e">
        <f>#REF!/1000</f>
        <v>#REF!</v>
      </c>
      <c r="BD1038" s="176" t="e">
        <f>#REF!/1000</f>
        <v>#REF!</v>
      </c>
      <c r="BE1038" s="177" t="e">
        <f>#REF!/1000</f>
        <v>#REF!</v>
      </c>
      <c r="BF1038" s="177" t="e">
        <f>#REF!/1000</f>
        <v>#REF!</v>
      </c>
      <c r="BG1038" s="178" t="e">
        <f t="shared" si="1194"/>
        <v>#REF!</v>
      </c>
    </row>
    <row r="1039" ht="16" customHeight="1" spans="1:59">
      <c r="A1039" s="22">
        <v>1033</v>
      </c>
      <c r="B1039" s="39" t="s">
        <v>2006</v>
      </c>
      <c r="C1039" s="68" t="s">
        <v>2007</v>
      </c>
      <c r="D1039" s="22">
        <v>130</v>
      </c>
      <c r="E1039" s="22">
        <v>1</v>
      </c>
      <c r="F1039" s="144">
        <v>84054</v>
      </c>
      <c r="G1039" s="144" t="s">
        <v>3704</v>
      </c>
      <c r="H1039" s="144" t="s">
        <v>3704</v>
      </c>
      <c r="I1039" s="144" t="s">
        <v>5321</v>
      </c>
      <c r="J1039" s="144" t="s">
        <v>5314</v>
      </c>
      <c r="K1039" s="144">
        <f t="shared" si="1184"/>
        <v>0.2</v>
      </c>
      <c r="L1039" s="157">
        <v>0.2</v>
      </c>
      <c r="M1039" s="171">
        <v>0.5</v>
      </c>
      <c r="N1039" s="171">
        <v>0.05</v>
      </c>
      <c r="O1039" s="171"/>
      <c r="P1039" s="171">
        <v>0.2</v>
      </c>
      <c r="Q1039" s="171"/>
      <c r="R1039" s="171"/>
      <c r="S1039" s="171">
        <v>0.1</v>
      </c>
      <c r="T1039" s="171">
        <v>0.15</v>
      </c>
      <c r="U1039" s="171"/>
      <c r="V1039" s="171"/>
      <c r="W1039" s="22">
        <v>1</v>
      </c>
      <c r="X1039" s="29">
        <v>555.55</v>
      </c>
      <c r="Y1039" s="29">
        <v>555.55</v>
      </c>
      <c r="Z1039" s="36">
        <v>88.35</v>
      </c>
      <c r="AA1039" s="36">
        <f t="shared" si="1185"/>
        <v>1</v>
      </c>
      <c r="AB1039" s="29"/>
      <c r="AC1039" s="29" t="e">
        <f t="shared" si="1186"/>
        <v>#REF!</v>
      </c>
      <c r="AD1039" s="29" t="e">
        <f t="shared" si="1187"/>
        <v>#REF!</v>
      </c>
      <c r="AE1039" s="172" t="e">
        <f t="shared" si="1188"/>
        <v>#REF!</v>
      </c>
      <c r="AF1039" s="28"/>
      <c r="AG1039" s="24">
        <v>0.2</v>
      </c>
      <c r="AH1039" s="173">
        <f t="shared" si="1189"/>
        <v>1</v>
      </c>
      <c r="AI1039" s="173"/>
      <c r="AJ1039" s="173">
        <f t="shared" si="1190"/>
        <v>-0.8</v>
      </c>
      <c r="AK1039" s="134">
        <f t="shared" si="1191"/>
        <v>0.2</v>
      </c>
      <c r="AL1039" s="174">
        <f t="shared" ref="AL1039:AU1039" si="1202">M1039</f>
        <v>0.5</v>
      </c>
      <c r="AM1039" s="174">
        <f t="shared" si="1202"/>
        <v>0.05</v>
      </c>
      <c r="AN1039" s="174">
        <f t="shared" si="1202"/>
        <v>0</v>
      </c>
      <c r="AO1039" s="174">
        <f t="shared" si="1202"/>
        <v>0.2</v>
      </c>
      <c r="AP1039" s="174">
        <f t="shared" si="1202"/>
        <v>0</v>
      </c>
      <c r="AQ1039" s="174">
        <f t="shared" si="1202"/>
        <v>0</v>
      </c>
      <c r="AR1039" s="174">
        <f t="shared" si="1202"/>
        <v>0.1</v>
      </c>
      <c r="AS1039" s="174">
        <f t="shared" si="1202"/>
        <v>0.15</v>
      </c>
      <c r="AT1039" s="174">
        <f t="shared" si="1202"/>
        <v>0</v>
      </c>
      <c r="AU1039" s="174">
        <f t="shared" si="1202"/>
        <v>0</v>
      </c>
      <c r="AV1039" s="175">
        <f t="shared" si="1193"/>
        <v>1</v>
      </c>
      <c r="AW1039" s="176" t="e">
        <f>#REF!/1000</f>
        <v>#REF!</v>
      </c>
      <c r="AX1039" s="176" t="e">
        <f>#REF!/1000</f>
        <v>#REF!</v>
      </c>
      <c r="AY1039" s="176" t="e">
        <f>#REF!/1000</f>
        <v>#REF!</v>
      </c>
      <c r="AZ1039" s="176" t="e">
        <f>#REF!/1000</f>
        <v>#REF!</v>
      </c>
      <c r="BA1039" s="176" t="e">
        <f>#REF!/1000</f>
        <v>#REF!</v>
      </c>
      <c r="BB1039" s="176" t="e">
        <f>#REF!/1000</f>
        <v>#REF!</v>
      </c>
      <c r="BC1039" s="176" t="e">
        <f>#REF!/1000</f>
        <v>#REF!</v>
      </c>
      <c r="BD1039" s="176" t="e">
        <f>#REF!/1000</f>
        <v>#REF!</v>
      </c>
      <c r="BE1039" s="177" t="e">
        <f>#REF!/1000</f>
        <v>#REF!</v>
      </c>
      <c r="BF1039" s="177" t="e">
        <f>#REF!/1000</f>
        <v>#REF!</v>
      </c>
      <c r="BG1039" s="178" t="e">
        <f t="shared" si="1194"/>
        <v>#REF!</v>
      </c>
    </row>
    <row r="1040" ht="16" customHeight="1" spans="1:59">
      <c r="A1040" s="22">
        <v>1034</v>
      </c>
      <c r="B1040" s="39" t="s">
        <v>6919</v>
      </c>
      <c r="C1040" s="68" t="s">
        <v>6920</v>
      </c>
      <c r="D1040" s="22">
        <v>130</v>
      </c>
      <c r="E1040" s="22">
        <v>6</v>
      </c>
      <c r="F1040" s="144">
        <v>84146</v>
      </c>
      <c r="G1040" s="144" t="s">
        <v>3704</v>
      </c>
      <c r="H1040" s="144" t="s">
        <v>3704</v>
      </c>
      <c r="I1040" s="144" t="s">
        <v>5321</v>
      </c>
      <c r="J1040" s="144" t="s">
        <v>5314</v>
      </c>
      <c r="K1040" s="144">
        <f t="shared" si="1184"/>
        <v>0.0833333333333333</v>
      </c>
      <c r="L1040" s="157">
        <v>0.5</v>
      </c>
      <c r="M1040" s="171"/>
      <c r="N1040" s="171">
        <v>0.5</v>
      </c>
      <c r="O1040" s="171">
        <v>0.4</v>
      </c>
      <c r="P1040" s="171"/>
      <c r="Q1040" s="171"/>
      <c r="R1040" s="171"/>
      <c r="S1040" s="171">
        <v>0.1</v>
      </c>
      <c r="T1040" s="171"/>
      <c r="U1040" s="171"/>
      <c r="V1040" s="171"/>
      <c r="W1040" s="22">
        <v>6</v>
      </c>
      <c r="X1040" s="29">
        <v>550.88</v>
      </c>
      <c r="Y1040" s="29">
        <v>3305.28</v>
      </c>
      <c r="Z1040" s="36">
        <v>530.1</v>
      </c>
      <c r="AA1040" s="36">
        <f t="shared" si="1185"/>
        <v>6</v>
      </c>
      <c r="AB1040" s="29"/>
      <c r="AC1040" s="29" t="e">
        <f t="shared" si="1186"/>
        <v>#REF!</v>
      </c>
      <c r="AD1040" s="29" t="e">
        <f t="shared" si="1187"/>
        <v>#REF!</v>
      </c>
      <c r="AE1040" s="172" t="e">
        <f t="shared" si="1188"/>
        <v>#REF!</v>
      </c>
      <c r="AF1040" s="28"/>
      <c r="AG1040" s="24">
        <v>0.5</v>
      </c>
      <c r="AH1040" s="173">
        <f t="shared" si="1189"/>
        <v>1</v>
      </c>
      <c r="AI1040" s="173"/>
      <c r="AJ1040" s="173">
        <f t="shared" si="1190"/>
        <v>-0.5</v>
      </c>
      <c r="AK1040" s="134">
        <f t="shared" si="1191"/>
        <v>0.0833333333333333</v>
      </c>
      <c r="AL1040" s="174">
        <f t="shared" ref="AL1040:AU1040" si="1203">M1040</f>
        <v>0</v>
      </c>
      <c r="AM1040" s="174">
        <f t="shared" si="1203"/>
        <v>0.5</v>
      </c>
      <c r="AN1040" s="174">
        <f t="shared" si="1203"/>
        <v>0.4</v>
      </c>
      <c r="AO1040" s="174">
        <f t="shared" si="1203"/>
        <v>0</v>
      </c>
      <c r="AP1040" s="174">
        <f t="shared" si="1203"/>
        <v>0</v>
      </c>
      <c r="AQ1040" s="174">
        <f t="shared" si="1203"/>
        <v>0</v>
      </c>
      <c r="AR1040" s="174">
        <f t="shared" si="1203"/>
        <v>0.1</v>
      </c>
      <c r="AS1040" s="174">
        <f t="shared" si="1203"/>
        <v>0</v>
      </c>
      <c r="AT1040" s="174">
        <f t="shared" si="1203"/>
        <v>0</v>
      </c>
      <c r="AU1040" s="174">
        <f t="shared" si="1203"/>
        <v>0</v>
      </c>
      <c r="AV1040" s="175">
        <f t="shared" si="1193"/>
        <v>1</v>
      </c>
      <c r="AW1040" s="176" t="e">
        <f>#REF!/1000</f>
        <v>#REF!</v>
      </c>
      <c r="AX1040" s="176" t="e">
        <f>#REF!/1000</f>
        <v>#REF!</v>
      </c>
      <c r="AY1040" s="176" t="e">
        <f>#REF!/1000</f>
        <v>#REF!</v>
      </c>
      <c r="AZ1040" s="176" t="e">
        <f>#REF!/1000</f>
        <v>#REF!</v>
      </c>
      <c r="BA1040" s="176" t="e">
        <f>#REF!/1000</f>
        <v>#REF!</v>
      </c>
      <c r="BB1040" s="176" t="e">
        <f>#REF!/1000</f>
        <v>#REF!</v>
      </c>
      <c r="BC1040" s="176" t="e">
        <f>#REF!/1000</f>
        <v>#REF!</v>
      </c>
      <c r="BD1040" s="176" t="e">
        <f>#REF!/1000</f>
        <v>#REF!</v>
      </c>
      <c r="BE1040" s="177" t="e">
        <f>#REF!/1000</f>
        <v>#REF!</v>
      </c>
      <c r="BF1040" s="177" t="e">
        <f>#REF!/1000</f>
        <v>#REF!</v>
      </c>
      <c r="BG1040" s="178" t="e">
        <f t="shared" si="1194"/>
        <v>#REF!</v>
      </c>
    </row>
    <row r="1041" ht="16" customHeight="1" spans="1:59">
      <c r="A1041" s="22">
        <v>1035</v>
      </c>
      <c r="B1041" s="39" t="s">
        <v>2100</v>
      </c>
      <c r="C1041" s="68" t="s">
        <v>2101</v>
      </c>
      <c r="D1041" s="22">
        <v>130</v>
      </c>
      <c r="E1041" s="22">
        <v>1</v>
      </c>
      <c r="F1041" s="144">
        <v>84489</v>
      </c>
      <c r="G1041" s="144" t="s">
        <v>3704</v>
      </c>
      <c r="H1041" s="144" t="s">
        <v>3704</v>
      </c>
      <c r="I1041" s="144" t="s">
        <v>5321</v>
      </c>
      <c r="J1041" s="144" t="s">
        <v>5314</v>
      </c>
      <c r="K1041" s="144">
        <f t="shared" si="1184"/>
        <v>0.2</v>
      </c>
      <c r="L1041" s="157">
        <v>0.2</v>
      </c>
      <c r="M1041" s="171">
        <v>0.5</v>
      </c>
      <c r="N1041" s="171">
        <v>0.05</v>
      </c>
      <c r="O1041" s="171"/>
      <c r="P1041" s="171">
        <v>0.2</v>
      </c>
      <c r="Q1041" s="171"/>
      <c r="R1041" s="171"/>
      <c r="S1041" s="171">
        <v>0.1</v>
      </c>
      <c r="T1041" s="171">
        <v>0.15</v>
      </c>
      <c r="U1041" s="171"/>
      <c r="V1041" s="171"/>
      <c r="W1041" s="22">
        <v>1</v>
      </c>
      <c r="X1041" s="29">
        <v>545.72</v>
      </c>
      <c r="Y1041" s="29">
        <v>545.72</v>
      </c>
      <c r="Z1041" s="36">
        <v>88.35</v>
      </c>
      <c r="AA1041" s="36">
        <f t="shared" si="1185"/>
        <v>1</v>
      </c>
      <c r="AB1041" s="29"/>
      <c r="AC1041" s="29" t="e">
        <f t="shared" si="1186"/>
        <v>#REF!</v>
      </c>
      <c r="AD1041" s="29" t="e">
        <f t="shared" si="1187"/>
        <v>#REF!</v>
      </c>
      <c r="AE1041" s="172" t="e">
        <f t="shared" si="1188"/>
        <v>#REF!</v>
      </c>
      <c r="AF1041" s="28"/>
      <c r="AG1041" s="24">
        <v>0.2</v>
      </c>
      <c r="AH1041" s="173">
        <f t="shared" si="1189"/>
        <v>1</v>
      </c>
      <c r="AI1041" s="173"/>
      <c r="AJ1041" s="173">
        <f t="shared" si="1190"/>
        <v>-0.8</v>
      </c>
      <c r="AK1041" s="134">
        <f t="shared" si="1191"/>
        <v>0.2</v>
      </c>
      <c r="AL1041" s="174">
        <f t="shared" ref="AL1041:AU1041" si="1204">M1041</f>
        <v>0.5</v>
      </c>
      <c r="AM1041" s="174">
        <f t="shared" si="1204"/>
        <v>0.05</v>
      </c>
      <c r="AN1041" s="174">
        <f t="shared" si="1204"/>
        <v>0</v>
      </c>
      <c r="AO1041" s="174">
        <f t="shared" si="1204"/>
        <v>0.2</v>
      </c>
      <c r="AP1041" s="174">
        <f t="shared" si="1204"/>
        <v>0</v>
      </c>
      <c r="AQ1041" s="174">
        <f t="shared" si="1204"/>
        <v>0</v>
      </c>
      <c r="AR1041" s="174">
        <f t="shared" si="1204"/>
        <v>0.1</v>
      </c>
      <c r="AS1041" s="174">
        <f t="shared" si="1204"/>
        <v>0.15</v>
      </c>
      <c r="AT1041" s="174">
        <f t="shared" si="1204"/>
        <v>0</v>
      </c>
      <c r="AU1041" s="174">
        <f t="shared" si="1204"/>
        <v>0</v>
      </c>
      <c r="AV1041" s="175">
        <f t="shared" si="1193"/>
        <v>1</v>
      </c>
      <c r="AW1041" s="176" t="e">
        <f>#REF!/1000</f>
        <v>#REF!</v>
      </c>
      <c r="AX1041" s="176" t="e">
        <f>#REF!/1000</f>
        <v>#REF!</v>
      </c>
      <c r="AY1041" s="176" t="e">
        <f>#REF!/1000</f>
        <v>#REF!</v>
      </c>
      <c r="AZ1041" s="176" t="e">
        <f>#REF!/1000</f>
        <v>#REF!</v>
      </c>
      <c r="BA1041" s="176" t="e">
        <f>#REF!/1000</f>
        <v>#REF!</v>
      </c>
      <c r="BB1041" s="176" t="e">
        <f>#REF!/1000</f>
        <v>#REF!</v>
      </c>
      <c r="BC1041" s="176" t="e">
        <f>#REF!/1000</f>
        <v>#REF!</v>
      </c>
      <c r="BD1041" s="176" t="e">
        <f>#REF!/1000</f>
        <v>#REF!</v>
      </c>
      <c r="BE1041" s="177" t="e">
        <f>#REF!/1000</f>
        <v>#REF!</v>
      </c>
      <c r="BF1041" s="177" t="e">
        <f>#REF!/1000</f>
        <v>#REF!</v>
      </c>
      <c r="BG1041" s="178" t="e">
        <f t="shared" si="1194"/>
        <v>#REF!</v>
      </c>
    </row>
    <row r="1042" ht="16" customHeight="1" spans="1:59">
      <c r="A1042" s="22">
        <v>1036</v>
      </c>
      <c r="B1042" s="39" t="s">
        <v>1640</v>
      </c>
      <c r="C1042" s="68" t="s">
        <v>1641</v>
      </c>
      <c r="D1042" s="22">
        <v>130</v>
      </c>
      <c r="E1042" s="22">
        <v>2</v>
      </c>
      <c r="F1042" s="144">
        <v>84035</v>
      </c>
      <c r="G1042" s="144" t="s">
        <v>3704</v>
      </c>
      <c r="H1042" s="144" t="s">
        <v>3704</v>
      </c>
      <c r="I1042" s="144" t="s">
        <v>5321</v>
      </c>
      <c r="J1042" s="144" t="s">
        <v>5314</v>
      </c>
      <c r="K1042" s="144">
        <f t="shared" si="1184"/>
        <v>0.05</v>
      </c>
      <c r="L1042" s="157">
        <v>0.1</v>
      </c>
      <c r="M1042" s="171"/>
      <c r="N1042" s="171">
        <v>0.4</v>
      </c>
      <c r="O1042" s="171">
        <v>0.566666666666667</v>
      </c>
      <c r="P1042" s="171"/>
      <c r="Q1042" s="171"/>
      <c r="R1042" s="171"/>
      <c r="S1042" s="171">
        <v>0.0333333333333333</v>
      </c>
      <c r="T1042" s="171"/>
      <c r="U1042" s="171"/>
      <c r="V1042" s="171"/>
      <c r="W1042" s="22">
        <v>2</v>
      </c>
      <c r="X1042" s="29">
        <v>544.155</v>
      </c>
      <c r="Y1042" s="29">
        <v>1088.31</v>
      </c>
      <c r="Z1042" s="36">
        <v>259.24</v>
      </c>
      <c r="AA1042" s="36">
        <f t="shared" si="1185"/>
        <v>2</v>
      </c>
      <c r="AB1042" s="29"/>
      <c r="AC1042" s="29" t="e">
        <f t="shared" si="1186"/>
        <v>#REF!</v>
      </c>
      <c r="AD1042" s="29" t="e">
        <f t="shared" si="1187"/>
        <v>#REF!</v>
      </c>
      <c r="AE1042" s="172" t="e">
        <f t="shared" si="1188"/>
        <v>#REF!</v>
      </c>
      <c r="AF1042" s="28"/>
      <c r="AG1042" s="24">
        <v>0.3</v>
      </c>
      <c r="AH1042" s="173">
        <f t="shared" si="1189"/>
        <v>1</v>
      </c>
      <c r="AI1042" s="173"/>
      <c r="AJ1042" s="173">
        <f t="shared" si="1190"/>
        <v>-0.7</v>
      </c>
      <c r="AK1042" s="134">
        <f t="shared" si="1191"/>
        <v>0.05</v>
      </c>
      <c r="AL1042" s="174">
        <f t="shared" ref="AL1042:AU1042" si="1205">M1042</f>
        <v>0</v>
      </c>
      <c r="AM1042" s="174">
        <f t="shared" si="1205"/>
        <v>0.4</v>
      </c>
      <c r="AN1042" s="174">
        <f t="shared" si="1205"/>
        <v>0.566666666666667</v>
      </c>
      <c r="AO1042" s="174">
        <f t="shared" si="1205"/>
        <v>0</v>
      </c>
      <c r="AP1042" s="174">
        <f t="shared" si="1205"/>
        <v>0</v>
      </c>
      <c r="AQ1042" s="174">
        <f t="shared" si="1205"/>
        <v>0</v>
      </c>
      <c r="AR1042" s="174">
        <f t="shared" si="1205"/>
        <v>0.0333333333333333</v>
      </c>
      <c r="AS1042" s="174">
        <f t="shared" si="1205"/>
        <v>0</v>
      </c>
      <c r="AT1042" s="174">
        <f t="shared" si="1205"/>
        <v>0</v>
      </c>
      <c r="AU1042" s="174">
        <f t="shared" si="1205"/>
        <v>0</v>
      </c>
      <c r="AV1042" s="175">
        <f t="shared" si="1193"/>
        <v>1</v>
      </c>
      <c r="AW1042" s="176" t="e">
        <f>#REF!/1000</f>
        <v>#REF!</v>
      </c>
      <c r="AX1042" s="176" t="e">
        <f>#REF!/1000</f>
        <v>#REF!</v>
      </c>
      <c r="AY1042" s="176" t="e">
        <f>#REF!/1000</f>
        <v>#REF!</v>
      </c>
      <c r="AZ1042" s="176" t="e">
        <f>#REF!/1000</f>
        <v>#REF!</v>
      </c>
      <c r="BA1042" s="176" t="e">
        <f>#REF!/1000</f>
        <v>#REF!</v>
      </c>
      <c r="BB1042" s="176" t="e">
        <f>#REF!/1000</f>
        <v>#REF!</v>
      </c>
      <c r="BC1042" s="176" t="e">
        <f>#REF!/1000</f>
        <v>#REF!</v>
      </c>
      <c r="BD1042" s="176" t="e">
        <f>#REF!/1000</f>
        <v>#REF!</v>
      </c>
      <c r="BE1042" s="177" t="e">
        <f>#REF!/1000</f>
        <v>#REF!</v>
      </c>
      <c r="BF1042" s="177" t="e">
        <f>#REF!/1000</f>
        <v>#REF!</v>
      </c>
      <c r="BG1042" s="178" t="e">
        <f t="shared" si="1194"/>
        <v>#REF!</v>
      </c>
    </row>
    <row r="1043" ht="16" customHeight="1" spans="1:59">
      <c r="A1043" s="22">
        <v>1037</v>
      </c>
      <c r="B1043" s="39" t="s">
        <v>6921</v>
      </c>
      <c r="C1043" s="68" t="s">
        <v>6922</v>
      </c>
      <c r="D1043" s="22">
        <v>130</v>
      </c>
      <c r="E1043" s="22">
        <v>2</v>
      </c>
      <c r="F1043" s="144">
        <v>84571</v>
      </c>
      <c r="G1043" s="144" t="s">
        <v>3704</v>
      </c>
      <c r="H1043" s="144" t="s">
        <v>3704</v>
      </c>
      <c r="I1043" s="144" t="s">
        <v>5321</v>
      </c>
      <c r="J1043" s="144" t="s">
        <v>5314</v>
      </c>
      <c r="K1043" s="144">
        <f t="shared" si="1184"/>
        <v>0.15</v>
      </c>
      <c r="L1043" s="157">
        <v>0.3</v>
      </c>
      <c r="M1043" s="171"/>
      <c r="N1043" s="171">
        <v>0.4</v>
      </c>
      <c r="O1043" s="171">
        <v>0.566666666666667</v>
      </c>
      <c r="P1043" s="171"/>
      <c r="Q1043" s="171"/>
      <c r="R1043" s="171"/>
      <c r="S1043" s="171">
        <v>0.0333333333333333</v>
      </c>
      <c r="T1043" s="171"/>
      <c r="U1043" s="171"/>
      <c r="V1043" s="171"/>
      <c r="W1043" s="22">
        <v>2</v>
      </c>
      <c r="X1043" s="29">
        <v>533.89</v>
      </c>
      <c r="Y1043" s="29">
        <v>1067.78</v>
      </c>
      <c r="Z1043" s="36">
        <v>194.92</v>
      </c>
      <c r="AA1043" s="36">
        <f t="shared" si="1185"/>
        <v>2</v>
      </c>
      <c r="AB1043" s="29"/>
      <c r="AC1043" s="29" t="e">
        <f t="shared" si="1186"/>
        <v>#REF!</v>
      </c>
      <c r="AD1043" s="29" t="e">
        <f t="shared" si="1187"/>
        <v>#REF!</v>
      </c>
      <c r="AE1043" s="172" t="e">
        <f t="shared" si="1188"/>
        <v>#REF!</v>
      </c>
      <c r="AF1043" s="28"/>
      <c r="AG1043" s="24">
        <v>0.3</v>
      </c>
      <c r="AH1043" s="173">
        <f t="shared" si="1189"/>
        <v>1</v>
      </c>
      <c r="AI1043" s="173"/>
      <c r="AJ1043" s="173">
        <f t="shared" si="1190"/>
        <v>-0.7</v>
      </c>
      <c r="AK1043" s="134">
        <f t="shared" si="1191"/>
        <v>0.15</v>
      </c>
      <c r="AL1043" s="174">
        <f t="shared" ref="AL1043:AU1043" si="1206">M1043</f>
        <v>0</v>
      </c>
      <c r="AM1043" s="174">
        <f t="shared" si="1206"/>
        <v>0.4</v>
      </c>
      <c r="AN1043" s="174">
        <f t="shared" si="1206"/>
        <v>0.566666666666667</v>
      </c>
      <c r="AO1043" s="174">
        <f t="shared" si="1206"/>
        <v>0</v>
      </c>
      <c r="AP1043" s="174">
        <f t="shared" si="1206"/>
        <v>0</v>
      </c>
      <c r="AQ1043" s="174">
        <f t="shared" si="1206"/>
        <v>0</v>
      </c>
      <c r="AR1043" s="174">
        <f t="shared" si="1206"/>
        <v>0.0333333333333333</v>
      </c>
      <c r="AS1043" s="174">
        <f t="shared" si="1206"/>
        <v>0</v>
      </c>
      <c r="AT1043" s="174">
        <f t="shared" si="1206"/>
        <v>0</v>
      </c>
      <c r="AU1043" s="174">
        <f t="shared" si="1206"/>
        <v>0</v>
      </c>
      <c r="AV1043" s="175">
        <f t="shared" si="1193"/>
        <v>1</v>
      </c>
      <c r="AW1043" s="176" t="e">
        <f>#REF!/1000</f>
        <v>#REF!</v>
      </c>
      <c r="AX1043" s="176" t="e">
        <f>#REF!/1000</f>
        <v>#REF!</v>
      </c>
      <c r="AY1043" s="176" t="e">
        <f>#REF!/1000</f>
        <v>#REF!</v>
      </c>
      <c r="AZ1043" s="176" t="e">
        <f>#REF!/1000</f>
        <v>#REF!</v>
      </c>
      <c r="BA1043" s="176" t="e">
        <f>#REF!/1000</f>
        <v>#REF!</v>
      </c>
      <c r="BB1043" s="176" t="e">
        <f>#REF!/1000</f>
        <v>#REF!</v>
      </c>
      <c r="BC1043" s="176" t="e">
        <f>#REF!/1000</f>
        <v>#REF!</v>
      </c>
      <c r="BD1043" s="176" t="e">
        <f>#REF!/1000</f>
        <v>#REF!</v>
      </c>
      <c r="BE1043" s="177" t="e">
        <f>#REF!/1000</f>
        <v>#REF!</v>
      </c>
      <c r="BF1043" s="177" t="e">
        <f>#REF!/1000</f>
        <v>#REF!</v>
      </c>
      <c r="BG1043" s="178" t="e">
        <f t="shared" si="1194"/>
        <v>#REF!</v>
      </c>
    </row>
    <row r="1044" ht="16" customHeight="1" spans="1:59">
      <c r="A1044" s="22">
        <v>1038</v>
      </c>
      <c r="B1044" s="39" t="s">
        <v>6923</v>
      </c>
      <c r="C1044" s="68" t="s">
        <v>6924</v>
      </c>
      <c r="D1044" s="22">
        <v>121</v>
      </c>
      <c r="E1044" s="22">
        <v>7</v>
      </c>
      <c r="F1044" s="144">
        <v>84963</v>
      </c>
      <c r="G1044" s="144" t="s">
        <v>3704</v>
      </c>
      <c r="H1044" s="144" t="s">
        <v>3704</v>
      </c>
      <c r="I1044" s="144" t="s">
        <v>5321</v>
      </c>
      <c r="J1044" s="144" t="s">
        <v>5314</v>
      </c>
      <c r="K1044" s="144">
        <f t="shared" si="1184"/>
        <v>0.05</v>
      </c>
      <c r="L1044" s="157">
        <v>0.35</v>
      </c>
      <c r="M1044" s="171"/>
      <c r="N1044" s="171">
        <v>0.4</v>
      </c>
      <c r="O1044" s="171">
        <v>0.566666666666667</v>
      </c>
      <c r="P1044" s="171"/>
      <c r="Q1044" s="171"/>
      <c r="R1044" s="171"/>
      <c r="S1044" s="171">
        <v>0.0333333333333333</v>
      </c>
      <c r="T1044" s="171"/>
      <c r="U1044" s="171"/>
      <c r="V1044" s="171"/>
      <c r="W1044" s="22">
        <v>7</v>
      </c>
      <c r="X1044" s="29">
        <v>531.114285714286</v>
      </c>
      <c r="Y1044" s="29">
        <v>3717.8</v>
      </c>
      <c r="Z1044" s="36">
        <v>682.22</v>
      </c>
      <c r="AA1044" s="36">
        <f t="shared" si="1185"/>
        <v>7</v>
      </c>
      <c r="AB1044" s="29"/>
      <c r="AC1044" s="29" t="e">
        <f t="shared" si="1186"/>
        <v>#REF!</v>
      </c>
      <c r="AD1044" s="29" t="e">
        <f t="shared" si="1187"/>
        <v>#REF!</v>
      </c>
      <c r="AE1044" s="172" t="e">
        <f t="shared" si="1188"/>
        <v>#REF!</v>
      </c>
      <c r="AF1044" s="28"/>
      <c r="AG1044" s="24">
        <v>0.3</v>
      </c>
      <c r="AH1044" s="173">
        <f t="shared" si="1189"/>
        <v>1</v>
      </c>
      <c r="AI1044" s="173"/>
      <c r="AJ1044" s="173">
        <f t="shared" si="1190"/>
        <v>-0.7</v>
      </c>
      <c r="AK1044" s="134">
        <f t="shared" si="1191"/>
        <v>0.05</v>
      </c>
      <c r="AL1044" s="174">
        <f t="shared" ref="AL1044:AU1044" si="1207">M1044</f>
        <v>0</v>
      </c>
      <c r="AM1044" s="174">
        <f t="shared" si="1207"/>
        <v>0.4</v>
      </c>
      <c r="AN1044" s="174">
        <f t="shared" si="1207"/>
        <v>0.566666666666667</v>
      </c>
      <c r="AO1044" s="174">
        <f t="shared" si="1207"/>
        <v>0</v>
      </c>
      <c r="AP1044" s="174">
        <f t="shared" si="1207"/>
        <v>0</v>
      </c>
      <c r="AQ1044" s="174">
        <f t="shared" si="1207"/>
        <v>0</v>
      </c>
      <c r="AR1044" s="174">
        <f t="shared" si="1207"/>
        <v>0.0333333333333333</v>
      </c>
      <c r="AS1044" s="174">
        <f t="shared" si="1207"/>
        <v>0</v>
      </c>
      <c r="AT1044" s="174">
        <f t="shared" si="1207"/>
        <v>0</v>
      </c>
      <c r="AU1044" s="174">
        <f t="shared" si="1207"/>
        <v>0</v>
      </c>
      <c r="AV1044" s="175">
        <f t="shared" si="1193"/>
        <v>1</v>
      </c>
      <c r="AW1044" s="176" t="e">
        <f>#REF!/1000</f>
        <v>#REF!</v>
      </c>
      <c r="AX1044" s="176" t="e">
        <f>#REF!/1000</f>
        <v>#REF!</v>
      </c>
      <c r="AY1044" s="176" t="e">
        <f>#REF!/1000</f>
        <v>#REF!</v>
      </c>
      <c r="AZ1044" s="176" t="e">
        <f>#REF!/1000</f>
        <v>#REF!</v>
      </c>
      <c r="BA1044" s="176" t="e">
        <f>#REF!/1000</f>
        <v>#REF!</v>
      </c>
      <c r="BB1044" s="176" t="e">
        <f>#REF!/1000</f>
        <v>#REF!</v>
      </c>
      <c r="BC1044" s="176" t="e">
        <f>#REF!/1000</f>
        <v>#REF!</v>
      </c>
      <c r="BD1044" s="176" t="e">
        <f>#REF!/1000</f>
        <v>#REF!</v>
      </c>
      <c r="BE1044" s="177" t="e">
        <f>#REF!/1000</f>
        <v>#REF!</v>
      </c>
      <c r="BF1044" s="177" t="e">
        <f>#REF!/1000</f>
        <v>#REF!</v>
      </c>
      <c r="BG1044" s="178" t="e">
        <f t="shared" si="1194"/>
        <v>#REF!</v>
      </c>
    </row>
    <row r="1045" ht="16" customHeight="1" spans="1:59">
      <c r="A1045" s="22">
        <v>1039</v>
      </c>
      <c r="B1045" s="39" t="s">
        <v>1387</v>
      </c>
      <c r="C1045" s="68" t="s">
        <v>6925</v>
      </c>
      <c r="D1045" s="22">
        <v>134</v>
      </c>
      <c r="E1045" s="22">
        <v>2</v>
      </c>
      <c r="F1045" s="144">
        <v>2403314530</v>
      </c>
      <c r="G1045" s="144" t="s">
        <v>3704</v>
      </c>
      <c r="H1045" s="144" t="s">
        <v>3704</v>
      </c>
      <c r="I1045" s="144" t="s">
        <v>5352</v>
      </c>
      <c r="J1045" s="144" t="s">
        <v>5314</v>
      </c>
      <c r="K1045" s="144">
        <f t="shared" si="1184"/>
        <v>1.5</v>
      </c>
      <c r="L1045" s="157">
        <v>3</v>
      </c>
      <c r="M1045" s="171">
        <v>0.04</v>
      </c>
      <c r="N1045" s="171">
        <v>0.15</v>
      </c>
      <c r="O1045" s="171">
        <v>0.45</v>
      </c>
      <c r="P1045" s="171">
        <v>0.02</v>
      </c>
      <c r="Q1045" s="171"/>
      <c r="R1045" s="171">
        <v>0.01</v>
      </c>
      <c r="S1045" s="171">
        <v>0.25</v>
      </c>
      <c r="T1045" s="171">
        <v>0.08</v>
      </c>
      <c r="U1045" s="171"/>
      <c r="V1045" s="171"/>
      <c r="W1045" s="22">
        <v>2</v>
      </c>
      <c r="X1045" s="29">
        <v>529.185</v>
      </c>
      <c r="Y1045" s="29">
        <v>1058.37</v>
      </c>
      <c r="Z1045" s="36">
        <v>176.7</v>
      </c>
      <c r="AA1045" s="36">
        <f t="shared" si="1185"/>
        <v>2</v>
      </c>
      <c r="AB1045" s="29"/>
      <c r="AC1045" s="29" t="e">
        <f t="shared" si="1186"/>
        <v>#REF!</v>
      </c>
      <c r="AD1045" s="29" t="e">
        <f t="shared" si="1187"/>
        <v>#REF!</v>
      </c>
      <c r="AE1045" s="172" t="e">
        <f t="shared" si="1188"/>
        <v>#REF!</v>
      </c>
      <c r="AF1045" s="28"/>
      <c r="AG1045" s="24">
        <v>3</v>
      </c>
      <c r="AH1045" s="173">
        <f t="shared" si="1189"/>
        <v>1</v>
      </c>
      <c r="AI1045" s="173"/>
      <c r="AJ1045" s="173">
        <f t="shared" si="1190"/>
        <v>2</v>
      </c>
      <c r="AK1045" s="134">
        <f t="shared" si="1191"/>
        <v>1.5</v>
      </c>
      <c r="AL1045" s="174">
        <f t="shared" ref="AL1045:AU1045" si="1208">M1045</f>
        <v>0.04</v>
      </c>
      <c r="AM1045" s="174">
        <f t="shared" si="1208"/>
        <v>0.15</v>
      </c>
      <c r="AN1045" s="174">
        <f t="shared" si="1208"/>
        <v>0.45</v>
      </c>
      <c r="AO1045" s="174">
        <f t="shared" si="1208"/>
        <v>0.02</v>
      </c>
      <c r="AP1045" s="174">
        <f t="shared" si="1208"/>
        <v>0</v>
      </c>
      <c r="AQ1045" s="174">
        <f t="shared" si="1208"/>
        <v>0.01</v>
      </c>
      <c r="AR1045" s="174">
        <f t="shared" si="1208"/>
        <v>0.25</v>
      </c>
      <c r="AS1045" s="174">
        <f t="shared" si="1208"/>
        <v>0.08</v>
      </c>
      <c r="AT1045" s="174">
        <f t="shared" si="1208"/>
        <v>0</v>
      </c>
      <c r="AU1045" s="174">
        <f t="shared" si="1208"/>
        <v>0</v>
      </c>
      <c r="AV1045" s="175">
        <f t="shared" si="1193"/>
        <v>1</v>
      </c>
      <c r="AW1045" s="176" t="e">
        <f>#REF!/1000</f>
        <v>#REF!</v>
      </c>
      <c r="AX1045" s="176" t="e">
        <f>#REF!/1000</f>
        <v>#REF!</v>
      </c>
      <c r="AY1045" s="176" t="e">
        <f>#REF!/1000</f>
        <v>#REF!</v>
      </c>
      <c r="AZ1045" s="176" t="e">
        <f>#REF!/1000</f>
        <v>#REF!</v>
      </c>
      <c r="BA1045" s="176" t="e">
        <f>#REF!/1000</f>
        <v>#REF!</v>
      </c>
      <c r="BB1045" s="176" t="e">
        <f>#REF!/1000</f>
        <v>#REF!</v>
      </c>
      <c r="BC1045" s="176" t="e">
        <f>#REF!/1000</f>
        <v>#REF!</v>
      </c>
      <c r="BD1045" s="176" t="e">
        <f>#REF!/1000</f>
        <v>#REF!</v>
      </c>
      <c r="BE1045" s="177" t="e">
        <f>#REF!/1000</f>
        <v>#REF!</v>
      </c>
      <c r="BF1045" s="177" t="e">
        <f>#REF!/1000</f>
        <v>#REF!</v>
      </c>
      <c r="BG1045" s="178" t="e">
        <f t="shared" si="1194"/>
        <v>#REF!</v>
      </c>
    </row>
    <row r="1046" ht="16" customHeight="1" spans="1:59">
      <c r="A1046" s="22">
        <v>1040</v>
      </c>
      <c r="B1046" s="39" t="s">
        <v>1259</v>
      </c>
      <c r="C1046" s="68" t="s">
        <v>1260</v>
      </c>
      <c r="D1046" s="22">
        <v>130</v>
      </c>
      <c r="E1046" s="22">
        <v>1</v>
      </c>
      <c r="F1046" s="144">
        <v>84051</v>
      </c>
      <c r="G1046" s="144" t="s">
        <v>3704</v>
      </c>
      <c r="H1046" s="144" t="s">
        <v>3704</v>
      </c>
      <c r="I1046" s="144" t="s">
        <v>5321</v>
      </c>
      <c r="J1046" s="144" t="s">
        <v>5314</v>
      </c>
      <c r="K1046" s="144">
        <f t="shared" si="1184"/>
        <v>2</v>
      </c>
      <c r="L1046" s="157">
        <v>2</v>
      </c>
      <c r="M1046" s="171">
        <v>0.5</v>
      </c>
      <c r="N1046" s="171">
        <v>0.05</v>
      </c>
      <c r="O1046" s="171"/>
      <c r="P1046" s="171">
        <v>0.22</v>
      </c>
      <c r="Q1046" s="171"/>
      <c r="R1046" s="171"/>
      <c r="S1046" s="171">
        <v>0.1</v>
      </c>
      <c r="T1046" s="171">
        <v>0.13</v>
      </c>
      <c r="U1046" s="171"/>
      <c r="V1046" s="171"/>
      <c r="W1046" s="22">
        <v>1</v>
      </c>
      <c r="X1046" s="29">
        <v>494.11</v>
      </c>
      <c r="Y1046" s="29">
        <v>494.11</v>
      </c>
      <c r="Z1046" s="36">
        <v>92.28</v>
      </c>
      <c r="AA1046" s="36">
        <f t="shared" si="1185"/>
        <v>1</v>
      </c>
      <c r="AB1046" s="29"/>
      <c r="AC1046" s="29" t="e">
        <f t="shared" si="1186"/>
        <v>#REF!</v>
      </c>
      <c r="AD1046" s="29" t="e">
        <f t="shared" si="1187"/>
        <v>#REF!</v>
      </c>
      <c r="AE1046" s="172" t="e">
        <f t="shared" si="1188"/>
        <v>#REF!</v>
      </c>
      <c r="AF1046" s="28"/>
      <c r="AG1046" s="24">
        <v>5</v>
      </c>
      <c r="AH1046" s="173">
        <f t="shared" si="1189"/>
        <v>1</v>
      </c>
      <c r="AI1046" s="173"/>
      <c r="AJ1046" s="173">
        <f t="shared" si="1190"/>
        <v>4</v>
      </c>
      <c r="AK1046" s="134">
        <f t="shared" si="1191"/>
        <v>2</v>
      </c>
      <c r="AL1046" s="174">
        <f t="shared" ref="AL1046:AU1046" si="1209">M1046</f>
        <v>0.5</v>
      </c>
      <c r="AM1046" s="174">
        <f t="shared" si="1209"/>
        <v>0.05</v>
      </c>
      <c r="AN1046" s="174">
        <f t="shared" si="1209"/>
        <v>0</v>
      </c>
      <c r="AO1046" s="174">
        <f t="shared" si="1209"/>
        <v>0.22</v>
      </c>
      <c r="AP1046" s="174">
        <f t="shared" si="1209"/>
        <v>0</v>
      </c>
      <c r="AQ1046" s="174">
        <f t="shared" si="1209"/>
        <v>0</v>
      </c>
      <c r="AR1046" s="174">
        <f t="shared" si="1209"/>
        <v>0.1</v>
      </c>
      <c r="AS1046" s="174">
        <f t="shared" si="1209"/>
        <v>0.13</v>
      </c>
      <c r="AT1046" s="174">
        <f t="shared" si="1209"/>
        <v>0</v>
      </c>
      <c r="AU1046" s="174">
        <f t="shared" si="1209"/>
        <v>0</v>
      </c>
      <c r="AV1046" s="175">
        <f t="shared" si="1193"/>
        <v>1</v>
      </c>
      <c r="AW1046" s="176" t="e">
        <f>#REF!/1000</f>
        <v>#REF!</v>
      </c>
      <c r="AX1046" s="176" t="e">
        <f>#REF!/1000</f>
        <v>#REF!</v>
      </c>
      <c r="AY1046" s="176" t="e">
        <f>#REF!/1000</f>
        <v>#REF!</v>
      </c>
      <c r="AZ1046" s="176" t="e">
        <f>#REF!/1000</f>
        <v>#REF!</v>
      </c>
      <c r="BA1046" s="176" t="e">
        <f>#REF!/1000</f>
        <v>#REF!</v>
      </c>
      <c r="BB1046" s="176" t="e">
        <f>#REF!/1000</f>
        <v>#REF!</v>
      </c>
      <c r="BC1046" s="176" t="e">
        <f>#REF!/1000</f>
        <v>#REF!</v>
      </c>
      <c r="BD1046" s="176" t="e">
        <f>#REF!/1000</f>
        <v>#REF!</v>
      </c>
      <c r="BE1046" s="177" t="e">
        <f>#REF!/1000</f>
        <v>#REF!</v>
      </c>
      <c r="BF1046" s="177" t="e">
        <f>#REF!/1000</f>
        <v>#REF!</v>
      </c>
      <c r="BG1046" s="178" t="e">
        <f t="shared" si="1194"/>
        <v>#REF!</v>
      </c>
    </row>
    <row r="1047" ht="16" customHeight="1" spans="1:59">
      <c r="A1047" s="22">
        <v>1041</v>
      </c>
      <c r="B1047" s="39" t="s">
        <v>6926</v>
      </c>
      <c r="C1047" s="68" t="s">
        <v>6927</v>
      </c>
      <c r="D1047" s="22">
        <v>121</v>
      </c>
      <c r="E1047" s="22">
        <v>3</v>
      </c>
      <c r="F1047" s="144">
        <v>83895</v>
      </c>
      <c r="G1047" s="144" t="s">
        <v>3704</v>
      </c>
      <c r="H1047" s="144" t="s">
        <v>3704</v>
      </c>
      <c r="I1047" s="144" t="s">
        <v>5321</v>
      </c>
      <c r="J1047" s="144" t="s">
        <v>5314</v>
      </c>
      <c r="K1047" s="144">
        <f t="shared" si="1184"/>
        <v>0.03</v>
      </c>
      <c r="L1047" s="157">
        <v>0.09</v>
      </c>
      <c r="M1047" s="171"/>
      <c r="N1047" s="171">
        <v>0.1</v>
      </c>
      <c r="O1047" s="171">
        <v>0.1</v>
      </c>
      <c r="P1047" s="171"/>
      <c r="Q1047" s="171"/>
      <c r="R1047" s="171">
        <v>0.8</v>
      </c>
      <c r="S1047" s="171"/>
      <c r="T1047" s="171"/>
      <c r="U1047" s="171"/>
      <c r="V1047" s="171"/>
      <c r="W1047" s="22">
        <v>3</v>
      </c>
      <c r="X1047" s="29">
        <v>479.346666666667</v>
      </c>
      <c r="Y1047" s="29">
        <v>1438.04</v>
      </c>
      <c r="Z1047" s="36">
        <v>292.38</v>
      </c>
      <c r="AA1047" s="36">
        <f t="shared" si="1185"/>
        <v>3</v>
      </c>
      <c r="AB1047" s="29"/>
      <c r="AC1047" s="29" t="e">
        <f t="shared" si="1186"/>
        <v>#REF!</v>
      </c>
      <c r="AD1047" s="29" t="e">
        <f t="shared" si="1187"/>
        <v>#REF!</v>
      </c>
      <c r="AE1047" s="172" t="e">
        <f t="shared" si="1188"/>
        <v>#REF!</v>
      </c>
      <c r="AF1047" s="28"/>
      <c r="AG1047" s="24">
        <v>0.1</v>
      </c>
      <c r="AH1047" s="173">
        <f t="shared" si="1189"/>
        <v>1</v>
      </c>
      <c r="AI1047" s="173"/>
      <c r="AJ1047" s="173">
        <f t="shared" si="1190"/>
        <v>-0.9</v>
      </c>
      <c r="AK1047" s="134">
        <f t="shared" si="1191"/>
        <v>0.03</v>
      </c>
      <c r="AL1047" s="174">
        <f t="shared" ref="AL1047:AU1047" si="1210">M1047</f>
        <v>0</v>
      </c>
      <c r="AM1047" s="174">
        <f t="shared" si="1210"/>
        <v>0.1</v>
      </c>
      <c r="AN1047" s="174">
        <f t="shared" si="1210"/>
        <v>0.1</v>
      </c>
      <c r="AO1047" s="174">
        <f t="shared" si="1210"/>
        <v>0</v>
      </c>
      <c r="AP1047" s="174">
        <f t="shared" si="1210"/>
        <v>0</v>
      </c>
      <c r="AQ1047" s="174">
        <f t="shared" si="1210"/>
        <v>0.8</v>
      </c>
      <c r="AR1047" s="174">
        <f t="shared" si="1210"/>
        <v>0</v>
      </c>
      <c r="AS1047" s="174">
        <f t="shared" si="1210"/>
        <v>0</v>
      </c>
      <c r="AT1047" s="174">
        <f t="shared" si="1210"/>
        <v>0</v>
      </c>
      <c r="AU1047" s="174">
        <f t="shared" si="1210"/>
        <v>0</v>
      </c>
      <c r="AV1047" s="175">
        <f t="shared" si="1193"/>
        <v>1</v>
      </c>
      <c r="AW1047" s="176" t="e">
        <f>#REF!/1000</f>
        <v>#REF!</v>
      </c>
      <c r="AX1047" s="176" t="e">
        <f>#REF!/1000</f>
        <v>#REF!</v>
      </c>
      <c r="AY1047" s="176" t="e">
        <f>#REF!/1000</f>
        <v>#REF!</v>
      </c>
      <c r="AZ1047" s="176" t="e">
        <f>#REF!/1000</f>
        <v>#REF!</v>
      </c>
      <c r="BA1047" s="176" t="e">
        <f>#REF!/1000</f>
        <v>#REF!</v>
      </c>
      <c r="BB1047" s="176" t="e">
        <f>#REF!/1000</f>
        <v>#REF!</v>
      </c>
      <c r="BC1047" s="176" t="e">
        <f>#REF!/1000</f>
        <v>#REF!</v>
      </c>
      <c r="BD1047" s="176" t="e">
        <f>#REF!/1000</f>
        <v>#REF!</v>
      </c>
      <c r="BE1047" s="177" t="e">
        <f>#REF!/1000</f>
        <v>#REF!</v>
      </c>
      <c r="BF1047" s="177" t="e">
        <f>#REF!/1000</f>
        <v>#REF!</v>
      </c>
      <c r="BG1047" s="178" t="e">
        <f t="shared" si="1194"/>
        <v>#REF!</v>
      </c>
    </row>
    <row r="1048" ht="16" customHeight="1" spans="1:59">
      <c r="A1048" s="22">
        <v>1042</v>
      </c>
      <c r="B1048" s="39" t="s">
        <v>6928</v>
      </c>
      <c r="C1048" s="68" t="s">
        <v>6929</v>
      </c>
      <c r="D1048" s="22">
        <v>121</v>
      </c>
      <c r="E1048" s="22">
        <v>15</v>
      </c>
      <c r="F1048" s="144">
        <v>84913</v>
      </c>
      <c r="G1048" s="144" t="s">
        <v>3704</v>
      </c>
      <c r="H1048" s="144" t="s">
        <v>3704</v>
      </c>
      <c r="I1048" s="144" t="s">
        <v>5321</v>
      </c>
      <c r="J1048" s="144" t="s">
        <v>5314</v>
      </c>
      <c r="K1048" s="144">
        <f t="shared" si="1184"/>
        <v>0.5</v>
      </c>
      <c r="L1048" s="157">
        <v>7.5</v>
      </c>
      <c r="M1048" s="171"/>
      <c r="N1048" s="171">
        <v>0.7</v>
      </c>
      <c r="O1048" s="171">
        <v>0.24</v>
      </c>
      <c r="P1048" s="171"/>
      <c r="Q1048" s="171"/>
      <c r="R1048" s="171"/>
      <c r="S1048" s="171">
        <v>0.06</v>
      </c>
      <c r="T1048" s="171"/>
      <c r="U1048" s="171"/>
      <c r="V1048" s="171"/>
      <c r="W1048" s="22">
        <v>15</v>
      </c>
      <c r="X1048" s="29">
        <v>469.558</v>
      </c>
      <c r="Y1048" s="29">
        <v>7043.37</v>
      </c>
      <c r="Z1048" s="36">
        <v>1461.9</v>
      </c>
      <c r="AA1048" s="36">
        <f t="shared" si="1185"/>
        <v>15</v>
      </c>
      <c r="AB1048" s="29"/>
      <c r="AC1048" s="29" t="e">
        <f t="shared" si="1186"/>
        <v>#REF!</v>
      </c>
      <c r="AD1048" s="29" t="e">
        <f t="shared" si="1187"/>
        <v>#REF!</v>
      </c>
      <c r="AE1048" s="172" t="e">
        <f t="shared" si="1188"/>
        <v>#REF!</v>
      </c>
      <c r="AF1048" s="28"/>
      <c r="AG1048" s="24">
        <v>0.5</v>
      </c>
      <c r="AH1048" s="173">
        <f t="shared" si="1189"/>
        <v>1</v>
      </c>
      <c r="AI1048" s="173"/>
      <c r="AJ1048" s="173">
        <f t="shared" si="1190"/>
        <v>-0.5</v>
      </c>
      <c r="AK1048" s="134">
        <f t="shared" si="1191"/>
        <v>0.5</v>
      </c>
      <c r="AL1048" s="174">
        <f t="shared" ref="AL1048:AU1048" si="1211">M1048</f>
        <v>0</v>
      </c>
      <c r="AM1048" s="174">
        <f t="shared" si="1211"/>
        <v>0.7</v>
      </c>
      <c r="AN1048" s="174">
        <f t="shared" si="1211"/>
        <v>0.24</v>
      </c>
      <c r="AO1048" s="174">
        <f t="shared" si="1211"/>
        <v>0</v>
      </c>
      <c r="AP1048" s="174">
        <f t="shared" si="1211"/>
        <v>0</v>
      </c>
      <c r="AQ1048" s="174">
        <f t="shared" si="1211"/>
        <v>0</v>
      </c>
      <c r="AR1048" s="174">
        <f t="shared" si="1211"/>
        <v>0.06</v>
      </c>
      <c r="AS1048" s="174">
        <f t="shared" si="1211"/>
        <v>0</v>
      </c>
      <c r="AT1048" s="174">
        <f t="shared" si="1211"/>
        <v>0</v>
      </c>
      <c r="AU1048" s="174">
        <f t="shared" si="1211"/>
        <v>0</v>
      </c>
      <c r="AV1048" s="175">
        <f t="shared" si="1193"/>
        <v>1</v>
      </c>
      <c r="AW1048" s="176" t="e">
        <f>#REF!/1000</f>
        <v>#REF!</v>
      </c>
      <c r="AX1048" s="176" t="e">
        <f>#REF!/1000</f>
        <v>#REF!</v>
      </c>
      <c r="AY1048" s="176" t="e">
        <f>#REF!/1000</f>
        <v>#REF!</v>
      </c>
      <c r="AZ1048" s="176" t="e">
        <f>#REF!/1000</f>
        <v>#REF!</v>
      </c>
      <c r="BA1048" s="176" t="e">
        <f>#REF!/1000</f>
        <v>#REF!</v>
      </c>
      <c r="BB1048" s="176" t="e">
        <f>#REF!/1000</f>
        <v>#REF!</v>
      </c>
      <c r="BC1048" s="176" t="e">
        <f>#REF!/1000</f>
        <v>#REF!</v>
      </c>
      <c r="BD1048" s="176" t="e">
        <f>#REF!/1000</f>
        <v>#REF!</v>
      </c>
      <c r="BE1048" s="177" t="e">
        <f>#REF!/1000</f>
        <v>#REF!</v>
      </c>
      <c r="BF1048" s="177" t="e">
        <f>#REF!/1000</f>
        <v>#REF!</v>
      </c>
      <c r="BG1048" s="178" t="e">
        <f t="shared" si="1194"/>
        <v>#REF!</v>
      </c>
    </row>
    <row r="1049" ht="16" customHeight="1" spans="1:59">
      <c r="A1049" s="22">
        <v>1043</v>
      </c>
      <c r="B1049" s="39" t="s">
        <v>6928</v>
      </c>
      <c r="C1049" s="68" t="s">
        <v>6929</v>
      </c>
      <c r="D1049" s="22">
        <v>145</v>
      </c>
      <c r="E1049" s="22">
        <v>4</v>
      </c>
      <c r="F1049" s="144">
        <v>2403315103</v>
      </c>
      <c r="G1049" s="144" t="s">
        <v>3704</v>
      </c>
      <c r="H1049" s="144" t="s">
        <v>3704</v>
      </c>
      <c r="I1049" s="144" t="s">
        <v>5352</v>
      </c>
      <c r="J1049" s="144" t="s">
        <v>5314</v>
      </c>
      <c r="K1049" s="144">
        <f t="shared" si="1184"/>
        <v>0.5</v>
      </c>
      <c r="L1049" s="157">
        <v>2</v>
      </c>
      <c r="M1049" s="171"/>
      <c r="N1049" s="171">
        <v>0.7</v>
      </c>
      <c r="O1049" s="171">
        <v>0.24</v>
      </c>
      <c r="P1049" s="171"/>
      <c r="Q1049" s="171"/>
      <c r="R1049" s="171"/>
      <c r="S1049" s="171">
        <v>0.06</v>
      </c>
      <c r="T1049" s="171"/>
      <c r="U1049" s="171"/>
      <c r="V1049" s="171"/>
      <c r="W1049" s="22">
        <v>4</v>
      </c>
      <c r="X1049" s="29">
        <v>469.5575</v>
      </c>
      <c r="Y1049" s="29">
        <v>1878.23</v>
      </c>
      <c r="Z1049" s="36">
        <v>392.68</v>
      </c>
      <c r="AA1049" s="36">
        <f t="shared" si="1185"/>
        <v>4</v>
      </c>
      <c r="AB1049" s="29"/>
      <c r="AC1049" s="29" t="e">
        <f t="shared" si="1186"/>
        <v>#REF!</v>
      </c>
      <c r="AD1049" s="29" t="e">
        <f t="shared" si="1187"/>
        <v>#REF!</v>
      </c>
      <c r="AE1049" s="172" t="e">
        <f t="shared" si="1188"/>
        <v>#REF!</v>
      </c>
      <c r="AF1049" s="28"/>
      <c r="AG1049" s="24">
        <v>0.5</v>
      </c>
      <c r="AH1049" s="173">
        <f t="shared" si="1189"/>
        <v>1</v>
      </c>
      <c r="AI1049" s="173"/>
      <c r="AJ1049" s="173">
        <f t="shared" si="1190"/>
        <v>-0.5</v>
      </c>
      <c r="AK1049" s="134">
        <f t="shared" si="1191"/>
        <v>0.5</v>
      </c>
      <c r="AL1049" s="174">
        <f t="shared" ref="AL1049:AU1049" si="1212">M1049</f>
        <v>0</v>
      </c>
      <c r="AM1049" s="174">
        <f t="shared" si="1212"/>
        <v>0.7</v>
      </c>
      <c r="AN1049" s="174">
        <f t="shared" si="1212"/>
        <v>0.24</v>
      </c>
      <c r="AO1049" s="174">
        <f t="shared" si="1212"/>
        <v>0</v>
      </c>
      <c r="AP1049" s="174">
        <f t="shared" si="1212"/>
        <v>0</v>
      </c>
      <c r="AQ1049" s="174">
        <f t="shared" si="1212"/>
        <v>0</v>
      </c>
      <c r="AR1049" s="174">
        <f t="shared" si="1212"/>
        <v>0.06</v>
      </c>
      <c r="AS1049" s="174">
        <f t="shared" si="1212"/>
        <v>0</v>
      </c>
      <c r="AT1049" s="174">
        <f t="shared" si="1212"/>
        <v>0</v>
      </c>
      <c r="AU1049" s="174">
        <f t="shared" si="1212"/>
        <v>0</v>
      </c>
      <c r="AV1049" s="175">
        <f t="shared" si="1193"/>
        <v>1</v>
      </c>
      <c r="AW1049" s="176" t="e">
        <f>#REF!/1000</f>
        <v>#REF!</v>
      </c>
      <c r="AX1049" s="176" t="e">
        <f>#REF!/1000</f>
        <v>#REF!</v>
      </c>
      <c r="AY1049" s="176" t="e">
        <f>#REF!/1000</f>
        <v>#REF!</v>
      </c>
      <c r="AZ1049" s="176" t="e">
        <f>#REF!/1000</f>
        <v>#REF!</v>
      </c>
      <c r="BA1049" s="176" t="e">
        <f>#REF!/1000</f>
        <v>#REF!</v>
      </c>
      <c r="BB1049" s="176" t="e">
        <f>#REF!/1000</f>
        <v>#REF!</v>
      </c>
      <c r="BC1049" s="176" t="e">
        <f>#REF!/1000</f>
        <v>#REF!</v>
      </c>
      <c r="BD1049" s="176" t="e">
        <f>#REF!/1000</f>
        <v>#REF!</v>
      </c>
      <c r="BE1049" s="177" t="e">
        <f>#REF!/1000</f>
        <v>#REF!</v>
      </c>
      <c r="BF1049" s="177" t="e">
        <f>#REF!/1000</f>
        <v>#REF!</v>
      </c>
      <c r="BG1049" s="178" t="e">
        <f t="shared" si="1194"/>
        <v>#REF!</v>
      </c>
    </row>
    <row r="1050" ht="16" customHeight="1" spans="1:59">
      <c r="A1050" s="22">
        <v>1044</v>
      </c>
      <c r="B1050" s="39" t="s">
        <v>1209</v>
      </c>
      <c r="C1050" s="68" t="s">
        <v>1210</v>
      </c>
      <c r="D1050" s="22">
        <v>121</v>
      </c>
      <c r="E1050" s="22">
        <v>12</v>
      </c>
      <c r="F1050" s="144">
        <v>85008</v>
      </c>
      <c r="G1050" s="144" t="s">
        <v>3704</v>
      </c>
      <c r="H1050" s="144" t="s">
        <v>3704</v>
      </c>
      <c r="I1050" s="144" t="s">
        <v>5321</v>
      </c>
      <c r="J1050" s="144" t="s">
        <v>5314</v>
      </c>
      <c r="K1050" s="144">
        <f t="shared" si="1184"/>
        <v>0.3</v>
      </c>
      <c r="L1050" s="157">
        <v>3.6</v>
      </c>
      <c r="M1050" s="171">
        <v>0.04</v>
      </c>
      <c r="N1050" s="171">
        <v>0.15</v>
      </c>
      <c r="O1050" s="171">
        <v>0.45</v>
      </c>
      <c r="P1050" s="171">
        <v>0.02</v>
      </c>
      <c r="Q1050" s="171"/>
      <c r="R1050" s="171">
        <v>0.01</v>
      </c>
      <c r="S1050" s="171">
        <v>0.25</v>
      </c>
      <c r="T1050" s="171">
        <v>0.08</v>
      </c>
      <c r="U1050" s="171"/>
      <c r="V1050" s="171"/>
      <c r="W1050" s="22">
        <v>12</v>
      </c>
      <c r="X1050" s="29">
        <v>467.585833333333</v>
      </c>
      <c r="Y1050" s="29">
        <v>5611.03</v>
      </c>
      <c r="Z1050" s="36">
        <v>1169.52</v>
      </c>
      <c r="AA1050" s="36">
        <f t="shared" si="1185"/>
        <v>12</v>
      </c>
      <c r="AB1050" s="29"/>
      <c r="AC1050" s="29" t="e">
        <f t="shared" si="1186"/>
        <v>#REF!</v>
      </c>
      <c r="AD1050" s="29" t="e">
        <f t="shared" si="1187"/>
        <v>#REF!</v>
      </c>
      <c r="AE1050" s="172" t="e">
        <f t="shared" si="1188"/>
        <v>#REF!</v>
      </c>
      <c r="AF1050" s="28"/>
      <c r="AG1050" s="24">
        <v>3</v>
      </c>
      <c r="AH1050" s="173">
        <f t="shared" si="1189"/>
        <v>1</v>
      </c>
      <c r="AI1050" s="173"/>
      <c r="AJ1050" s="173">
        <f t="shared" si="1190"/>
        <v>2</v>
      </c>
      <c r="AK1050" s="134">
        <f t="shared" si="1191"/>
        <v>0.3</v>
      </c>
      <c r="AL1050" s="174">
        <f t="shared" ref="AL1050:AU1050" si="1213">M1050</f>
        <v>0.04</v>
      </c>
      <c r="AM1050" s="174">
        <f t="shared" si="1213"/>
        <v>0.15</v>
      </c>
      <c r="AN1050" s="174">
        <f t="shared" si="1213"/>
        <v>0.45</v>
      </c>
      <c r="AO1050" s="174">
        <f t="shared" si="1213"/>
        <v>0.02</v>
      </c>
      <c r="AP1050" s="174">
        <f t="shared" si="1213"/>
        <v>0</v>
      </c>
      <c r="AQ1050" s="174">
        <f t="shared" si="1213"/>
        <v>0.01</v>
      </c>
      <c r="AR1050" s="174">
        <f t="shared" si="1213"/>
        <v>0.25</v>
      </c>
      <c r="AS1050" s="174">
        <f t="shared" si="1213"/>
        <v>0.08</v>
      </c>
      <c r="AT1050" s="174">
        <f t="shared" si="1213"/>
        <v>0</v>
      </c>
      <c r="AU1050" s="174">
        <f t="shared" si="1213"/>
        <v>0</v>
      </c>
      <c r="AV1050" s="175">
        <f t="shared" si="1193"/>
        <v>1</v>
      </c>
      <c r="AW1050" s="176" t="e">
        <f>#REF!/1000</f>
        <v>#REF!</v>
      </c>
      <c r="AX1050" s="176" t="e">
        <f>#REF!/1000</f>
        <v>#REF!</v>
      </c>
      <c r="AY1050" s="176" t="e">
        <f>#REF!/1000</f>
        <v>#REF!</v>
      </c>
      <c r="AZ1050" s="176" t="e">
        <f>#REF!/1000</f>
        <v>#REF!</v>
      </c>
      <c r="BA1050" s="176" t="e">
        <f>#REF!/1000</f>
        <v>#REF!</v>
      </c>
      <c r="BB1050" s="176" t="e">
        <f>#REF!/1000</f>
        <v>#REF!</v>
      </c>
      <c r="BC1050" s="176" t="e">
        <f>#REF!/1000</f>
        <v>#REF!</v>
      </c>
      <c r="BD1050" s="176" t="e">
        <f>#REF!/1000</f>
        <v>#REF!</v>
      </c>
      <c r="BE1050" s="177" t="e">
        <f>#REF!/1000</f>
        <v>#REF!</v>
      </c>
      <c r="BF1050" s="177" t="e">
        <f>#REF!/1000</f>
        <v>#REF!</v>
      </c>
      <c r="BG1050" s="178" t="e">
        <f t="shared" si="1194"/>
        <v>#REF!</v>
      </c>
    </row>
    <row r="1051" ht="16" customHeight="1" spans="1:59">
      <c r="A1051" s="22">
        <v>1045</v>
      </c>
      <c r="B1051" s="39" t="s">
        <v>6930</v>
      </c>
      <c r="C1051" s="68" t="s">
        <v>6931</v>
      </c>
      <c r="D1051" s="22">
        <v>130</v>
      </c>
      <c r="E1051" s="22">
        <v>1</v>
      </c>
      <c r="F1051" s="144">
        <v>84471</v>
      </c>
      <c r="G1051" s="144" t="s">
        <v>3704</v>
      </c>
      <c r="H1051" s="144" t="s">
        <v>3704</v>
      </c>
      <c r="I1051" s="144" t="s">
        <v>5321</v>
      </c>
      <c r="J1051" s="144" t="s">
        <v>5314</v>
      </c>
      <c r="K1051" s="144">
        <f t="shared" si="1184"/>
        <v>3</v>
      </c>
      <c r="L1051" s="157">
        <v>3</v>
      </c>
      <c r="M1051" s="171">
        <v>0.04</v>
      </c>
      <c r="N1051" s="171">
        <v>0.15</v>
      </c>
      <c r="O1051" s="171">
        <v>0.45</v>
      </c>
      <c r="P1051" s="171">
        <v>0.02</v>
      </c>
      <c r="Q1051" s="171"/>
      <c r="R1051" s="171">
        <v>0.01</v>
      </c>
      <c r="S1051" s="171">
        <v>0.25</v>
      </c>
      <c r="T1051" s="171">
        <v>0.08</v>
      </c>
      <c r="U1051" s="171"/>
      <c r="V1051" s="171"/>
      <c r="W1051" s="22">
        <v>1</v>
      </c>
      <c r="X1051" s="29">
        <v>460.7</v>
      </c>
      <c r="Y1051" s="29">
        <v>460.7</v>
      </c>
      <c r="Z1051" s="36">
        <v>86.68</v>
      </c>
      <c r="AA1051" s="36">
        <f t="shared" si="1185"/>
        <v>1</v>
      </c>
      <c r="AB1051" s="29"/>
      <c r="AC1051" s="29" t="e">
        <f t="shared" si="1186"/>
        <v>#REF!</v>
      </c>
      <c r="AD1051" s="29" t="e">
        <f t="shared" si="1187"/>
        <v>#REF!</v>
      </c>
      <c r="AE1051" s="172" t="e">
        <f t="shared" si="1188"/>
        <v>#REF!</v>
      </c>
      <c r="AF1051" s="28"/>
      <c r="AG1051" s="24">
        <v>3</v>
      </c>
      <c r="AH1051" s="173">
        <f t="shared" si="1189"/>
        <v>1</v>
      </c>
      <c r="AI1051" s="173"/>
      <c r="AJ1051" s="173">
        <f t="shared" si="1190"/>
        <v>2</v>
      </c>
      <c r="AK1051" s="134">
        <f t="shared" si="1191"/>
        <v>3</v>
      </c>
      <c r="AL1051" s="174">
        <f t="shared" ref="AL1051:AU1051" si="1214">M1051</f>
        <v>0.04</v>
      </c>
      <c r="AM1051" s="174">
        <f t="shared" si="1214"/>
        <v>0.15</v>
      </c>
      <c r="AN1051" s="174">
        <f t="shared" si="1214"/>
        <v>0.45</v>
      </c>
      <c r="AO1051" s="174">
        <f t="shared" si="1214"/>
        <v>0.02</v>
      </c>
      <c r="AP1051" s="174">
        <f t="shared" si="1214"/>
        <v>0</v>
      </c>
      <c r="AQ1051" s="174">
        <f t="shared" si="1214"/>
        <v>0.01</v>
      </c>
      <c r="AR1051" s="174">
        <f t="shared" si="1214"/>
        <v>0.25</v>
      </c>
      <c r="AS1051" s="174">
        <f t="shared" si="1214"/>
        <v>0.08</v>
      </c>
      <c r="AT1051" s="174">
        <f t="shared" si="1214"/>
        <v>0</v>
      </c>
      <c r="AU1051" s="174">
        <f t="shared" si="1214"/>
        <v>0</v>
      </c>
      <c r="AV1051" s="175">
        <f t="shared" si="1193"/>
        <v>1</v>
      </c>
      <c r="AW1051" s="176" t="e">
        <f>#REF!/1000</f>
        <v>#REF!</v>
      </c>
      <c r="AX1051" s="176" t="e">
        <f>#REF!/1000</f>
        <v>#REF!</v>
      </c>
      <c r="AY1051" s="176" t="e">
        <f>#REF!/1000</f>
        <v>#REF!</v>
      </c>
      <c r="AZ1051" s="176" t="e">
        <f>#REF!/1000</f>
        <v>#REF!</v>
      </c>
      <c r="BA1051" s="176" t="e">
        <f>#REF!/1000</f>
        <v>#REF!</v>
      </c>
      <c r="BB1051" s="176" t="e">
        <f>#REF!/1000</f>
        <v>#REF!</v>
      </c>
      <c r="BC1051" s="176" t="e">
        <f>#REF!/1000</f>
        <v>#REF!</v>
      </c>
      <c r="BD1051" s="176" t="e">
        <f>#REF!/1000</f>
        <v>#REF!</v>
      </c>
      <c r="BE1051" s="177" t="e">
        <f>#REF!/1000</f>
        <v>#REF!</v>
      </c>
      <c r="BF1051" s="177" t="e">
        <f>#REF!/1000</f>
        <v>#REF!</v>
      </c>
      <c r="BG1051" s="178" t="e">
        <f t="shared" si="1194"/>
        <v>#REF!</v>
      </c>
    </row>
    <row r="1052" ht="16" customHeight="1" spans="1:59">
      <c r="A1052" s="22">
        <v>1046</v>
      </c>
      <c r="B1052" s="39" t="s">
        <v>6932</v>
      </c>
      <c r="C1052" s="68" t="s">
        <v>6933</v>
      </c>
      <c r="D1052" s="22">
        <v>121</v>
      </c>
      <c r="E1052" s="22">
        <v>3</v>
      </c>
      <c r="F1052" s="144">
        <v>84920</v>
      </c>
      <c r="G1052" s="144" t="s">
        <v>3704</v>
      </c>
      <c r="H1052" s="144" t="s">
        <v>3704</v>
      </c>
      <c r="I1052" s="144" t="s">
        <v>5321</v>
      </c>
      <c r="J1052" s="144" t="s">
        <v>5314</v>
      </c>
      <c r="K1052" s="144">
        <f t="shared" si="1184"/>
        <v>0.05</v>
      </c>
      <c r="L1052" s="157">
        <v>0.15</v>
      </c>
      <c r="M1052" s="171"/>
      <c r="N1052" s="171">
        <v>0.4</v>
      </c>
      <c r="O1052" s="171">
        <v>0.566666666666667</v>
      </c>
      <c r="P1052" s="171"/>
      <c r="Q1052" s="171"/>
      <c r="R1052" s="171"/>
      <c r="S1052" s="171">
        <v>0.0333333333333333</v>
      </c>
      <c r="T1052" s="171"/>
      <c r="U1052" s="171"/>
      <c r="V1052" s="171"/>
      <c r="W1052" s="22">
        <v>3</v>
      </c>
      <c r="X1052" s="29">
        <v>451.736666666667</v>
      </c>
      <c r="Y1052" s="29">
        <v>1355.21</v>
      </c>
      <c r="Z1052" s="36">
        <v>292.38</v>
      </c>
      <c r="AA1052" s="36">
        <f t="shared" si="1185"/>
        <v>3</v>
      </c>
      <c r="AB1052" s="29"/>
      <c r="AC1052" s="29" t="e">
        <f t="shared" si="1186"/>
        <v>#REF!</v>
      </c>
      <c r="AD1052" s="29" t="e">
        <f t="shared" si="1187"/>
        <v>#REF!</v>
      </c>
      <c r="AE1052" s="172" t="e">
        <f t="shared" si="1188"/>
        <v>#REF!</v>
      </c>
      <c r="AF1052" s="28"/>
      <c r="AG1052" s="24">
        <v>0.3</v>
      </c>
      <c r="AH1052" s="173">
        <f t="shared" si="1189"/>
        <v>1</v>
      </c>
      <c r="AI1052" s="173"/>
      <c r="AJ1052" s="173">
        <f t="shared" si="1190"/>
        <v>-0.7</v>
      </c>
      <c r="AK1052" s="134">
        <f t="shared" si="1191"/>
        <v>0.05</v>
      </c>
      <c r="AL1052" s="174">
        <f t="shared" ref="AL1052:AU1052" si="1215">M1052</f>
        <v>0</v>
      </c>
      <c r="AM1052" s="174">
        <f t="shared" si="1215"/>
        <v>0.4</v>
      </c>
      <c r="AN1052" s="174">
        <f t="shared" si="1215"/>
        <v>0.566666666666667</v>
      </c>
      <c r="AO1052" s="174">
        <f t="shared" si="1215"/>
        <v>0</v>
      </c>
      <c r="AP1052" s="174">
        <f t="shared" si="1215"/>
        <v>0</v>
      </c>
      <c r="AQ1052" s="174">
        <f t="shared" si="1215"/>
        <v>0</v>
      </c>
      <c r="AR1052" s="174">
        <f t="shared" si="1215"/>
        <v>0.0333333333333333</v>
      </c>
      <c r="AS1052" s="174">
        <f t="shared" si="1215"/>
        <v>0</v>
      </c>
      <c r="AT1052" s="174">
        <f t="shared" si="1215"/>
        <v>0</v>
      </c>
      <c r="AU1052" s="174">
        <f t="shared" si="1215"/>
        <v>0</v>
      </c>
      <c r="AV1052" s="175">
        <f t="shared" si="1193"/>
        <v>1</v>
      </c>
      <c r="AW1052" s="176" t="e">
        <f>#REF!/1000</f>
        <v>#REF!</v>
      </c>
      <c r="AX1052" s="176" t="e">
        <f>#REF!/1000</f>
        <v>#REF!</v>
      </c>
      <c r="AY1052" s="176" t="e">
        <f>#REF!/1000</f>
        <v>#REF!</v>
      </c>
      <c r="AZ1052" s="176" t="e">
        <f>#REF!/1000</f>
        <v>#REF!</v>
      </c>
      <c r="BA1052" s="176" t="e">
        <f>#REF!/1000</f>
        <v>#REF!</v>
      </c>
      <c r="BB1052" s="176" t="e">
        <f>#REF!/1000</f>
        <v>#REF!</v>
      </c>
      <c r="BC1052" s="176" t="e">
        <f>#REF!/1000</f>
        <v>#REF!</v>
      </c>
      <c r="BD1052" s="176" t="e">
        <f>#REF!/1000</f>
        <v>#REF!</v>
      </c>
      <c r="BE1052" s="177" t="e">
        <f>#REF!/1000</f>
        <v>#REF!</v>
      </c>
      <c r="BF1052" s="177" t="e">
        <f>#REF!/1000</f>
        <v>#REF!</v>
      </c>
      <c r="BG1052" s="178" t="e">
        <f t="shared" si="1194"/>
        <v>#REF!</v>
      </c>
    </row>
    <row r="1053" ht="16" customHeight="1" spans="1:59">
      <c r="A1053" s="22">
        <v>1047</v>
      </c>
      <c r="B1053" s="39" t="s">
        <v>823</v>
      </c>
      <c r="C1053" s="68" t="s">
        <v>824</v>
      </c>
      <c r="D1053" s="22">
        <v>130</v>
      </c>
      <c r="E1053" s="22">
        <v>1</v>
      </c>
      <c r="F1053" s="144">
        <v>84491</v>
      </c>
      <c r="G1053" s="144" t="s">
        <v>3704</v>
      </c>
      <c r="H1053" s="144" t="s">
        <v>3704</v>
      </c>
      <c r="I1053" s="144" t="s">
        <v>5321</v>
      </c>
      <c r="J1053" s="144" t="s">
        <v>5314</v>
      </c>
      <c r="K1053" s="144">
        <f t="shared" si="1184"/>
        <v>1</v>
      </c>
      <c r="L1053" s="157">
        <v>1</v>
      </c>
      <c r="M1053" s="171">
        <v>0.5</v>
      </c>
      <c r="N1053" s="171">
        <v>0.05</v>
      </c>
      <c r="O1053" s="171"/>
      <c r="P1053" s="171">
        <v>0.2</v>
      </c>
      <c r="Q1053" s="171"/>
      <c r="R1053" s="171"/>
      <c r="S1053" s="171">
        <v>0.1</v>
      </c>
      <c r="T1053" s="171">
        <v>0.15</v>
      </c>
      <c r="U1053" s="171"/>
      <c r="V1053" s="171"/>
      <c r="W1053" s="22">
        <v>1</v>
      </c>
      <c r="X1053" s="29">
        <v>427.63</v>
      </c>
      <c r="Y1053" s="29">
        <v>427.63</v>
      </c>
      <c r="Z1053" s="36">
        <v>80.6</v>
      </c>
      <c r="AA1053" s="36">
        <f t="shared" si="1185"/>
        <v>1</v>
      </c>
      <c r="AB1053" s="29"/>
      <c r="AC1053" s="29" t="e">
        <f t="shared" si="1186"/>
        <v>#REF!</v>
      </c>
      <c r="AD1053" s="29" t="e">
        <f t="shared" si="1187"/>
        <v>#REF!</v>
      </c>
      <c r="AE1053" s="172" t="e">
        <f t="shared" si="1188"/>
        <v>#REF!</v>
      </c>
      <c r="AF1053" s="28"/>
      <c r="AG1053" s="24">
        <v>0.2</v>
      </c>
      <c r="AH1053" s="173">
        <f t="shared" si="1189"/>
        <v>1</v>
      </c>
      <c r="AI1053" s="173"/>
      <c r="AJ1053" s="173">
        <f t="shared" si="1190"/>
        <v>-0.8</v>
      </c>
      <c r="AK1053" s="134">
        <f t="shared" si="1191"/>
        <v>1</v>
      </c>
      <c r="AL1053" s="174">
        <f t="shared" ref="AL1053:AU1053" si="1216">M1053</f>
        <v>0.5</v>
      </c>
      <c r="AM1053" s="174">
        <f t="shared" si="1216"/>
        <v>0.05</v>
      </c>
      <c r="AN1053" s="174">
        <f t="shared" si="1216"/>
        <v>0</v>
      </c>
      <c r="AO1053" s="174">
        <f t="shared" si="1216"/>
        <v>0.2</v>
      </c>
      <c r="AP1053" s="174">
        <f t="shared" si="1216"/>
        <v>0</v>
      </c>
      <c r="AQ1053" s="174">
        <f t="shared" si="1216"/>
        <v>0</v>
      </c>
      <c r="AR1053" s="174">
        <f t="shared" si="1216"/>
        <v>0.1</v>
      </c>
      <c r="AS1053" s="174">
        <f t="shared" si="1216"/>
        <v>0.15</v>
      </c>
      <c r="AT1053" s="174">
        <f t="shared" si="1216"/>
        <v>0</v>
      </c>
      <c r="AU1053" s="174">
        <f t="shared" si="1216"/>
        <v>0</v>
      </c>
      <c r="AV1053" s="175">
        <f t="shared" si="1193"/>
        <v>1</v>
      </c>
      <c r="AW1053" s="176" t="e">
        <f>#REF!/1000</f>
        <v>#REF!</v>
      </c>
      <c r="AX1053" s="176" t="e">
        <f>#REF!/1000</f>
        <v>#REF!</v>
      </c>
      <c r="AY1053" s="176" t="e">
        <f>#REF!/1000</f>
        <v>#REF!</v>
      </c>
      <c r="AZ1053" s="176" t="e">
        <f>#REF!/1000</f>
        <v>#REF!</v>
      </c>
      <c r="BA1053" s="176" t="e">
        <f>#REF!/1000</f>
        <v>#REF!</v>
      </c>
      <c r="BB1053" s="176" t="e">
        <f>#REF!/1000</f>
        <v>#REF!</v>
      </c>
      <c r="BC1053" s="176" t="e">
        <f>#REF!/1000</f>
        <v>#REF!</v>
      </c>
      <c r="BD1053" s="176" t="e">
        <f>#REF!/1000</f>
        <v>#REF!</v>
      </c>
      <c r="BE1053" s="177" t="e">
        <f>#REF!/1000</f>
        <v>#REF!</v>
      </c>
      <c r="BF1053" s="177" t="e">
        <f>#REF!/1000</f>
        <v>#REF!</v>
      </c>
      <c r="BG1053" s="178" t="e">
        <f t="shared" si="1194"/>
        <v>#REF!</v>
      </c>
    </row>
    <row r="1054" ht="16" customHeight="1" spans="1:59">
      <c r="A1054" s="22">
        <v>1048</v>
      </c>
      <c r="B1054" s="39" t="s">
        <v>885</v>
      </c>
      <c r="C1054" s="68" t="s">
        <v>886</v>
      </c>
      <c r="D1054" s="22">
        <v>130</v>
      </c>
      <c r="E1054" s="22">
        <v>1</v>
      </c>
      <c r="F1054" s="144">
        <v>84429</v>
      </c>
      <c r="G1054" s="144" t="s">
        <v>3704</v>
      </c>
      <c r="H1054" s="144" t="s">
        <v>3704</v>
      </c>
      <c r="I1054" s="144" t="s">
        <v>5321</v>
      </c>
      <c r="J1054" s="144" t="s">
        <v>5314</v>
      </c>
      <c r="K1054" s="144">
        <f t="shared" si="1184"/>
        <v>1</v>
      </c>
      <c r="L1054" s="157">
        <v>1</v>
      </c>
      <c r="M1054" s="171">
        <v>0.5</v>
      </c>
      <c r="N1054" s="171">
        <v>0.05</v>
      </c>
      <c r="O1054" s="171"/>
      <c r="P1054" s="171">
        <v>0.22</v>
      </c>
      <c r="Q1054" s="171"/>
      <c r="R1054" s="171"/>
      <c r="S1054" s="171">
        <v>0.1</v>
      </c>
      <c r="T1054" s="171">
        <v>0.13</v>
      </c>
      <c r="U1054" s="171"/>
      <c r="V1054" s="171"/>
      <c r="W1054" s="22">
        <v>1</v>
      </c>
      <c r="X1054" s="29">
        <v>427.28</v>
      </c>
      <c r="Y1054" s="29">
        <v>427.28</v>
      </c>
      <c r="Z1054" s="36">
        <v>71.27</v>
      </c>
      <c r="AA1054" s="36">
        <f t="shared" si="1185"/>
        <v>1</v>
      </c>
      <c r="AB1054" s="29"/>
      <c r="AC1054" s="29" t="e">
        <f t="shared" si="1186"/>
        <v>#REF!</v>
      </c>
      <c r="AD1054" s="29" t="e">
        <f t="shared" si="1187"/>
        <v>#REF!</v>
      </c>
      <c r="AE1054" s="172" t="e">
        <f t="shared" si="1188"/>
        <v>#REF!</v>
      </c>
      <c r="AF1054" s="28"/>
      <c r="AG1054" s="24">
        <v>1</v>
      </c>
      <c r="AH1054" s="173">
        <f t="shared" si="1189"/>
        <v>1</v>
      </c>
      <c r="AI1054" s="173"/>
      <c r="AJ1054" s="173">
        <f t="shared" si="1190"/>
        <v>0</v>
      </c>
      <c r="AK1054" s="134">
        <f t="shared" si="1191"/>
        <v>1</v>
      </c>
      <c r="AL1054" s="174">
        <f t="shared" ref="AL1054:AU1054" si="1217">M1054</f>
        <v>0.5</v>
      </c>
      <c r="AM1054" s="174">
        <f t="shared" si="1217"/>
        <v>0.05</v>
      </c>
      <c r="AN1054" s="174">
        <f t="shared" si="1217"/>
        <v>0</v>
      </c>
      <c r="AO1054" s="174">
        <f t="shared" si="1217"/>
        <v>0.22</v>
      </c>
      <c r="AP1054" s="174">
        <f t="shared" si="1217"/>
        <v>0</v>
      </c>
      <c r="AQ1054" s="174">
        <f t="shared" si="1217"/>
        <v>0</v>
      </c>
      <c r="AR1054" s="174">
        <f t="shared" si="1217"/>
        <v>0.1</v>
      </c>
      <c r="AS1054" s="174">
        <f t="shared" si="1217"/>
        <v>0.13</v>
      </c>
      <c r="AT1054" s="174">
        <f t="shared" si="1217"/>
        <v>0</v>
      </c>
      <c r="AU1054" s="174">
        <f t="shared" si="1217"/>
        <v>0</v>
      </c>
      <c r="AV1054" s="175">
        <f t="shared" si="1193"/>
        <v>1</v>
      </c>
      <c r="AW1054" s="176" t="e">
        <f>#REF!/1000</f>
        <v>#REF!</v>
      </c>
      <c r="AX1054" s="176" t="e">
        <f>#REF!/1000</f>
        <v>#REF!</v>
      </c>
      <c r="AY1054" s="176" t="e">
        <f>#REF!/1000</f>
        <v>#REF!</v>
      </c>
      <c r="AZ1054" s="176" t="e">
        <f>#REF!/1000</f>
        <v>#REF!</v>
      </c>
      <c r="BA1054" s="176" t="e">
        <f>#REF!/1000</f>
        <v>#REF!</v>
      </c>
      <c r="BB1054" s="176" t="e">
        <f>#REF!/1000</f>
        <v>#REF!</v>
      </c>
      <c r="BC1054" s="176" t="e">
        <f>#REF!/1000</f>
        <v>#REF!</v>
      </c>
      <c r="BD1054" s="176" t="e">
        <f>#REF!/1000</f>
        <v>#REF!</v>
      </c>
      <c r="BE1054" s="177" t="e">
        <f>#REF!/1000</f>
        <v>#REF!</v>
      </c>
      <c r="BF1054" s="177" t="e">
        <f>#REF!/1000</f>
        <v>#REF!</v>
      </c>
      <c r="BG1054" s="178" t="e">
        <f t="shared" si="1194"/>
        <v>#REF!</v>
      </c>
    </row>
    <row r="1055" ht="16" customHeight="1" spans="1:59">
      <c r="A1055" s="22">
        <v>1049</v>
      </c>
      <c r="B1055" s="39" t="s">
        <v>6934</v>
      </c>
      <c r="C1055" s="68" t="s">
        <v>6935</v>
      </c>
      <c r="D1055" s="22">
        <v>121</v>
      </c>
      <c r="E1055" s="22">
        <v>2</v>
      </c>
      <c r="F1055" s="144">
        <v>84893</v>
      </c>
      <c r="G1055" s="144" t="s">
        <v>3704</v>
      </c>
      <c r="H1055" s="144" t="s">
        <v>3704</v>
      </c>
      <c r="I1055" s="144" t="s">
        <v>5321</v>
      </c>
      <c r="J1055" s="144" t="s">
        <v>5314</v>
      </c>
      <c r="K1055" s="144">
        <f t="shared" si="1184"/>
        <v>0.3</v>
      </c>
      <c r="L1055" s="157">
        <v>0.6</v>
      </c>
      <c r="M1055" s="171"/>
      <c r="N1055" s="171">
        <v>0.5</v>
      </c>
      <c r="O1055" s="171">
        <v>0.3</v>
      </c>
      <c r="P1055" s="171"/>
      <c r="Q1055" s="171"/>
      <c r="R1055" s="171">
        <v>0.2</v>
      </c>
      <c r="S1055" s="171"/>
      <c r="T1055" s="171"/>
      <c r="U1055" s="171"/>
      <c r="V1055" s="171"/>
      <c r="W1055" s="22">
        <v>2</v>
      </c>
      <c r="X1055" s="29">
        <v>379.345</v>
      </c>
      <c r="Y1055" s="29">
        <v>758.69</v>
      </c>
      <c r="Z1055" s="36">
        <v>194.92</v>
      </c>
      <c r="AA1055" s="36">
        <f t="shared" si="1185"/>
        <v>2</v>
      </c>
      <c r="AB1055" s="29"/>
      <c r="AC1055" s="29" t="e">
        <f t="shared" si="1186"/>
        <v>#REF!</v>
      </c>
      <c r="AD1055" s="29" t="e">
        <f t="shared" si="1187"/>
        <v>#REF!</v>
      </c>
      <c r="AE1055" s="172" t="e">
        <f t="shared" si="1188"/>
        <v>#REF!</v>
      </c>
      <c r="AF1055" s="28"/>
      <c r="AG1055" s="24">
        <v>0.5</v>
      </c>
      <c r="AH1055" s="173">
        <f t="shared" si="1189"/>
        <v>1</v>
      </c>
      <c r="AI1055" s="173"/>
      <c r="AJ1055" s="173">
        <f t="shared" si="1190"/>
        <v>-0.5</v>
      </c>
      <c r="AK1055" s="134">
        <f t="shared" si="1191"/>
        <v>0.3</v>
      </c>
      <c r="AL1055" s="174">
        <f t="shared" ref="AL1055:AU1055" si="1218">M1055</f>
        <v>0</v>
      </c>
      <c r="AM1055" s="174">
        <f t="shared" si="1218"/>
        <v>0.5</v>
      </c>
      <c r="AN1055" s="174">
        <f t="shared" si="1218"/>
        <v>0.3</v>
      </c>
      <c r="AO1055" s="174">
        <f t="shared" si="1218"/>
        <v>0</v>
      </c>
      <c r="AP1055" s="174">
        <f t="shared" si="1218"/>
        <v>0</v>
      </c>
      <c r="AQ1055" s="174">
        <f t="shared" si="1218"/>
        <v>0.2</v>
      </c>
      <c r="AR1055" s="174">
        <f t="shared" si="1218"/>
        <v>0</v>
      </c>
      <c r="AS1055" s="174">
        <f t="shared" si="1218"/>
        <v>0</v>
      </c>
      <c r="AT1055" s="174">
        <f t="shared" si="1218"/>
        <v>0</v>
      </c>
      <c r="AU1055" s="174">
        <f t="shared" si="1218"/>
        <v>0</v>
      </c>
      <c r="AV1055" s="175">
        <f t="shared" si="1193"/>
        <v>1</v>
      </c>
      <c r="AW1055" s="176" t="e">
        <f>#REF!/1000</f>
        <v>#REF!</v>
      </c>
      <c r="AX1055" s="176" t="e">
        <f>#REF!/1000</f>
        <v>#REF!</v>
      </c>
      <c r="AY1055" s="176" t="e">
        <f>#REF!/1000</f>
        <v>#REF!</v>
      </c>
      <c r="AZ1055" s="176" t="e">
        <f>#REF!/1000</f>
        <v>#REF!</v>
      </c>
      <c r="BA1055" s="176" t="e">
        <f>#REF!/1000</f>
        <v>#REF!</v>
      </c>
      <c r="BB1055" s="176" t="e">
        <f>#REF!/1000</f>
        <v>#REF!</v>
      </c>
      <c r="BC1055" s="176" t="e">
        <f>#REF!/1000</f>
        <v>#REF!</v>
      </c>
      <c r="BD1055" s="176" t="e">
        <f>#REF!/1000</f>
        <v>#REF!</v>
      </c>
      <c r="BE1055" s="177" t="e">
        <f>#REF!/1000</f>
        <v>#REF!</v>
      </c>
      <c r="BF1055" s="177" t="e">
        <f>#REF!/1000</f>
        <v>#REF!</v>
      </c>
      <c r="BG1055" s="178" t="e">
        <f t="shared" si="1194"/>
        <v>#REF!</v>
      </c>
    </row>
    <row r="1056" ht="16" customHeight="1" spans="1:59">
      <c r="A1056" s="22">
        <v>1050</v>
      </c>
      <c r="B1056" s="39" t="s">
        <v>1994</v>
      </c>
      <c r="C1056" s="68" t="s">
        <v>1995</v>
      </c>
      <c r="D1056" s="22">
        <v>208</v>
      </c>
      <c r="E1056" s="22">
        <v>7</v>
      </c>
      <c r="F1056" s="144">
        <v>2403315939</v>
      </c>
      <c r="G1056" s="144" t="s">
        <v>3704</v>
      </c>
      <c r="H1056" s="144" t="s">
        <v>3704</v>
      </c>
      <c r="I1056" s="144" t="s">
        <v>5352</v>
      </c>
      <c r="J1056" s="144" t="s">
        <v>5314</v>
      </c>
      <c r="K1056" s="144">
        <f t="shared" si="1184"/>
        <v>1</v>
      </c>
      <c r="L1056" s="157">
        <v>7</v>
      </c>
      <c r="M1056" s="171"/>
      <c r="N1056" s="171">
        <v>0.1</v>
      </c>
      <c r="O1056" s="171">
        <v>0.35</v>
      </c>
      <c r="P1056" s="171"/>
      <c r="Q1056" s="171"/>
      <c r="R1056" s="171"/>
      <c r="S1056" s="171">
        <v>0.5</v>
      </c>
      <c r="T1056" s="171">
        <v>0.05</v>
      </c>
      <c r="U1056" s="171"/>
      <c r="V1056" s="171"/>
      <c r="W1056" s="22">
        <v>7</v>
      </c>
      <c r="X1056" s="29">
        <v>369.364285714286</v>
      </c>
      <c r="Y1056" s="29">
        <v>2585.55</v>
      </c>
      <c r="Z1056" s="36">
        <v>500.29</v>
      </c>
      <c r="AA1056" s="36">
        <f t="shared" si="1185"/>
        <v>7</v>
      </c>
      <c r="AB1056" s="29"/>
      <c r="AC1056" s="29" t="e">
        <f t="shared" si="1186"/>
        <v>#REF!</v>
      </c>
      <c r="AD1056" s="29" t="e">
        <f t="shared" si="1187"/>
        <v>#REF!</v>
      </c>
      <c r="AE1056" s="172" t="e">
        <f t="shared" si="1188"/>
        <v>#REF!</v>
      </c>
      <c r="AF1056" s="28"/>
      <c r="AG1056" s="24">
        <v>5</v>
      </c>
      <c r="AH1056" s="173">
        <f t="shared" si="1189"/>
        <v>1</v>
      </c>
      <c r="AI1056" s="173"/>
      <c r="AJ1056" s="173">
        <f t="shared" si="1190"/>
        <v>4</v>
      </c>
      <c r="AK1056" s="134">
        <f t="shared" si="1191"/>
        <v>1</v>
      </c>
      <c r="AL1056" s="174">
        <f t="shared" ref="AL1056:AU1056" si="1219">M1056</f>
        <v>0</v>
      </c>
      <c r="AM1056" s="174">
        <f t="shared" si="1219"/>
        <v>0.1</v>
      </c>
      <c r="AN1056" s="174">
        <f t="shared" si="1219"/>
        <v>0.35</v>
      </c>
      <c r="AO1056" s="174">
        <f t="shared" si="1219"/>
        <v>0</v>
      </c>
      <c r="AP1056" s="174">
        <f t="shared" si="1219"/>
        <v>0</v>
      </c>
      <c r="AQ1056" s="174">
        <f t="shared" si="1219"/>
        <v>0</v>
      </c>
      <c r="AR1056" s="174">
        <f t="shared" si="1219"/>
        <v>0.5</v>
      </c>
      <c r="AS1056" s="174">
        <f t="shared" si="1219"/>
        <v>0.05</v>
      </c>
      <c r="AT1056" s="174">
        <f t="shared" si="1219"/>
        <v>0</v>
      </c>
      <c r="AU1056" s="174">
        <f t="shared" si="1219"/>
        <v>0</v>
      </c>
      <c r="AV1056" s="175">
        <f t="shared" si="1193"/>
        <v>1</v>
      </c>
      <c r="AW1056" s="176" t="e">
        <f>#REF!/1000</f>
        <v>#REF!</v>
      </c>
      <c r="AX1056" s="176" t="e">
        <f>#REF!/1000</f>
        <v>#REF!</v>
      </c>
      <c r="AY1056" s="176" t="e">
        <f>#REF!/1000</f>
        <v>#REF!</v>
      </c>
      <c r="AZ1056" s="176" t="e">
        <f>#REF!/1000</f>
        <v>#REF!</v>
      </c>
      <c r="BA1056" s="176" t="e">
        <f>#REF!/1000</f>
        <v>#REF!</v>
      </c>
      <c r="BB1056" s="176" t="e">
        <f>#REF!/1000</f>
        <v>#REF!</v>
      </c>
      <c r="BC1056" s="176" t="e">
        <f>#REF!/1000</f>
        <v>#REF!</v>
      </c>
      <c r="BD1056" s="176" t="e">
        <f>#REF!/1000</f>
        <v>#REF!</v>
      </c>
      <c r="BE1056" s="177" t="e">
        <f>#REF!/1000</f>
        <v>#REF!</v>
      </c>
      <c r="BF1056" s="177" t="e">
        <f>#REF!/1000</f>
        <v>#REF!</v>
      </c>
      <c r="BG1056" s="178" t="e">
        <f t="shared" si="1194"/>
        <v>#REF!</v>
      </c>
    </row>
    <row r="1057" ht="16" customHeight="1" spans="1:59">
      <c r="A1057" s="22">
        <v>1051</v>
      </c>
      <c r="B1057" s="39" t="s">
        <v>1253</v>
      </c>
      <c r="C1057" s="68" t="s">
        <v>1254</v>
      </c>
      <c r="D1057" s="22">
        <v>130</v>
      </c>
      <c r="E1057" s="22">
        <v>1</v>
      </c>
      <c r="F1057" s="144">
        <v>84048</v>
      </c>
      <c r="G1057" s="144" t="s">
        <v>3704</v>
      </c>
      <c r="H1057" s="144" t="s">
        <v>3704</v>
      </c>
      <c r="I1057" s="144" t="s">
        <v>5321</v>
      </c>
      <c r="J1057" s="144" t="s">
        <v>5314</v>
      </c>
      <c r="K1057" s="144">
        <f t="shared" si="1184"/>
        <v>2</v>
      </c>
      <c r="L1057" s="157">
        <v>2</v>
      </c>
      <c r="M1057" s="171">
        <v>0.5</v>
      </c>
      <c r="N1057" s="171">
        <v>0.05</v>
      </c>
      <c r="O1057" s="171"/>
      <c r="P1057" s="171">
        <v>0.22</v>
      </c>
      <c r="Q1057" s="171"/>
      <c r="R1057" s="171"/>
      <c r="S1057" s="171">
        <v>0.1</v>
      </c>
      <c r="T1057" s="171">
        <v>0.13</v>
      </c>
      <c r="U1057" s="171"/>
      <c r="V1057" s="171"/>
      <c r="W1057" s="22">
        <v>1</v>
      </c>
      <c r="X1057" s="29">
        <v>343.66</v>
      </c>
      <c r="Y1057" s="29">
        <v>343.66</v>
      </c>
      <c r="Z1057" s="36">
        <v>57.33</v>
      </c>
      <c r="AA1057" s="36">
        <f t="shared" si="1185"/>
        <v>1</v>
      </c>
      <c r="AB1057" s="29"/>
      <c r="AC1057" s="29" t="e">
        <f t="shared" si="1186"/>
        <v>#REF!</v>
      </c>
      <c r="AD1057" s="29" t="e">
        <f t="shared" si="1187"/>
        <v>#REF!</v>
      </c>
      <c r="AE1057" s="172" t="e">
        <f t="shared" si="1188"/>
        <v>#REF!</v>
      </c>
      <c r="AF1057" s="28"/>
      <c r="AG1057" s="24">
        <v>5</v>
      </c>
      <c r="AH1057" s="173">
        <f t="shared" si="1189"/>
        <v>1</v>
      </c>
      <c r="AI1057" s="173"/>
      <c r="AJ1057" s="173">
        <f t="shared" si="1190"/>
        <v>4</v>
      </c>
      <c r="AK1057" s="134">
        <f t="shared" si="1191"/>
        <v>2</v>
      </c>
      <c r="AL1057" s="174">
        <f t="shared" ref="AL1057:AU1057" si="1220">M1057</f>
        <v>0.5</v>
      </c>
      <c r="AM1057" s="174">
        <f t="shared" si="1220"/>
        <v>0.05</v>
      </c>
      <c r="AN1057" s="174">
        <f t="shared" si="1220"/>
        <v>0</v>
      </c>
      <c r="AO1057" s="174">
        <f t="shared" si="1220"/>
        <v>0.22</v>
      </c>
      <c r="AP1057" s="174">
        <f t="shared" si="1220"/>
        <v>0</v>
      </c>
      <c r="AQ1057" s="174">
        <f t="shared" si="1220"/>
        <v>0</v>
      </c>
      <c r="AR1057" s="174">
        <f t="shared" si="1220"/>
        <v>0.1</v>
      </c>
      <c r="AS1057" s="174">
        <f t="shared" si="1220"/>
        <v>0.13</v>
      </c>
      <c r="AT1057" s="174">
        <f t="shared" si="1220"/>
        <v>0</v>
      </c>
      <c r="AU1057" s="174">
        <f t="shared" si="1220"/>
        <v>0</v>
      </c>
      <c r="AV1057" s="175">
        <f t="shared" si="1193"/>
        <v>1</v>
      </c>
      <c r="AW1057" s="176" t="e">
        <f>#REF!/1000</f>
        <v>#REF!</v>
      </c>
      <c r="AX1057" s="176" t="e">
        <f>#REF!/1000</f>
        <v>#REF!</v>
      </c>
      <c r="AY1057" s="176" t="e">
        <f>#REF!/1000</f>
        <v>#REF!</v>
      </c>
      <c r="AZ1057" s="176" t="e">
        <f>#REF!/1000</f>
        <v>#REF!</v>
      </c>
      <c r="BA1057" s="176" t="e">
        <f>#REF!/1000</f>
        <v>#REF!</v>
      </c>
      <c r="BB1057" s="176" t="e">
        <f>#REF!/1000</f>
        <v>#REF!</v>
      </c>
      <c r="BC1057" s="176" t="e">
        <f>#REF!/1000</f>
        <v>#REF!</v>
      </c>
      <c r="BD1057" s="176" t="e">
        <f>#REF!/1000</f>
        <v>#REF!</v>
      </c>
      <c r="BE1057" s="177" t="e">
        <f>#REF!/1000</f>
        <v>#REF!</v>
      </c>
      <c r="BF1057" s="177" t="e">
        <f>#REF!/1000</f>
        <v>#REF!</v>
      </c>
      <c r="BG1057" s="178" t="e">
        <f t="shared" si="1194"/>
        <v>#REF!</v>
      </c>
    </row>
    <row r="1058" ht="16" customHeight="1" spans="1:59">
      <c r="A1058" s="22">
        <v>1052</v>
      </c>
      <c r="B1058" s="39" t="s">
        <v>1624</v>
      </c>
      <c r="C1058" s="68" t="s">
        <v>1625</v>
      </c>
      <c r="D1058" s="22">
        <v>121</v>
      </c>
      <c r="E1058" s="22">
        <v>8</v>
      </c>
      <c r="F1058" s="144">
        <v>84928</v>
      </c>
      <c r="G1058" s="144" t="s">
        <v>3704</v>
      </c>
      <c r="H1058" s="144" t="s">
        <v>3704</v>
      </c>
      <c r="I1058" s="144" t="s">
        <v>5321</v>
      </c>
      <c r="J1058" s="144" t="s">
        <v>5314</v>
      </c>
      <c r="K1058" s="144">
        <f t="shared" si="1184"/>
        <v>0.05</v>
      </c>
      <c r="L1058" s="157">
        <v>0.4</v>
      </c>
      <c r="M1058" s="171"/>
      <c r="N1058" s="171">
        <v>0.4</v>
      </c>
      <c r="O1058" s="171">
        <v>0.566666666666667</v>
      </c>
      <c r="P1058" s="171"/>
      <c r="Q1058" s="171"/>
      <c r="R1058" s="171"/>
      <c r="S1058" s="171">
        <v>0.0333333333333333</v>
      </c>
      <c r="T1058" s="171"/>
      <c r="U1058" s="171"/>
      <c r="V1058" s="171"/>
      <c r="W1058" s="22">
        <v>8</v>
      </c>
      <c r="X1058" s="29">
        <v>336.5325</v>
      </c>
      <c r="Y1058" s="29">
        <v>2692.26</v>
      </c>
      <c r="Z1058" s="36">
        <v>779.68</v>
      </c>
      <c r="AA1058" s="36">
        <f t="shared" si="1185"/>
        <v>8</v>
      </c>
      <c r="AB1058" s="29"/>
      <c r="AC1058" s="29" t="e">
        <f t="shared" si="1186"/>
        <v>#REF!</v>
      </c>
      <c r="AD1058" s="29" t="e">
        <f t="shared" si="1187"/>
        <v>#REF!</v>
      </c>
      <c r="AE1058" s="172" t="e">
        <f t="shared" si="1188"/>
        <v>#REF!</v>
      </c>
      <c r="AF1058" s="28"/>
      <c r="AG1058" s="24">
        <v>0.3</v>
      </c>
      <c r="AH1058" s="173">
        <f t="shared" si="1189"/>
        <v>1</v>
      </c>
      <c r="AI1058" s="173"/>
      <c r="AJ1058" s="173">
        <f t="shared" si="1190"/>
        <v>-0.7</v>
      </c>
      <c r="AK1058" s="134">
        <f t="shared" si="1191"/>
        <v>0.05</v>
      </c>
      <c r="AL1058" s="174">
        <f t="shared" ref="AL1058:AU1058" si="1221">M1058</f>
        <v>0</v>
      </c>
      <c r="AM1058" s="174">
        <f t="shared" si="1221"/>
        <v>0.4</v>
      </c>
      <c r="AN1058" s="174">
        <f t="shared" si="1221"/>
        <v>0.566666666666667</v>
      </c>
      <c r="AO1058" s="174">
        <f t="shared" si="1221"/>
        <v>0</v>
      </c>
      <c r="AP1058" s="174">
        <f t="shared" si="1221"/>
        <v>0</v>
      </c>
      <c r="AQ1058" s="174">
        <f t="shared" si="1221"/>
        <v>0</v>
      </c>
      <c r="AR1058" s="174">
        <f t="shared" si="1221"/>
        <v>0.0333333333333333</v>
      </c>
      <c r="AS1058" s="174">
        <f t="shared" si="1221"/>
        <v>0</v>
      </c>
      <c r="AT1058" s="174">
        <f t="shared" si="1221"/>
        <v>0</v>
      </c>
      <c r="AU1058" s="174">
        <f t="shared" si="1221"/>
        <v>0</v>
      </c>
      <c r="AV1058" s="175">
        <f t="shared" si="1193"/>
        <v>1</v>
      </c>
      <c r="AW1058" s="176" t="e">
        <f>#REF!/1000</f>
        <v>#REF!</v>
      </c>
      <c r="AX1058" s="176" t="e">
        <f>#REF!/1000</f>
        <v>#REF!</v>
      </c>
      <c r="AY1058" s="176" t="e">
        <f>#REF!/1000</f>
        <v>#REF!</v>
      </c>
      <c r="AZ1058" s="176" t="e">
        <f>#REF!/1000</f>
        <v>#REF!</v>
      </c>
      <c r="BA1058" s="176" t="e">
        <f>#REF!/1000</f>
        <v>#REF!</v>
      </c>
      <c r="BB1058" s="176" t="e">
        <f>#REF!/1000</f>
        <v>#REF!</v>
      </c>
      <c r="BC1058" s="176" t="e">
        <f>#REF!/1000</f>
        <v>#REF!</v>
      </c>
      <c r="BD1058" s="176" t="e">
        <f>#REF!/1000</f>
        <v>#REF!</v>
      </c>
      <c r="BE1058" s="177" t="e">
        <f>#REF!/1000</f>
        <v>#REF!</v>
      </c>
      <c r="BF1058" s="177" t="e">
        <f>#REF!/1000</f>
        <v>#REF!</v>
      </c>
      <c r="BG1058" s="178" t="e">
        <f t="shared" si="1194"/>
        <v>#REF!</v>
      </c>
    </row>
    <row r="1059" ht="16" customHeight="1" spans="1:59">
      <c r="A1059" s="22">
        <v>1053</v>
      </c>
      <c r="B1059" s="39" t="s">
        <v>1642</v>
      </c>
      <c r="C1059" s="68" t="s">
        <v>1643</v>
      </c>
      <c r="D1059" s="22">
        <v>163</v>
      </c>
      <c r="E1059" s="22">
        <v>12</v>
      </c>
      <c r="F1059" s="144">
        <v>84197</v>
      </c>
      <c r="G1059" s="144" t="s">
        <v>3704</v>
      </c>
      <c r="H1059" s="144" t="s">
        <v>3704</v>
      </c>
      <c r="I1059" s="144" t="s">
        <v>5321</v>
      </c>
      <c r="J1059" s="144" t="s">
        <v>5314</v>
      </c>
      <c r="K1059" s="144">
        <f t="shared" si="1184"/>
        <v>0.05</v>
      </c>
      <c r="L1059" s="157">
        <v>0.6</v>
      </c>
      <c r="M1059" s="171"/>
      <c r="N1059" s="171">
        <v>0.4</v>
      </c>
      <c r="O1059" s="171">
        <v>0.566666666666667</v>
      </c>
      <c r="P1059" s="171"/>
      <c r="Q1059" s="171"/>
      <c r="R1059" s="171"/>
      <c r="S1059" s="171">
        <v>0.0333333333333333</v>
      </c>
      <c r="T1059" s="171"/>
      <c r="U1059" s="171"/>
      <c r="V1059" s="171"/>
      <c r="W1059" s="22">
        <v>12</v>
      </c>
      <c r="X1059" s="29">
        <v>331.64</v>
      </c>
      <c r="Y1059" s="29">
        <v>3979.68</v>
      </c>
      <c r="Z1059" s="36">
        <v>1169.52</v>
      </c>
      <c r="AA1059" s="36">
        <f t="shared" si="1185"/>
        <v>12</v>
      </c>
      <c r="AB1059" s="29"/>
      <c r="AC1059" s="29" t="e">
        <f t="shared" si="1186"/>
        <v>#REF!</v>
      </c>
      <c r="AD1059" s="29" t="e">
        <f t="shared" si="1187"/>
        <v>#REF!</v>
      </c>
      <c r="AE1059" s="172" t="e">
        <f t="shared" si="1188"/>
        <v>#REF!</v>
      </c>
      <c r="AF1059" s="28"/>
      <c r="AG1059" s="24">
        <v>0.3</v>
      </c>
      <c r="AH1059" s="173">
        <f t="shared" si="1189"/>
        <v>1</v>
      </c>
      <c r="AI1059" s="173"/>
      <c r="AJ1059" s="173">
        <f t="shared" si="1190"/>
        <v>-0.7</v>
      </c>
      <c r="AK1059" s="134">
        <f t="shared" si="1191"/>
        <v>0.05</v>
      </c>
      <c r="AL1059" s="174">
        <f t="shared" ref="AL1059:AU1059" si="1222">M1059</f>
        <v>0</v>
      </c>
      <c r="AM1059" s="174">
        <f t="shared" si="1222"/>
        <v>0.4</v>
      </c>
      <c r="AN1059" s="174">
        <f t="shared" si="1222"/>
        <v>0.566666666666667</v>
      </c>
      <c r="AO1059" s="174">
        <f t="shared" si="1222"/>
        <v>0</v>
      </c>
      <c r="AP1059" s="174">
        <f t="shared" si="1222"/>
        <v>0</v>
      </c>
      <c r="AQ1059" s="174">
        <f t="shared" si="1222"/>
        <v>0</v>
      </c>
      <c r="AR1059" s="174">
        <f t="shared" si="1222"/>
        <v>0.0333333333333333</v>
      </c>
      <c r="AS1059" s="174">
        <f t="shared" si="1222"/>
        <v>0</v>
      </c>
      <c r="AT1059" s="174">
        <f t="shared" si="1222"/>
        <v>0</v>
      </c>
      <c r="AU1059" s="174">
        <f t="shared" si="1222"/>
        <v>0</v>
      </c>
      <c r="AV1059" s="175">
        <f t="shared" si="1193"/>
        <v>1</v>
      </c>
      <c r="AW1059" s="176" t="e">
        <f>#REF!/1000</f>
        <v>#REF!</v>
      </c>
      <c r="AX1059" s="176" t="e">
        <f>#REF!/1000</f>
        <v>#REF!</v>
      </c>
      <c r="AY1059" s="176" t="e">
        <f>#REF!/1000</f>
        <v>#REF!</v>
      </c>
      <c r="AZ1059" s="176" t="e">
        <f>#REF!/1000</f>
        <v>#REF!</v>
      </c>
      <c r="BA1059" s="176" t="e">
        <f>#REF!/1000</f>
        <v>#REF!</v>
      </c>
      <c r="BB1059" s="176" t="e">
        <f>#REF!/1000</f>
        <v>#REF!</v>
      </c>
      <c r="BC1059" s="176" t="e">
        <f>#REF!/1000</f>
        <v>#REF!</v>
      </c>
      <c r="BD1059" s="176" t="e">
        <f>#REF!/1000</f>
        <v>#REF!</v>
      </c>
      <c r="BE1059" s="177" t="e">
        <f>#REF!/1000</f>
        <v>#REF!</v>
      </c>
      <c r="BF1059" s="177" t="e">
        <f>#REF!/1000</f>
        <v>#REF!</v>
      </c>
      <c r="BG1059" s="178" t="e">
        <f t="shared" si="1194"/>
        <v>#REF!</v>
      </c>
    </row>
    <row r="1060" ht="16" customHeight="1" spans="1:59">
      <c r="A1060" s="22">
        <v>1054</v>
      </c>
      <c r="B1060" s="39" t="s">
        <v>6936</v>
      </c>
      <c r="C1060" s="68" t="s">
        <v>6937</v>
      </c>
      <c r="D1060" s="22">
        <v>121</v>
      </c>
      <c r="E1060" s="22">
        <v>16</v>
      </c>
      <c r="F1060" s="144">
        <v>84922</v>
      </c>
      <c r="G1060" s="144" t="s">
        <v>3704</v>
      </c>
      <c r="H1060" s="144" t="s">
        <v>3704</v>
      </c>
      <c r="I1060" s="144" t="s">
        <v>5321</v>
      </c>
      <c r="J1060" s="144" t="s">
        <v>5314</v>
      </c>
      <c r="K1060" s="144">
        <f t="shared" si="1184"/>
        <v>0.05</v>
      </c>
      <c r="L1060" s="157">
        <v>0.8</v>
      </c>
      <c r="M1060" s="171"/>
      <c r="N1060" s="171">
        <v>0.4</v>
      </c>
      <c r="O1060" s="171">
        <v>0.566666666666667</v>
      </c>
      <c r="P1060" s="171"/>
      <c r="Q1060" s="171"/>
      <c r="R1060" s="171"/>
      <c r="S1060" s="171">
        <v>0.0333333333333333</v>
      </c>
      <c r="T1060" s="171"/>
      <c r="U1060" s="171"/>
      <c r="V1060" s="171"/>
      <c r="W1060" s="22">
        <v>16</v>
      </c>
      <c r="X1060" s="29">
        <v>321.150625</v>
      </c>
      <c r="Y1060" s="29">
        <v>5138.41</v>
      </c>
      <c r="Z1060" s="36">
        <v>1559.36</v>
      </c>
      <c r="AA1060" s="36">
        <f t="shared" si="1185"/>
        <v>16</v>
      </c>
      <c r="AB1060" s="29"/>
      <c r="AC1060" s="29" t="e">
        <f t="shared" si="1186"/>
        <v>#REF!</v>
      </c>
      <c r="AD1060" s="29" t="e">
        <f t="shared" si="1187"/>
        <v>#REF!</v>
      </c>
      <c r="AE1060" s="172" t="e">
        <f t="shared" si="1188"/>
        <v>#REF!</v>
      </c>
      <c r="AF1060" s="28"/>
      <c r="AG1060" s="24">
        <v>0.3</v>
      </c>
      <c r="AH1060" s="173">
        <f t="shared" si="1189"/>
        <v>1</v>
      </c>
      <c r="AI1060" s="173"/>
      <c r="AJ1060" s="173">
        <f t="shared" si="1190"/>
        <v>-0.7</v>
      </c>
      <c r="AK1060" s="134">
        <f t="shared" si="1191"/>
        <v>0.05</v>
      </c>
      <c r="AL1060" s="174">
        <f t="shared" ref="AL1060:AU1060" si="1223">M1060</f>
        <v>0</v>
      </c>
      <c r="AM1060" s="174">
        <f t="shared" si="1223"/>
        <v>0.4</v>
      </c>
      <c r="AN1060" s="174">
        <f t="shared" si="1223"/>
        <v>0.566666666666667</v>
      </c>
      <c r="AO1060" s="174">
        <f t="shared" si="1223"/>
        <v>0</v>
      </c>
      <c r="AP1060" s="174">
        <f t="shared" si="1223"/>
        <v>0</v>
      </c>
      <c r="AQ1060" s="174">
        <f t="shared" si="1223"/>
        <v>0</v>
      </c>
      <c r="AR1060" s="174">
        <f t="shared" si="1223"/>
        <v>0.0333333333333333</v>
      </c>
      <c r="AS1060" s="174">
        <f t="shared" si="1223"/>
        <v>0</v>
      </c>
      <c r="AT1060" s="174">
        <f t="shared" si="1223"/>
        <v>0</v>
      </c>
      <c r="AU1060" s="174">
        <f t="shared" si="1223"/>
        <v>0</v>
      </c>
      <c r="AV1060" s="175">
        <f t="shared" si="1193"/>
        <v>1</v>
      </c>
      <c r="AW1060" s="176" t="e">
        <f>#REF!/1000</f>
        <v>#REF!</v>
      </c>
      <c r="AX1060" s="176" t="e">
        <f>#REF!/1000</f>
        <v>#REF!</v>
      </c>
      <c r="AY1060" s="176" t="e">
        <f>#REF!/1000</f>
        <v>#REF!</v>
      </c>
      <c r="AZ1060" s="176" t="e">
        <f>#REF!/1000</f>
        <v>#REF!</v>
      </c>
      <c r="BA1060" s="176" t="e">
        <f>#REF!/1000</f>
        <v>#REF!</v>
      </c>
      <c r="BB1060" s="176" t="e">
        <f>#REF!/1000</f>
        <v>#REF!</v>
      </c>
      <c r="BC1060" s="176" t="e">
        <f>#REF!/1000</f>
        <v>#REF!</v>
      </c>
      <c r="BD1060" s="176" t="e">
        <f>#REF!/1000</f>
        <v>#REF!</v>
      </c>
      <c r="BE1060" s="177" t="e">
        <f>#REF!/1000</f>
        <v>#REF!</v>
      </c>
      <c r="BF1060" s="177" t="e">
        <f>#REF!/1000</f>
        <v>#REF!</v>
      </c>
      <c r="BG1060" s="178" t="e">
        <f t="shared" si="1194"/>
        <v>#REF!</v>
      </c>
    </row>
    <row r="1061" ht="16" customHeight="1" spans="1:59">
      <c r="A1061" s="22">
        <v>1055</v>
      </c>
      <c r="B1061" s="39" t="s">
        <v>6938</v>
      </c>
      <c r="C1061" s="68" t="s">
        <v>6939</v>
      </c>
      <c r="D1061" s="22">
        <v>121</v>
      </c>
      <c r="E1061" s="22">
        <v>6</v>
      </c>
      <c r="F1061" s="144">
        <v>84964</v>
      </c>
      <c r="G1061" s="144" t="s">
        <v>3704</v>
      </c>
      <c r="H1061" s="144" t="s">
        <v>3704</v>
      </c>
      <c r="I1061" s="144" t="s">
        <v>5321</v>
      </c>
      <c r="J1061" s="144" t="s">
        <v>5314</v>
      </c>
      <c r="K1061" s="144">
        <f t="shared" si="1184"/>
        <v>0.05</v>
      </c>
      <c r="L1061" s="157">
        <v>0.3</v>
      </c>
      <c r="M1061" s="171"/>
      <c r="N1061" s="171">
        <v>0.4</v>
      </c>
      <c r="O1061" s="171">
        <v>0.566666666666667</v>
      </c>
      <c r="P1061" s="171"/>
      <c r="Q1061" s="171"/>
      <c r="R1061" s="171"/>
      <c r="S1061" s="171">
        <v>0.0333333333333333</v>
      </c>
      <c r="T1061" s="171"/>
      <c r="U1061" s="171"/>
      <c r="V1061" s="171"/>
      <c r="W1061" s="22">
        <v>6</v>
      </c>
      <c r="X1061" s="29">
        <v>307.943333333333</v>
      </c>
      <c r="Y1061" s="29">
        <v>1847.66</v>
      </c>
      <c r="Z1061" s="36">
        <v>584.76</v>
      </c>
      <c r="AA1061" s="36">
        <f t="shared" si="1185"/>
        <v>6</v>
      </c>
      <c r="AB1061" s="29"/>
      <c r="AC1061" s="29" t="e">
        <f t="shared" si="1186"/>
        <v>#REF!</v>
      </c>
      <c r="AD1061" s="29" t="e">
        <f t="shared" si="1187"/>
        <v>#REF!</v>
      </c>
      <c r="AE1061" s="172" t="e">
        <f t="shared" si="1188"/>
        <v>#REF!</v>
      </c>
      <c r="AF1061" s="28"/>
      <c r="AG1061" s="24">
        <v>0.3</v>
      </c>
      <c r="AH1061" s="173">
        <f t="shared" si="1189"/>
        <v>1</v>
      </c>
      <c r="AI1061" s="173"/>
      <c r="AJ1061" s="173">
        <f t="shared" si="1190"/>
        <v>-0.7</v>
      </c>
      <c r="AK1061" s="134">
        <f t="shared" si="1191"/>
        <v>0.05</v>
      </c>
      <c r="AL1061" s="174">
        <f t="shared" ref="AL1061:AU1061" si="1224">M1061</f>
        <v>0</v>
      </c>
      <c r="AM1061" s="174">
        <f t="shared" si="1224"/>
        <v>0.4</v>
      </c>
      <c r="AN1061" s="174">
        <f t="shared" si="1224"/>
        <v>0.566666666666667</v>
      </c>
      <c r="AO1061" s="174">
        <f t="shared" si="1224"/>
        <v>0</v>
      </c>
      <c r="AP1061" s="174">
        <f t="shared" si="1224"/>
        <v>0</v>
      </c>
      <c r="AQ1061" s="174">
        <f t="shared" si="1224"/>
        <v>0</v>
      </c>
      <c r="AR1061" s="174">
        <f t="shared" si="1224"/>
        <v>0.0333333333333333</v>
      </c>
      <c r="AS1061" s="174">
        <f t="shared" si="1224"/>
        <v>0</v>
      </c>
      <c r="AT1061" s="174">
        <f t="shared" si="1224"/>
        <v>0</v>
      </c>
      <c r="AU1061" s="174">
        <f t="shared" si="1224"/>
        <v>0</v>
      </c>
      <c r="AV1061" s="175">
        <f t="shared" si="1193"/>
        <v>1</v>
      </c>
      <c r="AW1061" s="176" t="e">
        <f>#REF!/1000</f>
        <v>#REF!</v>
      </c>
      <c r="AX1061" s="176" t="e">
        <f>#REF!/1000</f>
        <v>#REF!</v>
      </c>
      <c r="AY1061" s="176" t="e">
        <f>#REF!/1000</f>
        <v>#REF!</v>
      </c>
      <c r="AZ1061" s="176" t="e">
        <f>#REF!/1000</f>
        <v>#REF!</v>
      </c>
      <c r="BA1061" s="176" t="e">
        <f>#REF!/1000</f>
        <v>#REF!</v>
      </c>
      <c r="BB1061" s="176" t="e">
        <f>#REF!/1000</f>
        <v>#REF!</v>
      </c>
      <c r="BC1061" s="176" t="e">
        <f>#REF!/1000</f>
        <v>#REF!</v>
      </c>
      <c r="BD1061" s="176" t="e">
        <f>#REF!/1000</f>
        <v>#REF!</v>
      </c>
      <c r="BE1061" s="177" t="e">
        <f>#REF!/1000</f>
        <v>#REF!</v>
      </c>
      <c r="BF1061" s="177" t="e">
        <f>#REF!/1000</f>
        <v>#REF!</v>
      </c>
      <c r="BG1061" s="178" t="e">
        <f t="shared" si="1194"/>
        <v>#REF!</v>
      </c>
    </row>
    <row r="1062" ht="16" customHeight="1" spans="1:59">
      <c r="A1062" s="22">
        <v>1056</v>
      </c>
      <c r="B1062" s="39" t="s">
        <v>1684</v>
      </c>
      <c r="C1062" s="68" t="s">
        <v>1685</v>
      </c>
      <c r="D1062" s="22">
        <v>121</v>
      </c>
      <c r="E1062" s="22">
        <v>16</v>
      </c>
      <c r="F1062" s="144">
        <v>84952</v>
      </c>
      <c r="G1062" s="144" t="s">
        <v>3704</v>
      </c>
      <c r="H1062" s="144" t="s">
        <v>3704</v>
      </c>
      <c r="I1062" s="144" t="s">
        <v>5321</v>
      </c>
      <c r="J1062" s="144" t="s">
        <v>5314</v>
      </c>
      <c r="K1062" s="144">
        <f t="shared" si="1184"/>
        <v>0.05</v>
      </c>
      <c r="L1062" s="157">
        <v>0.8</v>
      </c>
      <c r="M1062" s="171"/>
      <c r="N1062" s="171">
        <v>0.4</v>
      </c>
      <c r="O1062" s="171">
        <v>0.566666666666667</v>
      </c>
      <c r="P1062" s="171"/>
      <c r="Q1062" s="171"/>
      <c r="R1062" s="171"/>
      <c r="S1062" s="171">
        <v>0.0333333333333333</v>
      </c>
      <c r="T1062" s="171"/>
      <c r="U1062" s="171"/>
      <c r="V1062" s="171"/>
      <c r="W1062" s="22">
        <v>16</v>
      </c>
      <c r="X1062" s="29">
        <v>307.781875</v>
      </c>
      <c r="Y1062" s="29">
        <v>4924.51</v>
      </c>
      <c r="Z1062" s="36">
        <v>1559.36</v>
      </c>
      <c r="AA1062" s="36">
        <f t="shared" si="1185"/>
        <v>16</v>
      </c>
      <c r="AB1062" s="29"/>
      <c r="AC1062" s="29" t="e">
        <f t="shared" si="1186"/>
        <v>#REF!</v>
      </c>
      <c r="AD1062" s="29" t="e">
        <f t="shared" si="1187"/>
        <v>#REF!</v>
      </c>
      <c r="AE1062" s="172" t="e">
        <f t="shared" si="1188"/>
        <v>#REF!</v>
      </c>
      <c r="AF1062" s="28"/>
      <c r="AG1062" s="24">
        <v>0.3</v>
      </c>
      <c r="AH1062" s="173">
        <f t="shared" si="1189"/>
        <v>1</v>
      </c>
      <c r="AI1062" s="173"/>
      <c r="AJ1062" s="173">
        <f t="shared" si="1190"/>
        <v>-0.7</v>
      </c>
      <c r="AK1062" s="134">
        <f t="shared" si="1191"/>
        <v>0.05</v>
      </c>
      <c r="AL1062" s="174">
        <f t="shared" ref="AL1062:AU1062" si="1225">M1062</f>
        <v>0</v>
      </c>
      <c r="AM1062" s="174">
        <f t="shared" si="1225"/>
        <v>0.4</v>
      </c>
      <c r="AN1062" s="174">
        <f t="shared" si="1225"/>
        <v>0.566666666666667</v>
      </c>
      <c r="AO1062" s="174">
        <f t="shared" si="1225"/>
        <v>0</v>
      </c>
      <c r="AP1062" s="174">
        <f t="shared" si="1225"/>
        <v>0</v>
      </c>
      <c r="AQ1062" s="174">
        <f t="shared" si="1225"/>
        <v>0</v>
      </c>
      <c r="AR1062" s="174">
        <f t="shared" si="1225"/>
        <v>0.0333333333333333</v>
      </c>
      <c r="AS1062" s="174">
        <f t="shared" si="1225"/>
        <v>0</v>
      </c>
      <c r="AT1062" s="174">
        <f t="shared" si="1225"/>
        <v>0</v>
      </c>
      <c r="AU1062" s="174">
        <f t="shared" si="1225"/>
        <v>0</v>
      </c>
      <c r="AV1062" s="175">
        <f t="shared" si="1193"/>
        <v>1</v>
      </c>
      <c r="AW1062" s="176" t="e">
        <f>#REF!/1000</f>
        <v>#REF!</v>
      </c>
      <c r="AX1062" s="176" t="e">
        <f>#REF!/1000</f>
        <v>#REF!</v>
      </c>
      <c r="AY1062" s="176" t="e">
        <f>#REF!/1000</f>
        <v>#REF!</v>
      </c>
      <c r="AZ1062" s="176" t="e">
        <f>#REF!/1000</f>
        <v>#REF!</v>
      </c>
      <c r="BA1062" s="176" t="e">
        <f>#REF!/1000</f>
        <v>#REF!</v>
      </c>
      <c r="BB1062" s="176" t="e">
        <f>#REF!/1000</f>
        <v>#REF!</v>
      </c>
      <c r="BC1062" s="176" t="e">
        <f>#REF!/1000</f>
        <v>#REF!</v>
      </c>
      <c r="BD1062" s="176" t="e">
        <f>#REF!/1000</f>
        <v>#REF!</v>
      </c>
      <c r="BE1062" s="177" t="e">
        <f>#REF!/1000</f>
        <v>#REF!</v>
      </c>
      <c r="BF1062" s="177" t="e">
        <f>#REF!/1000</f>
        <v>#REF!</v>
      </c>
      <c r="BG1062" s="178" t="e">
        <f t="shared" si="1194"/>
        <v>#REF!</v>
      </c>
    </row>
    <row r="1063" ht="16" customHeight="1" spans="1:59">
      <c r="A1063" s="22">
        <v>1057</v>
      </c>
      <c r="B1063" s="39" t="s">
        <v>1255</v>
      </c>
      <c r="C1063" s="68" t="s">
        <v>1256</v>
      </c>
      <c r="D1063" s="22">
        <v>130</v>
      </c>
      <c r="E1063" s="22">
        <v>1</v>
      </c>
      <c r="F1063" s="144">
        <v>84049</v>
      </c>
      <c r="G1063" s="144" t="s">
        <v>3704</v>
      </c>
      <c r="H1063" s="144" t="s">
        <v>3704</v>
      </c>
      <c r="I1063" s="144" t="s">
        <v>5321</v>
      </c>
      <c r="J1063" s="144" t="s">
        <v>5314</v>
      </c>
      <c r="K1063" s="144">
        <f t="shared" si="1184"/>
        <v>2</v>
      </c>
      <c r="L1063" s="157">
        <v>2</v>
      </c>
      <c r="M1063" s="171">
        <v>0.5</v>
      </c>
      <c r="N1063" s="171">
        <v>0.05</v>
      </c>
      <c r="O1063" s="171"/>
      <c r="P1063" s="171">
        <v>0.22</v>
      </c>
      <c r="Q1063" s="171"/>
      <c r="R1063" s="171"/>
      <c r="S1063" s="171">
        <v>0.1</v>
      </c>
      <c r="T1063" s="171">
        <v>0.13</v>
      </c>
      <c r="U1063" s="171"/>
      <c r="V1063" s="171"/>
      <c r="W1063" s="22">
        <v>1</v>
      </c>
      <c r="X1063" s="29">
        <v>297.41</v>
      </c>
      <c r="Y1063" s="29">
        <v>297.41</v>
      </c>
      <c r="Z1063" s="36">
        <v>49.67</v>
      </c>
      <c r="AA1063" s="36">
        <f t="shared" si="1185"/>
        <v>1</v>
      </c>
      <c r="AB1063" s="29"/>
      <c r="AC1063" s="29" t="e">
        <f t="shared" si="1186"/>
        <v>#REF!</v>
      </c>
      <c r="AD1063" s="29" t="e">
        <f t="shared" si="1187"/>
        <v>#REF!</v>
      </c>
      <c r="AE1063" s="172" t="e">
        <f t="shared" si="1188"/>
        <v>#REF!</v>
      </c>
      <c r="AF1063" s="28"/>
      <c r="AG1063" s="24">
        <v>5</v>
      </c>
      <c r="AH1063" s="173">
        <f t="shared" si="1189"/>
        <v>1</v>
      </c>
      <c r="AI1063" s="173"/>
      <c r="AJ1063" s="173">
        <f t="shared" si="1190"/>
        <v>4</v>
      </c>
      <c r="AK1063" s="134">
        <f t="shared" si="1191"/>
        <v>2</v>
      </c>
      <c r="AL1063" s="174">
        <f t="shared" ref="AL1063:AU1063" si="1226">M1063</f>
        <v>0.5</v>
      </c>
      <c r="AM1063" s="174">
        <f t="shared" si="1226"/>
        <v>0.05</v>
      </c>
      <c r="AN1063" s="174">
        <f t="shared" si="1226"/>
        <v>0</v>
      </c>
      <c r="AO1063" s="174">
        <f t="shared" si="1226"/>
        <v>0.22</v>
      </c>
      <c r="AP1063" s="174">
        <f t="shared" si="1226"/>
        <v>0</v>
      </c>
      <c r="AQ1063" s="174">
        <f t="shared" si="1226"/>
        <v>0</v>
      </c>
      <c r="AR1063" s="174">
        <f t="shared" si="1226"/>
        <v>0.1</v>
      </c>
      <c r="AS1063" s="174">
        <f t="shared" si="1226"/>
        <v>0.13</v>
      </c>
      <c r="AT1063" s="174">
        <f t="shared" si="1226"/>
        <v>0</v>
      </c>
      <c r="AU1063" s="174">
        <f t="shared" si="1226"/>
        <v>0</v>
      </c>
      <c r="AV1063" s="175">
        <f t="shared" si="1193"/>
        <v>1</v>
      </c>
      <c r="AW1063" s="176" t="e">
        <f>#REF!/1000</f>
        <v>#REF!</v>
      </c>
      <c r="AX1063" s="176" t="e">
        <f>#REF!/1000</f>
        <v>#REF!</v>
      </c>
      <c r="AY1063" s="176" t="e">
        <f>#REF!/1000</f>
        <v>#REF!</v>
      </c>
      <c r="AZ1063" s="176" t="e">
        <f>#REF!/1000</f>
        <v>#REF!</v>
      </c>
      <c r="BA1063" s="176" t="e">
        <f>#REF!/1000</f>
        <v>#REF!</v>
      </c>
      <c r="BB1063" s="176" t="e">
        <f>#REF!/1000</f>
        <v>#REF!</v>
      </c>
      <c r="BC1063" s="176" t="e">
        <f>#REF!/1000</f>
        <v>#REF!</v>
      </c>
      <c r="BD1063" s="176" t="e">
        <f>#REF!/1000</f>
        <v>#REF!</v>
      </c>
      <c r="BE1063" s="177" t="e">
        <f>#REF!/1000</f>
        <v>#REF!</v>
      </c>
      <c r="BF1063" s="177" t="e">
        <f>#REF!/1000</f>
        <v>#REF!</v>
      </c>
      <c r="BG1063" s="178" t="e">
        <f t="shared" si="1194"/>
        <v>#REF!</v>
      </c>
    </row>
    <row r="1064" ht="16" customHeight="1" spans="1:59">
      <c r="A1064" s="22">
        <v>1058</v>
      </c>
      <c r="B1064" s="39" t="s">
        <v>1447</v>
      </c>
      <c r="C1064" s="68" t="s">
        <v>1448</v>
      </c>
      <c r="D1064" s="22">
        <v>130</v>
      </c>
      <c r="E1064" s="22">
        <v>1</v>
      </c>
      <c r="F1064" s="144">
        <v>84043</v>
      </c>
      <c r="G1064" s="144" t="s">
        <v>3704</v>
      </c>
      <c r="H1064" s="144" t="s">
        <v>3704</v>
      </c>
      <c r="I1064" s="144" t="s">
        <v>5321</v>
      </c>
      <c r="J1064" s="144" t="s">
        <v>5314</v>
      </c>
      <c r="K1064" s="144">
        <f t="shared" si="1184"/>
        <v>0.3</v>
      </c>
      <c r="L1064" s="157">
        <v>0.3</v>
      </c>
      <c r="M1064" s="171">
        <v>0.5</v>
      </c>
      <c r="N1064" s="171">
        <v>0.0333333333333333</v>
      </c>
      <c r="O1064" s="171"/>
      <c r="P1064" s="171">
        <v>0.233333333333333</v>
      </c>
      <c r="Q1064" s="171"/>
      <c r="R1064" s="171"/>
      <c r="S1064" s="171">
        <v>0.1</v>
      </c>
      <c r="T1064" s="171">
        <v>0.133333333333333</v>
      </c>
      <c r="U1064" s="171"/>
      <c r="V1064" s="171"/>
      <c r="W1064" s="22">
        <v>1</v>
      </c>
      <c r="X1064" s="29">
        <v>292.71</v>
      </c>
      <c r="Y1064" s="29">
        <v>292.71</v>
      </c>
      <c r="Z1064" s="36">
        <v>48.89</v>
      </c>
      <c r="AA1064" s="36">
        <f t="shared" si="1185"/>
        <v>1</v>
      </c>
      <c r="AB1064" s="29"/>
      <c r="AC1064" s="29" t="e">
        <f t="shared" si="1186"/>
        <v>#REF!</v>
      </c>
      <c r="AD1064" s="29" t="e">
        <f t="shared" si="1187"/>
        <v>#REF!</v>
      </c>
      <c r="AE1064" s="172" t="e">
        <f t="shared" si="1188"/>
        <v>#REF!</v>
      </c>
      <c r="AF1064" s="28"/>
      <c r="AG1064" s="24">
        <v>0.3</v>
      </c>
      <c r="AH1064" s="173">
        <f t="shared" si="1189"/>
        <v>0.999999999999999</v>
      </c>
      <c r="AI1064" s="173"/>
      <c r="AJ1064" s="173">
        <f t="shared" si="1190"/>
        <v>-0.699999999999999</v>
      </c>
      <c r="AK1064" s="134">
        <f t="shared" si="1191"/>
        <v>0.3</v>
      </c>
      <c r="AL1064" s="174">
        <f t="shared" ref="AL1064:AU1064" si="1227">M1064</f>
        <v>0.5</v>
      </c>
      <c r="AM1064" s="174">
        <f t="shared" si="1227"/>
        <v>0.0333333333333333</v>
      </c>
      <c r="AN1064" s="174">
        <f t="shared" si="1227"/>
        <v>0</v>
      </c>
      <c r="AO1064" s="174">
        <f t="shared" si="1227"/>
        <v>0.233333333333333</v>
      </c>
      <c r="AP1064" s="174">
        <f t="shared" si="1227"/>
        <v>0</v>
      </c>
      <c r="AQ1064" s="174">
        <f t="shared" si="1227"/>
        <v>0</v>
      </c>
      <c r="AR1064" s="174">
        <f t="shared" si="1227"/>
        <v>0.1</v>
      </c>
      <c r="AS1064" s="174">
        <f t="shared" si="1227"/>
        <v>0.133333333333333</v>
      </c>
      <c r="AT1064" s="174">
        <f t="shared" si="1227"/>
        <v>0</v>
      </c>
      <c r="AU1064" s="174">
        <f t="shared" si="1227"/>
        <v>0</v>
      </c>
      <c r="AV1064" s="175">
        <f t="shared" si="1193"/>
        <v>0.999999999999999</v>
      </c>
      <c r="AW1064" s="176" t="e">
        <f>#REF!/1000</f>
        <v>#REF!</v>
      </c>
      <c r="AX1064" s="176" t="e">
        <f>#REF!/1000</f>
        <v>#REF!</v>
      </c>
      <c r="AY1064" s="176" t="e">
        <f>#REF!/1000</f>
        <v>#REF!</v>
      </c>
      <c r="AZ1064" s="176" t="e">
        <f>#REF!/1000</f>
        <v>#REF!</v>
      </c>
      <c r="BA1064" s="176" t="e">
        <f>#REF!/1000</f>
        <v>#REF!</v>
      </c>
      <c r="BB1064" s="176" t="e">
        <f>#REF!/1000</f>
        <v>#REF!</v>
      </c>
      <c r="BC1064" s="176" t="e">
        <f>#REF!/1000</f>
        <v>#REF!</v>
      </c>
      <c r="BD1064" s="176" t="e">
        <f>#REF!/1000</f>
        <v>#REF!</v>
      </c>
      <c r="BE1064" s="177" t="e">
        <f>#REF!/1000</f>
        <v>#REF!</v>
      </c>
      <c r="BF1064" s="177" t="e">
        <f>#REF!/1000</f>
        <v>#REF!</v>
      </c>
      <c r="BG1064" s="178" t="e">
        <f t="shared" si="1194"/>
        <v>#REF!</v>
      </c>
    </row>
    <row r="1065" ht="16" customHeight="1" spans="1:59">
      <c r="A1065" s="22">
        <v>1059</v>
      </c>
      <c r="B1065" s="39" t="s">
        <v>1038</v>
      </c>
      <c r="C1065" s="68" t="s">
        <v>1039</v>
      </c>
      <c r="D1065" s="22">
        <v>130</v>
      </c>
      <c r="E1065" s="22">
        <v>1</v>
      </c>
      <c r="F1065" s="144">
        <v>84453</v>
      </c>
      <c r="G1065" s="144" t="s">
        <v>3704</v>
      </c>
      <c r="H1065" s="144" t="s">
        <v>3704</v>
      </c>
      <c r="I1065" s="144" t="s">
        <v>5321</v>
      </c>
      <c r="J1065" s="144" t="s">
        <v>5314</v>
      </c>
      <c r="K1065" s="144">
        <f t="shared" si="1184"/>
        <v>3</v>
      </c>
      <c r="L1065" s="157">
        <v>3</v>
      </c>
      <c r="M1065" s="171">
        <v>0.04</v>
      </c>
      <c r="N1065" s="171">
        <v>0.15</v>
      </c>
      <c r="O1065" s="171">
        <v>0.45</v>
      </c>
      <c r="P1065" s="171">
        <v>0.02</v>
      </c>
      <c r="Q1065" s="171"/>
      <c r="R1065" s="171">
        <v>0.01</v>
      </c>
      <c r="S1065" s="171">
        <v>0.25</v>
      </c>
      <c r="T1065" s="171">
        <v>0.08</v>
      </c>
      <c r="U1065" s="171"/>
      <c r="V1065" s="171"/>
      <c r="W1065" s="22">
        <v>1</v>
      </c>
      <c r="X1065" s="29">
        <v>288.48</v>
      </c>
      <c r="Y1065" s="29">
        <v>288.48</v>
      </c>
      <c r="Z1065" s="36">
        <v>48.1</v>
      </c>
      <c r="AA1065" s="36">
        <f t="shared" si="1185"/>
        <v>1</v>
      </c>
      <c r="AB1065" s="29"/>
      <c r="AC1065" s="29" t="e">
        <f t="shared" si="1186"/>
        <v>#REF!</v>
      </c>
      <c r="AD1065" s="29" t="e">
        <f t="shared" si="1187"/>
        <v>#REF!</v>
      </c>
      <c r="AE1065" s="172" t="e">
        <f t="shared" si="1188"/>
        <v>#REF!</v>
      </c>
      <c r="AF1065" s="28"/>
      <c r="AG1065" s="24">
        <v>3</v>
      </c>
      <c r="AH1065" s="173">
        <f t="shared" si="1189"/>
        <v>1</v>
      </c>
      <c r="AI1065" s="173"/>
      <c r="AJ1065" s="173">
        <f t="shared" si="1190"/>
        <v>2</v>
      </c>
      <c r="AK1065" s="134">
        <f t="shared" si="1191"/>
        <v>3</v>
      </c>
      <c r="AL1065" s="174">
        <f t="shared" ref="AL1065:AU1065" si="1228">M1065</f>
        <v>0.04</v>
      </c>
      <c r="AM1065" s="174">
        <f t="shared" si="1228"/>
        <v>0.15</v>
      </c>
      <c r="AN1065" s="174">
        <f t="shared" si="1228"/>
        <v>0.45</v>
      </c>
      <c r="AO1065" s="174">
        <f t="shared" si="1228"/>
        <v>0.02</v>
      </c>
      <c r="AP1065" s="174">
        <f t="shared" si="1228"/>
        <v>0</v>
      </c>
      <c r="AQ1065" s="174">
        <f t="shared" si="1228"/>
        <v>0.01</v>
      </c>
      <c r="AR1065" s="174">
        <f t="shared" si="1228"/>
        <v>0.25</v>
      </c>
      <c r="AS1065" s="174">
        <f t="shared" si="1228"/>
        <v>0.08</v>
      </c>
      <c r="AT1065" s="174">
        <f t="shared" si="1228"/>
        <v>0</v>
      </c>
      <c r="AU1065" s="174">
        <f t="shared" si="1228"/>
        <v>0</v>
      </c>
      <c r="AV1065" s="175">
        <f t="shared" si="1193"/>
        <v>1</v>
      </c>
      <c r="AW1065" s="176" t="e">
        <f>#REF!/1000</f>
        <v>#REF!</v>
      </c>
      <c r="AX1065" s="176" t="e">
        <f>#REF!/1000</f>
        <v>#REF!</v>
      </c>
      <c r="AY1065" s="176" t="e">
        <f>#REF!/1000</f>
        <v>#REF!</v>
      </c>
      <c r="AZ1065" s="176" t="e">
        <f>#REF!/1000</f>
        <v>#REF!</v>
      </c>
      <c r="BA1065" s="176" t="e">
        <f>#REF!/1000</f>
        <v>#REF!</v>
      </c>
      <c r="BB1065" s="176" t="e">
        <f>#REF!/1000</f>
        <v>#REF!</v>
      </c>
      <c r="BC1065" s="176" t="e">
        <f>#REF!/1000</f>
        <v>#REF!</v>
      </c>
      <c r="BD1065" s="176" t="e">
        <f>#REF!/1000</f>
        <v>#REF!</v>
      </c>
      <c r="BE1065" s="177" t="e">
        <f>#REF!/1000</f>
        <v>#REF!</v>
      </c>
      <c r="BF1065" s="177" t="e">
        <f>#REF!/1000</f>
        <v>#REF!</v>
      </c>
      <c r="BG1065" s="178" t="e">
        <f t="shared" si="1194"/>
        <v>#REF!</v>
      </c>
    </row>
    <row r="1066" ht="16" customHeight="1" spans="1:59">
      <c r="A1066" s="22">
        <v>1060</v>
      </c>
      <c r="B1066" s="39" t="s">
        <v>6940</v>
      </c>
      <c r="C1066" s="68" t="s">
        <v>6941</v>
      </c>
      <c r="D1066" s="22">
        <v>121</v>
      </c>
      <c r="E1066" s="22">
        <v>12</v>
      </c>
      <c r="F1066" s="144">
        <v>84894</v>
      </c>
      <c r="G1066" s="144" t="s">
        <v>3704</v>
      </c>
      <c r="H1066" s="144" t="s">
        <v>3704</v>
      </c>
      <c r="I1066" s="144" t="s">
        <v>5321</v>
      </c>
      <c r="J1066" s="144" t="s">
        <v>5314</v>
      </c>
      <c r="K1066" s="144">
        <f t="shared" si="1184"/>
        <v>0.3</v>
      </c>
      <c r="L1066" s="157">
        <v>3.6</v>
      </c>
      <c r="M1066" s="171"/>
      <c r="N1066" s="171">
        <v>0.5</v>
      </c>
      <c r="O1066" s="171">
        <v>0.3</v>
      </c>
      <c r="P1066" s="171"/>
      <c r="Q1066" s="171"/>
      <c r="R1066" s="171">
        <v>0.2</v>
      </c>
      <c r="S1066" s="171"/>
      <c r="T1066" s="171"/>
      <c r="U1066" s="171"/>
      <c r="V1066" s="171"/>
      <c r="W1066" s="22">
        <v>12</v>
      </c>
      <c r="X1066" s="29">
        <v>288.3025</v>
      </c>
      <c r="Y1066" s="29">
        <v>3459.63</v>
      </c>
      <c r="Z1066" s="36">
        <v>1169.52</v>
      </c>
      <c r="AA1066" s="36">
        <f t="shared" si="1185"/>
        <v>12</v>
      </c>
      <c r="AB1066" s="29"/>
      <c r="AC1066" s="29" t="e">
        <f t="shared" si="1186"/>
        <v>#REF!</v>
      </c>
      <c r="AD1066" s="29" t="e">
        <f t="shared" si="1187"/>
        <v>#REF!</v>
      </c>
      <c r="AE1066" s="172" t="e">
        <f t="shared" si="1188"/>
        <v>#REF!</v>
      </c>
      <c r="AF1066" s="28"/>
      <c r="AG1066" s="24">
        <v>0.5</v>
      </c>
      <c r="AH1066" s="173">
        <f t="shared" si="1189"/>
        <v>1</v>
      </c>
      <c r="AI1066" s="173"/>
      <c r="AJ1066" s="173">
        <f t="shared" si="1190"/>
        <v>-0.5</v>
      </c>
      <c r="AK1066" s="134">
        <f t="shared" si="1191"/>
        <v>0.3</v>
      </c>
      <c r="AL1066" s="174">
        <f t="shared" ref="AL1066:AU1066" si="1229">M1066</f>
        <v>0</v>
      </c>
      <c r="AM1066" s="174">
        <f t="shared" si="1229"/>
        <v>0.5</v>
      </c>
      <c r="AN1066" s="174">
        <f t="shared" si="1229"/>
        <v>0.3</v>
      </c>
      <c r="AO1066" s="174">
        <f t="shared" si="1229"/>
        <v>0</v>
      </c>
      <c r="AP1066" s="174">
        <f t="shared" si="1229"/>
        <v>0</v>
      </c>
      <c r="AQ1066" s="174">
        <f t="shared" si="1229"/>
        <v>0.2</v>
      </c>
      <c r="AR1066" s="174">
        <f t="shared" si="1229"/>
        <v>0</v>
      </c>
      <c r="AS1066" s="174">
        <f t="shared" si="1229"/>
        <v>0</v>
      </c>
      <c r="AT1066" s="174">
        <f t="shared" si="1229"/>
        <v>0</v>
      </c>
      <c r="AU1066" s="174">
        <f t="shared" si="1229"/>
        <v>0</v>
      </c>
      <c r="AV1066" s="175">
        <f t="shared" si="1193"/>
        <v>1</v>
      </c>
      <c r="AW1066" s="176" t="e">
        <f>#REF!/1000</f>
        <v>#REF!</v>
      </c>
      <c r="AX1066" s="176" t="e">
        <f>#REF!/1000</f>
        <v>#REF!</v>
      </c>
      <c r="AY1066" s="176" t="e">
        <f>#REF!/1000</f>
        <v>#REF!</v>
      </c>
      <c r="AZ1066" s="176" t="e">
        <f>#REF!/1000</f>
        <v>#REF!</v>
      </c>
      <c r="BA1066" s="176" t="e">
        <f>#REF!/1000</f>
        <v>#REF!</v>
      </c>
      <c r="BB1066" s="176" t="e">
        <f>#REF!/1000</f>
        <v>#REF!</v>
      </c>
      <c r="BC1066" s="176" t="e">
        <f>#REF!/1000</f>
        <v>#REF!</v>
      </c>
      <c r="BD1066" s="176" t="e">
        <f>#REF!/1000</f>
        <v>#REF!</v>
      </c>
      <c r="BE1066" s="177" t="e">
        <f>#REF!/1000</f>
        <v>#REF!</v>
      </c>
      <c r="BF1066" s="177" t="e">
        <f>#REF!/1000</f>
        <v>#REF!</v>
      </c>
      <c r="BG1066" s="178" t="e">
        <f t="shared" si="1194"/>
        <v>#REF!</v>
      </c>
    </row>
    <row r="1067" ht="16" customHeight="1" spans="1:59">
      <c r="A1067" s="22">
        <v>1061</v>
      </c>
      <c r="B1067" s="39" t="s">
        <v>1405</v>
      </c>
      <c r="C1067" s="68" t="s">
        <v>1406</v>
      </c>
      <c r="D1067" s="22">
        <v>130</v>
      </c>
      <c r="E1067" s="22">
        <v>1</v>
      </c>
      <c r="F1067" s="144">
        <v>84058</v>
      </c>
      <c r="G1067" s="144" t="s">
        <v>3704</v>
      </c>
      <c r="H1067" s="144" t="s">
        <v>3704</v>
      </c>
      <c r="I1067" s="144" t="s">
        <v>5321</v>
      </c>
      <c r="J1067" s="144" t="s">
        <v>5314</v>
      </c>
      <c r="K1067" s="144">
        <f t="shared" si="1184"/>
        <v>3</v>
      </c>
      <c r="L1067" s="157">
        <v>3</v>
      </c>
      <c r="M1067" s="171">
        <v>0.04</v>
      </c>
      <c r="N1067" s="171">
        <v>0.15</v>
      </c>
      <c r="O1067" s="171">
        <v>0.45</v>
      </c>
      <c r="P1067" s="171">
        <v>0.02</v>
      </c>
      <c r="Q1067" s="171"/>
      <c r="R1067" s="171">
        <v>0.01</v>
      </c>
      <c r="S1067" s="171">
        <v>0.25</v>
      </c>
      <c r="T1067" s="171">
        <v>0.08</v>
      </c>
      <c r="U1067" s="171"/>
      <c r="V1067" s="171"/>
      <c r="W1067" s="22">
        <v>1</v>
      </c>
      <c r="X1067" s="29">
        <v>284.57</v>
      </c>
      <c r="Y1067" s="29">
        <v>284.57</v>
      </c>
      <c r="Z1067" s="36">
        <v>47.52</v>
      </c>
      <c r="AA1067" s="36">
        <f t="shared" si="1185"/>
        <v>1</v>
      </c>
      <c r="AB1067" s="29"/>
      <c r="AC1067" s="29" t="e">
        <f t="shared" si="1186"/>
        <v>#REF!</v>
      </c>
      <c r="AD1067" s="29" t="e">
        <f t="shared" si="1187"/>
        <v>#REF!</v>
      </c>
      <c r="AE1067" s="172" t="e">
        <f t="shared" si="1188"/>
        <v>#REF!</v>
      </c>
      <c r="AF1067" s="28"/>
      <c r="AG1067" s="24">
        <v>3</v>
      </c>
      <c r="AH1067" s="173">
        <f t="shared" si="1189"/>
        <v>1</v>
      </c>
      <c r="AI1067" s="173"/>
      <c r="AJ1067" s="173">
        <f t="shared" si="1190"/>
        <v>2</v>
      </c>
      <c r="AK1067" s="134">
        <f t="shared" si="1191"/>
        <v>3</v>
      </c>
      <c r="AL1067" s="174">
        <f t="shared" ref="AL1067:AU1067" si="1230">M1067</f>
        <v>0.04</v>
      </c>
      <c r="AM1067" s="174">
        <f t="shared" si="1230"/>
        <v>0.15</v>
      </c>
      <c r="AN1067" s="174">
        <f t="shared" si="1230"/>
        <v>0.45</v>
      </c>
      <c r="AO1067" s="174">
        <f t="shared" si="1230"/>
        <v>0.02</v>
      </c>
      <c r="AP1067" s="174">
        <f t="shared" si="1230"/>
        <v>0</v>
      </c>
      <c r="AQ1067" s="174">
        <f t="shared" si="1230"/>
        <v>0.01</v>
      </c>
      <c r="AR1067" s="174">
        <f t="shared" si="1230"/>
        <v>0.25</v>
      </c>
      <c r="AS1067" s="174">
        <f t="shared" si="1230"/>
        <v>0.08</v>
      </c>
      <c r="AT1067" s="174">
        <f t="shared" si="1230"/>
        <v>0</v>
      </c>
      <c r="AU1067" s="174">
        <f t="shared" si="1230"/>
        <v>0</v>
      </c>
      <c r="AV1067" s="175">
        <f t="shared" si="1193"/>
        <v>1</v>
      </c>
      <c r="AW1067" s="176" t="e">
        <f>#REF!/1000</f>
        <v>#REF!</v>
      </c>
      <c r="AX1067" s="176" t="e">
        <f>#REF!/1000</f>
        <v>#REF!</v>
      </c>
      <c r="AY1067" s="176" t="e">
        <f>#REF!/1000</f>
        <v>#REF!</v>
      </c>
      <c r="AZ1067" s="176" t="e">
        <f>#REF!/1000</f>
        <v>#REF!</v>
      </c>
      <c r="BA1067" s="176" t="e">
        <f>#REF!/1000</f>
        <v>#REF!</v>
      </c>
      <c r="BB1067" s="176" t="e">
        <f>#REF!/1000</f>
        <v>#REF!</v>
      </c>
      <c r="BC1067" s="176" t="e">
        <f>#REF!/1000</f>
        <v>#REF!</v>
      </c>
      <c r="BD1067" s="176" t="e">
        <f>#REF!/1000</f>
        <v>#REF!</v>
      </c>
      <c r="BE1067" s="177" t="e">
        <f>#REF!/1000</f>
        <v>#REF!</v>
      </c>
      <c r="BF1067" s="177" t="e">
        <f>#REF!/1000</f>
        <v>#REF!</v>
      </c>
      <c r="BG1067" s="178" t="e">
        <f t="shared" si="1194"/>
        <v>#REF!</v>
      </c>
    </row>
    <row r="1068" ht="16" customHeight="1" spans="1:59">
      <c r="A1068" s="22">
        <v>1062</v>
      </c>
      <c r="B1068" s="39" t="s">
        <v>1403</v>
      </c>
      <c r="C1068" s="68" t="s">
        <v>1404</v>
      </c>
      <c r="D1068" s="22">
        <v>130</v>
      </c>
      <c r="E1068" s="22">
        <v>1</v>
      </c>
      <c r="F1068" s="144">
        <v>84057</v>
      </c>
      <c r="G1068" s="144" t="s">
        <v>3704</v>
      </c>
      <c r="H1068" s="144" t="s">
        <v>3704</v>
      </c>
      <c r="I1068" s="144" t="s">
        <v>5321</v>
      </c>
      <c r="J1068" s="144" t="s">
        <v>5314</v>
      </c>
      <c r="K1068" s="144">
        <f t="shared" si="1184"/>
        <v>3</v>
      </c>
      <c r="L1068" s="157">
        <v>3</v>
      </c>
      <c r="M1068" s="171">
        <v>0.04</v>
      </c>
      <c r="N1068" s="171">
        <v>0.15</v>
      </c>
      <c r="O1068" s="171">
        <v>0.45</v>
      </c>
      <c r="P1068" s="171">
        <v>0.02</v>
      </c>
      <c r="Q1068" s="171"/>
      <c r="R1068" s="171">
        <v>0.01</v>
      </c>
      <c r="S1068" s="171">
        <v>0.25</v>
      </c>
      <c r="T1068" s="171">
        <v>0.08</v>
      </c>
      <c r="U1068" s="171"/>
      <c r="V1068" s="171"/>
      <c r="W1068" s="22">
        <v>1</v>
      </c>
      <c r="X1068" s="29">
        <v>284.57</v>
      </c>
      <c r="Y1068" s="29">
        <v>284.57</v>
      </c>
      <c r="Z1068" s="36">
        <v>47.52</v>
      </c>
      <c r="AA1068" s="36">
        <f t="shared" si="1185"/>
        <v>1</v>
      </c>
      <c r="AB1068" s="29"/>
      <c r="AC1068" s="29" t="e">
        <f t="shared" si="1186"/>
        <v>#REF!</v>
      </c>
      <c r="AD1068" s="29" t="e">
        <f t="shared" si="1187"/>
        <v>#REF!</v>
      </c>
      <c r="AE1068" s="172" t="e">
        <f t="shared" si="1188"/>
        <v>#REF!</v>
      </c>
      <c r="AF1068" s="28"/>
      <c r="AG1068" s="24">
        <v>3</v>
      </c>
      <c r="AH1068" s="173">
        <f t="shared" si="1189"/>
        <v>1</v>
      </c>
      <c r="AI1068" s="173"/>
      <c r="AJ1068" s="173">
        <f t="shared" si="1190"/>
        <v>2</v>
      </c>
      <c r="AK1068" s="134">
        <f t="shared" si="1191"/>
        <v>3</v>
      </c>
      <c r="AL1068" s="174">
        <f t="shared" ref="AL1068:AU1068" si="1231">M1068</f>
        <v>0.04</v>
      </c>
      <c r="AM1068" s="174">
        <f t="shared" si="1231"/>
        <v>0.15</v>
      </c>
      <c r="AN1068" s="174">
        <f t="shared" si="1231"/>
        <v>0.45</v>
      </c>
      <c r="AO1068" s="174">
        <f t="shared" si="1231"/>
        <v>0.02</v>
      </c>
      <c r="AP1068" s="174">
        <f t="shared" si="1231"/>
        <v>0</v>
      </c>
      <c r="AQ1068" s="174">
        <f t="shared" si="1231"/>
        <v>0.01</v>
      </c>
      <c r="AR1068" s="174">
        <f t="shared" si="1231"/>
        <v>0.25</v>
      </c>
      <c r="AS1068" s="174">
        <f t="shared" si="1231"/>
        <v>0.08</v>
      </c>
      <c r="AT1068" s="174">
        <f t="shared" si="1231"/>
        <v>0</v>
      </c>
      <c r="AU1068" s="174">
        <f t="shared" si="1231"/>
        <v>0</v>
      </c>
      <c r="AV1068" s="175">
        <f t="shared" si="1193"/>
        <v>1</v>
      </c>
      <c r="AW1068" s="176" t="e">
        <f>#REF!/1000</f>
        <v>#REF!</v>
      </c>
      <c r="AX1068" s="176" t="e">
        <f>#REF!/1000</f>
        <v>#REF!</v>
      </c>
      <c r="AY1068" s="176" t="e">
        <f>#REF!/1000</f>
        <v>#REF!</v>
      </c>
      <c r="AZ1068" s="176" t="e">
        <f>#REF!/1000</f>
        <v>#REF!</v>
      </c>
      <c r="BA1068" s="176" t="e">
        <f>#REF!/1000</f>
        <v>#REF!</v>
      </c>
      <c r="BB1068" s="176" t="e">
        <f>#REF!/1000</f>
        <v>#REF!</v>
      </c>
      <c r="BC1068" s="176" t="e">
        <f>#REF!/1000</f>
        <v>#REF!</v>
      </c>
      <c r="BD1068" s="176" t="e">
        <f>#REF!/1000</f>
        <v>#REF!</v>
      </c>
      <c r="BE1068" s="177" t="e">
        <f>#REF!/1000</f>
        <v>#REF!</v>
      </c>
      <c r="BF1068" s="177" t="e">
        <f>#REF!/1000</f>
        <v>#REF!</v>
      </c>
      <c r="BG1068" s="178" t="e">
        <f t="shared" si="1194"/>
        <v>#REF!</v>
      </c>
    </row>
    <row r="1069" ht="16" customHeight="1" spans="1:59">
      <c r="A1069" s="22">
        <v>1063</v>
      </c>
      <c r="B1069" s="39" t="s">
        <v>6942</v>
      </c>
      <c r="C1069" s="68" t="s">
        <v>6943</v>
      </c>
      <c r="D1069" s="22">
        <v>130</v>
      </c>
      <c r="E1069" s="22">
        <v>1</v>
      </c>
      <c r="F1069" s="144">
        <v>84070</v>
      </c>
      <c r="G1069" s="144" t="s">
        <v>3704</v>
      </c>
      <c r="H1069" s="144" t="s">
        <v>3704</v>
      </c>
      <c r="I1069" s="144" t="s">
        <v>5321</v>
      </c>
      <c r="J1069" s="144" t="s">
        <v>5314</v>
      </c>
      <c r="K1069" s="144">
        <f t="shared" si="1184"/>
        <v>0.1</v>
      </c>
      <c r="L1069" s="157">
        <v>0.1</v>
      </c>
      <c r="M1069" s="171">
        <v>0.5</v>
      </c>
      <c r="N1069" s="171">
        <v>0.05</v>
      </c>
      <c r="O1069" s="171"/>
      <c r="P1069" s="171">
        <v>0.22</v>
      </c>
      <c r="Q1069" s="171"/>
      <c r="R1069" s="171"/>
      <c r="S1069" s="171">
        <v>0.1</v>
      </c>
      <c r="T1069" s="171">
        <v>0.13</v>
      </c>
      <c r="U1069" s="171"/>
      <c r="V1069" s="171"/>
      <c r="W1069" s="22">
        <v>1</v>
      </c>
      <c r="X1069" s="29">
        <v>283.71</v>
      </c>
      <c r="Y1069" s="29">
        <v>283.71</v>
      </c>
      <c r="Z1069" s="36">
        <v>47.32</v>
      </c>
      <c r="AA1069" s="36">
        <f t="shared" si="1185"/>
        <v>1</v>
      </c>
      <c r="AB1069" s="29"/>
      <c r="AC1069" s="29" t="e">
        <f t="shared" si="1186"/>
        <v>#REF!</v>
      </c>
      <c r="AD1069" s="29" t="e">
        <f t="shared" si="1187"/>
        <v>#REF!</v>
      </c>
      <c r="AE1069" s="172" t="e">
        <f t="shared" si="1188"/>
        <v>#REF!</v>
      </c>
      <c r="AF1069" s="28"/>
      <c r="AG1069" s="24">
        <v>1</v>
      </c>
      <c r="AH1069" s="173">
        <f t="shared" si="1189"/>
        <v>1</v>
      </c>
      <c r="AI1069" s="173"/>
      <c r="AJ1069" s="173">
        <f t="shared" si="1190"/>
        <v>0</v>
      </c>
      <c r="AK1069" s="134">
        <f t="shared" si="1191"/>
        <v>0.1</v>
      </c>
      <c r="AL1069" s="174">
        <f t="shared" ref="AL1069:AU1069" si="1232">M1069</f>
        <v>0.5</v>
      </c>
      <c r="AM1069" s="174">
        <f t="shared" si="1232"/>
        <v>0.05</v>
      </c>
      <c r="AN1069" s="174">
        <f t="shared" si="1232"/>
        <v>0</v>
      </c>
      <c r="AO1069" s="174">
        <f t="shared" si="1232"/>
        <v>0.22</v>
      </c>
      <c r="AP1069" s="174">
        <f t="shared" si="1232"/>
        <v>0</v>
      </c>
      <c r="AQ1069" s="174">
        <f t="shared" si="1232"/>
        <v>0</v>
      </c>
      <c r="AR1069" s="174">
        <f t="shared" si="1232"/>
        <v>0.1</v>
      </c>
      <c r="AS1069" s="174">
        <f t="shared" si="1232"/>
        <v>0.13</v>
      </c>
      <c r="AT1069" s="174">
        <f t="shared" si="1232"/>
        <v>0</v>
      </c>
      <c r="AU1069" s="174">
        <f t="shared" si="1232"/>
        <v>0</v>
      </c>
      <c r="AV1069" s="175">
        <f t="shared" si="1193"/>
        <v>1</v>
      </c>
      <c r="AW1069" s="176" t="e">
        <f>#REF!/1000</f>
        <v>#REF!</v>
      </c>
      <c r="AX1069" s="176" t="e">
        <f>#REF!/1000</f>
        <v>#REF!</v>
      </c>
      <c r="AY1069" s="176" t="e">
        <f>#REF!/1000</f>
        <v>#REF!</v>
      </c>
      <c r="AZ1069" s="176" t="e">
        <f>#REF!/1000</f>
        <v>#REF!</v>
      </c>
      <c r="BA1069" s="176" t="e">
        <f>#REF!/1000</f>
        <v>#REF!</v>
      </c>
      <c r="BB1069" s="176" t="e">
        <f>#REF!/1000</f>
        <v>#REF!</v>
      </c>
      <c r="BC1069" s="176" t="e">
        <f>#REF!/1000</f>
        <v>#REF!</v>
      </c>
      <c r="BD1069" s="176" t="e">
        <f>#REF!/1000</f>
        <v>#REF!</v>
      </c>
      <c r="BE1069" s="177" t="e">
        <f>#REF!/1000</f>
        <v>#REF!</v>
      </c>
      <c r="BF1069" s="177" t="e">
        <f>#REF!/1000</f>
        <v>#REF!</v>
      </c>
      <c r="BG1069" s="178" t="e">
        <f t="shared" si="1194"/>
        <v>#REF!</v>
      </c>
    </row>
    <row r="1070" ht="16" customHeight="1" spans="1:59">
      <c r="A1070" s="22">
        <v>1064</v>
      </c>
      <c r="B1070" s="39" t="s">
        <v>1688</v>
      </c>
      <c r="C1070" s="68" t="s">
        <v>1689</v>
      </c>
      <c r="D1070" s="22">
        <v>121</v>
      </c>
      <c r="E1070" s="22">
        <v>14</v>
      </c>
      <c r="F1070" s="144">
        <v>84955</v>
      </c>
      <c r="G1070" s="144" t="s">
        <v>3704</v>
      </c>
      <c r="H1070" s="144" t="s">
        <v>3704</v>
      </c>
      <c r="I1070" s="144" t="s">
        <v>5321</v>
      </c>
      <c r="J1070" s="144" t="s">
        <v>5314</v>
      </c>
      <c r="K1070" s="144">
        <f t="shared" si="1184"/>
        <v>0.05</v>
      </c>
      <c r="L1070" s="157">
        <v>0.7</v>
      </c>
      <c r="M1070" s="171"/>
      <c r="N1070" s="171">
        <v>0.4</v>
      </c>
      <c r="O1070" s="171">
        <v>0.566666666666667</v>
      </c>
      <c r="P1070" s="171"/>
      <c r="Q1070" s="171"/>
      <c r="R1070" s="171"/>
      <c r="S1070" s="171">
        <v>0.0333333333333333</v>
      </c>
      <c r="T1070" s="171"/>
      <c r="U1070" s="171"/>
      <c r="V1070" s="171"/>
      <c r="W1070" s="22">
        <v>14</v>
      </c>
      <c r="X1070" s="29">
        <v>281.015</v>
      </c>
      <c r="Y1070" s="29">
        <v>3934.21</v>
      </c>
      <c r="Z1070" s="36">
        <v>1364.44</v>
      </c>
      <c r="AA1070" s="36">
        <f t="shared" si="1185"/>
        <v>14</v>
      </c>
      <c r="AB1070" s="29"/>
      <c r="AC1070" s="29" t="e">
        <f t="shared" si="1186"/>
        <v>#REF!</v>
      </c>
      <c r="AD1070" s="29" t="e">
        <f t="shared" si="1187"/>
        <v>#REF!</v>
      </c>
      <c r="AE1070" s="172" t="e">
        <f t="shared" si="1188"/>
        <v>#REF!</v>
      </c>
      <c r="AF1070" s="28"/>
      <c r="AG1070" s="24">
        <v>0.3</v>
      </c>
      <c r="AH1070" s="173">
        <f t="shared" si="1189"/>
        <v>1</v>
      </c>
      <c r="AI1070" s="173"/>
      <c r="AJ1070" s="173">
        <f t="shared" si="1190"/>
        <v>-0.7</v>
      </c>
      <c r="AK1070" s="134">
        <f t="shared" si="1191"/>
        <v>0.05</v>
      </c>
      <c r="AL1070" s="174">
        <f t="shared" ref="AL1070:AU1070" si="1233">M1070</f>
        <v>0</v>
      </c>
      <c r="AM1070" s="174">
        <f t="shared" si="1233"/>
        <v>0.4</v>
      </c>
      <c r="AN1070" s="174">
        <f t="shared" si="1233"/>
        <v>0.566666666666667</v>
      </c>
      <c r="AO1070" s="174">
        <f t="shared" si="1233"/>
        <v>0</v>
      </c>
      <c r="AP1070" s="174">
        <f t="shared" si="1233"/>
        <v>0</v>
      </c>
      <c r="AQ1070" s="174">
        <f t="shared" si="1233"/>
        <v>0</v>
      </c>
      <c r="AR1070" s="174">
        <f t="shared" si="1233"/>
        <v>0.0333333333333333</v>
      </c>
      <c r="AS1070" s="174">
        <f t="shared" si="1233"/>
        <v>0</v>
      </c>
      <c r="AT1070" s="174">
        <f t="shared" si="1233"/>
        <v>0</v>
      </c>
      <c r="AU1070" s="174">
        <f t="shared" si="1233"/>
        <v>0</v>
      </c>
      <c r="AV1070" s="175">
        <f t="shared" si="1193"/>
        <v>1</v>
      </c>
      <c r="AW1070" s="176" t="e">
        <f>#REF!/1000</f>
        <v>#REF!</v>
      </c>
      <c r="AX1070" s="176" t="e">
        <f>#REF!/1000</f>
        <v>#REF!</v>
      </c>
      <c r="AY1070" s="176" t="e">
        <f>#REF!/1000</f>
        <v>#REF!</v>
      </c>
      <c r="AZ1070" s="176" t="e">
        <f>#REF!/1000</f>
        <v>#REF!</v>
      </c>
      <c r="BA1070" s="176" t="e">
        <f>#REF!/1000</f>
        <v>#REF!</v>
      </c>
      <c r="BB1070" s="176" t="e">
        <f>#REF!/1000</f>
        <v>#REF!</v>
      </c>
      <c r="BC1070" s="176" t="e">
        <f>#REF!/1000</f>
        <v>#REF!</v>
      </c>
      <c r="BD1070" s="176" t="e">
        <f>#REF!/1000</f>
        <v>#REF!</v>
      </c>
      <c r="BE1070" s="177" t="e">
        <f>#REF!/1000</f>
        <v>#REF!</v>
      </c>
      <c r="BF1070" s="177" t="e">
        <f>#REF!/1000</f>
        <v>#REF!</v>
      </c>
      <c r="BG1070" s="178" t="e">
        <f t="shared" si="1194"/>
        <v>#REF!</v>
      </c>
    </row>
    <row r="1071" ht="16" customHeight="1" spans="1:59">
      <c r="A1071" s="22">
        <v>1065</v>
      </c>
      <c r="B1071" s="39" t="s">
        <v>1498</v>
      </c>
      <c r="C1071" s="68" t="s">
        <v>1499</v>
      </c>
      <c r="D1071" s="22">
        <v>130</v>
      </c>
      <c r="E1071" s="22">
        <v>1</v>
      </c>
      <c r="F1071" s="144">
        <v>84098</v>
      </c>
      <c r="G1071" s="144" t="s">
        <v>3704</v>
      </c>
      <c r="H1071" s="144" t="s">
        <v>3704</v>
      </c>
      <c r="I1071" s="144" t="s">
        <v>5321</v>
      </c>
      <c r="J1071" s="144" t="s">
        <v>5314</v>
      </c>
      <c r="K1071" s="144">
        <f t="shared" si="1184"/>
        <v>3</v>
      </c>
      <c r="L1071" s="157">
        <v>3</v>
      </c>
      <c r="M1071" s="171">
        <v>0.04</v>
      </c>
      <c r="N1071" s="171">
        <v>0.15</v>
      </c>
      <c r="O1071" s="171">
        <v>0.45</v>
      </c>
      <c r="P1071" s="171">
        <v>0.02</v>
      </c>
      <c r="Q1071" s="171"/>
      <c r="R1071" s="171">
        <v>0.01</v>
      </c>
      <c r="S1071" s="171">
        <v>0.25</v>
      </c>
      <c r="T1071" s="171">
        <v>0.08</v>
      </c>
      <c r="U1071" s="171"/>
      <c r="V1071" s="171"/>
      <c r="W1071" s="22">
        <v>1</v>
      </c>
      <c r="X1071" s="29">
        <v>263.52</v>
      </c>
      <c r="Y1071" s="29">
        <v>263.52</v>
      </c>
      <c r="Z1071" s="36">
        <v>48.89</v>
      </c>
      <c r="AA1071" s="36">
        <f t="shared" si="1185"/>
        <v>1</v>
      </c>
      <c r="AB1071" s="29"/>
      <c r="AC1071" s="29" t="e">
        <f t="shared" si="1186"/>
        <v>#REF!</v>
      </c>
      <c r="AD1071" s="29" t="e">
        <f t="shared" si="1187"/>
        <v>#REF!</v>
      </c>
      <c r="AE1071" s="172" t="e">
        <f t="shared" si="1188"/>
        <v>#REF!</v>
      </c>
      <c r="AF1071" s="28"/>
      <c r="AG1071" s="24">
        <v>3</v>
      </c>
      <c r="AH1071" s="173">
        <f t="shared" si="1189"/>
        <v>1</v>
      </c>
      <c r="AI1071" s="173"/>
      <c r="AJ1071" s="173">
        <f t="shared" si="1190"/>
        <v>2</v>
      </c>
      <c r="AK1071" s="134">
        <f t="shared" si="1191"/>
        <v>3</v>
      </c>
      <c r="AL1071" s="174">
        <f t="shared" ref="AL1071:AU1071" si="1234">M1071</f>
        <v>0.04</v>
      </c>
      <c r="AM1071" s="174">
        <f t="shared" si="1234"/>
        <v>0.15</v>
      </c>
      <c r="AN1071" s="174">
        <f t="shared" si="1234"/>
        <v>0.45</v>
      </c>
      <c r="AO1071" s="174">
        <f t="shared" si="1234"/>
        <v>0.02</v>
      </c>
      <c r="AP1071" s="174">
        <f t="shared" si="1234"/>
        <v>0</v>
      </c>
      <c r="AQ1071" s="174">
        <f t="shared" si="1234"/>
        <v>0.01</v>
      </c>
      <c r="AR1071" s="174">
        <f t="shared" si="1234"/>
        <v>0.25</v>
      </c>
      <c r="AS1071" s="174">
        <f t="shared" si="1234"/>
        <v>0.08</v>
      </c>
      <c r="AT1071" s="174">
        <f t="shared" si="1234"/>
        <v>0</v>
      </c>
      <c r="AU1071" s="174">
        <f t="shared" si="1234"/>
        <v>0</v>
      </c>
      <c r="AV1071" s="175">
        <f t="shared" si="1193"/>
        <v>1</v>
      </c>
      <c r="AW1071" s="176" t="e">
        <f>#REF!/1000</f>
        <v>#REF!</v>
      </c>
      <c r="AX1071" s="176" t="e">
        <f>#REF!/1000</f>
        <v>#REF!</v>
      </c>
      <c r="AY1071" s="176" t="e">
        <f>#REF!/1000</f>
        <v>#REF!</v>
      </c>
      <c r="AZ1071" s="176" t="e">
        <f>#REF!/1000</f>
        <v>#REF!</v>
      </c>
      <c r="BA1071" s="176" t="e">
        <f>#REF!/1000</f>
        <v>#REF!</v>
      </c>
      <c r="BB1071" s="176" t="e">
        <f>#REF!/1000</f>
        <v>#REF!</v>
      </c>
      <c r="BC1071" s="176" t="e">
        <f>#REF!/1000</f>
        <v>#REF!</v>
      </c>
      <c r="BD1071" s="176" t="e">
        <f>#REF!/1000</f>
        <v>#REF!</v>
      </c>
      <c r="BE1071" s="177" t="e">
        <f>#REF!/1000</f>
        <v>#REF!</v>
      </c>
      <c r="BF1071" s="177" t="e">
        <f>#REF!/1000</f>
        <v>#REF!</v>
      </c>
      <c r="BG1071" s="178" t="e">
        <f t="shared" si="1194"/>
        <v>#REF!</v>
      </c>
    </row>
    <row r="1072" ht="16" customHeight="1" spans="1:59">
      <c r="A1072" s="22">
        <v>1066</v>
      </c>
      <c r="B1072" s="39" t="s">
        <v>2060</v>
      </c>
      <c r="C1072" s="68" t="s">
        <v>2061</v>
      </c>
      <c r="D1072" s="22">
        <v>130</v>
      </c>
      <c r="E1072" s="22">
        <v>1</v>
      </c>
      <c r="F1072" s="144">
        <v>84461</v>
      </c>
      <c r="G1072" s="144" t="s">
        <v>3704</v>
      </c>
      <c r="H1072" s="144" t="s">
        <v>3704</v>
      </c>
      <c r="I1072" s="144" t="s">
        <v>5321</v>
      </c>
      <c r="J1072" s="144" t="s">
        <v>5314</v>
      </c>
      <c r="K1072" s="144">
        <f t="shared" si="1184"/>
        <v>0.2</v>
      </c>
      <c r="L1072" s="157">
        <v>0.2</v>
      </c>
      <c r="M1072" s="171">
        <v>0.5</v>
      </c>
      <c r="N1072" s="171">
        <v>0.05</v>
      </c>
      <c r="O1072" s="171"/>
      <c r="P1072" s="171">
        <v>0.2</v>
      </c>
      <c r="Q1072" s="171"/>
      <c r="R1072" s="171"/>
      <c r="S1072" s="171">
        <v>0.1</v>
      </c>
      <c r="T1072" s="171">
        <v>0.15</v>
      </c>
      <c r="U1072" s="171"/>
      <c r="V1072" s="171"/>
      <c r="W1072" s="22">
        <v>1</v>
      </c>
      <c r="X1072" s="29">
        <v>260.91</v>
      </c>
      <c r="Y1072" s="29">
        <v>260.91</v>
      </c>
      <c r="Z1072" s="36">
        <v>43.27</v>
      </c>
      <c r="AA1072" s="36">
        <f t="shared" si="1185"/>
        <v>1</v>
      </c>
      <c r="AB1072" s="29"/>
      <c r="AC1072" s="29" t="e">
        <f t="shared" si="1186"/>
        <v>#REF!</v>
      </c>
      <c r="AD1072" s="29" t="e">
        <f t="shared" si="1187"/>
        <v>#REF!</v>
      </c>
      <c r="AE1072" s="172" t="e">
        <f t="shared" si="1188"/>
        <v>#REF!</v>
      </c>
      <c r="AF1072" s="28"/>
      <c r="AG1072" s="24">
        <v>0.2</v>
      </c>
      <c r="AH1072" s="173">
        <f t="shared" si="1189"/>
        <v>1</v>
      </c>
      <c r="AI1072" s="173"/>
      <c r="AJ1072" s="173">
        <f t="shared" si="1190"/>
        <v>-0.8</v>
      </c>
      <c r="AK1072" s="134">
        <f t="shared" si="1191"/>
        <v>0.2</v>
      </c>
      <c r="AL1072" s="174">
        <f t="shared" ref="AL1072:AU1072" si="1235">M1072</f>
        <v>0.5</v>
      </c>
      <c r="AM1072" s="174">
        <f t="shared" si="1235"/>
        <v>0.05</v>
      </c>
      <c r="AN1072" s="174">
        <f t="shared" si="1235"/>
        <v>0</v>
      </c>
      <c r="AO1072" s="174">
        <f t="shared" si="1235"/>
        <v>0.2</v>
      </c>
      <c r="AP1072" s="174">
        <f t="shared" si="1235"/>
        <v>0</v>
      </c>
      <c r="AQ1072" s="174">
        <f t="shared" si="1235"/>
        <v>0</v>
      </c>
      <c r="AR1072" s="174">
        <f t="shared" si="1235"/>
        <v>0.1</v>
      </c>
      <c r="AS1072" s="174">
        <f t="shared" si="1235"/>
        <v>0.15</v>
      </c>
      <c r="AT1072" s="174">
        <f t="shared" si="1235"/>
        <v>0</v>
      </c>
      <c r="AU1072" s="174">
        <f t="shared" si="1235"/>
        <v>0</v>
      </c>
      <c r="AV1072" s="175">
        <f t="shared" si="1193"/>
        <v>1</v>
      </c>
      <c r="AW1072" s="176" t="e">
        <f>#REF!/1000</f>
        <v>#REF!</v>
      </c>
      <c r="AX1072" s="176" t="e">
        <f>#REF!/1000</f>
        <v>#REF!</v>
      </c>
      <c r="AY1072" s="176" t="e">
        <f>#REF!/1000</f>
        <v>#REF!</v>
      </c>
      <c r="AZ1072" s="176" t="e">
        <f>#REF!/1000</f>
        <v>#REF!</v>
      </c>
      <c r="BA1072" s="176" t="e">
        <f>#REF!/1000</f>
        <v>#REF!</v>
      </c>
      <c r="BB1072" s="176" t="e">
        <f>#REF!/1000</f>
        <v>#REF!</v>
      </c>
      <c r="BC1072" s="176" t="e">
        <f>#REF!/1000</f>
        <v>#REF!</v>
      </c>
      <c r="BD1072" s="176" t="e">
        <f>#REF!/1000</f>
        <v>#REF!</v>
      </c>
      <c r="BE1072" s="177" t="e">
        <f>#REF!/1000</f>
        <v>#REF!</v>
      </c>
      <c r="BF1072" s="177" t="e">
        <f>#REF!/1000</f>
        <v>#REF!</v>
      </c>
      <c r="BG1072" s="178" t="e">
        <f t="shared" si="1194"/>
        <v>#REF!</v>
      </c>
    </row>
    <row r="1073" ht="16" customHeight="1" spans="1:59">
      <c r="A1073" s="22">
        <v>1067</v>
      </c>
      <c r="B1073" s="39" t="s">
        <v>1518</v>
      </c>
      <c r="C1073" s="68" t="s">
        <v>1519</v>
      </c>
      <c r="D1073" s="22">
        <v>198</v>
      </c>
      <c r="E1073" s="22">
        <v>1</v>
      </c>
      <c r="F1073" s="144">
        <v>2403315014</v>
      </c>
      <c r="G1073" s="144" t="s">
        <v>3704</v>
      </c>
      <c r="H1073" s="144" t="s">
        <v>3704</v>
      </c>
      <c r="I1073" s="144" t="s">
        <v>5352</v>
      </c>
      <c r="J1073" s="144" t="s">
        <v>5314</v>
      </c>
      <c r="K1073" s="144">
        <f t="shared" si="1184"/>
        <v>0.5</v>
      </c>
      <c r="L1073" s="157">
        <v>0.5</v>
      </c>
      <c r="M1073" s="171"/>
      <c r="N1073" s="171">
        <v>0.5</v>
      </c>
      <c r="O1073" s="171">
        <v>0.4</v>
      </c>
      <c r="P1073" s="171"/>
      <c r="Q1073" s="171"/>
      <c r="R1073" s="171"/>
      <c r="S1073" s="171">
        <v>0.1</v>
      </c>
      <c r="T1073" s="171"/>
      <c r="U1073" s="171"/>
      <c r="V1073" s="171"/>
      <c r="W1073" s="22">
        <v>1</v>
      </c>
      <c r="X1073" s="29">
        <v>252.31</v>
      </c>
      <c r="Y1073" s="29">
        <v>252.31</v>
      </c>
      <c r="Z1073" s="36">
        <v>46.68</v>
      </c>
      <c r="AA1073" s="36">
        <f t="shared" si="1185"/>
        <v>1</v>
      </c>
      <c r="AB1073" s="29"/>
      <c r="AC1073" s="29" t="e">
        <f t="shared" si="1186"/>
        <v>#REF!</v>
      </c>
      <c r="AD1073" s="29" t="e">
        <f t="shared" si="1187"/>
        <v>#REF!</v>
      </c>
      <c r="AE1073" s="172" t="e">
        <f t="shared" si="1188"/>
        <v>#REF!</v>
      </c>
      <c r="AF1073" s="28"/>
      <c r="AG1073" s="24">
        <v>0.5</v>
      </c>
      <c r="AH1073" s="173">
        <f t="shared" si="1189"/>
        <v>1</v>
      </c>
      <c r="AI1073" s="173"/>
      <c r="AJ1073" s="173">
        <f t="shared" si="1190"/>
        <v>-0.5</v>
      </c>
      <c r="AK1073" s="134">
        <f t="shared" si="1191"/>
        <v>0.5</v>
      </c>
      <c r="AL1073" s="174">
        <f t="shared" ref="AL1073:AU1073" si="1236">M1073</f>
        <v>0</v>
      </c>
      <c r="AM1073" s="174">
        <f t="shared" si="1236"/>
        <v>0.5</v>
      </c>
      <c r="AN1073" s="174">
        <f t="shared" si="1236"/>
        <v>0.4</v>
      </c>
      <c r="AO1073" s="174">
        <f t="shared" si="1236"/>
        <v>0</v>
      </c>
      <c r="AP1073" s="174">
        <f t="shared" si="1236"/>
        <v>0</v>
      </c>
      <c r="AQ1073" s="174">
        <f t="shared" si="1236"/>
        <v>0</v>
      </c>
      <c r="AR1073" s="174">
        <f t="shared" si="1236"/>
        <v>0.1</v>
      </c>
      <c r="AS1073" s="174">
        <f t="shared" si="1236"/>
        <v>0</v>
      </c>
      <c r="AT1073" s="174">
        <f t="shared" si="1236"/>
        <v>0</v>
      </c>
      <c r="AU1073" s="174">
        <f t="shared" si="1236"/>
        <v>0</v>
      </c>
      <c r="AV1073" s="175">
        <f t="shared" si="1193"/>
        <v>1</v>
      </c>
      <c r="AW1073" s="176" t="e">
        <f>#REF!/1000</f>
        <v>#REF!</v>
      </c>
      <c r="AX1073" s="176" t="e">
        <f>#REF!/1000</f>
        <v>#REF!</v>
      </c>
      <c r="AY1073" s="176" t="e">
        <f>#REF!/1000</f>
        <v>#REF!</v>
      </c>
      <c r="AZ1073" s="176" t="e">
        <f>#REF!/1000</f>
        <v>#REF!</v>
      </c>
      <c r="BA1073" s="176" t="e">
        <f>#REF!/1000</f>
        <v>#REF!</v>
      </c>
      <c r="BB1073" s="176" t="e">
        <f>#REF!/1000</f>
        <v>#REF!</v>
      </c>
      <c r="BC1073" s="176" t="e">
        <f>#REF!/1000</f>
        <v>#REF!</v>
      </c>
      <c r="BD1073" s="176" t="e">
        <f>#REF!/1000</f>
        <v>#REF!</v>
      </c>
      <c r="BE1073" s="177" t="e">
        <f>#REF!/1000</f>
        <v>#REF!</v>
      </c>
      <c r="BF1073" s="177" t="e">
        <f>#REF!/1000</f>
        <v>#REF!</v>
      </c>
      <c r="BG1073" s="178" t="e">
        <f t="shared" si="1194"/>
        <v>#REF!</v>
      </c>
    </row>
    <row r="1074" ht="16" customHeight="1" spans="1:59">
      <c r="A1074" s="22">
        <v>1068</v>
      </c>
      <c r="B1074" s="39" t="s">
        <v>6944</v>
      </c>
      <c r="C1074" s="68" t="s">
        <v>6945</v>
      </c>
      <c r="D1074" s="22">
        <v>121</v>
      </c>
      <c r="E1074" s="22">
        <v>5</v>
      </c>
      <c r="F1074" s="144">
        <v>83939</v>
      </c>
      <c r="G1074" s="144" t="s">
        <v>3704</v>
      </c>
      <c r="H1074" s="144" t="s">
        <v>3704</v>
      </c>
      <c r="I1074" s="144" t="s">
        <v>5321</v>
      </c>
      <c r="J1074" s="144" t="s">
        <v>5314</v>
      </c>
      <c r="K1074" s="144">
        <f t="shared" si="1184"/>
        <v>3</v>
      </c>
      <c r="L1074" s="157">
        <v>15</v>
      </c>
      <c r="M1074" s="171"/>
      <c r="N1074" s="171">
        <v>0.18</v>
      </c>
      <c r="O1074" s="171">
        <v>0.6</v>
      </c>
      <c r="P1074" s="171"/>
      <c r="Q1074" s="171"/>
      <c r="R1074" s="171">
        <v>0.05</v>
      </c>
      <c r="S1074" s="171">
        <v>0.1</v>
      </c>
      <c r="T1074" s="171">
        <v>0.07</v>
      </c>
      <c r="U1074" s="171"/>
      <c r="V1074" s="171"/>
      <c r="W1074" s="22">
        <v>5</v>
      </c>
      <c r="X1074" s="29">
        <v>229.758</v>
      </c>
      <c r="Y1074" s="29">
        <v>1148.79</v>
      </c>
      <c r="Z1074" s="36">
        <v>487.3</v>
      </c>
      <c r="AA1074" s="36">
        <f t="shared" si="1185"/>
        <v>5</v>
      </c>
      <c r="AB1074" s="29"/>
      <c r="AC1074" s="29" t="e">
        <f t="shared" si="1186"/>
        <v>#REF!</v>
      </c>
      <c r="AD1074" s="29" t="e">
        <f t="shared" si="1187"/>
        <v>#REF!</v>
      </c>
      <c r="AE1074" s="172" t="e">
        <f t="shared" si="1188"/>
        <v>#REF!</v>
      </c>
      <c r="AF1074" s="28"/>
      <c r="AG1074" s="24">
        <v>15</v>
      </c>
      <c r="AH1074" s="173">
        <f t="shared" si="1189"/>
        <v>1</v>
      </c>
      <c r="AI1074" s="173"/>
      <c r="AJ1074" s="173">
        <f t="shared" si="1190"/>
        <v>14</v>
      </c>
      <c r="AK1074" s="134">
        <f t="shared" si="1191"/>
        <v>3</v>
      </c>
      <c r="AL1074" s="174">
        <f t="shared" ref="AL1074:AU1074" si="1237">M1074</f>
        <v>0</v>
      </c>
      <c r="AM1074" s="174">
        <f t="shared" si="1237"/>
        <v>0.18</v>
      </c>
      <c r="AN1074" s="174">
        <f t="shared" si="1237"/>
        <v>0.6</v>
      </c>
      <c r="AO1074" s="174">
        <f t="shared" si="1237"/>
        <v>0</v>
      </c>
      <c r="AP1074" s="174">
        <f t="shared" si="1237"/>
        <v>0</v>
      </c>
      <c r="AQ1074" s="174">
        <f t="shared" si="1237"/>
        <v>0.05</v>
      </c>
      <c r="AR1074" s="174">
        <f t="shared" si="1237"/>
        <v>0.1</v>
      </c>
      <c r="AS1074" s="174">
        <f t="shared" si="1237"/>
        <v>0.07</v>
      </c>
      <c r="AT1074" s="174">
        <f t="shared" si="1237"/>
        <v>0</v>
      </c>
      <c r="AU1074" s="174">
        <f t="shared" si="1237"/>
        <v>0</v>
      </c>
      <c r="AV1074" s="175">
        <f t="shared" si="1193"/>
        <v>1</v>
      </c>
      <c r="AW1074" s="176" t="e">
        <f>#REF!/1000</f>
        <v>#REF!</v>
      </c>
      <c r="AX1074" s="176" t="e">
        <f>#REF!/1000</f>
        <v>#REF!</v>
      </c>
      <c r="AY1074" s="176" t="e">
        <f>#REF!/1000</f>
        <v>#REF!</v>
      </c>
      <c r="AZ1074" s="176" t="e">
        <f>#REF!/1000</f>
        <v>#REF!</v>
      </c>
      <c r="BA1074" s="176" t="e">
        <f>#REF!/1000</f>
        <v>#REF!</v>
      </c>
      <c r="BB1074" s="176" t="e">
        <f>#REF!/1000</f>
        <v>#REF!</v>
      </c>
      <c r="BC1074" s="176" t="e">
        <f>#REF!/1000</f>
        <v>#REF!</v>
      </c>
      <c r="BD1074" s="176" t="e">
        <f>#REF!/1000</f>
        <v>#REF!</v>
      </c>
      <c r="BE1074" s="177" t="e">
        <f>#REF!/1000</f>
        <v>#REF!</v>
      </c>
      <c r="BF1074" s="177" t="e">
        <f>#REF!/1000</f>
        <v>#REF!</v>
      </c>
      <c r="BG1074" s="178" t="e">
        <f t="shared" si="1194"/>
        <v>#REF!</v>
      </c>
    </row>
    <row r="1075" ht="16" customHeight="1" spans="1:59">
      <c r="A1075" s="22">
        <v>1069</v>
      </c>
      <c r="B1075" s="39" t="s">
        <v>6946</v>
      </c>
      <c r="C1075" s="68" t="s">
        <v>6947</v>
      </c>
      <c r="D1075" s="22">
        <v>121</v>
      </c>
      <c r="E1075" s="22">
        <v>40</v>
      </c>
      <c r="F1075" s="144">
        <v>84951</v>
      </c>
      <c r="G1075" s="144" t="s">
        <v>3704</v>
      </c>
      <c r="H1075" s="144" t="s">
        <v>3704</v>
      </c>
      <c r="I1075" s="144" t="s">
        <v>5321</v>
      </c>
      <c r="J1075" s="144" t="s">
        <v>5314</v>
      </c>
      <c r="K1075" s="144">
        <f t="shared" si="1184"/>
        <v>0.05</v>
      </c>
      <c r="L1075" s="157">
        <v>2</v>
      </c>
      <c r="M1075" s="171"/>
      <c r="N1075" s="171">
        <v>0.4</v>
      </c>
      <c r="O1075" s="171">
        <v>0.566666666666667</v>
      </c>
      <c r="P1075" s="171"/>
      <c r="Q1075" s="171"/>
      <c r="R1075" s="171"/>
      <c r="S1075" s="171">
        <v>0.0333333333333333</v>
      </c>
      <c r="T1075" s="171"/>
      <c r="U1075" s="171"/>
      <c r="V1075" s="171"/>
      <c r="W1075" s="22">
        <v>40</v>
      </c>
      <c r="X1075" s="29">
        <v>219.8815</v>
      </c>
      <c r="Y1075" s="29">
        <v>8795.26</v>
      </c>
      <c r="Z1075" s="36">
        <v>3898.4</v>
      </c>
      <c r="AA1075" s="36">
        <f t="shared" si="1185"/>
        <v>40</v>
      </c>
      <c r="AB1075" s="29"/>
      <c r="AC1075" s="29" t="e">
        <f t="shared" si="1186"/>
        <v>#REF!</v>
      </c>
      <c r="AD1075" s="29" t="e">
        <f t="shared" si="1187"/>
        <v>#REF!</v>
      </c>
      <c r="AE1075" s="172" t="e">
        <f t="shared" si="1188"/>
        <v>#REF!</v>
      </c>
      <c r="AF1075" s="28"/>
      <c r="AG1075" s="24">
        <v>0.3</v>
      </c>
      <c r="AH1075" s="173">
        <f t="shared" si="1189"/>
        <v>1</v>
      </c>
      <c r="AI1075" s="173"/>
      <c r="AJ1075" s="173">
        <f t="shared" si="1190"/>
        <v>-0.7</v>
      </c>
      <c r="AK1075" s="134">
        <f t="shared" si="1191"/>
        <v>0.05</v>
      </c>
      <c r="AL1075" s="174">
        <f t="shared" ref="AL1075:AU1075" si="1238">M1075</f>
        <v>0</v>
      </c>
      <c r="AM1075" s="174">
        <f t="shared" si="1238"/>
        <v>0.4</v>
      </c>
      <c r="AN1075" s="174">
        <f t="shared" si="1238"/>
        <v>0.566666666666667</v>
      </c>
      <c r="AO1075" s="174">
        <f t="shared" si="1238"/>
        <v>0</v>
      </c>
      <c r="AP1075" s="174">
        <f t="shared" si="1238"/>
        <v>0</v>
      </c>
      <c r="AQ1075" s="174">
        <f t="shared" si="1238"/>
        <v>0</v>
      </c>
      <c r="AR1075" s="174">
        <f t="shared" si="1238"/>
        <v>0.0333333333333333</v>
      </c>
      <c r="AS1075" s="174">
        <f t="shared" si="1238"/>
        <v>0</v>
      </c>
      <c r="AT1075" s="174">
        <f t="shared" si="1238"/>
        <v>0</v>
      </c>
      <c r="AU1075" s="174">
        <f t="shared" si="1238"/>
        <v>0</v>
      </c>
      <c r="AV1075" s="175">
        <f t="shared" si="1193"/>
        <v>1</v>
      </c>
      <c r="AW1075" s="176" t="e">
        <f>#REF!/1000</f>
        <v>#REF!</v>
      </c>
      <c r="AX1075" s="176" t="e">
        <f>#REF!/1000</f>
        <v>#REF!</v>
      </c>
      <c r="AY1075" s="176" t="e">
        <f>#REF!/1000</f>
        <v>#REF!</v>
      </c>
      <c r="AZ1075" s="176" t="e">
        <f>#REF!/1000</f>
        <v>#REF!</v>
      </c>
      <c r="BA1075" s="176" t="e">
        <f>#REF!/1000</f>
        <v>#REF!</v>
      </c>
      <c r="BB1075" s="176" t="e">
        <f>#REF!/1000</f>
        <v>#REF!</v>
      </c>
      <c r="BC1075" s="176" t="e">
        <f>#REF!/1000</f>
        <v>#REF!</v>
      </c>
      <c r="BD1075" s="176" t="e">
        <f>#REF!/1000</f>
        <v>#REF!</v>
      </c>
      <c r="BE1075" s="177" t="e">
        <f>#REF!/1000</f>
        <v>#REF!</v>
      </c>
      <c r="BF1075" s="177" t="e">
        <f>#REF!/1000</f>
        <v>#REF!</v>
      </c>
      <c r="BG1075" s="178" t="e">
        <f t="shared" si="1194"/>
        <v>#REF!</v>
      </c>
    </row>
    <row r="1076" ht="16" customHeight="1" spans="1:59">
      <c r="A1076" s="22">
        <v>1070</v>
      </c>
      <c r="B1076" s="39" t="s">
        <v>1261</v>
      </c>
      <c r="C1076" s="68" t="s">
        <v>1262</v>
      </c>
      <c r="D1076" s="22">
        <v>130</v>
      </c>
      <c r="E1076" s="22">
        <v>1</v>
      </c>
      <c r="F1076" s="144">
        <v>84059</v>
      </c>
      <c r="G1076" s="144" t="s">
        <v>3704</v>
      </c>
      <c r="H1076" s="144" t="s">
        <v>3704</v>
      </c>
      <c r="I1076" s="144" t="s">
        <v>5321</v>
      </c>
      <c r="J1076" s="144" t="s">
        <v>5314</v>
      </c>
      <c r="K1076" s="144">
        <f t="shared" si="1184"/>
        <v>2</v>
      </c>
      <c r="L1076" s="157">
        <v>2</v>
      </c>
      <c r="M1076" s="171">
        <v>0.5</v>
      </c>
      <c r="N1076" s="171">
        <v>0.05</v>
      </c>
      <c r="O1076" s="171"/>
      <c r="P1076" s="171">
        <v>0.22</v>
      </c>
      <c r="Q1076" s="171"/>
      <c r="R1076" s="171"/>
      <c r="S1076" s="171">
        <v>0.1</v>
      </c>
      <c r="T1076" s="171">
        <v>0.13</v>
      </c>
      <c r="U1076" s="171"/>
      <c r="V1076" s="171"/>
      <c r="W1076" s="22">
        <v>1</v>
      </c>
      <c r="X1076" s="29">
        <v>218.61</v>
      </c>
      <c r="Y1076" s="29">
        <v>218.61</v>
      </c>
      <c r="Z1076" s="36">
        <v>36.52</v>
      </c>
      <c r="AA1076" s="36">
        <f t="shared" si="1185"/>
        <v>1</v>
      </c>
      <c r="AB1076" s="29"/>
      <c r="AC1076" s="29" t="e">
        <f t="shared" si="1186"/>
        <v>#REF!</v>
      </c>
      <c r="AD1076" s="29" t="e">
        <f t="shared" si="1187"/>
        <v>#REF!</v>
      </c>
      <c r="AE1076" s="172" t="e">
        <f t="shared" si="1188"/>
        <v>#REF!</v>
      </c>
      <c r="AF1076" s="28"/>
      <c r="AG1076" s="24">
        <v>5</v>
      </c>
      <c r="AH1076" s="173">
        <f t="shared" si="1189"/>
        <v>1</v>
      </c>
      <c r="AI1076" s="173"/>
      <c r="AJ1076" s="173">
        <f t="shared" si="1190"/>
        <v>4</v>
      </c>
      <c r="AK1076" s="134">
        <f t="shared" si="1191"/>
        <v>2</v>
      </c>
      <c r="AL1076" s="174">
        <f t="shared" ref="AL1076:AU1076" si="1239">M1076</f>
        <v>0.5</v>
      </c>
      <c r="AM1076" s="174">
        <f t="shared" si="1239"/>
        <v>0.05</v>
      </c>
      <c r="AN1076" s="174">
        <f t="shared" si="1239"/>
        <v>0</v>
      </c>
      <c r="AO1076" s="174">
        <f t="shared" si="1239"/>
        <v>0.22</v>
      </c>
      <c r="AP1076" s="174">
        <f t="shared" si="1239"/>
        <v>0</v>
      </c>
      <c r="AQ1076" s="174">
        <f t="shared" si="1239"/>
        <v>0</v>
      </c>
      <c r="AR1076" s="174">
        <f t="shared" si="1239"/>
        <v>0.1</v>
      </c>
      <c r="AS1076" s="174">
        <f t="shared" si="1239"/>
        <v>0.13</v>
      </c>
      <c r="AT1076" s="174">
        <f t="shared" si="1239"/>
        <v>0</v>
      </c>
      <c r="AU1076" s="174">
        <f t="shared" si="1239"/>
        <v>0</v>
      </c>
      <c r="AV1076" s="175">
        <f t="shared" si="1193"/>
        <v>1</v>
      </c>
      <c r="AW1076" s="176" t="e">
        <f>#REF!/1000</f>
        <v>#REF!</v>
      </c>
      <c r="AX1076" s="176" t="e">
        <f>#REF!/1000</f>
        <v>#REF!</v>
      </c>
      <c r="AY1076" s="176" t="e">
        <f>#REF!/1000</f>
        <v>#REF!</v>
      </c>
      <c r="AZ1076" s="176" t="e">
        <f>#REF!/1000</f>
        <v>#REF!</v>
      </c>
      <c r="BA1076" s="176" t="e">
        <f>#REF!/1000</f>
        <v>#REF!</v>
      </c>
      <c r="BB1076" s="176" t="e">
        <f>#REF!/1000</f>
        <v>#REF!</v>
      </c>
      <c r="BC1076" s="176" t="e">
        <f>#REF!/1000</f>
        <v>#REF!</v>
      </c>
      <c r="BD1076" s="176" t="e">
        <f>#REF!/1000</f>
        <v>#REF!</v>
      </c>
      <c r="BE1076" s="177" t="e">
        <f>#REF!/1000</f>
        <v>#REF!</v>
      </c>
      <c r="BF1076" s="177" t="e">
        <f>#REF!/1000</f>
        <v>#REF!</v>
      </c>
      <c r="BG1076" s="178" t="e">
        <f t="shared" si="1194"/>
        <v>#REF!</v>
      </c>
    </row>
    <row r="1077" ht="16" customHeight="1" spans="1:59">
      <c r="A1077" s="22">
        <v>1071</v>
      </c>
      <c r="B1077" s="39" t="s">
        <v>1630</v>
      </c>
      <c r="C1077" s="68" t="s">
        <v>1631</v>
      </c>
      <c r="D1077" s="22">
        <v>121</v>
      </c>
      <c r="E1077" s="22">
        <v>20</v>
      </c>
      <c r="F1077" s="144">
        <v>84933</v>
      </c>
      <c r="G1077" s="144" t="s">
        <v>3704</v>
      </c>
      <c r="H1077" s="144" t="s">
        <v>3704</v>
      </c>
      <c r="I1077" s="144" t="s">
        <v>5321</v>
      </c>
      <c r="J1077" s="144" t="s">
        <v>5314</v>
      </c>
      <c r="K1077" s="144">
        <f t="shared" si="1184"/>
        <v>0.05</v>
      </c>
      <c r="L1077" s="157">
        <v>1</v>
      </c>
      <c r="M1077" s="171"/>
      <c r="N1077" s="171">
        <v>0.4</v>
      </c>
      <c r="O1077" s="171">
        <v>0.566666666666667</v>
      </c>
      <c r="P1077" s="171"/>
      <c r="Q1077" s="171"/>
      <c r="R1077" s="171"/>
      <c r="S1077" s="171">
        <v>0.0333333333333333</v>
      </c>
      <c r="T1077" s="171"/>
      <c r="U1077" s="171"/>
      <c r="V1077" s="171"/>
      <c r="W1077" s="22">
        <v>20</v>
      </c>
      <c r="X1077" s="29">
        <v>212.9325</v>
      </c>
      <c r="Y1077" s="29">
        <v>4258.65</v>
      </c>
      <c r="Z1077" s="36">
        <v>1949.2</v>
      </c>
      <c r="AA1077" s="36">
        <f t="shared" si="1185"/>
        <v>20</v>
      </c>
      <c r="AB1077" s="29"/>
      <c r="AC1077" s="29" t="e">
        <f t="shared" si="1186"/>
        <v>#REF!</v>
      </c>
      <c r="AD1077" s="29" t="e">
        <f t="shared" si="1187"/>
        <v>#REF!</v>
      </c>
      <c r="AE1077" s="172" t="e">
        <f t="shared" si="1188"/>
        <v>#REF!</v>
      </c>
      <c r="AF1077" s="28"/>
      <c r="AG1077" s="24">
        <v>0.3</v>
      </c>
      <c r="AH1077" s="173">
        <f t="shared" si="1189"/>
        <v>1</v>
      </c>
      <c r="AI1077" s="173"/>
      <c r="AJ1077" s="173">
        <f t="shared" si="1190"/>
        <v>-0.7</v>
      </c>
      <c r="AK1077" s="134">
        <f t="shared" si="1191"/>
        <v>0.05</v>
      </c>
      <c r="AL1077" s="174">
        <f t="shared" ref="AL1077:AU1077" si="1240">M1077</f>
        <v>0</v>
      </c>
      <c r="AM1077" s="174">
        <f t="shared" si="1240"/>
        <v>0.4</v>
      </c>
      <c r="AN1077" s="174">
        <f t="shared" si="1240"/>
        <v>0.566666666666667</v>
      </c>
      <c r="AO1077" s="174">
        <f t="shared" si="1240"/>
        <v>0</v>
      </c>
      <c r="AP1077" s="174">
        <f t="shared" si="1240"/>
        <v>0</v>
      </c>
      <c r="AQ1077" s="174">
        <f t="shared" si="1240"/>
        <v>0</v>
      </c>
      <c r="AR1077" s="174">
        <f t="shared" si="1240"/>
        <v>0.0333333333333333</v>
      </c>
      <c r="AS1077" s="174">
        <f t="shared" si="1240"/>
        <v>0</v>
      </c>
      <c r="AT1077" s="174">
        <f t="shared" si="1240"/>
        <v>0</v>
      </c>
      <c r="AU1077" s="174">
        <f t="shared" si="1240"/>
        <v>0</v>
      </c>
      <c r="AV1077" s="175">
        <f t="shared" si="1193"/>
        <v>1</v>
      </c>
      <c r="AW1077" s="176" t="e">
        <f>#REF!/1000</f>
        <v>#REF!</v>
      </c>
      <c r="AX1077" s="176" t="e">
        <f>#REF!/1000</f>
        <v>#REF!</v>
      </c>
      <c r="AY1077" s="176" t="e">
        <f>#REF!/1000</f>
        <v>#REF!</v>
      </c>
      <c r="AZ1077" s="176" t="e">
        <f>#REF!/1000</f>
        <v>#REF!</v>
      </c>
      <c r="BA1077" s="176" t="e">
        <f>#REF!/1000</f>
        <v>#REF!</v>
      </c>
      <c r="BB1077" s="176" t="e">
        <f>#REF!/1000</f>
        <v>#REF!</v>
      </c>
      <c r="BC1077" s="176" t="e">
        <f>#REF!/1000</f>
        <v>#REF!</v>
      </c>
      <c r="BD1077" s="176" t="e">
        <f>#REF!/1000</f>
        <v>#REF!</v>
      </c>
      <c r="BE1077" s="177" t="e">
        <f>#REF!/1000</f>
        <v>#REF!</v>
      </c>
      <c r="BF1077" s="177" t="e">
        <f>#REF!/1000</f>
        <v>#REF!</v>
      </c>
      <c r="BG1077" s="178" t="e">
        <f t="shared" si="1194"/>
        <v>#REF!</v>
      </c>
    </row>
    <row r="1078" ht="16" customHeight="1" spans="1:59">
      <c r="A1078" s="22">
        <v>1072</v>
      </c>
      <c r="B1078" s="39" t="s">
        <v>1666</v>
      </c>
      <c r="C1078" s="68" t="s">
        <v>1667</v>
      </c>
      <c r="D1078" s="22">
        <v>121</v>
      </c>
      <c r="E1078" s="22">
        <v>4</v>
      </c>
      <c r="F1078" s="144">
        <v>84936</v>
      </c>
      <c r="G1078" s="144" t="s">
        <v>3704</v>
      </c>
      <c r="H1078" s="144" t="s">
        <v>3704</v>
      </c>
      <c r="I1078" s="144" t="s">
        <v>5321</v>
      </c>
      <c r="J1078" s="144" t="s">
        <v>5314</v>
      </c>
      <c r="K1078" s="144">
        <f t="shared" si="1184"/>
        <v>0.05</v>
      </c>
      <c r="L1078" s="157">
        <v>0.2</v>
      </c>
      <c r="M1078" s="171"/>
      <c r="N1078" s="171">
        <v>0.4</v>
      </c>
      <c r="O1078" s="171">
        <v>0.566666666666667</v>
      </c>
      <c r="P1078" s="171"/>
      <c r="Q1078" s="171"/>
      <c r="R1078" s="171"/>
      <c r="S1078" s="171">
        <v>0.0333333333333333</v>
      </c>
      <c r="T1078" s="171"/>
      <c r="U1078" s="171"/>
      <c r="V1078" s="171"/>
      <c r="W1078" s="22">
        <v>4</v>
      </c>
      <c r="X1078" s="29">
        <v>212.9125</v>
      </c>
      <c r="Y1078" s="29">
        <v>851.65</v>
      </c>
      <c r="Z1078" s="36">
        <v>389.84</v>
      </c>
      <c r="AA1078" s="36">
        <f t="shared" si="1185"/>
        <v>4</v>
      </c>
      <c r="AB1078" s="29"/>
      <c r="AC1078" s="29" t="e">
        <f t="shared" si="1186"/>
        <v>#REF!</v>
      </c>
      <c r="AD1078" s="29" t="e">
        <f t="shared" si="1187"/>
        <v>#REF!</v>
      </c>
      <c r="AE1078" s="172" t="e">
        <f t="shared" si="1188"/>
        <v>#REF!</v>
      </c>
      <c r="AF1078" s="28"/>
      <c r="AG1078" s="24">
        <v>0.3</v>
      </c>
      <c r="AH1078" s="173">
        <f t="shared" si="1189"/>
        <v>1</v>
      </c>
      <c r="AI1078" s="173"/>
      <c r="AJ1078" s="173">
        <f t="shared" si="1190"/>
        <v>-0.7</v>
      </c>
      <c r="AK1078" s="134">
        <f t="shared" si="1191"/>
        <v>0.05</v>
      </c>
      <c r="AL1078" s="174">
        <f t="shared" ref="AL1078:AU1078" si="1241">M1078</f>
        <v>0</v>
      </c>
      <c r="AM1078" s="174">
        <f t="shared" si="1241"/>
        <v>0.4</v>
      </c>
      <c r="AN1078" s="174">
        <f t="shared" si="1241"/>
        <v>0.566666666666667</v>
      </c>
      <c r="AO1078" s="174">
        <f t="shared" si="1241"/>
        <v>0</v>
      </c>
      <c r="AP1078" s="174">
        <f t="shared" si="1241"/>
        <v>0</v>
      </c>
      <c r="AQ1078" s="174">
        <f t="shared" si="1241"/>
        <v>0</v>
      </c>
      <c r="AR1078" s="174">
        <f t="shared" si="1241"/>
        <v>0.0333333333333333</v>
      </c>
      <c r="AS1078" s="174">
        <f t="shared" si="1241"/>
        <v>0</v>
      </c>
      <c r="AT1078" s="174">
        <f t="shared" si="1241"/>
        <v>0</v>
      </c>
      <c r="AU1078" s="174">
        <f t="shared" si="1241"/>
        <v>0</v>
      </c>
      <c r="AV1078" s="175">
        <f t="shared" si="1193"/>
        <v>1</v>
      </c>
      <c r="AW1078" s="176" t="e">
        <f>#REF!/1000</f>
        <v>#REF!</v>
      </c>
      <c r="AX1078" s="176" t="e">
        <f>#REF!/1000</f>
        <v>#REF!</v>
      </c>
      <c r="AY1078" s="176" t="e">
        <f>#REF!/1000</f>
        <v>#REF!</v>
      </c>
      <c r="AZ1078" s="176" t="e">
        <f>#REF!/1000</f>
        <v>#REF!</v>
      </c>
      <c r="BA1078" s="176" t="e">
        <f>#REF!/1000</f>
        <v>#REF!</v>
      </c>
      <c r="BB1078" s="176" t="e">
        <f>#REF!/1000</f>
        <v>#REF!</v>
      </c>
      <c r="BC1078" s="176" t="e">
        <f>#REF!/1000</f>
        <v>#REF!</v>
      </c>
      <c r="BD1078" s="176" t="e">
        <f>#REF!/1000</f>
        <v>#REF!</v>
      </c>
      <c r="BE1078" s="177" t="e">
        <f>#REF!/1000</f>
        <v>#REF!</v>
      </c>
      <c r="BF1078" s="177" t="e">
        <f>#REF!/1000</f>
        <v>#REF!</v>
      </c>
      <c r="BG1078" s="178" t="e">
        <f t="shared" si="1194"/>
        <v>#REF!</v>
      </c>
    </row>
    <row r="1079" ht="16" customHeight="1" spans="1:59">
      <c r="A1079" s="22">
        <v>1073</v>
      </c>
      <c r="B1079" s="39" t="s">
        <v>6948</v>
      </c>
      <c r="C1079" s="68" t="s">
        <v>6949</v>
      </c>
      <c r="D1079" s="22">
        <v>130</v>
      </c>
      <c r="E1079" s="22">
        <v>1</v>
      </c>
      <c r="F1079" s="144">
        <v>84493</v>
      </c>
      <c r="G1079" s="144" t="s">
        <v>3704</v>
      </c>
      <c r="H1079" s="144" t="s">
        <v>3704</v>
      </c>
      <c r="I1079" s="144" t="s">
        <v>5321</v>
      </c>
      <c r="J1079" s="144" t="s">
        <v>5314</v>
      </c>
      <c r="K1079" s="144">
        <f t="shared" si="1184"/>
        <v>3</v>
      </c>
      <c r="L1079" s="157">
        <v>3</v>
      </c>
      <c r="M1079" s="171">
        <v>0.04</v>
      </c>
      <c r="N1079" s="171">
        <v>0.15</v>
      </c>
      <c r="O1079" s="171">
        <v>0.45</v>
      </c>
      <c r="P1079" s="171">
        <v>0.02</v>
      </c>
      <c r="Q1079" s="171"/>
      <c r="R1079" s="171">
        <v>0.01</v>
      </c>
      <c r="S1079" s="171">
        <v>0.25</v>
      </c>
      <c r="T1079" s="171">
        <v>0.08</v>
      </c>
      <c r="U1079" s="171"/>
      <c r="V1079" s="171"/>
      <c r="W1079" s="22">
        <v>1</v>
      </c>
      <c r="X1079" s="29">
        <v>207.85</v>
      </c>
      <c r="Y1079" s="29">
        <v>207.85</v>
      </c>
      <c r="Z1079" s="36">
        <v>34.4</v>
      </c>
      <c r="AA1079" s="36">
        <f t="shared" si="1185"/>
        <v>1</v>
      </c>
      <c r="AB1079" s="29"/>
      <c r="AC1079" s="29" t="e">
        <f t="shared" si="1186"/>
        <v>#REF!</v>
      </c>
      <c r="AD1079" s="29" t="e">
        <f t="shared" si="1187"/>
        <v>#REF!</v>
      </c>
      <c r="AE1079" s="172" t="e">
        <f t="shared" si="1188"/>
        <v>#REF!</v>
      </c>
      <c r="AF1079" s="28"/>
      <c r="AG1079" s="24">
        <v>3</v>
      </c>
      <c r="AH1079" s="173">
        <f t="shared" si="1189"/>
        <v>1</v>
      </c>
      <c r="AI1079" s="173"/>
      <c r="AJ1079" s="173">
        <f t="shared" si="1190"/>
        <v>2</v>
      </c>
      <c r="AK1079" s="134">
        <f t="shared" si="1191"/>
        <v>3</v>
      </c>
      <c r="AL1079" s="174">
        <f t="shared" ref="AL1079:AU1079" si="1242">M1079</f>
        <v>0.04</v>
      </c>
      <c r="AM1079" s="174">
        <f t="shared" si="1242"/>
        <v>0.15</v>
      </c>
      <c r="AN1079" s="174">
        <f t="shared" si="1242"/>
        <v>0.45</v>
      </c>
      <c r="AO1079" s="174">
        <f t="shared" si="1242"/>
        <v>0.02</v>
      </c>
      <c r="AP1079" s="174">
        <f t="shared" si="1242"/>
        <v>0</v>
      </c>
      <c r="AQ1079" s="174">
        <f t="shared" si="1242"/>
        <v>0.01</v>
      </c>
      <c r="AR1079" s="174">
        <f t="shared" si="1242"/>
        <v>0.25</v>
      </c>
      <c r="AS1079" s="174">
        <f t="shared" si="1242"/>
        <v>0.08</v>
      </c>
      <c r="AT1079" s="174">
        <f t="shared" si="1242"/>
        <v>0</v>
      </c>
      <c r="AU1079" s="174">
        <f t="shared" si="1242"/>
        <v>0</v>
      </c>
      <c r="AV1079" s="175">
        <f t="shared" si="1193"/>
        <v>1</v>
      </c>
      <c r="AW1079" s="176" t="e">
        <f>#REF!/1000</f>
        <v>#REF!</v>
      </c>
      <c r="AX1079" s="176" t="e">
        <f>#REF!/1000</f>
        <v>#REF!</v>
      </c>
      <c r="AY1079" s="176" t="e">
        <f>#REF!/1000</f>
        <v>#REF!</v>
      </c>
      <c r="AZ1079" s="176" t="e">
        <f>#REF!/1000</f>
        <v>#REF!</v>
      </c>
      <c r="BA1079" s="176" t="e">
        <f>#REF!/1000</f>
        <v>#REF!</v>
      </c>
      <c r="BB1079" s="176" t="e">
        <f>#REF!/1000</f>
        <v>#REF!</v>
      </c>
      <c r="BC1079" s="176" t="e">
        <f>#REF!/1000</f>
        <v>#REF!</v>
      </c>
      <c r="BD1079" s="176" t="e">
        <f>#REF!/1000</f>
        <v>#REF!</v>
      </c>
      <c r="BE1079" s="177" t="e">
        <f>#REF!/1000</f>
        <v>#REF!</v>
      </c>
      <c r="BF1079" s="177" t="e">
        <f>#REF!/1000</f>
        <v>#REF!</v>
      </c>
      <c r="BG1079" s="178" t="e">
        <f t="shared" si="1194"/>
        <v>#REF!</v>
      </c>
    </row>
    <row r="1080" ht="16" customHeight="1" spans="1:59">
      <c r="A1080" s="22">
        <v>1074</v>
      </c>
      <c r="B1080" s="39" t="s">
        <v>2192</v>
      </c>
      <c r="C1080" s="68" t="s">
        <v>2193</v>
      </c>
      <c r="D1080" s="22">
        <v>130</v>
      </c>
      <c r="E1080" s="22">
        <v>1</v>
      </c>
      <c r="F1080" s="144">
        <v>84496</v>
      </c>
      <c r="G1080" s="144" t="s">
        <v>3704</v>
      </c>
      <c r="H1080" s="144" t="s">
        <v>3704</v>
      </c>
      <c r="I1080" s="144" t="s">
        <v>5321</v>
      </c>
      <c r="J1080" s="144" t="s">
        <v>5314</v>
      </c>
      <c r="K1080" s="144">
        <f t="shared" si="1184"/>
        <v>3</v>
      </c>
      <c r="L1080" s="157">
        <v>3</v>
      </c>
      <c r="M1080" s="171">
        <v>0.04</v>
      </c>
      <c r="N1080" s="171">
        <v>0.15</v>
      </c>
      <c r="O1080" s="171">
        <v>0.45</v>
      </c>
      <c r="P1080" s="171">
        <v>0.02</v>
      </c>
      <c r="Q1080" s="171"/>
      <c r="R1080" s="171">
        <v>0.01</v>
      </c>
      <c r="S1080" s="171">
        <v>0.25</v>
      </c>
      <c r="T1080" s="171">
        <v>0.08</v>
      </c>
      <c r="U1080" s="171"/>
      <c r="V1080" s="171"/>
      <c r="W1080" s="22">
        <v>1</v>
      </c>
      <c r="X1080" s="29">
        <v>206.83</v>
      </c>
      <c r="Y1080" s="29">
        <v>206.83</v>
      </c>
      <c r="Z1080" s="36">
        <v>35.64</v>
      </c>
      <c r="AA1080" s="36">
        <f t="shared" si="1185"/>
        <v>1</v>
      </c>
      <c r="AB1080" s="29"/>
      <c r="AC1080" s="29" t="e">
        <f t="shared" si="1186"/>
        <v>#REF!</v>
      </c>
      <c r="AD1080" s="29" t="e">
        <f t="shared" si="1187"/>
        <v>#REF!</v>
      </c>
      <c r="AE1080" s="172" t="e">
        <f t="shared" si="1188"/>
        <v>#REF!</v>
      </c>
      <c r="AF1080" s="28"/>
      <c r="AG1080" s="24">
        <v>3</v>
      </c>
      <c r="AH1080" s="173">
        <f t="shared" si="1189"/>
        <v>1</v>
      </c>
      <c r="AI1080" s="173"/>
      <c r="AJ1080" s="173">
        <f t="shared" si="1190"/>
        <v>2</v>
      </c>
      <c r="AK1080" s="134">
        <f t="shared" si="1191"/>
        <v>3</v>
      </c>
      <c r="AL1080" s="174">
        <f t="shared" ref="AL1080:AU1080" si="1243">M1080</f>
        <v>0.04</v>
      </c>
      <c r="AM1080" s="174">
        <f t="shared" si="1243"/>
        <v>0.15</v>
      </c>
      <c r="AN1080" s="174">
        <f t="shared" si="1243"/>
        <v>0.45</v>
      </c>
      <c r="AO1080" s="174">
        <f t="shared" si="1243"/>
        <v>0.02</v>
      </c>
      <c r="AP1080" s="174">
        <f t="shared" si="1243"/>
        <v>0</v>
      </c>
      <c r="AQ1080" s="174">
        <f t="shared" si="1243"/>
        <v>0.01</v>
      </c>
      <c r="AR1080" s="174">
        <f t="shared" si="1243"/>
        <v>0.25</v>
      </c>
      <c r="AS1080" s="174">
        <f t="shared" si="1243"/>
        <v>0.08</v>
      </c>
      <c r="AT1080" s="174">
        <f t="shared" si="1243"/>
        <v>0</v>
      </c>
      <c r="AU1080" s="174">
        <f t="shared" si="1243"/>
        <v>0</v>
      </c>
      <c r="AV1080" s="175">
        <f t="shared" si="1193"/>
        <v>1</v>
      </c>
      <c r="AW1080" s="176" t="e">
        <f>#REF!/1000</f>
        <v>#REF!</v>
      </c>
      <c r="AX1080" s="176" t="e">
        <f>#REF!/1000</f>
        <v>#REF!</v>
      </c>
      <c r="AY1080" s="176" t="e">
        <f>#REF!/1000</f>
        <v>#REF!</v>
      </c>
      <c r="AZ1080" s="176" t="e">
        <f>#REF!/1000</f>
        <v>#REF!</v>
      </c>
      <c r="BA1080" s="176" t="e">
        <f>#REF!/1000</f>
        <v>#REF!</v>
      </c>
      <c r="BB1080" s="176" t="e">
        <f>#REF!/1000</f>
        <v>#REF!</v>
      </c>
      <c r="BC1080" s="176" t="e">
        <f>#REF!/1000</f>
        <v>#REF!</v>
      </c>
      <c r="BD1080" s="176" t="e">
        <f>#REF!/1000</f>
        <v>#REF!</v>
      </c>
      <c r="BE1080" s="177" t="e">
        <f>#REF!/1000</f>
        <v>#REF!</v>
      </c>
      <c r="BF1080" s="177" t="e">
        <f>#REF!/1000</f>
        <v>#REF!</v>
      </c>
      <c r="BG1080" s="178" t="e">
        <f t="shared" si="1194"/>
        <v>#REF!</v>
      </c>
    </row>
    <row r="1081" ht="16" customHeight="1" spans="1:59">
      <c r="A1081" s="22">
        <v>1075</v>
      </c>
      <c r="B1081" s="39" t="s">
        <v>1514</v>
      </c>
      <c r="C1081" s="68" t="s">
        <v>1515</v>
      </c>
      <c r="D1081" s="22">
        <v>130</v>
      </c>
      <c r="E1081" s="22">
        <v>1</v>
      </c>
      <c r="F1081" s="144">
        <v>84046</v>
      </c>
      <c r="G1081" s="144" t="s">
        <v>3704</v>
      </c>
      <c r="H1081" s="144" t="s">
        <v>3704</v>
      </c>
      <c r="I1081" s="144" t="s">
        <v>5321</v>
      </c>
      <c r="J1081" s="144" t="s">
        <v>5314</v>
      </c>
      <c r="K1081" s="144">
        <f t="shared" si="1184"/>
        <v>0.2</v>
      </c>
      <c r="L1081" s="157">
        <v>0.2</v>
      </c>
      <c r="M1081" s="171">
        <v>0.5</v>
      </c>
      <c r="N1081" s="171">
        <v>0.05</v>
      </c>
      <c r="O1081" s="171"/>
      <c r="P1081" s="171">
        <v>0.2</v>
      </c>
      <c r="Q1081" s="171"/>
      <c r="R1081" s="171"/>
      <c r="S1081" s="171">
        <v>0.1</v>
      </c>
      <c r="T1081" s="171">
        <v>0.15</v>
      </c>
      <c r="U1081" s="171"/>
      <c r="V1081" s="171"/>
      <c r="W1081" s="22">
        <v>1</v>
      </c>
      <c r="X1081" s="29">
        <v>201.09</v>
      </c>
      <c r="Y1081" s="29">
        <v>201.09</v>
      </c>
      <c r="Z1081" s="36">
        <v>33.57</v>
      </c>
      <c r="AA1081" s="36">
        <f t="shared" si="1185"/>
        <v>1</v>
      </c>
      <c r="AB1081" s="29"/>
      <c r="AC1081" s="29" t="e">
        <f t="shared" si="1186"/>
        <v>#REF!</v>
      </c>
      <c r="AD1081" s="29" t="e">
        <f t="shared" si="1187"/>
        <v>#REF!</v>
      </c>
      <c r="AE1081" s="172" t="e">
        <f t="shared" si="1188"/>
        <v>#REF!</v>
      </c>
      <c r="AF1081" s="28"/>
      <c r="AG1081" s="24">
        <v>0.2</v>
      </c>
      <c r="AH1081" s="173">
        <f t="shared" si="1189"/>
        <v>1</v>
      </c>
      <c r="AI1081" s="173"/>
      <c r="AJ1081" s="173">
        <f t="shared" si="1190"/>
        <v>-0.8</v>
      </c>
      <c r="AK1081" s="134">
        <f t="shared" si="1191"/>
        <v>0.2</v>
      </c>
      <c r="AL1081" s="174">
        <f t="shared" ref="AL1081:AU1081" si="1244">M1081</f>
        <v>0.5</v>
      </c>
      <c r="AM1081" s="174">
        <f t="shared" si="1244"/>
        <v>0.05</v>
      </c>
      <c r="AN1081" s="174">
        <f t="shared" si="1244"/>
        <v>0</v>
      </c>
      <c r="AO1081" s="174">
        <f t="shared" si="1244"/>
        <v>0.2</v>
      </c>
      <c r="AP1081" s="174">
        <f t="shared" si="1244"/>
        <v>0</v>
      </c>
      <c r="AQ1081" s="174">
        <f t="shared" si="1244"/>
        <v>0</v>
      </c>
      <c r="AR1081" s="174">
        <f t="shared" si="1244"/>
        <v>0.1</v>
      </c>
      <c r="AS1081" s="174">
        <f t="shared" si="1244"/>
        <v>0.15</v>
      </c>
      <c r="AT1081" s="174">
        <f t="shared" si="1244"/>
        <v>0</v>
      </c>
      <c r="AU1081" s="174">
        <f t="shared" si="1244"/>
        <v>0</v>
      </c>
      <c r="AV1081" s="175">
        <f t="shared" si="1193"/>
        <v>1</v>
      </c>
      <c r="AW1081" s="176" t="e">
        <f>#REF!/1000</f>
        <v>#REF!</v>
      </c>
      <c r="AX1081" s="176" t="e">
        <f>#REF!/1000</f>
        <v>#REF!</v>
      </c>
      <c r="AY1081" s="176" t="e">
        <f>#REF!/1000</f>
        <v>#REF!</v>
      </c>
      <c r="AZ1081" s="176" t="e">
        <f>#REF!/1000</f>
        <v>#REF!</v>
      </c>
      <c r="BA1081" s="176" t="e">
        <f>#REF!/1000</f>
        <v>#REF!</v>
      </c>
      <c r="BB1081" s="176" t="e">
        <f>#REF!/1000</f>
        <v>#REF!</v>
      </c>
      <c r="BC1081" s="176" t="e">
        <f>#REF!/1000</f>
        <v>#REF!</v>
      </c>
      <c r="BD1081" s="176" t="e">
        <f>#REF!/1000</f>
        <v>#REF!</v>
      </c>
      <c r="BE1081" s="177" t="e">
        <f>#REF!/1000</f>
        <v>#REF!</v>
      </c>
      <c r="BF1081" s="177" t="e">
        <f>#REF!/1000</f>
        <v>#REF!</v>
      </c>
      <c r="BG1081" s="178" t="e">
        <f t="shared" si="1194"/>
        <v>#REF!</v>
      </c>
    </row>
    <row r="1082" ht="16" customHeight="1" spans="1:59">
      <c r="A1082" s="22">
        <v>1076</v>
      </c>
      <c r="B1082" s="39" t="s">
        <v>6950</v>
      </c>
      <c r="C1082" s="68" t="s">
        <v>6951</v>
      </c>
      <c r="D1082" s="22">
        <v>130</v>
      </c>
      <c r="E1082" s="22">
        <v>1</v>
      </c>
      <c r="F1082" s="144">
        <v>84452</v>
      </c>
      <c r="G1082" s="144" t="s">
        <v>3704</v>
      </c>
      <c r="H1082" s="144" t="s">
        <v>3704</v>
      </c>
      <c r="I1082" s="144" t="s">
        <v>5321</v>
      </c>
      <c r="J1082" s="144" t="s">
        <v>5314</v>
      </c>
      <c r="K1082" s="144">
        <f t="shared" si="1184"/>
        <v>3</v>
      </c>
      <c r="L1082" s="157">
        <v>3</v>
      </c>
      <c r="M1082" s="171">
        <v>0.04</v>
      </c>
      <c r="N1082" s="171">
        <v>0.15</v>
      </c>
      <c r="O1082" s="171">
        <v>0.45</v>
      </c>
      <c r="P1082" s="171">
        <v>0.02</v>
      </c>
      <c r="Q1082" s="171"/>
      <c r="R1082" s="171">
        <v>0.01</v>
      </c>
      <c r="S1082" s="171">
        <v>0.25</v>
      </c>
      <c r="T1082" s="171">
        <v>0.08</v>
      </c>
      <c r="U1082" s="171"/>
      <c r="V1082" s="171"/>
      <c r="W1082" s="22">
        <v>1</v>
      </c>
      <c r="X1082" s="29">
        <v>195.18</v>
      </c>
      <c r="Y1082" s="29">
        <v>195.18</v>
      </c>
      <c r="Z1082" s="36">
        <v>32.59</v>
      </c>
      <c r="AA1082" s="36">
        <f t="shared" si="1185"/>
        <v>1</v>
      </c>
      <c r="AB1082" s="29"/>
      <c r="AC1082" s="29" t="e">
        <f t="shared" si="1186"/>
        <v>#REF!</v>
      </c>
      <c r="AD1082" s="29" t="e">
        <f t="shared" si="1187"/>
        <v>#REF!</v>
      </c>
      <c r="AE1082" s="172" t="e">
        <f t="shared" si="1188"/>
        <v>#REF!</v>
      </c>
      <c r="AF1082" s="28"/>
      <c r="AG1082" s="24">
        <v>3</v>
      </c>
      <c r="AH1082" s="173">
        <f t="shared" si="1189"/>
        <v>1</v>
      </c>
      <c r="AI1082" s="173"/>
      <c r="AJ1082" s="173">
        <f t="shared" si="1190"/>
        <v>2</v>
      </c>
      <c r="AK1082" s="134">
        <f t="shared" si="1191"/>
        <v>3</v>
      </c>
      <c r="AL1082" s="174">
        <f t="shared" ref="AL1082:AU1082" si="1245">M1082</f>
        <v>0.04</v>
      </c>
      <c r="AM1082" s="174">
        <f t="shared" si="1245"/>
        <v>0.15</v>
      </c>
      <c r="AN1082" s="174">
        <f t="shared" si="1245"/>
        <v>0.45</v>
      </c>
      <c r="AO1082" s="174">
        <f t="shared" si="1245"/>
        <v>0.02</v>
      </c>
      <c r="AP1082" s="174">
        <f t="shared" si="1245"/>
        <v>0</v>
      </c>
      <c r="AQ1082" s="174">
        <f t="shared" si="1245"/>
        <v>0.01</v>
      </c>
      <c r="AR1082" s="174">
        <f t="shared" si="1245"/>
        <v>0.25</v>
      </c>
      <c r="AS1082" s="174">
        <f t="shared" si="1245"/>
        <v>0.08</v>
      </c>
      <c r="AT1082" s="174">
        <f t="shared" si="1245"/>
        <v>0</v>
      </c>
      <c r="AU1082" s="174">
        <f t="shared" si="1245"/>
        <v>0</v>
      </c>
      <c r="AV1082" s="175">
        <f t="shared" si="1193"/>
        <v>1</v>
      </c>
      <c r="AW1082" s="176" t="e">
        <f>#REF!/1000</f>
        <v>#REF!</v>
      </c>
      <c r="AX1082" s="176" t="e">
        <f>#REF!/1000</f>
        <v>#REF!</v>
      </c>
      <c r="AY1082" s="176" t="e">
        <f>#REF!/1000</f>
        <v>#REF!</v>
      </c>
      <c r="AZ1082" s="176" t="e">
        <f>#REF!/1000</f>
        <v>#REF!</v>
      </c>
      <c r="BA1082" s="176" t="e">
        <f>#REF!/1000</f>
        <v>#REF!</v>
      </c>
      <c r="BB1082" s="176" t="e">
        <f>#REF!/1000</f>
        <v>#REF!</v>
      </c>
      <c r="BC1082" s="176" t="e">
        <f>#REF!/1000</f>
        <v>#REF!</v>
      </c>
      <c r="BD1082" s="176" t="e">
        <f>#REF!/1000</f>
        <v>#REF!</v>
      </c>
      <c r="BE1082" s="177" t="e">
        <f>#REF!/1000</f>
        <v>#REF!</v>
      </c>
      <c r="BF1082" s="177" t="e">
        <f>#REF!/1000</f>
        <v>#REF!</v>
      </c>
      <c r="BG1082" s="178" t="e">
        <f t="shared" si="1194"/>
        <v>#REF!</v>
      </c>
    </row>
    <row r="1083" ht="16" customHeight="1" spans="1:59">
      <c r="A1083" s="22">
        <v>1077</v>
      </c>
      <c r="B1083" s="39" t="s">
        <v>6952</v>
      </c>
      <c r="C1083" s="68" t="s">
        <v>6953</v>
      </c>
      <c r="D1083" s="22">
        <v>121</v>
      </c>
      <c r="E1083" s="22">
        <v>20</v>
      </c>
      <c r="F1083" s="144">
        <v>84937</v>
      </c>
      <c r="G1083" s="144" t="s">
        <v>3704</v>
      </c>
      <c r="H1083" s="144" t="s">
        <v>3704</v>
      </c>
      <c r="I1083" s="144" t="s">
        <v>5321</v>
      </c>
      <c r="J1083" s="144" t="s">
        <v>5314</v>
      </c>
      <c r="K1083" s="144">
        <f t="shared" si="1184"/>
        <v>0.05</v>
      </c>
      <c r="L1083" s="157">
        <v>1</v>
      </c>
      <c r="M1083" s="171"/>
      <c r="N1083" s="171">
        <v>0.4</v>
      </c>
      <c r="O1083" s="171">
        <v>0.566666666666667</v>
      </c>
      <c r="P1083" s="171"/>
      <c r="Q1083" s="171"/>
      <c r="R1083" s="171"/>
      <c r="S1083" s="171">
        <v>0.0333333333333333</v>
      </c>
      <c r="T1083" s="171"/>
      <c r="U1083" s="171"/>
      <c r="V1083" s="171"/>
      <c r="W1083" s="22">
        <v>20</v>
      </c>
      <c r="X1083" s="29">
        <v>194.505</v>
      </c>
      <c r="Y1083" s="29">
        <v>3890.1</v>
      </c>
      <c r="Z1083" s="36">
        <v>838.2</v>
      </c>
      <c r="AA1083" s="36">
        <f t="shared" si="1185"/>
        <v>20</v>
      </c>
      <c r="AB1083" s="29"/>
      <c r="AC1083" s="29" t="e">
        <f t="shared" si="1186"/>
        <v>#REF!</v>
      </c>
      <c r="AD1083" s="29" t="e">
        <f t="shared" si="1187"/>
        <v>#REF!</v>
      </c>
      <c r="AE1083" s="172" t="e">
        <f t="shared" si="1188"/>
        <v>#REF!</v>
      </c>
      <c r="AF1083" s="28"/>
      <c r="AG1083" s="24">
        <v>0.3</v>
      </c>
      <c r="AH1083" s="173">
        <f t="shared" si="1189"/>
        <v>1</v>
      </c>
      <c r="AI1083" s="173"/>
      <c r="AJ1083" s="173">
        <f t="shared" si="1190"/>
        <v>-0.7</v>
      </c>
      <c r="AK1083" s="134">
        <f t="shared" si="1191"/>
        <v>0.05</v>
      </c>
      <c r="AL1083" s="174">
        <f t="shared" ref="AL1083:AU1083" si="1246">M1083</f>
        <v>0</v>
      </c>
      <c r="AM1083" s="174">
        <f t="shared" si="1246"/>
        <v>0.4</v>
      </c>
      <c r="AN1083" s="174">
        <f t="shared" si="1246"/>
        <v>0.566666666666667</v>
      </c>
      <c r="AO1083" s="174">
        <f t="shared" si="1246"/>
        <v>0</v>
      </c>
      <c r="AP1083" s="174">
        <f t="shared" si="1246"/>
        <v>0</v>
      </c>
      <c r="AQ1083" s="174">
        <f t="shared" si="1246"/>
        <v>0</v>
      </c>
      <c r="AR1083" s="174">
        <f t="shared" si="1246"/>
        <v>0.0333333333333333</v>
      </c>
      <c r="AS1083" s="174">
        <f t="shared" si="1246"/>
        <v>0</v>
      </c>
      <c r="AT1083" s="174">
        <f t="shared" si="1246"/>
        <v>0</v>
      </c>
      <c r="AU1083" s="174">
        <f t="shared" si="1246"/>
        <v>0</v>
      </c>
      <c r="AV1083" s="175">
        <f t="shared" si="1193"/>
        <v>1</v>
      </c>
      <c r="AW1083" s="176" t="e">
        <f>#REF!/1000</f>
        <v>#REF!</v>
      </c>
      <c r="AX1083" s="176" t="e">
        <f>#REF!/1000</f>
        <v>#REF!</v>
      </c>
      <c r="AY1083" s="176" t="e">
        <f>#REF!/1000</f>
        <v>#REF!</v>
      </c>
      <c r="AZ1083" s="176" t="e">
        <f>#REF!/1000</f>
        <v>#REF!</v>
      </c>
      <c r="BA1083" s="176" t="e">
        <f>#REF!/1000</f>
        <v>#REF!</v>
      </c>
      <c r="BB1083" s="176" t="e">
        <f>#REF!/1000</f>
        <v>#REF!</v>
      </c>
      <c r="BC1083" s="176" t="e">
        <f>#REF!/1000</f>
        <v>#REF!</v>
      </c>
      <c r="BD1083" s="176" t="e">
        <f>#REF!/1000</f>
        <v>#REF!</v>
      </c>
      <c r="BE1083" s="177" t="e">
        <f>#REF!/1000</f>
        <v>#REF!</v>
      </c>
      <c r="BF1083" s="177" t="e">
        <f>#REF!/1000</f>
        <v>#REF!</v>
      </c>
      <c r="BG1083" s="178" t="e">
        <f t="shared" si="1194"/>
        <v>#REF!</v>
      </c>
    </row>
    <row r="1084" ht="16" customHeight="1" spans="1:59">
      <c r="A1084" s="22">
        <v>1078</v>
      </c>
      <c r="B1084" s="39" t="s">
        <v>2233</v>
      </c>
      <c r="C1084" s="68" t="s">
        <v>2234</v>
      </c>
      <c r="D1084" s="22">
        <v>130</v>
      </c>
      <c r="E1084" s="22">
        <v>1</v>
      </c>
      <c r="F1084" s="144">
        <v>84494</v>
      </c>
      <c r="G1084" s="144" t="s">
        <v>3704</v>
      </c>
      <c r="H1084" s="144" t="s">
        <v>3704</v>
      </c>
      <c r="I1084" s="144" t="s">
        <v>5321</v>
      </c>
      <c r="J1084" s="144" t="s">
        <v>5314</v>
      </c>
      <c r="K1084" s="144">
        <f t="shared" si="1184"/>
        <v>3</v>
      </c>
      <c r="L1084" s="157">
        <v>3</v>
      </c>
      <c r="M1084" s="171">
        <v>0.04</v>
      </c>
      <c r="N1084" s="171">
        <v>0.15</v>
      </c>
      <c r="O1084" s="171">
        <v>0.45</v>
      </c>
      <c r="P1084" s="171">
        <v>0.02</v>
      </c>
      <c r="Q1084" s="171"/>
      <c r="R1084" s="171">
        <v>0.01</v>
      </c>
      <c r="S1084" s="171">
        <v>0.25</v>
      </c>
      <c r="T1084" s="171">
        <v>0.08</v>
      </c>
      <c r="U1084" s="171"/>
      <c r="V1084" s="171"/>
      <c r="W1084" s="22">
        <v>1</v>
      </c>
      <c r="X1084" s="29">
        <v>189.65</v>
      </c>
      <c r="Y1084" s="29">
        <v>189.65</v>
      </c>
      <c r="Z1084" s="36">
        <v>31.38</v>
      </c>
      <c r="AA1084" s="36">
        <f t="shared" si="1185"/>
        <v>1</v>
      </c>
      <c r="AB1084" s="29"/>
      <c r="AC1084" s="29" t="e">
        <f t="shared" si="1186"/>
        <v>#REF!</v>
      </c>
      <c r="AD1084" s="29" t="e">
        <f t="shared" si="1187"/>
        <v>#REF!</v>
      </c>
      <c r="AE1084" s="172" t="e">
        <f t="shared" si="1188"/>
        <v>#REF!</v>
      </c>
      <c r="AF1084" s="28"/>
      <c r="AG1084" s="24">
        <v>3</v>
      </c>
      <c r="AH1084" s="173">
        <f t="shared" si="1189"/>
        <v>1</v>
      </c>
      <c r="AI1084" s="173"/>
      <c r="AJ1084" s="173">
        <f t="shared" si="1190"/>
        <v>2</v>
      </c>
      <c r="AK1084" s="134">
        <f t="shared" si="1191"/>
        <v>3</v>
      </c>
      <c r="AL1084" s="174">
        <f t="shared" ref="AL1084:AU1084" si="1247">M1084</f>
        <v>0.04</v>
      </c>
      <c r="AM1084" s="174">
        <f t="shared" si="1247"/>
        <v>0.15</v>
      </c>
      <c r="AN1084" s="174">
        <f t="shared" si="1247"/>
        <v>0.45</v>
      </c>
      <c r="AO1084" s="174">
        <f t="shared" si="1247"/>
        <v>0.02</v>
      </c>
      <c r="AP1084" s="174">
        <f t="shared" si="1247"/>
        <v>0</v>
      </c>
      <c r="AQ1084" s="174">
        <f t="shared" si="1247"/>
        <v>0.01</v>
      </c>
      <c r="AR1084" s="174">
        <f t="shared" si="1247"/>
        <v>0.25</v>
      </c>
      <c r="AS1084" s="174">
        <f t="shared" si="1247"/>
        <v>0.08</v>
      </c>
      <c r="AT1084" s="174">
        <f t="shared" si="1247"/>
        <v>0</v>
      </c>
      <c r="AU1084" s="174">
        <f t="shared" si="1247"/>
        <v>0</v>
      </c>
      <c r="AV1084" s="175">
        <f t="shared" si="1193"/>
        <v>1</v>
      </c>
      <c r="AW1084" s="176" t="e">
        <f>#REF!/1000</f>
        <v>#REF!</v>
      </c>
      <c r="AX1084" s="176" t="e">
        <f>#REF!/1000</f>
        <v>#REF!</v>
      </c>
      <c r="AY1084" s="176" t="e">
        <f>#REF!/1000</f>
        <v>#REF!</v>
      </c>
      <c r="AZ1084" s="176" t="e">
        <f>#REF!/1000</f>
        <v>#REF!</v>
      </c>
      <c r="BA1084" s="176" t="e">
        <f>#REF!/1000</f>
        <v>#REF!</v>
      </c>
      <c r="BB1084" s="176" t="e">
        <f>#REF!/1000</f>
        <v>#REF!</v>
      </c>
      <c r="BC1084" s="176" t="e">
        <f>#REF!/1000</f>
        <v>#REF!</v>
      </c>
      <c r="BD1084" s="176" t="e">
        <f>#REF!/1000</f>
        <v>#REF!</v>
      </c>
      <c r="BE1084" s="177" t="e">
        <f>#REF!/1000</f>
        <v>#REF!</v>
      </c>
      <c r="BF1084" s="177" t="e">
        <f>#REF!/1000</f>
        <v>#REF!</v>
      </c>
      <c r="BG1084" s="178" t="e">
        <f t="shared" si="1194"/>
        <v>#REF!</v>
      </c>
    </row>
    <row r="1085" ht="16" customHeight="1" spans="1:59">
      <c r="A1085" s="22">
        <v>1079</v>
      </c>
      <c r="B1085" s="39" t="s">
        <v>2235</v>
      </c>
      <c r="C1085" s="68" t="s">
        <v>2236</v>
      </c>
      <c r="D1085" s="22">
        <v>130</v>
      </c>
      <c r="E1085" s="22">
        <v>1</v>
      </c>
      <c r="F1085" s="144">
        <v>84495</v>
      </c>
      <c r="G1085" s="144" t="s">
        <v>3704</v>
      </c>
      <c r="H1085" s="144" t="s">
        <v>3704</v>
      </c>
      <c r="I1085" s="144" t="s">
        <v>5321</v>
      </c>
      <c r="J1085" s="144" t="s">
        <v>5314</v>
      </c>
      <c r="K1085" s="144">
        <f t="shared" si="1184"/>
        <v>3</v>
      </c>
      <c r="L1085" s="157">
        <v>3</v>
      </c>
      <c r="M1085" s="171">
        <v>0.04</v>
      </c>
      <c r="N1085" s="171">
        <v>0.15</v>
      </c>
      <c r="O1085" s="171">
        <v>0.45</v>
      </c>
      <c r="P1085" s="171">
        <v>0.02</v>
      </c>
      <c r="Q1085" s="171"/>
      <c r="R1085" s="171">
        <v>0.01</v>
      </c>
      <c r="S1085" s="171">
        <v>0.25</v>
      </c>
      <c r="T1085" s="171">
        <v>0.08</v>
      </c>
      <c r="U1085" s="171"/>
      <c r="V1085" s="171"/>
      <c r="W1085" s="22">
        <v>1</v>
      </c>
      <c r="X1085" s="29">
        <v>189.65</v>
      </c>
      <c r="Y1085" s="29">
        <v>189.65</v>
      </c>
      <c r="Z1085" s="36">
        <v>31.61</v>
      </c>
      <c r="AA1085" s="36">
        <f t="shared" si="1185"/>
        <v>1</v>
      </c>
      <c r="AB1085" s="29"/>
      <c r="AC1085" s="29" t="e">
        <f t="shared" si="1186"/>
        <v>#REF!</v>
      </c>
      <c r="AD1085" s="29" t="e">
        <f t="shared" si="1187"/>
        <v>#REF!</v>
      </c>
      <c r="AE1085" s="172" t="e">
        <f t="shared" si="1188"/>
        <v>#REF!</v>
      </c>
      <c r="AF1085" s="28"/>
      <c r="AG1085" s="24">
        <v>3</v>
      </c>
      <c r="AH1085" s="173">
        <f t="shared" si="1189"/>
        <v>1</v>
      </c>
      <c r="AI1085" s="173"/>
      <c r="AJ1085" s="173">
        <f t="shared" si="1190"/>
        <v>2</v>
      </c>
      <c r="AK1085" s="134">
        <f t="shared" si="1191"/>
        <v>3</v>
      </c>
      <c r="AL1085" s="174">
        <f t="shared" ref="AL1085:AU1085" si="1248">M1085</f>
        <v>0.04</v>
      </c>
      <c r="AM1085" s="174">
        <f t="shared" si="1248"/>
        <v>0.15</v>
      </c>
      <c r="AN1085" s="174">
        <f t="shared" si="1248"/>
        <v>0.45</v>
      </c>
      <c r="AO1085" s="174">
        <f t="shared" si="1248"/>
        <v>0.02</v>
      </c>
      <c r="AP1085" s="174">
        <f t="shared" si="1248"/>
        <v>0</v>
      </c>
      <c r="AQ1085" s="174">
        <f t="shared" si="1248"/>
        <v>0.01</v>
      </c>
      <c r="AR1085" s="174">
        <f t="shared" si="1248"/>
        <v>0.25</v>
      </c>
      <c r="AS1085" s="174">
        <f t="shared" si="1248"/>
        <v>0.08</v>
      </c>
      <c r="AT1085" s="174">
        <f t="shared" si="1248"/>
        <v>0</v>
      </c>
      <c r="AU1085" s="174">
        <f t="shared" si="1248"/>
        <v>0</v>
      </c>
      <c r="AV1085" s="175">
        <f t="shared" si="1193"/>
        <v>1</v>
      </c>
      <c r="AW1085" s="176" t="e">
        <f>#REF!/1000</f>
        <v>#REF!</v>
      </c>
      <c r="AX1085" s="176" t="e">
        <f>#REF!/1000</f>
        <v>#REF!</v>
      </c>
      <c r="AY1085" s="176" t="e">
        <f>#REF!/1000</f>
        <v>#REF!</v>
      </c>
      <c r="AZ1085" s="176" t="e">
        <f>#REF!/1000</f>
        <v>#REF!</v>
      </c>
      <c r="BA1085" s="176" t="e">
        <f>#REF!/1000</f>
        <v>#REF!</v>
      </c>
      <c r="BB1085" s="176" t="e">
        <f>#REF!/1000</f>
        <v>#REF!</v>
      </c>
      <c r="BC1085" s="176" t="e">
        <f>#REF!/1000</f>
        <v>#REF!</v>
      </c>
      <c r="BD1085" s="176" t="e">
        <f>#REF!/1000</f>
        <v>#REF!</v>
      </c>
      <c r="BE1085" s="177" t="e">
        <f>#REF!/1000</f>
        <v>#REF!</v>
      </c>
      <c r="BF1085" s="177" t="e">
        <f>#REF!/1000</f>
        <v>#REF!</v>
      </c>
      <c r="BG1085" s="178" t="e">
        <f t="shared" si="1194"/>
        <v>#REF!</v>
      </c>
    </row>
    <row r="1086" ht="16" customHeight="1" spans="1:59">
      <c r="A1086" s="22">
        <v>1080</v>
      </c>
      <c r="B1086" s="39" t="s">
        <v>17</v>
      </c>
      <c r="C1086" s="68" t="s">
        <v>6954</v>
      </c>
      <c r="D1086" s="22">
        <v>130</v>
      </c>
      <c r="E1086" s="22">
        <v>4</v>
      </c>
      <c r="F1086" s="144">
        <v>83992</v>
      </c>
      <c r="G1086" s="144" t="s">
        <v>3704</v>
      </c>
      <c r="H1086" s="144" t="s">
        <v>3704</v>
      </c>
      <c r="I1086" s="144" t="s">
        <v>5321</v>
      </c>
      <c r="J1086" s="144" t="s">
        <v>5314</v>
      </c>
      <c r="K1086" s="144">
        <f t="shared" si="1184"/>
        <v>0.1</v>
      </c>
      <c r="L1086" s="157">
        <v>0.4</v>
      </c>
      <c r="M1086" s="171"/>
      <c r="N1086" s="171">
        <v>0.1</v>
      </c>
      <c r="O1086" s="171">
        <v>0.1</v>
      </c>
      <c r="P1086" s="171"/>
      <c r="Q1086" s="171"/>
      <c r="R1086" s="171">
        <v>0.8</v>
      </c>
      <c r="S1086" s="171"/>
      <c r="T1086" s="171"/>
      <c r="U1086" s="171"/>
      <c r="V1086" s="171"/>
      <c r="W1086" s="22">
        <v>4</v>
      </c>
      <c r="X1086" s="29">
        <v>184.3475</v>
      </c>
      <c r="Y1086" s="29">
        <v>737.39</v>
      </c>
      <c r="Z1086" s="36">
        <v>122</v>
      </c>
      <c r="AA1086" s="36">
        <f t="shared" si="1185"/>
        <v>4</v>
      </c>
      <c r="AB1086" s="29"/>
      <c r="AC1086" s="29" t="e">
        <f t="shared" si="1186"/>
        <v>#REF!</v>
      </c>
      <c r="AD1086" s="29" t="e">
        <f t="shared" si="1187"/>
        <v>#REF!</v>
      </c>
      <c r="AE1086" s="172" t="e">
        <f t="shared" si="1188"/>
        <v>#REF!</v>
      </c>
      <c r="AF1086" s="28"/>
      <c r="AG1086" s="24">
        <v>0.1</v>
      </c>
      <c r="AH1086" s="173">
        <f t="shared" si="1189"/>
        <v>1</v>
      </c>
      <c r="AI1086" s="173"/>
      <c r="AJ1086" s="173">
        <f t="shared" si="1190"/>
        <v>-0.9</v>
      </c>
      <c r="AK1086" s="134">
        <f t="shared" si="1191"/>
        <v>0.1</v>
      </c>
      <c r="AL1086" s="174">
        <f t="shared" ref="AL1086:AU1086" si="1249">M1086</f>
        <v>0</v>
      </c>
      <c r="AM1086" s="174">
        <f t="shared" si="1249"/>
        <v>0.1</v>
      </c>
      <c r="AN1086" s="174">
        <f t="shared" si="1249"/>
        <v>0.1</v>
      </c>
      <c r="AO1086" s="174">
        <f t="shared" si="1249"/>
        <v>0</v>
      </c>
      <c r="AP1086" s="174">
        <f t="shared" si="1249"/>
        <v>0</v>
      </c>
      <c r="AQ1086" s="174">
        <f t="shared" si="1249"/>
        <v>0.8</v>
      </c>
      <c r="AR1086" s="174">
        <f t="shared" si="1249"/>
        <v>0</v>
      </c>
      <c r="AS1086" s="174">
        <f t="shared" si="1249"/>
        <v>0</v>
      </c>
      <c r="AT1086" s="174">
        <f t="shared" si="1249"/>
        <v>0</v>
      </c>
      <c r="AU1086" s="174">
        <f t="shared" si="1249"/>
        <v>0</v>
      </c>
      <c r="AV1086" s="175">
        <f t="shared" si="1193"/>
        <v>1</v>
      </c>
      <c r="AW1086" s="176" t="e">
        <f>#REF!/1000</f>
        <v>#REF!</v>
      </c>
      <c r="AX1086" s="176" t="e">
        <f>#REF!/1000</f>
        <v>#REF!</v>
      </c>
      <c r="AY1086" s="176" t="e">
        <f>#REF!/1000</f>
        <v>#REF!</v>
      </c>
      <c r="AZ1086" s="176" t="e">
        <f>#REF!/1000</f>
        <v>#REF!</v>
      </c>
      <c r="BA1086" s="176" t="e">
        <f>#REF!/1000</f>
        <v>#REF!</v>
      </c>
      <c r="BB1086" s="176" t="e">
        <f>#REF!/1000</f>
        <v>#REF!</v>
      </c>
      <c r="BC1086" s="176" t="e">
        <f>#REF!/1000</f>
        <v>#REF!</v>
      </c>
      <c r="BD1086" s="176" t="e">
        <f>#REF!/1000</f>
        <v>#REF!</v>
      </c>
      <c r="BE1086" s="177" t="e">
        <f>#REF!/1000</f>
        <v>#REF!</v>
      </c>
      <c r="BF1086" s="177" t="e">
        <f>#REF!/1000</f>
        <v>#REF!</v>
      </c>
      <c r="BG1086" s="178" t="e">
        <f t="shared" si="1194"/>
        <v>#REF!</v>
      </c>
    </row>
    <row r="1087" ht="16" customHeight="1" spans="1:59">
      <c r="A1087" s="22">
        <v>1081</v>
      </c>
      <c r="B1087" s="39" t="s">
        <v>2186</v>
      </c>
      <c r="C1087" s="68" t="s">
        <v>2187</v>
      </c>
      <c r="D1087" s="22">
        <v>121</v>
      </c>
      <c r="E1087" s="22">
        <v>38</v>
      </c>
      <c r="F1087" s="144">
        <v>85026</v>
      </c>
      <c r="G1087" s="144" t="s">
        <v>3704</v>
      </c>
      <c r="H1087" s="144" t="s">
        <v>3704</v>
      </c>
      <c r="I1087" s="144" t="s">
        <v>5321</v>
      </c>
      <c r="J1087" s="144" t="s">
        <v>5314</v>
      </c>
      <c r="K1087" s="144">
        <f t="shared" si="1184"/>
        <v>0.0131578947368421</v>
      </c>
      <c r="L1087" s="157">
        <v>0.5</v>
      </c>
      <c r="M1087" s="171"/>
      <c r="N1087" s="171">
        <v>0.5</v>
      </c>
      <c r="O1087" s="171">
        <v>0.3</v>
      </c>
      <c r="P1087" s="171"/>
      <c r="Q1087" s="171"/>
      <c r="R1087" s="171">
        <v>0.14</v>
      </c>
      <c r="S1087" s="171">
        <v>0.06</v>
      </c>
      <c r="T1087" s="171"/>
      <c r="U1087" s="171"/>
      <c r="V1087" s="171"/>
      <c r="W1087" s="22">
        <v>38</v>
      </c>
      <c r="X1087" s="29">
        <v>183.146578947368</v>
      </c>
      <c r="Y1087" s="29">
        <v>6959.57</v>
      </c>
      <c r="Z1087" s="36">
        <v>1598.4</v>
      </c>
      <c r="AA1087" s="36">
        <f t="shared" si="1185"/>
        <v>38</v>
      </c>
      <c r="AB1087" s="29"/>
      <c r="AC1087" s="29" t="e">
        <f t="shared" si="1186"/>
        <v>#REF!</v>
      </c>
      <c r="AD1087" s="29" t="e">
        <f t="shared" si="1187"/>
        <v>#REF!</v>
      </c>
      <c r="AE1087" s="172" t="e">
        <f t="shared" si="1188"/>
        <v>#REF!</v>
      </c>
      <c r="AF1087" s="28"/>
      <c r="AG1087" s="24">
        <v>0.5</v>
      </c>
      <c r="AH1087" s="173">
        <f t="shared" si="1189"/>
        <v>1</v>
      </c>
      <c r="AI1087" s="173"/>
      <c r="AJ1087" s="173">
        <f t="shared" si="1190"/>
        <v>-0.5</v>
      </c>
      <c r="AK1087" s="134">
        <f t="shared" si="1191"/>
        <v>0.0131578947368421</v>
      </c>
      <c r="AL1087" s="174">
        <f t="shared" ref="AL1087:AU1087" si="1250">M1087</f>
        <v>0</v>
      </c>
      <c r="AM1087" s="174">
        <f t="shared" si="1250"/>
        <v>0.5</v>
      </c>
      <c r="AN1087" s="174">
        <f t="shared" si="1250"/>
        <v>0.3</v>
      </c>
      <c r="AO1087" s="174">
        <f t="shared" si="1250"/>
        <v>0</v>
      </c>
      <c r="AP1087" s="174">
        <f t="shared" si="1250"/>
        <v>0</v>
      </c>
      <c r="AQ1087" s="174">
        <f t="shared" si="1250"/>
        <v>0.14</v>
      </c>
      <c r="AR1087" s="174">
        <f t="shared" si="1250"/>
        <v>0.06</v>
      </c>
      <c r="AS1087" s="174">
        <f t="shared" si="1250"/>
        <v>0</v>
      </c>
      <c r="AT1087" s="174">
        <f t="shared" si="1250"/>
        <v>0</v>
      </c>
      <c r="AU1087" s="174">
        <f t="shared" si="1250"/>
        <v>0</v>
      </c>
      <c r="AV1087" s="175">
        <f t="shared" si="1193"/>
        <v>1</v>
      </c>
      <c r="AW1087" s="176" t="e">
        <f>#REF!/1000</f>
        <v>#REF!</v>
      </c>
      <c r="AX1087" s="176" t="e">
        <f>#REF!/1000</f>
        <v>#REF!</v>
      </c>
      <c r="AY1087" s="176" t="e">
        <f>#REF!/1000</f>
        <v>#REF!</v>
      </c>
      <c r="AZ1087" s="176" t="e">
        <f>#REF!/1000</f>
        <v>#REF!</v>
      </c>
      <c r="BA1087" s="176" t="e">
        <f>#REF!/1000</f>
        <v>#REF!</v>
      </c>
      <c r="BB1087" s="176" t="e">
        <f>#REF!/1000</f>
        <v>#REF!</v>
      </c>
      <c r="BC1087" s="176" t="e">
        <f>#REF!/1000</f>
        <v>#REF!</v>
      </c>
      <c r="BD1087" s="176" t="e">
        <f>#REF!/1000</f>
        <v>#REF!</v>
      </c>
      <c r="BE1087" s="177" t="e">
        <f>#REF!/1000</f>
        <v>#REF!</v>
      </c>
      <c r="BF1087" s="177" t="e">
        <f>#REF!/1000</f>
        <v>#REF!</v>
      </c>
      <c r="BG1087" s="178" t="e">
        <f t="shared" si="1194"/>
        <v>#REF!</v>
      </c>
    </row>
    <row r="1088" ht="16" customHeight="1" spans="1:59">
      <c r="A1088" s="22">
        <v>1082</v>
      </c>
      <c r="B1088" s="39" t="s">
        <v>1257</v>
      </c>
      <c r="C1088" s="68" t="s">
        <v>1258</v>
      </c>
      <c r="D1088" s="22">
        <v>130</v>
      </c>
      <c r="E1088" s="22">
        <v>1</v>
      </c>
      <c r="F1088" s="144">
        <v>84050</v>
      </c>
      <c r="G1088" s="144" t="s">
        <v>3704</v>
      </c>
      <c r="H1088" s="144" t="s">
        <v>3704</v>
      </c>
      <c r="I1088" s="144" t="s">
        <v>5321</v>
      </c>
      <c r="J1088" s="144" t="s">
        <v>5314</v>
      </c>
      <c r="K1088" s="144">
        <f t="shared" si="1184"/>
        <v>2</v>
      </c>
      <c r="L1088" s="157">
        <v>2</v>
      </c>
      <c r="M1088" s="171">
        <v>0.5</v>
      </c>
      <c r="N1088" s="171">
        <v>0.05</v>
      </c>
      <c r="O1088" s="171"/>
      <c r="P1088" s="171">
        <v>0.22</v>
      </c>
      <c r="Q1088" s="171"/>
      <c r="R1088" s="171"/>
      <c r="S1088" s="171">
        <v>0.1</v>
      </c>
      <c r="T1088" s="171">
        <v>0.13</v>
      </c>
      <c r="U1088" s="171"/>
      <c r="V1088" s="171"/>
      <c r="W1088" s="22">
        <v>1</v>
      </c>
      <c r="X1088" s="29">
        <v>180.93</v>
      </c>
      <c r="Y1088" s="29">
        <v>180.93</v>
      </c>
      <c r="Z1088" s="36">
        <v>30.02</v>
      </c>
      <c r="AA1088" s="36">
        <f t="shared" si="1185"/>
        <v>1</v>
      </c>
      <c r="AB1088" s="29"/>
      <c r="AC1088" s="29" t="e">
        <f t="shared" si="1186"/>
        <v>#REF!</v>
      </c>
      <c r="AD1088" s="29" t="e">
        <f t="shared" si="1187"/>
        <v>#REF!</v>
      </c>
      <c r="AE1088" s="172" t="e">
        <f t="shared" si="1188"/>
        <v>#REF!</v>
      </c>
      <c r="AF1088" s="28"/>
      <c r="AG1088" s="24">
        <v>5</v>
      </c>
      <c r="AH1088" s="173">
        <f t="shared" si="1189"/>
        <v>1</v>
      </c>
      <c r="AI1088" s="173"/>
      <c r="AJ1088" s="173">
        <f t="shared" si="1190"/>
        <v>4</v>
      </c>
      <c r="AK1088" s="134">
        <f t="shared" si="1191"/>
        <v>2</v>
      </c>
      <c r="AL1088" s="174">
        <f t="shared" ref="AL1088:AU1088" si="1251">M1088</f>
        <v>0.5</v>
      </c>
      <c r="AM1088" s="174">
        <f t="shared" si="1251"/>
        <v>0.05</v>
      </c>
      <c r="AN1088" s="174">
        <f t="shared" si="1251"/>
        <v>0</v>
      </c>
      <c r="AO1088" s="174">
        <f t="shared" si="1251"/>
        <v>0.22</v>
      </c>
      <c r="AP1088" s="174">
        <f t="shared" si="1251"/>
        <v>0</v>
      </c>
      <c r="AQ1088" s="174">
        <f t="shared" si="1251"/>
        <v>0</v>
      </c>
      <c r="AR1088" s="174">
        <f t="shared" si="1251"/>
        <v>0.1</v>
      </c>
      <c r="AS1088" s="174">
        <f t="shared" si="1251"/>
        <v>0.13</v>
      </c>
      <c r="AT1088" s="174">
        <f t="shared" si="1251"/>
        <v>0</v>
      </c>
      <c r="AU1088" s="174">
        <f t="shared" si="1251"/>
        <v>0</v>
      </c>
      <c r="AV1088" s="175">
        <f t="shared" si="1193"/>
        <v>1</v>
      </c>
      <c r="AW1088" s="176" t="e">
        <f>#REF!/1000</f>
        <v>#REF!</v>
      </c>
      <c r="AX1088" s="176" t="e">
        <f>#REF!/1000</f>
        <v>#REF!</v>
      </c>
      <c r="AY1088" s="176" t="e">
        <f>#REF!/1000</f>
        <v>#REF!</v>
      </c>
      <c r="AZ1088" s="176" t="e">
        <f>#REF!/1000</f>
        <v>#REF!</v>
      </c>
      <c r="BA1088" s="176" t="e">
        <f>#REF!/1000</f>
        <v>#REF!</v>
      </c>
      <c r="BB1088" s="176" t="e">
        <f>#REF!/1000</f>
        <v>#REF!</v>
      </c>
      <c r="BC1088" s="176" t="e">
        <f>#REF!/1000</f>
        <v>#REF!</v>
      </c>
      <c r="BD1088" s="176" t="e">
        <f>#REF!/1000</f>
        <v>#REF!</v>
      </c>
      <c r="BE1088" s="177" t="e">
        <f>#REF!/1000</f>
        <v>#REF!</v>
      </c>
      <c r="BF1088" s="177" t="e">
        <f>#REF!/1000</f>
        <v>#REF!</v>
      </c>
      <c r="BG1088" s="178" t="e">
        <f t="shared" si="1194"/>
        <v>#REF!</v>
      </c>
    </row>
    <row r="1089" ht="16" customHeight="1" spans="1:59">
      <c r="A1089" s="22">
        <v>1083</v>
      </c>
      <c r="B1089" s="39" t="s">
        <v>6955</v>
      </c>
      <c r="C1089" s="68" t="s">
        <v>6956</v>
      </c>
      <c r="D1089" s="22">
        <v>121</v>
      </c>
      <c r="E1089" s="22">
        <v>8</v>
      </c>
      <c r="F1089" s="144">
        <v>84962</v>
      </c>
      <c r="G1089" s="144" t="s">
        <v>3704</v>
      </c>
      <c r="H1089" s="144" t="s">
        <v>3704</v>
      </c>
      <c r="I1089" s="144" t="s">
        <v>5321</v>
      </c>
      <c r="J1089" s="144" t="s">
        <v>5314</v>
      </c>
      <c r="K1089" s="144">
        <f t="shared" si="1184"/>
        <v>0.05</v>
      </c>
      <c r="L1089" s="157">
        <v>0.4</v>
      </c>
      <c r="M1089" s="171"/>
      <c r="N1089" s="171">
        <v>0.4</v>
      </c>
      <c r="O1089" s="171">
        <v>0.566666666666667</v>
      </c>
      <c r="P1089" s="171"/>
      <c r="Q1089" s="171"/>
      <c r="R1089" s="171"/>
      <c r="S1089" s="171">
        <v>0.0333333333333333</v>
      </c>
      <c r="T1089" s="171"/>
      <c r="U1089" s="171"/>
      <c r="V1089" s="171"/>
      <c r="W1089" s="22">
        <v>8</v>
      </c>
      <c r="X1089" s="29">
        <v>178.0575</v>
      </c>
      <c r="Y1089" s="29">
        <v>1424.46</v>
      </c>
      <c r="Z1089" s="36">
        <v>311.84</v>
      </c>
      <c r="AA1089" s="36">
        <f t="shared" si="1185"/>
        <v>8</v>
      </c>
      <c r="AB1089" s="29"/>
      <c r="AC1089" s="29" t="e">
        <f t="shared" si="1186"/>
        <v>#REF!</v>
      </c>
      <c r="AD1089" s="29" t="e">
        <f t="shared" si="1187"/>
        <v>#REF!</v>
      </c>
      <c r="AE1089" s="172" t="e">
        <f t="shared" si="1188"/>
        <v>#REF!</v>
      </c>
      <c r="AF1089" s="28"/>
      <c r="AG1089" s="24">
        <v>0.3</v>
      </c>
      <c r="AH1089" s="173">
        <f t="shared" si="1189"/>
        <v>1</v>
      </c>
      <c r="AI1089" s="173"/>
      <c r="AJ1089" s="173">
        <f t="shared" si="1190"/>
        <v>-0.7</v>
      </c>
      <c r="AK1089" s="134">
        <f t="shared" si="1191"/>
        <v>0.05</v>
      </c>
      <c r="AL1089" s="174">
        <f t="shared" ref="AL1089:AU1089" si="1252">M1089</f>
        <v>0</v>
      </c>
      <c r="AM1089" s="174">
        <f t="shared" si="1252"/>
        <v>0.4</v>
      </c>
      <c r="AN1089" s="174">
        <f t="shared" si="1252"/>
        <v>0.566666666666667</v>
      </c>
      <c r="AO1089" s="174">
        <f t="shared" si="1252"/>
        <v>0</v>
      </c>
      <c r="AP1089" s="174">
        <f t="shared" si="1252"/>
        <v>0</v>
      </c>
      <c r="AQ1089" s="174">
        <f t="shared" si="1252"/>
        <v>0</v>
      </c>
      <c r="AR1089" s="174">
        <f t="shared" si="1252"/>
        <v>0.0333333333333333</v>
      </c>
      <c r="AS1089" s="174">
        <f t="shared" si="1252"/>
        <v>0</v>
      </c>
      <c r="AT1089" s="174">
        <f t="shared" si="1252"/>
        <v>0</v>
      </c>
      <c r="AU1089" s="174">
        <f t="shared" si="1252"/>
        <v>0</v>
      </c>
      <c r="AV1089" s="175">
        <f t="shared" si="1193"/>
        <v>1</v>
      </c>
      <c r="AW1089" s="176" t="e">
        <f>#REF!/1000</f>
        <v>#REF!</v>
      </c>
      <c r="AX1089" s="176" t="e">
        <f>#REF!/1000</f>
        <v>#REF!</v>
      </c>
      <c r="AY1089" s="176" t="e">
        <f>#REF!/1000</f>
        <v>#REF!</v>
      </c>
      <c r="AZ1089" s="176" t="e">
        <f>#REF!/1000</f>
        <v>#REF!</v>
      </c>
      <c r="BA1089" s="176" t="e">
        <f>#REF!/1000</f>
        <v>#REF!</v>
      </c>
      <c r="BB1089" s="176" t="e">
        <f>#REF!/1000</f>
        <v>#REF!</v>
      </c>
      <c r="BC1089" s="176" t="e">
        <f>#REF!/1000</f>
        <v>#REF!</v>
      </c>
      <c r="BD1089" s="176" t="e">
        <f>#REF!/1000</f>
        <v>#REF!</v>
      </c>
      <c r="BE1089" s="177" t="e">
        <f>#REF!/1000</f>
        <v>#REF!</v>
      </c>
      <c r="BF1089" s="177" t="e">
        <f>#REF!/1000</f>
        <v>#REF!</v>
      </c>
      <c r="BG1089" s="178" t="e">
        <f t="shared" si="1194"/>
        <v>#REF!</v>
      </c>
    </row>
    <row r="1090" ht="16" customHeight="1" spans="1:59">
      <c r="A1090" s="22">
        <v>1084</v>
      </c>
      <c r="B1090" s="39" t="s">
        <v>6957</v>
      </c>
      <c r="C1090" s="68" t="s">
        <v>6958</v>
      </c>
      <c r="D1090" s="22">
        <v>121</v>
      </c>
      <c r="E1090" s="22">
        <v>20</v>
      </c>
      <c r="F1090" s="144">
        <v>84908</v>
      </c>
      <c r="G1090" s="144" t="s">
        <v>3704</v>
      </c>
      <c r="H1090" s="144" t="s">
        <v>3704</v>
      </c>
      <c r="I1090" s="144" t="s">
        <v>5321</v>
      </c>
      <c r="J1090" s="144" t="s">
        <v>5314</v>
      </c>
      <c r="K1090" s="144">
        <f t="shared" si="1184"/>
        <v>0.02</v>
      </c>
      <c r="L1090" s="157">
        <v>0.4</v>
      </c>
      <c r="M1090" s="171"/>
      <c r="N1090" s="171">
        <v>0.4</v>
      </c>
      <c r="O1090" s="171">
        <v>0.566666666666667</v>
      </c>
      <c r="P1090" s="171"/>
      <c r="Q1090" s="171"/>
      <c r="R1090" s="171"/>
      <c r="S1090" s="171">
        <v>0.0333333333333333</v>
      </c>
      <c r="T1090" s="171"/>
      <c r="U1090" s="171"/>
      <c r="V1090" s="171"/>
      <c r="W1090" s="22">
        <v>20</v>
      </c>
      <c r="X1090" s="29">
        <v>171.477</v>
      </c>
      <c r="Y1090" s="29">
        <v>3429.54</v>
      </c>
      <c r="Z1090" s="36">
        <v>760.2</v>
      </c>
      <c r="AA1090" s="36">
        <f t="shared" si="1185"/>
        <v>20</v>
      </c>
      <c r="AB1090" s="29"/>
      <c r="AC1090" s="29" t="e">
        <f t="shared" si="1186"/>
        <v>#REF!</v>
      </c>
      <c r="AD1090" s="29" t="e">
        <f t="shared" si="1187"/>
        <v>#REF!</v>
      </c>
      <c r="AE1090" s="172" t="e">
        <f t="shared" si="1188"/>
        <v>#REF!</v>
      </c>
      <c r="AF1090" s="28"/>
      <c r="AG1090" s="24">
        <v>0.3</v>
      </c>
      <c r="AH1090" s="173">
        <f t="shared" si="1189"/>
        <v>1</v>
      </c>
      <c r="AI1090" s="173"/>
      <c r="AJ1090" s="173">
        <f t="shared" si="1190"/>
        <v>-0.7</v>
      </c>
      <c r="AK1090" s="134">
        <f t="shared" si="1191"/>
        <v>0.02</v>
      </c>
      <c r="AL1090" s="174">
        <f t="shared" ref="AL1090:AU1090" si="1253">M1090</f>
        <v>0</v>
      </c>
      <c r="AM1090" s="174">
        <f t="shared" si="1253"/>
        <v>0.4</v>
      </c>
      <c r="AN1090" s="174">
        <f t="shared" si="1253"/>
        <v>0.566666666666667</v>
      </c>
      <c r="AO1090" s="174">
        <f t="shared" si="1253"/>
        <v>0</v>
      </c>
      <c r="AP1090" s="174">
        <f t="shared" si="1253"/>
        <v>0</v>
      </c>
      <c r="AQ1090" s="174">
        <f t="shared" si="1253"/>
        <v>0</v>
      </c>
      <c r="AR1090" s="174">
        <f t="shared" si="1253"/>
        <v>0.0333333333333333</v>
      </c>
      <c r="AS1090" s="174">
        <f t="shared" si="1253"/>
        <v>0</v>
      </c>
      <c r="AT1090" s="174">
        <f t="shared" si="1253"/>
        <v>0</v>
      </c>
      <c r="AU1090" s="174">
        <f t="shared" si="1253"/>
        <v>0</v>
      </c>
      <c r="AV1090" s="175">
        <f t="shared" si="1193"/>
        <v>1</v>
      </c>
      <c r="AW1090" s="176" t="e">
        <f>#REF!/1000</f>
        <v>#REF!</v>
      </c>
      <c r="AX1090" s="176" t="e">
        <f>#REF!/1000</f>
        <v>#REF!</v>
      </c>
      <c r="AY1090" s="176" t="e">
        <f>#REF!/1000</f>
        <v>#REF!</v>
      </c>
      <c r="AZ1090" s="176" t="e">
        <f>#REF!/1000</f>
        <v>#REF!</v>
      </c>
      <c r="BA1090" s="176" t="e">
        <f>#REF!/1000</f>
        <v>#REF!</v>
      </c>
      <c r="BB1090" s="176" t="e">
        <f>#REF!/1000</f>
        <v>#REF!</v>
      </c>
      <c r="BC1090" s="176" t="e">
        <f>#REF!/1000</f>
        <v>#REF!</v>
      </c>
      <c r="BD1090" s="176" t="e">
        <f>#REF!/1000</f>
        <v>#REF!</v>
      </c>
      <c r="BE1090" s="177" t="e">
        <f>#REF!/1000</f>
        <v>#REF!</v>
      </c>
      <c r="BF1090" s="177" t="e">
        <f>#REF!/1000</f>
        <v>#REF!</v>
      </c>
      <c r="BG1090" s="178" t="e">
        <f t="shared" si="1194"/>
        <v>#REF!</v>
      </c>
    </row>
    <row r="1091" ht="16" customHeight="1" spans="1:59">
      <c r="A1091" s="22">
        <v>1085</v>
      </c>
      <c r="B1091" s="39" t="s">
        <v>6959</v>
      </c>
      <c r="C1091" s="68" t="s">
        <v>6960</v>
      </c>
      <c r="D1091" s="22">
        <v>121</v>
      </c>
      <c r="E1091" s="22">
        <v>16</v>
      </c>
      <c r="F1091" s="144">
        <v>85027</v>
      </c>
      <c r="G1091" s="144" t="s">
        <v>3704</v>
      </c>
      <c r="H1091" s="144" t="s">
        <v>3704</v>
      </c>
      <c r="I1091" s="144" t="s">
        <v>5321</v>
      </c>
      <c r="J1091" s="144" t="s">
        <v>5314</v>
      </c>
      <c r="K1091" s="144">
        <f t="shared" si="1184"/>
        <v>0.03125</v>
      </c>
      <c r="L1091" s="157">
        <v>0.5</v>
      </c>
      <c r="M1091" s="171"/>
      <c r="N1091" s="171">
        <v>0.5</v>
      </c>
      <c r="O1091" s="171">
        <v>0.3</v>
      </c>
      <c r="P1091" s="171"/>
      <c r="Q1091" s="171"/>
      <c r="R1091" s="171">
        <v>0.14</v>
      </c>
      <c r="S1091" s="171">
        <v>0.06</v>
      </c>
      <c r="T1091" s="171"/>
      <c r="U1091" s="171"/>
      <c r="V1091" s="171"/>
      <c r="W1091" s="22">
        <v>16</v>
      </c>
      <c r="X1091" s="29">
        <v>168.919375</v>
      </c>
      <c r="Y1091" s="29">
        <v>2702.71</v>
      </c>
      <c r="Z1091" s="36">
        <v>592.48</v>
      </c>
      <c r="AA1091" s="36">
        <f t="shared" si="1185"/>
        <v>16</v>
      </c>
      <c r="AB1091" s="29"/>
      <c r="AC1091" s="29" t="e">
        <f t="shared" si="1186"/>
        <v>#REF!</v>
      </c>
      <c r="AD1091" s="29" t="e">
        <f t="shared" si="1187"/>
        <v>#REF!</v>
      </c>
      <c r="AE1091" s="172" t="e">
        <f t="shared" si="1188"/>
        <v>#REF!</v>
      </c>
      <c r="AF1091" s="28"/>
      <c r="AG1091" s="24">
        <v>0.5</v>
      </c>
      <c r="AH1091" s="173">
        <f t="shared" si="1189"/>
        <v>1</v>
      </c>
      <c r="AI1091" s="173"/>
      <c r="AJ1091" s="173">
        <f t="shared" si="1190"/>
        <v>-0.5</v>
      </c>
      <c r="AK1091" s="134">
        <f t="shared" si="1191"/>
        <v>0.03125</v>
      </c>
      <c r="AL1091" s="174">
        <f t="shared" ref="AL1091:AU1091" si="1254">M1091</f>
        <v>0</v>
      </c>
      <c r="AM1091" s="174">
        <f t="shared" si="1254"/>
        <v>0.5</v>
      </c>
      <c r="AN1091" s="174">
        <f t="shared" si="1254"/>
        <v>0.3</v>
      </c>
      <c r="AO1091" s="174">
        <f t="shared" si="1254"/>
        <v>0</v>
      </c>
      <c r="AP1091" s="174">
        <f t="shared" si="1254"/>
        <v>0</v>
      </c>
      <c r="AQ1091" s="174">
        <f t="shared" si="1254"/>
        <v>0.14</v>
      </c>
      <c r="AR1091" s="174">
        <f t="shared" si="1254"/>
        <v>0.06</v>
      </c>
      <c r="AS1091" s="174">
        <f t="shared" si="1254"/>
        <v>0</v>
      </c>
      <c r="AT1091" s="174">
        <f t="shared" si="1254"/>
        <v>0</v>
      </c>
      <c r="AU1091" s="174">
        <f t="shared" si="1254"/>
        <v>0</v>
      </c>
      <c r="AV1091" s="175">
        <f t="shared" si="1193"/>
        <v>1</v>
      </c>
      <c r="AW1091" s="176" t="e">
        <f>#REF!/1000</f>
        <v>#REF!</v>
      </c>
      <c r="AX1091" s="176" t="e">
        <f>#REF!/1000</f>
        <v>#REF!</v>
      </c>
      <c r="AY1091" s="176" t="e">
        <f>#REF!/1000</f>
        <v>#REF!</v>
      </c>
      <c r="AZ1091" s="176" t="e">
        <f>#REF!/1000</f>
        <v>#REF!</v>
      </c>
      <c r="BA1091" s="176" t="e">
        <f>#REF!/1000</f>
        <v>#REF!</v>
      </c>
      <c r="BB1091" s="176" t="e">
        <f>#REF!/1000</f>
        <v>#REF!</v>
      </c>
      <c r="BC1091" s="176" t="e">
        <f>#REF!/1000</f>
        <v>#REF!</v>
      </c>
      <c r="BD1091" s="176" t="e">
        <f>#REF!/1000</f>
        <v>#REF!</v>
      </c>
      <c r="BE1091" s="177" t="e">
        <f>#REF!/1000</f>
        <v>#REF!</v>
      </c>
      <c r="BF1091" s="177" t="e">
        <f>#REF!/1000</f>
        <v>#REF!</v>
      </c>
      <c r="BG1091" s="178" t="e">
        <f t="shared" si="1194"/>
        <v>#REF!</v>
      </c>
    </row>
    <row r="1092" ht="16" customHeight="1" spans="1:59">
      <c r="A1092" s="22">
        <v>1086</v>
      </c>
      <c r="B1092" s="39" t="s">
        <v>6961</v>
      </c>
      <c r="C1092" s="68" t="s">
        <v>6962</v>
      </c>
      <c r="D1092" s="22">
        <v>121</v>
      </c>
      <c r="E1092" s="22">
        <v>24</v>
      </c>
      <c r="F1092" s="144">
        <v>84899</v>
      </c>
      <c r="G1092" s="144" t="s">
        <v>3704</v>
      </c>
      <c r="H1092" s="144" t="s">
        <v>3704</v>
      </c>
      <c r="I1092" s="144" t="s">
        <v>5321</v>
      </c>
      <c r="J1092" s="144" t="s">
        <v>5314</v>
      </c>
      <c r="K1092" s="144">
        <f t="shared" si="1184"/>
        <v>0.3</v>
      </c>
      <c r="L1092" s="157">
        <v>7.2</v>
      </c>
      <c r="M1092" s="171"/>
      <c r="N1092" s="171">
        <v>0.181818181818182</v>
      </c>
      <c r="O1092" s="171">
        <v>0.454545454545455</v>
      </c>
      <c r="P1092" s="171"/>
      <c r="Q1092" s="171"/>
      <c r="R1092" s="171"/>
      <c r="S1092" s="171">
        <v>0.272727272727273</v>
      </c>
      <c r="T1092" s="171">
        <v>0.0909090909090909</v>
      </c>
      <c r="U1092" s="171"/>
      <c r="V1092" s="171"/>
      <c r="W1092" s="22">
        <v>24</v>
      </c>
      <c r="X1092" s="29">
        <v>168.86875</v>
      </c>
      <c r="Y1092" s="29">
        <v>4052.85</v>
      </c>
      <c r="Z1092" s="36">
        <v>888.72</v>
      </c>
      <c r="AA1092" s="36">
        <f t="shared" si="1185"/>
        <v>24</v>
      </c>
      <c r="AB1092" s="29"/>
      <c r="AC1092" s="29" t="e">
        <f t="shared" si="1186"/>
        <v>#REF!</v>
      </c>
      <c r="AD1092" s="29" t="e">
        <f t="shared" si="1187"/>
        <v>#REF!</v>
      </c>
      <c r="AE1092" s="172" t="e">
        <f t="shared" si="1188"/>
        <v>#REF!</v>
      </c>
      <c r="AF1092" s="28"/>
      <c r="AG1092" s="24">
        <v>0.11</v>
      </c>
      <c r="AH1092" s="173">
        <f t="shared" si="1189"/>
        <v>1</v>
      </c>
      <c r="AI1092" s="173">
        <v>0.11</v>
      </c>
      <c r="AJ1092" s="173">
        <f t="shared" si="1190"/>
        <v>-0.890000000000001</v>
      </c>
      <c r="AK1092" s="134">
        <f t="shared" si="1191"/>
        <v>0.3</v>
      </c>
      <c r="AL1092" s="174">
        <f t="shared" ref="AL1092:AU1092" si="1255">M1092</f>
        <v>0</v>
      </c>
      <c r="AM1092" s="174">
        <f t="shared" si="1255"/>
        <v>0.181818181818182</v>
      </c>
      <c r="AN1092" s="174">
        <f t="shared" si="1255"/>
        <v>0.454545454545455</v>
      </c>
      <c r="AO1092" s="174">
        <f t="shared" si="1255"/>
        <v>0</v>
      </c>
      <c r="AP1092" s="174">
        <f t="shared" si="1255"/>
        <v>0</v>
      </c>
      <c r="AQ1092" s="174">
        <f t="shared" si="1255"/>
        <v>0</v>
      </c>
      <c r="AR1092" s="174">
        <f t="shared" si="1255"/>
        <v>0.272727272727273</v>
      </c>
      <c r="AS1092" s="174">
        <f t="shared" si="1255"/>
        <v>0.0909090909090909</v>
      </c>
      <c r="AT1092" s="174">
        <f t="shared" si="1255"/>
        <v>0</v>
      </c>
      <c r="AU1092" s="174">
        <f t="shared" si="1255"/>
        <v>0</v>
      </c>
      <c r="AV1092" s="175">
        <f t="shared" si="1193"/>
        <v>1</v>
      </c>
      <c r="AW1092" s="176" t="e">
        <f>#REF!/1000</f>
        <v>#REF!</v>
      </c>
      <c r="AX1092" s="176" t="e">
        <f>#REF!/1000</f>
        <v>#REF!</v>
      </c>
      <c r="AY1092" s="176" t="e">
        <f>#REF!/1000</f>
        <v>#REF!</v>
      </c>
      <c r="AZ1092" s="176" t="e">
        <f>#REF!/1000</f>
        <v>#REF!</v>
      </c>
      <c r="BA1092" s="176" t="e">
        <f>#REF!/1000</f>
        <v>#REF!</v>
      </c>
      <c r="BB1092" s="176" t="e">
        <f>#REF!/1000</f>
        <v>#REF!</v>
      </c>
      <c r="BC1092" s="176" t="e">
        <f>#REF!/1000</f>
        <v>#REF!</v>
      </c>
      <c r="BD1092" s="176" t="e">
        <f>#REF!/1000</f>
        <v>#REF!</v>
      </c>
      <c r="BE1092" s="177" t="e">
        <f>#REF!/1000</f>
        <v>#REF!</v>
      </c>
      <c r="BF1092" s="177" t="e">
        <f>#REF!/1000</f>
        <v>#REF!</v>
      </c>
      <c r="BG1092" s="178" t="e">
        <f t="shared" si="1194"/>
        <v>#REF!</v>
      </c>
    </row>
    <row r="1093" ht="16" customHeight="1" spans="1:59">
      <c r="A1093" s="22">
        <v>1087</v>
      </c>
      <c r="B1093" s="39" t="s">
        <v>1331</v>
      </c>
      <c r="C1093" s="68" t="s">
        <v>1332</v>
      </c>
      <c r="D1093" s="22">
        <v>130</v>
      </c>
      <c r="E1093" s="22">
        <v>1</v>
      </c>
      <c r="F1093" s="144">
        <v>84492</v>
      </c>
      <c r="G1093" s="144" t="s">
        <v>3704</v>
      </c>
      <c r="H1093" s="144" t="s">
        <v>3704</v>
      </c>
      <c r="I1093" s="144" t="s">
        <v>5321</v>
      </c>
      <c r="J1093" s="144" t="s">
        <v>5314</v>
      </c>
      <c r="K1093" s="144">
        <f t="shared" si="1184"/>
        <v>3</v>
      </c>
      <c r="L1093" s="157">
        <v>3</v>
      </c>
      <c r="M1093" s="171">
        <v>0.04</v>
      </c>
      <c r="N1093" s="171">
        <v>0.15</v>
      </c>
      <c r="O1093" s="171">
        <v>0.45</v>
      </c>
      <c r="P1093" s="171">
        <v>0.02</v>
      </c>
      <c r="Q1093" s="171"/>
      <c r="R1093" s="171">
        <v>0.01</v>
      </c>
      <c r="S1093" s="171">
        <v>0.25</v>
      </c>
      <c r="T1093" s="171">
        <v>0.08</v>
      </c>
      <c r="U1093" s="171"/>
      <c r="V1093" s="171"/>
      <c r="W1093" s="22">
        <v>1</v>
      </c>
      <c r="X1093" s="29">
        <v>166.08</v>
      </c>
      <c r="Y1093" s="29">
        <v>166.08</v>
      </c>
      <c r="Z1093" s="36">
        <v>27.68</v>
      </c>
      <c r="AA1093" s="36">
        <f t="shared" si="1185"/>
        <v>1</v>
      </c>
      <c r="AB1093" s="29"/>
      <c r="AC1093" s="29" t="e">
        <f t="shared" si="1186"/>
        <v>#REF!</v>
      </c>
      <c r="AD1093" s="29" t="e">
        <f t="shared" si="1187"/>
        <v>#REF!</v>
      </c>
      <c r="AE1093" s="172" t="e">
        <f t="shared" si="1188"/>
        <v>#REF!</v>
      </c>
      <c r="AF1093" s="28"/>
      <c r="AG1093" s="24">
        <v>3</v>
      </c>
      <c r="AH1093" s="173">
        <f t="shared" si="1189"/>
        <v>1</v>
      </c>
      <c r="AI1093" s="173"/>
      <c r="AJ1093" s="173">
        <f t="shared" si="1190"/>
        <v>2</v>
      </c>
      <c r="AK1093" s="134">
        <f t="shared" si="1191"/>
        <v>3</v>
      </c>
      <c r="AL1093" s="174">
        <f t="shared" ref="AL1093:AU1093" si="1256">M1093</f>
        <v>0.04</v>
      </c>
      <c r="AM1093" s="174">
        <f t="shared" si="1256"/>
        <v>0.15</v>
      </c>
      <c r="AN1093" s="174">
        <f t="shared" si="1256"/>
        <v>0.45</v>
      </c>
      <c r="AO1093" s="174">
        <f t="shared" si="1256"/>
        <v>0.02</v>
      </c>
      <c r="AP1093" s="174">
        <f t="shared" si="1256"/>
        <v>0</v>
      </c>
      <c r="AQ1093" s="174">
        <f t="shared" si="1256"/>
        <v>0.01</v>
      </c>
      <c r="AR1093" s="174">
        <f t="shared" si="1256"/>
        <v>0.25</v>
      </c>
      <c r="AS1093" s="174">
        <f t="shared" si="1256"/>
        <v>0.08</v>
      </c>
      <c r="AT1093" s="174">
        <f t="shared" si="1256"/>
        <v>0</v>
      </c>
      <c r="AU1093" s="174">
        <f t="shared" si="1256"/>
        <v>0</v>
      </c>
      <c r="AV1093" s="175">
        <f t="shared" si="1193"/>
        <v>1</v>
      </c>
      <c r="AW1093" s="176" t="e">
        <f>#REF!/1000</f>
        <v>#REF!</v>
      </c>
      <c r="AX1093" s="176" t="e">
        <f>#REF!/1000</f>
        <v>#REF!</v>
      </c>
      <c r="AY1093" s="176" t="e">
        <f>#REF!/1000</f>
        <v>#REF!</v>
      </c>
      <c r="AZ1093" s="176" t="e">
        <f>#REF!/1000</f>
        <v>#REF!</v>
      </c>
      <c r="BA1093" s="176" t="e">
        <f>#REF!/1000</f>
        <v>#REF!</v>
      </c>
      <c r="BB1093" s="176" t="e">
        <f>#REF!/1000</f>
        <v>#REF!</v>
      </c>
      <c r="BC1093" s="176" t="e">
        <f>#REF!/1000</f>
        <v>#REF!</v>
      </c>
      <c r="BD1093" s="176" t="e">
        <f>#REF!/1000</f>
        <v>#REF!</v>
      </c>
      <c r="BE1093" s="177" t="e">
        <f>#REF!/1000</f>
        <v>#REF!</v>
      </c>
      <c r="BF1093" s="177" t="e">
        <f>#REF!/1000</f>
        <v>#REF!</v>
      </c>
      <c r="BG1093" s="178" t="e">
        <f t="shared" si="1194"/>
        <v>#REF!</v>
      </c>
    </row>
    <row r="1094" ht="16" customHeight="1" spans="1:59">
      <c r="A1094" s="22">
        <v>1088</v>
      </c>
      <c r="B1094" s="39" t="s">
        <v>6963</v>
      </c>
      <c r="C1094" s="68" t="s">
        <v>6964</v>
      </c>
      <c r="D1094" s="22">
        <v>145</v>
      </c>
      <c r="E1094" s="22">
        <v>1</v>
      </c>
      <c r="F1094" s="144">
        <v>2403314688</v>
      </c>
      <c r="G1094" s="144" t="s">
        <v>3704</v>
      </c>
      <c r="H1094" s="144" t="s">
        <v>3704</v>
      </c>
      <c r="I1094" s="144" t="s">
        <v>5352</v>
      </c>
      <c r="J1094" s="144" t="s">
        <v>5314</v>
      </c>
      <c r="K1094" s="144">
        <f t="shared" si="1184"/>
        <v>3</v>
      </c>
      <c r="L1094" s="157">
        <v>3</v>
      </c>
      <c r="M1094" s="171">
        <v>0.04</v>
      </c>
      <c r="N1094" s="171">
        <v>0.15</v>
      </c>
      <c r="O1094" s="171">
        <v>0.45</v>
      </c>
      <c r="P1094" s="171">
        <v>0.02</v>
      </c>
      <c r="Q1094" s="171"/>
      <c r="R1094" s="171">
        <v>0.01</v>
      </c>
      <c r="S1094" s="171">
        <v>0.25</v>
      </c>
      <c r="T1094" s="171">
        <v>0.08</v>
      </c>
      <c r="U1094" s="171"/>
      <c r="V1094" s="171"/>
      <c r="W1094" s="22">
        <v>1</v>
      </c>
      <c r="X1094" s="29">
        <v>165.73</v>
      </c>
      <c r="Y1094" s="29">
        <v>165.73</v>
      </c>
      <c r="Z1094" s="36">
        <v>37.31</v>
      </c>
      <c r="AA1094" s="36">
        <f t="shared" si="1185"/>
        <v>1</v>
      </c>
      <c r="AB1094" s="29"/>
      <c r="AC1094" s="29" t="e">
        <f t="shared" si="1186"/>
        <v>#REF!</v>
      </c>
      <c r="AD1094" s="29" t="e">
        <f t="shared" si="1187"/>
        <v>#REF!</v>
      </c>
      <c r="AE1094" s="172" t="e">
        <f t="shared" si="1188"/>
        <v>#REF!</v>
      </c>
      <c r="AF1094" s="28"/>
      <c r="AG1094" s="24">
        <v>3</v>
      </c>
      <c r="AH1094" s="173">
        <f t="shared" si="1189"/>
        <v>1</v>
      </c>
      <c r="AI1094" s="173"/>
      <c r="AJ1094" s="173">
        <f t="shared" si="1190"/>
        <v>2</v>
      </c>
      <c r="AK1094" s="134">
        <f t="shared" si="1191"/>
        <v>3</v>
      </c>
      <c r="AL1094" s="174">
        <f t="shared" ref="AL1094:AU1094" si="1257">M1094</f>
        <v>0.04</v>
      </c>
      <c r="AM1094" s="174">
        <f t="shared" si="1257"/>
        <v>0.15</v>
      </c>
      <c r="AN1094" s="174">
        <f t="shared" si="1257"/>
        <v>0.45</v>
      </c>
      <c r="AO1094" s="174">
        <f t="shared" si="1257"/>
        <v>0.02</v>
      </c>
      <c r="AP1094" s="174">
        <f t="shared" si="1257"/>
        <v>0</v>
      </c>
      <c r="AQ1094" s="174">
        <f t="shared" si="1257"/>
        <v>0.01</v>
      </c>
      <c r="AR1094" s="174">
        <f t="shared" si="1257"/>
        <v>0.25</v>
      </c>
      <c r="AS1094" s="174">
        <f t="shared" si="1257"/>
        <v>0.08</v>
      </c>
      <c r="AT1094" s="174">
        <f t="shared" si="1257"/>
        <v>0</v>
      </c>
      <c r="AU1094" s="174">
        <f t="shared" si="1257"/>
        <v>0</v>
      </c>
      <c r="AV1094" s="175">
        <f t="shared" si="1193"/>
        <v>1</v>
      </c>
      <c r="AW1094" s="176" t="e">
        <f>#REF!/1000</f>
        <v>#REF!</v>
      </c>
      <c r="AX1094" s="176" t="e">
        <f>#REF!/1000</f>
        <v>#REF!</v>
      </c>
      <c r="AY1094" s="176" t="e">
        <f>#REF!/1000</f>
        <v>#REF!</v>
      </c>
      <c r="AZ1094" s="176" t="e">
        <f>#REF!/1000</f>
        <v>#REF!</v>
      </c>
      <c r="BA1094" s="176" t="e">
        <f>#REF!/1000</f>
        <v>#REF!</v>
      </c>
      <c r="BB1094" s="176" t="e">
        <f>#REF!/1000</f>
        <v>#REF!</v>
      </c>
      <c r="BC1094" s="176" t="e">
        <f>#REF!/1000</f>
        <v>#REF!</v>
      </c>
      <c r="BD1094" s="176" t="e">
        <f>#REF!/1000</f>
        <v>#REF!</v>
      </c>
      <c r="BE1094" s="177" t="e">
        <f>#REF!/1000</f>
        <v>#REF!</v>
      </c>
      <c r="BF1094" s="177" t="e">
        <f>#REF!/1000</f>
        <v>#REF!</v>
      </c>
      <c r="BG1094" s="178" t="e">
        <f t="shared" si="1194"/>
        <v>#REF!</v>
      </c>
    </row>
    <row r="1095" ht="16" customHeight="1" spans="1:59">
      <c r="A1095" s="22">
        <v>1089</v>
      </c>
      <c r="B1095" s="39" t="s">
        <v>6965</v>
      </c>
      <c r="C1095" s="68" t="s">
        <v>6966</v>
      </c>
      <c r="D1095" s="22">
        <v>121</v>
      </c>
      <c r="E1095" s="22">
        <v>10</v>
      </c>
      <c r="F1095" s="144">
        <v>84961</v>
      </c>
      <c r="G1095" s="144" t="s">
        <v>3704</v>
      </c>
      <c r="H1095" s="144" t="s">
        <v>3704</v>
      </c>
      <c r="I1095" s="144" t="s">
        <v>5321</v>
      </c>
      <c r="J1095" s="144" t="s">
        <v>5314</v>
      </c>
      <c r="K1095" s="144">
        <f t="shared" ref="K1095:K1158" si="1258">L1095/E1095</f>
        <v>0.05</v>
      </c>
      <c r="L1095" s="157">
        <v>0.5</v>
      </c>
      <c r="M1095" s="171"/>
      <c r="N1095" s="171">
        <v>0.4</v>
      </c>
      <c r="O1095" s="171">
        <v>0.566666666666667</v>
      </c>
      <c r="P1095" s="171"/>
      <c r="Q1095" s="171"/>
      <c r="R1095" s="171"/>
      <c r="S1095" s="171">
        <v>0.0333333333333333</v>
      </c>
      <c r="T1095" s="171"/>
      <c r="U1095" s="171"/>
      <c r="V1095" s="171"/>
      <c r="W1095" s="22">
        <v>10</v>
      </c>
      <c r="X1095" s="29">
        <v>158.032</v>
      </c>
      <c r="Y1095" s="29">
        <v>1580.32</v>
      </c>
      <c r="Z1095" s="36">
        <v>360.6</v>
      </c>
      <c r="AA1095" s="36">
        <f t="shared" ref="AA1095:AA1158" si="1259">W1095</f>
        <v>10</v>
      </c>
      <c r="AB1095" s="29"/>
      <c r="AC1095" s="29" t="e">
        <f t="shared" ref="AC1095:AC1158" si="1260">BG1095</f>
        <v>#REF!</v>
      </c>
      <c r="AD1095" s="29" t="e">
        <f t="shared" ref="AD1095:AD1158" si="1261">AC1095-Z1095</f>
        <v>#REF!</v>
      </c>
      <c r="AE1095" s="172" t="e">
        <f t="shared" ref="AE1095:AE1158" si="1262">AD1095/Z1095</f>
        <v>#REF!</v>
      </c>
      <c r="AF1095" s="28"/>
      <c r="AG1095" s="24">
        <v>0.3</v>
      </c>
      <c r="AH1095" s="173">
        <f t="shared" ref="AH1095:AH1158" si="1263">SUM(M1095:T1095)</f>
        <v>1</v>
      </c>
      <c r="AI1095" s="173"/>
      <c r="AJ1095" s="173">
        <f t="shared" ref="AJ1095:AJ1158" si="1264">AG1095-AH1095</f>
        <v>-0.7</v>
      </c>
      <c r="AK1095" s="134">
        <f t="shared" ref="AK1095:AK1158" si="1265">L1095/E1095</f>
        <v>0.05</v>
      </c>
      <c r="AL1095" s="174">
        <f t="shared" ref="AL1095:AU1095" si="1266">M1095</f>
        <v>0</v>
      </c>
      <c r="AM1095" s="174">
        <f t="shared" si="1266"/>
        <v>0.4</v>
      </c>
      <c r="AN1095" s="174">
        <f t="shared" si="1266"/>
        <v>0.566666666666667</v>
      </c>
      <c r="AO1095" s="174">
        <f t="shared" si="1266"/>
        <v>0</v>
      </c>
      <c r="AP1095" s="174">
        <f t="shared" si="1266"/>
        <v>0</v>
      </c>
      <c r="AQ1095" s="174">
        <f t="shared" si="1266"/>
        <v>0</v>
      </c>
      <c r="AR1095" s="174">
        <f t="shared" si="1266"/>
        <v>0.0333333333333333</v>
      </c>
      <c r="AS1095" s="174">
        <f t="shared" si="1266"/>
        <v>0</v>
      </c>
      <c r="AT1095" s="174">
        <f t="shared" si="1266"/>
        <v>0</v>
      </c>
      <c r="AU1095" s="174">
        <f t="shared" si="1266"/>
        <v>0</v>
      </c>
      <c r="AV1095" s="175">
        <f t="shared" ref="AV1095:AV1158" si="1267">SUM(AL1095:AU1095)</f>
        <v>1</v>
      </c>
      <c r="AW1095" s="176" t="e">
        <f>#REF!/1000</f>
        <v>#REF!</v>
      </c>
      <c r="AX1095" s="176" t="e">
        <f>#REF!/1000</f>
        <v>#REF!</v>
      </c>
      <c r="AY1095" s="176" t="e">
        <f>#REF!/1000</f>
        <v>#REF!</v>
      </c>
      <c r="AZ1095" s="176" t="e">
        <f>#REF!/1000</f>
        <v>#REF!</v>
      </c>
      <c r="BA1095" s="176" t="e">
        <f>#REF!/1000</f>
        <v>#REF!</v>
      </c>
      <c r="BB1095" s="176" t="e">
        <f>#REF!/1000</f>
        <v>#REF!</v>
      </c>
      <c r="BC1095" s="176" t="e">
        <f>#REF!/1000</f>
        <v>#REF!</v>
      </c>
      <c r="BD1095" s="176" t="e">
        <f>#REF!/1000</f>
        <v>#REF!</v>
      </c>
      <c r="BE1095" s="177" t="e">
        <f>#REF!/1000</f>
        <v>#REF!</v>
      </c>
      <c r="BF1095" s="177" t="e">
        <f>#REF!/1000</f>
        <v>#REF!</v>
      </c>
      <c r="BG1095" s="178" t="e">
        <f t="shared" ref="BG1095:BG1158" si="1268">ROUND((AL1095*AW1095+AM1095*AX1095+AN1095*AY1095+AO1095*AZ1095+AP1095*BA1095+AQ1095*BB1095+AR1095*BC1095+AS1095*BD1095+AT1095*BE1095+AU1095*BF1095)*L1095,2)</f>
        <v>#REF!</v>
      </c>
    </row>
    <row r="1096" ht="16" customHeight="1" spans="1:59">
      <c r="A1096" s="22">
        <v>1090</v>
      </c>
      <c r="B1096" s="39" t="s">
        <v>1828</v>
      </c>
      <c r="C1096" s="68" t="s">
        <v>1829</v>
      </c>
      <c r="D1096" s="22">
        <v>130</v>
      </c>
      <c r="E1096" s="22">
        <v>1</v>
      </c>
      <c r="F1096" s="144">
        <v>84095</v>
      </c>
      <c r="G1096" s="144" t="s">
        <v>3704</v>
      </c>
      <c r="H1096" s="144" t="s">
        <v>3704</v>
      </c>
      <c r="I1096" s="144" t="s">
        <v>5321</v>
      </c>
      <c r="J1096" s="144" t="s">
        <v>5314</v>
      </c>
      <c r="K1096" s="144">
        <f t="shared" si="1258"/>
        <v>0.5</v>
      </c>
      <c r="L1096" s="157">
        <v>0.5</v>
      </c>
      <c r="M1096" s="171">
        <v>0.48</v>
      </c>
      <c r="N1096" s="171">
        <v>0.06</v>
      </c>
      <c r="O1096" s="171"/>
      <c r="P1096" s="171">
        <v>0.22</v>
      </c>
      <c r="Q1096" s="171"/>
      <c r="R1096" s="171"/>
      <c r="S1096" s="171">
        <v>0.1</v>
      </c>
      <c r="T1096" s="171">
        <v>0.14</v>
      </c>
      <c r="U1096" s="171"/>
      <c r="V1096" s="171"/>
      <c r="W1096" s="22">
        <v>1</v>
      </c>
      <c r="X1096" s="29">
        <v>156.46</v>
      </c>
      <c r="Y1096" s="29">
        <v>156.46</v>
      </c>
      <c r="Z1096" s="36">
        <v>30.8</v>
      </c>
      <c r="AA1096" s="36">
        <f t="shared" si="1259"/>
        <v>1</v>
      </c>
      <c r="AB1096" s="29"/>
      <c r="AC1096" s="29" t="e">
        <f t="shared" si="1260"/>
        <v>#REF!</v>
      </c>
      <c r="AD1096" s="29" t="e">
        <f t="shared" si="1261"/>
        <v>#REF!</v>
      </c>
      <c r="AE1096" s="172" t="e">
        <f t="shared" si="1262"/>
        <v>#REF!</v>
      </c>
      <c r="AF1096" s="28"/>
      <c r="AG1096" s="24">
        <v>0.5</v>
      </c>
      <c r="AH1096" s="173">
        <f t="shared" si="1263"/>
        <v>1</v>
      </c>
      <c r="AI1096" s="173"/>
      <c r="AJ1096" s="173">
        <f t="shared" si="1264"/>
        <v>-0.5</v>
      </c>
      <c r="AK1096" s="134">
        <f t="shared" si="1265"/>
        <v>0.5</v>
      </c>
      <c r="AL1096" s="174">
        <f t="shared" ref="AL1096:AU1096" si="1269">M1096</f>
        <v>0.48</v>
      </c>
      <c r="AM1096" s="174">
        <f t="shared" si="1269"/>
        <v>0.06</v>
      </c>
      <c r="AN1096" s="174">
        <f t="shared" si="1269"/>
        <v>0</v>
      </c>
      <c r="AO1096" s="174">
        <f t="shared" si="1269"/>
        <v>0.22</v>
      </c>
      <c r="AP1096" s="174">
        <f t="shared" si="1269"/>
        <v>0</v>
      </c>
      <c r="AQ1096" s="174">
        <f t="shared" si="1269"/>
        <v>0</v>
      </c>
      <c r="AR1096" s="174">
        <f t="shared" si="1269"/>
        <v>0.1</v>
      </c>
      <c r="AS1096" s="174">
        <f t="shared" si="1269"/>
        <v>0.14</v>
      </c>
      <c r="AT1096" s="174">
        <f t="shared" si="1269"/>
        <v>0</v>
      </c>
      <c r="AU1096" s="174">
        <f t="shared" si="1269"/>
        <v>0</v>
      </c>
      <c r="AV1096" s="175">
        <f t="shared" si="1267"/>
        <v>1</v>
      </c>
      <c r="AW1096" s="176" t="e">
        <f>#REF!/1000</f>
        <v>#REF!</v>
      </c>
      <c r="AX1096" s="176" t="e">
        <f>#REF!/1000</f>
        <v>#REF!</v>
      </c>
      <c r="AY1096" s="176" t="e">
        <f>#REF!/1000</f>
        <v>#REF!</v>
      </c>
      <c r="AZ1096" s="176" t="e">
        <f>#REF!/1000</f>
        <v>#REF!</v>
      </c>
      <c r="BA1096" s="176" t="e">
        <f>#REF!/1000</f>
        <v>#REF!</v>
      </c>
      <c r="BB1096" s="176" t="e">
        <f>#REF!/1000</f>
        <v>#REF!</v>
      </c>
      <c r="BC1096" s="176" t="e">
        <f>#REF!/1000</f>
        <v>#REF!</v>
      </c>
      <c r="BD1096" s="176" t="e">
        <f>#REF!/1000</f>
        <v>#REF!</v>
      </c>
      <c r="BE1096" s="177" t="e">
        <f>#REF!/1000</f>
        <v>#REF!</v>
      </c>
      <c r="BF1096" s="177" t="e">
        <f>#REF!/1000</f>
        <v>#REF!</v>
      </c>
      <c r="BG1096" s="178" t="e">
        <f t="shared" si="1268"/>
        <v>#REF!</v>
      </c>
    </row>
    <row r="1097" ht="16" customHeight="1" spans="1:59">
      <c r="A1097" s="22">
        <v>1091</v>
      </c>
      <c r="B1097" s="39" t="s">
        <v>6967</v>
      </c>
      <c r="C1097" s="68" t="s">
        <v>6968</v>
      </c>
      <c r="D1097" s="22">
        <v>121</v>
      </c>
      <c r="E1097" s="22">
        <v>16</v>
      </c>
      <c r="F1097" s="144">
        <v>84954</v>
      </c>
      <c r="G1097" s="144" t="s">
        <v>3704</v>
      </c>
      <c r="H1097" s="144" t="s">
        <v>3704</v>
      </c>
      <c r="I1097" s="144" t="s">
        <v>5321</v>
      </c>
      <c r="J1097" s="144" t="s">
        <v>5314</v>
      </c>
      <c r="K1097" s="144">
        <f t="shared" si="1258"/>
        <v>0.05</v>
      </c>
      <c r="L1097" s="157">
        <v>0.8</v>
      </c>
      <c r="M1097" s="171"/>
      <c r="N1097" s="171">
        <v>0.4</v>
      </c>
      <c r="O1097" s="171">
        <v>0.566666666666667</v>
      </c>
      <c r="P1097" s="171"/>
      <c r="Q1097" s="171"/>
      <c r="R1097" s="171"/>
      <c r="S1097" s="171">
        <v>0.0333333333333333</v>
      </c>
      <c r="T1097" s="171"/>
      <c r="U1097" s="171"/>
      <c r="V1097" s="171"/>
      <c r="W1097" s="22">
        <v>16</v>
      </c>
      <c r="X1097" s="29">
        <v>151.04375</v>
      </c>
      <c r="Y1097" s="29">
        <v>2416.7</v>
      </c>
      <c r="Z1097" s="36">
        <v>561.44</v>
      </c>
      <c r="AA1097" s="36">
        <f t="shared" si="1259"/>
        <v>16</v>
      </c>
      <c r="AB1097" s="29"/>
      <c r="AC1097" s="29" t="e">
        <f t="shared" si="1260"/>
        <v>#REF!</v>
      </c>
      <c r="AD1097" s="29" t="e">
        <f t="shared" si="1261"/>
        <v>#REF!</v>
      </c>
      <c r="AE1097" s="172" t="e">
        <f t="shared" si="1262"/>
        <v>#REF!</v>
      </c>
      <c r="AF1097" s="28"/>
      <c r="AG1097" s="24">
        <v>0.3</v>
      </c>
      <c r="AH1097" s="173">
        <f t="shared" si="1263"/>
        <v>1</v>
      </c>
      <c r="AI1097" s="173"/>
      <c r="AJ1097" s="173">
        <f t="shared" si="1264"/>
        <v>-0.7</v>
      </c>
      <c r="AK1097" s="134">
        <f t="shared" si="1265"/>
        <v>0.05</v>
      </c>
      <c r="AL1097" s="174">
        <f t="shared" ref="AL1097:AU1097" si="1270">M1097</f>
        <v>0</v>
      </c>
      <c r="AM1097" s="174">
        <f t="shared" si="1270"/>
        <v>0.4</v>
      </c>
      <c r="AN1097" s="174">
        <f t="shared" si="1270"/>
        <v>0.566666666666667</v>
      </c>
      <c r="AO1097" s="174">
        <f t="shared" si="1270"/>
        <v>0</v>
      </c>
      <c r="AP1097" s="174">
        <f t="shared" si="1270"/>
        <v>0</v>
      </c>
      <c r="AQ1097" s="174">
        <f t="shared" si="1270"/>
        <v>0</v>
      </c>
      <c r="AR1097" s="174">
        <f t="shared" si="1270"/>
        <v>0.0333333333333333</v>
      </c>
      <c r="AS1097" s="174">
        <f t="shared" si="1270"/>
        <v>0</v>
      </c>
      <c r="AT1097" s="174">
        <f t="shared" si="1270"/>
        <v>0</v>
      </c>
      <c r="AU1097" s="174">
        <f t="shared" si="1270"/>
        <v>0</v>
      </c>
      <c r="AV1097" s="175">
        <f t="shared" si="1267"/>
        <v>1</v>
      </c>
      <c r="AW1097" s="176" t="e">
        <f>#REF!/1000</f>
        <v>#REF!</v>
      </c>
      <c r="AX1097" s="176" t="e">
        <f>#REF!/1000</f>
        <v>#REF!</v>
      </c>
      <c r="AY1097" s="176" t="e">
        <f>#REF!/1000</f>
        <v>#REF!</v>
      </c>
      <c r="AZ1097" s="176" t="e">
        <f>#REF!/1000</f>
        <v>#REF!</v>
      </c>
      <c r="BA1097" s="176" t="e">
        <f>#REF!/1000</f>
        <v>#REF!</v>
      </c>
      <c r="BB1097" s="176" t="e">
        <f>#REF!/1000</f>
        <v>#REF!</v>
      </c>
      <c r="BC1097" s="176" t="e">
        <f>#REF!/1000</f>
        <v>#REF!</v>
      </c>
      <c r="BD1097" s="176" t="e">
        <f>#REF!/1000</f>
        <v>#REF!</v>
      </c>
      <c r="BE1097" s="177" t="e">
        <f>#REF!/1000</f>
        <v>#REF!</v>
      </c>
      <c r="BF1097" s="177" t="e">
        <f>#REF!/1000</f>
        <v>#REF!</v>
      </c>
      <c r="BG1097" s="178" t="e">
        <f t="shared" si="1268"/>
        <v>#REF!</v>
      </c>
    </row>
    <row r="1098" ht="16" customHeight="1" spans="1:59">
      <c r="A1098" s="22">
        <v>1092</v>
      </c>
      <c r="B1098" s="39" t="s">
        <v>6969</v>
      </c>
      <c r="C1098" s="68" t="s">
        <v>6970</v>
      </c>
      <c r="D1098" s="22">
        <v>121</v>
      </c>
      <c r="E1098" s="22">
        <v>12</v>
      </c>
      <c r="F1098" s="144">
        <v>84941</v>
      </c>
      <c r="G1098" s="144" t="s">
        <v>3704</v>
      </c>
      <c r="H1098" s="144" t="s">
        <v>3704</v>
      </c>
      <c r="I1098" s="144" t="s">
        <v>5321</v>
      </c>
      <c r="J1098" s="144" t="s">
        <v>5314</v>
      </c>
      <c r="K1098" s="144">
        <f t="shared" si="1258"/>
        <v>0.05</v>
      </c>
      <c r="L1098" s="157">
        <v>0.6</v>
      </c>
      <c r="M1098" s="171"/>
      <c r="N1098" s="171">
        <v>0.4</v>
      </c>
      <c r="O1098" s="171">
        <v>0.566666666666667</v>
      </c>
      <c r="P1098" s="171"/>
      <c r="Q1098" s="171"/>
      <c r="R1098" s="171"/>
      <c r="S1098" s="171">
        <v>0.0333333333333333</v>
      </c>
      <c r="T1098" s="171"/>
      <c r="U1098" s="171"/>
      <c r="V1098" s="171"/>
      <c r="W1098" s="22">
        <v>12</v>
      </c>
      <c r="X1098" s="29">
        <v>149.0975</v>
      </c>
      <c r="Y1098" s="29">
        <v>1789.17</v>
      </c>
      <c r="Z1098" s="36">
        <v>409.32</v>
      </c>
      <c r="AA1098" s="36">
        <f t="shared" si="1259"/>
        <v>12</v>
      </c>
      <c r="AB1098" s="29"/>
      <c r="AC1098" s="29" t="e">
        <f t="shared" si="1260"/>
        <v>#REF!</v>
      </c>
      <c r="AD1098" s="29" t="e">
        <f t="shared" si="1261"/>
        <v>#REF!</v>
      </c>
      <c r="AE1098" s="172" t="e">
        <f t="shared" si="1262"/>
        <v>#REF!</v>
      </c>
      <c r="AF1098" s="28"/>
      <c r="AG1098" s="24">
        <v>0.3</v>
      </c>
      <c r="AH1098" s="173">
        <f t="shared" si="1263"/>
        <v>1</v>
      </c>
      <c r="AI1098" s="173"/>
      <c r="AJ1098" s="173">
        <f t="shared" si="1264"/>
        <v>-0.7</v>
      </c>
      <c r="AK1098" s="134">
        <f t="shared" si="1265"/>
        <v>0.05</v>
      </c>
      <c r="AL1098" s="174">
        <f t="shared" ref="AL1098:AU1098" si="1271">M1098</f>
        <v>0</v>
      </c>
      <c r="AM1098" s="174">
        <f t="shared" si="1271"/>
        <v>0.4</v>
      </c>
      <c r="AN1098" s="174">
        <f t="shared" si="1271"/>
        <v>0.566666666666667</v>
      </c>
      <c r="AO1098" s="174">
        <f t="shared" si="1271"/>
        <v>0</v>
      </c>
      <c r="AP1098" s="174">
        <f t="shared" si="1271"/>
        <v>0</v>
      </c>
      <c r="AQ1098" s="174">
        <f t="shared" si="1271"/>
        <v>0</v>
      </c>
      <c r="AR1098" s="174">
        <f t="shared" si="1271"/>
        <v>0.0333333333333333</v>
      </c>
      <c r="AS1098" s="174">
        <f t="shared" si="1271"/>
        <v>0</v>
      </c>
      <c r="AT1098" s="174">
        <f t="shared" si="1271"/>
        <v>0</v>
      </c>
      <c r="AU1098" s="174">
        <f t="shared" si="1271"/>
        <v>0</v>
      </c>
      <c r="AV1098" s="175">
        <f t="shared" si="1267"/>
        <v>1</v>
      </c>
      <c r="AW1098" s="176" t="e">
        <f>#REF!/1000</f>
        <v>#REF!</v>
      </c>
      <c r="AX1098" s="176" t="e">
        <f>#REF!/1000</f>
        <v>#REF!</v>
      </c>
      <c r="AY1098" s="176" t="e">
        <f>#REF!/1000</f>
        <v>#REF!</v>
      </c>
      <c r="AZ1098" s="176" t="e">
        <f>#REF!/1000</f>
        <v>#REF!</v>
      </c>
      <c r="BA1098" s="176" t="e">
        <f>#REF!/1000</f>
        <v>#REF!</v>
      </c>
      <c r="BB1098" s="176" t="e">
        <f>#REF!/1000</f>
        <v>#REF!</v>
      </c>
      <c r="BC1098" s="176" t="e">
        <f>#REF!/1000</f>
        <v>#REF!</v>
      </c>
      <c r="BD1098" s="176" t="e">
        <f>#REF!/1000</f>
        <v>#REF!</v>
      </c>
      <c r="BE1098" s="177" t="e">
        <f>#REF!/1000</f>
        <v>#REF!</v>
      </c>
      <c r="BF1098" s="177" t="e">
        <f>#REF!/1000</f>
        <v>#REF!</v>
      </c>
      <c r="BG1098" s="178" t="e">
        <f t="shared" si="1268"/>
        <v>#REF!</v>
      </c>
    </row>
    <row r="1099" ht="16" customHeight="1" spans="1:59">
      <c r="A1099" s="22">
        <v>1093</v>
      </c>
      <c r="B1099" s="39" t="s">
        <v>611</v>
      </c>
      <c r="C1099" s="68" t="s">
        <v>1467</v>
      </c>
      <c r="D1099" s="22">
        <v>163</v>
      </c>
      <c r="E1099" s="22">
        <v>6</v>
      </c>
      <c r="F1099" s="144">
        <v>84198</v>
      </c>
      <c r="G1099" s="144" t="s">
        <v>3704</v>
      </c>
      <c r="H1099" s="144" t="s">
        <v>3704</v>
      </c>
      <c r="I1099" s="144" t="s">
        <v>5321</v>
      </c>
      <c r="J1099" s="144" t="s">
        <v>5314</v>
      </c>
      <c r="K1099" s="144">
        <f t="shared" si="1258"/>
        <v>0.5</v>
      </c>
      <c r="L1099" s="157">
        <v>3</v>
      </c>
      <c r="M1099" s="171">
        <v>0.04</v>
      </c>
      <c r="N1099" s="171">
        <v>0.15</v>
      </c>
      <c r="O1099" s="171">
        <v>0.45</v>
      </c>
      <c r="P1099" s="171">
        <v>0.02</v>
      </c>
      <c r="Q1099" s="171"/>
      <c r="R1099" s="171">
        <v>0.01</v>
      </c>
      <c r="S1099" s="171">
        <v>0.25</v>
      </c>
      <c r="T1099" s="171">
        <v>0.08</v>
      </c>
      <c r="U1099" s="171"/>
      <c r="V1099" s="171"/>
      <c r="W1099" s="22">
        <v>6</v>
      </c>
      <c r="X1099" s="29">
        <v>141.698333333333</v>
      </c>
      <c r="Y1099" s="29">
        <v>850.19</v>
      </c>
      <c r="Z1099" s="36">
        <v>198.84</v>
      </c>
      <c r="AA1099" s="36">
        <f t="shared" si="1259"/>
        <v>6</v>
      </c>
      <c r="AB1099" s="29"/>
      <c r="AC1099" s="29" t="e">
        <f t="shared" si="1260"/>
        <v>#REF!</v>
      </c>
      <c r="AD1099" s="29" t="e">
        <f t="shared" si="1261"/>
        <v>#REF!</v>
      </c>
      <c r="AE1099" s="172" t="e">
        <f t="shared" si="1262"/>
        <v>#REF!</v>
      </c>
      <c r="AF1099" s="28"/>
      <c r="AG1099" s="24">
        <v>3</v>
      </c>
      <c r="AH1099" s="173">
        <f t="shared" si="1263"/>
        <v>1</v>
      </c>
      <c r="AI1099" s="173"/>
      <c r="AJ1099" s="173">
        <f t="shared" si="1264"/>
        <v>2</v>
      </c>
      <c r="AK1099" s="134">
        <f t="shared" si="1265"/>
        <v>0.5</v>
      </c>
      <c r="AL1099" s="174">
        <f t="shared" ref="AL1099:AU1099" si="1272">M1099</f>
        <v>0.04</v>
      </c>
      <c r="AM1099" s="174">
        <f t="shared" si="1272"/>
        <v>0.15</v>
      </c>
      <c r="AN1099" s="174">
        <f t="shared" si="1272"/>
        <v>0.45</v>
      </c>
      <c r="AO1099" s="174">
        <f t="shared" si="1272"/>
        <v>0.02</v>
      </c>
      <c r="AP1099" s="174">
        <f t="shared" si="1272"/>
        <v>0</v>
      </c>
      <c r="AQ1099" s="174">
        <f t="shared" si="1272"/>
        <v>0.01</v>
      </c>
      <c r="AR1099" s="174">
        <f t="shared" si="1272"/>
        <v>0.25</v>
      </c>
      <c r="AS1099" s="174">
        <f t="shared" si="1272"/>
        <v>0.08</v>
      </c>
      <c r="AT1099" s="174">
        <f t="shared" si="1272"/>
        <v>0</v>
      </c>
      <c r="AU1099" s="174">
        <f t="shared" si="1272"/>
        <v>0</v>
      </c>
      <c r="AV1099" s="175">
        <f t="shared" si="1267"/>
        <v>1</v>
      </c>
      <c r="AW1099" s="176" t="e">
        <f>#REF!/1000</f>
        <v>#REF!</v>
      </c>
      <c r="AX1099" s="176" t="e">
        <f>#REF!/1000</f>
        <v>#REF!</v>
      </c>
      <c r="AY1099" s="176" t="e">
        <f>#REF!/1000</f>
        <v>#REF!</v>
      </c>
      <c r="AZ1099" s="176" t="e">
        <f>#REF!/1000</f>
        <v>#REF!</v>
      </c>
      <c r="BA1099" s="176" t="e">
        <f>#REF!/1000</f>
        <v>#REF!</v>
      </c>
      <c r="BB1099" s="176" t="e">
        <f>#REF!/1000</f>
        <v>#REF!</v>
      </c>
      <c r="BC1099" s="176" t="e">
        <f>#REF!/1000</f>
        <v>#REF!</v>
      </c>
      <c r="BD1099" s="176" t="e">
        <f>#REF!/1000</f>
        <v>#REF!</v>
      </c>
      <c r="BE1099" s="177" t="e">
        <f>#REF!/1000</f>
        <v>#REF!</v>
      </c>
      <c r="BF1099" s="177" t="e">
        <f>#REF!/1000</f>
        <v>#REF!</v>
      </c>
      <c r="BG1099" s="178" t="e">
        <f t="shared" si="1268"/>
        <v>#REF!</v>
      </c>
    </row>
    <row r="1100" ht="16" customHeight="1" spans="1:59">
      <c r="A1100" s="22">
        <v>1094</v>
      </c>
      <c r="B1100" s="39" t="s">
        <v>6971</v>
      </c>
      <c r="C1100" s="68" t="s">
        <v>6972</v>
      </c>
      <c r="D1100" s="22">
        <v>130</v>
      </c>
      <c r="E1100" s="22">
        <v>7</v>
      </c>
      <c r="F1100" s="144">
        <v>84566</v>
      </c>
      <c r="G1100" s="144" t="s">
        <v>3704</v>
      </c>
      <c r="H1100" s="144" t="s">
        <v>3704</v>
      </c>
      <c r="I1100" s="144" t="s">
        <v>5321</v>
      </c>
      <c r="J1100" s="144" t="s">
        <v>5314</v>
      </c>
      <c r="K1100" s="144">
        <f t="shared" si="1258"/>
        <v>0.1</v>
      </c>
      <c r="L1100" s="157">
        <v>0.7</v>
      </c>
      <c r="M1100" s="171">
        <v>0.5</v>
      </c>
      <c r="N1100" s="171">
        <v>0.05</v>
      </c>
      <c r="O1100" s="171"/>
      <c r="P1100" s="171">
        <v>0.22</v>
      </c>
      <c r="Q1100" s="171"/>
      <c r="R1100" s="171"/>
      <c r="S1100" s="171">
        <v>0.1</v>
      </c>
      <c r="T1100" s="171">
        <v>0.13</v>
      </c>
      <c r="U1100" s="171"/>
      <c r="V1100" s="171"/>
      <c r="W1100" s="22">
        <v>7</v>
      </c>
      <c r="X1100" s="29">
        <v>135.972857142857</v>
      </c>
      <c r="Y1100" s="29">
        <v>951.81</v>
      </c>
      <c r="Z1100" s="36">
        <v>225.12</v>
      </c>
      <c r="AA1100" s="36">
        <f t="shared" si="1259"/>
        <v>7</v>
      </c>
      <c r="AB1100" s="29"/>
      <c r="AC1100" s="29" t="e">
        <f t="shared" si="1260"/>
        <v>#REF!</v>
      </c>
      <c r="AD1100" s="29" t="e">
        <f t="shared" si="1261"/>
        <v>#REF!</v>
      </c>
      <c r="AE1100" s="172" t="e">
        <f t="shared" si="1262"/>
        <v>#REF!</v>
      </c>
      <c r="AF1100" s="28"/>
      <c r="AG1100" s="24">
        <v>1</v>
      </c>
      <c r="AH1100" s="173">
        <f t="shared" si="1263"/>
        <v>1</v>
      </c>
      <c r="AI1100" s="173"/>
      <c r="AJ1100" s="173">
        <f t="shared" si="1264"/>
        <v>0</v>
      </c>
      <c r="AK1100" s="134">
        <f t="shared" si="1265"/>
        <v>0.1</v>
      </c>
      <c r="AL1100" s="174">
        <f t="shared" ref="AL1100:AU1100" si="1273">M1100</f>
        <v>0.5</v>
      </c>
      <c r="AM1100" s="174">
        <f t="shared" si="1273"/>
        <v>0.05</v>
      </c>
      <c r="AN1100" s="174">
        <f t="shared" si="1273"/>
        <v>0</v>
      </c>
      <c r="AO1100" s="174">
        <f t="shared" si="1273"/>
        <v>0.22</v>
      </c>
      <c r="AP1100" s="174">
        <f t="shared" si="1273"/>
        <v>0</v>
      </c>
      <c r="AQ1100" s="174">
        <f t="shared" si="1273"/>
        <v>0</v>
      </c>
      <c r="AR1100" s="174">
        <f t="shared" si="1273"/>
        <v>0.1</v>
      </c>
      <c r="AS1100" s="174">
        <f t="shared" si="1273"/>
        <v>0.13</v>
      </c>
      <c r="AT1100" s="174">
        <f t="shared" si="1273"/>
        <v>0</v>
      </c>
      <c r="AU1100" s="174">
        <f t="shared" si="1273"/>
        <v>0</v>
      </c>
      <c r="AV1100" s="175">
        <f t="shared" si="1267"/>
        <v>1</v>
      </c>
      <c r="AW1100" s="176" t="e">
        <f>#REF!/1000</f>
        <v>#REF!</v>
      </c>
      <c r="AX1100" s="176" t="e">
        <f>#REF!/1000</f>
        <v>#REF!</v>
      </c>
      <c r="AY1100" s="176" t="e">
        <f>#REF!/1000</f>
        <v>#REF!</v>
      </c>
      <c r="AZ1100" s="176" t="e">
        <f>#REF!/1000</f>
        <v>#REF!</v>
      </c>
      <c r="BA1100" s="176" t="e">
        <f>#REF!/1000</f>
        <v>#REF!</v>
      </c>
      <c r="BB1100" s="176" t="e">
        <f>#REF!/1000</f>
        <v>#REF!</v>
      </c>
      <c r="BC1100" s="176" t="e">
        <f>#REF!/1000</f>
        <v>#REF!</v>
      </c>
      <c r="BD1100" s="176" t="e">
        <f>#REF!/1000</f>
        <v>#REF!</v>
      </c>
      <c r="BE1100" s="177" t="e">
        <f>#REF!/1000</f>
        <v>#REF!</v>
      </c>
      <c r="BF1100" s="177" t="e">
        <f>#REF!/1000</f>
        <v>#REF!</v>
      </c>
      <c r="BG1100" s="178" t="e">
        <f t="shared" si="1268"/>
        <v>#REF!</v>
      </c>
    </row>
    <row r="1101" ht="16" customHeight="1" spans="1:59">
      <c r="A1101" s="22">
        <v>1095</v>
      </c>
      <c r="B1101" s="39" t="s">
        <v>1195</v>
      </c>
      <c r="C1101" s="68" t="s">
        <v>1196</v>
      </c>
      <c r="D1101" s="22">
        <v>121</v>
      </c>
      <c r="E1101" s="22">
        <v>16</v>
      </c>
      <c r="F1101" s="144">
        <v>84903</v>
      </c>
      <c r="G1101" s="144" t="s">
        <v>3704</v>
      </c>
      <c r="H1101" s="144" t="s">
        <v>3704</v>
      </c>
      <c r="I1101" s="144" t="s">
        <v>5321</v>
      </c>
      <c r="J1101" s="144" t="s">
        <v>5314</v>
      </c>
      <c r="K1101" s="144">
        <f t="shared" si="1258"/>
        <v>0.3</v>
      </c>
      <c r="L1101" s="157">
        <v>4.8</v>
      </c>
      <c r="M1101" s="171">
        <v>0.04</v>
      </c>
      <c r="N1101" s="171">
        <v>0.15</v>
      </c>
      <c r="O1101" s="171">
        <v>0.45</v>
      </c>
      <c r="P1101" s="171">
        <v>0.02</v>
      </c>
      <c r="Q1101" s="171"/>
      <c r="R1101" s="171">
        <v>0.01</v>
      </c>
      <c r="S1101" s="171">
        <v>0.25</v>
      </c>
      <c r="T1101" s="171">
        <v>0.08</v>
      </c>
      <c r="U1101" s="171"/>
      <c r="V1101" s="171"/>
      <c r="W1101" s="22">
        <v>16</v>
      </c>
      <c r="X1101" s="29">
        <v>135.18875</v>
      </c>
      <c r="Y1101" s="29">
        <v>2163.02</v>
      </c>
      <c r="Z1101" s="36">
        <v>623.68</v>
      </c>
      <c r="AA1101" s="36">
        <f t="shared" si="1259"/>
        <v>16</v>
      </c>
      <c r="AB1101" s="29"/>
      <c r="AC1101" s="29" t="e">
        <f t="shared" si="1260"/>
        <v>#REF!</v>
      </c>
      <c r="AD1101" s="29" t="e">
        <f t="shared" si="1261"/>
        <v>#REF!</v>
      </c>
      <c r="AE1101" s="172" t="e">
        <f t="shared" si="1262"/>
        <v>#REF!</v>
      </c>
      <c r="AF1101" s="28"/>
      <c r="AG1101" s="24">
        <v>3</v>
      </c>
      <c r="AH1101" s="173">
        <f t="shared" si="1263"/>
        <v>1</v>
      </c>
      <c r="AI1101" s="173"/>
      <c r="AJ1101" s="173">
        <f t="shared" si="1264"/>
        <v>2</v>
      </c>
      <c r="AK1101" s="134">
        <f t="shared" si="1265"/>
        <v>0.3</v>
      </c>
      <c r="AL1101" s="174">
        <f t="shared" ref="AL1101:AU1101" si="1274">M1101</f>
        <v>0.04</v>
      </c>
      <c r="AM1101" s="174">
        <f t="shared" si="1274"/>
        <v>0.15</v>
      </c>
      <c r="AN1101" s="174">
        <f t="shared" si="1274"/>
        <v>0.45</v>
      </c>
      <c r="AO1101" s="174">
        <f t="shared" si="1274"/>
        <v>0.02</v>
      </c>
      <c r="AP1101" s="174">
        <f t="shared" si="1274"/>
        <v>0</v>
      </c>
      <c r="AQ1101" s="174">
        <f t="shared" si="1274"/>
        <v>0.01</v>
      </c>
      <c r="AR1101" s="174">
        <f t="shared" si="1274"/>
        <v>0.25</v>
      </c>
      <c r="AS1101" s="174">
        <f t="shared" si="1274"/>
        <v>0.08</v>
      </c>
      <c r="AT1101" s="174">
        <f t="shared" si="1274"/>
        <v>0</v>
      </c>
      <c r="AU1101" s="174">
        <f t="shared" si="1274"/>
        <v>0</v>
      </c>
      <c r="AV1101" s="175">
        <f t="shared" si="1267"/>
        <v>1</v>
      </c>
      <c r="AW1101" s="176" t="e">
        <f>#REF!/1000</f>
        <v>#REF!</v>
      </c>
      <c r="AX1101" s="176" t="e">
        <f>#REF!/1000</f>
        <v>#REF!</v>
      </c>
      <c r="AY1101" s="176" t="e">
        <f>#REF!/1000</f>
        <v>#REF!</v>
      </c>
      <c r="AZ1101" s="176" t="e">
        <f>#REF!/1000</f>
        <v>#REF!</v>
      </c>
      <c r="BA1101" s="176" t="e">
        <f>#REF!/1000</f>
        <v>#REF!</v>
      </c>
      <c r="BB1101" s="176" t="e">
        <f>#REF!/1000</f>
        <v>#REF!</v>
      </c>
      <c r="BC1101" s="176" t="e">
        <f>#REF!/1000</f>
        <v>#REF!</v>
      </c>
      <c r="BD1101" s="176" t="e">
        <f>#REF!/1000</f>
        <v>#REF!</v>
      </c>
      <c r="BE1101" s="177" t="e">
        <f>#REF!/1000</f>
        <v>#REF!</v>
      </c>
      <c r="BF1101" s="177" t="e">
        <f>#REF!/1000</f>
        <v>#REF!</v>
      </c>
      <c r="BG1101" s="178" t="e">
        <f t="shared" si="1268"/>
        <v>#REF!</v>
      </c>
    </row>
    <row r="1102" ht="16" customHeight="1" spans="1:59">
      <c r="A1102" s="22">
        <v>1096</v>
      </c>
      <c r="B1102" s="39" t="s">
        <v>6973</v>
      </c>
      <c r="C1102" s="68" t="s">
        <v>6974</v>
      </c>
      <c r="D1102" s="22">
        <v>130</v>
      </c>
      <c r="E1102" s="22">
        <v>1</v>
      </c>
      <c r="F1102" s="144">
        <v>84066</v>
      </c>
      <c r="G1102" s="144" t="s">
        <v>3704</v>
      </c>
      <c r="H1102" s="144" t="s">
        <v>3704</v>
      </c>
      <c r="I1102" s="144" t="s">
        <v>5321</v>
      </c>
      <c r="J1102" s="144" t="s">
        <v>5314</v>
      </c>
      <c r="K1102" s="144">
        <f t="shared" si="1258"/>
        <v>2</v>
      </c>
      <c r="L1102" s="157">
        <v>2</v>
      </c>
      <c r="M1102" s="171">
        <v>0.5</v>
      </c>
      <c r="N1102" s="171">
        <v>0.05</v>
      </c>
      <c r="O1102" s="171"/>
      <c r="P1102" s="171">
        <v>0.22</v>
      </c>
      <c r="Q1102" s="171"/>
      <c r="R1102" s="171"/>
      <c r="S1102" s="171">
        <v>0.1</v>
      </c>
      <c r="T1102" s="171">
        <v>0.13</v>
      </c>
      <c r="U1102" s="171"/>
      <c r="V1102" s="171"/>
      <c r="W1102" s="22">
        <v>1</v>
      </c>
      <c r="X1102" s="29">
        <v>129.49</v>
      </c>
      <c r="Y1102" s="29">
        <v>129.49</v>
      </c>
      <c r="Z1102" s="36">
        <v>21.44</v>
      </c>
      <c r="AA1102" s="36">
        <f t="shared" si="1259"/>
        <v>1</v>
      </c>
      <c r="AB1102" s="29"/>
      <c r="AC1102" s="29" t="e">
        <f t="shared" si="1260"/>
        <v>#REF!</v>
      </c>
      <c r="AD1102" s="29" t="e">
        <f t="shared" si="1261"/>
        <v>#REF!</v>
      </c>
      <c r="AE1102" s="172" t="e">
        <f t="shared" si="1262"/>
        <v>#REF!</v>
      </c>
      <c r="AF1102" s="28"/>
      <c r="AG1102" s="24">
        <v>5</v>
      </c>
      <c r="AH1102" s="173">
        <f t="shared" si="1263"/>
        <v>1</v>
      </c>
      <c r="AI1102" s="173"/>
      <c r="AJ1102" s="173">
        <f t="shared" si="1264"/>
        <v>4</v>
      </c>
      <c r="AK1102" s="134">
        <f t="shared" si="1265"/>
        <v>2</v>
      </c>
      <c r="AL1102" s="174">
        <f t="shared" ref="AL1102:AU1102" si="1275">M1102</f>
        <v>0.5</v>
      </c>
      <c r="AM1102" s="174">
        <f t="shared" si="1275"/>
        <v>0.05</v>
      </c>
      <c r="AN1102" s="174">
        <f t="shared" si="1275"/>
        <v>0</v>
      </c>
      <c r="AO1102" s="174">
        <f t="shared" si="1275"/>
        <v>0.22</v>
      </c>
      <c r="AP1102" s="174">
        <f t="shared" si="1275"/>
        <v>0</v>
      </c>
      <c r="AQ1102" s="174">
        <f t="shared" si="1275"/>
        <v>0</v>
      </c>
      <c r="AR1102" s="174">
        <f t="shared" si="1275"/>
        <v>0.1</v>
      </c>
      <c r="AS1102" s="174">
        <f t="shared" si="1275"/>
        <v>0.13</v>
      </c>
      <c r="AT1102" s="174">
        <f t="shared" si="1275"/>
        <v>0</v>
      </c>
      <c r="AU1102" s="174">
        <f t="shared" si="1275"/>
        <v>0</v>
      </c>
      <c r="AV1102" s="175">
        <f t="shared" si="1267"/>
        <v>1</v>
      </c>
      <c r="AW1102" s="176" t="e">
        <f>#REF!/1000</f>
        <v>#REF!</v>
      </c>
      <c r="AX1102" s="176" t="e">
        <f>#REF!/1000</f>
        <v>#REF!</v>
      </c>
      <c r="AY1102" s="176" t="e">
        <f>#REF!/1000</f>
        <v>#REF!</v>
      </c>
      <c r="AZ1102" s="176" t="e">
        <f>#REF!/1000</f>
        <v>#REF!</v>
      </c>
      <c r="BA1102" s="176" t="e">
        <f>#REF!/1000</f>
        <v>#REF!</v>
      </c>
      <c r="BB1102" s="176" t="e">
        <f>#REF!/1000</f>
        <v>#REF!</v>
      </c>
      <c r="BC1102" s="176" t="e">
        <f>#REF!/1000</f>
        <v>#REF!</v>
      </c>
      <c r="BD1102" s="176" t="e">
        <f>#REF!/1000</f>
        <v>#REF!</v>
      </c>
      <c r="BE1102" s="177" t="e">
        <f>#REF!/1000</f>
        <v>#REF!</v>
      </c>
      <c r="BF1102" s="177" t="e">
        <f>#REF!/1000</f>
        <v>#REF!</v>
      </c>
      <c r="BG1102" s="178" t="e">
        <f t="shared" si="1268"/>
        <v>#REF!</v>
      </c>
    </row>
    <row r="1103" ht="16" customHeight="1" spans="1:59">
      <c r="A1103" s="22">
        <v>1097</v>
      </c>
      <c r="B1103" s="39" t="s">
        <v>6975</v>
      </c>
      <c r="C1103" s="68" t="s">
        <v>6976</v>
      </c>
      <c r="D1103" s="22">
        <v>130</v>
      </c>
      <c r="E1103" s="22">
        <v>1</v>
      </c>
      <c r="F1103" s="144">
        <v>84047</v>
      </c>
      <c r="G1103" s="144" t="s">
        <v>3704</v>
      </c>
      <c r="H1103" s="144" t="s">
        <v>3704</v>
      </c>
      <c r="I1103" s="144" t="s">
        <v>5321</v>
      </c>
      <c r="J1103" s="144" t="s">
        <v>5314</v>
      </c>
      <c r="K1103" s="144">
        <f t="shared" si="1258"/>
        <v>1</v>
      </c>
      <c r="L1103" s="157">
        <v>1</v>
      </c>
      <c r="M1103" s="171">
        <v>0.04</v>
      </c>
      <c r="N1103" s="171">
        <v>0.15</v>
      </c>
      <c r="O1103" s="171">
        <v>0.45</v>
      </c>
      <c r="P1103" s="171">
        <v>0.02</v>
      </c>
      <c r="Q1103" s="171"/>
      <c r="R1103" s="171">
        <v>0.01</v>
      </c>
      <c r="S1103" s="171">
        <v>0.25</v>
      </c>
      <c r="T1103" s="171">
        <v>0.08</v>
      </c>
      <c r="U1103" s="171"/>
      <c r="V1103" s="171"/>
      <c r="W1103" s="22">
        <v>1</v>
      </c>
      <c r="X1103" s="29">
        <v>129.05</v>
      </c>
      <c r="Y1103" s="29">
        <v>129.05</v>
      </c>
      <c r="Z1103" s="36">
        <v>21.5</v>
      </c>
      <c r="AA1103" s="36">
        <f t="shared" si="1259"/>
        <v>1</v>
      </c>
      <c r="AB1103" s="29"/>
      <c r="AC1103" s="29" t="e">
        <f t="shared" si="1260"/>
        <v>#REF!</v>
      </c>
      <c r="AD1103" s="29" t="e">
        <f t="shared" si="1261"/>
        <v>#REF!</v>
      </c>
      <c r="AE1103" s="172" t="e">
        <f t="shared" si="1262"/>
        <v>#REF!</v>
      </c>
      <c r="AF1103" s="28"/>
      <c r="AG1103" s="24">
        <v>3</v>
      </c>
      <c r="AH1103" s="173">
        <f t="shared" si="1263"/>
        <v>1</v>
      </c>
      <c r="AI1103" s="173"/>
      <c r="AJ1103" s="173">
        <f t="shared" si="1264"/>
        <v>2</v>
      </c>
      <c r="AK1103" s="134">
        <f t="shared" si="1265"/>
        <v>1</v>
      </c>
      <c r="AL1103" s="174">
        <f t="shared" ref="AL1103:AU1103" si="1276">M1103</f>
        <v>0.04</v>
      </c>
      <c r="AM1103" s="174">
        <f t="shared" si="1276"/>
        <v>0.15</v>
      </c>
      <c r="AN1103" s="174">
        <f t="shared" si="1276"/>
        <v>0.45</v>
      </c>
      <c r="AO1103" s="174">
        <f t="shared" si="1276"/>
        <v>0.02</v>
      </c>
      <c r="AP1103" s="174">
        <f t="shared" si="1276"/>
        <v>0</v>
      </c>
      <c r="AQ1103" s="174">
        <f t="shared" si="1276"/>
        <v>0.01</v>
      </c>
      <c r="AR1103" s="174">
        <f t="shared" si="1276"/>
        <v>0.25</v>
      </c>
      <c r="AS1103" s="174">
        <f t="shared" si="1276"/>
        <v>0.08</v>
      </c>
      <c r="AT1103" s="174">
        <f t="shared" si="1276"/>
        <v>0</v>
      </c>
      <c r="AU1103" s="174">
        <f t="shared" si="1276"/>
        <v>0</v>
      </c>
      <c r="AV1103" s="175">
        <f t="shared" si="1267"/>
        <v>1</v>
      </c>
      <c r="AW1103" s="176" t="e">
        <f>#REF!/1000</f>
        <v>#REF!</v>
      </c>
      <c r="AX1103" s="176" t="e">
        <f>#REF!/1000</f>
        <v>#REF!</v>
      </c>
      <c r="AY1103" s="176" t="e">
        <f>#REF!/1000</f>
        <v>#REF!</v>
      </c>
      <c r="AZ1103" s="176" t="e">
        <f>#REF!/1000</f>
        <v>#REF!</v>
      </c>
      <c r="BA1103" s="176" t="e">
        <f>#REF!/1000</f>
        <v>#REF!</v>
      </c>
      <c r="BB1103" s="176" t="e">
        <f>#REF!/1000</f>
        <v>#REF!</v>
      </c>
      <c r="BC1103" s="176" t="e">
        <f>#REF!/1000</f>
        <v>#REF!</v>
      </c>
      <c r="BD1103" s="176" t="e">
        <f>#REF!/1000</f>
        <v>#REF!</v>
      </c>
      <c r="BE1103" s="177" t="e">
        <f>#REF!/1000</f>
        <v>#REF!</v>
      </c>
      <c r="BF1103" s="177" t="e">
        <f>#REF!/1000</f>
        <v>#REF!</v>
      </c>
      <c r="BG1103" s="178" t="e">
        <f t="shared" si="1268"/>
        <v>#REF!</v>
      </c>
    </row>
    <row r="1104" ht="16" customHeight="1" spans="1:59">
      <c r="A1104" s="22">
        <v>1098</v>
      </c>
      <c r="B1104" s="39" t="s">
        <v>1213</v>
      </c>
      <c r="C1104" s="68" t="s">
        <v>1214</v>
      </c>
      <c r="D1104" s="22">
        <v>121</v>
      </c>
      <c r="E1104" s="22">
        <v>16</v>
      </c>
      <c r="F1104" s="144">
        <v>85009</v>
      </c>
      <c r="G1104" s="144" t="s">
        <v>3704</v>
      </c>
      <c r="H1104" s="144" t="s">
        <v>3704</v>
      </c>
      <c r="I1104" s="144" t="s">
        <v>5321</v>
      </c>
      <c r="J1104" s="144" t="s">
        <v>5314</v>
      </c>
      <c r="K1104" s="144">
        <f t="shared" si="1258"/>
        <v>0.3</v>
      </c>
      <c r="L1104" s="157">
        <v>4.8</v>
      </c>
      <c r="M1104" s="171">
        <v>0.04</v>
      </c>
      <c r="N1104" s="171">
        <v>0.15</v>
      </c>
      <c r="O1104" s="171">
        <v>0.45</v>
      </c>
      <c r="P1104" s="171">
        <v>0.02</v>
      </c>
      <c r="Q1104" s="171"/>
      <c r="R1104" s="171">
        <v>0.01</v>
      </c>
      <c r="S1104" s="171">
        <v>0.25</v>
      </c>
      <c r="T1104" s="171">
        <v>0.08</v>
      </c>
      <c r="U1104" s="171"/>
      <c r="V1104" s="171"/>
      <c r="W1104" s="22">
        <v>16</v>
      </c>
      <c r="X1104" s="29">
        <v>125.398125</v>
      </c>
      <c r="Y1104" s="29">
        <v>2006.37</v>
      </c>
      <c r="Z1104" s="36">
        <v>483.36</v>
      </c>
      <c r="AA1104" s="36">
        <f t="shared" si="1259"/>
        <v>16</v>
      </c>
      <c r="AB1104" s="29"/>
      <c r="AC1104" s="29" t="e">
        <f t="shared" si="1260"/>
        <v>#REF!</v>
      </c>
      <c r="AD1104" s="29" t="e">
        <f t="shared" si="1261"/>
        <v>#REF!</v>
      </c>
      <c r="AE1104" s="172" t="e">
        <f t="shared" si="1262"/>
        <v>#REF!</v>
      </c>
      <c r="AF1104" s="28"/>
      <c r="AG1104" s="24">
        <v>3</v>
      </c>
      <c r="AH1104" s="173">
        <f t="shared" si="1263"/>
        <v>1</v>
      </c>
      <c r="AI1104" s="173"/>
      <c r="AJ1104" s="173">
        <f t="shared" si="1264"/>
        <v>2</v>
      </c>
      <c r="AK1104" s="134">
        <f t="shared" si="1265"/>
        <v>0.3</v>
      </c>
      <c r="AL1104" s="174">
        <f t="shared" ref="AL1104:AU1104" si="1277">M1104</f>
        <v>0.04</v>
      </c>
      <c r="AM1104" s="174">
        <f t="shared" si="1277"/>
        <v>0.15</v>
      </c>
      <c r="AN1104" s="174">
        <f t="shared" si="1277"/>
        <v>0.45</v>
      </c>
      <c r="AO1104" s="174">
        <f t="shared" si="1277"/>
        <v>0.02</v>
      </c>
      <c r="AP1104" s="174">
        <f t="shared" si="1277"/>
        <v>0</v>
      </c>
      <c r="AQ1104" s="174">
        <f t="shared" si="1277"/>
        <v>0.01</v>
      </c>
      <c r="AR1104" s="174">
        <f t="shared" si="1277"/>
        <v>0.25</v>
      </c>
      <c r="AS1104" s="174">
        <f t="shared" si="1277"/>
        <v>0.08</v>
      </c>
      <c r="AT1104" s="174">
        <f t="shared" si="1277"/>
        <v>0</v>
      </c>
      <c r="AU1104" s="174">
        <f t="shared" si="1277"/>
        <v>0</v>
      </c>
      <c r="AV1104" s="175">
        <f t="shared" si="1267"/>
        <v>1</v>
      </c>
      <c r="AW1104" s="176" t="e">
        <f>#REF!/1000</f>
        <v>#REF!</v>
      </c>
      <c r="AX1104" s="176" t="e">
        <f>#REF!/1000</f>
        <v>#REF!</v>
      </c>
      <c r="AY1104" s="176" t="e">
        <f>#REF!/1000</f>
        <v>#REF!</v>
      </c>
      <c r="AZ1104" s="176" t="e">
        <f>#REF!/1000</f>
        <v>#REF!</v>
      </c>
      <c r="BA1104" s="176" t="e">
        <f>#REF!/1000</f>
        <v>#REF!</v>
      </c>
      <c r="BB1104" s="176" t="e">
        <f>#REF!/1000</f>
        <v>#REF!</v>
      </c>
      <c r="BC1104" s="176" t="e">
        <f>#REF!/1000</f>
        <v>#REF!</v>
      </c>
      <c r="BD1104" s="176" t="e">
        <f>#REF!/1000</f>
        <v>#REF!</v>
      </c>
      <c r="BE1104" s="177" t="e">
        <f>#REF!/1000</f>
        <v>#REF!</v>
      </c>
      <c r="BF1104" s="177" t="e">
        <f>#REF!/1000</f>
        <v>#REF!</v>
      </c>
      <c r="BG1104" s="178" t="e">
        <f t="shared" si="1268"/>
        <v>#REF!</v>
      </c>
    </row>
    <row r="1105" ht="16" customHeight="1" spans="1:59">
      <c r="A1105" s="22">
        <v>1099</v>
      </c>
      <c r="B1105" s="39" t="s">
        <v>6977</v>
      </c>
      <c r="C1105" s="68" t="s">
        <v>6978</v>
      </c>
      <c r="D1105" s="22">
        <v>121</v>
      </c>
      <c r="E1105" s="22">
        <v>80</v>
      </c>
      <c r="F1105" s="144">
        <v>84958</v>
      </c>
      <c r="G1105" s="144" t="s">
        <v>3704</v>
      </c>
      <c r="H1105" s="144" t="s">
        <v>3704</v>
      </c>
      <c r="I1105" s="144" t="s">
        <v>5321</v>
      </c>
      <c r="J1105" s="144" t="s">
        <v>5314</v>
      </c>
      <c r="K1105" s="144">
        <f t="shared" si="1258"/>
        <v>0.05</v>
      </c>
      <c r="L1105" s="157">
        <v>4</v>
      </c>
      <c r="M1105" s="171"/>
      <c r="N1105" s="171">
        <v>0.4</v>
      </c>
      <c r="O1105" s="171">
        <v>0.566666666666667</v>
      </c>
      <c r="P1105" s="171"/>
      <c r="Q1105" s="171"/>
      <c r="R1105" s="171"/>
      <c r="S1105" s="171">
        <v>0.0333333333333333</v>
      </c>
      <c r="T1105" s="171"/>
      <c r="U1105" s="171"/>
      <c r="V1105" s="171"/>
      <c r="W1105" s="22">
        <v>80</v>
      </c>
      <c r="X1105" s="29">
        <v>119.85325</v>
      </c>
      <c r="Y1105" s="29">
        <v>9588.26</v>
      </c>
      <c r="Z1105" s="36">
        <v>2339.2</v>
      </c>
      <c r="AA1105" s="36">
        <f t="shared" si="1259"/>
        <v>80</v>
      </c>
      <c r="AB1105" s="29"/>
      <c r="AC1105" s="29" t="e">
        <f t="shared" si="1260"/>
        <v>#REF!</v>
      </c>
      <c r="AD1105" s="29" t="e">
        <f t="shared" si="1261"/>
        <v>#REF!</v>
      </c>
      <c r="AE1105" s="172" t="e">
        <f t="shared" si="1262"/>
        <v>#REF!</v>
      </c>
      <c r="AF1105" s="28"/>
      <c r="AG1105" s="24">
        <v>0.3</v>
      </c>
      <c r="AH1105" s="173">
        <f t="shared" si="1263"/>
        <v>1</v>
      </c>
      <c r="AI1105" s="173"/>
      <c r="AJ1105" s="173">
        <f t="shared" si="1264"/>
        <v>-0.7</v>
      </c>
      <c r="AK1105" s="134">
        <f t="shared" si="1265"/>
        <v>0.05</v>
      </c>
      <c r="AL1105" s="174">
        <f t="shared" ref="AL1105:AU1105" si="1278">M1105</f>
        <v>0</v>
      </c>
      <c r="AM1105" s="174">
        <f t="shared" si="1278"/>
        <v>0.4</v>
      </c>
      <c r="AN1105" s="174">
        <f t="shared" si="1278"/>
        <v>0.566666666666667</v>
      </c>
      <c r="AO1105" s="174">
        <f t="shared" si="1278"/>
        <v>0</v>
      </c>
      <c r="AP1105" s="174">
        <f t="shared" si="1278"/>
        <v>0</v>
      </c>
      <c r="AQ1105" s="174">
        <f t="shared" si="1278"/>
        <v>0</v>
      </c>
      <c r="AR1105" s="174">
        <f t="shared" si="1278"/>
        <v>0.0333333333333333</v>
      </c>
      <c r="AS1105" s="174">
        <f t="shared" si="1278"/>
        <v>0</v>
      </c>
      <c r="AT1105" s="174">
        <f t="shared" si="1278"/>
        <v>0</v>
      </c>
      <c r="AU1105" s="174">
        <f t="shared" si="1278"/>
        <v>0</v>
      </c>
      <c r="AV1105" s="175">
        <f t="shared" si="1267"/>
        <v>1</v>
      </c>
      <c r="AW1105" s="176" t="e">
        <f>#REF!/1000</f>
        <v>#REF!</v>
      </c>
      <c r="AX1105" s="176" t="e">
        <f>#REF!/1000</f>
        <v>#REF!</v>
      </c>
      <c r="AY1105" s="176" t="e">
        <f>#REF!/1000</f>
        <v>#REF!</v>
      </c>
      <c r="AZ1105" s="176" t="e">
        <f>#REF!/1000</f>
        <v>#REF!</v>
      </c>
      <c r="BA1105" s="176" t="e">
        <f>#REF!/1000</f>
        <v>#REF!</v>
      </c>
      <c r="BB1105" s="176" t="e">
        <f>#REF!/1000</f>
        <v>#REF!</v>
      </c>
      <c r="BC1105" s="176" t="e">
        <f>#REF!/1000</f>
        <v>#REF!</v>
      </c>
      <c r="BD1105" s="176" t="e">
        <f>#REF!/1000</f>
        <v>#REF!</v>
      </c>
      <c r="BE1105" s="177" t="e">
        <f>#REF!/1000</f>
        <v>#REF!</v>
      </c>
      <c r="BF1105" s="177" t="e">
        <f>#REF!/1000</f>
        <v>#REF!</v>
      </c>
      <c r="BG1105" s="178" t="e">
        <f t="shared" si="1268"/>
        <v>#REF!</v>
      </c>
    </row>
    <row r="1106" ht="16" customHeight="1" spans="1:59">
      <c r="A1106" s="22">
        <v>1100</v>
      </c>
      <c r="B1106" s="39" t="s">
        <v>6979</v>
      </c>
      <c r="C1106" s="68" t="s">
        <v>6980</v>
      </c>
      <c r="D1106" s="22">
        <v>121</v>
      </c>
      <c r="E1106" s="22">
        <v>31</v>
      </c>
      <c r="F1106" s="144">
        <v>84968</v>
      </c>
      <c r="G1106" s="144" t="s">
        <v>3704</v>
      </c>
      <c r="H1106" s="144" t="s">
        <v>3704</v>
      </c>
      <c r="I1106" s="144" t="s">
        <v>5321</v>
      </c>
      <c r="J1106" s="144" t="s">
        <v>5314</v>
      </c>
      <c r="K1106" s="144">
        <f t="shared" si="1258"/>
        <v>0.03</v>
      </c>
      <c r="L1106" s="157">
        <v>0.93</v>
      </c>
      <c r="M1106" s="171"/>
      <c r="N1106" s="171">
        <v>0.1</v>
      </c>
      <c r="O1106" s="171">
        <v>0.1</v>
      </c>
      <c r="P1106" s="171"/>
      <c r="Q1106" s="171"/>
      <c r="R1106" s="171">
        <v>0.8</v>
      </c>
      <c r="S1106" s="171"/>
      <c r="T1106" s="171"/>
      <c r="U1106" s="171"/>
      <c r="V1106" s="171"/>
      <c r="W1106" s="22">
        <v>31</v>
      </c>
      <c r="X1106" s="29">
        <v>119.280967741935</v>
      </c>
      <c r="Y1106" s="29">
        <v>3697.71</v>
      </c>
      <c r="Z1106" s="36">
        <v>876.06</v>
      </c>
      <c r="AA1106" s="36">
        <f t="shared" si="1259"/>
        <v>31</v>
      </c>
      <c r="AB1106" s="29"/>
      <c r="AC1106" s="29" t="e">
        <f t="shared" si="1260"/>
        <v>#REF!</v>
      </c>
      <c r="AD1106" s="29" t="e">
        <f t="shared" si="1261"/>
        <v>#REF!</v>
      </c>
      <c r="AE1106" s="172" t="e">
        <f t="shared" si="1262"/>
        <v>#REF!</v>
      </c>
      <c r="AF1106" s="28"/>
      <c r="AG1106" s="24">
        <v>0.1</v>
      </c>
      <c r="AH1106" s="173">
        <f t="shared" si="1263"/>
        <v>1</v>
      </c>
      <c r="AI1106" s="173"/>
      <c r="AJ1106" s="173">
        <f t="shared" si="1264"/>
        <v>-0.9</v>
      </c>
      <c r="AK1106" s="134">
        <f t="shared" si="1265"/>
        <v>0.03</v>
      </c>
      <c r="AL1106" s="174">
        <f t="shared" ref="AL1106:AU1106" si="1279">M1106</f>
        <v>0</v>
      </c>
      <c r="AM1106" s="174">
        <f t="shared" si="1279"/>
        <v>0.1</v>
      </c>
      <c r="AN1106" s="174">
        <f t="shared" si="1279"/>
        <v>0.1</v>
      </c>
      <c r="AO1106" s="174">
        <f t="shared" si="1279"/>
        <v>0</v>
      </c>
      <c r="AP1106" s="174">
        <f t="shared" si="1279"/>
        <v>0</v>
      </c>
      <c r="AQ1106" s="174">
        <f t="shared" si="1279"/>
        <v>0.8</v>
      </c>
      <c r="AR1106" s="174">
        <f t="shared" si="1279"/>
        <v>0</v>
      </c>
      <c r="AS1106" s="174">
        <f t="shared" si="1279"/>
        <v>0</v>
      </c>
      <c r="AT1106" s="174">
        <f t="shared" si="1279"/>
        <v>0</v>
      </c>
      <c r="AU1106" s="174">
        <f t="shared" si="1279"/>
        <v>0</v>
      </c>
      <c r="AV1106" s="175">
        <f t="shared" si="1267"/>
        <v>1</v>
      </c>
      <c r="AW1106" s="176" t="e">
        <f>#REF!/1000</f>
        <v>#REF!</v>
      </c>
      <c r="AX1106" s="176" t="e">
        <f>#REF!/1000</f>
        <v>#REF!</v>
      </c>
      <c r="AY1106" s="176" t="e">
        <f>#REF!/1000</f>
        <v>#REF!</v>
      </c>
      <c r="AZ1106" s="176" t="e">
        <f>#REF!/1000</f>
        <v>#REF!</v>
      </c>
      <c r="BA1106" s="176" t="e">
        <f>#REF!/1000</f>
        <v>#REF!</v>
      </c>
      <c r="BB1106" s="176" t="e">
        <f>#REF!/1000</f>
        <v>#REF!</v>
      </c>
      <c r="BC1106" s="176" t="e">
        <f>#REF!/1000</f>
        <v>#REF!</v>
      </c>
      <c r="BD1106" s="176" t="e">
        <f>#REF!/1000</f>
        <v>#REF!</v>
      </c>
      <c r="BE1106" s="177" t="e">
        <f>#REF!/1000</f>
        <v>#REF!</v>
      </c>
      <c r="BF1106" s="177" t="e">
        <f>#REF!/1000</f>
        <v>#REF!</v>
      </c>
      <c r="BG1106" s="178" t="e">
        <f t="shared" si="1268"/>
        <v>#REF!</v>
      </c>
    </row>
    <row r="1107" ht="16" customHeight="1" spans="1:59">
      <c r="A1107" s="22">
        <v>1101</v>
      </c>
      <c r="B1107" s="39" t="s">
        <v>887</v>
      </c>
      <c r="C1107" s="68" t="s">
        <v>888</v>
      </c>
      <c r="D1107" s="22">
        <v>130</v>
      </c>
      <c r="E1107" s="22">
        <v>1</v>
      </c>
      <c r="F1107" s="144">
        <v>84433</v>
      </c>
      <c r="G1107" s="144" t="s">
        <v>3704</v>
      </c>
      <c r="H1107" s="144" t="s">
        <v>3704</v>
      </c>
      <c r="I1107" s="144" t="s">
        <v>5321</v>
      </c>
      <c r="J1107" s="144" t="s">
        <v>5314</v>
      </c>
      <c r="K1107" s="144">
        <f t="shared" si="1258"/>
        <v>1</v>
      </c>
      <c r="L1107" s="157">
        <v>1</v>
      </c>
      <c r="M1107" s="171">
        <v>0.5</v>
      </c>
      <c r="N1107" s="171">
        <v>0.05</v>
      </c>
      <c r="O1107" s="171"/>
      <c r="P1107" s="171">
        <v>0.22</v>
      </c>
      <c r="Q1107" s="171"/>
      <c r="R1107" s="171"/>
      <c r="S1107" s="171">
        <v>0.1</v>
      </c>
      <c r="T1107" s="171">
        <v>0.13</v>
      </c>
      <c r="U1107" s="171"/>
      <c r="V1107" s="171"/>
      <c r="W1107" s="22">
        <v>1</v>
      </c>
      <c r="X1107" s="29">
        <v>118.79</v>
      </c>
      <c r="Y1107" s="29">
        <v>118.79</v>
      </c>
      <c r="Z1107" s="36">
        <v>24.74</v>
      </c>
      <c r="AA1107" s="36">
        <f t="shared" si="1259"/>
        <v>1</v>
      </c>
      <c r="AB1107" s="29"/>
      <c r="AC1107" s="29" t="e">
        <f t="shared" si="1260"/>
        <v>#REF!</v>
      </c>
      <c r="AD1107" s="29" t="e">
        <f t="shared" si="1261"/>
        <v>#REF!</v>
      </c>
      <c r="AE1107" s="172" t="e">
        <f t="shared" si="1262"/>
        <v>#REF!</v>
      </c>
      <c r="AF1107" s="28"/>
      <c r="AG1107" s="24">
        <v>1</v>
      </c>
      <c r="AH1107" s="173">
        <f t="shared" si="1263"/>
        <v>1</v>
      </c>
      <c r="AI1107" s="173"/>
      <c r="AJ1107" s="173">
        <f t="shared" si="1264"/>
        <v>0</v>
      </c>
      <c r="AK1107" s="134">
        <f t="shared" si="1265"/>
        <v>1</v>
      </c>
      <c r="AL1107" s="174">
        <f t="shared" ref="AL1107:AU1107" si="1280">M1107</f>
        <v>0.5</v>
      </c>
      <c r="AM1107" s="174">
        <f t="shared" si="1280"/>
        <v>0.05</v>
      </c>
      <c r="AN1107" s="174">
        <f t="shared" si="1280"/>
        <v>0</v>
      </c>
      <c r="AO1107" s="174">
        <f t="shared" si="1280"/>
        <v>0.22</v>
      </c>
      <c r="AP1107" s="174">
        <f t="shared" si="1280"/>
        <v>0</v>
      </c>
      <c r="AQ1107" s="174">
        <f t="shared" si="1280"/>
        <v>0</v>
      </c>
      <c r="AR1107" s="174">
        <f t="shared" si="1280"/>
        <v>0.1</v>
      </c>
      <c r="AS1107" s="174">
        <f t="shared" si="1280"/>
        <v>0.13</v>
      </c>
      <c r="AT1107" s="174">
        <f t="shared" si="1280"/>
        <v>0</v>
      </c>
      <c r="AU1107" s="174">
        <f t="shared" si="1280"/>
        <v>0</v>
      </c>
      <c r="AV1107" s="175">
        <f t="shared" si="1267"/>
        <v>1</v>
      </c>
      <c r="AW1107" s="176" t="e">
        <f>#REF!/1000</f>
        <v>#REF!</v>
      </c>
      <c r="AX1107" s="176" t="e">
        <f>#REF!/1000</f>
        <v>#REF!</v>
      </c>
      <c r="AY1107" s="176" t="e">
        <f>#REF!/1000</f>
        <v>#REF!</v>
      </c>
      <c r="AZ1107" s="176" t="e">
        <f>#REF!/1000</f>
        <v>#REF!</v>
      </c>
      <c r="BA1107" s="176" t="e">
        <f>#REF!/1000</f>
        <v>#REF!</v>
      </c>
      <c r="BB1107" s="176" t="e">
        <f>#REF!/1000</f>
        <v>#REF!</v>
      </c>
      <c r="BC1107" s="176" t="e">
        <f>#REF!/1000</f>
        <v>#REF!</v>
      </c>
      <c r="BD1107" s="176" t="e">
        <f>#REF!/1000</f>
        <v>#REF!</v>
      </c>
      <c r="BE1107" s="177" t="e">
        <f>#REF!/1000</f>
        <v>#REF!</v>
      </c>
      <c r="BF1107" s="177" t="e">
        <f>#REF!/1000</f>
        <v>#REF!</v>
      </c>
      <c r="BG1107" s="178" t="e">
        <f t="shared" si="1268"/>
        <v>#REF!</v>
      </c>
    </row>
    <row r="1108" ht="16" customHeight="1" spans="1:59">
      <c r="A1108" s="22">
        <v>1102</v>
      </c>
      <c r="B1108" s="39" t="s">
        <v>838</v>
      </c>
      <c r="C1108" s="68" t="s">
        <v>839</v>
      </c>
      <c r="D1108" s="22">
        <v>121</v>
      </c>
      <c r="E1108" s="22">
        <v>7</v>
      </c>
      <c r="F1108" s="144">
        <v>84883</v>
      </c>
      <c r="G1108" s="144" t="s">
        <v>3704</v>
      </c>
      <c r="H1108" s="144" t="s">
        <v>3704</v>
      </c>
      <c r="I1108" s="144" t="s">
        <v>5321</v>
      </c>
      <c r="J1108" s="144" t="s">
        <v>5314</v>
      </c>
      <c r="K1108" s="144">
        <f t="shared" si="1258"/>
        <v>0.1</v>
      </c>
      <c r="L1108" s="157">
        <v>0.7</v>
      </c>
      <c r="M1108" s="171">
        <v>0.5</v>
      </c>
      <c r="N1108" s="171">
        <v>0.05</v>
      </c>
      <c r="O1108" s="171"/>
      <c r="P1108" s="171">
        <v>0.22</v>
      </c>
      <c r="Q1108" s="171"/>
      <c r="R1108" s="171"/>
      <c r="S1108" s="171">
        <v>0.1</v>
      </c>
      <c r="T1108" s="171">
        <v>0.13</v>
      </c>
      <c r="U1108" s="171"/>
      <c r="V1108" s="171"/>
      <c r="W1108" s="22">
        <v>7</v>
      </c>
      <c r="X1108" s="29">
        <v>116.237142857143</v>
      </c>
      <c r="Y1108" s="29">
        <v>813.66</v>
      </c>
      <c r="Z1108" s="36">
        <v>204.68</v>
      </c>
      <c r="AA1108" s="36">
        <f t="shared" si="1259"/>
        <v>7</v>
      </c>
      <c r="AB1108" s="29"/>
      <c r="AC1108" s="29" t="e">
        <f t="shared" si="1260"/>
        <v>#REF!</v>
      </c>
      <c r="AD1108" s="29" t="e">
        <f t="shared" si="1261"/>
        <v>#REF!</v>
      </c>
      <c r="AE1108" s="172" t="e">
        <f t="shared" si="1262"/>
        <v>#REF!</v>
      </c>
      <c r="AF1108" s="28"/>
      <c r="AG1108" s="24">
        <v>1</v>
      </c>
      <c r="AH1108" s="173">
        <f t="shared" si="1263"/>
        <v>1</v>
      </c>
      <c r="AI1108" s="173"/>
      <c r="AJ1108" s="173">
        <f t="shared" si="1264"/>
        <v>0</v>
      </c>
      <c r="AK1108" s="134">
        <f t="shared" si="1265"/>
        <v>0.1</v>
      </c>
      <c r="AL1108" s="174">
        <f t="shared" ref="AL1108:AU1108" si="1281">M1108</f>
        <v>0.5</v>
      </c>
      <c r="AM1108" s="174">
        <f t="shared" si="1281"/>
        <v>0.05</v>
      </c>
      <c r="AN1108" s="174">
        <f t="shared" si="1281"/>
        <v>0</v>
      </c>
      <c r="AO1108" s="174">
        <f t="shared" si="1281"/>
        <v>0.22</v>
      </c>
      <c r="AP1108" s="174">
        <f t="shared" si="1281"/>
        <v>0</v>
      </c>
      <c r="AQ1108" s="174">
        <f t="shared" si="1281"/>
        <v>0</v>
      </c>
      <c r="AR1108" s="174">
        <f t="shared" si="1281"/>
        <v>0.1</v>
      </c>
      <c r="AS1108" s="174">
        <f t="shared" si="1281"/>
        <v>0.13</v>
      </c>
      <c r="AT1108" s="174">
        <f t="shared" si="1281"/>
        <v>0</v>
      </c>
      <c r="AU1108" s="174">
        <f t="shared" si="1281"/>
        <v>0</v>
      </c>
      <c r="AV1108" s="175">
        <f t="shared" si="1267"/>
        <v>1</v>
      </c>
      <c r="AW1108" s="176" t="e">
        <f>#REF!/1000</f>
        <v>#REF!</v>
      </c>
      <c r="AX1108" s="176" t="e">
        <f>#REF!/1000</f>
        <v>#REF!</v>
      </c>
      <c r="AY1108" s="176" t="e">
        <f>#REF!/1000</f>
        <v>#REF!</v>
      </c>
      <c r="AZ1108" s="176" t="e">
        <f>#REF!/1000</f>
        <v>#REF!</v>
      </c>
      <c r="BA1108" s="176" t="e">
        <f>#REF!/1000</f>
        <v>#REF!</v>
      </c>
      <c r="BB1108" s="176" t="e">
        <f>#REF!/1000</f>
        <v>#REF!</v>
      </c>
      <c r="BC1108" s="176" t="e">
        <f>#REF!/1000</f>
        <v>#REF!</v>
      </c>
      <c r="BD1108" s="176" t="e">
        <f>#REF!/1000</f>
        <v>#REF!</v>
      </c>
      <c r="BE1108" s="177" t="e">
        <f>#REF!/1000</f>
        <v>#REF!</v>
      </c>
      <c r="BF1108" s="177" t="e">
        <f>#REF!/1000</f>
        <v>#REF!</v>
      </c>
      <c r="BG1108" s="178" t="e">
        <f t="shared" si="1268"/>
        <v>#REF!</v>
      </c>
    </row>
    <row r="1109" ht="16" customHeight="1" spans="1:59">
      <c r="A1109" s="22">
        <v>1103</v>
      </c>
      <c r="B1109" s="39" t="s">
        <v>889</v>
      </c>
      <c r="C1109" s="68" t="s">
        <v>890</v>
      </c>
      <c r="D1109" s="22">
        <v>130</v>
      </c>
      <c r="E1109" s="22">
        <v>1</v>
      </c>
      <c r="F1109" s="144">
        <v>84427</v>
      </c>
      <c r="G1109" s="144" t="s">
        <v>3704</v>
      </c>
      <c r="H1109" s="144" t="s">
        <v>3704</v>
      </c>
      <c r="I1109" s="144" t="s">
        <v>5321</v>
      </c>
      <c r="J1109" s="144" t="s">
        <v>5314</v>
      </c>
      <c r="K1109" s="144">
        <f t="shared" si="1258"/>
        <v>1</v>
      </c>
      <c r="L1109" s="157">
        <v>1</v>
      </c>
      <c r="M1109" s="171">
        <v>0.5</v>
      </c>
      <c r="N1109" s="171">
        <v>0.05</v>
      </c>
      <c r="O1109" s="171"/>
      <c r="P1109" s="171">
        <v>0.22</v>
      </c>
      <c r="Q1109" s="171"/>
      <c r="R1109" s="171"/>
      <c r="S1109" s="171">
        <v>0.1</v>
      </c>
      <c r="T1109" s="171">
        <v>0.13</v>
      </c>
      <c r="U1109" s="171"/>
      <c r="V1109" s="171"/>
      <c r="W1109" s="22">
        <v>1</v>
      </c>
      <c r="X1109" s="29">
        <v>115.35</v>
      </c>
      <c r="Y1109" s="29">
        <v>115.35</v>
      </c>
      <c r="Z1109" s="36">
        <v>19.24</v>
      </c>
      <c r="AA1109" s="36">
        <f t="shared" si="1259"/>
        <v>1</v>
      </c>
      <c r="AB1109" s="29"/>
      <c r="AC1109" s="29" t="e">
        <f t="shared" si="1260"/>
        <v>#REF!</v>
      </c>
      <c r="AD1109" s="29" t="e">
        <f t="shared" si="1261"/>
        <v>#REF!</v>
      </c>
      <c r="AE1109" s="172" t="e">
        <f t="shared" si="1262"/>
        <v>#REF!</v>
      </c>
      <c r="AF1109" s="28"/>
      <c r="AG1109" s="24">
        <v>1</v>
      </c>
      <c r="AH1109" s="173">
        <f t="shared" si="1263"/>
        <v>1</v>
      </c>
      <c r="AI1109" s="173"/>
      <c r="AJ1109" s="173">
        <f t="shared" si="1264"/>
        <v>0</v>
      </c>
      <c r="AK1109" s="134">
        <f t="shared" si="1265"/>
        <v>1</v>
      </c>
      <c r="AL1109" s="174">
        <f t="shared" ref="AL1109:AU1109" si="1282">M1109</f>
        <v>0.5</v>
      </c>
      <c r="AM1109" s="174">
        <f t="shared" si="1282"/>
        <v>0.05</v>
      </c>
      <c r="AN1109" s="174">
        <f t="shared" si="1282"/>
        <v>0</v>
      </c>
      <c r="AO1109" s="174">
        <f t="shared" si="1282"/>
        <v>0.22</v>
      </c>
      <c r="AP1109" s="174">
        <f t="shared" si="1282"/>
        <v>0</v>
      </c>
      <c r="AQ1109" s="174">
        <f t="shared" si="1282"/>
        <v>0</v>
      </c>
      <c r="AR1109" s="174">
        <f t="shared" si="1282"/>
        <v>0.1</v>
      </c>
      <c r="AS1109" s="174">
        <f t="shared" si="1282"/>
        <v>0.13</v>
      </c>
      <c r="AT1109" s="174">
        <f t="shared" si="1282"/>
        <v>0</v>
      </c>
      <c r="AU1109" s="174">
        <f t="shared" si="1282"/>
        <v>0</v>
      </c>
      <c r="AV1109" s="175">
        <f t="shared" si="1267"/>
        <v>1</v>
      </c>
      <c r="AW1109" s="176" t="e">
        <f>#REF!/1000</f>
        <v>#REF!</v>
      </c>
      <c r="AX1109" s="176" t="e">
        <f>#REF!/1000</f>
        <v>#REF!</v>
      </c>
      <c r="AY1109" s="176" t="e">
        <f>#REF!/1000</f>
        <v>#REF!</v>
      </c>
      <c r="AZ1109" s="176" t="e">
        <f>#REF!/1000</f>
        <v>#REF!</v>
      </c>
      <c r="BA1109" s="176" t="e">
        <f>#REF!/1000</f>
        <v>#REF!</v>
      </c>
      <c r="BB1109" s="176" t="e">
        <f>#REF!/1000</f>
        <v>#REF!</v>
      </c>
      <c r="BC1109" s="176" t="e">
        <f>#REF!/1000</f>
        <v>#REF!</v>
      </c>
      <c r="BD1109" s="176" t="e">
        <f>#REF!/1000</f>
        <v>#REF!</v>
      </c>
      <c r="BE1109" s="177" t="e">
        <f>#REF!/1000</f>
        <v>#REF!</v>
      </c>
      <c r="BF1109" s="177" t="e">
        <f>#REF!/1000</f>
        <v>#REF!</v>
      </c>
      <c r="BG1109" s="178" t="e">
        <f t="shared" si="1268"/>
        <v>#REF!</v>
      </c>
    </row>
    <row r="1110" ht="16" customHeight="1" spans="1:59">
      <c r="A1110" s="22">
        <v>1104</v>
      </c>
      <c r="B1110" s="39" t="s">
        <v>1197</v>
      </c>
      <c r="C1110" s="68" t="s">
        <v>1198</v>
      </c>
      <c r="D1110" s="22">
        <v>121</v>
      </c>
      <c r="E1110" s="22">
        <v>20</v>
      </c>
      <c r="F1110" s="144">
        <v>84904</v>
      </c>
      <c r="G1110" s="144" t="s">
        <v>3704</v>
      </c>
      <c r="H1110" s="144" t="s">
        <v>3704</v>
      </c>
      <c r="I1110" s="144" t="s">
        <v>5321</v>
      </c>
      <c r="J1110" s="144" t="s">
        <v>5314</v>
      </c>
      <c r="K1110" s="144">
        <f t="shared" si="1258"/>
        <v>0.3</v>
      </c>
      <c r="L1110" s="157">
        <v>6</v>
      </c>
      <c r="M1110" s="171">
        <v>0.04</v>
      </c>
      <c r="N1110" s="171">
        <v>0.15</v>
      </c>
      <c r="O1110" s="171">
        <v>0.45</v>
      </c>
      <c r="P1110" s="171">
        <v>0.02</v>
      </c>
      <c r="Q1110" s="171"/>
      <c r="R1110" s="171">
        <v>0.01</v>
      </c>
      <c r="S1110" s="171">
        <v>0.25</v>
      </c>
      <c r="T1110" s="171">
        <v>0.08</v>
      </c>
      <c r="U1110" s="171"/>
      <c r="V1110" s="171"/>
      <c r="W1110" s="22">
        <v>20</v>
      </c>
      <c r="X1110" s="29">
        <v>112.8935</v>
      </c>
      <c r="Y1110" s="29">
        <v>2257.87</v>
      </c>
      <c r="Z1110" s="36">
        <v>565.2</v>
      </c>
      <c r="AA1110" s="36">
        <f t="shared" si="1259"/>
        <v>20</v>
      </c>
      <c r="AB1110" s="29"/>
      <c r="AC1110" s="29" t="e">
        <f t="shared" si="1260"/>
        <v>#REF!</v>
      </c>
      <c r="AD1110" s="29" t="e">
        <f t="shared" si="1261"/>
        <v>#REF!</v>
      </c>
      <c r="AE1110" s="172" t="e">
        <f t="shared" si="1262"/>
        <v>#REF!</v>
      </c>
      <c r="AF1110" s="28"/>
      <c r="AG1110" s="24">
        <v>3</v>
      </c>
      <c r="AH1110" s="173">
        <f t="shared" si="1263"/>
        <v>1</v>
      </c>
      <c r="AI1110" s="173"/>
      <c r="AJ1110" s="173">
        <f t="shared" si="1264"/>
        <v>2</v>
      </c>
      <c r="AK1110" s="134">
        <f t="shared" si="1265"/>
        <v>0.3</v>
      </c>
      <c r="AL1110" s="174">
        <f t="shared" ref="AL1110:AU1110" si="1283">M1110</f>
        <v>0.04</v>
      </c>
      <c r="AM1110" s="174">
        <f t="shared" si="1283"/>
        <v>0.15</v>
      </c>
      <c r="AN1110" s="174">
        <f t="shared" si="1283"/>
        <v>0.45</v>
      </c>
      <c r="AO1110" s="174">
        <f t="shared" si="1283"/>
        <v>0.02</v>
      </c>
      <c r="AP1110" s="174">
        <f t="shared" si="1283"/>
        <v>0</v>
      </c>
      <c r="AQ1110" s="174">
        <f t="shared" si="1283"/>
        <v>0.01</v>
      </c>
      <c r="AR1110" s="174">
        <f t="shared" si="1283"/>
        <v>0.25</v>
      </c>
      <c r="AS1110" s="174">
        <f t="shared" si="1283"/>
        <v>0.08</v>
      </c>
      <c r="AT1110" s="174">
        <f t="shared" si="1283"/>
        <v>0</v>
      </c>
      <c r="AU1110" s="174">
        <f t="shared" si="1283"/>
        <v>0</v>
      </c>
      <c r="AV1110" s="175">
        <f t="shared" si="1267"/>
        <v>1</v>
      </c>
      <c r="AW1110" s="176" t="e">
        <f>#REF!/1000</f>
        <v>#REF!</v>
      </c>
      <c r="AX1110" s="176" t="e">
        <f>#REF!/1000</f>
        <v>#REF!</v>
      </c>
      <c r="AY1110" s="176" t="e">
        <f>#REF!/1000</f>
        <v>#REF!</v>
      </c>
      <c r="AZ1110" s="176" t="e">
        <f>#REF!/1000</f>
        <v>#REF!</v>
      </c>
      <c r="BA1110" s="176" t="e">
        <f>#REF!/1000</f>
        <v>#REF!</v>
      </c>
      <c r="BB1110" s="176" t="e">
        <f>#REF!/1000</f>
        <v>#REF!</v>
      </c>
      <c r="BC1110" s="176" t="e">
        <f>#REF!/1000</f>
        <v>#REF!</v>
      </c>
      <c r="BD1110" s="176" t="e">
        <f>#REF!/1000</f>
        <v>#REF!</v>
      </c>
      <c r="BE1110" s="177" t="e">
        <f>#REF!/1000</f>
        <v>#REF!</v>
      </c>
      <c r="BF1110" s="177" t="e">
        <f>#REF!/1000</f>
        <v>#REF!</v>
      </c>
      <c r="BG1110" s="178" t="e">
        <f t="shared" si="1268"/>
        <v>#REF!</v>
      </c>
    </row>
    <row r="1111" ht="16" customHeight="1" spans="1:59">
      <c r="A1111" s="22">
        <v>1105</v>
      </c>
      <c r="B1111" s="39" t="s">
        <v>1441</v>
      </c>
      <c r="C1111" s="68" t="s">
        <v>1442</v>
      </c>
      <c r="D1111" s="22">
        <v>130</v>
      </c>
      <c r="E1111" s="22">
        <v>1</v>
      </c>
      <c r="F1111" s="144">
        <v>85059</v>
      </c>
      <c r="G1111" s="144" t="s">
        <v>3704</v>
      </c>
      <c r="H1111" s="144" t="s">
        <v>3704</v>
      </c>
      <c r="I1111" s="144" t="s">
        <v>5321</v>
      </c>
      <c r="J1111" s="144" t="s">
        <v>5314</v>
      </c>
      <c r="K1111" s="144">
        <f t="shared" si="1258"/>
        <v>0.3</v>
      </c>
      <c r="L1111" s="157">
        <v>0.3</v>
      </c>
      <c r="M1111" s="171">
        <v>0.5</v>
      </c>
      <c r="N1111" s="171">
        <v>0.0333333333333333</v>
      </c>
      <c r="O1111" s="171"/>
      <c r="P1111" s="171">
        <v>0.233333333333333</v>
      </c>
      <c r="Q1111" s="171"/>
      <c r="R1111" s="171"/>
      <c r="S1111" s="171">
        <v>0.1</v>
      </c>
      <c r="T1111" s="171">
        <v>0.133333333333333</v>
      </c>
      <c r="U1111" s="171"/>
      <c r="V1111" s="171"/>
      <c r="W1111" s="22">
        <v>1</v>
      </c>
      <c r="X1111" s="29">
        <v>111.11</v>
      </c>
      <c r="Y1111" s="29">
        <v>111.11</v>
      </c>
      <c r="Z1111" s="36">
        <v>18.42</v>
      </c>
      <c r="AA1111" s="36">
        <f t="shared" si="1259"/>
        <v>1</v>
      </c>
      <c r="AB1111" s="29"/>
      <c r="AC1111" s="29" t="e">
        <f t="shared" si="1260"/>
        <v>#REF!</v>
      </c>
      <c r="AD1111" s="29" t="e">
        <f t="shared" si="1261"/>
        <v>#REF!</v>
      </c>
      <c r="AE1111" s="172" t="e">
        <f t="shared" si="1262"/>
        <v>#REF!</v>
      </c>
      <c r="AF1111" s="28"/>
      <c r="AG1111" s="24">
        <v>0.3</v>
      </c>
      <c r="AH1111" s="173">
        <f t="shared" si="1263"/>
        <v>0.999999999999999</v>
      </c>
      <c r="AI1111" s="173"/>
      <c r="AJ1111" s="173">
        <f t="shared" si="1264"/>
        <v>-0.699999999999999</v>
      </c>
      <c r="AK1111" s="134">
        <f t="shared" si="1265"/>
        <v>0.3</v>
      </c>
      <c r="AL1111" s="174">
        <f t="shared" ref="AL1111:AU1111" si="1284">M1111</f>
        <v>0.5</v>
      </c>
      <c r="AM1111" s="174">
        <f t="shared" si="1284"/>
        <v>0.0333333333333333</v>
      </c>
      <c r="AN1111" s="174">
        <f t="shared" si="1284"/>
        <v>0</v>
      </c>
      <c r="AO1111" s="174">
        <f t="shared" si="1284"/>
        <v>0.233333333333333</v>
      </c>
      <c r="AP1111" s="174">
        <f t="shared" si="1284"/>
        <v>0</v>
      </c>
      <c r="AQ1111" s="174">
        <f t="shared" si="1284"/>
        <v>0</v>
      </c>
      <c r="AR1111" s="174">
        <f t="shared" si="1284"/>
        <v>0.1</v>
      </c>
      <c r="AS1111" s="174">
        <f t="shared" si="1284"/>
        <v>0.133333333333333</v>
      </c>
      <c r="AT1111" s="174">
        <f t="shared" si="1284"/>
        <v>0</v>
      </c>
      <c r="AU1111" s="174">
        <f t="shared" si="1284"/>
        <v>0</v>
      </c>
      <c r="AV1111" s="175">
        <f t="shared" si="1267"/>
        <v>0.999999999999999</v>
      </c>
      <c r="AW1111" s="176" t="e">
        <f>#REF!/1000</f>
        <v>#REF!</v>
      </c>
      <c r="AX1111" s="176" t="e">
        <f>#REF!/1000</f>
        <v>#REF!</v>
      </c>
      <c r="AY1111" s="176" t="e">
        <f>#REF!/1000</f>
        <v>#REF!</v>
      </c>
      <c r="AZ1111" s="176" t="e">
        <f>#REF!/1000</f>
        <v>#REF!</v>
      </c>
      <c r="BA1111" s="176" t="e">
        <f>#REF!/1000</f>
        <v>#REF!</v>
      </c>
      <c r="BB1111" s="176" t="e">
        <f>#REF!/1000</f>
        <v>#REF!</v>
      </c>
      <c r="BC1111" s="176" t="e">
        <f>#REF!/1000</f>
        <v>#REF!</v>
      </c>
      <c r="BD1111" s="176" t="e">
        <f>#REF!/1000</f>
        <v>#REF!</v>
      </c>
      <c r="BE1111" s="177" t="e">
        <f>#REF!/1000</f>
        <v>#REF!</v>
      </c>
      <c r="BF1111" s="177" t="e">
        <f>#REF!/1000</f>
        <v>#REF!</v>
      </c>
      <c r="BG1111" s="178" t="e">
        <f t="shared" si="1268"/>
        <v>#REF!</v>
      </c>
    </row>
    <row r="1112" ht="16" customHeight="1" spans="1:59">
      <c r="A1112" s="22">
        <v>1106</v>
      </c>
      <c r="B1112" s="39" t="s">
        <v>1898</v>
      </c>
      <c r="C1112" s="68" t="s">
        <v>1899</v>
      </c>
      <c r="D1112" s="22">
        <v>130</v>
      </c>
      <c r="E1112" s="22">
        <v>1</v>
      </c>
      <c r="F1112" s="144">
        <v>84052</v>
      </c>
      <c r="G1112" s="144" t="s">
        <v>3704</v>
      </c>
      <c r="H1112" s="144" t="s">
        <v>3704</v>
      </c>
      <c r="I1112" s="144" t="s">
        <v>5321</v>
      </c>
      <c r="J1112" s="144" t="s">
        <v>5314</v>
      </c>
      <c r="K1112" s="144">
        <f t="shared" si="1258"/>
        <v>0.5</v>
      </c>
      <c r="L1112" s="157">
        <v>0.5</v>
      </c>
      <c r="M1112" s="171"/>
      <c r="N1112" s="171">
        <v>0.5</v>
      </c>
      <c r="O1112" s="171">
        <v>0.4</v>
      </c>
      <c r="P1112" s="171"/>
      <c r="Q1112" s="171"/>
      <c r="R1112" s="171"/>
      <c r="S1112" s="171">
        <v>0.1</v>
      </c>
      <c r="T1112" s="171"/>
      <c r="U1112" s="171"/>
      <c r="V1112" s="171"/>
      <c r="W1112" s="22">
        <v>1</v>
      </c>
      <c r="X1112" s="29">
        <v>109.26</v>
      </c>
      <c r="Y1112" s="29">
        <v>109.26</v>
      </c>
      <c r="Z1112" s="36">
        <v>18.16</v>
      </c>
      <c r="AA1112" s="36">
        <f t="shared" si="1259"/>
        <v>1</v>
      </c>
      <c r="AB1112" s="29"/>
      <c r="AC1112" s="29" t="e">
        <f t="shared" si="1260"/>
        <v>#REF!</v>
      </c>
      <c r="AD1112" s="29" t="e">
        <f t="shared" si="1261"/>
        <v>#REF!</v>
      </c>
      <c r="AE1112" s="172" t="e">
        <f t="shared" si="1262"/>
        <v>#REF!</v>
      </c>
      <c r="AF1112" s="28"/>
      <c r="AG1112" s="24">
        <v>0.5</v>
      </c>
      <c r="AH1112" s="173">
        <f t="shared" si="1263"/>
        <v>1</v>
      </c>
      <c r="AI1112" s="173"/>
      <c r="AJ1112" s="173">
        <f t="shared" si="1264"/>
        <v>-0.5</v>
      </c>
      <c r="AK1112" s="134">
        <f t="shared" si="1265"/>
        <v>0.5</v>
      </c>
      <c r="AL1112" s="174">
        <f t="shared" ref="AL1112:AU1112" si="1285">M1112</f>
        <v>0</v>
      </c>
      <c r="AM1112" s="174">
        <f t="shared" si="1285"/>
        <v>0.5</v>
      </c>
      <c r="AN1112" s="174">
        <f t="shared" si="1285"/>
        <v>0.4</v>
      </c>
      <c r="AO1112" s="174">
        <f t="shared" si="1285"/>
        <v>0</v>
      </c>
      <c r="AP1112" s="174">
        <f t="shared" si="1285"/>
        <v>0</v>
      </c>
      <c r="AQ1112" s="174">
        <f t="shared" si="1285"/>
        <v>0</v>
      </c>
      <c r="AR1112" s="174">
        <f t="shared" si="1285"/>
        <v>0.1</v>
      </c>
      <c r="AS1112" s="174">
        <f t="shared" si="1285"/>
        <v>0</v>
      </c>
      <c r="AT1112" s="174">
        <f t="shared" si="1285"/>
        <v>0</v>
      </c>
      <c r="AU1112" s="174">
        <f t="shared" si="1285"/>
        <v>0</v>
      </c>
      <c r="AV1112" s="175">
        <f t="shared" si="1267"/>
        <v>1</v>
      </c>
      <c r="AW1112" s="176" t="e">
        <f>#REF!/1000</f>
        <v>#REF!</v>
      </c>
      <c r="AX1112" s="176" t="e">
        <f>#REF!/1000</f>
        <v>#REF!</v>
      </c>
      <c r="AY1112" s="176" t="e">
        <f>#REF!/1000</f>
        <v>#REF!</v>
      </c>
      <c r="AZ1112" s="176" t="e">
        <f>#REF!/1000</f>
        <v>#REF!</v>
      </c>
      <c r="BA1112" s="176" t="e">
        <f>#REF!/1000</f>
        <v>#REF!</v>
      </c>
      <c r="BB1112" s="176" t="e">
        <f>#REF!/1000</f>
        <v>#REF!</v>
      </c>
      <c r="BC1112" s="176" t="e">
        <f>#REF!/1000</f>
        <v>#REF!</v>
      </c>
      <c r="BD1112" s="176" t="e">
        <f>#REF!/1000</f>
        <v>#REF!</v>
      </c>
      <c r="BE1112" s="177" t="e">
        <f>#REF!/1000</f>
        <v>#REF!</v>
      </c>
      <c r="BF1112" s="177" t="e">
        <f>#REF!/1000</f>
        <v>#REF!</v>
      </c>
      <c r="BG1112" s="178" t="e">
        <f t="shared" si="1268"/>
        <v>#REF!</v>
      </c>
    </row>
    <row r="1113" ht="16" customHeight="1" spans="1:59">
      <c r="A1113" s="22">
        <v>1107</v>
      </c>
      <c r="B1113" s="39" t="s">
        <v>1211</v>
      </c>
      <c r="C1113" s="68" t="s">
        <v>1212</v>
      </c>
      <c r="D1113" s="22">
        <v>197</v>
      </c>
      <c r="E1113" s="22">
        <v>48</v>
      </c>
      <c r="F1113" s="144">
        <v>85054</v>
      </c>
      <c r="G1113" s="144" t="s">
        <v>3704</v>
      </c>
      <c r="H1113" s="144" t="s">
        <v>3704</v>
      </c>
      <c r="I1113" s="144" t="s">
        <v>5321</v>
      </c>
      <c r="J1113" s="144" t="s">
        <v>5314</v>
      </c>
      <c r="K1113" s="144">
        <f t="shared" si="1258"/>
        <v>0.3</v>
      </c>
      <c r="L1113" s="157">
        <v>14.4</v>
      </c>
      <c r="M1113" s="171"/>
      <c r="N1113" s="171">
        <v>0.5</v>
      </c>
      <c r="O1113" s="171">
        <v>0.5</v>
      </c>
      <c r="P1113" s="171"/>
      <c r="Q1113" s="171"/>
      <c r="R1113" s="171"/>
      <c r="S1113" s="171"/>
      <c r="T1113" s="171"/>
      <c r="U1113" s="171"/>
      <c r="V1113" s="171"/>
      <c r="W1113" s="22">
        <v>48</v>
      </c>
      <c r="X1113" s="29">
        <v>106.400208333333</v>
      </c>
      <c r="Y1113" s="29">
        <v>5107.21</v>
      </c>
      <c r="Z1113" s="36">
        <v>1309.92</v>
      </c>
      <c r="AA1113" s="36">
        <f t="shared" si="1259"/>
        <v>48</v>
      </c>
      <c r="AB1113" s="29"/>
      <c r="AC1113" s="29" t="e">
        <f t="shared" si="1260"/>
        <v>#REF!</v>
      </c>
      <c r="AD1113" s="29" t="e">
        <f t="shared" si="1261"/>
        <v>#REF!</v>
      </c>
      <c r="AE1113" s="172" t="e">
        <f t="shared" si="1262"/>
        <v>#REF!</v>
      </c>
      <c r="AF1113" s="28"/>
      <c r="AG1113" s="24">
        <v>0.02</v>
      </c>
      <c r="AH1113" s="173">
        <f t="shared" si="1263"/>
        <v>1</v>
      </c>
      <c r="AI1113" s="173">
        <v>0.02</v>
      </c>
      <c r="AJ1113" s="173">
        <f t="shared" si="1264"/>
        <v>-0.98</v>
      </c>
      <c r="AK1113" s="134">
        <f t="shared" si="1265"/>
        <v>0.3</v>
      </c>
      <c r="AL1113" s="174">
        <f t="shared" ref="AL1113:AU1113" si="1286">M1113</f>
        <v>0</v>
      </c>
      <c r="AM1113" s="174">
        <f t="shared" si="1286"/>
        <v>0.5</v>
      </c>
      <c r="AN1113" s="174">
        <f t="shared" si="1286"/>
        <v>0.5</v>
      </c>
      <c r="AO1113" s="174">
        <f t="shared" si="1286"/>
        <v>0</v>
      </c>
      <c r="AP1113" s="174">
        <f t="shared" si="1286"/>
        <v>0</v>
      </c>
      <c r="AQ1113" s="174">
        <f t="shared" si="1286"/>
        <v>0</v>
      </c>
      <c r="AR1113" s="174">
        <f t="shared" si="1286"/>
        <v>0</v>
      </c>
      <c r="AS1113" s="174">
        <f t="shared" si="1286"/>
        <v>0</v>
      </c>
      <c r="AT1113" s="174">
        <f t="shared" si="1286"/>
        <v>0</v>
      </c>
      <c r="AU1113" s="174">
        <f t="shared" si="1286"/>
        <v>0</v>
      </c>
      <c r="AV1113" s="175">
        <f t="shared" si="1267"/>
        <v>1</v>
      </c>
      <c r="AW1113" s="176" t="e">
        <f>#REF!/1000</f>
        <v>#REF!</v>
      </c>
      <c r="AX1113" s="176" t="e">
        <f>#REF!/1000</f>
        <v>#REF!</v>
      </c>
      <c r="AY1113" s="176" t="e">
        <f>#REF!/1000</f>
        <v>#REF!</v>
      </c>
      <c r="AZ1113" s="176" t="e">
        <f>#REF!/1000</f>
        <v>#REF!</v>
      </c>
      <c r="BA1113" s="176" t="e">
        <f>#REF!/1000</f>
        <v>#REF!</v>
      </c>
      <c r="BB1113" s="176" t="e">
        <f>#REF!/1000</f>
        <v>#REF!</v>
      </c>
      <c r="BC1113" s="176" t="e">
        <f>#REF!/1000</f>
        <v>#REF!</v>
      </c>
      <c r="BD1113" s="176" t="e">
        <f>#REF!/1000</f>
        <v>#REF!</v>
      </c>
      <c r="BE1113" s="177" t="e">
        <f>#REF!/1000</f>
        <v>#REF!</v>
      </c>
      <c r="BF1113" s="177" t="e">
        <f>#REF!/1000</f>
        <v>#REF!</v>
      </c>
      <c r="BG1113" s="178" t="e">
        <f t="shared" si="1268"/>
        <v>#REF!</v>
      </c>
    </row>
    <row r="1114" ht="16" customHeight="1" spans="1:59">
      <c r="A1114" s="22">
        <v>1108</v>
      </c>
      <c r="B1114" s="39" t="s">
        <v>6981</v>
      </c>
      <c r="C1114" s="68" t="s">
        <v>6982</v>
      </c>
      <c r="D1114" s="22">
        <v>121</v>
      </c>
      <c r="E1114" s="22">
        <v>12</v>
      </c>
      <c r="F1114" s="144">
        <v>84682</v>
      </c>
      <c r="G1114" s="144" t="s">
        <v>3704</v>
      </c>
      <c r="H1114" s="144" t="s">
        <v>3704</v>
      </c>
      <c r="I1114" s="144" t="s">
        <v>5321</v>
      </c>
      <c r="J1114" s="144" t="s">
        <v>5314</v>
      </c>
      <c r="K1114" s="144">
        <f t="shared" si="1258"/>
        <v>0.03</v>
      </c>
      <c r="L1114" s="157">
        <v>0.36</v>
      </c>
      <c r="M1114" s="171"/>
      <c r="N1114" s="171">
        <v>0.1</v>
      </c>
      <c r="O1114" s="171">
        <v>0.1</v>
      </c>
      <c r="P1114" s="171"/>
      <c r="Q1114" s="171"/>
      <c r="R1114" s="171">
        <v>0.8</v>
      </c>
      <c r="S1114" s="171"/>
      <c r="T1114" s="171"/>
      <c r="U1114" s="171"/>
      <c r="V1114" s="171"/>
      <c r="W1114" s="22">
        <v>12</v>
      </c>
      <c r="X1114" s="29">
        <v>105.586666666667</v>
      </c>
      <c r="Y1114" s="29">
        <v>1267.04</v>
      </c>
      <c r="Z1114" s="36">
        <v>350.88</v>
      </c>
      <c r="AA1114" s="36">
        <f t="shared" si="1259"/>
        <v>12</v>
      </c>
      <c r="AB1114" s="29"/>
      <c r="AC1114" s="29" t="e">
        <f t="shared" si="1260"/>
        <v>#REF!</v>
      </c>
      <c r="AD1114" s="29" t="e">
        <f t="shared" si="1261"/>
        <v>#REF!</v>
      </c>
      <c r="AE1114" s="172" t="e">
        <f t="shared" si="1262"/>
        <v>#REF!</v>
      </c>
      <c r="AF1114" s="28"/>
      <c r="AG1114" s="24">
        <v>0.1</v>
      </c>
      <c r="AH1114" s="173">
        <f t="shared" si="1263"/>
        <v>1</v>
      </c>
      <c r="AI1114" s="173"/>
      <c r="AJ1114" s="173">
        <f t="shared" si="1264"/>
        <v>-0.9</v>
      </c>
      <c r="AK1114" s="134">
        <f t="shared" si="1265"/>
        <v>0.03</v>
      </c>
      <c r="AL1114" s="174">
        <f t="shared" ref="AL1114:AU1114" si="1287">M1114</f>
        <v>0</v>
      </c>
      <c r="AM1114" s="174">
        <f t="shared" si="1287"/>
        <v>0.1</v>
      </c>
      <c r="AN1114" s="174">
        <f t="shared" si="1287"/>
        <v>0.1</v>
      </c>
      <c r="AO1114" s="174">
        <f t="shared" si="1287"/>
        <v>0</v>
      </c>
      <c r="AP1114" s="174">
        <f t="shared" si="1287"/>
        <v>0</v>
      </c>
      <c r="AQ1114" s="174">
        <f t="shared" si="1287"/>
        <v>0.8</v>
      </c>
      <c r="AR1114" s="174">
        <f t="shared" si="1287"/>
        <v>0</v>
      </c>
      <c r="AS1114" s="174">
        <f t="shared" si="1287"/>
        <v>0</v>
      </c>
      <c r="AT1114" s="174">
        <f t="shared" si="1287"/>
        <v>0</v>
      </c>
      <c r="AU1114" s="174">
        <f t="shared" si="1287"/>
        <v>0</v>
      </c>
      <c r="AV1114" s="175">
        <f t="shared" si="1267"/>
        <v>1</v>
      </c>
      <c r="AW1114" s="176" t="e">
        <f>#REF!/1000</f>
        <v>#REF!</v>
      </c>
      <c r="AX1114" s="176" t="e">
        <f>#REF!/1000</f>
        <v>#REF!</v>
      </c>
      <c r="AY1114" s="176" t="e">
        <f>#REF!/1000</f>
        <v>#REF!</v>
      </c>
      <c r="AZ1114" s="176" t="e">
        <f>#REF!/1000</f>
        <v>#REF!</v>
      </c>
      <c r="BA1114" s="176" t="e">
        <f>#REF!/1000</f>
        <v>#REF!</v>
      </c>
      <c r="BB1114" s="176" t="e">
        <f>#REF!/1000</f>
        <v>#REF!</v>
      </c>
      <c r="BC1114" s="176" t="e">
        <f>#REF!/1000</f>
        <v>#REF!</v>
      </c>
      <c r="BD1114" s="176" t="e">
        <f>#REF!/1000</f>
        <v>#REF!</v>
      </c>
      <c r="BE1114" s="177" t="e">
        <f>#REF!/1000</f>
        <v>#REF!</v>
      </c>
      <c r="BF1114" s="177" t="e">
        <f>#REF!/1000</f>
        <v>#REF!</v>
      </c>
      <c r="BG1114" s="178" t="e">
        <f t="shared" si="1268"/>
        <v>#REF!</v>
      </c>
    </row>
    <row r="1115" ht="16" customHeight="1" spans="1:59">
      <c r="A1115" s="22">
        <v>1109</v>
      </c>
      <c r="B1115" s="39" t="s">
        <v>1690</v>
      </c>
      <c r="C1115" s="68" t="s">
        <v>1691</v>
      </c>
      <c r="D1115" s="22">
        <v>121</v>
      </c>
      <c r="E1115" s="22">
        <v>40</v>
      </c>
      <c r="F1115" s="144">
        <v>84957</v>
      </c>
      <c r="G1115" s="144" t="s">
        <v>3704</v>
      </c>
      <c r="H1115" s="144" t="s">
        <v>3704</v>
      </c>
      <c r="I1115" s="144" t="s">
        <v>5321</v>
      </c>
      <c r="J1115" s="144" t="s">
        <v>5314</v>
      </c>
      <c r="K1115" s="144">
        <f t="shared" si="1258"/>
        <v>0.05</v>
      </c>
      <c r="L1115" s="157">
        <v>2</v>
      </c>
      <c r="M1115" s="171"/>
      <c r="N1115" s="171">
        <v>0.4</v>
      </c>
      <c r="O1115" s="171">
        <v>0.566666666666667</v>
      </c>
      <c r="P1115" s="171"/>
      <c r="Q1115" s="171"/>
      <c r="R1115" s="171"/>
      <c r="S1115" s="171">
        <v>0.0333333333333333</v>
      </c>
      <c r="T1115" s="171"/>
      <c r="U1115" s="171"/>
      <c r="V1115" s="171"/>
      <c r="W1115" s="22">
        <v>40</v>
      </c>
      <c r="X1115" s="29">
        <v>103.86025</v>
      </c>
      <c r="Y1115" s="29">
        <v>4154.41</v>
      </c>
      <c r="Z1115" s="36">
        <v>1091.6</v>
      </c>
      <c r="AA1115" s="36">
        <f t="shared" si="1259"/>
        <v>40</v>
      </c>
      <c r="AB1115" s="29"/>
      <c r="AC1115" s="29" t="e">
        <f t="shared" si="1260"/>
        <v>#REF!</v>
      </c>
      <c r="AD1115" s="29" t="e">
        <f t="shared" si="1261"/>
        <v>#REF!</v>
      </c>
      <c r="AE1115" s="172" t="e">
        <f t="shared" si="1262"/>
        <v>#REF!</v>
      </c>
      <c r="AF1115" s="28"/>
      <c r="AG1115" s="24">
        <v>0.3</v>
      </c>
      <c r="AH1115" s="173">
        <f t="shared" si="1263"/>
        <v>1</v>
      </c>
      <c r="AI1115" s="173"/>
      <c r="AJ1115" s="173">
        <f t="shared" si="1264"/>
        <v>-0.7</v>
      </c>
      <c r="AK1115" s="134">
        <f t="shared" si="1265"/>
        <v>0.05</v>
      </c>
      <c r="AL1115" s="174">
        <f t="shared" ref="AL1115:AU1115" si="1288">M1115</f>
        <v>0</v>
      </c>
      <c r="AM1115" s="174">
        <f t="shared" si="1288"/>
        <v>0.4</v>
      </c>
      <c r="AN1115" s="174">
        <f t="shared" si="1288"/>
        <v>0.566666666666667</v>
      </c>
      <c r="AO1115" s="174">
        <f t="shared" si="1288"/>
        <v>0</v>
      </c>
      <c r="AP1115" s="174">
        <f t="shared" si="1288"/>
        <v>0</v>
      </c>
      <c r="AQ1115" s="174">
        <f t="shared" si="1288"/>
        <v>0</v>
      </c>
      <c r="AR1115" s="174">
        <f t="shared" si="1288"/>
        <v>0.0333333333333333</v>
      </c>
      <c r="AS1115" s="174">
        <f t="shared" si="1288"/>
        <v>0</v>
      </c>
      <c r="AT1115" s="174">
        <f t="shared" si="1288"/>
        <v>0</v>
      </c>
      <c r="AU1115" s="174">
        <f t="shared" si="1288"/>
        <v>0</v>
      </c>
      <c r="AV1115" s="175">
        <f t="shared" si="1267"/>
        <v>1</v>
      </c>
      <c r="AW1115" s="176" t="e">
        <f>#REF!/1000</f>
        <v>#REF!</v>
      </c>
      <c r="AX1115" s="176" t="e">
        <f>#REF!/1000</f>
        <v>#REF!</v>
      </c>
      <c r="AY1115" s="176" t="e">
        <f>#REF!/1000</f>
        <v>#REF!</v>
      </c>
      <c r="AZ1115" s="176" t="e">
        <f>#REF!/1000</f>
        <v>#REF!</v>
      </c>
      <c r="BA1115" s="176" t="e">
        <f>#REF!/1000</f>
        <v>#REF!</v>
      </c>
      <c r="BB1115" s="176" t="e">
        <f>#REF!/1000</f>
        <v>#REF!</v>
      </c>
      <c r="BC1115" s="176" t="e">
        <f>#REF!/1000</f>
        <v>#REF!</v>
      </c>
      <c r="BD1115" s="176" t="e">
        <f>#REF!/1000</f>
        <v>#REF!</v>
      </c>
      <c r="BE1115" s="177" t="e">
        <f>#REF!/1000</f>
        <v>#REF!</v>
      </c>
      <c r="BF1115" s="177" t="e">
        <f>#REF!/1000</f>
        <v>#REF!</v>
      </c>
      <c r="BG1115" s="178" t="e">
        <f t="shared" si="1268"/>
        <v>#REF!</v>
      </c>
    </row>
    <row r="1116" ht="16" customHeight="1" spans="1:59">
      <c r="A1116" s="22">
        <v>1110</v>
      </c>
      <c r="B1116" s="39" t="s">
        <v>6983</v>
      </c>
      <c r="C1116" s="68" t="s">
        <v>6984</v>
      </c>
      <c r="D1116" s="22">
        <v>121</v>
      </c>
      <c r="E1116" s="22">
        <v>18</v>
      </c>
      <c r="F1116" s="144">
        <v>84895</v>
      </c>
      <c r="G1116" s="144" t="s">
        <v>3704</v>
      </c>
      <c r="H1116" s="144" t="s">
        <v>3704</v>
      </c>
      <c r="I1116" s="144" t="s">
        <v>5321</v>
      </c>
      <c r="J1116" s="144" t="s">
        <v>5314</v>
      </c>
      <c r="K1116" s="144">
        <f t="shared" si="1258"/>
        <v>0.3</v>
      </c>
      <c r="L1116" s="157">
        <v>5.4</v>
      </c>
      <c r="M1116" s="171"/>
      <c r="N1116" s="171">
        <v>0.5</v>
      </c>
      <c r="O1116" s="171">
        <v>0.3</v>
      </c>
      <c r="P1116" s="171"/>
      <c r="Q1116" s="171"/>
      <c r="R1116" s="171">
        <v>0.2</v>
      </c>
      <c r="S1116" s="171"/>
      <c r="T1116" s="171"/>
      <c r="U1116" s="171"/>
      <c r="V1116" s="171"/>
      <c r="W1116" s="22">
        <v>18</v>
      </c>
      <c r="X1116" s="29">
        <v>102.901666666667</v>
      </c>
      <c r="Y1116" s="29">
        <v>1852.23</v>
      </c>
      <c r="Z1116" s="36">
        <v>499.89</v>
      </c>
      <c r="AA1116" s="36">
        <f t="shared" si="1259"/>
        <v>18</v>
      </c>
      <c r="AB1116" s="29"/>
      <c r="AC1116" s="29" t="e">
        <f t="shared" si="1260"/>
        <v>#REF!</v>
      </c>
      <c r="AD1116" s="29" t="e">
        <f t="shared" si="1261"/>
        <v>#REF!</v>
      </c>
      <c r="AE1116" s="172" t="e">
        <f t="shared" si="1262"/>
        <v>#REF!</v>
      </c>
      <c r="AF1116" s="28"/>
      <c r="AG1116" s="24">
        <v>0.5</v>
      </c>
      <c r="AH1116" s="173">
        <f t="shared" si="1263"/>
        <v>1</v>
      </c>
      <c r="AI1116" s="173"/>
      <c r="AJ1116" s="173">
        <f t="shared" si="1264"/>
        <v>-0.5</v>
      </c>
      <c r="AK1116" s="134">
        <f t="shared" si="1265"/>
        <v>0.3</v>
      </c>
      <c r="AL1116" s="174">
        <f t="shared" ref="AL1116:AU1116" si="1289">M1116</f>
        <v>0</v>
      </c>
      <c r="AM1116" s="174">
        <f t="shared" si="1289"/>
        <v>0.5</v>
      </c>
      <c r="AN1116" s="174">
        <f t="shared" si="1289"/>
        <v>0.3</v>
      </c>
      <c r="AO1116" s="174">
        <f t="shared" si="1289"/>
        <v>0</v>
      </c>
      <c r="AP1116" s="174">
        <f t="shared" si="1289"/>
        <v>0</v>
      </c>
      <c r="AQ1116" s="174">
        <f t="shared" si="1289"/>
        <v>0.2</v>
      </c>
      <c r="AR1116" s="174">
        <f t="shared" si="1289"/>
        <v>0</v>
      </c>
      <c r="AS1116" s="174">
        <f t="shared" si="1289"/>
        <v>0</v>
      </c>
      <c r="AT1116" s="174">
        <f t="shared" si="1289"/>
        <v>0</v>
      </c>
      <c r="AU1116" s="174">
        <f t="shared" si="1289"/>
        <v>0</v>
      </c>
      <c r="AV1116" s="175">
        <f t="shared" si="1267"/>
        <v>1</v>
      </c>
      <c r="AW1116" s="176" t="e">
        <f>#REF!/1000</f>
        <v>#REF!</v>
      </c>
      <c r="AX1116" s="176" t="e">
        <f>#REF!/1000</f>
        <v>#REF!</v>
      </c>
      <c r="AY1116" s="176" t="e">
        <f>#REF!/1000</f>
        <v>#REF!</v>
      </c>
      <c r="AZ1116" s="176" t="e">
        <f>#REF!/1000</f>
        <v>#REF!</v>
      </c>
      <c r="BA1116" s="176" t="e">
        <f>#REF!/1000</f>
        <v>#REF!</v>
      </c>
      <c r="BB1116" s="176" t="e">
        <f>#REF!/1000</f>
        <v>#REF!</v>
      </c>
      <c r="BC1116" s="176" t="e">
        <f>#REF!/1000</f>
        <v>#REF!</v>
      </c>
      <c r="BD1116" s="176" t="e">
        <f>#REF!/1000</f>
        <v>#REF!</v>
      </c>
      <c r="BE1116" s="177" t="e">
        <f>#REF!/1000</f>
        <v>#REF!</v>
      </c>
      <c r="BF1116" s="177" t="e">
        <f>#REF!/1000</f>
        <v>#REF!</v>
      </c>
      <c r="BG1116" s="178" t="e">
        <f t="shared" si="1268"/>
        <v>#REF!</v>
      </c>
    </row>
    <row r="1117" ht="16" customHeight="1" spans="1:59">
      <c r="A1117" s="22">
        <v>1111</v>
      </c>
      <c r="B1117" s="39" t="s">
        <v>6985</v>
      </c>
      <c r="C1117" s="68" t="s">
        <v>6986</v>
      </c>
      <c r="D1117" s="22">
        <v>130</v>
      </c>
      <c r="E1117" s="22">
        <v>12</v>
      </c>
      <c r="F1117" s="144">
        <v>83977</v>
      </c>
      <c r="G1117" s="144" t="s">
        <v>3704</v>
      </c>
      <c r="H1117" s="144" t="s">
        <v>3704</v>
      </c>
      <c r="I1117" s="144" t="s">
        <v>5321</v>
      </c>
      <c r="J1117" s="144" t="s">
        <v>5314</v>
      </c>
      <c r="K1117" s="144">
        <f t="shared" si="1258"/>
        <v>0.05</v>
      </c>
      <c r="L1117" s="157">
        <v>0.6</v>
      </c>
      <c r="M1117" s="171"/>
      <c r="N1117" s="171">
        <v>0.4</v>
      </c>
      <c r="O1117" s="171">
        <v>0.566666666666667</v>
      </c>
      <c r="P1117" s="171"/>
      <c r="Q1117" s="171"/>
      <c r="R1117" s="171"/>
      <c r="S1117" s="171">
        <v>0.0333333333333333</v>
      </c>
      <c r="T1117" s="171"/>
      <c r="U1117" s="171"/>
      <c r="V1117" s="171"/>
      <c r="W1117" s="22">
        <v>12</v>
      </c>
      <c r="X1117" s="29">
        <v>101.15</v>
      </c>
      <c r="Y1117" s="29">
        <v>1213.8</v>
      </c>
      <c r="Z1117" s="36">
        <v>261.48</v>
      </c>
      <c r="AA1117" s="36">
        <f t="shared" si="1259"/>
        <v>12</v>
      </c>
      <c r="AB1117" s="29"/>
      <c r="AC1117" s="29" t="e">
        <f t="shared" si="1260"/>
        <v>#REF!</v>
      </c>
      <c r="AD1117" s="29" t="e">
        <f t="shared" si="1261"/>
        <v>#REF!</v>
      </c>
      <c r="AE1117" s="172" t="e">
        <f t="shared" si="1262"/>
        <v>#REF!</v>
      </c>
      <c r="AF1117" s="28"/>
      <c r="AG1117" s="24">
        <v>0.3</v>
      </c>
      <c r="AH1117" s="173">
        <f t="shared" si="1263"/>
        <v>1</v>
      </c>
      <c r="AI1117" s="173"/>
      <c r="AJ1117" s="173">
        <f t="shared" si="1264"/>
        <v>-0.7</v>
      </c>
      <c r="AK1117" s="134">
        <f t="shared" si="1265"/>
        <v>0.05</v>
      </c>
      <c r="AL1117" s="174">
        <f t="shared" ref="AL1117:AU1117" si="1290">M1117</f>
        <v>0</v>
      </c>
      <c r="AM1117" s="174">
        <f t="shared" si="1290"/>
        <v>0.4</v>
      </c>
      <c r="AN1117" s="174">
        <f t="shared" si="1290"/>
        <v>0.566666666666667</v>
      </c>
      <c r="AO1117" s="174">
        <f t="shared" si="1290"/>
        <v>0</v>
      </c>
      <c r="AP1117" s="174">
        <f t="shared" si="1290"/>
        <v>0</v>
      </c>
      <c r="AQ1117" s="174">
        <f t="shared" si="1290"/>
        <v>0</v>
      </c>
      <c r="AR1117" s="174">
        <f t="shared" si="1290"/>
        <v>0.0333333333333333</v>
      </c>
      <c r="AS1117" s="174">
        <f t="shared" si="1290"/>
        <v>0</v>
      </c>
      <c r="AT1117" s="174">
        <f t="shared" si="1290"/>
        <v>0</v>
      </c>
      <c r="AU1117" s="174">
        <f t="shared" si="1290"/>
        <v>0</v>
      </c>
      <c r="AV1117" s="175">
        <f t="shared" si="1267"/>
        <v>1</v>
      </c>
      <c r="AW1117" s="176" t="e">
        <f>#REF!/1000</f>
        <v>#REF!</v>
      </c>
      <c r="AX1117" s="176" t="e">
        <f>#REF!/1000</f>
        <v>#REF!</v>
      </c>
      <c r="AY1117" s="176" t="e">
        <f>#REF!/1000</f>
        <v>#REF!</v>
      </c>
      <c r="AZ1117" s="176" t="e">
        <f>#REF!/1000</f>
        <v>#REF!</v>
      </c>
      <c r="BA1117" s="176" t="e">
        <f>#REF!/1000</f>
        <v>#REF!</v>
      </c>
      <c r="BB1117" s="176" t="e">
        <f>#REF!/1000</f>
        <v>#REF!</v>
      </c>
      <c r="BC1117" s="176" t="e">
        <f>#REF!/1000</f>
        <v>#REF!</v>
      </c>
      <c r="BD1117" s="176" t="e">
        <f>#REF!/1000</f>
        <v>#REF!</v>
      </c>
      <c r="BE1117" s="177" t="e">
        <f>#REF!/1000</f>
        <v>#REF!</v>
      </c>
      <c r="BF1117" s="177" t="e">
        <f>#REF!/1000</f>
        <v>#REF!</v>
      </c>
      <c r="BG1117" s="178" t="e">
        <f t="shared" si="1268"/>
        <v>#REF!</v>
      </c>
    </row>
    <row r="1118" ht="16" customHeight="1" spans="1:59">
      <c r="A1118" s="22">
        <v>1112</v>
      </c>
      <c r="B1118" s="39" t="s">
        <v>1494</v>
      </c>
      <c r="C1118" s="68" t="s">
        <v>1495</v>
      </c>
      <c r="D1118" s="22">
        <v>130</v>
      </c>
      <c r="E1118" s="22">
        <v>1</v>
      </c>
      <c r="F1118" s="144">
        <v>84068</v>
      </c>
      <c r="G1118" s="144" t="s">
        <v>3704</v>
      </c>
      <c r="H1118" s="144" t="s">
        <v>3704</v>
      </c>
      <c r="I1118" s="144" t="s">
        <v>5321</v>
      </c>
      <c r="J1118" s="144" t="s">
        <v>5314</v>
      </c>
      <c r="K1118" s="144">
        <f t="shared" si="1258"/>
        <v>3</v>
      </c>
      <c r="L1118" s="157">
        <v>3</v>
      </c>
      <c r="M1118" s="171">
        <v>0.04</v>
      </c>
      <c r="N1118" s="171">
        <v>0.15</v>
      </c>
      <c r="O1118" s="171">
        <v>0.45</v>
      </c>
      <c r="P1118" s="171">
        <v>0.02</v>
      </c>
      <c r="Q1118" s="171"/>
      <c r="R1118" s="171">
        <v>0.01</v>
      </c>
      <c r="S1118" s="171">
        <v>0.25</v>
      </c>
      <c r="T1118" s="171">
        <v>0.08</v>
      </c>
      <c r="U1118" s="171"/>
      <c r="V1118" s="171"/>
      <c r="W1118" s="22">
        <v>1</v>
      </c>
      <c r="X1118" s="29">
        <v>99.29</v>
      </c>
      <c r="Y1118" s="29">
        <v>99.29</v>
      </c>
      <c r="Z1118" s="36">
        <v>16.59</v>
      </c>
      <c r="AA1118" s="36">
        <f t="shared" si="1259"/>
        <v>1</v>
      </c>
      <c r="AB1118" s="29"/>
      <c r="AC1118" s="29" t="e">
        <f t="shared" si="1260"/>
        <v>#REF!</v>
      </c>
      <c r="AD1118" s="29" t="e">
        <f t="shared" si="1261"/>
        <v>#REF!</v>
      </c>
      <c r="AE1118" s="172" t="e">
        <f t="shared" si="1262"/>
        <v>#REF!</v>
      </c>
      <c r="AF1118" s="28"/>
      <c r="AG1118" s="24">
        <v>3</v>
      </c>
      <c r="AH1118" s="173">
        <f t="shared" si="1263"/>
        <v>1</v>
      </c>
      <c r="AI1118" s="173"/>
      <c r="AJ1118" s="173">
        <f t="shared" si="1264"/>
        <v>2</v>
      </c>
      <c r="AK1118" s="134">
        <f t="shared" si="1265"/>
        <v>3</v>
      </c>
      <c r="AL1118" s="174">
        <f t="shared" ref="AL1118:AU1118" si="1291">M1118</f>
        <v>0.04</v>
      </c>
      <c r="AM1118" s="174">
        <f t="shared" si="1291"/>
        <v>0.15</v>
      </c>
      <c r="AN1118" s="174">
        <f t="shared" si="1291"/>
        <v>0.45</v>
      </c>
      <c r="AO1118" s="174">
        <f t="shared" si="1291"/>
        <v>0.02</v>
      </c>
      <c r="AP1118" s="174">
        <f t="shared" si="1291"/>
        <v>0</v>
      </c>
      <c r="AQ1118" s="174">
        <f t="shared" si="1291"/>
        <v>0.01</v>
      </c>
      <c r="AR1118" s="174">
        <f t="shared" si="1291"/>
        <v>0.25</v>
      </c>
      <c r="AS1118" s="174">
        <f t="shared" si="1291"/>
        <v>0.08</v>
      </c>
      <c r="AT1118" s="174">
        <f t="shared" si="1291"/>
        <v>0</v>
      </c>
      <c r="AU1118" s="174">
        <f t="shared" si="1291"/>
        <v>0</v>
      </c>
      <c r="AV1118" s="175">
        <f t="shared" si="1267"/>
        <v>1</v>
      </c>
      <c r="AW1118" s="176" t="e">
        <f>#REF!/1000</f>
        <v>#REF!</v>
      </c>
      <c r="AX1118" s="176" t="e">
        <f>#REF!/1000</f>
        <v>#REF!</v>
      </c>
      <c r="AY1118" s="176" t="e">
        <f>#REF!/1000</f>
        <v>#REF!</v>
      </c>
      <c r="AZ1118" s="176" t="e">
        <f>#REF!/1000</f>
        <v>#REF!</v>
      </c>
      <c r="BA1118" s="176" t="e">
        <f>#REF!/1000</f>
        <v>#REF!</v>
      </c>
      <c r="BB1118" s="176" t="e">
        <f>#REF!/1000</f>
        <v>#REF!</v>
      </c>
      <c r="BC1118" s="176" t="e">
        <f>#REF!/1000</f>
        <v>#REF!</v>
      </c>
      <c r="BD1118" s="176" t="e">
        <f>#REF!/1000</f>
        <v>#REF!</v>
      </c>
      <c r="BE1118" s="177" t="e">
        <f>#REF!/1000</f>
        <v>#REF!</v>
      </c>
      <c r="BF1118" s="177" t="e">
        <f>#REF!/1000</f>
        <v>#REF!</v>
      </c>
      <c r="BG1118" s="178" t="e">
        <f t="shared" si="1268"/>
        <v>#REF!</v>
      </c>
    </row>
    <row r="1119" ht="16" customHeight="1" spans="1:59">
      <c r="A1119" s="22">
        <v>1113</v>
      </c>
      <c r="B1119" s="39" t="s">
        <v>1824</v>
      </c>
      <c r="C1119" s="68" t="s">
        <v>1825</v>
      </c>
      <c r="D1119" s="22">
        <v>130</v>
      </c>
      <c r="E1119" s="22">
        <v>24</v>
      </c>
      <c r="F1119" s="144">
        <v>83995</v>
      </c>
      <c r="G1119" s="144" t="s">
        <v>3704</v>
      </c>
      <c r="H1119" s="144" t="s">
        <v>3704</v>
      </c>
      <c r="I1119" s="144" t="s">
        <v>5321</v>
      </c>
      <c r="J1119" s="144" t="s">
        <v>5314</v>
      </c>
      <c r="K1119" s="144">
        <f t="shared" si="1258"/>
        <v>0.5</v>
      </c>
      <c r="L1119" s="157">
        <v>12</v>
      </c>
      <c r="M1119" s="171">
        <v>0.04</v>
      </c>
      <c r="N1119" s="171">
        <v>0.15</v>
      </c>
      <c r="O1119" s="171">
        <v>0.45</v>
      </c>
      <c r="P1119" s="171">
        <v>0.02</v>
      </c>
      <c r="Q1119" s="171"/>
      <c r="R1119" s="171">
        <v>0.01</v>
      </c>
      <c r="S1119" s="171">
        <v>0.25</v>
      </c>
      <c r="T1119" s="171">
        <v>0.08</v>
      </c>
      <c r="U1119" s="171"/>
      <c r="V1119" s="171"/>
      <c r="W1119" s="22">
        <v>24</v>
      </c>
      <c r="X1119" s="29">
        <v>96.4858333333333</v>
      </c>
      <c r="Y1119" s="29">
        <v>2315.66</v>
      </c>
      <c r="Z1119" s="36">
        <v>1460.88</v>
      </c>
      <c r="AA1119" s="36">
        <f t="shared" si="1259"/>
        <v>24</v>
      </c>
      <c r="AB1119" s="29"/>
      <c r="AC1119" s="29" t="e">
        <f t="shared" si="1260"/>
        <v>#REF!</v>
      </c>
      <c r="AD1119" s="29" t="e">
        <f t="shared" si="1261"/>
        <v>#REF!</v>
      </c>
      <c r="AE1119" s="172" t="e">
        <f t="shared" si="1262"/>
        <v>#REF!</v>
      </c>
      <c r="AF1119" s="28"/>
      <c r="AG1119" s="24">
        <v>3</v>
      </c>
      <c r="AH1119" s="173">
        <f t="shared" si="1263"/>
        <v>1</v>
      </c>
      <c r="AI1119" s="173"/>
      <c r="AJ1119" s="173">
        <f t="shared" si="1264"/>
        <v>2</v>
      </c>
      <c r="AK1119" s="134">
        <f t="shared" si="1265"/>
        <v>0.5</v>
      </c>
      <c r="AL1119" s="174">
        <f t="shared" ref="AL1119:AU1119" si="1292">M1119</f>
        <v>0.04</v>
      </c>
      <c r="AM1119" s="174">
        <f t="shared" si="1292"/>
        <v>0.15</v>
      </c>
      <c r="AN1119" s="174">
        <f t="shared" si="1292"/>
        <v>0.45</v>
      </c>
      <c r="AO1119" s="174">
        <f t="shared" si="1292"/>
        <v>0.02</v>
      </c>
      <c r="AP1119" s="174">
        <f t="shared" si="1292"/>
        <v>0</v>
      </c>
      <c r="AQ1119" s="174">
        <f t="shared" si="1292"/>
        <v>0.01</v>
      </c>
      <c r="AR1119" s="174">
        <f t="shared" si="1292"/>
        <v>0.25</v>
      </c>
      <c r="AS1119" s="174">
        <f t="shared" si="1292"/>
        <v>0.08</v>
      </c>
      <c r="AT1119" s="174">
        <f t="shared" si="1292"/>
        <v>0</v>
      </c>
      <c r="AU1119" s="174">
        <f t="shared" si="1292"/>
        <v>0</v>
      </c>
      <c r="AV1119" s="175">
        <f t="shared" si="1267"/>
        <v>1</v>
      </c>
      <c r="AW1119" s="176" t="e">
        <f>#REF!/1000</f>
        <v>#REF!</v>
      </c>
      <c r="AX1119" s="176" t="e">
        <f>#REF!/1000</f>
        <v>#REF!</v>
      </c>
      <c r="AY1119" s="176" t="e">
        <f>#REF!/1000</f>
        <v>#REF!</v>
      </c>
      <c r="AZ1119" s="176" t="e">
        <f>#REF!/1000</f>
        <v>#REF!</v>
      </c>
      <c r="BA1119" s="176" t="e">
        <f>#REF!/1000</f>
        <v>#REF!</v>
      </c>
      <c r="BB1119" s="176" t="e">
        <f>#REF!/1000</f>
        <v>#REF!</v>
      </c>
      <c r="BC1119" s="176" t="e">
        <f>#REF!/1000</f>
        <v>#REF!</v>
      </c>
      <c r="BD1119" s="176" t="e">
        <f>#REF!/1000</f>
        <v>#REF!</v>
      </c>
      <c r="BE1119" s="177" t="e">
        <f>#REF!/1000</f>
        <v>#REF!</v>
      </c>
      <c r="BF1119" s="177" t="e">
        <f>#REF!/1000</f>
        <v>#REF!</v>
      </c>
      <c r="BG1119" s="178" t="e">
        <f t="shared" si="1268"/>
        <v>#REF!</v>
      </c>
    </row>
    <row r="1120" ht="16" customHeight="1" spans="1:59">
      <c r="A1120" s="22">
        <v>1114</v>
      </c>
      <c r="B1120" s="39" t="s">
        <v>1279</v>
      </c>
      <c r="C1120" s="68" t="s">
        <v>1280</v>
      </c>
      <c r="D1120" s="22">
        <v>130</v>
      </c>
      <c r="E1120" s="22">
        <v>1</v>
      </c>
      <c r="F1120" s="144">
        <v>84464</v>
      </c>
      <c r="G1120" s="144" t="s">
        <v>3704</v>
      </c>
      <c r="H1120" s="144" t="s">
        <v>3704</v>
      </c>
      <c r="I1120" s="144" t="s">
        <v>5321</v>
      </c>
      <c r="J1120" s="144" t="s">
        <v>5314</v>
      </c>
      <c r="K1120" s="144">
        <f t="shared" si="1258"/>
        <v>0.025</v>
      </c>
      <c r="L1120" s="157">
        <v>0.025</v>
      </c>
      <c r="M1120" s="171">
        <v>0.04</v>
      </c>
      <c r="N1120" s="171">
        <v>0.15</v>
      </c>
      <c r="O1120" s="171">
        <v>0.45</v>
      </c>
      <c r="P1120" s="171">
        <v>0.02</v>
      </c>
      <c r="Q1120" s="171"/>
      <c r="R1120" s="171">
        <v>0.01</v>
      </c>
      <c r="S1120" s="171">
        <v>0.25</v>
      </c>
      <c r="T1120" s="171">
        <v>0.08</v>
      </c>
      <c r="U1120" s="171"/>
      <c r="V1120" s="171"/>
      <c r="W1120" s="22">
        <v>1</v>
      </c>
      <c r="X1120" s="29">
        <v>95.65</v>
      </c>
      <c r="Y1120" s="29">
        <v>95.65</v>
      </c>
      <c r="Z1120" s="36">
        <v>16</v>
      </c>
      <c r="AA1120" s="36">
        <f t="shared" si="1259"/>
        <v>1</v>
      </c>
      <c r="AB1120" s="29"/>
      <c r="AC1120" s="29" t="e">
        <f t="shared" si="1260"/>
        <v>#REF!</v>
      </c>
      <c r="AD1120" s="29" t="e">
        <f t="shared" si="1261"/>
        <v>#REF!</v>
      </c>
      <c r="AE1120" s="172" t="e">
        <f t="shared" si="1262"/>
        <v>#REF!</v>
      </c>
      <c r="AF1120" s="28"/>
      <c r="AG1120" s="24">
        <v>3</v>
      </c>
      <c r="AH1120" s="173">
        <f t="shared" si="1263"/>
        <v>1</v>
      </c>
      <c r="AI1120" s="173"/>
      <c r="AJ1120" s="173">
        <f t="shared" si="1264"/>
        <v>2</v>
      </c>
      <c r="AK1120" s="134">
        <f t="shared" si="1265"/>
        <v>0.025</v>
      </c>
      <c r="AL1120" s="174">
        <f t="shared" ref="AL1120:AU1120" si="1293">M1120</f>
        <v>0.04</v>
      </c>
      <c r="AM1120" s="174">
        <f t="shared" si="1293"/>
        <v>0.15</v>
      </c>
      <c r="AN1120" s="174">
        <f t="shared" si="1293"/>
        <v>0.45</v>
      </c>
      <c r="AO1120" s="174">
        <f t="shared" si="1293"/>
        <v>0.02</v>
      </c>
      <c r="AP1120" s="174">
        <f t="shared" si="1293"/>
        <v>0</v>
      </c>
      <c r="AQ1120" s="174">
        <f t="shared" si="1293"/>
        <v>0.01</v>
      </c>
      <c r="AR1120" s="174">
        <f t="shared" si="1293"/>
        <v>0.25</v>
      </c>
      <c r="AS1120" s="174">
        <f t="shared" si="1293"/>
        <v>0.08</v>
      </c>
      <c r="AT1120" s="174">
        <f t="shared" si="1293"/>
        <v>0</v>
      </c>
      <c r="AU1120" s="174">
        <f t="shared" si="1293"/>
        <v>0</v>
      </c>
      <c r="AV1120" s="175">
        <f t="shared" si="1267"/>
        <v>1</v>
      </c>
      <c r="AW1120" s="176" t="e">
        <f>#REF!/1000</f>
        <v>#REF!</v>
      </c>
      <c r="AX1120" s="176" t="e">
        <f>#REF!/1000</f>
        <v>#REF!</v>
      </c>
      <c r="AY1120" s="176" t="e">
        <f>#REF!/1000</f>
        <v>#REF!</v>
      </c>
      <c r="AZ1120" s="176" t="e">
        <f>#REF!/1000</f>
        <v>#REF!</v>
      </c>
      <c r="BA1120" s="176" t="e">
        <f>#REF!/1000</f>
        <v>#REF!</v>
      </c>
      <c r="BB1120" s="176" t="e">
        <f>#REF!/1000</f>
        <v>#REF!</v>
      </c>
      <c r="BC1120" s="176" t="e">
        <f>#REF!/1000</f>
        <v>#REF!</v>
      </c>
      <c r="BD1120" s="176" t="e">
        <f>#REF!/1000</f>
        <v>#REF!</v>
      </c>
      <c r="BE1120" s="177" t="e">
        <f>#REF!/1000</f>
        <v>#REF!</v>
      </c>
      <c r="BF1120" s="177" t="e">
        <f>#REF!/1000</f>
        <v>#REF!</v>
      </c>
      <c r="BG1120" s="178" t="e">
        <f t="shared" si="1268"/>
        <v>#REF!</v>
      </c>
    </row>
    <row r="1121" ht="16" customHeight="1" spans="1:59">
      <c r="A1121" s="22">
        <v>1115</v>
      </c>
      <c r="B1121" s="39" t="s">
        <v>1686</v>
      </c>
      <c r="C1121" s="68" t="s">
        <v>1687</v>
      </c>
      <c r="D1121" s="22">
        <v>121</v>
      </c>
      <c r="E1121" s="22">
        <v>20</v>
      </c>
      <c r="F1121" s="144">
        <v>84953</v>
      </c>
      <c r="G1121" s="144" t="s">
        <v>3704</v>
      </c>
      <c r="H1121" s="144" t="s">
        <v>3704</v>
      </c>
      <c r="I1121" s="144" t="s">
        <v>5321</v>
      </c>
      <c r="J1121" s="144" t="s">
        <v>5314</v>
      </c>
      <c r="K1121" s="144">
        <f t="shared" si="1258"/>
        <v>0.05</v>
      </c>
      <c r="L1121" s="157">
        <v>1</v>
      </c>
      <c r="M1121" s="171"/>
      <c r="N1121" s="171">
        <v>0.4</v>
      </c>
      <c r="O1121" s="171">
        <v>0.566666666666667</v>
      </c>
      <c r="P1121" s="171"/>
      <c r="Q1121" s="171"/>
      <c r="R1121" s="171"/>
      <c r="S1121" s="171">
        <v>0.0333333333333333</v>
      </c>
      <c r="T1121" s="171"/>
      <c r="U1121" s="171"/>
      <c r="V1121" s="171"/>
      <c r="W1121" s="22">
        <v>20</v>
      </c>
      <c r="X1121" s="29">
        <v>92.38</v>
      </c>
      <c r="Y1121" s="29">
        <v>1847.6</v>
      </c>
      <c r="Z1121" s="36">
        <v>506.8</v>
      </c>
      <c r="AA1121" s="36">
        <f t="shared" si="1259"/>
        <v>20</v>
      </c>
      <c r="AB1121" s="29"/>
      <c r="AC1121" s="29" t="e">
        <f t="shared" si="1260"/>
        <v>#REF!</v>
      </c>
      <c r="AD1121" s="29" t="e">
        <f t="shared" si="1261"/>
        <v>#REF!</v>
      </c>
      <c r="AE1121" s="172" t="e">
        <f t="shared" si="1262"/>
        <v>#REF!</v>
      </c>
      <c r="AF1121" s="28"/>
      <c r="AG1121" s="24">
        <v>0.3</v>
      </c>
      <c r="AH1121" s="173">
        <f t="shared" si="1263"/>
        <v>1</v>
      </c>
      <c r="AI1121" s="173"/>
      <c r="AJ1121" s="173">
        <f t="shared" si="1264"/>
        <v>-0.7</v>
      </c>
      <c r="AK1121" s="134">
        <f t="shared" si="1265"/>
        <v>0.05</v>
      </c>
      <c r="AL1121" s="174">
        <f t="shared" ref="AL1121:AU1121" si="1294">M1121</f>
        <v>0</v>
      </c>
      <c r="AM1121" s="174">
        <f t="shared" si="1294"/>
        <v>0.4</v>
      </c>
      <c r="AN1121" s="174">
        <f t="shared" si="1294"/>
        <v>0.566666666666667</v>
      </c>
      <c r="AO1121" s="174">
        <f t="shared" si="1294"/>
        <v>0</v>
      </c>
      <c r="AP1121" s="174">
        <f t="shared" si="1294"/>
        <v>0</v>
      </c>
      <c r="AQ1121" s="174">
        <f t="shared" si="1294"/>
        <v>0</v>
      </c>
      <c r="AR1121" s="174">
        <f t="shared" si="1294"/>
        <v>0.0333333333333333</v>
      </c>
      <c r="AS1121" s="174">
        <f t="shared" si="1294"/>
        <v>0</v>
      </c>
      <c r="AT1121" s="174">
        <f t="shared" si="1294"/>
        <v>0</v>
      </c>
      <c r="AU1121" s="174">
        <f t="shared" si="1294"/>
        <v>0</v>
      </c>
      <c r="AV1121" s="175">
        <f t="shared" si="1267"/>
        <v>1</v>
      </c>
      <c r="AW1121" s="176" t="e">
        <f>#REF!/1000</f>
        <v>#REF!</v>
      </c>
      <c r="AX1121" s="176" t="e">
        <f>#REF!/1000</f>
        <v>#REF!</v>
      </c>
      <c r="AY1121" s="176" t="e">
        <f>#REF!/1000</f>
        <v>#REF!</v>
      </c>
      <c r="AZ1121" s="176" t="e">
        <f>#REF!/1000</f>
        <v>#REF!</v>
      </c>
      <c r="BA1121" s="176" t="e">
        <f>#REF!/1000</f>
        <v>#REF!</v>
      </c>
      <c r="BB1121" s="176" t="e">
        <f>#REF!/1000</f>
        <v>#REF!</v>
      </c>
      <c r="BC1121" s="176" t="e">
        <f>#REF!/1000</f>
        <v>#REF!</v>
      </c>
      <c r="BD1121" s="176" t="e">
        <f>#REF!/1000</f>
        <v>#REF!</v>
      </c>
      <c r="BE1121" s="177" t="e">
        <f>#REF!/1000</f>
        <v>#REF!</v>
      </c>
      <c r="BF1121" s="177" t="e">
        <f>#REF!/1000</f>
        <v>#REF!</v>
      </c>
      <c r="BG1121" s="178" t="e">
        <f t="shared" si="1268"/>
        <v>#REF!</v>
      </c>
    </row>
    <row r="1122" ht="16" customHeight="1" spans="1:59">
      <c r="A1122" s="22">
        <v>1116</v>
      </c>
      <c r="B1122" s="39" t="s">
        <v>873</v>
      </c>
      <c r="C1122" s="68" t="s">
        <v>874</v>
      </c>
      <c r="D1122" s="22">
        <v>197</v>
      </c>
      <c r="E1122" s="22">
        <v>2</v>
      </c>
      <c r="F1122" s="144">
        <v>85071</v>
      </c>
      <c r="G1122" s="144" t="s">
        <v>3704</v>
      </c>
      <c r="H1122" s="144" t="s">
        <v>3704</v>
      </c>
      <c r="I1122" s="144" t="s">
        <v>5321</v>
      </c>
      <c r="J1122" s="144" t="s">
        <v>5314</v>
      </c>
      <c r="K1122" s="144">
        <f t="shared" si="1258"/>
        <v>0.1</v>
      </c>
      <c r="L1122" s="157">
        <v>0.2</v>
      </c>
      <c r="M1122" s="171">
        <v>0.5</v>
      </c>
      <c r="N1122" s="171">
        <v>0.05</v>
      </c>
      <c r="O1122" s="171"/>
      <c r="P1122" s="171">
        <v>0.22</v>
      </c>
      <c r="Q1122" s="171"/>
      <c r="R1122" s="171"/>
      <c r="S1122" s="171">
        <v>0.1</v>
      </c>
      <c r="T1122" s="171">
        <v>0.13</v>
      </c>
      <c r="U1122" s="171"/>
      <c r="V1122" s="171"/>
      <c r="W1122" s="22">
        <v>2</v>
      </c>
      <c r="X1122" s="29">
        <v>90.71</v>
      </c>
      <c r="Y1122" s="29">
        <v>181.42</v>
      </c>
      <c r="Z1122" s="36">
        <v>48.74</v>
      </c>
      <c r="AA1122" s="36">
        <f t="shared" si="1259"/>
        <v>2</v>
      </c>
      <c r="AB1122" s="29"/>
      <c r="AC1122" s="29" t="e">
        <f t="shared" si="1260"/>
        <v>#REF!</v>
      </c>
      <c r="AD1122" s="29" t="e">
        <f t="shared" si="1261"/>
        <v>#REF!</v>
      </c>
      <c r="AE1122" s="172" t="e">
        <f t="shared" si="1262"/>
        <v>#REF!</v>
      </c>
      <c r="AF1122" s="28"/>
      <c r="AG1122" s="24">
        <v>1</v>
      </c>
      <c r="AH1122" s="173">
        <f t="shared" si="1263"/>
        <v>1</v>
      </c>
      <c r="AI1122" s="173"/>
      <c r="AJ1122" s="173">
        <f t="shared" si="1264"/>
        <v>0</v>
      </c>
      <c r="AK1122" s="134">
        <f t="shared" si="1265"/>
        <v>0.1</v>
      </c>
      <c r="AL1122" s="174">
        <f t="shared" ref="AL1122:AU1122" si="1295">M1122</f>
        <v>0.5</v>
      </c>
      <c r="AM1122" s="174">
        <f t="shared" si="1295"/>
        <v>0.05</v>
      </c>
      <c r="AN1122" s="174">
        <f t="shared" si="1295"/>
        <v>0</v>
      </c>
      <c r="AO1122" s="174">
        <f t="shared" si="1295"/>
        <v>0.22</v>
      </c>
      <c r="AP1122" s="174">
        <f t="shared" si="1295"/>
        <v>0</v>
      </c>
      <c r="AQ1122" s="174">
        <f t="shared" si="1295"/>
        <v>0</v>
      </c>
      <c r="AR1122" s="174">
        <f t="shared" si="1295"/>
        <v>0.1</v>
      </c>
      <c r="AS1122" s="174">
        <f t="shared" si="1295"/>
        <v>0.13</v>
      </c>
      <c r="AT1122" s="174">
        <f t="shared" si="1295"/>
        <v>0</v>
      </c>
      <c r="AU1122" s="174">
        <f t="shared" si="1295"/>
        <v>0</v>
      </c>
      <c r="AV1122" s="175">
        <f t="shared" si="1267"/>
        <v>1</v>
      </c>
      <c r="AW1122" s="176" t="e">
        <f>#REF!/1000</f>
        <v>#REF!</v>
      </c>
      <c r="AX1122" s="176" t="e">
        <f>#REF!/1000</f>
        <v>#REF!</v>
      </c>
      <c r="AY1122" s="176" t="e">
        <f>#REF!/1000</f>
        <v>#REF!</v>
      </c>
      <c r="AZ1122" s="176" t="e">
        <f>#REF!/1000</f>
        <v>#REF!</v>
      </c>
      <c r="BA1122" s="176" t="e">
        <f>#REF!/1000</f>
        <v>#REF!</v>
      </c>
      <c r="BB1122" s="176" t="e">
        <f>#REF!/1000</f>
        <v>#REF!</v>
      </c>
      <c r="BC1122" s="176" t="e">
        <f>#REF!/1000</f>
        <v>#REF!</v>
      </c>
      <c r="BD1122" s="176" t="e">
        <f>#REF!/1000</f>
        <v>#REF!</v>
      </c>
      <c r="BE1122" s="177" t="e">
        <f>#REF!/1000</f>
        <v>#REF!</v>
      </c>
      <c r="BF1122" s="177" t="e">
        <f>#REF!/1000</f>
        <v>#REF!</v>
      </c>
      <c r="BG1122" s="178" t="e">
        <f t="shared" si="1268"/>
        <v>#REF!</v>
      </c>
    </row>
    <row r="1123" ht="16" customHeight="1" spans="1:59">
      <c r="A1123" s="22">
        <v>1117</v>
      </c>
      <c r="B1123" s="39" t="s">
        <v>1626</v>
      </c>
      <c r="C1123" s="68" t="s">
        <v>1627</v>
      </c>
      <c r="D1123" s="22">
        <v>121</v>
      </c>
      <c r="E1123" s="22">
        <v>80</v>
      </c>
      <c r="F1123" s="144">
        <v>84930</v>
      </c>
      <c r="G1123" s="144" t="s">
        <v>3704</v>
      </c>
      <c r="H1123" s="144" t="s">
        <v>3704</v>
      </c>
      <c r="I1123" s="144" t="s">
        <v>5321</v>
      </c>
      <c r="J1123" s="144" t="s">
        <v>5314</v>
      </c>
      <c r="K1123" s="144">
        <f t="shared" si="1258"/>
        <v>0.05</v>
      </c>
      <c r="L1123" s="157">
        <v>4</v>
      </c>
      <c r="M1123" s="171"/>
      <c r="N1123" s="171">
        <v>0.4</v>
      </c>
      <c r="O1123" s="171">
        <v>0.566666666666667</v>
      </c>
      <c r="P1123" s="171"/>
      <c r="Q1123" s="171"/>
      <c r="R1123" s="171"/>
      <c r="S1123" s="171">
        <v>0.0333333333333333</v>
      </c>
      <c r="T1123" s="171"/>
      <c r="U1123" s="171"/>
      <c r="V1123" s="171"/>
      <c r="W1123" s="22">
        <v>80</v>
      </c>
      <c r="X1123" s="29">
        <v>89.472375</v>
      </c>
      <c r="Y1123" s="29">
        <v>7157.79</v>
      </c>
      <c r="Z1123" s="36">
        <v>1949.6</v>
      </c>
      <c r="AA1123" s="36">
        <f t="shared" si="1259"/>
        <v>80</v>
      </c>
      <c r="AB1123" s="29"/>
      <c r="AC1123" s="29" t="e">
        <f t="shared" si="1260"/>
        <v>#REF!</v>
      </c>
      <c r="AD1123" s="29" t="e">
        <f t="shared" si="1261"/>
        <v>#REF!</v>
      </c>
      <c r="AE1123" s="172" t="e">
        <f t="shared" si="1262"/>
        <v>#REF!</v>
      </c>
      <c r="AF1123" s="28"/>
      <c r="AG1123" s="24">
        <v>0.3</v>
      </c>
      <c r="AH1123" s="173">
        <f t="shared" si="1263"/>
        <v>1</v>
      </c>
      <c r="AI1123" s="173"/>
      <c r="AJ1123" s="173">
        <f t="shared" si="1264"/>
        <v>-0.7</v>
      </c>
      <c r="AK1123" s="134">
        <f t="shared" si="1265"/>
        <v>0.05</v>
      </c>
      <c r="AL1123" s="174">
        <f t="shared" ref="AL1123:AU1123" si="1296">M1123</f>
        <v>0</v>
      </c>
      <c r="AM1123" s="174">
        <f t="shared" si="1296"/>
        <v>0.4</v>
      </c>
      <c r="AN1123" s="174">
        <f t="shared" si="1296"/>
        <v>0.566666666666667</v>
      </c>
      <c r="AO1123" s="174">
        <f t="shared" si="1296"/>
        <v>0</v>
      </c>
      <c r="AP1123" s="174">
        <f t="shared" si="1296"/>
        <v>0</v>
      </c>
      <c r="AQ1123" s="174">
        <f t="shared" si="1296"/>
        <v>0</v>
      </c>
      <c r="AR1123" s="174">
        <f t="shared" si="1296"/>
        <v>0.0333333333333333</v>
      </c>
      <c r="AS1123" s="174">
        <f t="shared" si="1296"/>
        <v>0</v>
      </c>
      <c r="AT1123" s="174">
        <f t="shared" si="1296"/>
        <v>0</v>
      </c>
      <c r="AU1123" s="174">
        <f t="shared" si="1296"/>
        <v>0</v>
      </c>
      <c r="AV1123" s="175">
        <f t="shared" si="1267"/>
        <v>1</v>
      </c>
      <c r="AW1123" s="176" t="e">
        <f>#REF!/1000</f>
        <v>#REF!</v>
      </c>
      <c r="AX1123" s="176" t="e">
        <f>#REF!/1000</f>
        <v>#REF!</v>
      </c>
      <c r="AY1123" s="176" t="e">
        <f>#REF!/1000</f>
        <v>#REF!</v>
      </c>
      <c r="AZ1123" s="176" t="e">
        <f>#REF!/1000</f>
        <v>#REF!</v>
      </c>
      <c r="BA1123" s="176" t="e">
        <f>#REF!/1000</f>
        <v>#REF!</v>
      </c>
      <c r="BB1123" s="176" t="e">
        <f>#REF!/1000</f>
        <v>#REF!</v>
      </c>
      <c r="BC1123" s="176" t="e">
        <f>#REF!/1000</f>
        <v>#REF!</v>
      </c>
      <c r="BD1123" s="176" t="e">
        <f>#REF!/1000</f>
        <v>#REF!</v>
      </c>
      <c r="BE1123" s="177" t="e">
        <f>#REF!/1000</f>
        <v>#REF!</v>
      </c>
      <c r="BF1123" s="177" t="e">
        <f>#REF!/1000</f>
        <v>#REF!</v>
      </c>
      <c r="BG1123" s="178" t="e">
        <f t="shared" si="1268"/>
        <v>#REF!</v>
      </c>
    </row>
    <row r="1124" ht="16" customHeight="1" spans="1:59">
      <c r="A1124" s="22">
        <v>1118</v>
      </c>
      <c r="B1124" s="39" t="s">
        <v>6987</v>
      </c>
      <c r="C1124" s="68" t="s">
        <v>6988</v>
      </c>
      <c r="D1124" s="22">
        <v>121</v>
      </c>
      <c r="E1124" s="22">
        <v>50</v>
      </c>
      <c r="F1124" s="144">
        <v>84934</v>
      </c>
      <c r="G1124" s="144" t="s">
        <v>3704</v>
      </c>
      <c r="H1124" s="144" t="s">
        <v>3704</v>
      </c>
      <c r="I1124" s="144" t="s">
        <v>5321</v>
      </c>
      <c r="J1124" s="144" t="s">
        <v>5314</v>
      </c>
      <c r="K1124" s="144">
        <f t="shared" si="1258"/>
        <v>0.05</v>
      </c>
      <c r="L1124" s="157">
        <v>2.5</v>
      </c>
      <c r="M1124" s="171"/>
      <c r="N1124" s="171">
        <v>0.4</v>
      </c>
      <c r="O1124" s="171">
        <v>0.566666666666667</v>
      </c>
      <c r="P1124" s="171"/>
      <c r="Q1124" s="171"/>
      <c r="R1124" s="171"/>
      <c r="S1124" s="171">
        <v>0.0333333333333333</v>
      </c>
      <c r="T1124" s="171"/>
      <c r="U1124" s="171"/>
      <c r="V1124" s="171"/>
      <c r="W1124" s="22">
        <v>50</v>
      </c>
      <c r="X1124" s="29">
        <v>89.3496</v>
      </c>
      <c r="Y1124" s="29">
        <v>4467.48</v>
      </c>
      <c r="Z1124" s="36">
        <v>1072</v>
      </c>
      <c r="AA1124" s="36">
        <f t="shared" si="1259"/>
        <v>50</v>
      </c>
      <c r="AB1124" s="29"/>
      <c r="AC1124" s="29" t="e">
        <f t="shared" si="1260"/>
        <v>#REF!</v>
      </c>
      <c r="AD1124" s="29" t="e">
        <f t="shared" si="1261"/>
        <v>#REF!</v>
      </c>
      <c r="AE1124" s="172" t="e">
        <f t="shared" si="1262"/>
        <v>#REF!</v>
      </c>
      <c r="AF1124" s="28"/>
      <c r="AG1124" s="24">
        <v>0.3</v>
      </c>
      <c r="AH1124" s="173">
        <f t="shared" si="1263"/>
        <v>1</v>
      </c>
      <c r="AI1124" s="173"/>
      <c r="AJ1124" s="173">
        <f t="shared" si="1264"/>
        <v>-0.7</v>
      </c>
      <c r="AK1124" s="134">
        <f t="shared" si="1265"/>
        <v>0.05</v>
      </c>
      <c r="AL1124" s="174">
        <f t="shared" ref="AL1124:AU1124" si="1297">M1124</f>
        <v>0</v>
      </c>
      <c r="AM1124" s="174">
        <f t="shared" si="1297"/>
        <v>0.4</v>
      </c>
      <c r="AN1124" s="174">
        <f t="shared" si="1297"/>
        <v>0.566666666666667</v>
      </c>
      <c r="AO1124" s="174">
        <f t="shared" si="1297"/>
        <v>0</v>
      </c>
      <c r="AP1124" s="174">
        <f t="shared" si="1297"/>
        <v>0</v>
      </c>
      <c r="AQ1124" s="174">
        <f t="shared" si="1297"/>
        <v>0</v>
      </c>
      <c r="AR1124" s="174">
        <f t="shared" si="1297"/>
        <v>0.0333333333333333</v>
      </c>
      <c r="AS1124" s="174">
        <f t="shared" si="1297"/>
        <v>0</v>
      </c>
      <c r="AT1124" s="174">
        <f t="shared" si="1297"/>
        <v>0</v>
      </c>
      <c r="AU1124" s="174">
        <f t="shared" si="1297"/>
        <v>0</v>
      </c>
      <c r="AV1124" s="175">
        <f t="shared" si="1267"/>
        <v>1</v>
      </c>
      <c r="AW1124" s="176" t="e">
        <f>#REF!/1000</f>
        <v>#REF!</v>
      </c>
      <c r="AX1124" s="176" t="e">
        <f>#REF!/1000</f>
        <v>#REF!</v>
      </c>
      <c r="AY1124" s="176" t="e">
        <f>#REF!/1000</f>
        <v>#REF!</v>
      </c>
      <c r="AZ1124" s="176" t="e">
        <f>#REF!/1000</f>
        <v>#REF!</v>
      </c>
      <c r="BA1124" s="176" t="e">
        <f>#REF!/1000</f>
        <v>#REF!</v>
      </c>
      <c r="BB1124" s="176" t="e">
        <f>#REF!/1000</f>
        <v>#REF!</v>
      </c>
      <c r="BC1124" s="176" t="e">
        <f>#REF!/1000</f>
        <v>#REF!</v>
      </c>
      <c r="BD1124" s="176" t="e">
        <f>#REF!/1000</f>
        <v>#REF!</v>
      </c>
      <c r="BE1124" s="177" t="e">
        <f>#REF!/1000</f>
        <v>#REF!</v>
      </c>
      <c r="BF1124" s="177" t="e">
        <f>#REF!/1000</f>
        <v>#REF!</v>
      </c>
      <c r="BG1124" s="178" t="e">
        <f t="shared" si="1268"/>
        <v>#REF!</v>
      </c>
    </row>
    <row r="1125" ht="16" customHeight="1" spans="1:59">
      <c r="A1125" s="22">
        <v>1119</v>
      </c>
      <c r="B1125" s="39" t="s">
        <v>1678</v>
      </c>
      <c r="C1125" s="68" t="s">
        <v>1679</v>
      </c>
      <c r="D1125" s="22">
        <v>121</v>
      </c>
      <c r="E1125" s="22">
        <v>20</v>
      </c>
      <c r="F1125" s="144">
        <v>84947</v>
      </c>
      <c r="G1125" s="144" t="s">
        <v>3704</v>
      </c>
      <c r="H1125" s="144" t="s">
        <v>3704</v>
      </c>
      <c r="I1125" s="144" t="s">
        <v>5321</v>
      </c>
      <c r="J1125" s="144" t="s">
        <v>5314</v>
      </c>
      <c r="K1125" s="144">
        <f t="shared" si="1258"/>
        <v>0.05</v>
      </c>
      <c r="L1125" s="157">
        <v>1</v>
      </c>
      <c r="M1125" s="171"/>
      <c r="N1125" s="171">
        <v>0.4</v>
      </c>
      <c r="O1125" s="171">
        <v>0.566666666666667</v>
      </c>
      <c r="P1125" s="171"/>
      <c r="Q1125" s="171"/>
      <c r="R1125" s="171"/>
      <c r="S1125" s="171">
        <v>0.0333333333333333</v>
      </c>
      <c r="T1125" s="171"/>
      <c r="U1125" s="171"/>
      <c r="V1125" s="171"/>
      <c r="W1125" s="22">
        <v>20</v>
      </c>
      <c r="X1125" s="29">
        <v>88.0725</v>
      </c>
      <c r="Y1125" s="29">
        <v>1761.45</v>
      </c>
      <c r="Z1125" s="36">
        <v>487.4</v>
      </c>
      <c r="AA1125" s="36">
        <f t="shared" si="1259"/>
        <v>20</v>
      </c>
      <c r="AB1125" s="29"/>
      <c r="AC1125" s="29" t="e">
        <f t="shared" si="1260"/>
        <v>#REF!</v>
      </c>
      <c r="AD1125" s="29" t="e">
        <f t="shared" si="1261"/>
        <v>#REF!</v>
      </c>
      <c r="AE1125" s="172" t="e">
        <f t="shared" si="1262"/>
        <v>#REF!</v>
      </c>
      <c r="AF1125" s="28"/>
      <c r="AG1125" s="24">
        <v>0.3</v>
      </c>
      <c r="AH1125" s="173">
        <f t="shared" si="1263"/>
        <v>1</v>
      </c>
      <c r="AI1125" s="173"/>
      <c r="AJ1125" s="173">
        <f t="shared" si="1264"/>
        <v>-0.7</v>
      </c>
      <c r="AK1125" s="134">
        <f t="shared" si="1265"/>
        <v>0.05</v>
      </c>
      <c r="AL1125" s="174">
        <f t="shared" ref="AL1125:AU1125" si="1298">M1125</f>
        <v>0</v>
      </c>
      <c r="AM1125" s="174">
        <f t="shared" si="1298"/>
        <v>0.4</v>
      </c>
      <c r="AN1125" s="174">
        <f t="shared" si="1298"/>
        <v>0.566666666666667</v>
      </c>
      <c r="AO1125" s="174">
        <f t="shared" si="1298"/>
        <v>0</v>
      </c>
      <c r="AP1125" s="174">
        <f t="shared" si="1298"/>
        <v>0</v>
      </c>
      <c r="AQ1125" s="174">
        <f t="shared" si="1298"/>
        <v>0</v>
      </c>
      <c r="AR1125" s="174">
        <f t="shared" si="1298"/>
        <v>0.0333333333333333</v>
      </c>
      <c r="AS1125" s="174">
        <f t="shared" si="1298"/>
        <v>0</v>
      </c>
      <c r="AT1125" s="174">
        <f t="shared" si="1298"/>
        <v>0</v>
      </c>
      <c r="AU1125" s="174">
        <f t="shared" si="1298"/>
        <v>0</v>
      </c>
      <c r="AV1125" s="175">
        <f t="shared" si="1267"/>
        <v>1</v>
      </c>
      <c r="AW1125" s="176" t="e">
        <f>#REF!/1000</f>
        <v>#REF!</v>
      </c>
      <c r="AX1125" s="176" t="e">
        <f>#REF!/1000</f>
        <v>#REF!</v>
      </c>
      <c r="AY1125" s="176" t="e">
        <f>#REF!/1000</f>
        <v>#REF!</v>
      </c>
      <c r="AZ1125" s="176" t="e">
        <f>#REF!/1000</f>
        <v>#REF!</v>
      </c>
      <c r="BA1125" s="176" t="e">
        <f>#REF!/1000</f>
        <v>#REF!</v>
      </c>
      <c r="BB1125" s="176" t="e">
        <f>#REF!/1000</f>
        <v>#REF!</v>
      </c>
      <c r="BC1125" s="176" t="e">
        <f>#REF!/1000</f>
        <v>#REF!</v>
      </c>
      <c r="BD1125" s="176" t="e">
        <f>#REF!/1000</f>
        <v>#REF!</v>
      </c>
      <c r="BE1125" s="177" t="e">
        <f>#REF!/1000</f>
        <v>#REF!</v>
      </c>
      <c r="BF1125" s="177" t="e">
        <f>#REF!/1000</f>
        <v>#REF!</v>
      </c>
      <c r="BG1125" s="178" t="e">
        <f t="shared" si="1268"/>
        <v>#REF!</v>
      </c>
    </row>
    <row r="1126" ht="16" customHeight="1" spans="1:59">
      <c r="A1126" s="22">
        <v>1120</v>
      </c>
      <c r="B1126" s="39" t="s">
        <v>1692</v>
      </c>
      <c r="C1126" s="68" t="s">
        <v>1693</v>
      </c>
      <c r="D1126" s="22">
        <v>121</v>
      </c>
      <c r="E1126" s="22">
        <v>15</v>
      </c>
      <c r="F1126" s="144">
        <v>84959</v>
      </c>
      <c r="G1126" s="144" t="s">
        <v>3704</v>
      </c>
      <c r="H1126" s="144" t="s">
        <v>3704</v>
      </c>
      <c r="I1126" s="144" t="s">
        <v>5321</v>
      </c>
      <c r="J1126" s="144" t="s">
        <v>5314</v>
      </c>
      <c r="K1126" s="144">
        <f t="shared" si="1258"/>
        <v>0.05</v>
      </c>
      <c r="L1126" s="157">
        <v>0.75</v>
      </c>
      <c r="M1126" s="171"/>
      <c r="N1126" s="171">
        <v>0.4</v>
      </c>
      <c r="O1126" s="171">
        <v>0.566666666666667</v>
      </c>
      <c r="P1126" s="171"/>
      <c r="Q1126" s="171"/>
      <c r="R1126" s="171"/>
      <c r="S1126" s="171">
        <v>0.0333333333333333</v>
      </c>
      <c r="T1126" s="171"/>
      <c r="U1126" s="171"/>
      <c r="V1126" s="171"/>
      <c r="W1126" s="22">
        <v>15</v>
      </c>
      <c r="X1126" s="29">
        <v>86.232</v>
      </c>
      <c r="Y1126" s="29">
        <v>1293.48</v>
      </c>
      <c r="Z1126" s="36">
        <v>365.55</v>
      </c>
      <c r="AA1126" s="36">
        <f t="shared" si="1259"/>
        <v>15</v>
      </c>
      <c r="AB1126" s="29"/>
      <c r="AC1126" s="29" t="e">
        <f t="shared" si="1260"/>
        <v>#REF!</v>
      </c>
      <c r="AD1126" s="29" t="e">
        <f t="shared" si="1261"/>
        <v>#REF!</v>
      </c>
      <c r="AE1126" s="172" t="e">
        <f t="shared" si="1262"/>
        <v>#REF!</v>
      </c>
      <c r="AF1126" s="28"/>
      <c r="AG1126" s="24">
        <v>0.3</v>
      </c>
      <c r="AH1126" s="173">
        <f t="shared" si="1263"/>
        <v>1</v>
      </c>
      <c r="AI1126" s="173"/>
      <c r="AJ1126" s="173">
        <f t="shared" si="1264"/>
        <v>-0.7</v>
      </c>
      <c r="AK1126" s="134">
        <f t="shared" si="1265"/>
        <v>0.05</v>
      </c>
      <c r="AL1126" s="174">
        <f t="shared" ref="AL1126:AU1126" si="1299">M1126</f>
        <v>0</v>
      </c>
      <c r="AM1126" s="174">
        <f t="shared" si="1299"/>
        <v>0.4</v>
      </c>
      <c r="AN1126" s="174">
        <f t="shared" si="1299"/>
        <v>0.566666666666667</v>
      </c>
      <c r="AO1126" s="174">
        <f t="shared" si="1299"/>
        <v>0</v>
      </c>
      <c r="AP1126" s="174">
        <f t="shared" si="1299"/>
        <v>0</v>
      </c>
      <c r="AQ1126" s="174">
        <f t="shared" si="1299"/>
        <v>0</v>
      </c>
      <c r="AR1126" s="174">
        <f t="shared" si="1299"/>
        <v>0.0333333333333333</v>
      </c>
      <c r="AS1126" s="174">
        <f t="shared" si="1299"/>
        <v>0</v>
      </c>
      <c r="AT1126" s="174">
        <f t="shared" si="1299"/>
        <v>0</v>
      </c>
      <c r="AU1126" s="174">
        <f t="shared" si="1299"/>
        <v>0</v>
      </c>
      <c r="AV1126" s="175">
        <f t="shared" si="1267"/>
        <v>1</v>
      </c>
      <c r="AW1126" s="176" t="e">
        <f>#REF!/1000</f>
        <v>#REF!</v>
      </c>
      <c r="AX1126" s="176" t="e">
        <f>#REF!/1000</f>
        <v>#REF!</v>
      </c>
      <c r="AY1126" s="176" t="e">
        <f>#REF!/1000</f>
        <v>#REF!</v>
      </c>
      <c r="AZ1126" s="176" t="e">
        <f>#REF!/1000</f>
        <v>#REF!</v>
      </c>
      <c r="BA1126" s="176" t="e">
        <f>#REF!/1000</f>
        <v>#REF!</v>
      </c>
      <c r="BB1126" s="176" t="e">
        <f>#REF!/1000</f>
        <v>#REF!</v>
      </c>
      <c r="BC1126" s="176" t="e">
        <f>#REF!/1000</f>
        <v>#REF!</v>
      </c>
      <c r="BD1126" s="176" t="e">
        <f>#REF!/1000</f>
        <v>#REF!</v>
      </c>
      <c r="BE1126" s="177" t="e">
        <f>#REF!/1000</f>
        <v>#REF!</v>
      </c>
      <c r="BF1126" s="177" t="e">
        <f>#REF!/1000</f>
        <v>#REF!</v>
      </c>
      <c r="BG1126" s="178" t="e">
        <f t="shared" si="1268"/>
        <v>#REF!</v>
      </c>
    </row>
    <row r="1127" ht="16" customHeight="1" spans="1:59">
      <c r="A1127" s="22">
        <v>1121</v>
      </c>
      <c r="B1127" s="39" t="s">
        <v>1782</v>
      </c>
      <c r="C1127" s="68" t="s">
        <v>1783</v>
      </c>
      <c r="D1127" s="22">
        <v>121</v>
      </c>
      <c r="E1127" s="22">
        <v>2</v>
      </c>
      <c r="F1127" s="144">
        <v>84979</v>
      </c>
      <c r="G1127" s="144" t="s">
        <v>3704</v>
      </c>
      <c r="H1127" s="144" t="s">
        <v>3704</v>
      </c>
      <c r="I1127" s="144" t="s">
        <v>5321</v>
      </c>
      <c r="J1127" s="144" t="s">
        <v>5314</v>
      </c>
      <c r="K1127" s="144">
        <f t="shared" si="1258"/>
        <v>0.03</v>
      </c>
      <c r="L1127" s="157">
        <v>0.06</v>
      </c>
      <c r="M1127" s="171"/>
      <c r="N1127" s="171">
        <v>0.5</v>
      </c>
      <c r="O1127" s="171">
        <v>0.3</v>
      </c>
      <c r="P1127" s="171"/>
      <c r="Q1127" s="171"/>
      <c r="R1127" s="171">
        <v>0.14</v>
      </c>
      <c r="S1127" s="171">
        <v>0.06</v>
      </c>
      <c r="T1127" s="171"/>
      <c r="U1127" s="171"/>
      <c r="V1127" s="171"/>
      <c r="W1127" s="22">
        <v>2</v>
      </c>
      <c r="X1127" s="29">
        <v>83.48</v>
      </c>
      <c r="Y1127" s="29">
        <v>166.96</v>
      </c>
      <c r="Z1127" s="36">
        <v>46.78</v>
      </c>
      <c r="AA1127" s="36">
        <f t="shared" si="1259"/>
        <v>2</v>
      </c>
      <c r="AB1127" s="29"/>
      <c r="AC1127" s="29" t="e">
        <f t="shared" si="1260"/>
        <v>#REF!</v>
      </c>
      <c r="AD1127" s="29" t="e">
        <f t="shared" si="1261"/>
        <v>#REF!</v>
      </c>
      <c r="AE1127" s="172" t="e">
        <f t="shared" si="1262"/>
        <v>#REF!</v>
      </c>
      <c r="AF1127" s="28"/>
      <c r="AG1127" s="24">
        <v>0.5</v>
      </c>
      <c r="AH1127" s="173">
        <f t="shared" si="1263"/>
        <v>1</v>
      </c>
      <c r="AI1127" s="173"/>
      <c r="AJ1127" s="173">
        <f t="shared" si="1264"/>
        <v>-0.5</v>
      </c>
      <c r="AK1127" s="134">
        <f t="shared" si="1265"/>
        <v>0.03</v>
      </c>
      <c r="AL1127" s="174">
        <f t="shared" ref="AL1127:AU1127" si="1300">M1127</f>
        <v>0</v>
      </c>
      <c r="AM1127" s="174">
        <f t="shared" si="1300"/>
        <v>0.5</v>
      </c>
      <c r="AN1127" s="174">
        <f t="shared" si="1300"/>
        <v>0.3</v>
      </c>
      <c r="AO1127" s="174">
        <f t="shared" si="1300"/>
        <v>0</v>
      </c>
      <c r="AP1127" s="174">
        <f t="shared" si="1300"/>
        <v>0</v>
      </c>
      <c r="AQ1127" s="174">
        <f t="shared" si="1300"/>
        <v>0.14</v>
      </c>
      <c r="AR1127" s="174">
        <f t="shared" si="1300"/>
        <v>0.06</v>
      </c>
      <c r="AS1127" s="174">
        <f t="shared" si="1300"/>
        <v>0</v>
      </c>
      <c r="AT1127" s="174">
        <f t="shared" si="1300"/>
        <v>0</v>
      </c>
      <c r="AU1127" s="174">
        <f t="shared" si="1300"/>
        <v>0</v>
      </c>
      <c r="AV1127" s="175">
        <f t="shared" si="1267"/>
        <v>1</v>
      </c>
      <c r="AW1127" s="176" t="e">
        <f>#REF!/1000</f>
        <v>#REF!</v>
      </c>
      <c r="AX1127" s="176" t="e">
        <f>#REF!/1000</f>
        <v>#REF!</v>
      </c>
      <c r="AY1127" s="176" t="e">
        <f>#REF!/1000</f>
        <v>#REF!</v>
      </c>
      <c r="AZ1127" s="176" t="e">
        <f>#REF!/1000</f>
        <v>#REF!</v>
      </c>
      <c r="BA1127" s="176" t="e">
        <f>#REF!/1000</f>
        <v>#REF!</v>
      </c>
      <c r="BB1127" s="176" t="e">
        <f>#REF!/1000</f>
        <v>#REF!</v>
      </c>
      <c r="BC1127" s="176" t="e">
        <f>#REF!/1000</f>
        <v>#REF!</v>
      </c>
      <c r="BD1127" s="176" t="e">
        <f>#REF!/1000</f>
        <v>#REF!</v>
      </c>
      <c r="BE1127" s="177" t="e">
        <f>#REF!/1000</f>
        <v>#REF!</v>
      </c>
      <c r="BF1127" s="177" t="e">
        <f>#REF!/1000</f>
        <v>#REF!</v>
      </c>
      <c r="BG1127" s="178" t="e">
        <f t="shared" si="1268"/>
        <v>#REF!</v>
      </c>
    </row>
    <row r="1128" ht="16" customHeight="1" spans="1:59">
      <c r="A1128" s="22">
        <v>1122</v>
      </c>
      <c r="B1128" s="39" t="s">
        <v>1602</v>
      </c>
      <c r="C1128" s="68" t="s">
        <v>1603</v>
      </c>
      <c r="D1128" s="22">
        <v>121</v>
      </c>
      <c r="E1128" s="22">
        <v>20</v>
      </c>
      <c r="F1128" s="144">
        <v>84921</v>
      </c>
      <c r="G1128" s="144" t="s">
        <v>3704</v>
      </c>
      <c r="H1128" s="144" t="s">
        <v>3704</v>
      </c>
      <c r="I1128" s="144" t="s">
        <v>5321</v>
      </c>
      <c r="J1128" s="144" t="s">
        <v>5314</v>
      </c>
      <c r="K1128" s="144">
        <f t="shared" si="1258"/>
        <v>0.05</v>
      </c>
      <c r="L1128" s="157">
        <v>1</v>
      </c>
      <c r="M1128" s="171"/>
      <c r="N1128" s="171">
        <v>0.4</v>
      </c>
      <c r="O1128" s="171">
        <v>0.566666666666667</v>
      </c>
      <c r="P1128" s="171"/>
      <c r="Q1128" s="171"/>
      <c r="R1128" s="171"/>
      <c r="S1128" s="171">
        <v>0.0333333333333333</v>
      </c>
      <c r="T1128" s="171"/>
      <c r="U1128" s="171"/>
      <c r="V1128" s="171"/>
      <c r="W1128" s="22">
        <v>20</v>
      </c>
      <c r="X1128" s="29">
        <v>82.045</v>
      </c>
      <c r="Y1128" s="29">
        <v>1640.9</v>
      </c>
      <c r="Z1128" s="36">
        <v>467.8</v>
      </c>
      <c r="AA1128" s="36">
        <f t="shared" si="1259"/>
        <v>20</v>
      </c>
      <c r="AB1128" s="29"/>
      <c r="AC1128" s="29" t="e">
        <f t="shared" si="1260"/>
        <v>#REF!</v>
      </c>
      <c r="AD1128" s="29" t="e">
        <f t="shared" si="1261"/>
        <v>#REF!</v>
      </c>
      <c r="AE1128" s="172" t="e">
        <f t="shared" si="1262"/>
        <v>#REF!</v>
      </c>
      <c r="AF1128" s="28"/>
      <c r="AG1128" s="24">
        <v>0.3</v>
      </c>
      <c r="AH1128" s="173">
        <f t="shared" si="1263"/>
        <v>1</v>
      </c>
      <c r="AI1128" s="173"/>
      <c r="AJ1128" s="173">
        <f t="shared" si="1264"/>
        <v>-0.7</v>
      </c>
      <c r="AK1128" s="134">
        <f t="shared" si="1265"/>
        <v>0.05</v>
      </c>
      <c r="AL1128" s="174">
        <f t="shared" ref="AL1128:AU1128" si="1301">M1128</f>
        <v>0</v>
      </c>
      <c r="AM1128" s="174">
        <f t="shared" si="1301"/>
        <v>0.4</v>
      </c>
      <c r="AN1128" s="174">
        <f t="shared" si="1301"/>
        <v>0.566666666666667</v>
      </c>
      <c r="AO1128" s="174">
        <f t="shared" si="1301"/>
        <v>0</v>
      </c>
      <c r="AP1128" s="174">
        <f t="shared" si="1301"/>
        <v>0</v>
      </c>
      <c r="AQ1128" s="174">
        <f t="shared" si="1301"/>
        <v>0</v>
      </c>
      <c r="AR1128" s="174">
        <f t="shared" si="1301"/>
        <v>0.0333333333333333</v>
      </c>
      <c r="AS1128" s="174">
        <f t="shared" si="1301"/>
        <v>0</v>
      </c>
      <c r="AT1128" s="174">
        <f t="shared" si="1301"/>
        <v>0</v>
      </c>
      <c r="AU1128" s="174">
        <f t="shared" si="1301"/>
        <v>0</v>
      </c>
      <c r="AV1128" s="175">
        <f t="shared" si="1267"/>
        <v>1</v>
      </c>
      <c r="AW1128" s="176" t="e">
        <f>#REF!/1000</f>
        <v>#REF!</v>
      </c>
      <c r="AX1128" s="176" t="e">
        <f>#REF!/1000</f>
        <v>#REF!</v>
      </c>
      <c r="AY1128" s="176" t="e">
        <f>#REF!/1000</f>
        <v>#REF!</v>
      </c>
      <c r="AZ1128" s="176" t="e">
        <f>#REF!/1000</f>
        <v>#REF!</v>
      </c>
      <c r="BA1128" s="176" t="e">
        <f>#REF!/1000</f>
        <v>#REF!</v>
      </c>
      <c r="BB1128" s="176" t="e">
        <f>#REF!/1000</f>
        <v>#REF!</v>
      </c>
      <c r="BC1128" s="176" t="e">
        <f>#REF!/1000</f>
        <v>#REF!</v>
      </c>
      <c r="BD1128" s="176" t="e">
        <f>#REF!/1000</f>
        <v>#REF!</v>
      </c>
      <c r="BE1128" s="177" t="e">
        <f>#REF!/1000</f>
        <v>#REF!</v>
      </c>
      <c r="BF1128" s="177" t="e">
        <f>#REF!/1000</f>
        <v>#REF!</v>
      </c>
      <c r="BG1128" s="178" t="e">
        <f t="shared" si="1268"/>
        <v>#REF!</v>
      </c>
    </row>
    <row r="1129" ht="16" customHeight="1" spans="1:59">
      <c r="A1129" s="22">
        <v>1123</v>
      </c>
      <c r="B1129" s="39" t="s">
        <v>6989</v>
      </c>
      <c r="C1129" s="68" t="s">
        <v>6990</v>
      </c>
      <c r="D1129" s="22">
        <v>121</v>
      </c>
      <c r="E1129" s="22">
        <v>16</v>
      </c>
      <c r="F1129" s="144">
        <v>84942</v>
      </c>
      <c r="G1129" s="144" t="s">
        <v>3704</v>
      </c>
      <c r="H1129" s="144" t="s">
        <v>3704</v>
      </c>
      <c r="I1129" s="144" t="s">
        <v>5321</v>
      </c>
      <c r="J1129" s="144" t="s">
        <v>5314</v>
      </c>
      <c r="K1129" s="144">
        <f t="shared" si="1258"/>
        <v>0.05</v>
      </c>
      <c r="L1129" s="157">
        <v>0.8</v>
      </c>
      <c r="M1129" s="171"/>
      <c r="N1129" s="171">
        <v>0.4</v>
      </c>
      <c r="O1129" s="171">
        <v>0.566666666666667</v>
      </c>
      <c r="P1129" s="171"/>
      <c r="Q1129" s="171"/>
      <c r="R1129" s="171"/>
      <c r="S1129" s="171">
        <v>0.0333333333333333</v>
      </c>
      <c r="T1129" s="171"/>
      <c r="U1129" s="171"/>
      <c r="V1129" s="171"/>
      <c r="W1129" s="22">
        <v>16</v>
      </c>
      <c r="X1129" s="29">
        <v>78.33375</v>
      </c>
      <c r="Y1129" s="29">
        <v>1253.34</v>
      </c>
      <c r="Z1129" s="36">
        <v>358.72</v>
      </c>
      <c r="AA1129" s="36">
        <f t="shared" si="1259"/>
        <v>16</v>
      </c>
      <c r="AB1129" s="29"/>
      <c r="AC1129" s="29" t="e">
        <f t="shared" si="1260"/>
        <v>#REF!</v>
      </c>
      <c r="AD1129" s="29" t="e">
        <f t="shared" si="1261"/>
        <v>#REF!</v>
      </c>
      <c r="AE1129" s="172" t="e">
        <f t="shared" si="1262"/>
        <v>#REF!</v>
      </c>
      <c r="AF1129" s="28"/>
      <c r="AG1129" s="24">
        <v>0.3</v>
      </c>
      <c r="AH1129" s="173">
        <f t="shared" si="1263"/>
        <v>1</v>
      </c>
      <c r="AI1129" s="173"/>
      <c r="AJ1129" s="173">
        <f t="shared" si="1264"/>
        <v>-0.7</v>
      </c>
      <c r="AK1129" s="134">
        <f t="shared" si="1265"/>
        <v>0.05</v>
      </c>
      <c r="AL1129" s="174">
        <f t="shared" ref="AL1129:AU1129" si="1302">M1129</f>
        <v>0</v>
      </c>
      <c r="AM1129" s="174">
        <f t="shared" si="1302"/>
        <v>0.4</v>
      </c>
      <c r="AN1129" s="174">
        <f t="shared" si="1302"/>
        <v>0.566666666666667</v>
      </c>
      <c r="AO1129" s="174">
        <f t="shared" si="1302"/>
        <v>0</v>
      </c>
      <c r="AP1129" s="174">
        <f t="shared" si="1302"/>
        <v>0</v>
      </c>
      <c r="AQ1129" s="174">
        <f t="shared" si="1302"/>
        <v>0</v>
      </c>
      <c r="AR1129" s="174">
        <f t="shared" si="1302"/>
        <v>0.0333333333333333</v>
      </c>
      <c r="AS1129" s="174">
        <f t="shared" si="1302"/>
        <v>0</v>
      </c>
      <c r="AT1129" s="174">
        <f t="shared" si="1302"/>
        <v>0</v>
      </c>
      <c r="AU1129" s="174">
        <f t="shared" si="1302"/>
        <v>0</v>
      </c>
      <c r="AV1129" s="175">
        <f t="shared" si="1267"/>
        <v>1</v>
      </c>
      <c r="AW1129" s="176" t="e">
        <f>#REF!/1000</f>
        <v>#REF!</v>
      </c>
      <c r="AX1129" s="176" t="e">
        <f>#REF!/1000</f>
        <v>#REF!</v>
      </c>
      <c r="AY1129" s="176" t="e">
        <f>#REF!/1000</f>
        <v>#REF!</v>
      </c>
      <c r="AZ1129" s="176" t="e">
        <f>#REF!/1000</f>
        <v>#REF!</v>
      </c>
      <c r="BA1129" s="176" t="e">
        <f>#REF!/1000</f>
        <v>#REF!</v>
      </c>
      <c r="BB1129" s="176" t="e">
        <f>#REF!/1000</f>
        <v>#REF!</v>
      </c>
      <c r="BC1129" s="176" t="e">
        <f>#REF!/1000</f>
        <v>#REF!</v>
      </c>
      <c r="BD1129" s="176" t="e">
        <f>#REF!/1000</f>
        <v>#REF!</v>
      </c>
      <c r="BE1129" s="177" t="e">
        <f>#REF!/1000</f>
        <v>#REF!</v>
      </c>
      <c r="BF1129" s="177" t="e">
        <f>#REF!/1000</f>
        <v>#REF!</v>
      </c>
      <c r="BG1129" s="178" t="e">
        <f t="shared" si="1268"/>
        <v>#REF!</v>
      </c>
    </row>
    <row r="1130" ht="16" customHeight="1" spans="1:59">
      <c r="A1130" s="22">
        <v>1124</v>
      </c>
      <c r="B1130" s="39" t="s">
        <v>28</v>
      </c>
      <c r="C1130" s="68" t="s">
        <v>6991</v>
      </c>
      <c r="D1130" s="22">
        <v>121</v>
      </c>
      <c r="E1130" s="22">
        <v>14</v>
      </c>
      <c r="F1130" s="144">
        <v>84973</v>
      </c>
      <c r="G1130" s="144" t="s">
        <v>3704</v>
      </c>
      <c r="H1130" s="144" t="s">
        <v>3704</v>
      </c>
      <c r="I1130" s="144" t="s">
        <v>5321</v>
      </c>
      <c r="J1130" s="144" t="s">
        <v>5314</v>
      </c>
      <c r="K1130" s="144">
        <f t="shared" si="1258"/>
        <v>0.1</v>
      </c>
      <c r="L1130" s="157">
        <v>1.4</v>
      </c>
      <c r="M1130" s="171"/>
      <c r="N1130" s="171">
        <v>0.1</v>
      </c>
      <c r="O1130" s="171">
        <v>0.1</v>
      </c>
      <c r="P1130" s="171"/>
      <c r="Q1130" s="171"/>
      <c r="R1130" s="171">
        <v>0.8</v>
      </c>
      <c r="S1130" s="171"/>
      <c r="T1130" s="171"/>
      <c r="U1130" s="171"/>
      <c r="V1130" s="171"/>
      <c r="W1130" s="22">
        <v>14</v>
      </c>
      <c r="X1130" s="29">
        <v>77.975</v>
      </c>
      <c r="Y1130" s="29">
        <v>1091.65</v>
      </c>
      <c r="Z1130" s="36">
        <v>381.14</v>
      </c>
      <c r="AA1130" s="36">
        <f t="shared" si="1259"/>
        <v>14</v>
      </c>
      <c r="AB1130" s="29"/>
      <c r="AC1130" s="29" t="e">
        <f t="shared" si="1260"/>
        <v>#REF!</v>
      </c>
      <c r="AD1130" s="29" t="e">
        <f t="shared" si="1261"/>
        <v>#REF!</v>
      </c>
      <c r="AE1130" s="172" t="e">
        <f t="shared" si="1262"/>
        <v>#REF!</v>
      </c>
      <c r="AF1130" s="28"/>
      <c r="AG1130" s="24">
        <v>0.1</v>
      </c>
      <c r="AH1130" s="173">
        <f t="shared" si="1263"/>
        <v>1</v>
      </c>
      <c r="AI1130" s="173"/>
      <c r="AJ1130" s="173">
        <f t="shared" si="1264"/>
        <v>-0.9</v>
      </c>
      <c r="AK1130" s="134">
        <f t="shared" si="1265"/>
        <v>0.1</v>
      </c>
      <c r="AL1130" s="174">
        <f t="shared" ref="AL1130:AU1130" si="1303">M1130</f>
        <v>0</v>
      </c>
      <c r="AM1130" s="174">
        <f t="shared" si="1303"/>
        <v>0.1</v>
      </c>
      <c r="AN1130" s="174">
        <f t="shared" si="1303"/>
        <v>0.1</v>
      </c>
      <c r="AO1130" s="174">
        <f t="shared" si="1303"/>
        <v>0</v>
      </c>
      <c r="AP1130" s="174">
        <f t="shared" si="1303"/>
        <v>0</v>
      </c>
      <c r="AQ1130" s="174">
        <f t="shared" si="1303"/>
        <v>0.8</v>
      </c>
      <c r="AR1130" s="174">
        <f t="shared" si="1303"/>
        <v>0</v>
      </c>
      <c r="AS1130" s="174">
        <f t="shared" si="1303"/>
        <v>0</v>
      </c>
      <c r="AT1130" s="174">
        <f t="shared" si="1303"/>
        <v>0</v>
      </c>
      <c r="AU1130" s="174">
        <f t="shared" si="1303"/>
        <v>0</v>
      </c>
      <c r="AV1130" s="175">
        <f t="shared" si="1267"/>
        <v>1</v>
      </c>
      <c r="AW1130" s="176" t="e">
        <f>#REF!/1000</f>
        <v>#REF!</v>
      </c>
      <c r="AX1130" s="176" t="e">
        <f>#REF!/1000</f>
        <v>#REF!</v>
      </c>
      <c r="AY1130" s="176" t="e">
        <f>#REF!/1000</f>
        <v>#REF!</v>
      </c>
      <c r="AZ1130" s="176" t="e">
        <f>#REF!/1000</f>
        <v>#REF!</v>
      </c>
      <c r="BA1130" s="176" t="e">
        <f>#REF!/1000</f>
        <v>#REF!</v>
      </c>
      <c r="BB1130" s="176" t="e">
        <f>#REF!/1000</f>
        <v>#REF!</v>
      </c>
      <c r="BC1130" s="176" t="e">
        <f>#REF!/1000</f>
        <v>#REF!</v>
      </c>
      <c r="BD1130" s="176" t="e">
        <f>#REF!/1000</f>
        <v>#REF!</v>
      </c>
      <c r="BE1130" s="177" t="e">
        <f>#REF!/1000</f>
        <v>#REF!</v>
      </c>
      <c r="BF1130" s="177" t="e">
        <f>#REF!/1000</f>
        <v>#REF!</v>
      </c>
      <c r="BG1130" s="178" t="e">
        <f t="shared" si="1268"/>
        <v>#REF!</v>
      </c>
    </row>
    <row r="1131" ht="16" customHeight="1" spans="1:59">
      <c r="A1131" s="22">
        <v>1125</v>
      </c>
      <c r="B1131" s="39" t="s">
        <v>1682</v>
      </c>
      <c r="C1131" s="68" t="s">
        <v>1683</v>
      </c>
      <c r="D1131" s="22">
        <v>121</v>
      </c>
      <c r="E1131" s="22">
        <v>20</v>
      </c>
      <c r="F1131" s="144">
        <v>84950</v>
      </c>
      <c r="G1131" s="144" t="s">
        <v>3704</v>
      </c>
      <c r="H1131" s="144" t="s">
        <v>3704</v>
      </c>
      <c r="I1131" s="144" t="s">
        <v>5321</v>
      </c>
      <c r="J1131" s="144" t="s">
        <v>5314</v>
      </c>
      <c r="K1131" s="144">
        <f t="shared" si="1258"/>
        <v>0.05</v>
      </c>
      <c r="L1131" s="157">
        <v>1</v>
      </c>
      <c r="M1131" s="171"/>
      <c r="N1131" s="171">
        <v>0.4</v>
      </c>
      <c r="O1131" s="171">
        <v>0.566666666666667</v>
      </c>
      <c r="P1131" s="171"/>
      <c r="Q1131" s="171"/>
      <c r="R1131" s="171"/>
      <c r="S1131" s="171">
        <v>0.0333333333333333</v>
      </c>
      <c r="T1131" s="171"/>
      <c r="U1131" s="171"/>
      <c r="V1131" s="171"/>
      <c r="W1131" s="22">
        <v>20</v>
      </c>
      <c r="X1131" s="29">
        <v>76.5525</v>
      </c>
      <c r="Y1131" s="29">
        <v>1531.05</v>
      </c>
      <c r="Z1131" s="36">
        <v>448.4</v>
      </c>
      <c r="AA1131" s="36">
        <f t="shared" si="1259"/>
        <v>20</v>
      </c>
      <c r="AB1131" s="29"/>
      <c r="AC1131" s="29" t="e">
        <f t="shared" si="1260"/>
        <v>#REF!</v>
      </c>
      <c r="AD1131" s="29" t="e">
        <f t="shared" si="1261"/>
        <v>#REF!</v>
      </c>
      <c r="AE1131" s="172" t="e">
        <f t="shared" si="1262"/>
        <v>#REF!</v>
      </c>
      <c r="AF1131" s="28"/>
      <c r="AG1131" s="24">
        <v>0.3</v>
      </c>
      <c r="AH1131" s="173">
        <f t="shared" si="1263"/>
        <v>1</v>
      </c>
      <c r="AI1131" s="173"/>
      <c r="AJ1131" s="173">
        <f t="shared" si="1264"/>
        <v>-0.7</v>
      </c>
      <c r="AK1131" s="134">
        <f t="shared" si="1265"/>
        <v>0.05</v>
      </c>
      <c r="AL1131" s="174">
        <f t="shared" ref="AL1131:AU1131" si="1304">M1131</f>
        <v>0</v>
      </c>
      <c r="AM1131" s="174">
        <f t="shared" si="1304"/>
        <v>0.4</v>
      </c>
      <c r="AN1131" s="174">
        <f t="shared" si="1304"/>
        <v>0.566666666666667</v>
      </c>
      <c r="AO1131" s="174">
        <f t="shared" si="1304"/>
        <v>0</v>
      </c>
      <c r="AP1131" s="174">
        <f t="shared" si="1304"/>
        <v>0</v>
      </c>
      <c r="AQ1131" s="174">
        <f t="shared" si="1304"/>
        <v>0</v>
      </c>
      <c r="AR1131" s="174">
        <f t="shared" si="1304"/>
        <v>0.0333333333333333</v>
      </c>
      <c r="AS1131" s="174">
        <f t="shared" si="1304"/>
        <v>0</v>
      </c>
      <c r="AT1131" s="174">
        <f t="shared" si="1304"/>
        <v>0</v>
      </c>
      <c r="AU1131" s="174">
        <f t="shared" si="1304"/>
        <v>0</v>
      </c>
      <c r="AV1131" s="175">
        <f t="shared" si="1267"/>
        <v>1</v>
      </c>
      <c r="AW1131" s="176" t="e">
        <f>#REF!/1000</f>
        <v>#REF!</v>
      </c>
      <c r="AX1131" s="176" t="e">
        <f>#REF!/1000</f>
        <v>#REF!</v>
      </c>
      <c r="AY1131" s="176" t="e">
        <f>#REF!/1000</f>
        <v>#REF!</v>
      </c>
      <c r="AZ1131" s="176" t="e">
        <f>#REF!/1000</f>
        <v>#REF!</v>
      </c>
      <c r="BA1131" s="176" t="e">
        <f>#REF!/1000</f>
        <v>#REF!</v>
      </c>
      <c r="BB1131" s="176" t="e">
        <f>#REF!/1000</f>
        <v>#REF!</v>
      </c>
      <c r="BC1131" s="176" t="e">
        <f>#REF!/1000</f>
        <v>#REF!</v>
      </c>
      <c r="BD1131" s="176" t="e">
        <f>#REF!/1000</f>
        <v>#REF!</v>
      </c>
      <c r="BE1131" s="177" t="e">
        <f>#REF!/1000</f>
        <v>#REF!</v>
      </c>
      <c r="BF1131" s="177" t="e">
        <f>#REF!/1000</f>
        <v>#REF!</v>
      </c>
      <c r="BG1131" s="178" t="e">
        <f t="shared" si="1268"/>
        <v>#REF!</v>
      </c>
    </row>
    <row r="1132" ht="16" customHeight="1" spans="1:59">
      <c r="A1132" s="22">
        <v>1126</v>
      </c>
      <c r="B1132" s="39" t="s">
        <v>1201</v>
      </c>
      <c r="C1132" s="68" t="s">
        <v>1202</v>
      </c>
      <c r="D1132" s="22">
        <v>121</v>
      </c>
      <c r="E1132" s="22">
        <v>10</v>
      </c>
      <c r="F1132" s="144">
        <v>84906</v>
      </c>
      <c r="G1132" s="144" t="s">
        <v>3704</v>
      </c>
      <c r="H1132" s="144" t="s">
        <v>3704</v>
      </c>
      <c r="I1132" s="144" t="s">
        <v>5321</v>
      </c>
      <c r="J1132" s="144" t="s">
        <v>5314</v>
      </c>
      <c r="K1132" s="144">
        <f t="shared" si="1258"/>
        <v>0.3</v>
      </c>
      <c r="L1132" s="157">
        <v>3</v>
      </c>
      <c r="M1132" s="171">
        <v>0.04</v>
      </c>
      <c r="N1132" s="171">
        <v>0.15</v>
      </c>
      <c r="O1132" s="171">
        <v>0.45</v>
      </c>
      <c r="P1132" s="171">
        <v>0.02</v>
      </c>
      <c r="Q1132" s="171"/>
      <c r="R1132" s="171">
        <v>0.01</v>
      </c>
      <c r="S1132" s="171">
        <v>0.25</v>
      </c>
      <c r="T1132" s="171">
        <v>0.08</v>
      </c>
      <c r="U1132" s="171"/>
      <c r="V1132" s="171"/>
      <c r="W1132" s="22">
        <v>10</v>
      </c>
      <c r="X1132" s="29">
        <v>76.17</v>
      </c>
      <c r="Y1132" s="29">
        <v>761.7</v>
      </c>
      <c r="Z1132" s="36">
        <v>224.2</v>
      </c>
      <c r="AA1132" s="36">
        <f t="shared" si="1259"/>
        <v>10</v>
      </c>
      <c r="AB1132" s="29"/>
      <c r="AC1132" s="29" t="e">
        <f t="shared" si="1260"/>
        <v>#REF!</v>
      </c>
      <c r="AD1132" s="29" t="e">
        <f t="shared" si="1261"/>
        <v>#REF!</v>
      </c>
      <c r="AE1132" s="172" t="e">
        <f t="shared" si="1262"/>
        <v>#REF!</v>
      </c>
      <c r="AF1132" s="28"/>
      <c r="AG1132" s="24">
        <v>3</v>
      </c>
      <c r="AH1132" s="173">
        <f t="shared" si="1263"/>
        <v>1</v>
      </c>
      <c r="AI1132" s="173"/>
      <c r="AJ1132" s="173">
        <f t="shared" si="1264"/>
        <v>2</v>
      </c>
      <c r="AK1132" s="134">
        <f t="shared" si="1265"/>
        <v>0.3</v>
      </c>
      <c r="AL1132" s="174">
        <f t="shared" ref="AL1132:AU1132" si="1305">M1132</f>
        <v>0.04</v>
      </c>
      <c r="AM1132" s="174">
        <f t="shared" si="1305"/>
        <v>0.15</v>
      </c>
      <c r="AN1132" s="174">
        <f t="shared" si="1305"/>
        <v>0.45</v>
      </c>
      <c r="AO1132" s="174">
        <f t="shared" si="1305"/>
        <v>0.02</v>
      </c>
      <c r="AP1132" s="174">
        <f t="shared" si="1305"/>
        <v>0</v>
      </c>
      <c r="AQ1132" s="174">
        <f t="shared" si="1305"/>
        <v>0.01</v>
      </c>
      <c r="AR1132" s="174">
        <f t="shared" si="1305"/>
        <v>0.25</v>
      </c>
      <c r="AS1132" s="174">
        <f t="shared" si="1305"/>
        <v>0.08</v>
      </c>
      <c r="AT1132" s="174">
        <f t="shared" si="1305"/>
        <v>0</v>
      </c>
      <c r="AU1132" s="174">
        <f t="shared" si="1305"/>
        <v>0</v>
      </c>
      <c r="AV1132" s="175">
        <f t="shared" si="1267"/>
        <v>1</v>
      </c>
      <c r="AW1132" s="176" t="e">
        <f>#REF!/1000</f>
        <v>#REF!</v>
      </c>
      <c r="AX1132" s="176" t="e">
        <f>#REF!/1000</f>
        <v>#REF!</v>
      </c>
      <c r="AY1132" s="176" t="e">
        <f>#REF!/1000</f>
        <v>#REF!</v>
      </c>
      <c r="AZ1132" s="176" t="e">
        <f>#REF!/1000</f>
        <v>#REF!</v>
      </c>
      <c r="BA1132" s="176" t="e">
        <f>#REF!/1000</f>
        <v>#REF!</v>
      </c>
      <c r="BB1132" s="176" t="e">
        <f>#REF!/1000</f>
        <v>#REF!</v>
      </c>
      <c r="BC1132" s="176" t="e">
        <f>#REF!/1000</f>
        <v>#REF!</v>
      </c>
      <c r="BD1132" s="176" t="e">
        <f>#REF!/1000</f>
        <v>#REF!</v>
      </c>
      <c r="BE1132" s="177" t="e">
        <f>#REF!/1000</f>
        <v>#REF!</v>
      </c>
      <c r="BF1132" s="177" t="e">
        <f>#REF!/1000</f>
        <v>#REF!</v>
      </c>
      <c r="BG1132" s="178" t="e">
        <f t="shared" si="1268"/>
        <v>#REF!</v>
      </c>
    </row>
    <row r="1133" ht="16" customHeight="1" spans="1:59">
      <c r="A1133" s="22">
        <v>1127</v>
      </c>
      <c r="B1133" s="39" t="s">
        <v>6992</v>
      </c>
      <c r="C1133" s="68" t="s">
        <v>6993</v>
      </c>
      <c r="D1133" s="22">
        <v>121</v>
      </c>
      <c r="E1133" s="22">
        <v>154</v>
      </c>
      <c r="F1133" s="144">
        <v>84945</v>
      </c>
      <c r="G1133" s="144" t="s">
        <v>3704</v>
      </c>
      <c r="H1133" s="144" t="s">
        <v>3704</v>
      </c>
      <c r="I1133" s="144" t="s">
        <v>5321</v>
      </c>
      <c r="J1133" s="144" t="s">
        <v>5314</v>
      </c>
      <c r="K1133" s="144">
        <f t="shared" si="1258"/>
        <v>0.05</v>
      </c>
      <c r="L1133" s="157">
        <v>7.7</v>
      </c>
      <c r="M1133" s="171"/>
      <c r="N1133" s="171">
        <v>0.4</v>
      </c>
      <c r="O1133" s="171">
        <v>0.566666666666667</v>
      </c>
      <c r="P1133" s="171"/>
      <c r="Q1133" s="171"/>
      <c r="R1133" s="171"/>
      <c r="S1133" s="171">
        <v>0.0333333333333333</v>
      </c>
      <c r="T1133" s="171"/>
      <c r="U1133" s="171"/>
      <c r="V1133" s="171"/>
      <c r="W1133" s="22">
        <v>154</v>
      </c>
      <c r="X1133" s="29">
        <v>76.1426623376623</v>
      </c>
      <c r="Y1133" s="29">
        <v>11725.97</v>
      </c>
      <c r="Z1133" s="36">
        <v>3452.68</v>
      </c>
      <c r="AA1133" s="36">
        <f t="shared" si="1259"/>
        <v>154</v>
      </c>
      <c r="AB1133" s="29"/>
      <c r="AC1133" s="29" t="e">
        <f t="shared" si="1260"/>
        <v>#REF!</v>
      </c>
      <c r="AD1133" s="29" t="e">
        <f t="shared" si="1261"/>
        <v>#REF!</v>
      </c>
      <c r="AE1133" s="172" t="e">
        <f t="shared" si="1262"/>
        <v>#REF!</v>
      </c>
      <c r="AF1133" s="28"/>
      <c r="AG1133" s="24">
        <v>0.3</v>
      </c>
      <c r="AH1133" s="173">
        <f t="shared" si="1263"/>
        <v>1</v>
      </c>
      <c r="AI1133" s="173"/>
      <c r="AJ1133" s="173">
        <f t="shared" si="1264"/>
        <v>-0.7</v>
      </c>
      <c r="AK1133" s="134">
        <f t="shared" si="1265"/>
        <v>0.05</v>
      </c>
      <c r="AL1133" s="174">
        <f t="shared" ref="AL1133:AU1133" si="1306">M1133</f>
        <v>0</v>
      </c>
      <c r="AM1133" s="174">
        <f t="shared" si="1306"/>
        <v>0.4</v>
      </c>
      <c r="AN1133" s="174">
        <f t="shared" si="1306"/>
        <v>0.566666666666667</v>
      </c>
      <c r="AO1133" s="174">
        <f t="shared" si="1306"/>
        <v>0</v>
      </c>
      <c r="AP1133" s="174">
        <f t="shared" si="1306"/>
        <v>0</v>
      </c>
      <c r="AQ1133" s="174">
        <f t="shared" si="1306"/>
        <v>0</v>
      </c>
      <c r="AR1133" s="174">
        <f t="shared" si="1306"/>
        <v>0.0333333333333333</v>
      </c>
      <c r="AS1133" s="174">
        <f t="shared" si="1306"/>
        <v>0</v>
      </c>
      <c r="AT1133" s="174">
        <f t="shared" si="1306"/>
        <v>0</v>
      </c>
      <c r="AU1133" s="174">
        <f t="shared" si="1306"/>
        <v>0</v>
      </c>
      <c r="AV1133" s="175">
        <f t="shared" si="1267"/>
        <v>1</v>
      </c>
      <c r="AW1133" s="176" t="e">
        <f>#REF!/1000</f>
        <v>#REF!</v>
      </c>
      <c r="AX1133" s="176" t="e">
        <f>#REF!/1000</f>
        <v>#REF!</v>
      </c>
      <c r="AY1133" s="176" t="e">
        <f>#REF!/1000</f>
        <v>#REF!</v>
      </c>
      <c r="AZ1133" s="176" t="e">
        <f>#REF!/1000</f>
        <v>#REF!</v>
      </c>
      <c r="BA1133" s="176" t="e">
        <f>#REF!/1000</f>
        <v>#REF!</v>
      </c>
      <c r="BB1133" s="176" t="e">
        <f>#REF!/1000</f>
        <v>#REF!</v>
      </c>
      <c r="BC1133" s="176" t="e">
        <f>#REF!/1000</f>
        <v>#REF!</v>
      </c>
      <c r="BD1133" s="176" t="e">
        <f>#REF!/1000</f>
        <v>#REF!</v>
      </c>
      <c r="BE1133" s="177" t="e">
        <f>#REF!/1000</f>
        <v>#REF!</v>
      </c>
      <c r="BF1133" s="177" t="e">
        <f>#REF!/1000</f>
        <v>#REF!</v>
      </c>
      <c r="BG1133" s="178" t="e">
        <f t="shared" si="1268"/>
        <v>#REF!</v>
      </c>
    </row>
    <row r="1134" ht="16" customHeight="1" spans="1:59">
      <c r="A1134" s="22">
        <v>1128</v>
      </c>
      <c r="B1134" s="39" t="s">
        <v>1672</v>
      </c>
      <c r="C1134" s="68" t="s">
        <v>1673</v>
      </c>
      <c r="D1134" s="22">
        <v>121</v>
      </c>
      <c r="E1134" s="22">
        <v>2</v>
      </c>
      <c r="F1134" s="144">
        <v>84943</v>
      </c>
      <c r="G1134" s="144" t="s">
        <v>3704</v>
      </c>
      <c r="H1134" s="144" t="s">
        <v>3704</v>
      </c>
      <c r="I1134" s="144" t="s">
        <v>5321</v>
      </c>
      <c r="J1134" s="144" t="s">
        <v>5314</v>
      </c>
      <c r="K1134" s="144">
        <f t="shared" si="1258"/>
        <v>0.05</v>
      </c>
      <c r="L1134" s="157">
        <v>0.1</v>
      </c>
      <c r="M1134" s="171"/>
      <c r="N1134" s="171">
        <v>0.4</v>
      </c>
      <c r="O1134" s="171">
        <v>0.566666666666667</v>
      </c>
      <c r="P1134" s="171"/>
      <c r="Q1134" s="171"/>
      <c r="R1134" s="171"/>
      <c r="S1134" s="171">
        <v>0.0333333333333333</v>
      </c>
      <c r="T1134" s="171"/>
      <c r="U1134" s="171"/>
      <c r="V1134" s="171"/>
      <c r="W1134" s="22">
        <v>2</v>
      </c>
      <c r="X1134" s="29">
        <v>73.205</v>
      </c>
      <c r="Y1134" s="29">
        <v>146.41</v>
      </c>
      <c r="Z1134" s="36">
        <v>107.2</v>
      </c>
      <c r="AA1134" s="36">
        <f t="shared" si="1259"/>
        <v>2</v>
      </c>
      <c r="AB1134" s="29"/>
      <c r="AC1134" s="29" t="e">
        <f t="shared" si="1260"/>
        <v>#REF!</v>
      </c>
      <c r="AD1134" s="29" t="e">
        <f t="shared" si="1261"/>
        <v>#REF!</v>
      </c>
      <c r="AE1134" s="172" t="e">
        <f t="shared" si="1262"/>
        <v>#REF!</v>
      </c>
      <c r="AF1134" s="28"/>
      <c r="AG1134" s="24">
        <v>0.3</v>
      </c>
      <c r="AH1134" s="173">
        <f t="shared" si="1263"/>
        <v>1</v>
      </c>
      <c r="AI1134" s="173"/>
      <c r="AJ1134" s="173">
        <f t="shared" si="1264"/>
        <v>-0.7</v>
      </c>
      <c r="AK1134" s="134">
        <f t="shared" si="1265"/>
        <v>0.05</v>
      </c>
      <c r="AL1134" s="174">
        <f t="shared" ref="AL1134:AU1134" si="1307">M1134</f>
        <v>0</v>
      </c>
      <c r="AM1134" s="174">
        <f t="shared" si="1307"/>
        <v>0.4</v>
      </c>
      <c r="AN1134" s="174">
        <f t="shared" si="1307"/>
        <v>0.566666666666667</v>
      </c>
      <c r="AO1134" s="174">
        <f t="shared" si="1307"/>
        <v>0</v>
      </c>
      <c r="AP1134" s="174">
        <f t="shared" si="1307"/>
        <v>0</v>
      </c>
      <c r="AQ1134" s="174">
        <f t="shared" si="1307"/>
        <v>0</v>
      </c>
      <c r="AR1134" s="174">
        <f t="shared" si="1307"/>
        <v>0.0333333333333333</v>
      </c>
      <c r="AS1134" s="174">
        <f t="shared" si="1307"/>
        <v>0</v>
      </c>
      <c r="AT1134" s="174">
        <f t="shared" si="1307"/>
        <v>0</v>
      </c>
      <c r="AU1134" s="174">
        <f t="shared" si="1307"/>
        <v>0</v>
      </c>
      <c r="AV1134" s="175">
        <f t="shared" si="1267"/>
        <v>1</v>
      </c>
      <c r="AW1134" s="176" t="e">
        <f>#REF!/1000</f>
        <v>#REF!</v>
      </c>
      <c r="AX1134" s="176" t="e">
        <f>#REF!/1000</f>
        <v>#REF!</v>
      </c>
      <c r="AY1134" s="176" t="e">
        <f>#REF!/1000</f>
        <v>#REF!</v>
      </c>
      <c r="AZ1134" s="176" t="e">
        <f>#REF!/1000</f>
        <v>#REF!</v>
      </c>
      <c r="BA1134" s="176" t="e">
        <f>#REF!/1000</f>
        <v>#REF!</v>
      </c>
      <c r="BB1134" s="176" t="e">
        <f>#REF!/1000</f>
        <v>#REF!</v>
      </c>
      <c r="BC1134" s="176" t="e">
        <f>#REF!/1000</f>
        <v>#REF!</v>
      </c>
      <c r="BD1134" s="176" t="e">
        <f>#REF!/1000</f>
        <v>#REF!</v>
      </c>
      <c r="BE1134" s="177" t="e">
        <f>#REF!/1000</f>
        <v>#REF!</v>
      </c>
      <c r="BF1134" s="177" t="e">
        <f>#REF!/1000</f>
        <v>#REF!</v>
      </c>
      <c r="BG1134" s="178" t="e">
        <f t="shared" si="1268"/>
        <v>#REF!</v>
      </c>
    </row>
    <row r="1135" ht="16" customHeight="1" spans="1:59">
      <c r="A1135" s="22">
        <v>1129</v>
      </c>
      <c r="B1135" s="39" t="s">
        <v>1676</v>
      </c>
      <c r="C1135" s="68" t="s">
        <v>1677</v>
      </c>
      <c r="D1135" s="22">
        <v>121</v>
      </c>
      <c r="E1135" s="22">
        <v>40</v>
      </c>
      <c r="F1135" s="144">
        <v>84946</v>
      </c>
      <c r="G1135" s="144" t="s">
        <v>3704</v>
      </c>
      <c r="H1135" s="144" t="s">
        <v>3704</v>
      </c>
      <c r="I1135" s="144" t="s">
        <v>5321</v>
      </c>
      <c r="J1135" s="144" t="s">
        <v>5314</v>
      </c>
      <c r="K1135" s="144">
        <f t="shared" si="1258"/>
        <v>0.05</v>
      </c>
      <c r="L1135" s="157">
        <v>2</v>
      </c>
      <c r="M1135" s="171"/>
      <c r="N1135" s="171">
        <v>0.4</v>
      </c>
      <c r="O1135" s="171">
        <v>0.566666666666667</v>
      </c>
      <c r="P1135" s="171"/>
      <c r="Q1135" s="171"/>
      <c r="R1135" s="171"/>
      <c r="S1135" s="171">
        <v>0.0333333333333333</v>
      </c>
      <c r="T1135" s="171"/>
      <c r="U1135" s="171"/>
      <c r="V1135" s="171"/>
      <c r="W1135" s="22">
        <v>40</v>
      </c>
      <c r="X1135" s="29">
        <v>70.7595</v>
      </c>
      <c r="Y1135" s="29">
        <v>2830.38</v>
      </c>
      <c r="Z1135" s="36">
        <v>857.6</v>
      </c>
      <c r="AA1135" s="36">
        <f t="shared" si="1259"/>
        <v>40</v>
      </c>
      <c r="AB1135" s="29"/>
      <c r="AC1135" s="29" t="e">
        <f t="shared" si="1260"/>
        <v>#REF!</v>
      </c>
      <c r="AD1135" s="29" t="e">
        <f t="shared" si="1261"/>
        <v>#REF!</v>
      </c>
      <c r="AE1135" s="172" t="e">
        <f t="shared" si="1262"/>
        <v>#REF!</v>
      </c>
      <c r="AF1135" s="28"/>
      <c r="AG1135" s="24">
        <v>0.3</v>
      </c>
      <c r="AH1135" s="173">
        <f t="shared" si="1263"/>
        <v>1</v>
      </c>
      <c r="AI1135" s="173"/>
      <c r="AJ1135" s="173">
        <f t="shared" si="1264"/>
        <v>-0.7</v>
      </c>
      <c r="AK1135" s="134">
        <f t="shared" si="1265"/>
        <v>0.05</v>
      </c>
      <c r="AL1135" s="174">
        <f t="shared" ref="AL1135:AU1135" si="1308">M1135</f>
        <v>0</v>
      </c>
      <c r="AM1135" s="174">
        <f t="shared" si="1308"/>
        <v>0.4</v>
      </c>
      <c r="AN1135" s="174">
        <f t="shared" si="1308"/>
        <v>0.566666666666667</v>
      </c>
      <c r="AO1135" s="174">
        <f t="shared" si="1308"/>
        <v>0</v>
      </c>
      <c r="AP1135" s="174">
        <f t="shared" si="1308"/>
        <v>0</v>
      </c>
      <c r="AQ1135" s="174">
        <f t="shared" si="1308"/>
        <v>0</v>
      </c>
      <c r="AR1135" s="174">
        <f t="shared" si="1308"/>
        <v>0.0333333333333333</v>
      </c>
      <c r="AS1135" s="174">
        <f t="shared" si="1308"/>
        <v>0</v>
      </c>
      <c r="AT1135" s="174">
        <f t="shared" si="1308"/>
        <v>0</v>
      </c>
      <c r="AU1135" s="174">
        <f t="shared" si="1308"/>
        <v>0</v>
      </c>
      <c r="AV1135" s="175">
        <f t="shared" si="1267"/>
        <v>1</v>
      </c>
      <c r="AW1135" s="176" t="e">
        <f>#REF!/1000</f>
        <v>#REF!</v>
      </c>
      <c r="AX1135" s="176" t="e">
        <f>#REF!/1000</f>
        <v>#REF!</v>
      </c>
      <c r="AY1135" s="176" t="e">
        <f>#REF!/1000</f>
        <v>#REF!</v>
      </c>
      <c r="AZ1135" s="176" t="e">
        <f>#REF!/1000</f>
        <v>#REF!</v>
      </c>
      <c r="BA1135" s="176" t="e">
        <f>#REF!/1000</f>
        <v>#REF!</v>
      </c>
      <c r="BB1135" s="176" t="e">
        <f>#REF!/1000</f>
        <v>#REF!</v>
      </c>
      <c r="BC1135" s="176" t="e">
        <f>#REF!/1000</f>
        <v>#REF!</v>
      </c>
      <c r="BD1135" s="176" t="e">
        <f>#REF!/1000</f>
        <v>#REF!</v>
      </c>
      <c r="BE1135" s="177" t="e">
        <f>#REF!/1000</f>
        <v>#REF!</v>
      </c>
      <c r="BF1135" s="177" t="e">
        <f>#REF!/1000</f>
        <v>#REF!</v>
      </c>
      <c r="BG1135" s="178" t="e">
        <f t="shared" si="1268"/>
        <v>#REF!</v>
      </c>
    </row>
    <row r="1136" ht="16" customHeight="1" spans="1:59">
      <c r="A1136" s="22">
        <v>1130</v>
      </c>
      <c r="B1136" s="39" t="s">
        <v>1694</v>
      </c>
      <c r="C1136" s="68" t="s">
        <v>1695</v>
      </c>
      <c r="D1136" s="22">
        <v>121</v>
      </c>
      <c r="E1136" s="22">
        <v>40</v>
      </c>
      <c r="F1136" s="144">
        <v>84960</v>
      </c>
      <c r="G1136" s="144" t="s">
        <v>3704</v>
      </c>
      <c r="H1136" s="144" t="s">
        <v>3704</v>
      </c>
      <c r="I1136" s="144" t="s">
        <v>5321</v>
      </c>
      <c r="J1136" s="144" t="s">
        <v>5314</v>
      </c>
      <c r="K1136" s="144">
        <f t="shared" si="1258"/>
        <v>0.05</v>
      </c>
      <c r="L1136" s="157">
        <v>2</v>
      </c>
      <c r="M1136" s="171"/>
      <c r="N1136" s="171">
        <v>0.4</v>
      </c>
      <c r="O1136" s="171">
        <v>0.566666666666667</v>
      </c>
      <c r="P1136" s="171"/>
      <c r="Q1136" s="171"/>
      <c r="R1136" s="171"/>
      <c r="S1136" s="171">
        <v>0.0333333333333333</v>
      </c>
      <c r="T1136" s="171"/>
      <c r="U1136" s="171"/>
      <c r="V1136" s="171"/>
      <c r="W1136" s="22">
        <v>40</v>
      </c>
      <c r="X1136" s="29">
        <v>70.2045</v>
      </c>
      <c r="Y1136" s="29">
        <v>2808.18</v>
      </c>
      <c r="Z1136" s="36">
        <v>857.6</v>
      </c>
      <c r="AA1136" s="36">
        <f t="shared" si="1259"/>
        <v>40</v>
      </c>
      <c r="AB1136" s="29"/>
      <c r="AC1136" s="29" t="e">
        <f t="shared" si="1260"/>
        <v>#REF!</v>
      </c>
      <c r="AD1136" s="29" t="e">
        <f t="shared" si="1261"/>
        <v>#REF!</v>
      </c>
      <c r="AE1136" s="172" t="e">
        <f t="shared" si="1262"/>
        <v>#REF!</v>
      </c>
      <c r="AF1136" s="28"/>
      <c r="AG1136" s="24">
        <v>0.3</v>
      </c>
      <c r="AH1136" s="173">
        <f t="shared" si="1263"/>
        <v>1</v>
      </c>
      <c r="AI1136" s="173"/>
      <c r="AJ1136" s="173">
        <f t="shared" si="1264"/>
        <v>-0.7</v>
      </c>
      <c r="AK1136" s="134">
        <f t="shared" si="1265"/>
        <v>0.05</v>
      </c>
      <c r="AL1136" s="174">
        <f t="shared" ref="AL1136:AU1136" si="1309">M1136</f>
        <v>0</v>
      </c>
      <c r="AM1136" s="174">
        <f t="shared" si="1309"/>
        <v>0.4</v>
      </c>
      <c r="AN1136" s="174">
        <f t="shared" si="1309"/>
        <v>0.566666666666667</v>
      </c>
      <c r="AO1136" s="174">
        <f t="shared" si="1309"/>
        <v>0</v>
      </c>
      <c r="AP1136" s="174">
        <f t="shared" si="1309"/>
        <v>0</v>
      </c>
      <c r="AQ1136" s="174">
        <f t="shared" si="1309"/>
        <v>0</v>
      </c>
      <c r="AR1136" s="174">
        <f t="shared" si="1309"/>
        <v>0.0333333333333333</v>
      </c>
      <c r="AS1136" s="174">
        <f t="shared" si="1309"/>
        <v>0</v>
      </c>
      <c r="AT1136" s="174">
        <f t="shared" si="1309"/>
        <v>0</v>
      </c>
      <c r="AU1136" s="174">
        <f t="shared" si="1309"/>
        <v>0</v>
      </c>
      <c r="AV1136" s="175">
        <f t="shared" si="1267"/>
        <v>1</v>
      </c>
      <c r="AW1136" s="176" t="e">
        <f>#REF!/1000</f>
        <v>#REF!</v>
      </c>
      <c r="AX1136" s="176" t="e">
        <f>#REF!/1000</f>
        <v>#REF!</v>
      </c>
      <c r="AY1136" s="176" t="e">
        <f>#REF!/1000</f>
        <v>#REF!</v>
      </c>
      <c r="AZ1136" s="176" t="e">
        <f>#REF!/1000</f>
        <v>#REF!</v>
      </c>
      <c r="BA1136" s="176" t="e">
        <f>#REF!/1000</f>
        <v>#REF!</v>
      </c>
      <c r="BB1136" s="176" t="e">
        <f>#REF!/1000</f>
        <v>#REF!</v>
      </c>
      <c r="BC1136" s="176" t="e">
        <f>#REF!/1000</f>
        <v>#REF!</v>
      </c>
      <c r="BD1136" s="176" t="e">
        <f>#REF!/1000</f>
        <v>#REF!</v>
      </c>
      <c r="BE1136" s="177" t="e">
        <f>#REF!/1000</f>
        <v>#REF!</v>
      </c>
      <c r="BF1136" s="177" t="e">
        <f>#REF!/1000</f>
        <v>#REF!</v>
      </c>
      <c r="BG1136" s="178" t="e">
        <f t="shared" si="1268"/>
        <v>#REF!</v>
      </c>
    </row>
    <row r="1137" ht="16" customHeight="1" spans="1:59">
      <c r="A1137" s="22">
        <v>1131</v>
      </c>
      <c r="B1137" s="39" t="s">
        <v>6994</v>
      </c>
      <c r="C1137" s="68" t="s">
        <v>6995</v>
      </c>
      <c r="D1137" s="22">
        <v>121</v>
      </c>
      <c r="E1137" s="22">
        <v>20</v>
      </c>
      <c r="F1137" s="144">
        <v>85019</v>
      </c>
      <c r="G1137" s="144" t="s">
        <v>3704</v>
      </c>
      <c r="H1137" s="144" t="s">
        <v>3704</v>
      </c>
      <c r="I1137" s="144" t="s">
        <v>5321</v>
      </c>
      <c r="J1137" s="144" t="s">
        <v>5314</v>
      </c>
      <c r="K1137" s="144">
        <f t="shared" si="1258"/>
        <v>0.002</v>
      </c>
      <c r="L1137" s="157">
        <v>0.04</v>
      </c>
      <c r="M1137" s="171">
        <v>0.04</v>
      </c>
      <c r="N1137" s="171">
        <v>0.15</v>
      </c>
      <c r="O1137" s="171">
        <v>0.45</v>
      </c>
      <c r="P1137" s="171">
        <v>0.02</v>
      </c>
      <c r="Q1137" s="171"/>
      <c r="R1137" s="171">
        <v>0.01</v>
      </c>
      <c r="S1137" s="171">
        <v>0.25</v>
      </c>
      <c r="T1137" s="171">
        <v>0.08</v>
      </c>
      <c r="U1137" s="171"/>
      <c r="V1137" s="171"/>
      <c r="W1137" s="22">
        <v>20</v>
      </c>
      <c r="X1137" s="29">
        <v>69.444</v>
      </c>
      <c r="Y1137" s="29">
        <v>1388.88</v>
      </c>
      <c r="Z1137" s="36">
        <v>428.8</v>
      </c>
      <c r="AA1137" s="36">
        <f t="shared" si="1259"/>
        <v>20</v>
      </c>
      <c r="AB1137" s="29"/>
      <c r="AC1137" s="29" t="e">
        <f t="shared" si="1260"/>
        <v>#REF!</v>
      </c>
      <c r="AD1137" s="29" t="e">
        <f t="shared" si="1261"/>
        <v>#REF!</v>
      </c>
      <c r="AE1137" s="172" t="e">
        <f t="shared" si="1262"/>
        <v>#REF!</v>
      </c>
      <c r="AF1137" s="28"/>
      <c r="AG1137" s="24">
        <v>3</v>
      </c>
      <c r="AH1137" s="173">
        <f t="shared" si="1263"/>
        <v>1</v>
      </c>
      <c r="AI1137" s="173"/>
      <c r="AJ1137" s="173">
        <f t="shared" si="1264"/>
        <v>2</v>
      </c>
      <c r="AK1137" s="134">
        <f t="shared" si="1265"/>
        <v>0.002</v>
      </c>
      <c r="AL1137" s="174">
        <f t="shared" ref="AL1137:AU1137" si="1310">M1137</f>
        <v>0.04</v>
      </c>
      <c r="AM1137" s="174">
        <f t="shared" si="1310"/>
        <v>0.15</v>
      </c>
      <c r="AN1137" s="174">
        <f t="shared" si="1310"/>
        <v>0.45</v>
      </c>
      <c r="AO1137" s="174">
        <f t="shared" si="1310"/>
        <v>0.02</v>
      </c>
      <c r="AP1137" s="174">
        <f t="shared" si="1310"/>
        <v>0</v>
      </c>
      <c r="AQ1137" s="174">
        <f t="shared" si="1310"/>
        <v>0.01</v>
      </c>
      <c r="AR1137" s="174">
        <f t="shared" si="1310"/>
        <v>0.25</v>
      </c>
      <c r="AS1137" s="174">
        <f t="shared" si="1310"/>
        <v>0.08</v>
      </c>
      <c r="AT1137" s="174">
        <f t="shared" si="1310"/>
        <v>0</v>
      </c>
      <c r="AU1137" s="174">
        <f t="shared" si="1310"/>
        <v>0</v>
      </c>
      <c r="AV1137" s="175">
        <f t="shared" si="1267"/>
        <v>1</v>
      </c>
      <c r="AW1137" s="176" t="e">
        <f>#REF!/1000</f>
        <v>#REF!</v>
      </c>
      <c r="AX1137" s="176" t="e">
        <f>#REF!/1000</f>
        <v>#REF!</v>
      </c>
      <c r="AY1137" s="176" t="e">
        <f>#REF!/1000</f>
        <v>#REF!</v>
      </c>
      <c r="AZ1137" s="176" t="e">
        <f>#REF!/1000</f>
        <v>#REF!</v>
      </c>
      <c r="BA1137" s="176" t="e">
        <f>#REF!/1000</f>
        <v>#REF!</v>
      </c>
      <c r="BB1137" s="176" t="e">
        <f>#REF!/1000</f>
        <v>#REF!</v>
      </c>
      <c r="BC1137" s="176" t="e">
        <f>#REF!/1000</f>
        <v>#REF!</v>
      </c>
      <c r="BD1137" s="176" t="e">
        <f>#REF!/1000</f>
        <v>#REF!</v>
      </c>
      <c r="BE1137" s="177" t="e">
        <f>#REF!/1000</f>
        <v>#REF!</v>
      </c>
      <c r="BF1137" s="177" t="e">
        <f>#REF!/1000</f>
        <v>#REF!</v>
      </c>
      <c r="BG1137" s="178" t="e">
        <f t="shared" si="1268"/>
        <v>#REF!</v>
      </c>
    </row>
    <row r="1138" ht="16" customHeight="1" spans="1:59">
      <c r="A1138" s="22">
        <v>1132</v>
      </c>
      <c r="B1138" s="39" t="s">
        <v>1620</v>
      </c>
      <c r="C1138" s="68" t="s">
        <v>1621</v>
      </c>
      <c r="D1138" s="22">
        <v>121</v>
      </c>
      <c r="E1138" s="22">
        <v>40</v>
      </c>
      <c r="F1138" s="144">
        <v>84925</v>
      </c>
      <c r="G1138" s="144" t="s">
        <v>3704</v>
      </c>
      <c r="H1138" s="144" t="s">
        <v>3704</v>
      </c>
      <c r="I1138" s="144" t="s">
        <v>5321</v>
      </c>
      <c r="J1138" s="144" t="s">
        <v>5314</v>
      </c>
      <c r="K1138" s="144">
        <f t="shared" si="1258"/>
        <v>0.05</v>
      </c>
      <c r="L1138" s="157">
        <v>2</v>
      </c>
      <c r="M1138" s="171"/>
      <c r="N1138" s="171">
        <v>0.4</v>
      </c>
      <c r="O1138" s="171">
        <v>0.566666666666667</v>
      </c>
      <c r="P1138" s="171"/>
      <c r="Q1138" s="171"/>
      <c r="R1138" s="171"/>
      <c r="S1138" s="171">
        <v>0.0333333333333333</v>
      </c>
      <c r="T1138" s="171"/>
      <c r="U1138" s="171"/>
      <c r="V1138" s="171"/>
      <c r="W1138" s="22">
        <v>40</v>
      </c>
      <c r="X1138" s="29">
        <v>68.845</v>
      </c>
      <c r="Y1138" s="29">
        <v>2753.8</v>
      </c>
      <c r="Z1138" s="36">
        <v>857.6</v>
      </c>
      <c r="AA1138" s="36">
        <f t="shared" si="1259"/>
        <v>40</v>
      </c>
      <c r="AB1138" s="29"/>
      <c r="AC1138" s="29" t="e">
        <f t="shared" si="1260"/>
        <v>#REF!</v>
      </c>
      <c r="AD1138" s="29" t="e">
        <f t="shared" si="1261"/>
        <v>#REF!</v>
      </c>
      <c r="AE1138" s="172" t="e">
        <f t="shared" si="1262"/>
        <v>#REF!</v>
      </c>
      <c r="AF1138" s="28"/>
      <c r="AG1138" s="24">
        <v>0.3</v>
      </c>
      <c r="AH1138" s="173">
        <f t="shared" si="1263"/>
        <v>1</v>
      </c>
      <c r="AI1138" s="173"/>
      <c r="AJ1138" s="173">
        <f t="shared" si="1264"/>
        <v>-0.7</v>
      </c>
      <c r="AK1138" s="134">
        <f t="shared" si="1265"/>
        <v>0.05</v>
      </c>
      <c r="AL1138" s="174">
        <f t="shared" ref="AL1138:AU1138" si="1311">M1138</f>
        <v>0</v>
      </c>
      <c r="AM1138" s="174">
        <f t="shared" si="1311"/>
        <v>0.4</v>
      </c>
      <c r="AN1138" s="174">
        <f t="shared" si="1311"/>
        <v>0.566666666666667</v>
      </c>
      <c r="AO1138" s="174">
        <f t="shared" si="1311"/>
        <v>0</v>
      </c>
      <c r="AP1138" s="174">
        <f t="shared" si="1311"/>
        <v>0</v>
      </c>
      <c r="AQ1138" s="174">
        <f t="shared" si="1311"/>
        <v>0</v>
      </c>
      <c r="AR1138" s="174">
        <f t="shared" si="1311"/>
        <v>0.0333333333333333</v>
      </c>
      <c r="AS1138" s="174">
        <f t="shared" si="1311"/>
        <v>0</v>
      </c>
      <c r="AT1138" s="174">
        <f t="shared" si="1311"/>
        <v>0</v>
      </c>
      <c r="AU1138" s="174">
        <f t="shared" si="1311"/>
        <v>0</v>
      </c>
      <c r="AV1138" s="175">
        <f t="shared" si="1267"/>
        <v>1</v>
      </c>
      <c r="AW1138" s="176" t="e">
        <f>#REF!/1000</f>
        <v>#REF!</v>
      </c>
      <c r="AX1138" s="176" t="e">
        <f>#REF!/1000</f>
        <v>#REF!</v>
      </c>
      <c r="AY1138" s="176" t="e">
        <f>#REF!/1000</f>
        <v>#REF!</v>
      </c>
      <c r="AZ1138" s="176" t="e">
        <f>#REF!/1000</f>
        <v>#REF!</v>
      </c>
      <c r="BA1138" s="176" t="e">
        <f>#REF!/1000</f>
        <v>#REF!</v>
      </c>
      <c r="BB1138" s="176" t="e">
        <f>#REF!/1000</f>
        <v>#REF!</v>
      </c>
      <c r="BC1138" s="176" t="e">
        <f>#REF!/1000</f>
        <v>#REF!</v>
      </c>
      <c r="BD1138" s="176" t="e">
        <f>#REF!/1000</f>
        <v>#REF!</v>
      </c>
      <c r="BE1138" s="177" t="e">
        <f>#REF!/1000</f>
        <v>#REF!</v>
      </c>
      <c r="BF1138" s="177" t="e">
        <f>#REF!/1000</f>
        <v>#REF!</v>
      </c>
      <c r="BG1138" s="178" t="e">
        <f t="shared" si="1268"/>
        <v>#REF!</v>
      </c>
    </row>
    <row r="1139" ht="16" customHeight="1" spans="1:59">
      <c r="A1139" s="22">
        <v>1133</v>
      </c>
      <c r="B1139" s="39" t="s">
        <v>6996</v>
      </c>
      <c r="C1139" s="68" t="s">
        <v>6997</v>
      </c>
      <c r="D1139" s="22">
        <v>121</v>
      </c>
      <c r="E1139" s="22">
        <v>40</v>
      </c>
      <c r="F1139" s="144">
        <v>84948</v>
      </c>
      <c r="G1139" s="144" t="s">
        <v>3704</v>
      </c>
      <c r="H1139" s="144" t="s">
        <v>3704</v>
      </c>
      <c r="I1139" s="144" t="s">
        <v>5321</v>
      </c>
      <c r="J1139" s="144" t="s">
        <v>5314</v>
      </c>
      <c r="K1139" s="144">
        <f t="shared" si="1258"/>
        <v>0.05</v>
      </c>
      <c r="L1139" s="157">
        <v>2</v>
      </c>
      <c r="M1139" s="171"/>
      <c r="N1139" s="171">
        <v>0.4</v>
      </c>
      <c r="O1139" s="171">
        <v>0.566666666666667</v>
      </c>
      <c r="P1139" s="171"/>
      <c r="Q1139" s="171"/>
      <c r="R1139" s="171"/>
      <c r="S1139" s="171">
        <v>0.0333333333333333</v>
      </c>
      <c r="T1139" s="171"/>
      <c r="U1139" s="171"/>
      <c r="V1139" s="171"/>
      <c r="W1139" s="22">
        <v>40</v>
      </c>
      <c r="X1139" s="29">
        <v>68.3495</v>
      </c>
      <c r="Y1139" s="29">
        <v>2733.98</v>
      </c>
      <c r="Z1139" s="36">
        <v>857.6</v>
      </c>
      <c r="AA1139" s="36">
        <f t="shared" si="1259"/>
        <v>40</v>
      </c>
      <c r="AB1139" s="29"/>
      <c r="AC1139" s="29" t="e">
        <f t="shared" si="1260"/>
        <v>#REF!</v>
      </c>
      <c r="AD1139" s="29" t="e">
        <f t="shared" si="1261"/>
        <v>#REF!</v>
      </c>
      <c r="AE1139" s="172" t="e">
        <f t="shared" si="1262"/>
        <v>#REF!</v>
      </c>
      <c r="AF1139" s="28"/>
      <c r="AG1139" s="24">
        <v>0.3</v>
      </c>
      <c r="AH1139" s="173">
        <f t="shared" si="1263"/>
        <v>1</v>
      </c>
      <c r="AI1139" s="173"/>
      <c r="AJ1139" s="173">
        <f t="shared" si="1264"/>
        <v>-0.7</v>
      </c>
      <c r="AK1139" s="134">
        <f t="shared" si="1265"/>
        <v>0.05</v>
      </c>
      <c r="AL1139" s="174">
        <f t="shared" ref="AL1139:AU1139" si="1312">M1139</f>
        <v>0</v>
      </c>
      <c r="AM1139" s="174">
        <f t="shared" si="1312"/>
        <v>0.4</v>
      </c>
      <c r="AN1139" s="174">
        <f t="shared" si="1312"/>
        <v>0.566666666666667</v>
      </c>
      <c r="AO1139" s="174">
        <f t="shared" si="1312"/>
        <v>0</v>
      </c>
      <c r="AP1139" s="174">
        <f t="shared" si="1312"/>
        <v>0</v>
      </c>
      <c r="AQ1139" s="174">
        <f t="shared" si="1312"/>
        <v>0</v>
      </c>
      <c r="AR1139" s="174">
        <f t="shared" si="1312"/>
        <v>0.0333333333333333</v>
      </c>
      <c r="AS1139" s="174">
        <f t="shared" si="1312"/>
        <v>0</v>
      </c>
      <c r="AT1139" s="174">
        <f t="shared" si="1312"/>
        <v>0</v>
      </c>
      <c r="AU1139" s="174">
        <f t="shared" si="1312"/>
        <v>0</v>
      </c>
      <c r="AV1139" s="175">
        <f t="shared" si="1267"/>
        <v>1</v>
      </c>
      <c r="AW1139" s="176" t="e">
        <f>#REF!/1000</f>
        <v>#REF!</v>
      </c>
      <c r="AX1139" s="176" t="e">
        <f>#REF!/1000</f>
        <v>#REF!</v>
      </c>
      <c r="AY1139" s="176" t="e">
        <f>#REF!/1000</f>
        <v>#REF!</v>
      </c>
      <c r="AZ1139" s="176" t="e">
        <f>#REF!/1000</f>
        <v>#REF!</v>
      </c>
      <c r="BA1139" s="176" t="e">
        <f>#REF!/1000</f>
        <v>#REF!</v>
      </c>
      <c r="BB1139" s="176" t="e">
        <f>#REF!/1000</f>
        <v>#REF!</v>
      </c>
      <c r="BC1139" s="176" t="e">
        <f>#REF!/1000</f>
        <v>#REF!</v>
      </c>
      <c r="BD1139" s="176" t="e">
        <f>#REF!/1000</f>
        <v>#REF!</v>
      </c>
      <c r="BE1139" s="177" t="e">
        <f>#REF!/1000</f>
        <v>#REF!</v>
      </c>
      <c r="BF1139" s="177" t="e">
        <f>#REF!/1000</f>
        <v>#REF!</v>
      </c>
      <c r="BG1139" s="178" t="e">
        <f t="shared" si="1268"/>
        <v>#REF!</v>
      </c>
    </row>
    <row r="1140" ht="16" customHeight="1" spans="1:59">
      <c r="A1140" s="22">
        <v>1134</v>
      </c>
      <c r="B1140" s="39" t="s">
        <v>1646</v>
      </c>
      <c r="C1140" s="68" t="s">
        <v>1647</v>
      </c>
      <c r="D1140" s="22">
        <v>130</v>
      </c>
      <c r="E1140" s="22">
        <v>12</v>
      </c>
      <c r="F1140" s="144">
        <v>83976</v>
      </c>
      <c r="G1140" s="144" t="s">
        <v>3704</v>
      </c>
      <c r="H1140" s="144" t="s">
        <v>3704</v>
      </c>
      <c r="I1140" s="144" t="s">
        <v>5321</v>
      </c>
      <c r="J1140" s="144" t="s">
        <v>5314</v>
      </c>
      <c r="K1140" s="144">
        <f t="shared" si="1258"/>
        <v>0.05</v>
      </c>
      <c r="L1140" s="157">
        <v>0.6</v>
      </c>
      <c r="M1140" s="171"/>
      <c r="N1140" s="171">
        <v>0.4</v>
      </c>
      <c r="O1140" s="171">
        <v>0.566666666666667</v>
      </c>
      <c r="P1140" s="171"/>
      <c r="Q1140" s="171"/>
      <c r="R1140" s="171"/>
      <c r="S1140" s="171">
        <v>0.0333333333333333</v>
      </c>
      <c r="T1140" s="171"/>
      <c r="U1140" s="171"/>
      <c r="V1140" s="171"/>
      <c r="W1140" s="22">
        <v>12</v>
      </c>
      <c r="X1140" s="29">
        <v>67.4766666666667</v>
      </c>
      <c r="Y1140" s="29">
        <v>809.72</v>
      </c>
      <c r="Z1140" s="36">
        <v>128.64</v>
      </c>
      <c r="AA1140" s="36">
        <f t="shared" si="1259"/>
        <v>12</v>
      </c>
      <c r="AB1140" s="29"/>
      <c r="AC1140" s="29" t="e">
        <f t="shared" si="1260"/>
        <v>#REF!</v>
      </c>
      <c r="AD1140" s="29" t="e">
        <f t="shared" si="1261"/>
        <v>#REF!</v>
      </c>
      <c r="AE1140" s="172" t="e">
        <f t="shared" si="1262"/>
        <v>#REF!</v>
      </c>
      <c r="AF1140" s="28"/>
      <c r="AG1140" s="24">
        <v>0.3</v>
      </c>
      <c r="AH1140" s="173">
        <f t="shared" si="1263"/>
        <v>1</v>
      </c>
      <c r="AI1140" s="173"/>
      <c r="AJ1140" s="173">
        <f t="shared" si="1264"/>
        <v>-0.7</v>
      </c>
      <c r="AK1140" s="134">
        <f t="shared" si="1265"/>
        <v>0.05</v>
      </c>
      <c r="AL1140" s="174">
        <f t="shared" ref="AL1140:AU1140" si="1313">M1140</f>
        <v>0</v>
      </c>
      <c r="AM1140" s="174">
        <f t="shared" si="1313"/>
        <v>0.4</v>
      </c>
      <c r="AN1140" s="174">
        <f t="shared" si="1313"/>
        <v>0.566666666666667</v>
      </c>
      <c r="AO1140" s="174">
        <f t="shared" si="1313"/>
        <v>0</v>
      </c>
      <c r="AP1140" s="174">
        <f t="shared" si="1313"/>
        <v>0</v>
      </c>
      <c r="AQ1140" s="174">
        <f t="shared" si="1313"/>
        <v>0</v>
      </c>
      <c r="AR1140" s="174">
        <f t="shared" si="1313"/>
        <v>0.0333333333333333</v>
      </c>
      <c r="AS1140" s="174">
        <f t="shared" si="1313"/>
        <v>0</v>
      </c>
      <c r="AT1140" s="174">
        <f t="shared" si="1313"/>
        <v>0</v>
      </c>
      <c r="AU1140" s="174">
        <f t="shared" si="1313"/>
        <v>0</v>
      </c>
      <c r="AV1140" s="175">
        <f t="shared" si="1267"/>
        <v>1</v>
      </c>
      <c r="AW1140" s="176" t="e">
        <f>#REF!/1000</f>
        <v>#REF!</v>
      </c>
      <c r="AX1140" s="176" t="e">
        <f>#REF!/1000</f>
        <v>#REF!</v>
      </c>
      <c r="AY1140" s="176" t="e">
        <f>#REF!/1000</f>
        <v>#REF!</v>
      </c>
      <c r="AZ1140" s="176" t="e">
        <f>#REF!/1000</f>
        <v>#REF!</v>
      </c>
      <c r="BA1140" s="176" t="e">
        <f>#REF!/1000</f>
        <v>#REF!</v>
      </c>
      <c r="BB1140" s="176" t="e">
        <f>#REF!/1000</f>
        <v>#REF!</v>
      </c>
      <c r="BC1140" s="176" t="e">
        <f>#REF!/1000</f>
        <v>#REF!</v>
      </c>
      <c r="BD1140" s="176" t="e">
        <f>#REF!/1000</f>
        <v>#REF!</v>
      </c>
      <c r="BE1140" s="177" t="e">
        <f>#REF!/1000</f>
        <v>#REF!</v>
      </c>
      <c r="BF1140" s="177" t="e">
        <f>#REF!/1000</f>
        <v>#REF!</v>
      </c>
      <c r="BG1140" s="178" t="e">
        <f t="shared" si="1268"/>
        <v>#REF!</v>
      </c>
    </row>
    <row r="1141" ht="16" customHeight="1" spans="1:59">
      <c r="A1141" s="22">
        <v>1135</v>
      </c>
      <c r="B1141" s="39" t="s">
        <v>1670</v>
      </c>
      <c r="C1141" s="68" t="s">
        <v>1671</v>
      </c>
      <c r="D1141" s="22">
        <v>121</v>
      </c>
      <c r="E1141" s="22">
        <v>36</v>
      </c>
      <c r="F1141" s="144">
        <v>84940</v>
      </c>
      <c r="G1141" s="144" t="s">
        <v>3704</v>
      </c>
      <c r="H1141" s="144" t="s">
        <v>3704</v>
      </c>
      <c r="I1141" s="144" t="s">
        <v>5321</v>
      </c>
      <c r="J1141" s="144" t="s">
        <v>5314</v>
      </c>
      <c r="K1141" s="144">
        <f t="shared" si="1258"/>
        <v>0.05</v>
      </c>
      <c r="L1141" s="157">
        <v>1.8</v>
      </c>
      <c r="M1141" s="171"/>
      <c r="N1141" s="171">
        <v>0.4</v>
      </c>
      <c r="O1141" s="171">
        <v>0.566666666666667</v>
      </c>
      <c r="P1141" s="171"/>
      <c r="Q1141" s="171"/>
      <c r="R1141" s="171"/>
      <c r="S1141" s="171">
        <v>0.0333333333333333</v>
      </c>
      <c r="T1141" s="171"/>
      <c r="U1141" s="171"/>
      <c r="V1141" s="171"/>
      <c r="W1141" s="22">
        <v>36</v>
      </c>
      <c r="X1141" s="29">
        <v>67.0563888888889</v>
      </c>
      <c r="Y1141" s="29">
        <v>2414.03</v>
      </c>
      <c r="Z1141" s="36">
        <v>736.92</v>
      </c>
      <c r="AA1141" s="36">
        <f t="shared" si="1259"/>
        <v>36</v>
      </c>
      <c r="AB1141" s="29"/>
      <c r="AC1141" s="29" t="e">
        <f t="shared" si="1260"/>
        <v>#REF!</v>
      </c>
      <c r="AD1141" s="29" t="e">
        <f t="shared" si="1261"/>
        <v>#REF!</v>
      </c>
      <c r="AE1141" s="172" t="e">
        <f t="shared" si="1262"/>
        <v>#REF!</v>
      </c>
      <c r="AF1141" s="28"/>
      <c r="AG1141" s="24">
        <v>0.3</v>
      </c>
      <c r="AH1141" s="173">
        <f t="shared" si="1263"/>
        <v>1</v>
      </c>
      <c r="AI1141" s="173"/>
      <c r="AJ1141" s="173">
        <f t="shared" si="1264"/>
        <v>-0.7</v>
      </c>
      <c r="AK1141" s="134">
        <f t="shared" si="1265"/>
        <v>0.05</v>
      </c>
      <c r="AL1141" s="174">
        <f t="shared" ref="AL1141:AU1141" si="1314">M1141</f>
        <v>0</v>
      </c>
      <c r="AM1141" s="174">
        <f t="shared" si="1314"/>
        <v>0.4</v>
      </c>
      <c r="AN1141" s="174">
        <f t="shared" si="1314"/>
        <v>0.566666666666667</v>
      </c>
      <c r="AO1141" s="174">
        <f t="shared" si="1314"/>
        <v>0</v>
      </c>
      <c r="AP1141" s="174">
        <f t="shared" si="1314"/>
        <v>0</v>
      </c>
      <c r="AQ1141" s="174">
        <f t="shared" si="1314"/>
        <v>0</v>
      </c>
      <c r="AR1141" s="174">
        <f t="shared" si="1314"/>
        <v>0.0333333333333333</v>
      </c>
      <c r="AS1141" s="174">
        <f t="shared" si="1314"/>
        <v>0</v>
      </c>
      <c r="AT1141" s="174">
        <f t="shared" si="1314"/>
        <v>0</v>
      </c>
      <c r="AU1141" s="174">
        <f t="shared" si="1314"/>
        <v>0</v>
      </c>
      <c r="AV1141" s="175">
        <f t="shared" si="1267"/>
        <v>1</v>
      </c>
      <c r="AW1141" s="176" t="e">
        <f>#REF!/1000</f>
        <v>#REF!</v>
      </c>
      <c r="AX1141" s="176" t="e">
        <f>#REF!/1000</f>
        <v>#REF!</v>
      </c>
      <c r="AY1141" s="176" t="e">
        <f>#REF!/1000</f>
        <v>#REF!</v>
      </c>
      <c r="AZ1141" s="176" t="e">
        <f>#REF!/1000</f>
        <v>#REF!</v>
      </c>
      <c r="BA1141" s="176" t="e">
        <f>#REF!/1000</f>
        <v>#REF!</v>
      </c>
      <c r="BB1141" s="176" t="e">
        <f>#REF!/1000</f>
        <v>#REF!</v>
      </c>
      <c r="BC1141" s="176" t="e">
        <f>#REF!/1000</f>
        <v>#REF!</v>
      </c>
      <c r="BD1141" s="176" t="e">
        <f>#REF!/1000</f>
        <v>#REF!</v>
      </c>
      <c r="BE1141" s="177" t="e">
        <f>#REF!/1000</f>
        <v>#REF!</v>
      </c>
      <c r="BF1141" s="177" t="e">
        <f>#REF!/1000</f>
        <v>#REF!</v>
      </c>
      <c r="BG1141" s="178" t="e">
        <f t="shared" si="1268"/>
        <v>#REF!</v>
      </c>
    </row>
    <row r="1142" ht="16" customHeight="1" spans="1:59">
      <c r="A1142" s="22">
        <v>1136</v>
      </c>
      <c r="B1142" s="39" t="s">
        <v>1928</v>
      </c>
      <c r="C1142" s="68" t="s">
        <v>1929</v>
      </c>
      <c r="D1142" s="22">
        <v>121</v>
      </c>
      <c r="E1142" s="22">
        <v>20</v>
      </c>
      <c r="F1142" s="144">
        <v>85004</v>
      </c>
      <c r="G1142" s="144" t="s">
        <v>3704</v>
      </c>
      <c r="H1142" s="144" t="s">
        <v>3704</v>
      </c>
      <c r="I1142" s="144" t="s">
        <v>5321</v>
      </c>
      <c r="J1142" s="144" t="s">
        <v>5314</v>
      </c>
      <c r="K1142" s="144">
        <f t="shared" si="1258"/>
        <v>0.15</v>
      </c>
      <c r="L1142" s="157">
        <v>3</v>
      </c>
      <c r="M1142" s="171">
        <v>0.04</v>
      </c>
      <c r="N1142" s="171">
        <v>0.15</v>
      </c>
      <c r="O1142" s="171">
        <v>0.45</v>
      </c>
      <c r="P1142" s="171">
        <v>0.02</v>
      </c>
      <c r="Q1142" s="171"/>
      <c r="R1142" s="171">
        <v>0.01</v>
      </c>
      <c r="S1142" s="171">
        <v>0.25</v>
      </c>
      <c r="T1142" s="171">
        <v>0.08</v>
      </c>
      <c r="U1142" s="171"/>
      <c r="V1142" s="171"/>
      <c r="W1142" s="22">
        <v>20</v>
      </c>
      <c r="X1142" s="29">
        <v>65.403</v>
      </c>
      <c r="Y1142" s="29">
        <v>1308.06</v>
      </c>
      <c r="Z1142" s="36">
        <v>409.4</v>
      </c>
      <c r="AA1142" s="36">
        <f t="shared" si="1259"/>
        <v>20</v>
      </c>
      <c r="AB1142" s="29"/>
      <c r="AC1142" s="29" t="e">
        <f t="shared" si="1260"/>
        <v>#REF!</v>
      </c>
      <c r="AD1142" s="29" t="e">
        <f t="shared" si="1261"/>
        <v>#REF!</v>
      </c>
      <c r="AE1142" s="172" t="e">
        <f t="shared" si="1262"/>
        <v>#REF!</v>
      </c>
      <c r="AF1142" s="28"/>
      <c r="AG1142" s="24">
        <v>3</v>
      </c>
      <c r="AH1142" s="173">
        <f t="shared" si="1263"/>
        <v>1</v>
      </c>
      <c r="AI1142" s="173"/>
      <c r="AJ1142" s="173">
        <f t="shared" si="1264"/>
        <v>2</v>
      </c>
      <c r="AK1142" s="134">
        <f t="shared" si="1265"/>
        <v>0.15</v>
      </c>
      <c r="AL1142" s="174">
        <f t="shared" ref="AL1142:AU1142" si="1315">M1142</f>
        <v>0.04</v>
      </c>
      <c r="AM1142" s="174">
        <f t="shared" si="1315"/>
        <v>0.15</v>
      </c>
      <c r="AN1142" s="174">
        <f t="shared" si="1315"/>
        <v>0.45</v>
      </c>
      <c r="AO1142" s="174">
        <f t="shared" si="1315"/>
        <v>0.02</v>
      </c>
      <c r="AP1142" s="174">
        <f t="shared" si="1315"/>
        <v>0</v>
      </c>
      <c r="AQ1142" s="174">
        <f t="shared" si="1315"/>
        <v>0.01</v>
      </c>
      <c r="AR1142" s="174">
        <f t="shared" si="1315"/>
        <v>0.25</v>
      </c>
      <c r="AS1142" s="174">
        <f t="shared" si="1315"/>
        <v>0.08</v>
      </c>
      <c r="AT1142" s="174">
        <f t="shared" si="1315"/>
        <v>0</v>
      </c>
      <c r="AU1142" s="174">
        <f t="shared" si="1315"/>
        <v>0</v>
      </c>
      <c r="AV1142" s="175">
        <f t="shared" si="1267"/>
        <v>1</v>
      </c>
      <c r="AW1142" s="176" t="e">
        <f>#REF!/1000</f>
        <v>#REF!</v>
      </c>
      <c r="AX1142" s="176" t="e">
        <f>#REF!/1000</f>
        <v>#REF!</v>
      </c>
      <c r="AY1142" s="176" t="e">
        <f>#REF!/1000</f>
        <v>#REF!</v>
      </c>
      <c r="AZ1142" s="176" t="e">
        <f>#REF!/1000</f>
        <v>#REF!</v>
      </c>
      <c r="BA1142" s="176" t="e">
        <f>#REF!/1000</f>
        <v>#REF!</v>
      </c>
      <c r="BB1142" s="176" t="e">
        <f>#REF!/1000</f>
        <v>#REF!</v>
      </c>
      <c r="BC1142" s="176" t="e">
        <f>#REF!/1000</f>
        <v>#REF!</v>
      </c>
      <c r="BD1142" s="176" t="e">
        <f>#REF!/1000</f>
        <v>#REF!</v>
      </c>
      <c r="BE1142" s="177" t="e">
        <f>#REF!/1000</f>
        <v>#REF!</v>
      </c>
      <c r="BF1142" s="177" t="e">
        <f>#REF!/1000</f>
        <v>#REF!</v>
      </c>
      <c r="BG1142" s="178" t="e">
        <f t="shared" si="1268"/>
        <v>#REF!</v>
      </c>
    </row>
    <row r="1143" ht="16" customHeight="1" spans="1:59">
      <c r="A1143" s="22">
        <v>1137</v>
      </c>
      <c r="B1143" s="39" t="s">
        <v>1281</v>
      </c>
      <c r="C1143" s="68" t="s">
        <v>1282</v>
      </c>
      <c r="D1143" s="22">
        <v>130</v>
      </c>
      <c r="E1143" s="22">
        <v>1</v>
      </c>
      <c r="F1143" s="144">
        <v>84065</v>
      </c>
      <c r="G1143" s="144" t="s">
        <v>3704</v>
      </c>
      <c r="H1143" s="144" t="s">
        <v>3704</v>
      </c>
      <c r="I1143" s="144" t="s">
        <v>5321</v>
      </c>
      <c r="J1143" s="144" t="s">
        <v>5314</v>
      </c>
      <c r="K1143" s="144">
        <f t="shared" si="1258"/>
        <v>0.025</v>
      </c>
      <c r="L1143" s="157">
        <v>0.025</v>
      </c>
      <c r="M1143" s="171">
        <v>0.04</v>
      </c>
      <c r="N1143" s="171">
        <v>0.15</v>
      </c>
      <c r="O1143" s="171">
        <v>0.45</v>
      </c>
      <c r="P1143" s="171">
        <v>0.02</v>
      </c>
      <c r="Q1143" s="171"/>
      <c r="R1143" s="171">
        <v>0.01</v>
      </c>
      <c r="S1143" s="171">
        <v>0.25</v>
      </c>
      <c r="T1143" s="171">
        <v>0.08</v>
      </c>
      <c r="U1143" s="171"/>
      <c r="V1143" s="171"/>
      <c r="W1143" s="22">
        <v>1</v>
      </c>
      <c r="X1143" s="29">
        <v>64.72</v>
      </c>
      <c r="Y1143" s="29">
        <v>64.72</v>
      </c>
      <c r="Z1143" s="36">
        <v>10.72</v>
      </c>
      <c r="AA1143" s="36">
        <f t="shared" si="1259"/>
        <v>1</v>
      </c>
      <c r="AB1143" s="29"/>
      <c r="AC1143" s="29" t="e">
        <f t="shared" si="1260"/>
        <v>#REF!</v>
      </c>
      <c r="AD1143" s="29" t="e">
        <f t="shared" si="1261"/>
        <v>#REF!</v>
      </c>
      <c r="AE1143" s="172" t="e">
        <f t="shared" si="1262"/>
        <v>#REF!</v>
      </c>
      <c r="AF1143" s="28"/>
      <c r="AG1143" s="24">
        <v>3</v>
      </c>
      <c r="AH1143" s="173">
        <f t="shared" si="1263"/>
        <v>1</v>
      </c>
      <c r="AI1143" s="173"/>
      <c r="AJ1143" s="173">
        <f t="shared" si="1264"/>
        <v>2</v>
      </c>
      <c r="AK1143" s="134">
        <f t="shared" si="1265"/>
        <v>0.025</v>
      </c>
      <c r="AL1143" s="174">
        <f t="shared" ref="AL1143:AU1143" si="1316">M1143</f>
        <v>0.04</v>
      </c>
      <c r="AM1143" s="174">
        <f t="shared" si="1316"/>
        <v>0.15</v>
      </c>
      <c r="AN1143" s="174">
        <f t="shared" si="1316"/>
        <v>0.45</v>
      </c>
      <c r="AO1143" s="174">
        <f t="shared" si="1316"/>
        <v>0.02</v>
      </c>
      <c r="AP1143" s="174">
        <f t="shared" si="1316"/>
        <v>0</v>
      </c>
      <c r="AQ1143" s="174">
        <f t="shared" si="1316"/>
        <v>0.01</v>
      </c>
      <c r="AR1143" s="174">
        <f t="shared" si="1316"/>
        <v>0.25</v>
      </c>
      <c r="AS1143" s="174">
        <f t="shared" si="1316"/>
        <v>0.08</v>
      </c>
      <c r="AT1143" s="174">
        <f t="shared" si="1316"/>
        <v>0</v>
      </c>
      <c r="AU1143" s="174">
        <f t="shared" si="1316"/>
        <v>0</v>
      </c>
      <c r="AV1143" s="175">
        <f t="shared" si="1267"/>
        <v>1</v>
      </c>
      <c r="AW1143" s="176" t="e">
        <f>#REF!/1000</f>
        <v>#REF!</v>
      </c>
      <c r="AX1143" s="176" t="e">
        <f>#REF!/1000</f>
        <v>#REF!</v>
      </c>
      <c r="AY1143" s="176" t="e">
        <f>#REF!/1000</f>
        <v>#REF!</v>
      </c>
      <c r="AZ1143" s="176" t="e">
        <f>#REF!/1000</f>
        <v>#REF!</v>
      </c>
      <c r="BA1143" s="176" t="e">
        <f>#REF!/1000</f>
        <v>#REF!</v>
      </c>
      <c r="BB1143" s="176" t="e">
        <f>#REF!/1000</f>
        <v>#REF!</v>
      </c>
      <c r="BC1143" s="176" t="e">
        <f>#REF!/1000</f>
        <v>#REF!</v>
      </c>
      <c r="BD1143" s="176" t="e">
        <f>#REF!/1000</f>
        <v>#REF!</v>
      </c>
      <c r="BE1143" s="177" t="e">
        <f>#REF!/1000</f>
        <v>#REF!</v>
      </c>
      <c r="BF1143" s="177" t="e">
        <f>#REF!/1000</f>
        <v>#REF!</v>
      </c>
      <c r="BG1143" s="178" t="e">
        <f t="shared" si="1268"/>
        <v>#REF!</v>
      </c>
    </row>
    <row r="1144" ht="16" customHeight="1" spans="1:59">
      <c r="A1144" s="22">
        <v>1138</v>
      </c>
      <c r="B1144" s="39" t="s">
        <v>6998</v>
      </c>
      <c r="C1144" s="68" t="s">
        <v>6999</v>
      </c>
      <c r="D1144" s="22">
        <v>130</v>
      </c>
      <c r="E1144" s="22">
        <v>4</v>
      </c>
      <c r="F1144" s="144">
        <v>84148</v>
      </c>
      <c r="G1144" s="144" t="s">
        <v>3704</v>
      </c>
      <c r="H1144" s="144" t="s">
        <v>3704</v>
      </c>
      <c r="I1144" s="144" t="s">
        <v>5321</v>
      </c>
      <c r="J1144" s="144" t="s">
        <v>5314</v>
      </c>
      <c r="K1144" s="144">
        <f t="shared" si="1258"/>
        <v>0.03</v>
      </c>
      <c r="L1144" s="157">
        <v>0.12</v>
      </c>
      <c r="M1144" s="171"/>
      <c r="N1144" s="171">
        <v>0.1</v>
      </c>
      <c r="O1144" s="171">
        <v>0.1</v>
      </c>
      <c r="P1144" s="171"/>
      <c r="Q1144" s="171"/>
      <c r="R1144" s="171">
        <v>0.8</v>
      </c>
      <c r="S1144" s="171"/>
      <c r="T1144" s="171"/>
      <c r="U1144" s="171"/>
      <c r="V1144" s="171"/>
      <c r="W1144" s="22">
        <v>4</v>
      </c>
      <c r="X1144" s="29">
        <v>64.4225</v>
      </c>
      <c r="Y1144" s="29">
        <v>257.69</v>
      </c>
      <c r="Z1144" s="36">
        <v>42.88</v>
      </c>
      <c r="AA1144" s="36">
        <f t="shared" si="1259"/>
        <v>4</v>
      </c>
      <c r="AB1144" s="29"/>
      <c r="AC1144" s="29" t="e">
        <f t="shared" si="1260"/>
        <v>#REF!</v>
      </c>
      <c r="AD1144" s="29" t="e">
        <f t="shared" si="1261"/>
        <v>#REF!</v>
      </c>
      <c r="AE1144" s="172" t="e">
        <f t="shared" si="1262"/>
        <v>#REF!</v>
      </c>
      <c r="AF1144" s="28"/>
      <c r="AG1144" s="24">
        <v>0.1</v>
      </c>
      <c r="AH1144" s="173">
        <f t="shared" si="1263"/>
        <v>1</v>
      </c>
      <c r="AI1144" s="173"/>
      <c r="AJ1144" s="173">
        <f t="shared" si="1264"/>
        <v>-0.9</v>
      </c>
      <c r="AK1144" s="134">
        <f t="shared" si="1265"/>
        <v>0.03</v>
      </c>
      <c r="AL1144" s="174">
        <f t="shared" ref="AL1144:AU1144" si="1317">M1144</f>
        <v>0</v>
      </c>
      <c r="AM1144" s="174">
        <f t="shared" si="1317"/>
        <v>0.1</v>
      </c>
      <c r="AN1144" s="174">
        <f t="shared" si="1317"/>
        <v>0.1</v>
      </c>
      <c r="AO1144" s="174">
        <f t="shared" si="1317"/>
        <v>0</v>
      </c>
      <c r="AP1144" s="174">
        <f t="shared" si="1317"/>
        <v>0</v>
      </c>
      <c r="AQ1144" s="174">
        <f t="shared" si="1317"/>
        <v>0.8</v>
      </c>
      <c r="AR1144" s="174">
        <f t="shared" si="1317"/>
        <v>0</v>
      </c>
      <c r="AS1144" s="174">
        <f t="shared" si="1317"/>
        <v>0</v>
      </c>
      <c r="AT1144" s="174">
        <f t="shared" si="1317"/>
        <v>0</v>
      </c>
      <c r="AU1144" s="174">
        <f t="shared" si="1317"/>
        <v>0</v>
      </c>
      <c r="AV1144" s="175">
        <f t="shared" si="1267"/>
        <v>1</v>
      </c>
      <c r="AW1144" s="176" t="e">
        <f>#REF!/1000</f>
        <v>#REF!</v>
      </c>
      <c r="AX1144" s="176" t="e">
        <f>#REF!/1000</f>
        <v>#REF!</v>
      </c>
      <c r="AY1144" s="176" t="e">
        <f>#REF!/1000</f>
        <v>#REF!</v>
      </c>
      <c r="AZ1144" s="176" t="e">
        <f>#REF!/1000</f>
        <v>#REF!</v>
      </c>
      <c r="BA1144" s="176" t="e">
        <f>#REF!/1000</f>
        <v>#REF!</v>
      </c>
      <c r="BB1144" s="176" t="e">
        <f>#REF!/1000</f>
        <v>#REF!</v>
      </c>
      <c r="BC1144" s="176" t="e">
        <f>#REF!/1000</f>
        <v>#REF!</v>
      </c>
      <c r="BD1144" s="176" t="e">
        <f>#REF!/1000</f>
        <v>#REF!</v>
      </c>
      <c r="BE1144" s="177" t="e">
        <f>#REF!/1000</f>
        <v>#REF!</v>
      </c>
      <c r="BF1144" s="177" t="e">
        <f>#REF!/1000</f>
        <v>#REF!</v>
      </c>
      <c r="BG1144" s="178" t="e">
        <f t="shared" si="1268"/>
        <v>#REF!</v>
      </c>
    </row>
    <row r="1145" ht="16" customHeight="1" spans="1:59">
      <c r="A1145" s="22">
        <v>1139</v>
      </c>
      <c r="B1145" s="39" t="s">
        <v>1217</v>
      </c>
      <c r="C1145" s="68" t="s">
        <v>1218</v>
      </c>
      <c r="D1145" s="22">
        <v>141</v>
      </c>
      <c r="E1145" s="22">
        <v>15</v>
      </c>
      <c r="F1145" s="144">
        <v>83935</v>
      </c>
      <c r="G1145" s="144" t="s">
        <v>3704</v>
      </c>
      <c r="H1145" s="144" t="s">
        <v>3704</v>
      </c>
      <c r="I1145" s="144" t="s">
        <v>5321</v>
      </c>
      <c r="J1145" s="144" t="s">
        <v>5314</v>
      </c>
      <c r="K1145" s="144">
        <f t="shared" si="1258"/>
        <v>0.02</v>
      </c>
      <c r="L1145" s="157">
        <v>0.3</v>
      </c>
      <c r="M1145" s="171"/>
      <c r="N1145" s="171">
        <v>0.4</v>
      </c>
      <c r="O1145" s="171">
        <v>0.566666666666667</v>
      </c>
      <c r="P1145" s="171"/>
      <c r="Q1145" s="171"/>
      <c r="R1145" s="171"/>
      <c r="S1145" s="171">
        <v>0.0333333333333333</v>
      </c>
      <c r="T1145" s="171"/>
      <c r="U1145" s="171"/>
      <c r="V1145" s="171"/>
      <c r="W1145" s="22">
        <v>15</v>
      </c>
      <c r="X1145" s="29">
        <v>63.896</v>
      </c>
      <c r="Y1145" s="29">
        <v>958.44</v>
      </c>
      <c r="Z1145" s="36">
        <v>716.45</v>
      </c>
      <c r="AA1145" s="36">
        <f t="shared" si="1259"/>
        <v>15</v>
      </c>
      <c r="AB1145" s="29"/>
      <c r="AC1145" s="29" t="e">
        <f t="shared" si="1260"/>
        <v>#REF!</v>
      </c>
      <c r="AD1145" s="29" t="e">
        <f t="shared" si="1261"/>
        <v>#REF!</v>
      </c>
      <c r="AE1145" s="172" t="e">
        <f t="shared" si="1262"/>
        <v>#REF!</v>
      </c>
      <c r="AF1145" s="28"/>
      <c r="AG1145" s="24">
        <v>0.3</v>
      </c>
      <c r="AH1145" s="173">
        <f t="shared" si="1263"/>
        <v>1</v>
      </c>
      <c r="AI1145" s="173"/>
      <c r="AJ1145" s="173">
        <f t="shared" si="1264"/>
        <v>-0.7</v>
      </c>
      <c r="AK1145" s="134">
        <f t="shared" si="1265"/>
        <v>0.02</v>
      </c>
      <c r="AL1145" s="174">
        <f t="shared" ref="AL1145:AU1145" si="1318">M1145</f>
        <v>0</v>
      </c>
      <c r="AM1145" s="174">
        <f t="shared" si="1318"/>
        <v>0.4</v>
      </c>
      <c r="AN1145" s="174">
        <f t="shared" si="1318"/>
        <v>0.566666666666667</v>
      </c>
      <c r="AO1145" s="174">
        <f t="shared" si="1318"/>
        <v>0</v>
      </c>
      <c r="AP1145" s="174">
        <f t="shared" si="1318"/>
        <v>0</v>
      </c>
      <c r="AQ1145" s="174">
        <f t="shared" si="1318"/>
        <v>0</v>
      </c>
      <c r="AR1145" s="174">
        <f t="shared" si="1318"/>
        <v>0.0333333333333333</v>
      </c>
      <c r="AS1145" s="174">
        <f t="shared" si="1318"/>
        <v>0</v>
      </c>
      <c r="AT1145" s="174">
        <f t="shared" si="1318"/>
        <v>0</v>
      </c>
      <c r="AU1145" s="174">
        <f t="shared" si="1318"/>
        <v>0</v>
      </c>
      <c r="AV1145" s="175">
        <f t="shared" si="1267"/>
        <v>1</v>
      </c>
      <c r="AW1145" s="176" t="e">
        <f>#REF!/1000</f>
        <v>#REF!</v>
      </c>
      <c r="AX1145" s="176" t="e">
        <f>#REF!/1000</f>
        <v>#REF!</v>
      </c>
      <c r="AY1145" s="176" t="e">
        <f>#REF!/1000</f>
        <v>#REF!</v>
      </c>
      <c r="AZ1145" s="176" t="e">
        <f>#REF!/1000</f>
        <v>#REF!</v>
      </c>
      <c r="BA1145" s="176" t="e">
        <f>#REF!/1000</f>
        <v>#REF!</v>
      </c>
      <c r="BB1145" s="176" t="e">
        <f>#REF!/1000</f>
        <v>#REF!</v>
      </c>
      <c r="BC1145" s="176" t="e">
        <f>#REF!/1000</f>
        <v>#REF!</v>
      </c>
      <c r="BD1145" s="176" t="e">
        <f>#REF!/1000</f>
        <v>#REF!</v>
      </c>
      <c r="BE1145" s="177" t="e">
        <f>#REF!/1000</f>
        <v>#REF!</v>
      </c>
      <c r="BF1145" s="177" t="e">
        <f>#REF!/1000</f>
        <v>#REF!</v>
      </c>
      <c r="BG1145" s="178" t="e">
        <f t="shared" si="1268"/>
        <v>#REF!</v>
      </c>
    </row>
    <row r="1146" ht="16" customHeight="1" spans="1:59">
      <c r="A1146" s="22">
        <v>1140</v>
      </c>
      <c r="B1146" s="39" t="s">
        <v>2088</v>
      </c>
      <c r="C1146" s="68" t="s">
        <v>2089</v>
      </c>
      <c r="D1146" s="22">
        <v>121</v>
      </c>
      <c r="E1146" s="22">
        <v>60</v>
      </c>
      <c r="F1146" s="144">
        <v>83937</v>
      </c>
      <c r="G1146" s="144" t="s">
        <v>3704</v>
      </c>
      <c r="H1146" s="144" t="s">
        <v>3704</v>
      </c>
      <c r="I1146" s="144" t="s">
        <v>5321</v>
      </c>
      <c r="J1146" s="144" t="s">
        <v>5314</v>
      </c>
      <c r="K1146" s="144">
        <f t="shared" si="1258"/>
        <v>0.05</v>
      </c>
      <c r="L1146" s="157">
        <v>3</v>
      </c>
      <c r="M1146" s="171"/>
      <c r="N1146" s="171">
        <v>0.4</v>
      </c>
      <c r="O1146" s="171">
        <v>0.566666666666667</v>
      </c>
      <c r="P1146" s="171"/>
      <c r="Q1146" s="171"/>
      <c r="R1146" s="171"/>
      <c r="S1146" s="171">
        <v>0.0333333333333333</v>
      </c>
      <c r="T1146" s="171"/>
      <c r="U1146" s="171"/>
      <c r="V1146" s="171"/>
      <c r="W1146" s="22">
        <v>60</v>
      </c>
      <c r="X1146" s="29">
        <v>63.7568333333333</v>
      </c>
      <c r="Y1146" s="29">
        <v>3825.41</v>
      </c>
      <c r="Z1146" s="36">
        <v>1228.2</v>
      </c>
      <c r="AA1146" s="36">
        <f t="shared" si="1259"/>
        <v>60</v>
      </c>
      <c r="AB1146" s="29"/>
      <c r="AC1146" s="29" t="e">
        <f t="shared" si="1260"/>
        <v>#REF!</v>
      </c>
      <c r="AD1146" s="29" t="e">
        <f t="shared" si="1261"/>
        <v>#REF!</v>
      </c>
      <c r="AE1146" s="172" t="e">
        <f t="shared" si="1262"/>
        <v>#REF!</v>
      </c>
      <c r="AF1146" s="28"/>
      <c r="AG1146" s="24">
        <v>0.3</v>
      </c>
      <c r="AH1146" s="173">
        <f t="shared" si="1263"/>
        <v>1</v>
      </c>
      <c r="AI1146" s="173"/>
      <c r="AJ1146" s="173">
        <f t="shared" si="1264"/>
        <v>-0.7</v>
      </c>
      <c r="AK1146" s="134">
        <f t="shared" si="1265"/>
        <v>0.05</v>
      </c>
      <c r="AL1146" s="174">
        <f t="shared" ref="AL1146:AU1146" si="1319">M1146</f>
        <v>0</v>
      </c>
      <c r="AM1146" s="174">
        <f t="shared" si="1319"/>
        <v>0.4</v>
      </c>
      <c r="AN1146" s="174">
        <f t="shared" si="1319"/>
        <v>0.566666666666667</v>
      </c>
      <c r="AO1146" s="174">
        <f t="shared" si="1319"/>
        <v>0</v>
      </c>
      <c r="AP1146" s="174">
        <f t="shared" si="1319"/>
        <v>0</v>
      </c>
      <c r="AQ1146" s="174">
        <f t="shared" si="1319"/>
        <v>0</v>
      </c>
      <c r="AR1146" s="174">
        <f t="shared" si="1319"/>
        <v>0.0333333333333333</v>
      </c>
      <c r="AS1146" s="174">
        <f t="shared" si="1319"/>
        <v>0</v>
      </c>
      <c r="AT1146" s="174">
        <f t="shared" si="1319"/>
        <v>0</v>
      </c>
      <c r="AU1146" s="174">
        <f t="shared" si="1319"/>
        <v>0</v>
      </c>
      <c r="AV1146" s="175">
        <f t="shared" si="1267"/>
        <v>1</v>
      </c>
      <c r="AW1146" s="176" t="e">
        <f>#REF!/1000</f>
        <v>#REF!</v>
      </c>
      <c r="AX1146" s="176" t="e">
        <f>#REF!/1000</f>
        <v>#REF!</v>
      </c>
      <c r="AY1146" s="176" t="e">
        <f>#REF!/1000</f>
        <v>#REF!</v>
      </c>
      <c r="AZ1146" s="176" t="e">
        <f>#REF!/1000</f>
        <v>#REF!</v>
      </c>
      <c r="BA1146" s="176" t="e">
        <f>#REF!/1000</f>
        <v>#REF!</v>
      </c>
      <c r="BB1146" s="176" t="e">
        <f>#REF!/1000</f>
        <v>#REF!</v>
      </c>
      <c r="BC1146" s="176" t="e">
        <f>#REF!/1000</f>
        <v>#REF!</v>
      </c>
      <c r="BD1146" s="176" t="e">
        <f>#REF!/1000</f>
        <v>#REF!</v>
      </c>
      <c r="BE1146" s="177" t="e">
        <f>#REF!/1000</f>
        <v>#REF!</v>
      </c>
      <c r="BF1146" s="177" t="e">
        <f>#REF!/1000</f>
        <v>#REF!</v>
      </c>
      <c r="BG1146" s="178" t="e">
        <f t="shared" si="1268"/>
        <v>#REF!</v>
      </c>
    </row>
    <row r="1147" ht="16" customHeight="1" spans="1:59">
      <c r="A1147" s="22">
        <v>1141</v>
      </c>
      <c r="B1147" s="39" t="s">
        <v>7000</v>
      </c>
      <c r="C1147" s="68" t="s">
        <v>7001</v>
      </c>
      <c r="D1147" s="22">
        <v>121</v>
      </c>
      <c r="E1147" s="22">
        <v>40</v>
      </c>
      <c r="F1147" s="144">
        <v>84956</v>
      </c>
      <c r="G1147" s="144" t="s">
        <v>3704</v>
      </c>
      <c r="H1147" s="144" t="s">
        <v>3704</v>
      </c>
      <c r="I1147" s="144" t="s">
        <v>5321</v>
      </c>
      <c r="J1147" s="144" t="s">
        <v>5314</v>
      </c>
      <c r="K1147" s="144">
        <f t="shared" si="1258"/>
        <v>0.05</v>
      </c>
      <c r="L1147" s="157">
        <v>2</v>
      </c>
      <c r="M1147" s="171"/>
      <c r="N1147" s="171">
        <v>0.4</v>
      </c>
      <c r="O1147" s="171">
        <v>0.566666666666667</v>
      </c>
      <c r="P1147" s="171"/>
      <c r="Q1147" s="171"/>
      <c r="R1147" s="171"/>
      <c r="S1147" s="171">
        <v>0.0333333333333333</v>
      </c>
      <c r="T1147" s="171"/>
      <c r="U1147" s="171"/>
      <c r="V1147" s="171"/>
      <c r="W1147" s="22">
        <v>40</v>
      </c>
      <c r="X1147" s="29">
        <v>63.64425</v>
      </c>
      <c r="Y1147" s="29">
        <v>2545.77</v>
      </c>
      <c r="Z1147" s="36">
        <v>818.8</v>
      </c>
      <c r="AA1147" s="36">
        <f t="shared" si="1259"/>
        <v>40</v>
      </c>
      <c r="AB1147" s="29"/>
      <c r="AC1147" s="29" t="e">
        <f t="shared" si="1260"/>
        <v>#REF!</v>
      </c>
      <c r="AD1147" s="29" t="e">
        <f t="shared" si="1261"/>
        <v>#REF!</v>
      </c>
      <c r="AE1147" s="172" t="e">
        <f t="shared" si="1262"/>
        <v>#REF!</v>
      </c>
      <c r="AF1147" s="28"/>
      <c r="AG1147" s="24">
        <v>0.3</v>
      </c>
      <c r="AH1147" s="173">
        <f t="shared" si="1263"/>
        <v>1</v>
      </c>
      <c r="AI1147" s="173"/>
      <c r="AJ1147" s="173">
        <f t="shared" si="1264"/>
        <v>-0.7</v>
      </c>
      <c r="AK1147" s="134">
        <f t="shared" si="1265"/>
        <v>0.05</v>
      </c>
      <c r="AL1147" s="174">
        <f t="shared" ref="AL1147:AU1147" si="1320">M1147</f>
        <v>0</v>
      </c>
      <c r="AM1147" s="174">
        <f t="shared" si="1320"/>
        <v>0.4</v>
      </c>
      <c r="AN1147" s="174">
        <f t="shared" si="1320"/>
        <v>0.566666666666667</v>
      </c>
      <c r="AO1147" s="174">
        <f t="shared" si="1320"/>
        <v>0</v>
      </c>
      <c r="AP1147" s="174">
        <f t="shared" si="1320"/>
        <v>0</v>
      </c>
      <c r="AQ1147" s="174">
        <f t="shared" si="1320"/>
        <v>0</v>
      </c>
      <c r="AR1147" s="174">
        <f t="shared" si="1320"/>
        <v>0.0333333333333333</v>
      </c>
      <c r="AS1147" s="174">
        <f t="shared" si="1320"/>
        <v>0</v>
      </c>
      <c r="AT1147" s="174">
        <f t="shared" si="1320"/>
        <v>0</v>
      </c>
      <c r="AU1147" s="174">
        <f t="shared" si="1320"/>
        <v>0</v>
      </c>
      <c r="AV1147" s="175">
        <f t="shared" si="1267"/>
        <v>1</v>
      </c>
      <c r="AW1147" s="176" t="e">
        <f>#REF!/1000</f>
        <v>#REF!</v>
      </c>
      <c r="AX1147" s="176" t="e">
        <f>#REF!/1000</f>
        <v>#REF!</v>
      </c>
      <c r="AY1147" s="176" t="e">
        <f>#REF!/1000</f>
        <v>#REF!</v>
      </c>
      <c r="AZ1147" s="176" t="e">
        <f>#REF!/1000</f>
        <v>#REF!</v>
      </c>
      <c r="BA1147" s="176" t="e">
        <f>#REF!/1000</f>
        <v>#REF!</v>
      </c>
      <c r="BB1147" s="176" t="e">
        <f>#REF!/1000</f>
        <v>#REF!</v>
      </c>
      <c r="BC1147" s="176" t="e">
        <f>#REF!/1000</f>
        <v>#REF!</v>
      </c>
      <c r="BD1147" s="176" t="e">
        <f>#REF!/1000</f>
        <v>#REF!</v>
      </c>
      <c r="BE1147" s="177" t="e">
        <f>#REF!/1000</f>
        <v>#REF!</v>
      </c>
      <c r="BF1147" s="177" t="e">
        <f>#REF!/1000</f>
        <v>#REF!</v>
      </c>
      <c r="BG1147" s="178" t="e">
        <f t="shared" si="1268"/>
        <v>#REF!</v>
      </c>
    </row>
    <row r="1148" ht="16" customHeight="1" spans="1:59">
      <c r="A1148" s="22">
        <v>1142</v>
      </c>
      <c r="B1148" s="39" t="s">
        <v>1628</v>
      </c>
      <c r="C1148" s="68" t="s">
        <v>1629</v>
      </c>
      <c r="D1148" s="22">
        <v>121</v>
      </c>
      <c r="E1148" s="22">
        <v>20</v>
      </c>
      <c r="F1148" s="144">
        <v>84931</v>
      </c>
      <c r="G1148" s="144" t="s">
        <v>3704</v>
      </c>
      <c r="H1148" s="144" t="s">
        <v>3704</v>
      </c>
      <c r="I1148" s="144" t="s">
        <v>5321</v>
      </c>
      <c r="J1148" s="144" t="s">
        <v>5314</v>
      </c>
      <c r="K1148" s="144">
        <f t="shared" si="1258"/>
        <v>0.05</v>
      </c>
      <c r="L1148" s="157">
        <v>1</v>
      </c>
      <c r="M1148" s="171"/>
      <c r="N1148" s="171">
        <v>0.4</v>
      </c>
      <c r="O1148" s="171">
        <v>0.566666666666667</v>
      </c>
      <c r="P1148" s="171"/>
      <c r="Q1148" s="171"/>
      <c r="R1148" s="171"/>
      <c r="S1148" s="171">
        <v>0.0333333333333333</v>
      </c>
      <c r="T1148" s="171"/>
      <c r="U1148" s="171"/>
      <c r="V1148" s="171"/>
      <c r="W1148" s="22">
        <v>20</v>
      </c>
      <c r="X1148" s="29">
        <v>63.464</v>
      </c>
      <c r="Y1148" s="29">
        <v>1269.28</v>
      </c>
      <c r="Z1148" s="36">
        <v>409.4</v>
      </c>
      <c r="AA1148" s="36">
        <f t="shared" si="1259"/>
        <v>20</v>
      </c>
      <c r="AB1148" s="29"/>
      <c r="AC1148" s="29" t="e">
        <f t="shared" si="1260"/>
        <v>#REF!</v>
      </c>
      <c r="AD1148" s="29" t="e">
        <f t="shared" si="1261"/>
        <v>#REF!</v>
      </c>
      <c r="AE1148" s="172" t="e">
        <f t="shared" si="1262"/>
        <v>#REF!</v>
      </c>
      <c r="AF1148" s="28"/>
      <c r="AG1148" s="24">
        <v>0.3</v>
      </c>
      <c r="AH1148" s="173">
        <f t="shared" si="1263"/>
        <v>1</v>
      </c>
      <c r="AI1148" s="173"/>
      <c r="AJ1148" s="173">
        <f t="shared" si="1264"/>
        <v>-0.7</v>
      </c>
      <c r="AK1148" s="134">
        <f t="shared" si="1265"/>
        <v>0.05</v>
      </c>
      <c r="AL1148" s="174">
        <f t="shared" ref="AL1148:AU1148" si="1321">M1148</f>
        <v>0</v>
      </c>
      <c r="AM1148" s="174">
        <f t="shared" si="1321"/>
        <v>0.4</v>
      </c>
      <c r="AN1148" s="174">
        <f t="shared" si="1321"/>
        <v>0.566666666666667</v>
      </c>
      <c r="AO1148" s="174">
        <f t="shared" si="1321"/>
        <v>0</v>
      </c>
      <c r="AP1148" s="174">
        <f t="shared" si="1321"/>
        <v>0</v>
      </c>
      <c r="AQ1148" s="174">
        <f t="shared" si="1321"/>
        <v>0</v>
      </c>
      <c r="AR1148" s="174">
        <f t="shared" si="1321"/>
        <v>0.0333333333333333</v>
      </c>
      <c r="AS1148" s="174">
        <f t="shared" si="1321"/>
        <v>0</v>
      </c>
      <c r="AT1148" s="174">
        <f t="shared" si="1321"/>
        <v>0</v>
      </c>
      <c r="AU1148" s="174">
        <f t="shared" si="1321"/>
        <v>0</v>
      </c>
      <c r="AV1148" s="175">
        <f t="shared" si="1267"/>
        <v>1</v>
      </c>
      <c r="AW1148" s="176" t="e">
        <f>#REF!/1000</f>
        <v>#REF!</v>
      </c>
      <c r="AX1148" s="176" t="e">
        <f>#REF!/1000</f>
        <v>#REF!</v>
      </c>
      <c r="AY1148" s="176" t="e">
        <f>#REF!/1000</f>
        <v>#REF!</v>
      </c>
      <c r="AZ1148" s="176" t="e">
        <f>#REF!/1000</f>
        <v>#REF!</v>
      </c>
      <c r="BA1148" s="176" t="e">
        <f>#REF!/1000</f>
        <v>#REF!</v>
      </c>
      <c r="BB1148" s="176" t="e">
        <f>#REF!/1000</f>
        <v>#REF!</v>
      </c>
      <c r="BC1148" s="176" t="e">
        <f>#REF!/1000</f>
        <v>#REF!</v>
      </c>
      <c r="BD1148" s="176" t="e">
        <f>#REF!/1000</f>
        <v>#REF!</v>
      </c>
      <c r="BE1148" s="177" t="e">
        <f>#REF!/1000</f>
        <v>#REF!</v>
      </c>
      <c r="BF1148" s="177" t="e">
        <f>#REF!/1000</f>
        <v>#REF!</v>
      </c>
      <c r="BG1148" s="178" t="e">
        <f t="shared" si="1268"/>
        <v>#REF!</v>
      </c>
    </row>
    <row r="1149" ht="16" customHeight="1" spans="1:59">
      <c r="A1149" s="22">
        <v>1143</v>
      </c>
      <c r="B1149" s="39" t="s">
        <v>1401</v>
      </c>
      <c r="C1149" s="68" t="s">
        <v>1402</v>
      </c>
      <c r="D1149" s="22">
        <v>130</v>
      </c>
      <c r="E1149" s="22">
        <v>1</v>
      </c>
      <c r="F1149" s="144">
        <v>84061</v>
      </c>
      <c r="G1149" s="144" t="s">
        <v>3704</v>
      </c>
      <c r="H1149" s="144" t="s">
        <v>3704</v>
      </c>
      <c r="I1149" s="144" t="s">
        <v>5321</v>
      </c>
      <c r="J1149" s="144" t="s">
        <v>5314</v>
      </c>
      <c r="K1149" s="144">
        <f t="shared" si="1258"/>
        <v>3</v>
      </c>
      <c r="L1149" s="157">
        <v>3</v>
      </c>
      <c r="M1149" s="171">
        <v>0.04</v>
      </c>
      <c r="N1149" s="171">
        <v>0.15</v>
      </c>
      <c r="O1149" s="171">
        <v>0.45</v>
      </c>
      <c r="P1149" s="171">
        <v>0.02</v>
      </c>
      <c r="Q1149" s="171"/>
      <c r="R1149" s="171">
        <v>0.01</v>
      </c>
      <c r="S1149" s="171">
        <v>0.25</v>
      </c>
      <c r="T1149" s="171">
        <v>0.08</v>
      </c>
      <c r="U1149" s="171"/>
      <c r="V1149" s="171"/>
      <c r="W1149" s="22">
        <v>1</v>
      </c>
      <c r="X1149" s="29">
        <v>58.08</v>
      </c>
      <c r="Y1149" s="29">
        <v>58.08</v>
      </c>
      <c r="Z1149" s="36">
        <v>9.62</v>
      </c>
      <c r="AA1149" s="36">
        <f t="shared" si="1259"/>
        <v>1</v>
      </c>
      <c r="AB1149" s="29"/>
      <c r="AC1149" s="29" t="e">
        <f t="shared" si="1260"/>
        <v>#REF!</v>
      </c>
      <c r="AD1149" s="29" t="e">
        <f t="shared" si="1261"/>
        <v>#REF!</v>
      </c>
      <c r="AE1149" s="172" t="e">
        <f t="shared" si="1262"/>
        <v>#REF!</v>
      </c>
      <c r="AF1149" s="28"/>
      <c r="AG1149" s="24">
        <v>3</v>
      </c>
      <c r="AH1149" s="173">
        <f t="shared" si="1263"/>
        <v>1</v>
      </c>
      <c r="AI1149" s="173"/>
      <c r="AJ1149" s="173">
        <f t="shared" si="1264"/>
        <v>2</v>
      </c>
      <c r="AK1149" s="134">
        <f t="shared" si="1265"/>
        <v>3</v>
      </c>
      <c r="AL1149" s="174">
        <f t="shared" ref="AL1149:AU1149" si="1322">M1149</f>
        <v>0.04</v>
      </c>
      <c r="AM1149" s="174">
        <f t="shared" si="1322"/>
        <v>0.15</v>
      </c>
      <c r="AN1149" s="174">
        <f t="shared" si="1322"/>
        <v>0.45</v>
      </c>
      <c r="AO1149" s="174">
        <f t="shared" si="1322"/>
        <v>0.02</v>
      </c>
      <c r="AP1149" s="174">
        <f t="shared" si="1322"/>
        <v>0</v>
      </c>
      <c r="AQ1149" s="174">
        <f t="shared" si="1322"/>
        <v>0.01</v>
      </c>
      <c r="AR1149" s="174">
        <f t="shared" si="1322"/>
        <v>0.25</v>
      </c>
      <c r="AS1149" s="174">
        <f t="shared" si="1322"/>
        <v>0.08</v>
      </c>
      <c r="AT1149" s="174">
        <f t="shared" si="1322"/>
        <v>0</v>
      </c>
      <c r="AU1149" s="174">
        <f t="shared" si="1322"/>
        <v>0</v>
      </c>
      <c r="AV1149" s="175">
        <f t="shared" si="1267"/>
        <v>1</v>
      </c>
      <c r="AW1149" s="176" t="e">
        <f>#REF!/1000</f>
        <v>#REF!</v>
      </c>
      <c r="AX1149" s="176" t="e">
        <f>#REF!/1000</f>
        <v>#REF!</v>
      </c>
      <c r="AY1149" s="176" t="e">
        <f>#REF!/1000</f>
        <v>#REF!</v>
      </c>
      <c r="AZ1149" s="176" t="e">
        <f>#REF!/1000</f>
        <v>#REF!</v>
      </c>
      <c r="BA1149" s="176" t="e">
        <f>#REF!/1000</f>
        <v>#REF!</v>
      </c>
      <c r="BB1149" s="176" t="e">
        <f>#REF!/1000</f>
        <v>#REF!</v>
      </c>
      <c r="BC1149" s="176" t="e">
        <f>#REF!/1000</f>
        <v>#REF!</v>
      </c>
      <c r="BD1149" s="176" t="e">
        <f>#REF!/1000</f>
        <v>#REF!</v>
      </c>
      <c r="BE1149" s="177" t="e">
        <f>#REF!/1000</f>
        <v>#REF!</v>
      </c>
      <c r="BF1149" s="177" t="e">
        <f>#REF!/1000</f>
        <v>#REF!</v>
      </c>
      <c r="BG1149" s="178" t="e">
        <f t="shared" si="1268"/>
        <v>#REF!</v>
      </c>
    </row>
    <row r="1150" ht="16" customHeight="1" spans="1:59">
      <c r="A1150" s="22">
        <v>1144</v>
      </c>
      <c r="B1150" s="39" t="s">
        <v>1680</v>
      </c>
      <c r="C1150" s="68" t="s">
        <v>1681</v>
      </c>
      <c r="D1150" s="22">
        <v>121</v>
      </c>
      <c r="E1150" s="22">
        <v>60</v>
      </c>
      <c r="F1150" s="144">
        <v>84949</v>
      </c>
      <c r="G1150" s="144" t="s">
        <v>3704</v>
      </c>
      <c r="H1150" s="144" t="s">
        <v>3704</v>
      </c>
      <c r="I1150" s="144" t="s">
        <v>5321</v>
      </c>
      <c r="J1150" s="144" t="s">
        <v>5314</v>
      </c>
      <c r="K1150" s="144">
        <f t="shared" si="1258"/>
        <v>0.05</v>
      </c>
      <c r="L1150" s="157">
        <v>3</v>
      </c>
      <c r="M1150" s="171"/>
      <c r="N1150" s="171">
        <v>0.4</v>
      </c>
      <c r="O1150" s="171">
        <v>0.566666666666667</v>
      </c>
      <c r="P1150" s="171"/>
      <c r="Q1150" s="171"/>
      <c r="R1150" s="171"/>
      <c r="S1150" s="171">
        <v>0.0333333333333333</v>
      </c>
      <c r="T1150" s="171"/>
      <c r="U1150" s="171"/>
      <c r="V1150" s="171"/>
      <c r="W1150" s="22">
        <v>60</v>
      </c>
      <c r="X1150" s="29">
        <v>56.6123333333333</v>
      </c>
      <c r="Y1150" s="29">
        <v>3396.74</v>
      </c>
      <c r="Z1150" s="36">
        <v>585</v>
      </c>
      <c r="AA1150" s="36">
        <f t="shared" si="1259"/>
        <v>60</v>
      </c>
      <c r="AB1150" s="29"/>
      <c r="AC1150" s="29" t="e">
        <f t="shared" si="1260"/>
        <v>#REF!</v>
      </c>
      <c r="AD1150" s="29" t="e">
        <f t="shared" si="1261"/>
        <v>#REF!</v>
      </c>
      <c r="AE1150" s="172" t="e">
        <f t="shared" si="1262"/>
        <v>#REF!</v>
      </c>
      <c r="AF1150" s="28"/>
      <c r="AG1150" s="24">
        <v>0.3</v>
      </c>
      <c r="AH1150" s="173">
        <f t="shared" si="1263"/>
        <v>1</v>
      </c>
      <c r="AI1150" s="173"/>
      <c r="AJ1150" s="173">
        <f t="shared" si="1264"/>
        <v>-0.7</v>
      </c>
      <c r="AK1150" s="134">
        <f t="shared" si="1265"/>
        <v>0.05</v>
      </c>
      <c r="AL1150" s="174">
        <f t="shared" ref="AL1150:AU1150" si="1323">M1150</f>
        <v>0</v>
      </c>
      <c r="AM1150" s="174">
        <f t="shared" si="1323"/>
        <v>0.4</v>
      </c>
      <c r="AN1150" s="174">
        <f t="shared" si="1323"/>
        <v>0.566666666666667</v>
      </c>
      <c r="AO1150" s="174">
        <f t="shared" si="1323"/>
        <v>0</v>
      </c>
      <c r="AP1150" s="174">
        <f t="shared" si="1323"/>
        <v>0</v>
      </c>
      <c r="AQ1150" s="174">
        <f t="shared" si="1323"/>
        <v>0</v>
      </c>
      <c r="AR1150" s="174">
        <f t="shared" si="1323"/>
        <v>0.0333333333333333</v>
      </c>
      <c r="AS1150" s="174">
        <f t="shared" si="1323"/>
        <v>0</v>
      </c>
      <c r="AT1150" s="174">
        <f t="shared" si="1323"/>
        <v>0</v>
      </c>
      <c r="AU1150" s="174">
        <f t="shared" si="1323"/>
        <v>0</v>
      </c>
      <c r="AV1150" s="175">
        <f t="shared" si="1267"/>
        <v>1</v>
      </c>
      <c r="AW1150" s="176" t="e">
        <f>#REF!/1000</f>
        <v>#REF!</v>
      </c>
      <c r="AX1150" s="176" t="e">
        <f>#REF!/1000</f>
        <v>#REF!</v>
      </c>
      <c r="AY1150" s="176" t="e">
        <f>#REF!/1000</f>
        <v>#REF!</v>
      </c>
      <c r="AZ1150" s="176" t="e">
        <f>#REF!/1000</f>
        <v>#REF!</v>
      </c>
      <c r="BA1150" s="176" t="e">
        <f>#REF!/1000</f>
        <v>#REF!</v>
      </c>
      <c r="BB1150" s="176" t="e">
        <f>#REF!/1000</f>
        <v>#REF!</v>
      </c>
      <c r="BC1150" s="176" t="e">
        <f>#REF!/1000</f>
        <v>#REF!</v>
      </c>
      <c r="BD1150" s="176" t="e">
        <f>#REF!/1000</f>
        <v>#REF!</v>
      </c>
      <c r="BE1150" s="177" t="e">
        <f>#REF!/1000</f>
        <v>#REF!</v>
      </c>
      <c r="BF1150" s="177" t="e">
        <f>#REF!/1000</f>
        <v>#REF!</v>
      </c>
      <c r="BG1150" s="178" t="e">
        <f t="shared" si="1268"/>
        <v>#REF!</v>
      </c>
    </row>
    <row r="1151" ht="16" customHeight="1" spans="1:59">
      <c r="A1151" s="22">
        <v>1145</v>
      </c>
      <c r="B1151" s="39" t="s">
        <v>1353</v>
      </c>
      <c r="C1151" s="68" t="s">
        <v>1354</v>
      </c>
      <c r="D1151" s="22">
        <v>121</v>
      </c>
      <c r="E1151" s="22">
        <v>24</v>
      </c>
      <c r="F1151" s="144">
        <v>84911</v>
      </c>
      <c r="G1151" s="144" t="s">
        <v>3704</v>
      </c>
      <c r="H1151" s="144" t="s">
        <v>3704</v>
      </c>
      <c r="I1151" s="144" t="s">
        <v>5321</v>
      </c>
      <c r="J1151" s="144" t="s">
        <v>5314</v>
      </c>
      <c r="K1151" s="144">
        <f t="shared" si="1258"/>
        <v>0.0354166666666667</v>
      </c>
      <c r="L1151" s="157">
        <v>0.850000000000001</v>
      </c>
      <c r="M1151" s="171">
        <v>0.0352941176470588</v>
      </c>
      <c r="N1151" s="171">
        <v>0.152941176470588</v>
      </c>
      <c r="O1151" s="171">
        <v>0.447058823529412</v>
      </c>
      <c r="P1151" s="171">
        <v>0.0235294117647059</v>
      </c>
      <c r="Q1151" s="171"/>
      <c r="R1151" s="171">
        <v>0.0117647058823529</v>
      </c>
      <c r="S1151" s="171">
        <v>0.247058823529412</v>
      </c>
      <c r="T1151" s="171">
        <v>0.0823529411764706</v>
      </c>
      <c r="U1151" s="171"/>
      <c r="V1151" s="171"/>
      <c r="W1151" s="22">
        <v>24</v>
      </c>
      <c r="X1151" s="29">
        <v>55.40375</v>
      </c>
      <c r="Y1151" s="29">
        <v>1329.69</v>
      </c>
      <c r="Z1151" s="36">
        <v>210.48</v>
      </c>
      <c r="AA1151" s="36">
        <f t="shared" si="1259"/>
        <v>24</v>
      </c>
      <c r="AB1151" s="29"/>
      <c r="AC1151" s="29" t="e">
        <f t="shared" si="1260"/>
        <v>#REF!</v>
      </c>
      <c r="AD1151" s="29" t="e">
        <f t="shared" si="1261"/>
        <v>#REF!</v>
      </c>
      <c r="AE1151" s="172" t="e">
        <f t="shared" si="1262"/>
        <v>#REF!</v>
      </c>
      <c r="AF1151" s="28"/>
      <c r="AG1151" s="24">
        <v>0.85</v>
      </c>
      <c r="AH1151" s="173">
        <f t="shared" si="1263"/>
        <v>1</v>
      </c>
      <c r="AI1151" s="173">
        <v>0.855</v>
      </c>
      <c r="AJ1151" s="173">
        <f t="shared" si="1264"/>
        <v>-0.15</v>
      </c>
      <c r="AK1151" s="134">
        <f t="shared" si="1265"/>
        <v>0.0354166666666667</v>
      </c>
      <c r="AL1151" s="174">
        <f t="shared" ref="AL1151:AU1151" si="1324">M1151</f>
        <v>0.0352941176470588</v>
      </c>
      <c r="AM1151" s="174">
        <f t="shared" si="1324"/>
        <v>0.152941176470588</v>
      </c>
      <c r="AN1151" s="174">
        <f t="shared" si="1324"/>
        <v>0.447058823529412</v>
      </c>
      <c r="AO1151" s="174">
        <f t="shared" si="1324"/>
        <v>0.0235294117647059</v>
      </c>
      <c r="AP1151" s="174">
        <f t="shared" si="1324"/>
        <v>0</v>
      </c>
      <c r="AQ1151" s="174">
        <f t="shared" si="1324"/>
        <v>0.0117647058823529</v>
      </c>
      <c r="AR1151" s="174">
        <f t="shared" si="1324"/>
        <v>0.247058823529412</v>
      </c>
      <c r="AS1151" s="174">
        <f t="shared" si="1324"/>
        <v>0.0823529411764706</v>
      </c>
      <c r="AT1151" s="174">
        <f t="shared" si="1324"/>
        <v>0</v>
      </c>
      <c r="AU1151" s="174">
        <f t="shared" si="1324"/>
        <v>0</v>
      </c>
      <c r="AV1151" s="175">
        <f t="shared" si="1267"/>
        <v>1</v>
      </c>
      <c r="AW1151" s="176" t="e">
        <f>#REF!/1000</f>
        <v>#REF!</v>
      </c>
      <c r="AX1151" s="176" t="e">
        <f>#REF!/1000</f>
        <v>#REF!</v>
      </c>
      <c r="AY1151" s="176" t="e">
        <f>#REF!/1000</f>
        <v>#REF!</v>
      </c>
      <c r="AZ1151" s="176" t="e">
        <f>#REF!/1000</f>
        <v>#REF!</v>
      </c>
      <c r="BA1151" s="176" t="e">
        <f>#REF!/1000</f>
        <v>#REF!</v>
      </c>
      <c r="BB1151" s="176" t="e">
        <f>#REF!/1000</f>
        <v>#REF!</v>
      </c>
      <c r="BC1151" s="176" t="e">
        <f>#REF!/1000</f>
        <v>#REF!</v>
      </c>
      <c r="BD1151" s="176" t="e">
        <f>#REF!/1000</f>
        <v>#REF!</v>
      </c>
      <c r="BE1151" s="177" t="e">
        <f>#REF!/1000</f>
        <v>#REF!</v>
      </c>
      <c r="BF1151" s="177" t="e">
        <f>#REF!/1000</f>
        <v>#REF!</v>
      </c>
      <c r="BG1151" s="178" t="e">
        <f t="shared" si="1268"/>
        <v>#REF!</v>
      </c>
    </row>
    <row r="1152" ht="16" customHeight="1" spans="1:59">
      <c r="A1152" s="22">
        <v>1146</v>
      </c>
      <c r="B1152" s="39" t="s">
        <v>1610</v>
      </c>
      <c r="C1152" s="68" t="s">
        <v>1611</v>
      </c>
      <c r="D1152" s="22">
        <v>130</v>
      </c>
      <c r="E1152" s="22">
        <v>2</v>
      </c>
      <c r="F1152" s="144">
        <v>83830</v>
      </c>
      <c r="G1152" s="144" t="s">
        <v>3704</v>
      </c>
      <c r="H1152" s="144" t="s">
        <v>3704</v>
      </c>
      <c r="I1152" s="144" t="s">
        <v>5321</v>
      </c>
      <c r="J1152" s="144" t="s">
        <v>5314</v>
      </c>
      <c r="K1152" s="144">
        <f t="shared" si="1258"/>
        <v>0.05</v>
      </c>
      <c r="L1152" s="157">
        <v>0.1</v>
      </c>
      <c r="M1152" s="171"/>
      <c r="N1152" s="171">
        <v>0.4</v>
      </c>
      <c r="O1152" s="171">
        <v>0.566666666666667</v>
      </c>
      <c r="P1152" s="171"/>
      <c r="Q1152" s="171"/>
      <c r="R1152" s="171"/>
      <c r="S1152" s="171">
        <v>0.0333333333333333</v>
      </c>
      <c r="T1152" s="171"/>
      <c r="U1152" s="171"/>
      <c r="V1152" s="171"/>
      <c r="W1152" s="22">
        <v>2</v>
      </c>
      <c r="X1152" s="29">
        <v>54.715</v>
      </c>
      <c r="Y1152" s="29">
        <v>109.43</v>
      </c>
      <c r="Z1152" s="36">
        <v>23.4</v>
      </c>
      <c r="AA1152" s="36">
        <f t="shared" si="1259"/>
        <v>2</v>
      </c>
      <c r="AB1152" s="29"/>
      <c r="AC1152" s="29" t="e">
        <f t="shared" si="1260"/>
        <v>#REF!</v>
      </c>
      <c r="AD1152" s="29" t="e">
        <f t="shared" si="1261"/>
        <v>#REF!</v>
      </c>
      <c r="AE1152" s="172" t="e">
        <f t="shared" si="1262"/>
        <v>#REF!</v>
      </c>
      <c r="AF1152" s="28"/>
      <c r="AG1152" s="24">
        <v>0.3</v>
      </c>
      <c r="AH1152" s="173">
        <f t="shared" si="1263"/>
        <v>1</v>
      </c>
      <c r="AI1152" s="173"/>
      <c r="AJ1152" s="173">
        <f t="shared" si="1264"/>
        <v>-0.7</v>
      </c>
      <c r="AK1152" s="134">
        <f t="shared" si="1265"/>
        <v>0.05</v>
      </c>
      <c r="AL1152" s="174">
        <f t="shared" ref="AL1152:AU1152" si="1325">M1152</f>
        <v>0</v>
      </c>
      <c r="AM1152" s="174">
        <f t="shared" si="1325"/>
        <v>0.4</v>
      </c>
      <c r="AN1152" s="174">
        <f t="shared" si="1325"/>
        <v>0.566666666666667</v>
      </c>
      <c r="AO1152" s="174">
        <f t="shared" si="1325"/>
        <v>0</v>
      </c>
      <c r="AP1152" s="174">
        <f t="shared" si="1325"/>
        <v>0</v>
      </c>
      <c r="AQ1152" s="174">
        <f t="shared" si="1325"/>
        <v>0</v>
      </c>
      <c r="AR1152" s="174">
        <f t="shared" si="1325"/>
        <v>0.0333333333333333</v>
      </c>
      <c r="AS1152" s="174">
        <f t="shared" si="1325"/>
        <v>0</v>
      </c>
      <c r="AT1152" s="174">
        <f t="shared" si="1325"/>
        <v>0</v>
      </c>
      <c r="AU1152" s="174">
        <f t="shared" si="1325"/>
        <v>0</v>
      </c>
      <c r="AV1152" s="175">
        <f t="shared" si="1267"/>
        <v>1</v>
      </c>
      <c r="AW1152" s="176" t="e">
        <f>#REF!/1000</f>
        <v>#REF!</v>
      </c>
      <c r="AX1152" s="176" t="e">
        <f>#REF!/1000</f>
        <v>#REF!</v>
      </c>
      <c r="AY1152" s="176" t="e">
        <f>#REF!/1000</f>
        <v>#REF!</v>
      </c>
      <c r="AZ1152" s="176" t="e">
        <f>#REF!/1000</f>
        <v>#REF!</v>
      </c>
      <c r="BA1152" s="176" t="e">
        <f>#REF!/1000</f>
        <v>#REF!</v>
      </c>
      <c r="BB1152" s="176" t="e">
        <f>#REF!/1000</f>
        <v>#REF!</v>
      </c>
      <c r="BC1152" s="176" t="e">
        <f>#REF!/1000</f>
        <v>#REF!</v>
      </c>
      <c r="BD1152" s="176" t="e">
        <f>#REF!/1000</f>
        <v>#REF!</v>
      </c>
      <c r="BE1152" s="177" t="e">
        <f>#REF!/1000</f>
        <v>#REF!</v>
      </c>
      <c r="BF1152" s="177" t="e">
        <f>#REF!/1000</f>
        <v>#REF!</v>
      </c>
      <c r="BG1152" s="178" t="e">
        <f t="shared" si="1268"/>
        <v>#REF!</v>
      </c>
    </row>
    <row r="1153" ht="16" customHeight="1" spans="1:59">
      <c r="A1153" s="22">
        <v>1147</v>
      </c>
      <c r="B1153" s="39" t="s">
        <v>1668</v>
      </c>
      <c r="C1153" s="68" t="s">
        <v>1669</v>
      </c>
      <c r="D1153" s="22">
        <v>121</v>
      </c>
      <c r="E1153" s="22">
        <v>19</v>
      </c>
      <c r="F1153" s="144">
        <v>84939</v>
      </c>
      <c r="G1153" s="144" t="s">
        <v>3704</v>
      </c>
      <c r="H1153" s="144" t="s">
        <v>3704</v>
      </c>
      <c r="I1153" s="144" t="s">
        <v>5321</v>
      </c>
      <c r="J1153" s="144" t="s">
        <v>5314</v>
      </c>
      <c r="K1153" s="144">
        <f t="shared" si="1258"/>
        <v>0.05</v>
      </c>
      <c r="L1153" s="157">
        <v>0.95</v>
      </c>
      <c r="M1153" s="171"/>
      <c r="N1153" s="171">
        <v>0.4</v>
      </c>
      <c r="O1153" s="171">
        <v>0.566666666666667</v>
      </c>
      <c r="P1153" s="171"/>
      <c r="Q1153" s="171"/>
      <c r="R1153" s="171"/>
      <c r="S1153" s="171">
        <v>0.0333333333333333</v>
      </c>
      <c r="T1153" s="171"/>
      <c r="U1153" s="171"/>
      <c r="V1153" s="171"/>
      <c r="W1153" s="22">
        <v>19</v>
      </c>
      <c r="X1153" s="29">
        <v>54.2663157894737</v>
      </c>
      <c r="Y1153" s="29">
        <v>1031.06</v>
      </c>
      <c r="Z1153" s="36">
        <v>166.63</v>
      </c>
      <c r="AA1153" s="36">
        <f t="shared" si="1259"/>
        <v>19</v>
      </c>
      <c r="AB1153" s="29"/>
      <c r="AC1153" s="29" t="e">
        <f t="shared" si="1260"/>
        <v>#REF!</v>
      </c>
      <c r="AD1153" s="29" t="e">
        <f t="shared" si="1261"/>
        <v>#REF!</v>
      </c>
      <c r="AE1153" s="172" t="e">
        <f t="shared" si="1262"/>
        <v>#REF!</v>
      </c>
      <c r="AF1153" s="28"/>
      <c r="AG1153" s="24">
        <v>0.3</v>
      </c>
      <c r="AH1153" s="173">
        <f t="shared" si="1263"/>
        <v>1</v>
      </c>
      <c r="AI1153" s="173"/>
      <c r="AJ1153" s="173">
        <f t="shared" si="1264"/>
        <v>-0.7</v>
      </c>
      <c r="AK1153" s="134">
        <f t="shared" si="1265"/>
        <v>0.05</v>
      </c>
      <c r="AL1153" s="174">
        <f t="shared" ref="AL1153:AU1153" si="1326">M1153</f>
        <v>0</v>
      </c>
      <c r="AM1153" s="174">
        <f t="shared" si="1326"/>
        <v>0.4</v>
      </c>
      <c r="AN1153" s="174">
        <f t="shared" si="1326"/>
        <v>0.566666666666667</v>
      </c>
      <c r="AO1153" s="174">
        <f t="shared" si="1326"/>
        <v>0</v>
      </c>
      <c r="AP1153" s="174">
        <f t="shared" si="1326"/>
        <v>0</v>
      </c>
      <c r="AQ1153" s="174">
        <f t="shared" si="1326"/>
        <v>0</v>
      </c>
      <c r="AR1153" s="174">
        <f t="shared" si="1326"/>
        <v>0.0333333333333333</v>
      </c>
      <c r="AS1153" s="174">
        <f t="shared" si="1326"/>
        <v>0</v>
      </c>
      <c r="AT1153" s="174">
        <f t="shared" si="1326"/>
        <v>0</v>
      </c>
      <c r="AU1153" s="174">
        <f t="shared" si="1326"/>
        <v>0</v>
      </c>
      <c r="AV1153" s="175">
        <f t="shared" si="1267"/>
        <v>1</v>
      </c>
      <c r="AW1153" s="176" t="e">
        <f>#REF!/1000</f>
        <v>#REF!</v>
      </c>
      <c r="AX1153" s="176" t="e">
        <f>#REF!/1000</f>
        <v>#REF!</v>
      </c>
      <c r="AY1153" s="176" t="e">
        <f>#REF!/1000</f>
        <v>#REF!</v>
      </c>
      <c r="AZ1153" s="176" t="e">
        <f>#REF!/1000</f>
        <v>#REF!</v>
      </c>
      <c r="BA1153" s="176" t="e">
        <f>#REF!/1000</f>
        <v>#REF!</v>
      </c>
      <c r="BB1153" s="176" t="e">
        <f>#REF!/1000</f>
        <v>#REF!</v>
      </c>
      <c r="BC1153" s="176" t="e">
        <f>#REF!/1000</f>
        <v>#REF!</v>
      </c>
      <c r="BD1153" s="176" t="e">
        <f>#REF!/1000</f>
        <v>#REF!</v>
      </c>
      <c r="BE1153" s="177" t="e">
        <f>#REF!/1000</f>
        <v>#REF!</v>
      </c>
      <c r="BF1153" s="177" t="e">
        <f>#REF!/1000</f>
        <v>#REF!</v>
      </c>
      <c r="BG1153" s="178" t="e">
        <f t="shared" si="1268"/>
        <v>#REF!</v>
      </c>
    </row>
    <row r="1154" ht="16" customHeight="1" spans="1:59">
      <c r="A1154" s="22">
        <v>1148</v>
      </c>
      <c r="B1154" s="39" t="s">
        <v>1648</v>
      </c>
      <c r="C1154" s="68" t="s">
        <v>1649</v>
      </c>
      <c r="D1154" s="22">
        <v>130</v>
      </c>
      <c r="E1154" s="22">
        <v>6</v>
      </c>
      <c r="F1154" s="144">
        <v>83979</v>
      </c>
      <c r="G1154" s="144" t="s">
        <v>3704</v>
      </c>
      <c r="H1154" s="144" t="s">
        <v>3704</v>
      </c>
      <c r="I1154" s="144" t="s">
        <v>5321</v>
      </c>
      <c r="J1154" s="144" t="s">
        <v>5314</v>
      </c>
      <c r="K1154" s="144">
        <f t="shared" si="1258"/>
        <v>0.05</v>
      </c>
      <c r="L1154" s="157">
        <v>0.3</v>
      </c>
      <c r="M1154" s="171"/>
      <c r="N1154" s="171">
        <v>0.4</v>
      </c>
      <c r="O1154" s="171">
        <v>0.566666666666667</v>
      </c>
      <c r="P1154" s="171"/>
      <c r="Q1154" s="171"/>
      <c r="R1154" s="171"/>
      <c r="S1154" s="171">
        <v>0.0333333333333333</v>
      </c>
      <c r="T1154" s="171"/>
      <c r="U1154" s="171"/>
      <c r="V1154" s="171"/>
      <c r="W1154" s="22">
        <v>6</v>
      </c>
      <c r="X1154" s="29">
        <v>51.325</v>
      </c>
      <c r="Y1154" s="29">
        <v>307.95</v>
      </c>
      <c r="Z1154" s="36">
        <v>51.06</v>
      </c>
      <c r="AA1154" s="36">
        <f t="shared" si="1259"/>
        <v>6</v>
      </c>
      <c r="AB1154" s="29"/>
      <c r="AC1154" s="29" t="e">
        <f t="shared" si="1260"/>
        <v>#REF!</v>
      </c>
      <c r="AD1154" s="29" t="e">
        <f t="shared" si="1261"/>
        <v>#REF!</v>
      </c>
      <c r="AE1154" s="172" t="e">
        <f t="shared" si="1262"/>
        <v>#REF!</v>
      </c>
      <c r="AF1154" s="28"/>
      <c r="AG1154" s="24">
        <v>0.3</v>
      </c>
      <c r="AH1154" s="173">
        <f t="shared" si="1263"/>
        <v>1</v>
      </c>
      <c r="AI1154" s="173"/>
      <c r="AJ1154" s="173">
        <f t="shared" si="1264"/>
        <v>-0.7</v>
      </c>
      <c r="AK1154" s="134">
        <f t="shared" si="1265"/>
        <v>0.05</v>
      </c>
      <c r="AL1154" s="174">
        <f t="shared" ref="AL1154:AU1154" si="1327">M1154</f>
        <v>0</v>
      </c>
      <c r="AM1154" s="174">
        <f t="shared" si="1327"/>
        <v>0.4</v>
      </c>
      <c r="AN1154" s="174">
        <f t="shared" si="1327"/>
        <v>0.566666666666667</v>
      </c>
      <c r="AO1154" s="174">
        <f t="shared" si="1327"/>
        <v>0</v>
      </c>
      <c r="AP1154" s="174">
        <f t="shared" si="1327"/>
        <v>0</v>
      </c>
      <c r="AQ1154" s="174">
        <f t="shared" si="1327"/>
        <v>0</v>
      </c>
      <c r="AR1154" s="174">
        <f t="shared" si="1327"/>
        <v>0.0333333333333333</v>
      </c>
      <c r="AS1154" s="174">
        <f t="shared" si="1327"/>
        <v>0</v>
      </c>
      <c r="AT1154" s="174">
        <f t="shared" si="1327"/>
        <v>0</v>
      </c>
      <c r="AU1154" s="174">
        <f t="shared" si="1327"/>
        <v>0</v>
      </c>
      <c r="AV1154" s="175">
        <f t="shared" si="1267"/>
        <v>1</v>
      </c>
      <c r="AW1154" s="176" t="e">
        <f>#REF!/1000</f>
        <v>#REF!</v>
      </c>
      <c r="AX1154" s="176" t="e">
        <f>#REF!/1000</f>
        <v>#REF!</v>
      </c>
      <c r="AY1154" s="176" t="e">
        <f>#REF!/1000</f>
        <v>#REF!</v>
      </c>
      <c r="AZ1154" s="176" t="e">
        <f>#REF!/1000</f>
        <v>#REF!</v>
      </c>
      <c r="BA1154" s="176" t="e">
        <f>#REF!/1000</f>
        <v>#REF!</v>
      </c>
      <c r="BB1154" s="176" t="e">
        <f>#REF!/1000</f>
        <v>#REF!</v>
      </c>
      <c r="BC1154" s="176" t="e">
        <f>#REF!/1000</f>
        <v>#REF!</v>
      </c>
      <c r="BD1154" s="176" t="e">
        <f>#REF!/1000</f>
        <v>#REF!</v>
      </c>
      <c r="BE1154" s="177" t="e">
        <f>#REF!/1000</f>
        <v>#REF!</v>
      </c>
      <c r="BF1154" s="177" t="e">
        <f>#REF!/1000</f>
        <v>#REF!</v>
      </c>
      <c r="BG1154" s="178" t="e">
        <f t="shared" si="1268"/>
        <v>#REF!</v>
      </c>
    </row>
    <row r="1155" ht="16" customHeight="1" spans="1:59">
      <c r="A1155" s="22">
        <v>1149</v>
      </c>
      <c r="B1155" s="39" t="s">
        <v>7002</v>
      </c>
      <c r="C1155" s="68" t="s">
        <v>7003</v>
      </c>
      <c r="D1155" s="22">
        <v>130</v>
      </c>
      <c r="E1155" s="22">
        <v>1</v>
      </c>
      <c r="F1155" s="144">
        <v>84064</v>
      </c>
      <c r="G1155" s="144" t="s">
        <v>3704</v>
      </c>
      <c r="H1155" s="144" t="s">
        <v>3704</v>
      </c>
      <c r="I1155" s="144" t="s">
        <v>5321</v>
      </c>
      <c r="J1155" s="144" t="s">
        <v>5314</v>
      </c>
      <c r="K1155" s="144">
        <f t="shared" si="1258"/>
        <v>3</v>
      </c>
      <c r="L1155" s="157">
        <v>3</v>
      </c>
      <c r="M1155" s="171">
        <v>0.04</v>
      </c>
      <c r="N1155" s="171">
        <v>0.15</v>
      </c>
      <c r="O1155" s="171">
        <v>0.45</v>
      </c>
      <c r="P1155" s="171">
        <v>0.02</v>
      </c>
      <c r="Q1155" s="171"/>
      <c r="R1155" s="171">
        <v>0.01</v>
      </c>
      <c r="S1155" s="171">
        <v>0.25</v>
      </c>
      <c r="T1155" s="171">
        <v>0.08</v>
      </c>
      <c r="U1155" s="171"/>
      <c r="V1155" s="171"/>
      <c r="W1155" s="22">
        <v>1</v>
      </c>
      <c r="X1155" s="29">
        <v>51.01</v>
      </c>
      <c r="Y1155" s="29">
        <v>51.01</v>
      </c>
      <c r="Z1155" s="36">
        <v>8.48</v>
      </c>
      <c r="AA1155" s="36">
        <f t="shared" si="1259"/>
        <v>1</v>
      </c>
      <c r="AB1155" s="29"/>
      <c r="AC1155" s="29" t="e">
        <f t="shared" si="1260"/>
        <v>#REF!</v>
      </c>
      <c r="AD1155" s="29" t="e">
        <f t="shared" si="1261"/>
        <v>#REF!</v>
      </c>
      <c r="AE1155" s="172" t="e">
        <f t="shared" si="1262"/>
        <v>#REF!</v>
      </c>
      <c r="AF1155" s="28"/>
      <c r="AG1155" s="24">
        <v>3</v>
      </c>
      <c r="AH1155" s="173">
        <f t="shared" si="1263"/>
        <v>1</v>
      </c>
      <c r="AI1155" s="173"/>
      <c r="AJ1155" s="173">
        <f t="shared" si="1264"/>
        <v>2</v>
      </c>
      <c r="AK1155" s="134">
        <f t="shared" si="1265"/>
        <v>3</v>
      </c>
      <c r="AL1155" s="174">
        <f t="shared" ref="AL1155:AU1155" si="1328">M1155</f>
        <v>0.04</v>
      </c>
      <c r="AM1155" s="174">
        <f t="shared" si="1328"/>
        <v>0.15</v>
      </c>
      <c r="AN1155" s="174">
        <f t="shared" si="1328"/>
        <v>0.45</v>
      </c>
      <c r="AO1155" s="174">
        <f t="shared" si="1328"/>
        <v>0.02</v>
      </c>
      <c r="AP1155" s="174">
        <f t="shared" si="1328"/>
        <v>0</v>
      </c>
      <c r="AQ1155" s="174">
        <f t="shared" si="1328"/>
        <v>0.01</v>
      </c>
      <c r="AR1155" s="174">
        <f t="shared" si="1328"/>
        <v>0.25</v>
      </c>
      <c r="AS1155" s="174">
        <f t="shared" si="1328"/>
        <v>0.08</v>
      </c>
      <c r="AT1155" s="174">
        <f t="shared" si="1328"/>
        <v>0</v>
      </c>
      <c r="AU1155" s="174">
        <f t="shared" si="1328"/>
        <v>0</v>
      </c>
      <c r="AV1155" s="175">
        <f t="shared" si="1267"/>
        <v>1</v>
      </c>
      <c r="AW1155" s="176" t="e">
        <f>#REF!/1000</f>
        <v>#REF!</v>
      </c>
      <c r="AX1155" s="176" t="e">
        <f>#REF!/1000</f>
        <v>#REF!</v>
      </c>
      <c r="AY1155" s="176" t="e">
        <f>#REF!/1000</f>
        <v>#REF!</v>
      </c>
      <c r="AZ1155" s="176" t="e">
        <f>#REF!/1000</f>
        <v>#REF!</v>
      </c>
      <c r="BA1155" s="176" t="e">
        <f>#REF!/1000</f>
        <v>#REF!</v>
      </c>
      <c r="BB1155" s="176" t="e">
        <f>#REF!/1000</f>
        <v>#REF!</v>
      </c>
      <c r="BC1155" s="176" t="e">
        <f>#REF!/1000</f>
        <v>#REF!</v>
      </c>
      <c r="BD1155" s="176" t="e">
        <f>#REF!/1000</f>
        <v>#REF!</v>
      </c>
      <c r="BE1155" s="177" t="e">
        <f>#REF!/1000</f>
        <v>#REF!</v>
      </c>
      <c r="BF1155" s="177" t="e">
        <f>#REF!/1000</f>
        <v>#REF!</v>
      </c>
      <c r="BG1155" s="178" t="e">
        <f t="shared" si="1268"/>
        <v>#REF!</v>
      </c>
    </row>
    <row r="1156" ht="16" customHeight="1" spans="1:59">
      <c r="A1156" s="22">
        <v>1150</v>
      </c>
      <c r="B1156" s="39" t="s">
        <v>7004</v>
      </c>
      <c r="C1156" s="68" t="s">
        <v>7005</v>
      </c>
      <c r="D1156" s="22">
        <v>130</v>
      </c>
      <c r="E1156" s="22">
        <v>1</v>
      </c>
      <c r="F1156" s="144">
        <v>84063</v>
      </c>
      <c r="G1156" s="144" t="s">
        <v>3704</v>
      </c>
      <c r="H1156" s="144" t="s">
        <v>3704</v>
      </c>
      <c r="I1156" s="144" t="s">
        <v>5321</v>
      </c>
      <c r="J1156" s="144" t="s">
        <v>5314</v>
      </c>
      <c r="K1156" s="144">
        <f t="shared" si="1258"/>
        <v>3</v>
      </c>
      <c r="L1156" s="157">
        <v>3</v>
      </c>
      <c r="M1156" s="171">
        <v>0.04</v>
      </c>
      <c r="N1156" s="171">
        <v>0.15</v>
      </c>
      <c r="O1156" s="171">
        <v>0.45</v>
      </c>
      <c r="P1156" s="171">
        <v>0.02</v>
      </c>
      <c r="Q1156" s="171"/>
      <c r="R1156" s="171">
        <v>0.01</v>
      </c>
      <c r="S1156" s="171">
        <v>0.25</v>
      </c>
      <c r="T1156" s="171">
        <v>0.08</v>
      </c>
      <c r="U1156" s="171"/>
      <c r="V1156" s="171"/>
      <c r="W1156" s="22">
        <v>1</v>
      </c>
      <c r="X1156" s="29">
        <v>51.01</v>
      </c>
      <c r="Y1156" s="29">
        <v>51.01</v>
      </c>
      <c r="Z1156" s="36">
        <v>8.54</v>
      </c>
      <c r="AA1156" s="36">
        <f t="shared" si="1259"/>
        <v>1</v>
      </c>
      <c r="AB1156" s="29"/>
      <c r="AC1156" s="29" t="e">
        <f t="shared" si="1260"/>
        <v>#REF!</v>
      </c>
      <c r="AD1156" s="29" t="e">
        <f t="shared" si="1261"/>
        <v>#REF!</v>
      </c>
      <c r="AE1156" s="172" t="e">
        <f t="shared" si="1262"/>
        <v>#REF!</v>
      </c>
      <c r="AF1156" s="28"/>
      <c r="AG1156" s="24">
        <v>3</v>
      </c>
      <c r="AH1156" s="173">
        <f t="shared" si="1263"/>
        <v>1</v>
      </c>
      <c r="AI1156" s="173"/>
      <c r="AJ1156" s="173">
        <f t="shared" si="1264"/>
        <v>2</v>
      </c>
      <c r="AK1156" s="134">
        <f t="shared" si="1265"/>
        <v>3</v>
      </c>
      <c r="AL1156" s="174">
        <f t="shared" ref="AL1156:AU1156" si="1329">M1156</f>
        <v>0.04</v>
      </c>
      <c r="AM1156" s="174">
        <f t="shared" si="1329"/>
        <v>0.15</v>
      </c>
      <c r="AN1156" s="174">
        <f t="shared" si="1329"/>
        <v>0.45</v>
      </c>
      <c r="AO1156" s="174">
        <f t="shared" si="1329"/>
        <v>0.02</v>
      </c>
      <c r="AP1156" s="174">
        <f t="shared" si="1329"/>
        <v>0</v>
      </c>
      <c r="AQ1156" s="174">
        <f t="shared" si="1329"/>
        <v>0.01</v>
      </c>
      <c r="AR1156" s="174">
        <f t="shared" si="1329"/>
        <v>0.25</v>
      </c>
      <c r="AS1156" s="174">
        <f t="shared" si="1329"/>
        <v>0.08</v>
      </c>
      <c r="AT1156" s="174">
        <f t="shared" si="1329"/>
        <v>0</v>
      </c>
      <c r="AU1156" s="174">
        <f t="shared" si="1329"/>
        <v>0</v>
      </c>
      <c r="AV1156" s="175">
        <f t="shared" si="1267"/>
        <v>1</v>
      </c>
      <c r="AW1156" s="176" t="e">
        <f>#REF!/1000</f>
        <v>#REF!</v>
      </c>
      <c r="AX1156" s="176" t="e">
        <f>#REF!/1000</f>
        <v>#REF!</v>
      </c>
      <c r="AY1156" s="176" t="e">
        <f>#REF!/1000</f>
        <v>#REF!</v>
      </c>
      <c r="AZ1156" s="176" t="e">
        <f>#REF!/1000</f>
        <v>#REF!</v>
      </c>
      <c r="BA1156" s="176" t="e">
        <f>#REF!/1000</f>
        <v>#REF!</v>
      </c>
      <c r="BB1156" s="176" t="e">
        <f>#REF!/1000</f>
        <v>#REF!</v>
      </c>
      <c r="BC1156" s="176" t="e">
        <f>#REF!/1000</f>
        <v>#REF!</v>
      </c>
      <c r="BD1156" s="176" t="e">
        <f>#REF!/1000</f>
        <v>#REF!</v>
      </c>
      <c r="BE1156" s="177" t="e">
        <f>#REF!/1000</f>
        <v>#REF!</v>
      </c>
      <c r="BF1156" s="177" t="e">
        <f>#REF!/1000</f>
        <v>#REF!</v>
      </c>
      <c r="BG1156" s="178" t="e">
        <f t="shared" si="1268"/>
        <v>#REF!</v>
      </c>
    </row>
    <row r="1157" ht="16" customHeight="1" spans="1:59">
      <c r="A1157" s="22">
        <v>1151</v>
      </c>
      <c r="B1157" s="39" t="s">
        <v>7006</v>
      </c>
      <c r="C1157" s="68" t="s">
        <v>7007</v>
      </c>
      <c r="D1157" s="22">
        <v>130</v>
      </c>
      <c r="E1157" s="22">
        <v>1</v>
      </c>
      <c r="F1157" s="144">
        <v>84062</v>
      </c>
      <c r="G1157" s="144" t="s">
        <v>3704</v>
      </c>
      <c r="H1157" s="144" t="s">
        <v>3704</v>
      </c>
      <c r="I1157" s="144" t="s">
        <v>5321</v>
      </c>
      <c r="J1157" s="144" t="s">
        <v>5314</v>
      </c>
      <c r="K1157" s="144">
        <f t="shared" si="1258"/>
        <v>3</v>
      </c>
      <c r="L1157" s="157">
        <v>3</v>
      </c>
      <c r="M1157" s="171">
        <v>0.04</v>
      </c>
      <c r="N1157" s="171">
        <v>0.15</v>
      </c>
      <c r="O1157" s="171">
        <v>0.45</v>
      </c>
      <c r="P1157" s="171">
        <v>0.02</v>
      </c>
      <c r="Q1157" s="171"/>
      <c r="R1157" s="171">
        <v>0.01</v>
      </c>
      <c r="S1157" s="171">
        <v>0.25</v>
      </c>
      <c r="T1157" s="171">
        <v>0.08</v>
      </c>
      <c r="U1157" s="171"/>
      <c r="V1157" s="171"/>
      <c r="W1157" s="22">
        <v>1</v>
      </c>
      <c r="X1157" s="29">
        <v>51.01</v>
      </c>
      <c r="Y1157" s="29">
        <v>51.01</v>
      </c>
      <c r="Z1157" s="36">
        <v>8.48</v>
      </c>
      <c r="AA1157" s="36">
        <f t="shared" si="1259"/>
        <v>1</v>
      </c>
      <c r="AB1157" s="29"/>
      <c r="AC1157" s="29" t="e">
        <f t="shared" si="1260"/>
        <v>#REF!</v>
      </c>
      <c r="AD1157" s="29" t="e">
        <f t="shared" si="1261"/>
        <v>#REF!</v>
      </c>
      <c r="AE1157" s="172" t="e">
        <f t="shared" si="1262"/>
        <v>#REF!</v>
      </c>
      <c r="AF1157" s="28"/>
      <c r="AG1157" s="24">
        <v>3</v>
      </c>
      <c r="AH1157" s="173">
        <f t="shared" si="1263"/>
        <v>1</v>
      </c>
      <c r="AI1157" s="173"/>
      <c r="AJ1157" s="173">
        <f t="shared" si="1264"/>
        <v>2</v>
      </c>
      <c r="AK1157" s="134">
        <f t="shared" si="1265"/>
        <v>3</v>
      </c>
      <c r="AL1157" s="174">
        <f t="shared" ref="AL1157:AU1157" si="1330">M1157</f>
        <v>0.04</v>
      </c>
      <c r="AM1157" s="174">
        <f t="shared" si="1330"/>
        <v>0.15</v>
      </c>
      <c r="AN1157" s="174">
        <f t="shared" si="1330"/>
        <v>0.45</v>
      </c>
      <c r="AO1157" s="174">
        <f t="shared" si="1330"/>
        <v>0.02</v>
      </c>
      <c r="AP1157" s="174">
        <f t="shared" si="1330"/>
        <v>0</v>
      </c>
      <c r="AQ1157" s="174">
        <f t="shared" si="1330"/>
        <v>0.01</v>
      </c>
      <c r="AR1157" s="174">
        <f t="shared" si="1330"/>
        <v>0.25</v>
      </c>
      <c r="AS1157" s="174">
        <f t="shared" si="1330"/>
        <v>0.08</v>
      </c>
      <c r="AT1157" s="174">
        <f t="shared" si="1330"/>
        <v>0</v>
      </c>
      <c r="AU1157" s="174">
        <f t="shared" si="1330"/>
        <v>0</v>
      </c>
      <c r="AV1157" s="175">
        <f t="shared" si="1267"/>
        <v>1</v>
      </c>
      <c r="AW1157" s="176" t="e">
        <f>#REF!/1000</f>
        <v>#REF!</v>
      </c>
      <c r="AX1157" s="176" t="e">
        <f>#REF!/1000</f>
        <v>#REF!</v>
      </c>
      <c r="AY1157" s="176" t="e">
        <f>#REF!/1000</f>
        <v>#REF!</v>
      </c>
      <c r="AZ1157" s="176" t="e">
        <f>#REF!/1000</f>
        <v>#REF!</v>
      </c>
      <c r="BA1157" s="176" t="e">
        <f>#REF!/1000</f>
        <v>#REF!</v>
      </c>
      <c r="BB1157" s="176" t="e">
        <f>#REF!/1000</f>
        <v>#REF!</v>
      </c>
      <c r="BC1157" s="176" t="e">
        <f>#REF!/1000</f>
        <v>#REF!</v>
      </c>
      <c r="BD1157" s="176" t="e">
        <f>#REF!/1000</f>
        <v>#REF!</v>
      </c>
      <c r="BE1157" s="177" t="e">
        <f>#REF!/1000</f>
        <v>#REF!</v>
      </c>
      <c r="BF1157" s="177" t="e">
        <f>#REF!/1000</f>
        <v>#REF!</v>
      </c>
      <c r="BG1157" s="178" t="e">
        <f t="shared" si="1268"/>
        <v>#REF!</v>
      </c>
    </row>
    <row r="1158" ht="16" customHeight="1" spans="1:59">
      <c r="A1158" s="22">
        <v>1152</v>
      </c>
      <c r="B1158" s="39" t="s">
        <v>1948</v>
      </c>
      <c r="C1158" s="68" t="s">
        <v>1949</v>
      </c>
      <c r="D1158" s="22">
        <v>198</v>
      </c>
      <c r="E1158" s="22">
        <v>2</v>
      </c>
      <c r="F1158" s="144">
        <v>2403316106</v>
      </c>
      <c r="G1158" s="144" t="s">
        <v>3704</v>
      </c>
      <c r="H1158" s="144" t="s">
        <v>3704</v>
      </c>
      <c r="I1158" s="144" t="s">
        <v>5352</v>
      </c>
      <c r="J1158" s="144" t="s">
        <v>5314</v>
      </c>
      <c r="K1158" s="144">
        <f t="shared" si="1258"/>
        <v>0.25</v>
      </c>
      <c r="L1158" s="157">
        <v>0.5</v>
      </c>
      <c r="M1158" s="171"/>
      <c r="N1158" s="171">
        <v>0.5</v>
      </c>
      <c r="O1158" s="171">
        <v>0.4</v>
      </c>
      <c r="P1158" s="171"/>
      <c r="Q1158" s="171"/>
      <c r="R1158" s="171"/>
      <c r="S1158" s="171">
        <v>0.1</v>
      </c>
      <c r="T1158" s="171"/>
      <c r="U1158" s="171"/>
      <c r="V1158" s="171"/>
      <c r="W1158" s="22">
        <v>2</v>
      </c>
      <c r="X1158" s="29">
        <v>49.985</v>
      </c>
      <c r="Y1158" s="29">
        <v>99.97</v>
      </c>
      <c r="Z1158" s="36">
        <v>16.68</v>
      </c>
      <c r="AA1158" s="36">
        <f t="shared" si="1259"/>
        <v>2</v>
      </c>
      <c r="AB1158" s="29"/>
      <c r="AC1158" s="29" t="e">
        <f t="shared" si="1260"/>
        <v>#REF!</v>
      </c>
      <c r="AD1158" s="29" t="e">
        <f t="shared" si="1261"/>
        <v>#REF!</v>
      </c>
      <c r="AE1158" s="172" t="e">
        <f t="shared" si="1262"/>
        <v>#REF!</v>
      </c>
      <c r="AF1158" s="28"/>
      <c r="AG1158" s="24">
        <v>0.5</v>
      </c>
      <c r="AH1158" s="173">
        <f t="shared" si="1263"/>
        <v>1</v>
      </c>
      <c r="AI1158" s="173"/>
      <c r="AJ1158" s="173">
        <f t="shared" si="1264"/>
        <v>-0.5</v>
      </c>
      <c r="AK1158" s="134">
        <f t="shared" si="1265"/>
        <v>0.25</v>
      </c>
      <c r="AL1158" s="174">
        <f t="shared" ref="AL1158:AU1158" si="1331">M1158</f>
        <v>0</v>
      </c>
      <c r="AM1158" s="174">
        <f t="shared" si="1331"/>
        <v>0.5</v>
      </c>
      <c r="AN1158" s="174">
        <f t="shared" si="1331"/>
        <v>0.4</v>
      </c>
      <c r="AO1158" s="174">
        <f t="shared" si="1331"/>
        <v>0</v>
      </c>
      <c r="AP1158" s="174">
        <f t="shared" si="1331"/>
        <v>0</v>
      </c>
      <c r="AQ1158" s="174">
        <f t="shared" si="1331"/>
        <v>0</v>
      </c>
      <c r="AR1158" s="174">
        <f t="shared" si="1331"/>
        <v>0.1</v>
      </c>
      <c r="AS1158" s="174">
        <f t="shared" si="1331"/>
        <v>0</v>
      </c>
      <c r="AT1158" s="174">
        <f t="shared" si="1331"/>
        <v>0</v>
      </c>
      <c r="AU1158" s="174">
        <f t="shared" si="1331"/>
        <v>0</v>
      </c>
      <c r="AV1158" s="175">
        <f t="shared" si="1267"/>
        <v>1</v>
      </c>
      <c r="AW1158" s="176" t="e">
        <f>#REF!/1000</f>
        <v>#REF!</v>
      </c>
      <c r="AX1158" s="176" t="e">
        <f>#REF!/1000</f>
        <v>#REF!</v>
      </c>
      <c r="AY1158" s="176" t="e">
        <f>#REF!/1000</f>
        <v>#REF!</v>
      </c>
      <c r="AZ1158" s="176" t="e">
        <f>#REF!/1000</f>
        <v>#REF!</v>
      </c>
      <c r="BA1158" s="176" t="e">
        <f>#REF!/1000</f>
        <v>#REF!</v>
      </c>
      <c r="BB1158" s="176" t="e">
        <f>#REF!/1000</f>
        <v>#REF!</v>
      </c>
      <c r="BC1158" s="176" t="e">
        <f>#REF!/1000</f>
        <v>#REF!</v>
      </c>
      <c r="BD1158" s="176" t="e">
        <f>#REF!/1000</f>
        <v>#REF!</v>
      </c>
      <c r="BE1158" s="177" t="e">
        <f>#REF!/1000</f>
        <v>#REF!</v>
      </c>
      <c r="BF1158" s="177" t="e">
        <f>#REF!/1000</f>
        <v>#REF!</v>
      </c>
      <c r="BG1158" s="178" t="e">
        <f t="shared" si="1268"/>
        <v>#REF!</v>
      </c>
    </row>
    <row r="1159" ht="16" customHeight="1" spans="1:59">
      <c r="A1159" s="22">
        <v>1153</v>
      </c>
      <c r="B1159" s="39" t="s">
        <v>1189</v>
      </c>
      <c r="C1159" s="68" t="s">
        <v>1190</v>
      </c>
      <c r="D1159" s="22">
        <v>121</v>
      </c>
      <c r="E1159" s="22">
        <v>20</v>
      </c>
      <c r="F1159" s="144">
        <v>84897</v>
      </c>
      <c r="G1159" s="144" t="s">
        <v>3704</v>
      </c>
      <c r="H1159" s="144" t="s">
        <v>3704</v>
      </c>
      <c r="I1159" s="144" t="s">
        <v>5321</v>
      </c>
      <c r="J1159" s="144" t="s">
        <v>5314</v>
      </c>
      <c r="K1159" s="144">
        <f t="shared" ref="K1159:K1222" si="1332">L1159/E1159</f>
        <v>0.3</v>
      </c>
      <c r="L1159" s="157">
        <v>6</v>
      </c>
      <c r="M1159" s="171">
        <v>0.04</v>
      </c>
      <c r="N1159" s="171">
        <v>0.15</v>
      </c>
      <c r="O1159" s="171">
        <v>0.45</v>
      </c>
      <c r="P1159" s="171">
        <v>0.02</v>
      </c>
      <c r="Q1159" s="171"/>
      <c r="R1159" s="171">
        <v>0.01</v>
      </c>
      <c r="S1159" s="171">
        <v>0.25</v>
      </c>
      <c r="T1159" s="171">
        <v>0.08</v>
      </c>
      <c r="U1159" s="171"/>
      <c r="V1159" s="171"/>
      <c r="W1159" s="22">
        <v>20</v>
      </c>
      <c r="X1159" s="29">
        <v>49.08</v>
      </c>
      <c r="Y1159" s="29">
        <v>981.6</v>
      </c>
      <c r="Z1159" s="36">
        <v>156</v>
      </c>
      <c r="AA1159" s="36">
        <f t="shared" ref="AA1159:AA1222" si="1333">W1159</f>
        <v>20</v>
      </c>
      <c r="AB1159" s="29"/>
      <c r="AC1159" s="29" t="e">
        <f t="shared" ref="AC1159:AC1222" si="1334">BG1159</f>
        <v>#REF!</v>
      </c>
      <c r="AD1159" s="29" t="e">
        <f t="shared" ref="AD1159:AD1222" si="1335">AC1159-Z1159</f>
        <v>#REF!</v>
      </c>
      <c r="AE1159" s="172" t="e">
        <f t="shared" ref="AE1159:AE1222" si="1336">AD1159/Z1159</f>
        <v>#REF!</v>
      </c>
      <c r="AF1159" s="28"/>
      <c r="AG1159" s="24">
        <v>3</v>
      </c>
      <c r="AH1159" s="173">
        <f t="shared" ref="AH1159:AH1222" si="1337">SUM(M1159:T1159)</f>
        <v>1</v>
      </c>
      <c r="AI1159" s="173"/>
      <c r="AJ1159" s="173">
        <f t="shared" ref="AJ1159:AJ1222" si="1338">AG1159-AH1159</f>
        <v>2</v>
      </c>
      <c r="AK1159" s="134">
        <f t="shared" ref="AK1159:AK1222" si="1339">L1159/E1159</f>
        <v>0.3</v>
      </c>
      <c r="AL1159" s="174">
        <f t="shared" ref="AL1159:AU1159" si="1340">M1159</f>
        <v>0.04</v>
      </c>
      <c r="AM1159" s="174">
        <f t="shared" si="1340"/>
        <v>0.15</v>
      </c>
      <c r="AN1159" s="174">
        <f t="shared" si="1340"/>
        <v>0.45</v>
      </c>
      <c r="AO1159" s="174">
        <f t="shared" si="1340"/>
        <v>0.02</v>
      </c>
      <c r="AP1159" s="174">
        <f t="shared" si="1340"/>
        <v>0</v>
      </c>
      <c r="AQ1159" s="174">
        <f t="shared" si="1340"/>
        <v>0.01</v>
      </c>
      <c r="AR1159" s="174">
        <f t="shared" si="1340"/>
        <v>0.25</v>
      </c>
      <c r="AS1159" s="174">
        <f t="shared" si="1340"/>
        <v>0.08</v>
      </c>
      <c r="AT1159" s="174">
        <f t="shared" si="1340"/>
        <v>0</v>
      </c>
      <c r="AU1159" s="174">
        <f t="shared" si="1340"/>
        <v>0</v>
      </c>
      <c r="AV1159" s="175">
        <f t="shared" ref="AV1159:AV1222" si="1341">SUM(AL1159:AU1159)</f>
        <v>1</v>
      </c>
      <c r="AW1159" s="176" t="e">
        <f>#REF!/1000</f>
        <v>#REF!</v>
      </c>
      <c r="AX1159" s="176" t="e">
        <f>#REF!/1000</f>
        <v>#REF!</v>
      </c>
      <c r="AY1159" s="176" t="e">
        <f>#REF!/1000</f>
        <v>#REF!</v>
      </c>
      <c r="AZ1159" s="176" t="e">
        <f>#REF!/1000</f>
        <v>#REF!</v>
      </c>
      <c r="BA1159" s="176" t="e">
        <f>#REF!/1000</f>
        <v>#REF!</v>
      </c>
      <c r="BB1159" s="176" t="e">
        <f>#REF!/1000</f>
        <v>#REF!</v>
      </c>
      <c r="BC1159" s="176" t="e">
        <f>#REF!/1000</f>
        <v>#REF!</v>
      </c>
      <c r="BD1159" s="176" t="e">
        <f>#REF!/1000</f>
        <v>#REF!</v>
      </c>
      <c r="BE1159" s="177" t="e">
        <f>#REF!/1000</f>
        <v>#REF!</v>
      </c>
      <c r="BF1159" s="177" t="e">
        <f>#REF!/1000</f>
        <v>#REF!</v>
      </c>
      <c r="BG1159" s="178" t="e">
        <f t="shared" ref="BG1159:BG1222" si="1342">ROUND((AL1159*AW1159+AM1159*AX1159+AN1159*AY1159+AO1159*AZ1159+AP1159*BA1159+AQ1159*BB1159+AR1159*BC1159+AS1159*BD1159+AT1159*BE1159+AU1159*BF1159)*L1159,2)</f>
        <v>#REF!</v>
      </c>
    </row>
    <row r="1160" ht="16" customHeight="1" spans="1:59">
      <c r="A1160" s="22">
        <v>1154</v>
      </c>
      <c r="B1160" s="39" t="s">
        <v>1658</v>
      </c>
      <c r="C1160" s="68" t="s">
        <v>1659</v>
      </c>
      <c r="D1160" s="22">
        <v>130</v>
      </c>
      <c r="E1160" s="22">
        <v>5</v>
      </c>
      <c r="F1160" s="144">
        <v>83970</v>
      </c>
      <c r="G1160" s="144" t="s">
        <v>3704</v>
      </c>
      <c r="H1160" s="144" t="s">
        <v>3704</v>
      </c>
      <c r="I1160" s="144" t="s">
        <v>5321</v>
      </c>
      <c r="J1160" s="144" t="s">
        <v>5314</v>
      </c>
      <c r="K1160" s="144">
        <f t="shared" si="1332"/>
        <v>0.05</v>
      </c>
      <c r="L1160" s="157">
        <v>0.25</v>
      </c>
      <c r="M1160" s="171"/>
      <c r="N1160" s="171">
        <v>0.4</v>
      </c>
      <c r="O1160" s="171">
        <v>0.566666666666667</v>
      </c>
      <c r="P1160" s="171"/>
      <c r="Q1160" s="171"/>
      <c r="R1160" s="171"/>
      <c r="S1160" s="171">
        <v>0.0333333333333333</v>
      </c>
      <c r="T1160" s="171"/>
      <c r="U1160" s="171"/>
      <c r="V1160" s="171"/>
      <c r="W1160" s="22">
        <v>5</v>
      </c>
      <c r="X1160" s="29">
        <v>48.96</v>
      </c>
      <c r="Y1160" s="29">
        <v>244.8</v>
      </c>
      <c r="Z1160" s="36">
        <v>41.25</v>
      </c>
      <c r="AA1160" s="36">
        <f t="shared" si="1333"/>
        <v>5</v>
      </c>
      <c r="AB1160" s="29"/>
      <c r="AC1160" s="29" t="e">
        <f t="shared" si="1334"/>
        <v>#REF!</v>
      </c>
      <c r="AD1160" s="29" t="e">
        <f t="shared" si="1335"/>
        <v>#REF!</v>
      </c>
      <c r="AE1160" s="172" t="e">
        <f t="shared" si="1336"/>
        <v>#REF!</v>
      </c>
      <c r="AF1160" s="28"/>
      <c r="AG1160" s="24">
        <v>0.3</v>
      </c>
      <c r="AH1160" s="173">
        <f t="shared" si="1337"/>
        <v>1</v>
      </c>
      <c r="AI1160" s="173"/>
      <c r="AJ1160" s="173">
        <f t="shared" si="1338"/>
        <v>-0.7</v>
      </c>
      <c r="AK1160" s="134">
        <f t="shared" si="1339"/>
        <v>0.05</v>
      </c>
      <c r="AL1160" s="174">
        <f t="shared" ref="AL1160:AU1160" si="1343">M1160</f>
        <v>0</v>
      </c>
      <c r="AM1160" s="174">
        <f t="shared" si="1343"/>
        <v>0.4</v>
      </c>
      <c r="AN1160" s="174">
        <f t="shared" si="1343"/>
        <v>0.566666666666667</v>
      </c>
      <c r="AO1160" s="174">
        <f t="shared" si="1343"/>
        <v>0</v>
      </c>
      <c r="AP1160" s="174">
        <f t="shared" si="1343"/>
        <v>0</v>
      </c>
      <c r="AQ1160" s="174">
        <f t="shared" si="1343"/>
        <v>0</v>
      </c>
      <c r="AR1160" s="174">
        <f t="shared" si="1343"/>
        <v>0.0333333333333333</v>
      </c>
      <c r="AS1160" s="174">
        <f t="shared" si="1343"/>
        <v>0</v>
      </c>
      <c r="AT1160" s="174">
        <f t="shared" si="1343"/>
        <v>0</v>
      </c>
      <c r="AU1160" s="174">
        <f t="shared" si="1343"/>
        <v>0</v>
      </c>
      <c r="AV1160" s="175">
        <f t="shared" si="1341"/>
        <v>1</v>
      </c>
      <c r="AW1160" s="176" t="e">
        <f>#REF!/1000</f>
        <v>#REF!</v>
      </c>
      <c r="AX1160" s="176" t="e">
        <f>#REF!/1000</f>
        <v>#REF!</v>
      </c>
      <c r="AY1160" s="176" t="e">
        <f>#REF!/1000</f>
        <v>#REF!</v>
      </c>
      <c r="AZ1160" s="176" t="e">
        <f>#REF!/1000</f>
        <v>#REF!</v>
      </c>
      <c r="BA1160" s="176" t="e">
        <f>#REF!/1000</f>
        <v>#REF!</v>
      </c>
      <c r="BB1160" s="176" t="e">
        <f>#REF!/1000</f>
        <v>#REF!</v>
      </c>
      <c r="BC1160" s="176" t="e">
        <f>#REF!/1000</f>
        <v>#REF!</v>
      </c>
      <c r="BD1160" s="176" t="e">
        <f>#REF!/1000</f>
        <v>#REF!</v>
      </c>
      <c r="BE1160" s="177" t="e">
        <f>#REF!/1000</f>
        <v>#REF!</v>
      </c>
      <c r="BF1160" s="177" t="e">
        <f>#REF!/1000</f>
        <v>#REF!</v>
      </c>
      <c r="BG1160" s="178" t="e">
        <f t="shared" si="1342"/>
        <v>#REF!</v>
      </c>
    </row>
    <row r="1161" ht="16" customHeight="1" spans="1:59">
      <c r="A1161" s="22">
        <v>1155</v>
      </c>
      <c r="B1161" s="39" t="s">
        <v>1016</v>
      </c>
      <c r="C1161" s="68" t="s">
        <v>1017</v>
      </c>
      <c r="D1161" s="22">
        <v>130</v>
      </c>
      <c r="E1161" s="22">
        <v>1</v>
      </c>
      <c r="F1161" s="144">
        <v>84097</v>
      </c>
      <c r="G1161" s="144" t="s">
        <v>3704</v>
      </c>
      <c r="H1161" s="144" t="s">
        <v>3704</v>
      </c>
      <c r="I1161" s="144" t="s">
        <v>5321</v>
      </c>
      <c r="J1161" s="144" t="s">
        <v>5314</v>
      </c>
      <c r="K1161" s="144">
        <f t="shared" si="1332"/>
        <v>10</v>
      </c>
      <c r="L1161" s="157">
        <v>10</v>
      </c>
      <c r="M1161" s="171"/>
      <c r="N1161" s="171"/>
      <c r="O1161" s="171"/>
      <c r="P1161" s="171">
        <v>0.3</v>
      </c>
      <c r="Q1161" s="171"/>
      <c r="R1161" s="171">
        <v>0.1</v>
      </c>
      <c r="S1161" s="171"/>
      <c r="T1161" s="171">
        <v>0.6</v>
      </c>
      <c r="U1161" s="171"/>
      <c r="V1161" s="171"/>
      <c r="W1161" s="22">
        <v>1</v>
      </c>
      <c r="X1161" s="29">
        <v>47.78</v>
      </c>
      <c r="Y1161" s="29">
        <v>47.78</v>
      </c>
      <c r="Z1161" s="36">
        <v>7.91</v>
      </c>
      <c r="AA1161" s="36">
        <f t="shared" si="1333"/>
        <v>1</v>
      </c>
      <c r="AB1161" s="29"/>
      <c r="AC1161" s="29" t="e">
        <f t="shared" si="1334"/>
        <v>#REF!</v>
      </c>
      <c r="AD1161" s="29" t="e">
        <f t="shared" si="1335"/>
        <v>#REF!</v>
      </c>
      <c r="AE1161" s="172" t="e">
        <f t="shared" si="1336"/>
        <v>#REF!</v>
      </c>
      <c r="AF1161" s="28"/>
      <c r="AG1161" s="24">
        <v>10</v>
      </c>
      <c r="AH1161" s="173">
        <f t="shared" si="1337"/>
        <v>1</v>
      </c>
      <c r="AI1161" s="173"/>
      <c r="AJ1161" s="173">
        <f t="shared" si="1338"/>
        <v>9</v>
      </c>
      <c r="AK1161" s="134">
        <f t="shared" si="1339"/>
        <v>10</v>
      </c>
      <c r="AL1161" s="174">
        <f t="shared" ref="AL1161:AU1161" si="1344">M1161</f>
        <v>0</v>
      </c>
      <c r="AM1161" s="174">
        <f t="shared" si="1344"/>
        <v>0</v>
      </c>
      <c r="AN1161" s="174">
        <f t="shared" si="1344"/>
        <v>0</v>
      </c>
      <c r="AO1161" s="174">
        <f t="shared" si="1344"/>
        <v>0.3</v>
      </c>
      <c r="AP1161" s="174">
        <f t="shared" si="1344"/>
        <v>0</v>
      </c>
      <c r="AQ1161" s="174">
        <f t="shared" si="1344"/>
        <v>0.1</v>
      </c>
      <c r="AR1161" s="174">
        <f t="shared" si="1344"/>
        <v>0</v>
      </c>
      <c r="AS1161" s="174">
        <f t="shared" si="1344"/>
        <v>0.6</v>
      </c>
      <c r="AT1161" s="174">
        <f t="shared" si="1344"/>
        <v>0</v>
      </c>
      <c r="AU1161" s="174">
        <f t="shared" si="1344"/>
        <v>0</v>
      </c>
      <c r="AV1161" s="175">
        <f t="shared" si="1341"/>
        <v>1</v>
      </c>
      <c r="AW1161" s="176" t="e">
        <f>#REF!/1000</f>
        <v>#REF!</v>
      </c>
      <c r="AX1161" s="176" t="e">
        <f>#REF!/1000</f>
        <v>#REF!</v>
      </c>
      <c r="AY1161" s="176" t="e">
        <f>#REF!/1000</f>
        <v>#REF!</v>
      </c>
      <c r="AZ1161" s="176" t="e">
        <f>#REF!/1000</f>
        <v>#REF!</v>
      </c>
      <c r="BA1161" s="176" t="e">
        <f>#REF!/1000</f>
        <v>#REF!</v>
      </c>
      <c r="BB1161" s="176" t="e">
        <f>#REF!/1000</f>
        <v>#REF!</v>
      </c>
      <c r="BC1161" s="176" t="e">
        <f>#REF!/1000</f>
        <v>#REF!</v>
      </c>
      <c r="BD1161" s="176" t="e">
        <f>#REF!/1000</f>
        <v>#REF!</v>
      </c>
      <c r="BE1161" s="177" t="e">
        <f>#REF!/1000</f>
        <v>#REF!</v>
      </c>
      <c r="BF1161" s="177" t="e">
        <f>#REF!/1000</f>
        <v>#REF!</v>
      </c>
      <c r="BG1161" s="178" t="e">
        <f t="shared" si="1342"/>
        <v>#REF!</v>
      </c>
    </row>
    <row r="1162" ht="16" customHeight="1" spans="1:59">
      <c r="A1162" s="22">
        <v>1156</v>
      </c>
      <c r="B1162" s="39" t="s">
        <v>7008</v>
      </c>
      <c r="C1162" s="68" t="s">
        <v>7009</v>
      </c>
      <c r="D1162" s="22">
        <v>121</v>
      </c>
      <c r="E1162" s="22">
        <v>23</v>
      </c>
      <c r="F1162" s="144">
        <v>85103</v>
      </c>
      <c r="G1162" s="144" t="s">
        <v>3704</v>
      </c>
      <c r="H1162" s="144" t="s">
        <v>3704</v>
      </c>
      <c r="I1162" s="144" t="s">
        <v>5321</v>
      </c>
      <c r="J1162" s="144" t="s">
        <v>5314</v>
      </c>
      <c r="K1162" s="144">
        <f t="shared" si="1332"/>
        <v>0.00869565217391304</v>
      </c>
      <c r="L1162" s="157">
        <v>0.2</v>
      </c>
      <c r="M1162" s="171"/>
      <c r="N1162" s="171">
        <v>0.5</v>
      </c>
      <c r="O1162" s="171">
        <v>0.4</v>
      </c>
      <c r="P1162" s="171"/>
      <c r="Q1162" s="171"/>
      <c r="R1162" s="171"/>
      <c r="S1162" s="171">
        <v>0.1</v>
      </c>
      <c r="T1162" s="171"/>
      <c r="U1162" s="171"/>
      <c r="V1162" s="171"/>
      <c r="W1162" s="22">
        <v>23</v>
      </c>
      <c r="X1162" s="29">
        <v>47.0447826086956</v>
      </c>
      <c r="Y1162" s="29">
        <v>1082.03</v>
      </c>
      <c r="Z1162" s="36">
        <v>179.4</v>
      </c>
      <c r="AA1162" s="36">
        <f t="shared" si="1333"/>
        <v>23</v>
      </c>
      <c r="AB1162" s="29"/>
      <c r="AC1162" s="29" t="e">
        <f t="shared" si="1334"/>
        <v>#REF!</v>
      </c>
      <c r="AD1162" s="29" t="e">
        <f t="shared" si="1335"/>
        <v>#REF!</v>
      </c>
      <c r="AE1162" s="172" t="e">
        <f t="shared" si="1336"/>
        <v>#REF!</v>
      </c>
      <c r="AF1162" s="28"/>
      <c r="AG1162" s="24">
        <v>0.2</v>
      </c>
      <c r="AH1162" s="173">
        <f t="shared" si="1337"/>
        <v>1</v>
      </c>
      <c r="AI1162" s="173">
        <v>0.2</v>
      </c>
      <c r="AJ1162" s="173">
        <f t="shared" si="1338"/>
        <v>-0.8</v>
      </c>
      <c r="AK1162" s="134">
        <f t="shared" si="1339"/>
        <v>0.00869565217391304</v>
      </c>
      <c r="AL1162" s="174">
        <f t="shared" ref="AL1162:AU1162" si="1345">M1162</f>
        <v>0</v>
      </c>
      <c r="AM1162" s="174">
        <f t="shared" si="1345"/>
        <v>0.5</v>
      </c>
      <c r="AN1162" s="174">
        <f t="shared" si="1345"/>
        <v>0.4</v>
      </c>
      <c r="AO1162" s="174">
        <f t="shared" si="1345"/>
        <v>0</v>
      </c>
      <c r="AP1162" s="174">
        <f t="shared" si="1345"/>
        <v>0</v>
      </c>
      <c r="AQ1162" s="174">
        <f t="shared" si="1345"/>
        <v>0</v>
      </c>
      <c r="AR1162" s="174">
        <f t="shared" si="1345"/>
        <v>0.1</v>
      </c>
      <c r="AS1162" s="174">
        <f t="shared" si="1345"/>
        <v>0</v>
      </c>
      <c r="AT1162" s="174">
        <f t="shared" si="1345"/>
        <v>0</v>
      </c>
      <c r="AU1162" s="174">
        <f t="shared" si="1345"/>
        <v>0</v>
      </c>
      <c r="AV1162" s="175">
        <f t="shared" si="1341"/>
        <v>1</v>
      </c>
      <c r="AW1162" s="176" t="e">
        <f>#REF!/1000</f>
        <v>#REF!</v>
      </c>
      <c r="AX1162" s="176" t="e">
        <f>#REF!/1000</f>
        <v>#REF!</v>
      </c>
      <c r="AY1162" s="176" t="e">
        <f>#REF!/1000</f>
        <v>#REF!</v>
      </c>
      <c r="AZ1162" s="176" t="e">
        <f>#REF!/1000</f>
        <v>#REF!</v>
      </c>
      <c r="BA1162" s="176" t="e">
        <f>#REF!/1000</f>
        <v>#REF!</v>
      </c>
      <c r="BB1162" s="176" t="e">
        <f>#REF!/1000</f>
        <v>#REF!</v>
      </c>
      <c r="BC1162" s="176" t="e">
        <f>#REF!/1000</f>
        <v>#REF!</v>
      </c>
      <c r="BD1162" s="176" t="e">
        <f>#REF!/1000</f>
        <v>#REF!</v>
      </c>
      <c r="BE1162" s="177" t="e">
        <f>#REF!/1000</f>
        <v>#REF!</v>
      </c>
      <c r="BF1162" s="177" t="e">
        <f>#REF!/1000</f>
        <v>#REF!</v>
      </c>
      <c r="BG1162" s="178" t="e">
        <f t="shared" si="1342"/>
        <v>#REF!</v>
      </c>
    </row>
    <row r="1163" ht="16" customHeight="1" spans="1:59">
      <c r="A1163" s="22">
        <v>1157</v>
      </c>
      <c r="B1163" s="39" t="s">
        <v>1724</v>
      </c>
      <c r="C1163" s="68" t="s">
        <v>1725</v>
      </c>
      <c r="D1163" s="22">
        <v>178</v>
      </c>
      <c r="E1163" s="22">
        <v>40</v>
      </c>
      <c r="F1163" s="144">
        <v>85093</v>
      </c>
      <c r="G1163" s="144" t="s">
        <v>3704</v>
      </c>
      <c r="H1163" s="144" t="s">
        <v>3704</v>
      </c>
      <c r="I1163" s="144" t="s">
        <v>5321</v>
      </c>
      <c r="J1163" s="144" t="s">
        <v>5314</v>
      </c>
      <c r="K1163" s="144">
        <f t="shared" si="1332"/>
        <v>0.03</v>
      </c>
      <c r="L1163" s="157">
        <v>1.2</v>
      </c>
      <c r="M1163" s="171"/>
      <c r="N1163" s="171">
        <v>0.666666666666667</v>
      </c>
      <c r="O1163" s="171">
        <v>0.333333333333333</v>
      </c>
      <c r="P1163" s="171"/>
      <c r="Q1163" s="171"/>
      <c r="R1163" s="171"/>
      <c r="S1163" s="171"/>
      <c r="T1163" s="171"/>
      <c r="U1163" s="171"/>
      <c r="V1163" s="171"/>
      <c r="W1163" s="22">
        <v>40</v>
      </c>
      <c r="X1163" s="29">
        <v>46.8125</v>
      </c>
      <c r="Y1163" s="29">
        <v>1872.5</v>
      </c>
      <c r="Z1163" s="36">
        <v>312</v>
      </c>
      <c r="AA1163" s="36">
        <f t="shared" si="1333"/>
        <v>40</v>
      </c>
      <c r="AB1163" s="29"/>
      <c r="AC1163" s="29" t="e">
        <f t="shared" si="1334"/>
        <v>#REF!</v>
      </c>
      <c r="AD1163" s="29" t="e">
        <f t="shared" si="1335"/>
        <v>#REF!</v>
      </c>
      <c r="AE1163" s="172" t="e">
        <f t="shared" si="1336"/>
        <v>#REF!</v>
      </c>
      <c r="AF1163" s="28"/>
      <c r="AG1163" s="24">
        <v>0.03</v>
      </c>
      <c r="AH1163" s="173">
        <f t="shared" si="1337"/>
        <v>1</v>
      </c>
      <c r="AI1163" s="173">
        <v>0.03</v>
      </c>
      <c r="AJ1163" s="173">
        <f t="shared" si="1338"/>
        <v>-0.97</v>
      </c>
      <c r="AK1163" s="134">
        <f t="shared" si="1339"/>
        <v>0.03</v>
      </c>
      <c r="AL1163" s="174">
        <f t="shared" ref="AL1163:AU1163" si="1346">M1163</f>
        <v>0</v>
      </c>
      <c r="AM1163" s="174">
        <f t="shared" si="1346"/>
        <v>0.666666666666667</v>
      </c>
      <c r="AN1163" s="174">
        <f t="shared" si="1346"/>
        <v>0.333333333333333</v>
      </c>
      <c r="AO1163" s="174">
        <f t="shared" si="1346"/>
        <v>0</v>
      </c>
      <c r="AP1163" s="174">
        <f t="shared" si="1346"/>
        <v>0</v>
      </c>
      <c r="AQ1163" s="174">
        <f t="shared" si="1346"/>
        <v>0</v>
      </c>
      <c r="AR1163" s="174">
        <f t="shared" si="1346"/>
        <v>0</v>
      </c>
      <c r="AS1163" s="174">
        <f t="shared" si="1346"/>
        <v>0</v>
      </c>
      <c r="AT1163" s="174">
        <f t="shared" si="1346"/>
        <v>0</v>
      </c>
      <c r="AU1163" s="174">
        <f t="shared" si="1346"/>
        <v>0</v>
      </c>
      <c r="AV1163" s="175">
        <f t="shared" si="1341"/>
        <v>1</v>
      </c>
      <c r="AW1163" s="176" t="e">
        <f>#REF!/1000</f>
        <v>#REF!</v>
      </c>
      <c r="AX1163" s="176" t="e">
        <f>#REF!/1000</f>
        <v>#REF!</v>
      </c>
      <c r="AY1163" s="176" t="e">
        <f>#REF!/1000</f>
        <v>#REF!</v>
      </c>
      <c r="AZ1163" s="176" t="e">
        <f>#REF!/1000</f>
        <v>#REF!</v>
      </c>
      <c r="BA1163" s="176" t="e">
        <f>#REF!/1000</f>
        <v>#REF!</v>
      </c>
      <c r="BB1163" s="176" t="e">
        <f>#REF!/1000</f>
        <v>#REF!</v>
      </c>
      <c r="BC1163" s="176" t="e">
        <f>#REF!/1000</f>
        <v>#REF!</v>
      </c>
      <c r="BD1163" s="176" t="e">
        <f>#REF!/1000</f>
        <v>#REF!</v>
      </c>
      <c r="BE1163" s="177" t="e">
        <f>#REF!/1000</f>
        <v>#REF!</v>
      </c>
      <c r="BF1163" s="177" t="e">
        <f>#REF!/1000</f>
        <v>#REF!</v>
      </c>
      <c r="BG1163" s="178" t="e">
        <f t="shared" si="1342"/>
        <v>#REF!</v>
      </c>
    </row>
    <row r="1164" ht="16" customHeight="1" spans="1:59">
      <c r="A1164" s="22">
        <v>1158</v>
      </c>
      <c r="B1164" s="39" t="s">
        <v>7010</v>
      </c>
      <c r="C1164" s="68" t="s">
        <v>7011</v>
      </c>
      <c r="D1164" s="22">
        <v>121</v>
      </c>
      <c r="E1164" s="22">
        <v>20</v>
      </c>
      <c r="F1164" s="144">
        <v>85007</v>
      </c>
      <c r="G1164" s="144" t="s">
        <v>3704</v>
      </c>
      <c r="H1164" s="144" t="s">
        <v>3704</v>
      </c>
      <c r="I1164" s="144" t="s">
        <v>5321</v>
      </c>
      <c r="J1164" s="144" t="s">
        <v>5314</v>
      </c>
      <c r="K1164" s="144">
        <f t="shared" si="1332"/>
        <v>0.015</v>
      </c>
      <c r="L1164" s="157">
        <v>0.3</v>
      </c>
      <c r="M1164" s="171"/>
      <c r="N1164" s="171">
        <v>0.4</v>
      </c>
      <c r="O1164" s="171">
        <v>0.566666666666667</v>
      </c>
      <c r="P1164" s="171"/>
      <c r="Q1164" s="171"/>
      <c r="R1164" s="171"/>
      <c r="S1164" s="171">
        <v>0.0333333333333333</v>
      </c>
      <c r="T1164" s="171"/>
      <c r="U1164" s="171"/>
      <c r="V1164" s="171"/>
      <c r="W1164" s="22">
        <v>20</v>
      </c>
      <c r="X1164" s="29">
        <v>46.795</v>
      </c>
      <c r="Y1164" s="29">
        <v>935.9</v>
      </c>
      <c r="Z1164" s="36">
        <v>195</v>
      </c>
      <c r="AA1164" s="36">
        <f t="shared" si="1333"/>
        <v>20</v>
      </c>
      <c r="AB1164" s="29"/>
      <c r="AC1164" s="29" t="e">
        <f t="shared" si="1334"/>
        <v>#REF!</v>
      </c>
      <c r="AD1164" s="29" t="e">
        <f t="shared" si="1335"/>
        <v>#REF!</v>
      </c>
      <c r="AE1164" s="172" t="e">
        <f t="shared" si="1336"/>
        <v>#REF!</v>
      </c>
      <c r="AF1164" s="28"/>
      <c r="AG1164" s="24">
        <v>0.3</v>
      </c>
      <c r="AH1164" s="173">
        <f t="shared" si="1337"/>
        <v>1</v>
      </c>
      <c r="AI1164" s="173"/>
      <c r="AJ1164" s="173">
        <f t="shared" si="1338"/>
        <v>-0.7</v>
      </c>
      <c r="AK1164" s="134">
        <f t="shared" si="1339"/>
        <v>0.015</v>
      </c>
      <c r="AL1164" s="174">
        <f t="shared" ref="AL1164:AU1164" si="1347">M1164</f>
        <v>0</v>
      </c>
      <c r="AM1164" s="174">
        <f t="shared" si="1347"/>
        <v>0.4</v>
      </c>
      <c r="AN1164" s="174">
        <f t="shared" si="1347"/>
        <v>0.566666666666667</v>
      </c>
      <c r="AO1164" s="174">
        <f t="shared" si="1347"/>
        <v>0</v>
      </c>
      <c r="AP1164" s="174">
        <f t="shared" si="1347"/>
        <v>0</v>
      </c>
      <c r="AQ1164" s="174">
        <f t="shared" si="1347"/>
        <v>0</v>
      </c>
      <c r="AR1164" s="174">
        <f t="shared" si="1347"/>
        <v>0.0333333333333333</v>
      </c>
      <c r="AS1164" s="174">
        <f t="shared" si="1347"/>
        <v>0</v>
      </c>
      <c r="AT1164" s="174">
        <f t="shared" si="1347"/>
        <v>0</v>
      </c>
      <c r="AU1164" s="174">
        <f t="shared" si="1347"/>
        <v>0</v>
      </c>
      <c r="AV1164" s="175">
        <f t="shared" si="1341"/>
        <v>1</v>
      </c>
      <c r="AW1164" s="176" t="e">
        <f>#REF!/1000</f>
        <v>#REF!</v>
      </c>
      <c r="AX1164" s="176" t="e">
        <f>#REF!/1000</f>
        <v>#REF!</v>
      </c>
      <c r="AY1164" s="176" t="e">
        <f>#REF!/1000</f>
        <v>#REF!</v>
      </c>
      <c r="AZ1164" s="176" t="e">
        <f>#REF!/1000</f>
        <v>#REF!</v>
      </c>
      <c r="BA1164" s="176" t="e">
        <f>#REF!/1000</f>
        <v>#REF!</v>
      </c>
      <c r="BB1164" s="176" t="e">
        <f>#REF!/1000</f>
        <v>#REF!</v>
      </c>
      <c r="BC1164" s="176" t="e">
        <f>#REF!/1000</f>
        <v>#REF!</v>
      </c>
      <c r="BD1164" s="176" t="e">
        <f>#REF!/1000</f>
        <v>#REF!</v>
      </c>
      <c r="BE1164" s="177" t="e">
        <f>#REF!/1000</f>
        <v>#REF!</v>
      </c>
      <c r="BF1164" s="177" t="e">
        <f>#REF!/1000</f>
        <v>#REF!</v>
      </c>
      <c r="BG1164" s="178" t="e">
        <f t="shared" si="1342"/>
        <v>#REF!</v>
      </c>
    </row>
    <row r="1165" ht="16" customHeight="1" spans="1:59">
      <c r="A1165" s="22">
        <v>1159</v>
      </c>
      <c r="B1165" s="39" t="s">
        <v>1644</v>
      </c>
      <c r="C1165" s="68" t="s">
        <v>1645</v>
      </c>
      <c r="D1165" s="22">
        <v>130</v>
      </c>
      <c r="E1165" s="22">
        <v>12</v>
      </c>
      <c r="F1165" s="144">
        <v>83978</v>
      </c>
      <c r="G1165" s="144" t="s">
        <v>3704</v>
      </c>
      <c r="H1165" s="144" t="s">
        <v>3704</v>
      </c>
      <c r="I1165" s="144" t="s">
        <v>5321</v>
      </c>
      <c r="J1165" s="144" t="s">
        <v>5314</v>
      </c>
      <c r="K1165" s="144">
        <f t="shared" si="1332"/>
        <v>0.05</v>
      </c>
      <c r="L1165" s="157">
        <v>0.6</v>
      </c>
      <c r="M1165" s="171"/>
      <c r="N1165" s="171">
        <v>0.4</v>
      </c>
      <c r="O1165" s="171">
        <v>0.566666666666667</v>
      </c>
      <c r="P1165" s="171"/>
      <c r="Q1165" s="171"/>
      <c r="R1165" s="171"/>
      <c r="S1165" s="171">
        <v>0.0333333333333333</v>
      </c>
      <c r="T1165" s="171"/>
      <c r="U1165" s="171"/>
      <c r="V1165" s="171"/>
      <c r="W1165" s="22">
        <v>12</v>
      </c>
      <c r="X1165" s="29">
        <v>45.1491666666667</v>
      </c>
      <c r="Y1165" s="29">
        <v>541.79</v>
      </c>
      <c r="Z1165" s="36">
        <v>93.6</v>
      </c>
      <c r="AA1165" s="36">
        <f t="shared" si="1333"/>
        <v>12</v>
      </c>
      <c r="AB1165" s="29"/>
      <c r="AC1165" s="29" t="e">
        <f t="shared" si="1334"/>
        <v>#REF!</v>
      </c>
      <c r="AD1165" s="29" t="e">
        <f t="shared" si="1335"/>
        <v>#REF!</v>
      </c>
      <c r="AE1165" s="172" t="e">
        <f t="shared" si="1336"/>
        <v>#REF!</v>
      </c>
      <c r="AF1165" s="28"/>
      <c r="AG1165" s="24">
        <v>0.3</v>
      </c>
      <c r="AH1165" s="173">
        <f t="shared" si="1337"/>
        <v>1</v>
      </c>
      <c r="AI1165" s="173"/>
      <c r="AJ1165" s="173">
        <f t="shared" si="1338"/>
        <v>-0.7</v>
      </c>
      <c r="AK1165" s="134">
        <f t="shared" si="1339"/>
        <v>0.05</v>
      </c>
      <c r="AL1165" s="174">
        <f t="shared" ref="AL1165:AU1165" si="1348">M1165</f>
        <v>0</v>
      </c>
      <c r="AM1165" s="174">
        <f t="shared" si="1348"/>
        <v>0.4</v>
      </c>
      <c r="AN1165" s="174">
        <f t="shared" si="1348"/>
        <v>0.566666666666667</v>
      </c>
      <c r="AO1165" s="174">
        <f t="shared" si="1348"/>
        <v>0</v>
      </c>
      <c r="AP1165" s="174">
        <f t="shared" si="1348"/>
        <v>0</v>
      </c>
      <c r="AQ1165" s="174">
        <f t="shared" si="1348"/>
        <v>0</v>
      </c>
      <c r="AR1165" s="174">
        <f t="shared" si="1348"/>
        <v>0.0333333333333333</v>
      </c>
      <c r="AS1165" s="174">
        <f t="shared" si="1348"/>
        <v>0</v>
      </c>
      <c r="AT1165" s="174">
        <f t="shared" si="1348"/>
        <v>0</v>
      </c>
      <c r="AU1165" s="174">
        <f t="shared" si="1348"/>
        <v>0</v>
      </c>
      <c r="AV1165" s="175">
        <f t="shared" si="1341"/>
        <v>1</v>
      </c>
      <c r="AW1165" s="176" t="e">
        <f>#REF!/1000</f>
        <v>#REF!</v>
      </c>
      <c r="AX1165" s="176" t="e">
        <f>#REF!/1000</f>
        <v>#REF!</v>
      </c>
      <c r="AY1165" s="176" t="e">
        <f>#REF!/1000</f>
        <v>#REF!</v>
      </c>
      <c r="AZ1165" s="176" t="e">
        <f>#REF!/1000</f>
        <v>#REF!</v>
      </c>
      <c r="BA1165" s="176" t="e">
        <f>#REF!/1000</f>
        <v>#REF!</v>
      </c>
      <c r="BB1165" s="176" t="e">
        <f>#REF!/1000</f>
        <v>#REF!</v>
      </c>
      <c r="BC1165" s="176" t="e">
        <f>#REF!/1000</f>
        <v>#REF!</v>
      </c>
      <c r="BD1165" s="176" t="e">
        <f>#REF!/1000</f>
        <v>#REF!</v>
      </c>
      <c r="BE1165" s="177" t="e">
        <f>#REF!/1000</f>
        <v>#REF!</v>
      </c>
      <c r="BF1165" s="177" t="e">
        <f>#REF!/1000</f>
        <v>#REF!</v>
      </c>
      <c r="BG1165" s="178" t="e">
        <f t="shared" si="1342"/>
        <v>#REF!</v>
      </c>
    </row>
    <row r="1166" ht="16" customHeight="1" spans="1:59">
      <c r="A1166" s="22">
        <v>1160</v>
      </c>
      <c r="B1166" s="39" t="s">
        <v>7012</v>
      </c>
      <c r="C1166" s="68" t="s">
        <v>7013</v>
      </c>
      <c r="D1166" s="22">
        <v>121</v>
      </c>
      <c r="E1166" s="22">
        <v>20</v>
      </c>
      <c r="F1166" s="144">
        <v>84929</v>
      </c>
      <c r="G1166" s="144" t="s">
        <v>3704</v>
      </c>
      <c r="H1166" s="144" t="s">
        <v>3704</v>
      </c>
      <c r="I1166" s="144" t="s">
        <v>5321</v>
      </c>
      <c r="J1166" s="144" t="s">
        <v>5314</v>
      </c>
      <c r="K1166" s="144">
        <f t="shared" si="1332"/>
        <v>0.05</v>
      </c>
      <c r="L1166" s="157">
        <v>1</v>
      </c>
      <c r="M1166" s="171"/>
      <c r="N1166" s="171">
        <v>0.4</v>
      </c>
      <c r="O1166" s="171">
        <v>0.566666666666667</v>
      </c>
      <c r="P1166" s="171"/>
      <c r="Q1166" s="171"/>
      <c r="R1166" s="171"/>
      <c r="S1166" s="171">
        <v>0.0333333333333333</v>
      </c>
      <c r="T1166" s="171"/>
      <c r="U1166" s="171"/>
      <c r="V1166" s="171"/>
      <c r="W1166" s="22">
        <v>20</v>
      </c>
      <c r="X1166" s="29">
        <v>44.657</v>
      </c>
      <c r="Y1166" s="29">
        <v>893.14</v>
      </c>
      <c r="Z1166" s="36">
        <v>195</v>
      </c>
      <c r="AA1166" s="36">
        <f t="shared" si="1333"/>
        <v>20</v>
      </c>
      <c r="AB1166" s="29"/>
      <c r="AC1166" s="29" t="e">
        <f t="shared" si="1334"/>
        <v>#REF!</v>
      </c>
      <c r="AD1166" s="29" t="e">
        <f t="shared" si="1335"/>
        <v>#REF!</v>
      </c>
      <c r="AE1166" s="172" t="e">
        <f t="shared" si="1336"/>
        <v>#REF!</v>
      </c>
      <c r="AF1166" s="28"/>
      <c r="AG1166" s="24">
        <v>0.3</v>
      </c>
      <c r="AH1166" s="173">
        <f t="shared" si="1337"/>
        <v>1</v>
      </c>
      <c r="AI1166" s="173"/>
      <c r="AJ1166" s="173">
        <f t="shared" si="1338"/>
        <v>-0.7</v>
      </c>
      <c r="AK1166" s="134">
        <f t="shared" si="1339"/>
        <v>0.05</v>
      </c>
      <c r="AL1166" s="174">
        <f t="shared" ref="AL1166:AU1166" si="1349">M1166</f>
        <v>0</v>
      </c>
      <c r="AM1166" s="174">
        <f t="shared" si="1349"/>
        <v>0.4</v>
      </c>
      <c r="AN1166" s="174">
        <f t="shared" si="1349"/>
        <v>0.566666666666667</v>
      </c>
      <c r="AO1166" s="174">
        <f t="shared" si="1349"/>
        <v>0</v>
      </c>
      <c r="AP1166" s="174">
        <f t="shared" si="1349"/>
        <v>0</v>
      </c>
      <c r="AQ1166" s="174">
        <f t="shared" si="1349"/>
        <v>0</v>
      </c>
      <c r="AR1166" s="174">
        <f t="shared" si="1349"/>
        <v>0.0333333333333333</v>
      </c>
      <c r="AS1166" s="174">
        <f t="shared" si="1349"/>
        <v>0</v>
      </c>
      <c r="AT1166" s="174">
        <f t="shared" si="1349"/>
        <v>0</v>
      </c>
      <c r="AU1166" s="174">
        <f t="shared" si="1349"/>
        <v>0</v>
      </c>
      <c r="AV1166" s="175">
        <f t="shared" si="1341"/>
        <v>1</v>
      </c>
      <c r="AW1166" s="176" t="e">
        <f>#REF!/1000</f>
        <v>#REF!</v>
      </c>
      <c r="AX1166" s="176" t="e">
        <f>#REF!/1000</f>
        <v>#REF!</v>
      </c>
      <c r="AY1166" s="176" t="e">
        <f>#REF!/1000</f>
        <v>#REF!</v>
      </c>
      <c r="AZ1166" s="176" t="e">
        <f>#REF!/1000</f>
        <v>#REF!</v>
      </c>
      <c r="BA1166" s="176" t="e">
        <f>#REF!/1000</f>
        <v>#REF!</v>
      </c>
      <c r="BB1166" s="176" t="e">
        <f>#REF!/1000</f>
        <v>#REF!</v>
      </c>
      <c r="BC1166" s="176" t="e">
        <f>#REF!/1000</f>
        <v>#REF!</v>
      </c>
      <c r="BD1166" s="176" t="e">
        <f>#REF!/1000</f>
        <v>#REF!</v>
      </c>
      <c r="BE1166" s="177" t="e">
        <f>#REF!/1000</f>
        <v>#REF!</v>
      </c>
      <c r="BF1166" s="177" t="e">
        <f>#REF!/1000</f>
        <v>#REF!</v>
      </c>
      <c r="BG1166" s="178" t="e">
        <f t="shared" si="1342"/>
        <v>#REF!</v>
      </c>
    </row>
    <row r="1167" ht="16" customHeight="1" spans="1:59">
      <c r="A1167" s="22">
        <v>1161</v>
      </c>
      <c r="B1167" s="39" t="s">
        <v>7014</v>
      </c>
      <c r="C1167" s="68" t="s">
        <v>7015</v>
      </c>
      <c r="D1167" s="22">
        <v>121</v>
      </c>
      <c r="E1167" s="22">
        <v>20</v>
      </c>
      <c r="F1167" s="144">
        <v>85003</v>
      </c>
      <c r="G1167" s="144" t="s">
        <v>3704</v>
      </c>
      <c r="H1167" s="144" t="s">
        <v>3704</v>
      </c>
      <c r="I1167" s="144" t="s">
        <v>5321</v>
      </c>
      <c r="J1167" s="144" t="s">
        <v>5314</v>
      </c>
      <c r="K1167" s="144">
        <f t="shared" si="1332"/>
        <v>0.15</v>
      </c>
      <c r="L1167" s="157">
        <v>3</v>
      </c>
      <c r="M1167" s="171">
        <v>0.04</v>
      </c>
      <c r="N1167" s="171">
        <v>0.15</v>
      </c>
      <c r="O1167" s="171">
        <v>0.45</v>
      </c>
      <c r="P1167" s="171">
        <v>0.02</v>
      </c>
      <c r="Q1167" s="171"/>
      <c r="R1167" s="171">
        <v>0.01</v>
      </c>
      <c r="S1167" s="171">
        <v>0.25</v>
      </c>
      <c r="T1167" s="171">
        <v>0.08</v>
      </c>
      <c r="U1167" s="171"/>
      <c r="V1167" s="171"/>
      <c r="W1167" s="22">
        <v>20</v>
      </c>
      <c r="X1167" s="29">
        <v>42.815</v>
      </c>
      <c r="Y1167" s="29">
        <v>856.3</v>
      </c>
      <c r="Z1167" s="36">
        <v>136.4</v>
      </c>
      <c r="AA1167" s="36">
        <f t="shared" si="1333"/>
        <v>20</v>
      </c>
      <c r="AB1167" s="29"/>
      <c r="AC1167" s="29" t="e">
        <f t="shared" si="1334"/>
        <v>#REF!</v>
      </c>
      <c r="AD1167" s="29" t="e">
        <f t="shared" si="1335"/>
        <v>#REF!</v>
      </c>
      <c r="AE1167" s="172" t="e">
        <f t="shared" si="1336"/>
        <v>#REF!</v>
      </c>
      <c r="AF1167" s="28"/>
      <c r="AG1167" s="24">
        <v>3</v>
      </c>
      <c r="AH1167" s="173">
        <f t="shared" si="1337"/>
        <v>1</v>
      </c>
      <c r="AI1167" s="173"/>
      <c r="AJ1167" s="173">
        <f t="shared" si="1338"/>
        <v>2</v>
      </c>
      <c r="AK1167" s="134">
        <f t="shared" si="1339"/>
        <v>0.15</v>
      </c>
      <c r="AL1167" s="174">
        <f t="shared" ref="AL1167:AU1167" si="1350">M1167</f>
        <v>0.04</v>
      </c>
      <c r="AM1167" s="174">
        <f t="shared" si="1350"/>
        <v>0.15</v>
      </c>
      <c r="AN1167" s="174">
        <f t="shared" si="1350"/>
        <v>0.45</v>
      </c>
      <c r="AO1167" s="174">
        <f t="shared" si="1350"/>
        <v>0.02</v>
      </c>
      <c r="AP1167" s="174">
        <f t="shared" si="1350"/>
        <v>0</v>
      </c>
      <c r="AQ1167" s="174">
        <f t="shared" si="1350"/>
        <v>0.01</v>
      </c>
      <c r="AR1167" s="174">
        <f t="shared" si="1350"/>
        <v>0.25</v>
      </c>
      <c r="AS1167" s="174">
        <f t="shared" si="1350"/>
        <v>0.08</v>
      </c>
      <c r="AT1167" s="174">
        <f t="shared" si="1350"/>
        <v>0</v>
      </c>
      <c r="AU1167" s="174">
        <f t="shared" si="1350"/>
        <v>0</v>
      </c>
      <c r="AV1167" s="175">
        <f t="shared" si="1341"/>
        <v>1</v>
      </c>
      <c r="AW1167" s="176" t="e">
        <f>#REF!/1000</f>
        <v>#REF!</v>
      </c>
      <c r="AX1167" s="176" t="e">
        <f>#REF!/1000</f>
        <v>#REF!</v>
      </c>
      <c r="AY1167" s="176" t="e">
        <f>#REF!/1000</f>
        <v>#REF!</v>
      </c>
      <c r="AZ1167" s="176" t="e">
        <f>#REF!/1000</f>
        <v>#REF!</v>
      </c>
      <c r="BA1167" s="176" t="e">
        <f>#REF!/1000</f>
        <v>#REF!</v>
      </c>
      <c r="BB1167" s="176" t="e">
        <f>#REF!/1000</f>
        <v>#REF!</v>
      </c>
      <c r="BC1167" s="176" t="e">
        <f>#REF!/1000</f>
        <v>#REF!</v>
      </c>
      <c r="BD1167" s="176" t="e">
        <f>#REF!/1000</f>
        <v>#REF!</v>
      </c>
      <c r="BE1167" s="177" t="e">
        <f>#REF!/1000</f>
        <v>#REF!</v>
      </c>
      <c r="BF1167" s="177" t="e">
        <f>#REF!/1000</f>
        <v>#REF!</v>
      </c>
      <c r="BG1167" s="178" t="e">
        <f t="shared" si="1342"/>
        <v>#REF!</v>
      </c>
    </row>
    <row r="1168" ht="16" customHeight="1" spans="1:59">
      <c r="A1168" s="22">
        <v>1162</v>
      </c>
      <c r="B1168" s="39" t="s">
        <v>1193</v>
      </c>
      <c r="C1168" s="68" t="s">
        <v>1194</v>
      </c>
      <c r="D1168" s="22">
        <v>121</v>
      </c>
      <c r="E1168" s="22">
        <v>20</v>
      </c>
      <c r="F1168" s="144">
        <v>84900</v>
      </c>
      <c r="G1168" s="144" t="s">
        <v>3704</v>
      </c>
      <c r="H1168" s="144" t="s">
        <v>3704</v>
      </c>
      <c r="I1168" s="144" t="s">
        <v>5321</v>
      </c>
      <c r="J1168" s="144" t="s">
        <v>5314</v>
      </c>
      <c r="K1168" s="144">
        <f t="shared" si="1332"/>
        <v>0.3</v>
      </c>
      <c r="L1168" s="157">
        <v>6</v>
      </c>
      <c r="M1168" s="171">
        <v>0.04</v>
      </c>
      <c r="N1168" s="171">
        <v>0.15</v>
      </c>
      <c r="O1168" s="171">
        <v>0.45</v>
      </c>
      <c r="P1168" s="171">
        <v>0.02</v>
      </c>
      <c r="Q1168" s="171"/>
      <c r="R1168" s="171">
        <v>0.01</v>
      </c>
      <c r="S1168" s="171">
        <v>0.25</v>
      </c>
      <c r="T1168" s="171">
        <v>0.08</v>
      </c>
      <c r="U1168" s="171"/>
      <c r="V1168" s="171"/>
      <c r="W1168" s="22">
        <v>20</v>
      </c>
      <c r="X1168" s="29">
        <v>42.815</v>
      </c>
      <c r="Y1168" s="29">
        <v>856.3</v>
      </c>
      <c r="Z1168" s="36">
        <v>136.4</v>
      </c>
      <c r="AA1168" s="36">
        <f t="shared" si="1333"/>
        <v>20</v>
      </c>
      <c r="AB1168" s="29"/>
      <c r="AC1168" s="29" t="e">
        <f t="shared" si="1334"/>
        <v>#REF!</v>
      </c>
      <c r="AD1168" s="29" t="e">
        <f t="shared" si="1335"/>
        <v>#REF!</v>
      </c>
      <c r="AE1168" s="172" t="e">
        <f t="shared" si="1336"/>
        <v>#REF!</v>
      </c>
      <c r="AF1168" s="28"/>
      <c r="AG1168" s="24">
        <v>3</v>
      </c>
      <c r="AH1168" s="173">
        <f t="shared" si="1337"/>
        <v>1</v>
      </c>
      <c r="AI1168" s="173"/>
      <c r="AJ1168" s="173">
        <f t="shared" si="1338"/>
        <v>2</v>
      </c>
      <c r="AK1168" s="134">
        <f t="shared" si="1339"/>
        <v>0.3</v>
      </c>
      <c r="AL1168" s="174">
        <f t="shared" ref="AL1168:AU1168" si="1351">M1168</f>
        <v>0.04</v>
      </c>
      <c r="AM1168" s="174">
        <f t="shared" si="1351"/>
        <v>0.15</v>
      </c>
      <c r="AN1168" s="174">
        <f t="shared" si="1351"/>
        <v>0.45</v>
      </c>
      <c r="AO1168" s="174">
        <f t="shared" si="1351"/>
        <v>0.02</v>
      </c>
      <c r="AP1168" s="174">
        <f t="shared" si="1351"/>
        <v>0</v>
      </c>
      <c r="AQ1168" s="174">
        <f t="shared" si="1351"/>
        <v>0.01</v>
      </c>
      <c r="AR1168" s="174">
        <f t="shared" si="1351"/>
        <v>0.25</v>
      </c>
      <c r="AS1168" s="174">
        <f t="shared" si="1351"/>
        <v>0.08</v>
      </c>
      <c r="AT1168" s="174">
        <f t="shared" si="1351"/>
        <v>0</v>
      </c>
      <c r="AU1168" s="174">
        <f t="shared" si="1351"/>
        <v>0</v>
      </c>
      <c r="AV1168" s="175">
        <f t="shared" si="1341"/>
        <v>1</v>
      </c>
      <c r="AW1168" s="176" t="e">
        <f>#REF!/1000</f>
        <v>#REF!</v>
      </c>
      <c r="AX1168" s="176" t="e">
        <f>#REF!/1000</f>
        <v>#REF!</v>
      </c>
      <c r="AY1168" s="176" t="e">
        <f>#REF!/1000</f>
        <v>#REF!</v>
      </c>
      <c r="AZ1168" s="176" t="e">
        <f>#REF!/1000</f>
        <v>#REF!</v>
      </c>
      <c r="BA1168" s="176" t="e">
        <f>#REF!/1000</f>
        <v>#REF!</v>
      </c>
      <c r="BB1168" s="176" t="e">
        <f>#REF!/1000</f>
        <v>#REF!</v>
      </c>
      <c r="BC1168" s="176" t="e">
        <f>#REF!/1000</f>
        <v>#REF!</v>
      </c>
      <c r="BD1168" s="176" t="e">
        <f>#REF!/1000</f>
        <v>#REF!</v>
      </c>
      <c r="BE1168" s="177" t="e">
        <f>#REF!/1000</f>
        <v>#REF!</v>
      </c>
      <c r="BF1168" s="177" t="e">
        <f>#REF!/1000</f>
        <v>#REF!</v>
      </c>
      <c r="BG1168" s="178" t="e">
        <f t="shared" si="1342"/>
        <v>#REF!</v>
      </c>
    </row>
    <row r="1169" ht="16" customHeight="1" spans="1:59">
      <c r="A1169" s="22">
        <v>1163</v>
      </c>
      <c r="B1169" s="39" t="s">
        <v>7016</v>
      </c>
      <c r="C1169" s="68" t="s">
        <v>7017</v>
      </c>
      <c r="D1169" s="22">
        <v>130</v>
      </c>
      <c r="E1169" s="22">
        <v>1</v>
      </c>
      <c r="F1169" s="144">
        <v>84045</v>
      </c>
      <c r="G1169" s="144" t="s">
        <v>3704</v>
      </c>
      <c r="H1169" s="144" t="s">
        <v>3704</v>
      </c>
      <c r="I1169" s="144" t="s">
        <v>5321</v>
      </c>
      <c r="J1169" s="144" t="s">
        <v>5314</v>
      </c>
      <c r="K1169" s="144">
        <f t="shared" si="1332"/>
        <v>0.3</v>
      </c>
      <c r="L1169" s="157">
        <v>0.3</v>
      </c>
      <c r="M1169" s="171">
        <v>0.5</v>
      </c>
      <c r="N1169" s="171">
        <v>0.0333333333333333</v>
      </c>
      <c r="O1169" s="171"/>
      <c r="P1169" s="171">
        <v>0.233333333333333</v>
      </c>
      <c r="Q1169" s="171"/>
      <c r="R1169" s="171"/>
      <c r="S1169" s="171">
        <v>0.1</v>
      </c>
      <c r="T1169" s="171">
        <v>0.133333333333333</v>
      </c>
      <c r="U1169" s="171"/>
      <c r="V1169" s="171"/>
      <c r="W1169" s="22">
        <v>1</v>
      </c>
      <c r="X1169" s="29">
        <v>42.34</v>
      </c>
      <c r="Y1169" s="29">
        <v>42.34</v>
      </c>
      <c r="Z1169" s="36">
        <v>7.02</v>
      </c>
      <c r="AA1169" s="36">
        <f t="shared" si="1333"/>
        <v>1</v>
      </c>
      <c r="AB1169" s="29"/>
      <c r="AC1169" s="29" t="e">
        <f t="shared" si="1334"/>
        <v>#REF!</v>
      </c>
      <c r="AD1169" s="29" t="e">
        <f t="shared" si="1335"/>
        <v>#REF!</v>
      </c>
      <c r="AE1169" s="172" t="e">
        <f t="shared" si="1336"/>
        <v>#REF!</v>
      </c>
      <c r="AF1169" s="28"/>
      <c r="AG1169" s="24">
        <v>0.3</v>
      </c>
      <c r="AH1169" s="173">
        <f t="shared" si="1337"/>
        <v>0.999999999999999</v>
      </c>
      <c r="AI1169" s="173"/>
      <c r="AJ1169" s="173">
        <f t="shared" si="1338"/>
        <v>-0.699999999999999</v>
      </c>
      <c r="AK1169" s="134">
        <f t="shared" si="1339"/>
        <v>0.3</v>
      </c>
      <c r="AL1169" s="174">
        <f t="shared" ref="AL1169:AU1169" si="1352">M1169</f>
        <v>0.5</v>
      </c>
      <c r="AM1169" s="174">
        <f t="shared" si="1352"/>
        <v>0.0333333333333333</v>
      </c>
      <c r="AN1169" s="174">
        <f t="shared" si="1352"/>
        <v>0</v>
      </c>
      <c r="AO1169" s="174">
        <f t="shared" si="1352"/>
        <v>0.233333333333333</v>
      </c>
      <c r="AP1169" s="174">
        <f t="shared" si="1352"/>
        <v>0</v>
      </c>
      <c r="AQ1169" s="174">
        <f t="shared" si="1352"/>
        <v>0</v>
      </c>
      <c r="AR1169" s="174">
        <f t="shared" si="1352"/>
        <v>0.1</v>
      </c>
      <c r="AS1169" s="174">
        <f t="shared" si="1352"/>
        <v>0.133333333333333</v>
      </c>
      <c r="AT1169" s="174">
        <f t="shared" si="1352"/>
        <v>0</v>
      </c>
      <c r="AU1169" s="174">
        <f t="shared" si="1352"/>
        <v>0</v>
      </c>
      <c r="AV1169" s="175">
        <f t="shared" si="1341"/>
        <v>0.999999999999999</v>
      </c>
      <c r="AW1169" s="176" t="e">
        <f>#REF!/1000</f>
        <v>#REF!</v>
      </c>
      <c r="AX1169" s="176" t="e">
        <f>#REF!/1000</f>
        <v>#REF!</v>
      </c>
      <c r="AY1169" s="176" t="e">
        <f>#REF!/1000</f>
        <v>#REF!</v>
      </c>
      <c r="AZ1169" s="176" t="e">
        <f>#REF!/1000</f>
        <v>#REF!</v>
      </c>
      <c r="BA1169" s="176" t="e">
        <f>#REF!/1000</f>
        <v>#REF!</v>
      </c>
      <c r="BB1169" s="176" t="e">
        <f>#REF!/1000</f>
        <v>#REF!</v>
      </c>
      <c r="BC1169" s="176" t="e">
        <f>#REF!/1000</f>
        <v>#REF!</v>
      </c>
      <c r="BD1169" s="176" t="e">
        <f>#REF!/1000</f>
        <v>#REF!</v>
      </c>
      <c r="BE1169" s="177" t="e">
        <f>#REF!/1000</f>
        <v>#REF!</v>
      </c>
      <c r="BF1169" s="177" t="e">
        <f>#REF!/1000</f>
        <v>#REF!</v>
      </c>
      <c r="BG1169" s="178" t="e">
        <f t="shared" si="1342"/>
        <v>#REF!</v>
      </c>
    </row>
    <row r="1170" ht="16" customHeight="1" spans="1:59">
      <c r="A1170" s="22">
        <v>1164</v>
      </c>
      <c r="B1170" s="39" t="s">
        <v>1341</v>
      </c>
      <c r="C1170" s="68" t="s">
        <v>1342</v>
      </c>
      <c r="D1170" s="22">
        <v>130</v>
      </c>
      <c r="E1170" s="22">
        <v>1</v>
      </c>
      <c r="F1170" s="144">
        <v>84055</v>
      </c>
      <c r="G1170" s="144" t="s">
        <v>3704</v>
      </c>
      <c r="H1170" s="144" t="s">
        <v>3704</v>
      </c>
      <c r="I1170" s="144" t="s">
        <v>5321</v>
      </c>
      <c r="J1170" s="144" t="s">
        <v>5314</v>
      </c>
      <c r="K1170" s="144">
        <f t="shared" si="1332"/>
        <v>3</v>
      </c>
      <c r="L1170" s="157">
        <v>3</v>
      </c>
      <c r="M1170" s="171">
        <v>0.04</v>
      </c>
      <c r="N1170" s="171">
        <v>0.15</v>
      </c>
      <c r="O1170" s="171">
        <v>0.45</v>
      </c>
      <c r="P1170" s="171">
        <v>0.02</v>
      </c>
      <c r="Q1170" s="171"/>
      <c r="R1170" s="171">
        <v>0.01</v>
      </c>
      <c r="S1170" s="171">
        <v>0.25</v>
      </c>
      <c r="T1170" s="171">
        <v>0.08</v>
      </c>
      <c r="U1170" s="171"/>
      <c r="V1170" s="171"/>
      <c r="W1170" s="22">
        <v>1</v>
      </c>
      <c r="X1170" s="29">
        <v>41.01</v>
      </c>
      <c r="Y1170" s="29">
        <v>41.01</v>
      </c>
      <c r="Z1170" s="36">
        <v>6.87</v>
      </c>
      <c r="AA1170" s="36">
        <f t="shared" si="1333"/>
        <v>1</v>
      </c>
      <c r="AB1170" s="29"/>
      <c r="AC1170" s="29" t="e">
        <f t="shared" si="1334"/>
        <v>#REF!</v>
      </c>
      <c r="AD1170" s="29" t="e">
        <f t="shared" si="1335"/>
        <v>#REF!</v>
      </c>
      <c r="AE1170" s="172" t="e">
        <f t="shared" si="1336"/>
        <v>#REF!</v>
      </c>
      <c r="AF1170" s="28"/>
      <c r="AG1170" s="24">
        <v>3</v>
      </c>
      <c r="AH1170" s="173">
        <f t="shared" si="1337"/>
        <v>1</v>
      </c>
      <c r="AI1170" s="173"/>
      <c r="AJ1170" s="173">
        <f t="shared" si="1338"/>
        <v>2</v>
      </c>
      <c r="AK1170" s="134">
        <f t="shared" si="1339"/>
        <v>3</v>
      </c>
      <c r="AL1170" s="174">
        <f t="shared" ref="AL1170:AU1170" si="1353">M1170</f>
        <v>0.04</v>
      </c>
      <c r="AM1170" s="174">
        <f t="shared" si="1353"/>
        <v>0.15</v>
      </c>
      <c r="AN1170" s="174">
        <f t="shared" si="1353"/>
        <v>0.45</v>
      </c>
      <c r="AO1170" s="174">
        <f t="shared" si="1353"/>
        <v>0.02</v>
      </c>
      <c r="AP1170" s="174">
        <f t="shared" si="1353"/>
        <v>0</v>
      </c>
      <c r="AQ1170" s="174">
        <f t="shared" si="1353"/>
        <v>0.01</v>
      </c>
      <c r="AR1170" s="174">
        <f t="shared" si="1353"/>
        <v>0.25</v>
      </c>
      <c r="AS1170" s="174">
        <f t="shared" si="1353"/>
        <v>0.08</v>
      </c>
      <c r="AT1170" s="174">
        <f t="shared" si="1353"/>
        <v>0</v>
      </c>
      <c r="AU1170" s="174">
        <f t="shared" si="1353"/>
        <v>0</v>
      </c>
      <c r="AV1170" s="175">
        <f t="shared" si="1341"/>
        <v>1</v>
      </c>
      <c r="AW1170" s="176" t="e">
        <f>#REF!/1000</f>
        <v>#REF!</v>
      </c>
      <c r="AX1170" s="176" t="e">
        <f>#REF!/1000</f>
        <v>#REF!</v>
      </c>
      <c r="AY1170" s="176" t="e">
        <f>#REF!/1000</f>
        <v>#REF!</v>
      </c>
      <c r="AZ1170" s="176" t="e">
        <f>#REF!/1000</f>
        <v>#REF!</v>
      </c>
      <c r="BA1170" s="176" t="e">
        <f>#REF!/1000</f>
        <v>#REF!</v>
      </c>
      <c r="BB1170" s="176" t="e">
        <f>#REF!/1000</f>
        <v>#REF!</v>
      </c>
      <c r="BC1170" s="176" t="e">
        <f>#REF!/1000</f>
        <v>#REF!</v>
      </c>
      <c r="BD1170" s="176" t="e">
        <f>#REF!/1000</f>
        <v>#REF!</v>
      </c>
      <c r="BE1170" s="177" t="e">
        <f>#REF!/1000</f>
        <v>#REF!</v>
      </c>
      <c r="BF1170" s="177" t="e">
        <f>#REF!/1000</f>
        <v>#REF!</v>
      </c>
      <c r="BG1170" s="178" t="e">
        <f t="shared" si="1342"/>
        <v>#REF!</v>
      </c>
    </row>
    <row r="1171" ht="16" customHeight="1" spans="1:59">
      <c r="A1171" s="22">
        <v>1165</v>
      </c>
      <c r="B1171" s="39" t="s">
        <v>2247</v>
      </c>
      <c r="C1171" s="68" t="s">
        <v>2248</v>
      </c>
      <c r="D1171" s="22">
        <v>130</v>
      </c>
      <c r="E1171" s="22">
        <v>1</v>
      </c>
      <c r="F1171" s="144">
        <v>84069</v>
      </c>
      <c r="G1171" s="144" t="s">
        <v>3704</v>
      </c>
      <c r="H1171" s="144" t="s">
        <v>3704</v>
      </c>
      <c r="I1171" s="144" t="s">
        <v>5321</v>
      </c>
      <c r="J1171" s="144" t="s">
        <v>5314</v>
      </c>
      <c r="K1171" s="144">
        <f t="shared" si="1332"/>
        <v>3</v>
      </c>
      <c r="L1171" s="157">
        <v>3</v>
      </c>
      <c r="M1171" s="171">
        <v>0.04</v>
      </c>
      <c r="N1171" s="171">
        <v>0.15</v>
      </c>
      <c r="O1171" s="171">
        <v>0.45</v>
      </c>
      <c r="P1171" s="171">
        <v>0.02</v>
      </c>
      <c r="Q1171" s="171"/>
      <c r="R1171" s="171">
        <v>0.01</v>
      </c>
      <c r="S1171" s="171">
        <v>0.25</v>
      </c>
      <c r="T1171" s="171">
        <v>0.08</v>
      </c>
      <c r="U1171" s="171"/>
      <c r="V1171" s="171"/>
      <c r="W1171" s="22">
        <v>1</v>
      </c>
      <c r="X1171" s="29">
        <v>40.21</v>
      </c>
      <c r="Y1171" s="29">
        <v>40.21</v>
      </c>
      <c r="Z1171" s="36">
        <v>6.67</v>
      </c>
      <c r="AA1171" s="36">
        <f t="shared" si="1333"/>
        <v>1</v>
      </c>
      <c r="AB1171" s="29"/>
      <c r="AC1171" s="29" t="e">
        <f t="shared" si="1334"/>
        <v>#REF!</v>
      </c>
      <c r="AD1171" s="29" t="e">
        <f t="shared" si="1335"/>
        <v>#REF!</v>
      </c>
      <c r="AE1171" s="172" t="e">
        <f t="shared" si="1336"/>
        <v>#REF!</v>
      </c>
      <c r="AF1171" s="28"/>
      <c r="AG1171" s="24">
        <v>3</v>
      </c>
      <c r="AH1171" s="173">
        <f t="shared" si="1337"/>
        <v>1</v>
      </c>
      <c r="AI1171" s="173"/>
      <c r="AJ1171" s="173">
        <f t="shared" si="1338"/>
        <v>2</v>
      </c>
      <c r="AK1171" s="134">
        <f t="shared" si="1339"/>
        <v>3</v>
      </c>
      <c r="AL1171" s="174">
        <f t="shared" ref="AL1171:AU1171" si="1354">M1171</f>
        <v>0.04</v>
      </c>
      <c r="AM1171" s="174">
        <f t="shared" si="1354"/>
        <v>0.15</v>
      </c>
      <c r="AN1171" s="174">
        <f t="shared" si="1354"/>
        <v>0.45</v>
      </c>
      <c r="AO1171" s="174">
        <f t="shared" si="1354"/>
        <v>0.02</v>
      </c>
      <c r="AP1171" s="174">
        <f t="shared" si="1354"/>
        <v>0</v>
      </c>
      <c r="AQ1171" s="174">
        <f t="shared" si="1354"/>
        <v>0.01</v>
      </c>
      <c r="AR1171" s="174">
        <f t="shared" si="1354"/>
        <v>0.25</v>
      </c>
      <c r="AS1171" s="174">
        <f t="shared" si="1354"/>
        <v>0.08</v>
      </c>
      <c r="AT1171" s="174">
        <f t="shared" si="1354"/>
        <v>0</v>
      </c>
      <c r="AU1171" s="174">
        <f t="shared" si="1354"/>
        <v>0</v>
      </c>
      <c r="AV1171" s="175">
        <f t="shared" si="1341"/>
        <v>1</v>
      </c>
      <c r="AW1171" s="176" t="e">
        <f>#REF!/1000</f>
        <v>#REF!</v>
      </c>
      <c r="AX1171" s="176" t="e">
        <f>#REF!/1000</f>
        <v>#REF!</v>
      </c>
      <c r="AY1171" s="176" t="e">
        <f>#REF!/1000</f>
        <v>#REF!</v>
      </c>
      <c r="AZ1171" s="176" t="e">
        <f>#REF!/1000</f>
        <v>#REF!</v>
      </c>
      <c r="BA1171" s="176" t="e">
        <f>#REF!/1000</f>
        <v>#REF!</v>
      </c>
      <c r="BB1171" s="176" t="e">
        <f>#REF!/1000</f>
        <v>#REF!</v>
      </c>
      <c r="BC1171" s="176" t="e">
        <f>#REF!/1000</f>
        <v>#REF!</v>
      </c>
      <c r="BD1171" s="176" t="e">
        <f>#REF!/1000</f>
        <v>#REF!</v>
      </c>
      <c r="BE1171" s="177" t="e">
        <f>#REF!/1000</f>
        <v>#REF!</v>
      </c>
      <c r="BF1171" s="177" t="e">
        <f>#REF!/1000</f>
        <v>#REF!</v>
      </c>
      <c r="BG1171" s="178" t="e">
        <f t="shared" si="1342"/>
        <v>#REF!</v>
      </c>
    </row>
    <row r="1172" ht="16" customHeight="1" spans="1:59">
      <c r="A1172" s="22">
        <v>1166</v>
      </c>
      <c r="B1172" s="39" t="s">
        <v>1664</v>
      </c>
      <c r="C1172" s="68" t="s">
        <v>1665</v>
      </c>
      <c r="D1172" s="22">
        <v>121</v>
      </c>
      <c r="E1172" s="22">
        <v>20</v>
      </c>
      <c r="F1172" s="144">
        <v>84935</v>
      </c>
      <c r="G1172" s="144" t="s">
        <v>3704</v>
      </c>
      <c r="H1172" s="144" t="s">
        <v>3704</v>
      </c>
      <c r="I1172" s="144" t="s">
        <v>5321</v>
      </c>
      <c r="J1172" s="144" t="s">
        <v>5314</v>
      </c>
      <c r="K1172" s="144">
        <f t="shared" si="1332"/>
        <v>0.05</v>
      </c>
      <c r="L1172" s="157">
        <v>1</v>
      </c>
      <c r="M1172" s="171"/>
      <c r="N1172" s="171">
        <v>0.4</v>
      </c>
      <c r="O1172" s="171">
        <v>0.566666666666667</v>
      </c>
      <c r="P1172" s="171"/>
      <c r="Q1172" s="171"/>
      <c r="R1172" s="171"/>
      <c r="S1172" s="171">
        <v>0.0333333333333333</v>
      </c>
      <c r="T1172" s="171"/>
      <c r="U1172" s="171"/>
      <c r="V1172" s="171"/>
      <c r="W1172" s="22">
        <v>20</v>
      </c>
      <c r="X1172" s="29">
        <v>37.785</v>
      </c>
      <c r="Y1172" s="29">
        <v>755.7</v>
      </c>
      <c r="Z1172" s="36">
        <v>117</v>
      </c>
      <c r="AA1172" s="36">
        <f t="shared" si="1333"/>
        <v>20</v>
      </c>
      <c r="AB1172" s="29"/>
      <c r="AC1172" s="29" t="e">
        <f t="shared" si="1334"/>
        <v>#REF!</v>
      </c>
      <c r="AD1172" s="29" t="e">
        <f t="shared" si="1335"/>
        <v>#REF!</v>
      </c>
      <c r="AE1172" s="172" t="e">
        <f t="shared" si="1336"/>
        <v>#REF!</v>
      </c>
      <c r="AF1172" s="28"/>
      <c r="AG1172" s="24">
        <v>0.3</v>
      </c>
      <c r="AH1172" s="173">
        <f t="shared" si="1337"/>
        <v>1</v>
      </c>
      <c r="AI1172" s="173"/>
      <c r="AJ1172" s="173">
        <f t="shared" si="1338"/>
        <v>-0.7</v>
      </c>
      <c r="AK1172" s="134">
        <f t="shared" si="1339"/>
        <v>0.05</v>
      </c>
      <c r="AL1172" s="174">
        <f t="shared" ref="AL1172:AU1172" si="1355">M1172</f>
        <v>0</v>
      </c>
      <c r="AM1172" s="174">
        <f t="shared" si="1355"/>
        <v>0.4</v>
      </c>
      <c r="AN1172" s="174">
        <f t="shared" si="1355"/>
        <v>0.566666666666667</v>
      </c>
      <c r="AO1172" s="174">
        <f t="shared" si="1355"/>
        <v>0</v>
      </c>
      <c r="AP1172" s="174">
        <f t="shared" si="1355"/>
        <v>0</v>
      </c>
      <c r="AQ1172" s="174">
        <f t="shared" si="1355"/>
        <v>0</v>
      </c>
      <c r="AR1172" s="174">
        <f t="shared" si="1355"/>
        <v>0.0333333333333333</v>
      </c>
      <c r="AS1172" s="174">
        <f t="shared" si="1355"/>
        <v>0</v>
      </c>
      <c r="AT1172" s="174">
        <f t="shared" si="1355"/>
        <v>0</v>
      </c>
      <c r="AU1172" s="174">
        <f t="shared" si="1355"/>
        <v>0</v>
      </c>
      <c r="AV1172" s="175">
        <f t="shared" si="1341"/>
        <v>1</v>
      </c>
      <c r="AW1172" s="176" t="e">
        <f>#REF!/1000</f>
        <v>#REF!</v>
      </c>
      <c r="AX1172" s="176" t="e">
        <f>#REF!/1000</f>
        <v>#REF!</v>
      </c>
      <c r="AY1172" s="176" t="e">
        <f>#REF!/1000</f>
        <v>#REF!</v>
      </c>
      <c r="AZ1172" s="176" t="e">
        <f>#REF!/1000</f>
        <v>#REF!</v>
      </c>
      <c r="BA1172" s="176" t="e">
        <f>#REF!/1000</f>
        <v>#REF!</v>
      </c>
      <c r="BB1172" s="176" t="e">
        <f>#REF!/1000</f>
        <v>#REF!</v>
      </c>
      <c r="BC1172" s="176" t="e">
        <f>#REF!/1000</f>
        <v>#REF!</v>
      </c>
      <c r="BD1172" s="176" t="e">
        <f>#REF!/1000</f>
        <v>#REF!</v>
      </c>
      <c r="BE1172" s="177" t="e">
        <f>#REF!/1000</f>
        <v>#REF!</v>
      </c>
      <c r="BF1172" s="177" t="e">
        <f>#REF!/1000</f>
        <v>#REF!</v>
      </c>
      <c r="BG1172" s="178" t="e">
        <f t="shared" si="1342"/>
        <v>#REF!</v>
      </c>
    </row>
    <row r="1173" ht="16" customHeight="1" spans="1:59">
      <c r="A1173" s="22">
        <v>1167</v>
      </c>
      <c r="B1173" s="39" t="s">
        <v>1750</v>
      </c>
      <c r="C1173" s="68" t="s">
        <v>1751</v>
      </c>
      <c r="D1173" s="22">
        <v>130</v>
      </c>
      <c r="E1173" s="22">
        <v>2</v>
      </c>
      <c r="F1173" s="144">
        <v>84138</v>
      </c>
      <c r="G1173" s="144" t="s">
        <v>3704</v>
      </c>
      <c r="H1173" s="144" t="s">
        <v>3704</v>
      </c>
      <c r="I1173" s="144" t="s">
        <v>5321</v>
      </c>
      <c r="J1173" s="144" t="s">
        <v>5314</v>
      </c>
      <c r="K1173" s="144">
        <f t="shared" si="1332"/>
        <v>0.03</v>
      </c>
      <c r="L1173" s="157">
        <v>0.06</v>
      </c>
      <c r="M1173" s="171"/>
      <c r="N1173" s="171">
        <v>0.1</v>
      </c>
      <c r="O1173" s="171">
        <v>0.1</v>
      </c>
      <c r="P1173" s="171"/>
      <c r="Q1173" s="171"/>
      <c r="R1173" s="171">
        <v>0.8</v>
      </c>
      <c r="S1173" s="171"/>
      <c r="T1173" s="171"/>
      <c r="U1173" s="171"/>
      <c r="V1173" s="171"/>
      <c r="W1173" s="22">
        <v>2</v>
      </c>
      <c r="X1173" s="29">
        <v>37.455</v>
      </c>
      <c r="Y1173" s="29">
        <v>74.91</v>
      </c>
      <c r="Z1173" s="36">
        <v>11.7</v>
      </c>
      <c r="AA1173" s="36">
        <f t="shared" si="1333"/>
        <v>2</v>
      </c>
      <c r="AB1173" s="29"/>
      <c r="AC1173" s="29" t="e">
        <f t="shared" si="1334"/>
        <v>#REF!</v>
      </c>
      <c r="AD1173" s="29" t="e">
        <f t="shared" si="1335"/>
        <v>#REF!</v>
      </c>
      <c r="AE1173" s="172" t="e">
        <f t="shared" si="1336"/>
        <v>#REF!</v>
      </c>
      <c r="AF1173" s="28"/>
      <c r="AG1173" s="24">
        <v>0.1</v>
      </c>
      <c r="AH1173" s="173">
        <f t="shared" si="1337"/>
        <v>1</v>
      </c>
      <c r="AI1173" s="173"/>
      <c r="AJ1173" s="173">
        <f t="shared" si="1338"/>
        <v>-0.9</v>
      </c>
      <c r="AK1173" s="134">
        <f t="shared" si="1339"/>
        <v>0.03</v>
      </c>
      <c r="AL1173" s="174">
        <f t="shared" ref="AL1173:AU1173" si="1356">M1173</f>
        <v>0</v>
      </c>
      <c r="AM1173" s="174">
        <f t="shared" si="1356"/>
        <v>0.1</v>
      </c>
      <c r="AN1173" s="174">
        <f t="shared" si="1356"/>
        <v>0.1</v>
      </c>
      <c r="AO1173" s="174">
        <f t="shared" si="1356"/>
        <v>0</v>
      </c>
      <c r="AP1173" s="174">
        <f t="shared" si="1356"/>
        <v>0</v>
      </c>
      <c r="AQ1173" s="174">
        <f t="shared" si="1356"/>
        <v>0.8</v>
      </c>
      <c r="AR1173" s="174">
        <f t="shared" si="1356"/>
        <v>0</v>
      </c>
      <c r="AS1173" s="174">
        <f t="shared" si="1356"/>
        <v>0</v>
      </c>
      <c r="AT1173" s="174">
        <f t="shared" si="1356"/>
        <v>0</v>
      </c>
      <c r="AU1173" s="174">
        <f t="shared" si="1356"/>
        <v>0</v>
      </c>
      <c r="AV1173" s="175">
        <f t="shared" si="1341"/>
        <v>1</v>
      </c>
      <c r="AW1173" s="176" t="e">
        <f>#REF!/1000</f>
        <v>#REF!</v>
      </c>
      <c r="AX1173" s="176" t="e">
        <f>#REF!/1000</f>
        <v>#REF!</v>
      </c>
      <c r="AY1173" s="176" t="e">
        <f>#REF!/1000</f>
        <v>#REF!</v>
      </c>
      <c r="AZ1173" s="176" t="e">
        <f>#REF!/1000</f>
        <v>#REF!</v>
      </c>
      <c r="BA1173" s="176" t="e">
        <f>#REF!/1000</f>
        <v>#REF!</v>
      </c>
      <c r="BB1173" s="176" t="e">
        <f>#REF!/1000</f>
        <v>#REF!</v>
      </c>
      <c r="BC1173" s="176" t="e">
        <f>#REF!/1000</f>
        <v>#REF!</v>
      </c>
      <c r="BD1173" s="176" t="e">
        <f>#REF!/1000</f>
        <v>#REF!</v>
      </c>
      <c r="BE1173" s="177" t="e">
        <f>#REF!/1000</f>
        <v>#REF!</v>
      </c>
      <c r="BF1173" s="177" t="e">
        <f>#REF!/1000</f>
        <v>#REF!</v>
      </c>
      <c r="BG1173" s="178" t="e">
        <f t="shared" si="1342"/>
        <v>#REF!</v>
      </c>
    </row>
    <row r="1174" ht="16" customHeight="1" spans="1:59">
      <c r="A1174" s="22">
        <v>1168</v>
      </c>
      <c r="B1174" s="39" t="s">
        <v>2245</v>
      </c>
      <c r="C1174" s="68" t="s">
        <v>2246</v>
      </c>
      <c r="D1174" s="22">
        <v>130</v>
      </c>
      <c r="E1174" s="22">
        <v>1</v>
      </c>
      <c r="F1174" s="144">
        <v>84067</v>
      </c>
      <c r="G1174" s="144" t="s">
        <v>3704</v>
      </c>
      <c r="H1174" s="144" t="s">
        <v>3704</v>
      </c>
      <c r="I1174" s="144" t="s">
        <v>5321</v>
      </c>
      <c r="J1174" s="144" t="s">
        <v>5314</v>
      </c>
      <c r="K1174" s="144">
        <f t="shared" si="1332"/>
        <v>3</v>
      </c>
      <c r="L1174" s="157">
        <v>3</v>
      </c>
      <c r="M1174" s="171">
        <v>0.04</v>
      </c>
      <c r="N1174" s="171">
        <v>0.15</v>
      </c>
      <c r="O1174" s="171">
        <v>0.45</v>
      </c>
      <c r="P1174" s="171">
        <v>0.02</v>
      </c>
      <c r="Q1174" s="171"/>
      <c r="R1174" s="171">
        <v>0.01</v>
      </c>
      <c r="S1174" s="171">
        <v>0.25</v>
      </c>
      <c r="T1174" s="171">
        <v>0.08</v>
      </c>
      <c r="U1174" s="171"/>
      <c r="V1174" s="171"/>
      <c r="W1174" s="22">
        <v>1</v>
      </c>
      <c r="X1174" s="29">
        <v>37.06</v>
      </c>
      <c r="Y1174" s="29">
        <v>37.06</v>
      </c>
      <c r="Z1174" s="36">
        <v>5.85</v>
      </c>
      <c r="AA1174" s="36">
        <f t="shared" si="1333"/>
        <v>1</v>
      </c>
      <c r="AB1174" s="29"/>
      <c r="AC1174" s="29" t="e">
        <f t="shared" si="1334"/>
        <v>#REF!</v>
      </c>
      <c r="AD1174" s="29" t="e">
        <f t="shared" si="1335"/>
        <v>#REF!</v>
      </c>
      <c r="AE1174" s="172" t="e">
        <f t="shared" si="1336"/>
        <v>#REF!</v>
      </c>
      <c r="AF1174" s="28"/>
      <c r="AG1174" s="24">
        <v>3</v>
      </c>
      <c r="AH1174" s="173">
        <f t="shared" si="1337"/>
        <v>1</v>
      </c>
      <c r="AI1174" s="173"/>
      <c r="AJ1174" s="173">
        <f t="shared" si="1338"/>
        <v>2</v>
      </c>
      <c r="AK1174" s="134">
        <f t="shared" si="1339"/>
        <v>3</v>
      </c>
      <c r="AL1174" s="174">
        <f t="shared" ref="AL1174:AU1174" si="1357">M1174</f>
        <v>0.04</v>
      </c>
      <c r="AM1174" s="174">
        <f t="shared" si="1357"/>
        <v>0.15</v>
      </c>
      <c r="AN1174" s="174">
        <f t="shared" si="1357"/>
        <v>0.45</v>
      </c>
      <c r="AO1174" s="174">
        <f t="shared" si="1357"/>
        <v>0.02</v>
      </c>
      <c r="AP1174" s="174">
        <f t="shared" si="1357"/>
        <v>0</v>
      </c>
      <c r="AQ1174" s="174">
        <f t="shared" si="1357"/>
        <v>0.01</v>
      </c>
      <c r="AR1174" s="174">
        <f t="shared" si="1357"/>
        <v>0.25</v>
      </c>
      <c r="AS1174" s="174">
        <f t="shared" si="1357"/>
        <v>0.08</v>
      </c>
      <c r="AT1174" s="174">
        <f t="shared" si="1357"/>
        <v>0</v>
      </c>
      <c r="AU1174" s="174">
        <f t="shared" si="1357"/>
        <v>0</v>
      </c>
      <c r="AV1174" s="175">
        <f t="shared" si="1341"/>
        <v>1</v>
      </c>
      <c r="AW1174" s="176" t="e">
        <f>#REF!/1000</f>
        <v>#REF!</v>
      </c>
      <c r="AX1174" s="176" t="e">
        <f>#REF!/1000</f>
        <v>#REF!</v>
      </c>
      <c r="AY1174" s="176" t="e">
        <f>#REF!/1000</f>
        <v>#REF!</v>
      </c>
      <c r="AZ1174" s="176" t="e">
        <f>#REF!/1000</f>
        <v>#REF!</v>
      </c>
      <c r="BA1174" s="176" t="e">
        <f>#REF!/1000</f>
        <v>#REF!</v>
      </c>
      <c r="BB1174" s="176" t="e">
        <f>#REF!/1000</f>
        <v>#REF!</v>
      </c>
      <c r="BC1174" s="176" t="e">
        <f>#REF!/1000</f>
        <v>#REF!</v>
      </c>
      <c r="BD1174" s="176" t="e">
        <f>#REF!/1000</f>
        <v>#REF!</v>
      </c>
      <c r="BE1174" s="177" t="e">
        <f>#REF!/1000</f>
        <v>#REF!</v>
      </c>
      <c r="BF1174" s="177" t="e">
        <f>#REF!/1000</f>
        <v>#REF!</v>
      </c>
      <c r="BG1174" s="178" t="e">
        <f t="shared" si="1342"/>
        <v>#REF!</v>
      </c>
    </row>
    <row r="1175" ht="16" customHeight="1" spans="1:59">
      <c r="A1175" s="22">
        <v>1169</v>
      </c>
      <c r="B1175" s="39" t="s">
        <v>1349</v>
      </c>
      <c r="C1175" s="68" t="s">
        <v>1350</v>
      </c>
      <c r="D1175" s="22">
        <v>130</v>
      </c>
      <c r="E1175" s="22">
        <v>3</v>
      </c>
      <c r="F1175" s="144">
        <v>83987</v>
      </c>
      <c r="G1175" s="144" t="s">
        <v>3704</v>
      </c>
      <c r="H1175" s="144" t="s">
        <v>3704</v>
      </c>
      <c r="I1175" s="144" t="s">
        <v>5321</v>
      </c>
      <c r="J1175" s="144" t="s">
        <v>5314</v>
      </c>
      <c r="K1175" s="144">
        <f t="shared" si="1332"/>
        <v>0.1</v>
      </c>
      <c r="L1175" s="157">
        <v>0.3</v>
      </c>
      <c r="M1175" s="171"/>
      <c r="N1175" s="171">
        <v>0.4</v>
      </c>
      <c r="O1175" s="171">
        <v>0.566666666666667</v>
      </c>
      <c r="P1175" s="171"/>
      <c r="Q1175" s="171"/>
      <c r="R1175" s="171"/>
      <c r="S1175" s="171">
        <v>0.0333333333333333</v>
      </c>
      <c r="T1175" s="171"/>
      <c r="U1175" s="171"/>
      <c r="V1175" s="171"/>
      <c r="W1175" s="22">
        <v>3</v>
      </c>
      <c r="X1175" s="29">
        <v>35.8133333333333</v>
      </c>
      <c r="Y1175" s="29">
        <v>107.44</v>
      </c>
      <c r="Z1175" s="36">
        <v>17.97</v>
      </c>
      <c r="AA1175" s="36">
        <f t="shared" si="1333"/>
        <v>3</v>
      </c>
      <c r="AB1175" s="29"/>
      <c r="AC1175" s="29" t="e">
        <f t="shared" si="1334"/>
        <v>#REF!</v>
      </c>
      <c r="AD1175" s="29" t="e">
        <f t="shared" si="1335"/>
        <v>#REF!</v>
      </c>
      <c r="AE1175" s="172" t="e">
        <f t="shared" si="1336"/>
        <v>#REF!</v>
      </c>
      <c r="AF1175" s="28"/>
      <c r="AG1175" s="24">
        <v>0.3</v>
      </c>
      <c r="AH1175" s="173">
        <f t="shared" si="1337"/>
        <v>1</v>
      </c>
      <c r="AI1175" s="173"/>
      <c r="AJ1175" s="173">
        <f t="shared" si="1338"/>
        <v>-0.7</v>
      </c>
      <c r="AK1175" s="134">
        <f t="shared" si="1339"/>
        <v>0.1</v>
      </c>
      <c r="AL1175" s="174">
        <f t="shared" ref="AL1175:AU1175" si="1358">M1175</f>
        <v>0</v>
      </c>
      <c r="AM1175" s="174">
        <f t="shared" si="1358"/>
        <v>0.4</v>
      </c>
      <c r="AN1175" s="174">
        <f t="shared" si="1358"/>
        <v>0.566666666666667</v>
      </c>
      <c r="AO1175" s="174">
        <f t="shared" si="1358"/>
        <v>0</v>
      </c>
      <c r="AP1175" s="174">
        <f t="shared" si="1358"/>
        <v>0</v>
      </c>
      <c r="AQ1175" s="174">
        <f t="shared" si="1358"/>
        <v>0</v>
      </c>
      <c r="AR1175" s="174">
        <f t="shared" si="1358"/>
        <v>0.0333333333333333</v>
      </c>
      <c r="AS1175" s="174">
        <f t="shared" si="1358"/>
        <v>0</v>
      </c>
      <c r="AT1175" s="174">
        <f t="shared" si="1358"/>
        <v>0</v>
      </c>
      <c r="AU1175" s="174">
        <f t="shared" si="1358"/>
        <v>0</v>
      </c>
      <c r="AV1175" s="175">
        <f t="shared" si="1341"/>
        <v>1</v>
      </c>
      <c r="AW1175" s="176" t="e">
        <f>#REF!/1000</f>
        <v>#REF!</v>
      </c>
      <c r="AX1175" s="176" t="e">
        <f>#REF!/1000</f>
        <v>#REF!</v>
      </c>
      <c r="AY1175" s="176" t="e">
        <f>#REF!/1000</f>
        <v>#REF!</v>
      </c>
      <c r="AZ1175" s="176" t="e">
        <f>#REF!/1000</f>
        <v>#REF!</v>
      </c>
      <c r="BA1175" s="176" t="e">
        <f>#REF!/1000</f>
        <v>#REF!</v>
      </c>
      <c r="BB1175" s="176" t="e">
        <f>#REF!/1000</f>
        <v>#REF!</v>
      </c>
      <c r="BC1175" s="176" t="e">
        <f>#REF!/1000</f>
        <v>#REF!</v>
      </c>
      <c r="BD1175" s="176" t="e">
        <f>#REF!/1000</f>
        <v>#REF!</v>
      </c>
      <c r="BE1175" s="177" t="e">
        <f>#REF!/1000</f>
        <v>#REF!</v>
      </c>
      <c r="BF1175" s="177" t="e">
        <f>#REF!/1000</f>
        <v>#REF!</v>
      </c>
      <c r="BG1175" s="178" t="e">
        <f t="shared" si="1342"/>
        <v>#REF!</v>
      </c>
    </row>
    <row r="1176" ht="16" customHeight="1" spans="1:59">
      <c r="A1176" s="22">
        <v>1170</v>
      </c>
      <c r="B1176" s="39" t="s">
        <v>945</v>
      </c>
      <c r="C1176" s="68" t="s">
        <v>946</v>
      </c>
      <c r="D1176" s="22">
        <v>178</v>
      </c>
      <c r="E1176" s="22">
        <v>12</v>
      </c>
      <c r="F1176" s="144">
        <v>85045</v>
      </c>
      <c r="G1176" s="144" t="s">
        <v>3704</v>
      </c>
      <c r="H1176" s="144" t="s">
        <v>3704</v>
      </c>
      <c r="I1176" s="144" t="s">
        <v>5321</v>
      </c>
      <c r="J1176" s="144" t="s">
        <v>5314</v>
      </c>
      <c r="K1176" s="144">
        <f t="shared" si="1332"/>
        <v>0.002</v>
      </c>
      <c r="L1176" s="157">
        <v>0.024</v>
      </c>
      <c r="M1176" s="171"/>
      <c r="N1176" s="171">
        <v>0.4</v>
      </c>
      <c r="O1176" s="171">
        <v>0.566666666666667</v>
      </c>
      <c r="P1176" s="171"/>
      <c r="Q1176" s="171"/>
      <c r="R1176" s="171"/>
      <c r="S1176" s="171">
        <v>0.0333333333333333</v>
      </c>
      <c r="T1176" s="171"/>
      <c r="U1176" s="171"/>
      <c r="V1176" s="171"/>
      <c r="W1176" s="22">
        <v>12</v>
      </c>
      <c r="X1176" s="29">
        <v>34.2225</v>
      </c>
      <c r="Y1176" s="29">
        <v>410.67</v>
      </c>
      <c r="Z1176" s="36">
        <v>70.2</v>
      </c>
      <c r="AA1176" s="36">
        <f t="shared" si="1333"/>
        <v>12</v>
      </c>
      <c r="AB1176" s="29"/>
      <c r="AC1176" s="29" t="e">
        <f t="shared" si="1334"/>
        <v>#REF!</v>
      </c>
      <c r="AD1176" s="29" t="e">
        <f t="shared" si="1335"/>
        <v>#REF!</v>
      </c>
      <c r="AE1176" s="172" t="e">
        <f t="shared" si="1336"/>
        <v>#REF!</v>
      </c>
      <c r="AF1176" s="28"/>
      <c r="AG1176" s="24">
        <v>0.3</v>
      </c>
      <c r="AH1176" s="173">
        <f t="shared" si="1337"/>
        <v>1</v>
      </c>
      <c r="AI1176" s="173"/>
      <c r="AJ1176" s="173">
        <f t="shared" si="1338"/>
        <v>-0.7</v>
      </c>
      <c r="AK1176" s="134">
        <f t="shared" si="1339"/>
        <v>0.002</v>
      </c>
      <c r="AL1176" s="174">
        <f t="shared" ref="AL1176:AU1176" si="1359">M1176</f>
        <v>0</v>
      </c>
      <c r="AM1176" s="174">
        <f t="shared" si="1359"/>
        <v>0.4</v>
      </c>
      <c r="AN1176" s="174">
        <f t="shared" si="1359"/>
        <v>0.566666666666667</v>
      </c>
      <c r="AO1176" s="174">
        <f t="shared" si="1359"/>
        <v>0</v>
      </c>
      <c r="AP1176" s="174">
        <f t="shared" si="1359"/>
        <v>0</v>
      </c>
      <c r="AQ1176" s="174">
        <f t="shared" si="1359"/>
        <v>0</v>
      </c>
      <c r="AR1176" s="174">
        <f t="shared" si="1359"/>
        <v>0.0333333333333333</v>
      </c>
      <c r="AS1176" s="174">
        <f t="shared" si="1359"/>
        <v>0</v>
      </c>
      <c r="AT1176" s="174">
        <f t="shared" si="1359"/>
        <v>0</v>
      </c>
      <c r="AU1176" s="174">
        <f t="shared" si="1359"/>
        <v>0</v>
      </c>
      <c r="AV1176" s="175">
        <f t="shared" si="1341"/>
        <v>1</v>
      </c>
      <c r="AW1176" s="176" t="e">
        <f>#REF!/1000</f>
        <v>#REF!</v>
      </c>
      <c r="AX1176" s="176" t="e">
        <f>#REF!/1000</f>
        <v>#REF!</v>
      </c>
      <c r="AY1176" s="176" t="e">
        <f>#REF!/1000</f>
        <v>#REF!</v>
      </c>
      <c r="AZ1176" s="176" t="e">
        <f>#REF!/1000</f>
        <v>#REF!</v>
      </c>
      <c r="BA1176" s="176" t="e">
        <f>#REF!/1000</f>
        <v>#REF!</v>
      </c>
      <c r="BB1176" s="176" t="e">
        <f>#REF!/1000</f>
        <v>#REF!</v>
      </c>
      <c r="BC1176" s="176" t="e">
        <f>#REF!/1000</f>
        <v>#REF!</v>
      </c>
      <c r="BD1176" s="176" t="e">
        <f>#REF!/1000</f>
        <v>#REF!</v>
      </c>
      <c r="BE1176" s="177" t="e">
        <f>#REF!/1000</f>
        <v>#REF!</v>
      </c>
      <c r="BF1176" s="177" t="e">
        <f>#REF!/1000</f>
        <v>#REF!</v>
      </c>
      <c r="BG1176" s="178" t="e">
        <f t="shared" si="1342"/>
        <v>#REF!</v>
      </c>
    </row>
    <row r="1177" ht="16" customHeight="1" spans="1:59">
      <c r="A1177" s="22">
        <v>1171</v>
      </c>
      <c r="B1177" s="39" t="s">
        <v>1730</v>
      </c>
      <c r="C1177" s="68" t="s">
        <v>1731</v>
      </c>
      <c r="D1177" s="22">
        <v>121</v>
      </c>
      <c r="E1177" s="22">
        <v>86</v>
      </c>
      <c r="F1177" s="144">
        <v>84967</v>
      </c>
      <c r="G1177" s="144" t="s">
        <v>3704</v>
      </c>
      <c r="H1177" s="144" t="s">
        <v>3704</v>
      </c>
      <c r="I1177" s="144" t="s">
        <v>5321</v>
      </c>
      <c r="J1177" s="144" t="s">
        <v>5314</v>
      </c>
      <c r="K1177" s="144">
        <f t="shared" si="1332"/>
        <v>0.03</v>
      </c>
      <c r="L1177" s="157">
        <v>2.58</v>
      </c>
      <c r="M1177" s="171"/>
      <c r="N1177" s="171">
        <v>0.5</v>
      </c>
      <c r="O1177" s="171">
        <v>0.3</v>
      </c>
      <c r="P1177" s="171"/>
      <c r="Q1177" s="171"/>
      <c r="R1177" s="171">
        <v>0.14</v>
      </c>
      <c r="S1177" s="171">
        <v>0.06</v>
      </c>
      <c r="T1177" s="171"/>
      <c r="U1177" s="171"/>
      <c r="V1177" s="171"/>
      <c r="W1177" s="22">
        <v>86</v>
      </c>
      <c r="X1177" s="29">
        <v>34.0520930232558</v>
      </c>
      <c r="Y1177" s="29">
        <v>2928.48</v>
      </c>
      <c r="Z1177" s="36">
        <v>503.1</v>
      </c>
      <c r="AA1177" s="36">
        <f t="shared" si="1333"/>
        <v>86</v>
      </c>
      <c r="AB1177" s="29"/>
      <c r="AC1177" s="29" t="e">
        <f t="shared" si="1334"/>
        <v>#REF!</v>
      </c>
      <c r="AD1177" s="29" t="e">
        <f t="shared" si="1335"/>
        <v>#REF!</v>
      </c>
      <c r="AE1177" s="172" t="e">
        <f t="shared" si="1336"/>
        <v>#REF!</v>
      </c>
      <c r="AF1177" s="28"/>
      <c r="AG1177" s="24">
        <v>0.5</v>
      </c>
      <c r="AH1177" s="173">
        <f t="shared" si="1337"/>
        <v>1</v>
      </c>
      <c r="AI1177" s="173"/>
      <c r="AJ1177" s="173">
        <f t="shared" si="1338"/>
        <v>-0.5</v>
      </c>
      <c r="AK1177" s="134">
        <f t="shared" si="1339"/>
        <v>0.03</v>
      </c>
      <c r="AL1177" s="174">
        <f t="shared" ref="AL1177:AU1177" si="1360">M1177</f>
        <v>0</v>
      </c>
      <c r="AM1177" s="174">
        <f t="shared" si="1360"/>
        <v>0.5</v>
      </c>
      <c r="AN1177" s="174">
        <f t="shared" si="1360"/>
        <v>0.3</v>
      </c>
      <c r="AO1177" s="174">
        <f t="shared" si="1360"/>
        <v>0</v>
      </c>
      <c r="AP1177" s="174">
        <f t="shared" si="1360"/>
        <v>0</v>
      </c>
      <c r="AQ1177" s="174">
        <f t="shared" si="1360"/>
        <v>0.14</v>
      </c>
      <c r="AR1177" s="174">
        <f t="shared" si="1360"/>
        <v>0.06</v>
      </c>
      <c r="AS1177" s="174">
        <f t="shared" si="1360"/>
        <v>0</v>
      </c>
      <c r="AT1177" s="174">
        <f t="shared" si="1360"/>
        <v>0</v>
      </c>
      <c r="AU1177" s="174">
        <f t="shared" si="1360"/>
        <v>0</v>
      </c>
      <c r="AV1177" s="175">
        <f t="shared" si="1341"/>
        <v>1</v>
      </c>
      <c r="AW1177" s="176" t="e">
        <f>#REF!/1000</f>
        <v>#REF!</v>
      </c>
      <c r="AX1177" s="176" t="e">
        <f>#REF!/1000</f>
        <v>#REF!</v>
      </c>
      <c r="AY1177" s="176" t="e">
        <f>#REF!/1000</f>
        <v>#REF!</v>
      </c>
      <c r="AZ1177" s="176" t="e">
        <f>#REF!/1000</f>
        <v>#REF!</v>
      </c>
      <c r="BA1177" s="176" t="e">
        <f>#REF!/1000</f>
        <v>#REF!</v>
      </c>
      <c r="BB1177" s="176" t="e">
        <f>#REF!/1000</f>
        <v>#REF!</v>
      </c>
      <c r="BC1177" s="176" t="e">
        <f>#REF!/1000</f>
        <v>#REF!</v>
      </c>
      <c r="BD1177" s="176" t="e">
        <f>#REF!/1000</f>
        <v>#REF!</v>
      </c>
      <c r="BE1177" s="177" t="e">
        <f>#REF!/1000</f>
        <v>#REF!</v>
      </c>
      <c r="BF1177" s="177" t="e">
        <f>#REF!/1000</f>
        <v>#REF!</v>
      </c>
      <c r="BG1177" s="178" t="e">
        <f t="shared" si="1342"/>
        <v>#REF!</v>
      </c>
    </row>
    <row r="1178" ht="16" customHeight="1" spans="1:59">
      <c r="A1178" s="22">
        <v>1172</v>
      </c>
      <c r="B1178" s="39" t="s">
        <v>1818</v>
      </c>
      <c r="C1178" s="68" t="s">
        <v>1819</v>
      </c>
      <c r="D1178" s="22">
        <v>130</v>
      </c>
      <c r="E1178" s="22">
        <v>3</v>
      </c>
      <c r="F1178" s="144">
        <v>84012</v>
      </c>
      <c r="G1178" s="144" t="s">
        <v>3704</v>
      </c>
      <c r="H1178" s="144" t="s">
        <v>3704</v>
      </c>
      <c r="I1178" s="144" t="s">
        <v>5321</v>
      </c>
      <c r="J1178" s="144" t="s">
        <v>5314</v>
      </c>
      <c r="K1178" s="144">
        <f t="shared" si="1332"/>
        <v>0.5</v>
      </c>
      <c r="L1178" s="157">
        <v>1.5</v>
      </c>
      <c r="M1178" s="171">
        <v>0.04</v>
      </c>
      <c r="N1178" s="171">
        <v>0.15</v>
      </c>
      <c r="O1178" s="171">
        <v>0.45</v>
      </c>
      <c r="P1178" s="171">
        <v>0.02</v>
      </c>
      <c r="Q1178" s="171"/>
      <c r="R1178" s="171">
        <v>0.01</v>
      </c>
      <c r="S1178" s="171">
        <v>0.25</v>
      </c>
      <c r="T1178" s="171">
        <v>0.08</v>
      </c>
      <c r="U1178" s="171"/>
      <c r="V1178" s="171"/>
      <c r="W1178" s="22">
        <v>3</v>
      </c>
      <c r="X1178" s="29">
        <v>32.1633333333333</v>
      </c>
      <c r="Y1178" s="29">
        <v>96.49</v>
      </c>
      <c r="Z1178" s="36">
        <v>15.99</v>
      </c>
      <c r="AA1178" s="36">
        <f t="shared" si="1333"/>
        <v>3</v>
      </c>
      <c r="AB1178" s="29"/>
      <c r="AC1178" s="29" t="e">
        <f t="shared" si="1334"/>
        <v>#REF!</v>
      </c>
      <c r="AD1178" s="29" t="e">
        <f t="shared" si="1335"/>
        <v>#REF!</v>
      </c>
      <c r="AE1178" s="172" t="e">
        <f t="shared" si="1336"/>
        <v>#REF!</v>
      </c>
      <c r="AF1178" s="28"/>
      <c r="AG1178" s="24">
        <v>3</v>
      </c>
      <c r="AH1178" s="173">
        <f t="shared" si="1337"/>
        <v>1</v>
      </c>
      <c r="AI1178" s="173"/>
      <c r="AJ1178" s="173">
        <f t="shared" si="1338"/>
        <v>2</v>
      </c>
      <c r="AK1178" s="134">
        <f t="shared" si="1339"/>
        <v>0.5</v>
      </c>
      <c r="AL1178" s="174">
        <f t="shared" ref="AL1178:AU1178" si="1361">M1178</f>
        <v>0.04</v>
      </c>
      <c r="AM1178" s="174">
        <f t="shared" si="1361"/>
        <v>0.15</v>
      </c>
      <c r="AN1178" s="174">
        <f t="shared" si="1361"/>
        <v>0.45</v>
      </c>
      <c r="AO1178" s="174">
        <f t="shared" si="1361"/>
        <v>0.02</v>
      </c>
      <c r="AP1178" s="174">
        <f t="shared" si="1361"/>
        <v>0</v>
      </c>
      <c r="AQ1178" s="174">
        <f t="shared" si="1361"/>
        <v>0.01</v>
      </c>
      <c r="AR1178" s="174">
        <f t="shared" si="1361"/>
        <v>0.25</v>
      </c>
      <c r="AS1178" s="174">
        <f t="shared" si="1361"/>
        <v>0.08</v>
      </c>
      <c r="AT1178" s="174">
        <f t="shared" si="1361"/>
        <v>0</v>
      </c>
      <c r="AU1178" s="174">
        <f t="shared" si="1361"/>
        <v>0</v>
      </c>
      <c r="AV1178" s="175">
        <f t="shared" si="1341"/>
        <v>1</v>
      </c>
      <c r="AW1178" s="176" t="e">
        <f>#REF!/1000</f>
        <v>#REF!</v>
      </c>
      <c r="AX1178" s="176" t="e">
        <f>#REF!/1000</f>
        <v>#REF!</v>
      </c>
      <c r="AY1178" s="176" t="e">
        <f>#REF!/1000</f>
        <v>#REF!</v>
      </c>
      <c r="AZ1178" s="176" t="e">
        <f>#REF!/1000</f>
        <v>#REF!</v>
      </c>
      <c r="BA1178" s="176" t="e">
        <f>#REF!/1000</f>
        <v>#REF!</v>
      </c>
      <c r="BB1178" s="176" t="e">
        <f>#REF!/1000</f>
        <v>#REF!</v>
      </c>
      <c r="BC1178" s="176" t="e">
        <f>#REF!/1000</f>
        <v>#REF!</v>
      </c>
      <c r="BD1178" s="176" t="e">
        <f>#REF!/1000</f>
        <v>#REF!</v>
      </c>
      <c r="BE1178" s="177" t="e">
        <f>#REF!/1000</f>
        <v>#REF!</v>
      </c>
      <c r="BF1178" s="177" t="e">
        <f>#REF!/1000</f>
        <v>#REF!</v>
      </c>
      <c r="BG1178" s="178" t="e">
        <f t="shared" si="1342"/>
        <v>#REF!</v>
      </c>
    </row>
    <row r="1179" ht="16" customHeight="1" spans="1:59">
      <c r="A1179" s="22">
        <v>1173</v>
      </c>
      <c r="B1179" s="39" t="s">
        <v>1622</v>
      </c>
      <c r="C1179" s="68" t="s">
        <v>1623</v>
      </c>
      <c r="D1179" s="22">
        <v>121</v>
      </c>
      <c r="E1179" s="22">
        <v>30</v>
      </c>
      <c r="F1179" s="144">
        <v>84927</v>
      </c>
      <c r="G1179" s="144" t="s">
        <v>3704</v>
      </c>
      <c r="H1179" s="144" t="s">
        <v>3704</v>
      </c>
      <c r="I1179" s="144" t="s">
        <v>5321</v>
      </c>
      <c r="J1179" s="144" t="s">
        <v>5314</v>
      </c>
      <c r="K1179" s="144">
        <f t="shared" si="1332"/>
        <v>0.05</v>
      </c>
      <c r="L1179" s="157">
        <v>1.5</v>
      </c>
      <c r="M1179" s="171"/>
      <c r="N1179" s="171">
        <v>0.4</v>
      </c>
      <c r="O1179" s="171">
        <v>0.566666666666667</v>
      </c>
      <c r="P1179" s="171"/>
      <c r="Q1179" s="171"/>
      <c r="R1179" s="171"/>
      <c r="S1179" s="171">
        <v>0.0333333333333333</v>
      </c>
      <c r="T1179" s="171"/>
      <c r="U1179" s="171"/>
      <c r="V1179" s="171"/>
      <c r="W1179" s="22">
        <v>30</v>
      </c>
      <c r="X1179" s="29">
        <v>32.0146666666667</v>
      </c>
      <c r="Y1179" s="29">
        <v>960.44</v>
      </c>
      <c r="Z1179" s="36">
        <v>292.5</v>
      </c>
      <c r="AA1179" s="36">
        <f t="shared" si="1333"/>
        <v>30</v>
      </c>
      <c r="AB1179" s="29"/>
      <c r="AC1179" s="29" t="e">
        <f t="shared" si="1334"/>
        <v>#REF!</v>
      </c>
      <c r="AD1179" s="29" t="e">
        <f t="shared" si="1335"/>
        <v>#REF!</v>
      </c>
      <c r="AE1179" s="172" t="e">
        <f t="shared" si="1336"/>
        <v>#REF!</v>
      </c>
      <c r="AF1179" s="28"/>
      <c r="AG1179" s="24">
        <v>0.3</v>
      </c>
      <c r="AH1179" s="173">
        <f t="shared" si="1337"/>
        <v>1</v>
      </c>
      <c r="AI1179" s="173"/>
      <c r="AJ1179" s="173">
        <f t="shared" si="1338"/>
        <v>-0.7</v>
      </c>
      <c r="AK1179" s="134">
        <f t="shared" si="1339"/>
        <v>0.05</v>
      </c>
      <c r="AL1179" s="174">
        <f t="shared" ref="AL1179:AU1179" si="1362">M1179</f>
        <v>0</v>
      </c>
      <c r="AM1179" s="174">
        <f t="shared" si="1362"/>
        <v>0.4</v>
      </c>
      <c r="AN1179" s="174">
        <f t="shared" si="1362"/>
        <v>0.566666666666667</v>
      </c>
      <c r="AO1179" s="174">
        <f t="shared" si="1362"/>
        <v>0</v>
      </c>
      <c r="AP1179" s="174">
        <f t="shared" si="1362"/>
        <v>0</v>
      </c>
      <c r="AQ1179" s="174">
        <f t="shared" si="1362"/>
        <v>0</v>
      </c>
      <c r="AR1179" s="174">
        <f t="shared" si="1362"/>
        <v>0.0333333333333333</v>
      </c>
      <c r="AS1179" s="174">
        <f t="shared" si="1362"/>
        <v>0</v>
      </c>
      <c r="AT1179" s="174">
        <f t="shared" si="1362"/>
        <v>0</v>
      </c>
      <c r="AU1179" s="174">
        <f t="shared" si="1362"/>
        <v>0</v>
      </c>
      <c r="AV1179" s="175">
        <f t="shared" si="1341"/>
        <v>1</v>
      </c>
      <c r="AW1179" s="176" t="e">
        <f>#REF!/1000</f>
        <v>#REF!</v>
      </c>
      <c r="AX1179" s="176" t="e">
        <f>#REF!/1000</f>
        <v>#REF!</v>
      </c>
      <c r="AY1179" s="176" t="e">
        <f>#REF!/1000</f>
        <v>#REF!</v>
      </c>
      <c r="AZ1179" s="176" t="e">
        <f>#REF!/1000</f>
        <v>#REF!</v>
      </c>
      <c r="BA1179" s="176" t="e">
        <f>#REF!/1000</f>
        <v>#REF!</v>
      </c>
      <c r="BB1179" s="176" t="e">
        <f>#REF!/1000</f>
        <v>#REF!</v>
      </c>
      <c r="BC1179" s="176" t="e">
        <f>#REF!/1000</f>
        <v>#REF!</v>
      </c>
      <c r="BD1179" s="176" t="e">
        <f>#REF!/1000</f>
        <v>#REF!</v>
      </c>
      <c r="BE1179" s="177" t="e">
        <f>#REF!/1000</f>
        <v>#REF!</v>
      </c>
      <c r="BF1179" s="177" t="e">
        <f>#REF!/1000</f>
        <v>#REF!</v>
      </c>
      <c r="BG1179" s="178" t="e">
        <f t="shared" si="1342"/>
        <v>#REF!</v>
      </c>
    </row>
    <row r="1180" ht="16" customHeight="1" spans="1:59">
      <c r="A1180" s="22">
        <v>1174</v>
      </c>
      <c r="B1180" s="39" t="s">
        <v>7018</v>
      </c>
      <c r="C1180" s="68" t="s">
        <v>7019</v>
      </c>
      <c r="D1180" s="22">
        <v>121</v>
      </c>
      <c r="E1180" s="22">
        <v>12</v>
      </c>
      <c r="F1180" s="144">
        <v>84881</v>
      </c>
      <c r="G1180" s="144" t="s">
        <v>3704</v>
      </c>
      <c r="H1180" s="144" t="s">
        <v>3704</v>
      </c>
      <c r="I1180" s="144" t="s">
        <v>5321</v>
      </c>
      <c r="J1180" s="144" t="s">
        <v>5314</v>
      </c>
      <c r="K1180" s="144">
        <f t="shared" si="1332"/>
        <v>0.1</v>
      </c>
      <c r="L1180" s="157">
        <v>1.2</v>
      </c>
      <c r="M1180" s="171"/>
      <c r="N1180" s="171">
        <v>0.1</v>
      </c>
      <c r="O1180" s="171">
        <v>0.1</v>
      </c>
      <c r="P1180" s="171"/>
      <c r="Q1180" s="171"/>
      <c r="R1180" s="171">
        <v>0.8</v>
      </c>
      <c r="S1180" s="171"/>
      <c r="T1180" s="171"/>
      <c r="U1180" s="171"/>
      <c r="V1180" s="171"/>
      <c r="W1180" s="22">
        <v>12</v>
      </c>
      <c r="X1180" s="29">
        <v>29.7233333333333</v>
      </c>
      <c r="Y1180" s="29">
        <v>356.68</v>
      </c>
      <c r="Z1180" s="36">
        <v>58.44</v>
      </c>
      <c r="AA1180" s="36">
        <f t="shared" si="1333"/>
        <v>12</v>
      </c>
      <c r="AB1180" s="29"/>
      <c r="AC1180" s="29" t="e">
        <f t="shared" si="1334"/>
        <v>#REF!</v>
      </c>
      <c r="AD1180" s="29" t="e">
        <f t="shared" si="1335"/>
        <v>#REF!</v>
      </c>
      <c r="AE1180" s="172" t="e">
        <f t="shared" si="1336"/>
        <v>#REF!</v>
      </c>
      <c r="AF1180" s="28"/>
      <c r="AG1180" s="24">
        <v>0.1</v>
      </c>
      <c r="AH1180" s="173">
        <f t="shared" si="1337"/>
        <v>1</v>
      </c>
      <c r="AI1180" s="173"/>
      <c r="AJ1180" s="173">
        <f t="shared" si="1338"/>
        <v>-0.9</v>
      </c>
      <c r="AK1180" s="134">
        <f t="shared" si="1339"/>
        <v>0.1</v>
      </c>
      <c r="AL1180" s="174">
        <f t="shared" ref="AL1180:AU1180" si="1363">M1180</f>
        <v>0</v>
      </c>
      <c r="AM1180" s="174">
        <f t="shared" si="1363"/>
        <v>0.1</v>
      </c>
      <c r="AN1180" s="174">
        <f t="shared" si="1363"/>
        <v>0.1</v>
      </c>
      <c r="AO1180" s="174">
        <f t="shared" si="1363"/>
        <v>0</v>
      </c>
      <c r="AP1180" s="174">
        <f t="shared" si="1363"/>
        <v>0</v>
      </c>
      <c r="AQ1180" s="174">
        <f t="shared" si="1363"/>
        <v>0.8</v>
      </c>
      <c r="AR1180" s="174">
        <f t="shared" si="1363"/>
        <v>0</v>
      </c>
      <c r="AS1180" s="174">
        <f t="shared" si="1363"/>
        <v>0</v>
      </c>
      <c r="AT1180" s="174">
        <f t="shared" si="1363"/>
        <v>0</v>
      </c>
      <c r="AU1180" s="174">
        <f t="shared" si="1363"/>
        <v>0</v>
      </c>
      <c r="AV1180" s="175">
        <f t="shared" si="1341"/>
        <v>1</v>
      </c>
      <c r="AW1180" s="176" t="e">
        <f>#REF!/1000</f>
        <v>#REF!</v>
      </c>
      <c r="AX1180" s="176" t="e">
        <f>#REF!/1000</f>
        <v>#REF!</v>
      </c>
      <c r="AY1180" s="176" t="e">
        <f>#REF!/1000</f>
        <v>#REF!</v>
      </c>
      <c r="AZ1180" s="176" t="e">
        <f>#REF!/1000</f>
        <v>#REF!</v>
      </c>
      <c r="BA1180" s="176" t="e">
        <f>#REF!/1000</f>
        <v>#REF!</v>
      </c>
      <c r="BB1180" s="176" t="e">
        <f>#REF!/1000</f>
        <v>#REF!</v>
      </c>
      <c r="BC1180" s="176" t="e">
        <f>#REF!/1000</f>
        <v>#REF!</v>
      </c>
      <c r="BD1180" s="176" t="e">
        <f>#REF!/1000</f>
        <v>#REF!</v>
      </c>
      <c r="BE1180" s="177" t="e">
        <f>#REF!/1000</f>
        <v>#REF!</v>
      </c>
      <c r="BF1180" s="177" t="e">
        <f>#REF!/1000</f>
        <v>#REF!</v>
      </c>
      <c r="BG1180" s="178" t="e">
        <f t="shared" si="1342"/>
        <v>#REF!</v>
      </c>
    </row>
    <row r="1181" ht="16" customHeight="1" spans="1:59">
      <c r="A1181" s="22">
        <v>1175</v>
      </c>
      <c r="B1181" s="39" t="s">
        <v>7020</v>
      </c>
      <c r="C1181" s="68" t="s">
        <v>7021</v>
      </c>
      <c r="D1181" s="22">
        <v>121</v>
      </c>
      <c r="E1181" s="22">
        <v>20</v>
      </c>
      <c r="F1181" s="144">
        <v>84884</v>
      </c>
      <c r="G1181" s="144" t="s">
        <v>3704</v>
      </c>
      <c r="H1181" s="144" t="s">
        <v>3704</v>
      </c>
      <c r="I1181" s="144" t="s">
        <v>5321</v>
      </c>
      <c r="J1181" s="144" t="s">
        <v>5314</v>
      </c>
      <c r="K1181" s="144">
        <f t="shared" si="1332"/>
        <v>0.15</v>
      </c>
      <c r="L1181" s="157">
        <v>3</v>
      </c>
      <c r="M1181" s="171">
        <v>0.04</v>
      </c>
      <c r="N1181" s="171">
        <v>0.15</v>
      </c>
      <c r="O1181" s="171">
        <v>0.45</v>
      </c>
      <c r="P1181" s="171">
        <v>0.02</v>
      </c>
      <c r="Q1181" s="171"/>
      <c r="R1181" s="171">
        <v>0.01</v>
      </c>
      <c r="S1181" s="171">
        <v>0.25</v>
      </c>
      <c r="T1181" s="171">
        <v>0.08</v>
      </c>
      <c r="U1181" s="171"/>
      <c r="V1181" s="171"/>
      <c r="W1181" s="22">
        <v>20</v>
      </c>
      <c r="X1181" s="29">
        <v>29.2895</v>
      </c>
      <c r="Y1181" s="29">
        <v>585.79</v>
      </c>
      <c r="Z1181" s="36">
        <v>97.4</v>
      </c>
      <c r="AA1181" s="36">
        <f t="shared" si="1333"/>
        <v>20</v>
      </c>
      <c r="AB1181" s="29"/>
      <c r="AC1181" s="29" t="e">
        <f t="shared" si="1334"/>
        <v>#REF!</v>
      </c>
      <c r="AD1181" s="29" t="e">
        <f t="shared" si="1335"/>
        <v>#REF!</v>
      </c>
      <c r="AE1181" s="172" t="e">
        <f t="shared" si="1336"/>
        <v>#REF!</v>
      </c>
      <c r="AF1181" s="28"/>
      <c r="AG1181" s="24">
        <v>3</v>
      </c>
      <c r="AH1181" s="173">
        <f t="shared" si="1337"/>
        <v>1</v>
      </c>
      <c r="AI1181" s="173"/>
      <c r="AJ1181" s="173">
        <f t="shared" si="1338"/>
        <v>2</v>
      </c>
      <c r="AK1181" s="134">
        <f t="shared" si="1339"/>
        <v>0.15</v>
      </c>
      <c r="AL1181" s="174">
        <f t="shared" ref="AL1181:AU1181" si="1364">M1181</f>
        <v>0.04</v>
      </c>
      <c r="AM1181" s="174">
        <f t="shared" si="1364"/>
        <v>0.15</v>
      </c>
      <c r="AN1181" s="174">
        <f t="shared" si="1364"/>
        <v>0.45</v>
      </c>
      <c r="AO1181" s="174">
        <f t="shared" si="1364"/>
        <v>0.02</v>
      </c>
      <c r="AP1181" s="174">
        <f t="shared" si="1364"/>
        <v>0</v>
      </c>
      <c r="AQ1181" s="174">
        <f t="shared" si="1364"/>
        <v>0.01</v>
      </c>
      <c r="AR1181" s="174">
        <f t="shared" si="1364"/>
        <v>0.25</v>
      </c>
      <c r="AS1181" s="174">
        <f t="shared" si="1364"/>
        <v>0.08</v>
      </c>
      <c r="AT1181" s="174">
        <f t="shared" si="1364"/>
        <v>0</v>
      </c>
      <c r="AU1181" s="174">
        <f t="shared" si="1364"/>
        <v>0</v>
      </c>
      <c r="AV1181" s="175">
        <f t="shared" si="1341"/>
        <v>1</v>
      </c>
      <c r="AW1181" s="176" t="e">
        <f>#REF!/1000</f>
        <v>#REF!</v>
      </c>
      <c r="AX1181" s="176" t="e">
        <f>#REF!/1000</f>
        <v>#REF!</v>
      </c>
      <c r="AY1181" s="176" t="e">
        <f>#REF!/1000</f>
        <v>#REF!</v>
      </c>
      <c r="AZ1181" s="176" t="e">
        <f>#REF!/1000</f>
        <v>#REF!</v>
      </c>
      <c r="BA1181" s="176" t="e">
        <f>#REF!/1000</f>
        <v>#REF!</v>
      </c>
      <c r="BB1181" s="176" t="e">
        <f>#REF!/1000</f>
        <v>#REF!</v>
      </c>
      <c r="BC1181" s="176" t="e">
        <f>#REF!/1000</f>
        <v>#REF!</v>
      </c>
      <c r="BD1181" s="176" t="e">
        <f>#REF!/1000</f>
        <v>#REF!</v>
      </c>
      <c r="BE1181" s="177" t="e">
        <f>#REF!/1000</f>
        <v>#REF!</v>
      </c>
      <c r="BF1181" s="177" t="e">
        <f>#REF!/1000</f>
        <v>#REF!</v>
      </c>
      <c r="BG1181" s="178" t="e">
        <f t="shared" si="1342"/>
        <v>#REF!</v>
      </c>
    </row>
    <row r="1182" ht="16" customHeight="1" spans="1:59">
      <c r="A1182" s="22">
        <v>1176</v>
      </c>
      <c r="B1182" s="39" t="s">
        <v>7022</v>
      </c>
      <c r="C1182" s="68" t="s">
        <v>7023</v>
      </c>
      <c r="D1182" s="22">
        <v>121</v>
      </c>
      <c r="E1182" s="22">
        <v>10</v>
      </c>
      <c r="F1182" s="144">
        <v>85052</v>
      </c>
      <c r="G1182" s="144" t="s">
        <v>3704</v>
      </c>
      <c r="H1182" s="144" t="s">
        <v>3704</v>
      </c>
      <c r="I1182" s="144" t="s">
        <v>5321</v>
      </c>
      <c r="J1182" s="144" t="s">
        <v>5314</v>
      </c>
      <c r="K1182" s="144">
        <f t="shared" si="1332"/>
        <v>0.05</v>
      </c>
      <c r="L1182" s="157">
        <v>0.5</v>
      </c>
      <c r="M1182" s="171"/>
      <c r="N1182" s="171">
        <v>0.5</v>
      </c>
      <c r="O1182" s="171">
        <v>0.4</v>
      </c>
      <c r="P1182" s="171"/>
      <c r="Q1182" s="171"/>
      <c r="R1182" s="171"/>
      <c r="S1182" s="171">
        <v>0.1</v>
      </c>
      <c r="T1182" s="171"/>
      <c r="U1182" s="171"/>
      <c r="V1182" s="171"/>
      <c r="W1182" s="22">
        <v>10</v>
      </c>
      <c r="X1182" s="29">
        <v>29.033</v>
      </c>
      <c r="Y1182" s="29">
        <v>290.33</v>
      </c>
      <c r="Z1182" s="36">
        <v>48.7</v>
      </c>
      <c r="AA1182" s="36">
        <f t="shared" si="1333"/>
        <v>10</v>
      </c>
      <c r="AB1182" s="29"/>
      <c r="AC1182" s="29" t="e">
        <f t="shared" si="1334"/>
        <v>#REF!</v>
      </c>
      <c r="AD1182" s="29" t="e">
        <f t="shared" si="1335"/>
        <v>#REF!</v>
      </c>
      <c r="AE1182" s="172" t="e">
        <f t="shared" si="1336"/>
        <v>#REF!</v>
      </c>
      <c r="AF1182" s="28"/>
      <c r="AG1182" s="24">
        <v>0.5</v>
      </c>
      <c r="AH1182" s="173">
        <f t="shared" si="1337"/>
        <v>1</v>
      </c>
      <c r="AI1182" s="173"/>
      <c r="AJ1182" s="173">
        <f t="shared" si="1338"/>
        <v>-0.5</v>
      </c>
      <c r="AK1182" s="134">
        <f t="shared" si="1339"/>
        <v>0.05</v>
      </c>
      <c r="AL1182" s="174">
        <f t="shared" ref="AL1182:AU1182" si="1365">M1182</f>
        <v>0</v>
      </c>
      <c r="AM1182" s="174">
        <f t="shared" si="1365"/>
        <v>0.5</v>
      </c>
      <c r="AN1182" s="174">
        <f t="shared" si="1365"/>
        <v>0.4</v>
      </c>
      <c r="AO1182" s="174">
        <f t="shared" si="1365"/>
        <v>0</v>
      </c>
      <c r="AP1182" s="174">
        <f t="shared" si="1365"/>
        <v>0</v>
      </c>
      <c r="AQ1182" s="174">
        <f t="shared" si="1365"/>
        <v>0</v>
      </c>
      <c r="AR1182" s="174">
        <f t="shared" si="1365"/>
        <v>0.1</v>
      </c>
      <c r="AS1182" s="174">
        <f t="shared" si="1365"/>
        <v>0</v>
      </c>
      <c r="AT1182" s="174">
        <f t="shared" si="1365"/>
        <v>0</v>
      </c>
      <c r="AU1182" s="174">
        <f t="shared" si="1365"/>
        <v>0</v>
      </c>
      <c r="AV1182" s="175">
        <f t="shared" si="1341"/>
        <v>1</v>
      </c>
      <c r="AW1182" s="176" t="e">
        <f>#REF!/1000</f>
        <v>#REF!</v>
      </c>
      <c r="AX1182" s="176" t="e">
        <f>#REF!/1000</f>
        <v>#REF!</v>
      </c>
      <c r="AY1182" s="176" t="e">
        <f>#REF!/1000</f>
        <v>#REF!</v>
      </c>
      <c r="AZ1182" s="176" t="e">
        <f>#REF!/1000</f>
        <v>#REF!</v>
      </c>
      <c r="BA1182" s="176" t="e">
        <f>#REF!/1000</f>
        <v>#REF!</v>
      </c>
      <c r="BB1182" s="176" t="e">
        <f>#REF!/1000</f>
        <v>#REF!</v>
      </c>
      <c r="BC1182" s="176" t="e">
        <f>#REF!/1000</f>
        <v>#REF!</v>
      </c>
      <c r="BD1182" s="176" t="e">
        <f>#REF!/1000</f>
        <v>#REF!</v>
      </c>
      <c r="BE1182" s="177" t="e">
        <f>#REF!/1000</f>
        <v>#REF!</v>
      </c>
      <c r="BF1182" s="177" t="e">
        <f>#REF!/1000</f>
        <v>#REF!</v>
      </c>
      <c r="BG1182" s="178" t="e">
        <f t="shared" si="1342"/>
        <v>#REF!</v>
      </c>
    </row>
    <row r="1183" ht="16" customHeight="1" spans="1:59">
      <c r="A1183" s="22">
        <v>1177</v>
      </c>
      <c r="B1183" s="39" t="s">
        <v>1980</v>
      </c>
      <c r="C1183" s="68" t="s">
        <v>1981</v>
      </c>
      <c r="D1183" s="22">
        <v>130</v>
      </c>
      <c r="E1183" s="22">
        <v>3</v>
      </c>
      <c r="F1183" s="144">
        <v>84023</v>
      </c>
      <c r="G1183" s="144" t="s">
        <v>3704</v>
      </c>
      <c r="H1183" s="144" t="s">
        <v>3704</v>
      </c>
      <c r="I1183" s="144" t="s">
        <v>5321</v>
      </c>
      <c r="J1183" s="144" t="s">
        <v>5314</v>
      </c>
      <c r="K1183" s="144">
        <f t="shared" si="1332"/>
        <v>0.05</v>
      </c>
      <c r="L1183" s="157">
        <v>0.15</v>
      </c>
      <c r="M1183" s="171"/>
      <c r="N1183" s="171">
        <v>0.1</v>
      </c>
      <c r="O1183" s="171">
        <v>0.1</v>
      </c>
      <c r="P1183" s="171"/>
      <c r="Q1183" s="171"/>
      <c r="R1183" s="171">
        <v>0.8</v>
      </c>
      <c r="S1183" s="171"/>
      <c r="T1183" s="171"/>
      <c r="U1183" s="171"/>
      <c r="V1183" s="171"/>
      <c r="W1183" s="22">
        <v>3</v>
      </c>
      <c r="X1183" s="29">
        <v>28.4166666666667</v>
      </c>
      <c r="Y1183" s="29">
        <v>85.25</v>
      </c>
      <c r="Z1183" s="36">
        <v>14.61</v>
      </c>
      <c r="AA1183" s="36">
        <f t="shared" si="1333"/>
        <v>3</v>
      </c>
      <c r="AB1183" s="29"/>
      <c r="AC1183" s="29" t="e">
        <f t="shared" si="1334"/>
        <v>#REF!</v>
      </c>
      <c r="AD1183" s="29" t="e">
        <f t="shared" si="1335"/>
        <v>#REF!</v>
      </c>
      <c r="AE1183" s="172" t="e">
        <f t="shared" si="1336"/>
        <v>#REF!</v>
      </c>
      <c r="AF1183" s="28"/>
      <c r="AG1183" s="24">
        <v>0.1</v>
      </c>
      <c r="AH1183" s="173">
        <f t="shared" si="1337"/>
        <v>1</v>
      </c>
      <c r="AI1183" s="173"/>
      <c r="AJ1183" s="173">
        <f t="shared" si="1338"/>
        <v>-0.9</v>
      </c>
      <c r="AK1183" s="134">
        <f t="shared" si="1339"/>
        <v>0.05</v>
      </c>
      <c r="AL1183" s="174">
        <f t="shared" ref="AL1183:AU1183" si="1366">M1183</f>
        <v>0</v>
      </c>
      <c r="AM1183" s="174">
        <f t="shared" si="1366"/>
        <v>0.1</v>
      </c>
      <c r="AN1183" s="174">
        <f t="shared" si="1366"/>
        <v>0.1</v>
      </c>
      <c r="AO1183" s="174">
        <f t="shared" si="1366"/>
        <v>0</v>
      </c>
      <c r="AP1183" s="174">
        <f t="shared" si="1366"/>
        <v>0</v>
      </c>
      <c r="AQ1183" s="174">
        <f t="shared" si="1366"/>
        <v>0.8</v>
      </c>
      <c r="AR1183" s="174">
        <f t="shared" si="1366"/>
        <v>0</v>
      </c>
      <c r="AS1183" s="174">
        <f t="shared" si="1366"/>
        <v>0</v>
      </c>
      <c r="AT1183" s="174">
        <f t="shared" si="1366"/>
        <v>0</v>
      </c>
      <c r="AU1183" s="174">
        <f t="shared" si="1366"/>
        <v>0</v>
      </c>
      <c r="AV1183" s="175">
        <f t="shared" si="1341"/>
        <v>1</v>
      </c>
      <c r="AW1183" s="176" t="e">
        <f>#REF!/1000</f>
        <v>#REF!</v>
      </c>
      <c r="AX1183" s="176" t="e">
        <f>#REF!/1000</f>
        <v>#REF!</v>
      </c>
      <c r="AY1183" s="176" t="e">
        <f>#REF!/1000</f>
        <v>#REF!</v>
      </c>
      <c r="AZ1183" s="176" t="e">
        <f>#REF!/1000</f>
        <v>#REF!</v>
      </c>
      <c r="BA1183" s="176" t="e">
        <f>#REF!/1000</f>
        <v>#REF!</v>
      </c>
      <c r="BB1183" s="176" t="e">
        <f>#REF!/1000</f>
        <v>#REF!</v>
      </c>
      <c r="BC1183" s="176" t="e">
        <f>#REF!/1000</f>
        <v>#REF!</v>
      </c>
      <c r="BD1183" s="176" t="e">
        <f>#REF!/1000</f>
        <v>#REF!</v>
      </c>
      <c r="BE1183" s="177" t="e">
        <f>#REF!/1000</f>
        <v>#REF!</v>
      </c>
      <c r="BF1183" s="177" t="e">
        <f>#REF!/1000</f>
        <v>#REF!</v>
      </c>
      <c r="BG1183" s="178" t="e">
        <f t="shared" si="1342"/>
        <v>#REF!</v>
      </c>
    </row>
    <row r="1184" ht="16" customHeight="1" spans="1:59">
      <c r="A1184" s="22">
        <v>1178</v>
      </c>
      <c r="B1184" s="39" t="s">
        <v>1940</v>
      </c>
      <c r="C1184" s="68" t="s">
        <v>1941</v>
      </c>
      <c r="D1184" s="22">
        <v>121</v>
      </c>
      <c r="E1184" s="22">
        <v>16</v>
      </c>
      <c r="F1184" s="144">
        <v>85053</v>
      </c>
      <c r="G1184" s="144" t="s">
        <v>3704</v>
      </c>
      <c r="H1184" s="144" t="s">
        <v>3704</v>
      </c>
      <c r="I1184" s="144" t="s">
        <v>5321</v>
      </c>
      <c r="J1184" s="144" t="s">
        <v>5314</v>
      </c>
      <c r="K1184" s="144">
        <f t="shared" si="1332"/>
        <v>0.000625</v>
      </c>
      <c r="L1184" s="157">
        <v>0.01</v>
      </c>
      <c r="M1184" s="171"/>
      <c r="N1184" s="171">
        <v>1</v>
      </c>
      <c r="O1184" s="171"/>
      <c r="P1184" s="171"/>
      <c r="Q1184" s="171"/>
      <c r="R1184" s="171"/>
      <c r="S1184" s="171"/>
      <c r="T1184" s="171"/>
      <c r="U1184" s="171"/>
      <c r="V1184" s="171"/>
      <c r="W1184" s="22">
        <v>16</v>
      </c>
      <c r="X1184" s="29">
        <v>27.1825</v>
      </c>
      <c r="Y1184" s="29">
        <v>434.92</v>
      </c>
      <c r="Z1184" s="36">
        <v>77.92</v>
      </c>
      <c r="AA1184" s="36">
        <f t="shared" si="1333"/>
        <v>16</v>
      </c>
      <c r="AB1184" s="29"/>
      <c r="AC1184" s="29" t="e">
        <f t="shared" si="1334"/>
        <v>#REF!</v>
      </c>
      <c r="AD1184" s="29" t="e">
        <f t="shared" si="1335"/>
        <v>#REF!</v>
      </c>
      <c r="AE1184" s="172" t="e">
        <f t="shared" si="1336"/>
        <v>#REF!</v>
      </c>
      <c r="AF1184" s="28"/>
      <c r="AG1184" s="24">
        <v>0.01</v>
      </c>
      <c r="AH1184" s="173">
        <f t="shared" si="1337"/>
        <v>1</v>
      </c>
      <c r="AI1184" s="173">
        <v>0.01</v>
      </c>
      <c r="AJ1184" s="173">
        <f t="shared" si="1338"/>
        <v>-0.99</v>
      </c>
      <c r="AK1184" s="134">
        <f t="shared" si="1339"/>
        <v>0.000625</v>
      </c>
      <c r="AL1184" s="174">
        <f t="shared" ref="AL1184:AU1184" si="1367">M1184</f>
        <v>0</v>
      </c>
      <c r="AM1184" s="174">
        <f t="shared" si="1367"/>
        <v>1</v>
      </c>
      <c r="AN1184" s="174">
        <f t="shared" si="1367"/>
        <v>0</v>
      </c>
      <c r="AO1184" s="174">
        <f t="shared" si="1367"/>
        <v>0</v>
      </c>
      <c r="AP1184" s="174">
        <f t="shared" si="1367"/>
        <v>0</v>
      </c>
      <c r="AQ1184" s="174">
        <f t="shared" si="1367"/>
        <v>0</v>
      </c>
      <c r="AR1184" s="174">
        <f t="shared" si="1367"/>
        <v>0</v>
      </c>
      <c r="AS1184" s="174">
        <f t="shared" si="1367"/>
        <v>0</v>
      </c>
      <c r="AT1184" s="174">
        <f t="shared" si="1367"/>
        <v>0</v>
      </c>
      <c r="AU1184" s="174">
        <f t="shared" si="1367"/>
        <v>0</v>
      </c>
      <c r="AV1184" s="175">
        <f t="shared" si="1341"/>
        <v>1</v>
      </c>
      <c r="AW1184" s="176" t="e">
        <f>#REF!/1000</f>
        <v>#REF!</v>
      </c>
      <c r="AX1184" s="176" t="e">
        <f>#REF!/1000</f>
        <v>#REF!</v>
      </c>
      <c r="AY1184" s="176" t="e">
        <f>#REF!/1000</f>
        <v>#REF!</v>
      </c>
      <c r="AZ1184" s="176" t="e">
        <f>#REF!/1000</f>
        <v>#REF!</v>
      </c>
      <c r="BA1184" s="176" t="e">
        <f>#REF!/1000</f>
        <v>#REF!</v>
      </c>
      <c r="BB1184" s="176" t="e">
        <f>#REF!/1000</f>
        <v>#REF!</v>
      </c>
      <c r="BC1184" s="176" t="e">
        <f>#REF!/1000</f>
        <v>#REF!</v>
      </c>
      <c r="BD1184" s="176" t="e">
        <f>#REF!/1000</f>
        <v>#REF!</v>
      </c>
      <c r="BE1184" s="177" t="e">
        <f>#REF!/1000</f>
        <v>#REF!</v>
      </c>
      <c r="BF1184" s="177" t="e">
        <f>#REF!/1000</f>
        <v>#REF!</v>
      </c>
      <c r="BG1184" s="178" t="e">
        <f t="shared" si="1342"/>
        <v>#REF!</v>
      </c>
    </row>
    <row r="1185" ht="16" customHeight="1" spans="1:59">
      <c r="A1185" s="22">
        <v>1179</v>
      </c>
      <c r="B1185" s="39" t="s">
        <v>1183</v>
      </c>
      <c r="C1185" s="68" t="s">
        <v>1184</v>
      </c>
      <c r="D1185" s="22">
        <v>121</v>
      </c>
      <c r="E1185" s="22">
        <v>80</v>
      </c>
      <c r="F1185" s="144">
        <v>84896</v>
      </c>
      <c r="G1185" s="144" t="s">
        <v>3704</v>
      </c>
      <c r="H1185" s="144" t="s">
        <v>3704</v>
      </c>
      <c r="I1185" s="144" t="s">
        <v>5321</v>
      </c>
      <c r="J1185" s="144" t="s">
        <v>5314</v>
      </c>
      <c r="K1185" s="144">
        <f t="shared" si="1332"/>
        <v>0.3</v>
      </c>
      <c r="L1185" s="157">
        <v>24</v>
      </c>
      <c r="M1185" s="171">
        <v>0.04</v>
      </c>
      <c r="N1185" s="171">
        <v>0.15</v>
      </c>
      <c r="O1185" s="171">
        <v>0.45</v>
      </c>
      <c r="P1185" s="171">
        <v>0.02</v>
      </c>
      <c r="Q1185" s="171"/>
      <c r="R1185" s="171">
        <v>0.01</v>
      </c>
      <c r="S1185" s="171">
        <v>0.25</v>
      </c>
      <c r="T1185" s="171">
        <v>0.08</v>
      </c>
      <c r="U1185" s="171"/>
      <c r="V1185" s="171"/>
      <c r="W1185" s="22">
        <v>80</v>
      </c>
      <c r="X1185" s="29">
        <v>25.979</v>
      </c>
      <c r="Y1185" s="29">
        <v>2078.32</v>
      </c>
      <c r="Z1185" s="36">
        <v>312</v>
      </c>
      <c r="AA1185" s="36">
        <f t="shared" si="1333"/>
        <v>80</v>
      </c>
      <c r="AB1185" s="29"/>
      <c r="AC1185" s="29" t="e">
        <f t="shared" si="1334"/>
        <v>#REF!</v>
      </c>
      <c r="AD1185" s="29" t="e">
        <f t="shared" si="1335"/>
        <v>#REF!</v>
      </c>
      <c r="AE1185" s="172" t="e">
        <f t="shared" si="1336"/>
        <v>#REF!</v>
      </c>
      <c r="AF1185" s="28"/>
      <c r="AG1185" s="24">
        <v>3</v>
      </c>
      <c r="AH1185" s="173">
        <f t="shared" si="1337"/>
        <v>1</v>
      </c>
      <c r="AI1185" s="173"/>
      <c r="AJ1185" s="173">
        <f t="shared" si="1338"/>
        <v>2</v>
      </c>
      <c r="AK1185" s="134">
        <f t="shared" si="1339"/>
        <v>0.3</v>
      </c>
      <c r="AL1185" s="174">
        <f t="shared" ref="AL1185:AU1185" si="1368">M1185</f>
        <v>0.04</v>
      </c>
      <c r="AM1185" s="174">
        <f t="shared" si="1368"/>
        <v>0.15</v>
      </c>
      <c r="AN1185" s="174">
        <f t="shared" si="1368"/>
        <v>0.45</v>
      </c>
      <c r="AO1185" s="174">
        <f t="shared" si="1368"/>
        <v>0.02</v>
      </c>
      <c r="AP1185" s="174">
        <f t="shared" si="1368"/>
        <v>0</v>
      </c>
      <c r="AQ1185" s="174">
        <f t="shared" si="1368"/>
        <v>0.01</v>
      </c>
      <c r="AR1185" s="174">
        <f t="shared" si="1368"/>
        <v>0.25</v>
      </c>
      <c r="AS1185" s="174">
        <f t="shared" si="1368"/>
        <v>0.08</v>
      </c>
      <c r="AT1185" s="174">
        <f t="shared" si="1368"/>
        <v>0</v>
      </c>
      <c r="AU1185" s="174">
        <f t="shared" si="1368"/>
        <v>0</v>
      </c>
      <c r="AV1185" s="175">
        <f t="shared" si="1341"/>
        <v>1</v>
      </c>
      <c r="AW1185" s="176" t="e">
        <f>#REF!/1000</f>
        <v>#REF!</v>
      </c>
      <c r="AX1185" s="176" t="e">
        <f>#REF!/1000</f>
        <v>#REF!</v>
      </c>
      <c r="AY1185" s="176" t="e">
        <f>#REF!/1000</f>
        <v>#REF!</v>
      </c>
      <c r="AZ1185" s="176" t="e">
        <f>#REF!/1000</f>
        <v>#REF!</v>
      </c>
      <c r="BA1185" s="176" t="e">
        <f>#REF!/1000</f>
        <v>#REF!</v>
      </c>
      <c r="BB1185" s="176" t="e">
        <f>#REF!/1000</f>
        <v>#REF!</v>
      </c>
      <c r="BC1185" s="176" t="e">
        <f>#REF!/1000</f>
        <v>#REF!</v>
      </c>
      <c r="BD1185" s="176" t="e">
        <f>#REF!/1000</f>
        <v>#REF!</v>
      </c>
      <c r="BE1185" s="177" t="e">
        <f>#REF!/1000</f>
        <v>#REF!</v>
      </c>
      <c r="BF1185" s="177" t="e">
        <f>#REF!/1000</f>
        <v>#REF!</v>
      </c>
      <c r="BG1185" s="178" t="e">
        <f t="shared" si="1342"/>
        <v>#REF!</v>
      </c>
    </row>
    <row r="1186" ht="16" customHeight="1" spans="1:59">
      <c r="A1186" s="22">
        <v>1180</v>
      </c>
      <c r="B1186" s="39" t="s">
        <v>2271</v>
      </c>
      <c r="C1186" s="68" t="s">
        <v>2272</v>
      </c>
      <c r="D1186" s="22">
        <v>130</v>
      </c>
      <c r="E1186" s="22">
        <v>5</v>
      </c>
      <c r="F1186" s="144">
        <v>83972</v>
      </c>
      <c r="G1186" s="144" t="s">
        <v>3704</v>
      </c>
      <c r="H1186" s="144" t="s">
        <v>3704</v>
      </c>
      <c r="I1186" s="144" t="s">
        <v>5321</v>
      </c>
      <c r="J1186" s="144" t="s">
        <v>5314</v>
      </c>
      <c r="K1186" s="144">
        <f t="shared" si="1332"/>
        <v>0.6</v>
      </c>
      <c r="L1186" s="157">
        <v>3</v>
      </c>
      <c r="M1186" s="171">
        <v>0.04</v>
      </c>
      <c r="N1186" s="171">
        <v>0.15</v>
      </c>
      <c r="O1186" s="171">
        <v>0.45</v>
      </c>
      <c r="P1186" s="171">
        <v>0.02</v>
      </c>
      <c r="Q1186" s="171"/>
      <c r="R1186" s="171">
        <v>0.01</v>
      </c>
      <c r="S1186" s="171">
        <v>0.25</v>
      </c>
      <c r="T1186" s="171">
        <v>0.08</v>
      </c>
      <c r="U1186" s="171"/>
      <c r="V1186" s="171"/>
      <c r="W1186" s="22">
        <v>5</v>
      </c>
      <c r="X1186" s="29">
        <v>25.406</v>
      </c>
      <c r="Y1186" s="29">
        <v>127.03</v>
      </c>
      <c r="Z1186" s="36">
        <v>21.1</v>
      </c>
      <c r="AA1186" s="36">
        <f t="shared" si="1333"/>
        <v>5</v>
      </c>
      <c r="AB1186" s="29"/>
      <c r="AC1186" s="29" t="e">
        <f t="shared" si="1334"/>
        <v>#REF!</v>
      </c>
      <c r="AD1186" s="29" t="e">
        <f t="shared" si="1335"/>
        <v>#REF!</v>
      </c>
      <c r="AE1186" s="172" t="e">
        <f t="shared" si="1336"/>
        <v>#REF!</v>
      </c>
      <c r="AF1186" s="28"/>
      <c r="AG1186" s="24">
        <v>3</v>
      </c>
      <c r="AH1186" s="173">
        <f t="shared" si="1337"/>
        <v>1</v>
      </c>
      <c r="AI1186" s="173"/>
      <c r="AJ1186" s="173">
        <f t="shared" si="1338"/>
        <v>2</v>
      </c>
      <c r="AK1186" s="134">
        <f t="shared" si="1339"/>
        <v>0.6</v>
      </c>
      <c r="AL1186" s="174">
        <f t="shared" ref="AL1186:AU1186" si="1369">M1186</f>
        <v>0.04</v>
      </c>
      <c r="AM1186" s="174">
        <f t="shared" si="1369"/>
        <v>0.15</v>
      </c>
      <c r="AN1186" s="174">
        <f t="shared" si="1369"/>
        <v>0.45</v>
      </c>
      <c r="AO1186" s="174">
        <f t="shared" si="1369"/>
        <v>0.02</v>
      </c>
      <c r="AP1186" s="174">
        <f t="shared" si="1369"/>
        <v>0</v>
      </c>
      <c r="AQ1186" s="174">
        <f t="shared" si="1369"/>
        <v>0.01</v>
      </c>
      <c r="AR1186" s="174">
        <f t="shared" si="1369"/>
        <v>0.25</v>
      </c>
      <c r="AS1186" s="174">
        <f t="shared" si="1369"/>
        <v>0.08</v>
      </c>
      <c r="AT1186" s="174">
        <f t="shared" si="1369"/>
        <v>0</v>
      </c>
      <c r="AU1186" s="174">
        <f t="shared" si="1369"/>
        <v>0</v>
      </c>
      <c r="AV1186" s="175">
        <f t="shared" si="1341"/>
        <v>1</v>
      </c>
      <c r="AW1186" s="176" t="e">
        <f>#REF!/1000</f>
        <v>#REF!</v>
      </c>
      <c r="AX1186" s="176" t="e">
        <f>#REF!/1000</f>
        <v>#REF!</v>
      </c>
      <c r="AY1186" s="176" t="e">
        <f>#REF!/1000</f>
        <v>#REF!</v>
      </c>
      <c r="AZ1186" s="176" t="e">
        <f>#REF!/1000</f>
        <v>#REF!</v>
      </c>
      <c r="BA1186" s="176" t="e">
        <f>#REF!/1000</f>
        <v>#REF!</v>
      </c>
      <c r="BB1186" s="176" t="e">
        <f>#REF!/1000</f>
        <v>#REF!</v>
      </c>
      <c r="BC1186" s="176" t="e">
        <f>#REF!/1000</f>
        <v>#REF!</v>
      </c>
      <c r="BD1186" s="176" t="e">
        <f>#REF!/1000</f>
        <v>#REF!</v>
      </c>
      <c r="BE1186" s="177" t="e">
        <f>#REF!/1000</f>
        <v>#REF!</v>
      </c>
      <c r="BF1186" s="177" t="e">
        <f>#REF!/1000</f>
        <v>#REF!</v>
      </c>
      <c r="BG1186" s="178" t="e">
        <f t="shared" si="1342"/>
        <v>#REF!</v>
      </c>
    </row>
    <row r="1187" ht="16" customHeight="1" spans="1:59">
      <c r="A1187" s="22">
        <v>1181</v>
      </c>
      <c r="B1187" s="39" t="s">
        <v>2188</v>
      </c>
      <c r="C1187" s="68" t="s">
        <v>2189</v>
      </c>
      <c r="D1187" s="22">
        <v>121</v>
      </c>
      <c r="E1187" s="22">
        <v>20</v>
      </c>
      <c r="F1187" s="144">
        <v>85029</v>
      </c>
      <c r="G1187" s="144" t="s">
        <v>3704</v>
      </c>
      <c r="H1187" s="144" t="s">
        <v>3704</v>
      </c>
      <c r="I1187" s="144" t="s">
        <v>5321</v>
      </c>
      <c r="J1187" s="144" t="s">
        <v>5314</v>
      </c>
      <c r="K1187" s="144">
        <f t="shared" si="1332"/>
        <v>0.0075</v>
      </c>
      <c r="L1187" s="157">
        <v>0.15</v>
      </c>
      <c r="M1187" s="171"/>
      <c r="N1187" s="171">
        <v>0.466666666666667</v>
      </c>
      <c r="O1187" s="171">
        <v>0.333333333333333</v>
      </c>
      <c r="P1187" s="171"/>
      <c r="Q1187" s="171"/>
      <c r="R1187" s="171">
        <v>0.133333333333333</v>
      </c>
      <c r="S1187" s="171">
        <v>0.0666666666666667</v>
      </c>
      <c r="T1187" s="171"/>
      <c r="U1187" s="171"/>
      <c r="V1187" s="171"/>
      <c r="W1187" s="22">
        <v>20</v>
      </c>
      <c r="X1187" s="29">
        <v>24.111</v>
      </c>
      <c r="Y1187" s="29">
        <v>482.22</v>
      </c>
      <c r="Z1187" s="36">
        <v>78</v>
      </c>
      <c r="AA1187" s="36">
        <f t="shared" si="1333"/>
        <v>20</v>
      </c>
      <c r="AB1187" s="29"/>
      <c r="AC1187" s="29" t="e">
        <f t="shared" si="1334"/>
        <v>#REF!</v>
      </c>
      <c r="AD1187" s="29" t="e">
        <f t="shared" si="1335"/>
        <v>#REF!</v>
      </c>
      <c r="AE1187" s="172" t="e">
        <f t="shared" si="1336"/>
        <v>#REF!</v>
      </c>
      <c r="AF1187" s="28"/>
      <c r="AG1187" s="24">
        <v>0.15</v>
      </c>
      <c r="AH1187" s="173">
        <f t="shared" si="1337"/>
        <v>1</v>
      </c>
      <c r="AI1187" s="173">
        <v>0.155</v>
      </c>
      <c r="AJ1187" s="173">
        <f t="shared" si="1338"/>
        <v>-0.85</v>
      </c>
      <c r="AK1187" s="134">
        <f t="shared" si="1339"/>
        <v>0.0075</v>
      </c>
      <c r="AL1187" s="174">
        <f t="shared" ref="AL1187:AU1187" si="1370">M1187</f>
        <v>0</v>
      </c>
      <c r="AM1187" s="174">
        <f t="shared" si="1370"/>
        <v>0.466666666666667</v>
      </c>
      <c r="AN1187" s="174">
        <f t="shared" si="1370"/>
        <v>0.333333333333333</v>
      </c>
      <c r="AO1187" s="174">
        <f t="shared" si="1370"/>
        <v>0</v>
      </c>
      <c r="AP1187" s="174">
        <f t="shared" si="1370"/>
        <v>0</v>
      </c>
      <c r="AQ1187" s="174">
        <f t="shared" si="1370"/>
        <v>0.133333333333333</v>
      </c>
      <c r="AR1187" s="174">
        <f t="shared" si="1370"/>
        <v>0.0666666666666667</v>
      </c>
      <c r="AS1187" s="174">
        <f t="shared" si="1370"/>
        <v>0</v>
      </c>
      <c r="AT1187" s="174">
        <f t="shared" si="1370"/>
        <v>0</v>
      </c>
      <c r="AU1187" s="174">
        <f t="shared" si="1370"/>
        <v>0</v>
      </c>
      <c r="AV1187" s="175">
        <f t="shared" si="1341"/>
        <v>1</v>
      </c>
      <c r="AW1187" s="176" t="e">
        <f>#REF!/1000</f>
        <v>#REF!</v>
      </c>
      <c r="AX1187" s="176" t="e">
        <f>#REF!/1000</f>
        <v>#REF!</v>
      </c>
      <c r="AY1187" s="176" t="e">
        <f>#REF!/1000</f>
        <v>#REF!</v>
      </c>
      <c r="AZ1187" s="176" t="e">
        <f>#REF!/1000</f>
        <v>#REF!</v>
      </c>
      <c r="BA1187" s="176" t="e">
        <f>#REF!/1000</f>
        <v>#REF!</v>
      </c>
      <c r="BB1187" s="176" t="e">
        <f>#REF!/1000</f>
        <v>#REF!</v>
      </c>
      <c r="BC1187" s="176" t="e">
        <f>#REF!/1000</f>
        <v>#REF!</v>
      </c>
      <c r="BD1187" s="176" t="e">
        <f>#REF!/1000</f>
        <v>#REF!</v>
      </c>
      <c r="BE1187" s="177" t="e">
        <f>#REF!/1000</f>
        <v>#REF!</v>
      </c>
      <c r="BF1187" s="177" t="e">
        <f>#REF!/1000</f>
        <v>#REF!</v>
      </c>
      <c r="BG1187" s="178" t="e">
        <f t="shared" si="1342"/>
        <v>#REF!</v>
      </c>
    </row>
    <row r="1188" ht="16" customHeight="1" spans="1:59">
      <c r="A1188" s="22">
        <v>1182</v>
      </c>
      <c r="B1188" s="39" t="s">
        <v>7024</v>
      </c>
      <c r="C1188" s="68" t="s">
        <v>7025</v>
      </c>
      <c r="D1188" s="22">
        <v>121</v>
      </c>
      <c r="E1188" s="22">
        <v>20</v>
      </c>
      <c r="F1188" s="144">
        <v>85028</v>
      </c>
      <c r="G1188" s="144" t="s">
        <v>3704</v>
      </c>
      <c r="H1188" s="144" t="s">
        <v>3704</v>
      </c>
      <c r="I1188" s="144" t="s">
        <v>5321</v>
      </c>
      <c r="J1188" s="144" t="s">
        <v>5314</v>
      </c>
      <c r="K1188" s="144">
        <f t="shared" si="1332"/>
        <v>0.025</v>
      </c>
      <c r="L1188" s="157">
        <v>0.5</v>
      </c>
      <c r="M1188" s="171"/>
      <c r="N1188" s="171">
        <v>0.5</v>
      </c>
      <c r="O1188" s="171">
        <v>0.3</v>
      </c>
      <c r="P1188" s="171"/>
      <c r="Q1188" s="171"/>
      <c r="R1188" s="171">
        <v>0.14</v>
      </c>
      <c r="S1188" s="171">
        <v>0.06</v>
      </c>
      <c r="T1188" s="171"/>
      <c r="U1188" s="171"/>
      <c r="V1188" s="171"/>
      <c r="W1188" s="22">
        <v>20</v>
      </c>
      <c r="X1188" s="29">
        <v>23.2555</v>
      </c>
      <c r="Y1188" s="29">
        <v>465.11</v>
      </c>
      <c r="Z1188" s="36">
        <v>78</v>
      </c>
      <c r="AA1188" s="36">
        <f t="shared" si="1333"/>
        <v>20</v>
      </c>
      <c r="AB1188" s="29"/>
      <c r="AC1188" s="29" t="e">
        <f t="shared" si="1334"/>
        <v>#REF!</v>
      </c>
      <c r="AD1188" s="29" t="e">
        <f t="shared" si="1335"/>
        <v>#REF!</v>
      </c>
      <c r="AE1188" s="172" t="e">
        <f t="shared" si="1336"/>
        <v>#REF!</v>
      </c>
      <c r="AF1188" s="28"/>
      <c r="AG1188" s="24">
        <v>0.5</v>
      </c>
      <c r="AH1188" s="173">
        <f t="shared" si="1337"/>
        <v>1</v>
      </c>
      <c r="AI1188" s="173"/>
      <c r="AJ1188" s="173">
        <f t="shared" si="1338"/>
        <v>-0.5</v>
      </c>
      <c r="AK1188" s="134">
        <f t="shared" si="1339"/>
        <v>0.025</v>
      </c>
      <c r="AL1188" s="174">
        <f t="shared" ref="AL1188:AU1188" si="1371">M1188</f>
        <v>0</v>
      </c>
      <c r="AM1188" s="174">
        <f t="shared" si="1371"/>
        <v>0.5</v>
      </c>
      <c r="AN1188" s="174">
        <f t="shared" si="1371"/>
        <v>0.3</v>
      </c>
      <c r="AO1188" s="174">
        <f t="shared" si="1371"/>
        <v>0</v>
      </c>
      <c r="AP1188" s="174">
        <f t="shared" si="1371"/>
        <v>0</v>
      </c>
      <c r="AQ1188" s="174">
        <f t="shared" si="1371"/>
        <v>0.14</v>
      </c>
      <c r="AR1188" s="174">
        <f t="shared" si="1371"/>
        <v>0.06</v>
      </c>
      <c r="AS1188" s="174">
        <f t="shared" si="1371"/>
        <v>0</v>
      </c>
      <c r="AT1188" s="174">
        <f t="shared" si="1371"/>
        <v>0</v>
      </c>
      <c r="AU1188" s="174">
        <f t="shared" si="1371"/>
        <v>0</v>
      </c>
      <c r="AV1188" s="175">
        <f t="shared" si="1341"/>
        <v>1</v>
      </c>
      <c r="AW1188" s="176" t="e">
        <f>#REF!/1000</f>
        <v>#REF!</v>
      </c>
      <c r="AX1188" s="176" t="e">
        <f>#REF!/1000</f>
        <v>#REF!</v>
      </c>
      <c r="AY1188" s="176" t="e">
        <f>#REF!/1000</f>
        <v>#REF!</v>
      </c>
      <c r="AZ1188" s="176" t="e">
        <f>#REF!/1000</f>
        <v>#REF!</v>
      </c>
      <c r="BA1188" s="176" t="e">
        <f>#REF!/1000</f>
        <v>#REF!</v>
      </c>
      <c r="BB1188" s="176" t="e">
        <f>#REF!/1000</f>
        <v>#REF!</v>
      </c>
      <c r="BC1188" s="176" t="e">
        <f>#REF!/1000</f>
        <v>#REF!</v>
      </c>
      <c r="BD1188" s="176" t="e">
        <f>#REF!/1000</f>
        <v>#REF!</v>
      </c>
      <c r="BE1188" s="177" t="e">
        <f>#REF!/1000</f>
        <v>#REF!</v>
      </c>
      <c r="BF1188" s="177" t="e">
        <f>#REF!/1000</f>
        <v>#REF!</v>
      </c>
      <c r="BG1188" s="178" t="e">
        <f t="shared" si="1342"/>
        <v>#REF!</v>
      </c>
    </row>
    <row r="1189" ht="16" customHeight="1" spans="1:59">
      <c r="A1189" s="22">
        <v>1183</v>
      </c>
      <c r="B1189" s="39" t="s">
        <v>1223</v>
      </c>
      <c r="C1189" s="68" t="s">
        <v>1224</v>
      </c>
      <c r="D1189" s="22">
        <v>130</v>
      </c>
      <c r="E1189" s="22">
        <v>1</v>
      </c>
      <c r="F1189" s="144">
        <v>84096</v>
      </c>
      <c r="G1189" s="144" t="s">
        <v>3704</v>
      </c>
      <c r="H1189" s="144" t="s">
        <v>3704</v>
      </c>
      <c r="I1189" s="144" t="s">
        <v>5321</v>
      </c>
      <c r="J1189" s="144" t="s">
        <v>5314</v>
      </c>
      <c r="K1189" s="144">
        <f t="shared" si="1332"/>
        <v>2</v>
      </c>
      <c r="L1189" s="157">
        <v>2</v>
      </c>
      <c r="M1189" s="171">
        <v>0.04</v>
      </c>
      <c r="N1189" s="171">
        <v>0.15</v>
      </c>
      <c r="O1189" s="171">
        <v>0.45</v>
      </c>
      <c r="P1189" s="171">
        <v>0.02</v>
      </c>
      <c r="Q1189" s="171"/>
      <c r="R1189" s="171">
        <v>0.01</v>
      </c>
      <c r="S1189" s="171">
        <v>0.25</v>
      </c>
      <c r="T1189" s="171">
        <v>0.08</v>
      </c>
      <c r="U1189" s="171"/>
      <c r="V1189" s="171"/>
      <c r="W1189" s="22">
        <v>1</v>
      </c>
      <c r="X1189" s="29">
        <v>22.64</v>
      </c>
      <c r="Y1189" s="29">
        <v>22.64</v>
      </c>
      <c r="Z1189" s="36">
        <v>3.75</v>
      </c>
      <c r="AA1189" s="36">
        <f t="shared" si="1333"/>
        <v>1</v>
      </c>
      <c r="AB1189" s="29"/>
      <c r="AC1189" s="29" t="e">
        <f t="shared" si="1334"/>
        <v>#REF!</v>
      </c>
      <c r="AD1189" s="29" t="e">
        <f t="shared" si="1335"/>
        <v>#REF!</v>
      </c>
      <c r="AE1189" s="172" t="e">
        <f t="shared" si="1336"/>
        <v>#REF!</v>
      </c>
      <c r="AF1189" s="28"/>
      <c r="AG1189" s="24">
        <v>3</v>
      </c>
      <c r="AH1189" s="173">
        <f t="shared" si="1337"/>
        <v>1</v>
      </c>
      <c r="AI1189" s="173"/>
      <c r="AJ1189" s="173">
        <f t="shared" si="1338"/>
        <v>2</v>
      </c>
      <c r="AK1189" s="134">
        <f t="shared" si="1339"/>
        <v>2</v>
      </c>
      <c r="AL1189" s="174">
        <f t="shared" ref="AL1189:AU1189" si="1372">M1189</f>
        <v>0.04</v>
      </c>
      <c r="AM1189" s="174">
        <f t="shared" si="1372"/>
        <v>0.15</v>
      </c>
      <c r="AN1189" s="174">
        <f t="shared" si="1372"/>
        <v>0.45</v>
      </c>
      <c r="AO1189" s="174">
        <f t="shared" si="1372"/>
        <v>0.02</v>
      </c>
      <c r="AP1189" s="174">
        <f t="shared" si="1372"/>
        <v>0</v>
      </c>
      <c r="AQ1189" s="174">
        <f t="shared" si="1372"/>
        <v>0.01</v>
      </c>
      <c r="AR1189" s="174">
        <f t="shared" si="1372"/>
        <v>0.25</v>
      </c>
      <c r="AS1189" s="174">
        <f t="shared" si="1372"/>
        <v>0.08</v>
      </c>
      <c r="AT1189" s="174">
        <f t="shared" si="1372"/>
        <v>0</v>
      </c>
      <c r="AU1189" s="174">
        <f t="shared" si="1372"/>
        <v>0</v>
      </c>
      <c r="AV1189" s="175">
        <f t="shared" si="1341"/>
        <v>1</v>
      </c>
      <c r="AW1189" s="176" t="e">
        <f>#REF!/1000</f>
        <v>#REF!</v>
      </c>
      <c r="AX1189" s="176" t="e">
        <f>#REF!/1000</f>
        <v>#REF!</v>
      </c>
      <c r="AY1189" s="176" t="e">
        <f>#REF!/1000</f>
        <v>#REF!</v>
      </c>
      <c r="AZ1189" s="176" t="e">
        <f>#REF!/1000</f>
        <v>#REF!</v>
      </c>
      <c r="BA1189" s="176" t="e">
        <f>#REF!/1000</f>
        <v>#REF!</v>
      </c>
      <c r="BB1189" s="176" t="e">
        <f>#REF!/1000</f>
        <v>#REF!</v>
      </c>
      <c r="BC1189" s="176" t="e">
        <f>#REF!/1000</f>
        <v>#REF!</v>
      </c>
      <c r="BD1189" s="176" t="e">
        <f>#REF!/1000</f>
        <v>#REF!</v>
      </c>
      <c r="BE1189" s="177" t="e">
        <f>#REF!/1000</f>
        <v>#REF!</v>
      </c>
      <c r="BF1189" s="177" t="e">
        <f>#REF!/1000</f>
        <v>#REF!</v>
      </c>
      <c r="BG1189" s="178" t="e">
        <f t="shared" si="1342"/>
        <v>#REF!</v>
      </c>
    </row>
    <row r="1190" ht="16" customHeight="1" spans="1:59">
      <c r="A1190" s="22">
        <v>1184</v>
      </c>
      <c r="B1190" s="39" t="s">
        <v>1894</v>
      </c>
      <c r="C1190" s="68" t="s">
        <v>1895</v>
      </c>
      <c r="D1190" s="22">
        <v>130</v>
      </c>
      <c r="E1190" s="22">
        <v>1</v>
      </c>
      <c r="F1190" s="144">
        <v>84044</v>
      </c>
      <c r="G1190" s="144" t="s">
        <v>3704</v>
      </c>
      <c r="H1190" s="144" t="s">
        <v>3704</v>
      </c>
      <c r="I1190" s="144" t="s">
        <v>5321</v>
      </c>
      <c r="J1190" s="144" t="s">
        <v>5314</v>
      </c>
      <c r="K1190" s="144">
        <f t="shared" si="1332"/>
        <v>3</v>
      </c>
      <c r="L1190" s="157">
        <v>3</v>
      </c>
      <c r="M1190" s="171">
        <v>0.04</v>
      </c>
      <c r="N1190" s="171">
        <v>0.15</v>
      </c>
      <c r="O1190" s="171">
        <v>0.45</v>
      </c>
      <c r="P1190" s="171">
        <v>0.02</v>
      </c>
      <c r="Q1190" s="171"/>
      <c r="R1190" s="171">
        <v>0.01</v>
      </c>
      <c r="S1190" s="171">
        <v>0.25</v>
      </c>
      <c r="T1190" s="171">
        <v>0.08</v>
      </c>
      <c r="U1190" s="171"/>
      <c r="V1190" s="171"/>
      <c r="W1190" s="22">
        <v>1</v>
      </c>
      <c r="X1190" s="29">
        <v>20.45</v>
      </c>
      <c r="Y1190" s="29">
        <v>20.45</v>
      </c>
      <c r="Z1190" s="36">
        <v>2.92</v>
      </c>
      <c r="AA1190" s="36">
        <f t="shared" si="1333"/>
        <v>1</v>
      </c>
      <c r="AB1190" s="29"/>
      <c r="AC1190" s="29" t="e">
        <f t="shared" si="1334"/>
        <v>#REF!</v>
      </c>
      <c r="AD1190" s="29" t="e">
        <f t="shared" si="1335"/>
        <v>#REF!</v>
      </c>
      <c r="AE1190" s="172" t="e">
        <f t="shared" si="1336"/>
        <v>#REF!</v>
      </c>
      <c r="AF1190" s="28"/>
      <c r="AG1190" s="24">
        <v>3</v>
      </c>
      <c r="AH1190" s="173">
        <f t="shared" si="1337"/>
        <v>1</v>
      </c>
      <c r="AI1190" s="173"/>
      <c r="AJ1190" s="173">
        <f t="shared" si="1338"/>
        <v>2</v>
      </c>
      <c r="AK1190" s="134">
        <f t="shared" si="1339"/>
        <v>3</v>
      </c>
      <c r="AL1190" s="174">
        <f t="shared" ref="AL1190:AU1190" si="1373">M1190</f>
        <v>0.04</v>
      </c>
      <c r="AM1190" s="174">
        <f t="shared" si="1373"/>
        <v>0.15</v>
      </c>
      <c r="AN1190" s="174">
        <f t="shared" si="1373"/>
        <v>0.45</v>
      </c>
      <c r="AO1190" s="174">
        <f t="shared" si="1373"/>
        <v>0.02</v>
      </c>
      <c r="AP1190" s="174">
        <f t="shared" si="1373"/>
        <v>0</v>
      </c>
      <c r="AQ1190" s="174">
        <f t="shared" si="1373"/>
        <v>0.01</v>
      </c>
      <c r="AR1190" s="174">
        <f t="shared" si="1373"/>
        <v>0.25</v>
      </c>
      <c r="AS1190" s="174">
        <f t="shared" si="1373"/>
        <v>0.08</v>
      </c>
      <c r="AT1190" s="174">
        <f t="shared" si="1373"/>
        <v>0</v>
      </c>
      <c r="AU1190" s="174">
        <f t="shared" si="1373"/>
        <v>0</v>
      </c>
      <c r="AV1190" s="175">
        <f t="shared" si="1341"/>
        <v>1</v>
      </c>
      <c r="AW1190" s="176" t="e">
        <f>#REF!/1000</f>
        <v>#REF!</v>
      </c>
      <c r="AX1190" s="176" t="e">
        <f>#REF!/1000</f>
        <v>#REF!</v>
      </c>
      <c r="AY1190" s="176" t="e">
        <f>#REF!/1000</f>
        <v>#REF!</v>
      </c>
      <c r="AZ1190" s="176" t="e">
        <f>#REF!/1000</f>
        <v>#REF!</v>
      </c>
      <c r="BA1190" s="176" t="e">
        <f>#REF!/1000</f>
        <v>#REF!</v>
      </c>
      <c r="BB1190" s="176" t="e">
        <f>#REF!/1000</f>
        <v>#REF!</v>
      </c>
      <c r="BC1190" s="176" t="e">
        <f>#REF!/1000</f>
        <v>#REF!</v>
      </c>
      <c r="BD1190" s="176" t="e">
        <f>#REF!/1000</f>
        <v>#REF!</v>
      </c>
      <c r="BE1190" s="177" t="e">
        <f>#REF!/1000</f>
        <v>#REF!</v>
      </c>
      <c r="BF1190" s="177" t="e">
        <f>#REF!/1000</f>
        <v>#REF!</v>
      </c>
      <c r="BG1190" s="178" t="e">
        <f t="shared" si="1342"/>
        <v>#REF!</v>
      </c>
    </row>
    <row r="1191" ht="16" customHeight="1" spans="1:59">
      <c r="A1191" s="22">
        <v>1185</v>
      </c>
      <c r="B1191" s="39" t="s">
        <v>7026</v>
      </c>
      <c r="C1191" s="68" t="s">
        <v>7027</v>
      </c>
      <c r="D1191" s="22">
        <v>121</v>
      </c>
      <c r="E1191" s="22">
        <v>95</v>
      </c>
      <c r="F1191" s="144">
        <v>84926</v>
      </c>
      <c r="G1191" s="144" t="s">
        <v>3704</v>
      </c>
      <c r="H1191" s="144" t="s">
        <v>3704</v>
      </c>
      <c r="I1191" s="144" t="s">
        <v>5321</v>
      </c>
      <c r="J1191" s="144" t="s">
        <v>5314</v>
      </c>
      <c r="K1191" s="144">
        <f t="shared" si="1332"/>
        <v>0.05</v>
      </c>
      <c r="L1191" s="157">
        <v>4.75</v>
      </c>
      <c r="M1191" s="171"/>
      <c r="N1191" s="171">
        <v>0.4</v>
      </c>
      <c r="O1191" s="171">
        <v>0.566666666666667</v>
      </c>
      <c r="P1191" s="171"/>
      <c r="Q1191" s="171"/>
      <c r="R1191" s="171"/>
      <c r="S1191" s="171">
        <v>0.0333333333333333</v>
      </c>
      <c r="T1191" s="171"/>
      <c r="U1191" s="171"/>
      <c r="V1191" s="171"/>
      <c r="W1191" s="22">
        <v>95</v>
      </c>
      <c r="X1191" s="29">
        <v>19.5146315789474</v>
      </c>
      <c r="Y1191" s="29">
        <v>1853.89</v>
      </c>
      <c r="Z1191" s="36">
        <v>975</v>
      </c>
      <c r="AA1191" s="36">
        <f t="shared" si="1333"/>
        <v>95</v>
      </c>
      <c r="AB1191" s="29"/>
      <c r="AC1191" s="29" t="e">
        <f t="shared" si="1334"/>
        <v>#REF!</v>
      </c>
      <c r="AD1191" s="29" t="e">
        <f t="shared" si="1335"/>
        <v>#REF!</v>
      </c>
      <c r="AE1191" s="172" t="e">
        <f t="shared" si="1336"/>
        <v>#REF!</v>
      </c>
      <c r="AF1191" s="28"/>
      <c r="AG1191" s="24">
        <v>0.3</v>
      </c>
      <c r="AH1191" s="173">
        <f t="shared" si="1337"/>
        <v>1</v>
      </c>
      <c r="AI1191" s="173"/>
      <c r="AJ1191" s="173">
        <f t="shared" si="1338"/>
        <v>-0.7</v>
      </c>
      <c r="AK1191" s="134">
        <f t="shared" si="1339"/>
        <v>0.05</v>
      </c>
      <c r="AL1191" s="174">
        <f t="shared" ref="AL1191:AU1191" si="1374">M1191</f>
        <v>0</v>
      </c>
      <c r="AM1191" s="174">
        <f t="shared" si="1374"/>
        <v>0.4</v>
      </c>
      <c r="AN1191" s="174">
        <f t="shared" si="1374"/>
        <v>0.566666666666667</v>
      </c>
      <c r="AO1191" s="174">
        <f t="shared" si="1374"/>
        <v>0</v>
      </c>
      <c r="AP1191" s="174">
        <f t="shared" si="1374"/>
        <v>0</v>
      </c>
      <c r="AQ1191" s="174">
        <f t="shared" si="1374"/>
        <v>0</v>
      </c>
      <c r="AR1191" s="174">
        <f t="shared" si="1374"/>
        <v>0.0333333333333333</v>
      </c>
      <c r="AS1191" s="174">
        <f t="shared" si="1374"/>
        <v>0</v>
      </c>
      <c r="AT1191" s="174">
        <f t="shared" si="1374"/>
        <v>0</v>
      </c>
      <c r="AU1191" s="174">
        <f t="shared" si="1374"/>
        <v>0</v>
      </c>
      <c r="AV1191" s="175">
        <f t="shared" si="1341"/>
        <v>1</v>
      </c>
      <c r="AW1191" s="176" t="e">
        <f>#REF!/1000</f>
        <v>#REF!</v>
      </c>
      <c r="AX1191" s="176" t="e">
        <f>#REF!/1000</f>
        <v>#REF!</v>
      </c>
      <c r="AY1191" s="176" t="e">
        <f>#REF!/1000</f>
        <v>#REF!</v>
      </c>
      <c r="AZ1191" s="176" t="e">
        <f>#REF!/1000</f>
        <v>#REF!</v>
      </c>
      <c r="BA1191" s="176" t="e">
        <f>#REF!/1000</f>
        <v>#REF!</v>
      </c>
      <c r="BB1191" s="176" t="e">
        <f>#REF!/1000</f>
        <v>#REF!</v>
      </c>
      <c r="BC1191" s="176" t="e">
        <f>#REF!/1000</f>
        <v>#REF!</v>
      </c>
      <c r="BD1191" s="176" t="e">
        <f>#REF!/1000</f>
        <v>#REF!</v>
      </c>
      <c r="BE1191" s="177" t="e">
        <f>#REF!/1000</f>
        <v>#REF!</v>
      </c>
      <c r="BF1191" s="177" t="e">
        <f>#REF!/1000</f>
        <v>#REF!</v>
      </c>
      <c r="BG1191" s="178" t="e">
        <f t="shared" si="1342"/>
        <v>#REF!</v>
      </c>
    </row>
    <row r="1192" ht="16" customHeight="1" spans="1:59">
      <c r="A1192" s="22">
        <v>1186</v>
      </c>
      <c r="B1192" s="39" t="s">
        <v>7028</v>
      </c>
      <c r="C1192" s="68" t="s">
        <v>7029</v>
      </c>
      <c r="D1192" s="22">
        <v>121</v>
      </c>
      <c r="E1192" s="22">
        <v>260</v>
      </c>
      <c r="F1192" s="144">
        <v>84886</v>
      </c>
      <c r="G1192" s="144" t="s">
        <v>3704</v>
      </c>
      <c r="H1192" s="144" t="s">
        <v>3704</v>
      </c>
      <c r="I1192" s="144" t="s">
        <v>5321</v>
      </c>
      <c r="J1192" s="144" t="s">
        <v>5314</v>
      </c>
      <c r="K1192" s="144">
        <f t="shared" si="1332"/>
        <v>0.1</v>
      </c>
      <c r="L1192" s="157">
        <v>26</v>
      </c>
      <c r="M1192" s="171"/>
      <c r="N1192" s="171">
        <v>0.5</v>
      </c>
      <c r="O1192" s="171">
        <v>0.392857142857143</v>
      </c>
      <c r="P1192" s="171"/>
      <c r="Q1192" s="171"/>
      <c r="R1192" s="171"/>
      <c r="S1192" s="171">
        <v>0.107142857142857</v>
      </c>
      <c r="T1192" s="171"/>
      <c r="U1192" s="171"/>
      <c r="V1192" s="171"/>
      <c r="W1192" s="22">
        <v>260</v>
      </c>
      <c r="X1192" s="29">
        <v>18.5381538461538</v>
      </c>
      <c r="Y1192" s="29">
        <v>4819.92</v>
      </c>
      <c r="Z1192" s="36">
        <v>759.2</v>
      </c>
      <c r="AA1192" s="36">
        <f t="shared" si="1333"/>
        <v>260</v>
      </c>
      <c r="AB1192" s="29"/>
      <c r="AC1192" s="29" t="e">
        <f t="shared" si="1334"/>
        <v>#REF!</v>
      </c>
      <c r="AD1192" s="29" t="e">
        <f t="shared" si="1335"/>
        <v>#REF!</v>
      </c>
      <c r="AE1192" s="172" t="e">
        <f t="shared" si="1336"/>
        <v>#REF!</v>
      </c>
      <c r="AF1192" s="28"/>
      <c r="AG1192" s="24">
        <v>0.28</v>
      </c>
      <c r="AH1192" s="173">
        <f t="shared" si="1337"/>
        <v>1</v>
      </c>
      <c r="AI1192" s="173">
        <v>0.28</v>
      </c>
      <c r="AJ1192" s="173">
        <f t="shared" si="1338"/>
        <v>-0.72</v>
      </c>
      <c r="AK1192" s="134">
        <f t="shared" si="1339"/>
        <v>0.1</v>
      </c>
      <c r="AL1192" s="174">
        <f t="shared" ref="AL1192:AU1192" si="1375">M1192</f>
        <v>0</v>
      </c>
      <c r="AM1192" s="174">
        <f t="shared" si="1375"/>
        <v>0.5</v>
      </c>
      <c r="AN1192" s="174">
        <f t="shared" si="1375"/>
        <v>0.392857142857143</v>
      </c>
      <c r="AO1192" s="174">
        <f t="shared" si="1375"/>
        <v>0</v>
      </c>
      <c r="AP1192" s="174">
        <f t="shared" si="1375"/>
        <v>0</v>
      </c>
      <c r="AQ1192" s="174">
        <f t="shared" si="1375"/>
        <v>0</v>
      </c>
      <c r="AR1192" s="174">
        <f t="shared" si="1375"/>
        <v>0.107142857142857</v>
      </c>
      <c r="AS1192" s="174">
        <f t="shared" si="1375"/>
        <v>0</v>
      </c>
      <c r="AT1192" s="174">
        <f t="shared" si="1375"/>
        <v>0</v>
      </c>
      <c r="AU1192" s="174">
        <f t="shared" si="1375"/>
        <v>0</v>
      </c>
      <c r="AV1192" s="175">
        <f t="shared" si="1341"/>
        <v>1</v>
      </c>
      <c r="AW1192" s="176" t="e">
        <f>#REF!/1000</f>
        <v>#REF!</v>
      </c>
      <c r="AX1192" s="176" t="e">
        <f>#REF!/1000</f>
        <v>#REF!</v>
      </c>
      <c r="AY1192" s="176" t="e">
        <f>#REF!/1000</f>
        <v>#REF!</v>
      </c>
      <c r="AZ1192" s="176" t="e">
        <f>#REF!/1000</f>
        <v>#REF!</v>
      </c>
      <c r="BA1192" s="176" t="e">
        <f>#REF!/1000</f>
        <v>#REF!</v>
      </c>
      <c r="BB1192" s="176" t="e">
        <f>#REF!/1000</f>
        <v>#REF!</v>
      </c>
      <c r="BC1192" s="176" t="e">
        <f>#REF!/1000</f>
        <v>#REF!</v>
      </c>
      <c r="BD1192" s="176" t="e">
        <f>#REF!/1000</f>
        <v>#REF!</v>
      </c>
      <c r="BE1192" s="177" t="e">
        <f>#REF!/1000</f>
        <v>#REF!</v>
      </c>
      <c r="BF1192" s="177" t="e">
        <f>#REF!/1000</f>
        <v>#REF!</v>
      </c>
      <c r="BG1192" s="178" t="e">
        <f t="shared" si="1342"/>
        <v>#REF!</v>
      </c>
    </row>
    <row r="1193" ht="16" customHeight="1" spans="1:59">
      <c r="A1193" s="22">
        <v>1187</v>
      </c>
      <c r="B1193" s="39" t="s">
        <v>42</v>
      </c>
      <c r="C1193" s="68" t="s">
        <v>7030</v>
      </c>
      <c r="D1193" s="22">
        <v>130</v>
      </c>
      <c r="E1193" s="22">
        <v>12</v>
      </c>
      <c r="F1193" s="144">
        <v>84189</v>
      </c>
      <c r="G1193" s="144" t="s">
        <v>3704</v>
      </c>
      <c r="H1193" s="144" t="s">
        <v>3704</v>
      </c>
      <c r="I1193" s="144" t="s">
        <v>5321</v>
      </c>
      <c r="J1193" s="144" t="s">
        <v>5314</v>
      </c>
      <c r="K1193" s="144">
        <f t="shared" si="1332"/>
        <v>0.1</v>
      </c>
      <c r="L1193" s="157">
        <v>1.2</v>
      </c>
      <c r="M1193" s="171"/>
      <c r="N1193" s="171">
        <v>0.1</v>
      </c>
      <c r="O1193" s="171">
        <v>0.1</v>
      </c>
      <c r="P1193" s="171"/>
      <c r="Q1193" s="171"/>
      <c r="R1193" s="171">
        <v>0.8</v>
      </c>
      <c r="S1193" s="171"/>
      <c r="T1193" s="171"/>
      <c r="U1193" s="171"/>
      <c r="V1193" s="171"/>
      <c r="W1193" s="22">
        <v>12</v>
      </c>
      <c r="X1193" s="29">
        <v>18.3958333333333</v>
      </c>
      <c r="Y1193" s="29">
        <v>220.75</v>
      </c>
      <c r="Z1193" s="36">
        <v>35.04</v>
      </c>
      <c r="AA1193" s="36">
        <f t="shared" si="1333"/>
        <v>12</v>
      </c>
      <c r="AB1193" s="29"/>
      <c r="AC1193" s="29" t="e">
        <f t="shared" si="1334"/>
        <v>#REF!</v>
      </c>
      <c r="AD1193" s="29" t="e">
        <f t="shared" si="1335"/>
        <v>#REF!</v>
      </c>
      <c r="AE1193" s="172" t="e">
        <f t="shared" si="1336"/>
        <v>#REF!</v>
      </c>
      <c r="AF1193" s="28"/>
      <c r="AG1193" s="24">
        <v>0.1</v>
      </c>
      <c r="AH1193" s="173">
        <f t="shared" si="1337"/>
        <v>1</v>
      </c>
      <c r="AI1193" s="173"/>
      <c r="AJ1193" s="173">
        <f t="shared" si="1338"/>
        <v>-0.9</v>
      </c>
      <c r="AK1193" s="134">
        <f t="shared" si="1339"/>
        <v>0.1</v>
      </c>
      <c r="AL1193" s="174">
        <f t="shared" ref="AL1193:AU1193" si="1376">M1193</f>
        <v>0</v>
      </c>
      <c r="AM1193" s="174">
        <f t="shared" si="1376"/>
        <v>0.1</v>
      </c>
      <c r="AN1193" s="174">
        <f t="shared" si="1376"/>
        <v>0.1</v>
      </c>
      <c r="AO1193" s="174">
        <f t="shared" si="1376"/>
        <v>0</v>
      </c>
      <c r="AP1193" s="174">
        <f t="shared" si="1376"/>
        <v>0</v>
      </c>
      <c r="AQ1193" s="174">
        <f t="shared" si="1376"/>
        <v>0.8</v>
      </c>
      <c r="AR1193" s="174">
        <f t="shared" si="1376"/>
        <v>0</v>
      </c>
      <c r="AS1193" s="174">
        <f t="shared" si="1376"/>
        <v>0</v>
      </c>
      <c r="AT1193" s="174">
        <f t="shared" si="1376"/>
        <v>0</v>
      </c>
      <c r="AU1193" s="174">
        <f t="shared" si="1376"/>
        <v>0</v>
      </c>
      <c r="AV1193" s="175">
        <f t="shared" si="1341"/>
        <v>1</v>
      </c>
      <c r="AW1193" s="176" t="e">
        <f>#REF!/1000</f>
        <v>#REF!</v>
      </c>
      <c r="AX1193" s="176" t="e">
        <f>#REF!/1000</f>
        <v>#REF!</v>
      </c>
      <c r="AY1193" s="176" t="e">
        <f>#REF!/1000</f>
        <v>#REF!</v>
      </c>
      <c r="AZ1193" s="176" t="e">
        <f>#REF!/1000</f>
        <v>#REF!</v>
      </c>
      <c r="BA1193" s="176" t="e">
        <f>#REF!/1000</f>
        <v>#REF!</v>
      </c>
      <c r="BB1193" s="176" t="e">
        <f>#REF!/1000</f>
        <v>#REF!</v>
      </c>
      <c r="BC1193" s="176" t="e">
        <f>#REF!/1000</f>
        <v>#REF!</v>
      </c>
      <c r="BD1193" s="176" t="e">
        <f>#REF!/1000</f>
        <v>#REF!</v>
      </c>
      <c r="BE1193" s="177" t="e">
        <f>#REF!/1000</f>
        <v>#REF!</v>
      </c>
      <c r="BF1193" s="177" t="e">
        <f>#REF!/1000</f>
        <v>#REF!</v>
      </c>
      <c r="BG1193" s="178" t="e">
        <f t="shared" si="1342"/>
        <v>#REF!</v>
      </c>
    </row>
    <row r="1194" ht="16" customHeight="1" spans="1:59">
      <c r="A1194" s="22">
        <v>1188</v>
      </c>
      <c r="B1194" s="39" t="s">
        <v>1203</v>
      </c>
      <c r="C1194" s="68" t="s">
        <v>1204</v>
      </c>
      <c r="D1194" s="22">
        <v>121</v>
      </c>
      <c r="E1194" s="22">
        <v>96</v>
      </c>
      <c r="F1194" s="144">
        <v>84907</v>
      </c>
      <c r="G1194" s="144" t="s">
        <v>3704</v>
      </c>
      <c r="H1194" s="144" t="s">
        <v>3704</v>
      </c>
      <c r="I1194" s="144" t="s">
        <v>5321</v>
      </c>
      <c r="J1194" s="144" t="s">
        <v>5314</v>
      </c>
      <c r="K1194" s="144">
        <f t="shared" si="1332"/>
        <v>0.3</v>
      </c>
      <c r="L1194" s="157">
        <v>28.8</v>
      </c>
      <c r="M1194" s="171">
        <v>0.04</v>
      </c>
      <c r="N1194" s="171">
        <v>0.15</v>
      </c>
      <c r="O1194" s="171">
        <v>0.45</v>
      </c>
      <c r="P1194" s="171">
        <v>0.02</v>
      </c>
      <c r="Q1194" s="171"/>
      <c r="R1194" s="171">
        <v>0.01</v>
      </c>
      <c r="S1194" s="171">
        <v>0.25</v>
      </c>
      <c r="T1194" s="171">
        <v>0.08</v>
      </c>
      <c r="U1194" s="171"/>
      <c r="V1194" s="171"/>
      <c r="W1194" s="22">
        <v>96</v>
      </c>
      <c r="X1194" s="29">
        <v>18.2004166666667</v>
      </c>
      <c r="Y1194" s="29">
        <v>1747.24</v>
      </c>
      <c r="Z1194" s="36">
        <v>280.32</v>
      </c>
      <c r="AA1194" s="36">
        <f t="shared" si="1333"/>
        <v>96</v>
      </c>
      <c r="AB1194" s="29"/>
      <c r="AC1194" s="29" t="e">
        <f t="shared" si="1334"/>
        <v>#REF!</v>
      </c>
      <c r="AD1194" s="29" t="e">
        <f t="shared" si="1335"/>
        <v>#REF!</v>
      </c>
      <c r="AE1194" s="172" t="e">
        <f t="shared" si="1336"/>
        <v>#REF!</v>
      </c>
      <c r="AF1194" s="28"/>
      <c r="AG1194" s="24">
        <v>3</v>
      </c>
      <c r="AH1194" s="173">
        <f t="shared" si="1337"/>
        <v>1</v>
      </c>
      <c r="AI1194" s="173"/>
      <c r="AJ1194" s="173">
        <f t="shared" si="1338"/>
        <v>2</v>
      </c>
      <c r="AK1194" s="134">
        <f t="shared" si="1339"/>
        <v>0.3</v>
      </c>
      <c r="AL1194" s="174">
        <f t="shared" ref="AL1194:AU1194" si="1377">M1194</f>
        <v>0.04</v>
      </c>
      <c r="AM1194" s="174">
        <f t="shared" si="1377"/>
        <v>0.15</v>
      </c>
      <c r="AN1194" s="174">
        <f t="shared" si="1377"/>
        <v>0.45</v>
      </c>
      <c r="AO1194" s="174">
        <f t="shared" si="1377"/>
        <v>0.02</v>
      </c>
      <c r="AP1194" s="174">
        <f t="shared" si="1377"/>
        <v>0</v>
      </c>
      <c r="AQ1194" s="174">
        <f t="shared" si="1377"/>
        <v>0.01</v>
      </c>
      <c r="AR1194" s="174">
        <f t="shared" si="1377"/>
        <v>0.25</v>
      </c>
      <c r="AS1194" s="174">
        <f t="shared" si="1377"/>
        <v>0.08</v>
      </c>
      <c r="AT1194" s="174">
        <f t="shared" si="1377"/>
        <v>0</v>
      </c>
      <c r="AU1194" s="174">
        <f t="shared" si="1377"/>
        <v>0</v>
      </c>
      <c r="AV1194" s="175">
        <f t="shared" si="1341"/>
        <v>1</v>
      </c>
      <c r="AW1194" s="176" t="e">
        <f>#REF!/1000</f>
        <v>#REF!</v>
      </c>
      <c r="AX1194" s="176" t="e">
        <f>#REF!/1000</f>
        <v>#REF!</v>
      </c>
      <c r="AY1194" s="176" t="e">
        <f>#REF!/1000</f>
        <v>#REF!</v>
      </c>
      <c r="AZ1194" s="176" t="e">
        <f>#REF!/1000</f>
        <v>#REF!</v>
      </c>
      <c r="BA1194" s="176" t="e">
        <f>#REF!/1000</f>
        <v>#REF!</v>
      </c>
      <c r="BB1194" s="176" t="e">
        <f>#REF!/1000</f>
        <v>#REF!</v>
      </c>
      <c r="BC1194" s="176" t="e">
        <f>#REF!/1000</f>
        <v>#REF!</v>
      </c>
      <c r="BD1194" s="176" t="e">
        <f>#REF!/1000</f>
        <v>#REF!</v>
      </c>
      <c r="BE1194" s="177" t="e">
        <f>#REF!/1000</f>
        <v>#REF!</v>
      </c>
      <c r="BF1194" s="177" t="e">
        <f>#REF!/1000</f>
        <v>#REF!</v>
      </c>
      <c r="BG1194" s="178" t="e">
        <f t="shared" si="1342"/>
        <v>#REF!</v>
      </c>
    </row>
    <row r="1195" ht="16" customHeight="1" spans="1:59">
      <c r="A1195" s="22">
        <v>1189</v>
      </c>
      <c r="B1195" s="39" t="s">
        <v>48</v>
      </c>
      <c r="C1195" s="68" t="s">
        <v>7031</v>
      </c>
      <c r="D1195" s="22">
        <v>130</v>
      </c>
      <c r="E1195" s="22">
        <v>14</v>
      </c>
      <c r="F1195" s="144">
        <v>84188</v>
      </c>
      <c r="G1195" s="144" t="s">
        <v>3704</v>
      </c>
      <c r="H1195" s="144" t="s">
        <v>3704</v>
      </c>
      <c r="I1195" s="144" t="s">
        <v>5321</v>
      </c>
      <c r="J1195" s="144" t="s">
        <v>5314</v>
      </c>
      <c r="K1195" s="144">
        <f t="shared" si="1332"/>
        <v>0.1</v>
      </c>
      <c r="L1195" s="157">
        <v>1.4</v>
      </c>
      <c r="M1195" s="171"/>
      <c r="N1195" s="171">
        <v>0.1</v>
      </c>
      <c r="O1195" s="171">
        <v>0.1</v>
      </c>
      <c r="P1195" s="171"/>
      <c r="Q1195" s="171"/>
      <c r="R1195" s="171">
        <v>0.8</v>
      </c>
      <c r="S1195" s="171"/>
      <c r="T1195" s="171"/>
      <c r="U1195" s="171"/>
      <c r="V1195" s="171"/>
      <c r="W1195" s="22">
        <v>14</v>
      </c>
      <c r="X1195" s="29">
        <v>18.0642857142857</v>
      </c>
      <c r="Y1195" s="29">
        <v>252.9</v>
      </c>
      <c r="Z1195" s="36">
        <v>40.88</v>
      </c>
      <c r="AA1195" s="36">
        <f t="shared" si="1333"/>
        <v>14</v>
      </c>
      <c r="AB1195" s="29"/>
      <c r="AC1195" s="29" t="e">
        <f t="shared" si="1334"/>
        <v>#REF!</v>
      </c>
      <c r="AD1195" s="29" t="e">
        <f t="shared" si="1335"/>
        <v>#REF!</v>
      </c>
      <c r="AE1195" s="172" t="e">
        <f t="shared" si="1336"/>
        <v>#REF!</v>
      </c>
      <c r="AF1195" s="28"/>
      <c r="AG1195" s="24">
        <v>0.1</v>
      </c>
      <c r="AH1195" s="173">
        <f t="shared" si="1337"/>
        <v>1</v>
      </c>
      <c r="AI1195" s="173"/>
      <c r="AJ1195" s="173">
        <f t="shared" si="1338"/>
        <v>-0.9</v>
      </c>
      <c r="AK1195" s="134">
        <f t="shared" si="1339"/>
        <v>0.1</v>
      </c>
      <c r="AL1195" s="174">
        <f t="shared" ref="AL1195:AU1195" si="1378">M1195</f>
        <v>0</v>
      </c>
      <c r="AM1195" s="174">
        <f t="shared" si="1378"/>
        <v>0.1</v>
      </c>
      <c r="AN1195" s="174">
        <f t="shared" si="1378"/>
        <v>0.1</v>
      </c>
      <c r="AO1195" s="174">
        <f t="shared" si="1378"/>
        <v>0</v>
      </c>
      <c r="AP1195" s="174">
        <f t="shared" si="1378"/>
        <v>0</v>
      </c>
      <c r="AQ1195" s="174">
        <f t="shared" si="1378"/>
        <v>0.8</v>
      </c>
      <c r="AR1195" s="174">
        <f t="shared" si="1378"/>
        <v>0</v>
      </c>
      <c r="AS1195" s="174">
        <f t="shared" si="1378"/>
        <v>0</v>
      </c>
      <c r="AT1195" s="174">
        <f t="shared" si="1378"/>
        <v>0</v>
      </c>
      <c r="AU1195" s="174">
        <f t="shared" si="1378"/>
        <v>0</v>
      </c>
      <c r="AV1195" s="175">
        <f t="shared" si="1341"/>
        <v>1</v>
      </c>
      <c r="AW1195" s="176" t="e">
        <f>#REF!/1000</f>
        <v>#REF!</v>
      </c>
      <c r="AX1195" s="176" t="e">
        <f>#REF!/1000</f>
        <v>#REF!</v>
      </c>
      <c r="AY1195" s="176" t="e">
        <f>#REF!/1000</f>
        <v>#REF!</v>
      </c>
      <c r="AZ1195" s="176" t="e">
        <f>#REF!/1000</f>
        <v>#REF!</v>
      </c>
      <c r="BA1195" s="176" t="e">
        <f>#REF!/1000</f>
        <v>#REF!</v>
      </c>
      <c r="BB1195" s="176" t="e">
        <f>#REF!/1000</f>
        <v>#REF!</v>
      </c>
      <c r="BC1195" s="176" t="e">
        <f>#REF!/1000</f>
        <v>#REF!</v>
      </c>
      <c r="BD1195" s="176" t="e">
        <f>#REF!/1000</f>
        <v>#REF!</v>
      </c>
      <c r="BE1195" s="177" t="e">
        <f>#REF!/1000</f>
        <v>#REF!</v>
      </c>
      <c r="BF1195" s="177" t="e">
        <f>#REF!/1000</f>
        <v>#REF!</v>
      </c>
      <c r="BG1195" s="178" t="e">
        <f t="shared" si="1342"/>
        <v>#REF!</v>
      </c>
    </row>
    <row r="1196" ht="16" customHeight="1" spans="1:59">
      <c r="A1196" s="22">
        <v>1190</v>
      </c>
      <c r="B1196" s="39" t="s">
        <v>38</v>
      </c>
      <c r="C1196" s="68" t="s">
        <v>7032</v>
      </c>
      <c r="D1196" s="22">
        <v>130</v>
      </c>
      <c r="E1196" s="22">
        <v>26</v>
      </c>
      <c r="F1196" s="144">
        <v>84190</v>
      </c>
      <c r="G1196" s="144" t="s">
        <v>3704</v>
      </c>
      <c r="H1196" s="144" t="s">
        <v>3704</v>
      </c>
      <c r="I1196" s="144" t="s">
        <v>5321</v>
      </c>
      <c r="J1196" s="144" t="s">
        <v>5314</v>
      </c>
      <c r="K1196" s="144">
        <f t="shared" si="1332"/>
        <v>0.1</v>
      </c>
      <c r="L1196" s="157">
        <v>2.6</v>
      </c>
      <c r="M1196" s="171"/>
      <c r="N1196" s="171">
        <v>0.1</v>
      </c>
      <c r="O1196" s="171">
        <v>0.1</v>
      </c>
      <c r="P1196" s="171"/>
      <c r="Q1196" s="171"/>
      <c r="R1196" s="171">
        <v>0.8</v>
      </c>
      <c r="S1196" s="171"/>
      <c r="T1196" s="171"/>
      <c r="U1196" s="171"/>
      <c r="V1196" s="171"/>
      <c r="W1196" s="22">
        <v>26</v>
      </c>
      <c r="X1196" s="29">
        <v>17.6465384615385</v>
      </c>
      <c r="Y1196" s="29">
        <v>458.81</v>
      </c>
      <c r="Z1196" s="36">
        <v>153.14</v>
      </c>
      <c r="AA1196" s="36">
        <f t="shared" si="1333"/>
        <v>26</v>
      </c>
      <c r="AB1196" s="29"/>
      <c r="AC1196" s="29" t="e">
        <f t="shared" si="1334"/>
        <v>#REF!</v>
      </c>
      <c r="AD1196" s="29" t="e">
        <f t="shared" si="1335"/>
        <v>#REF!</v>
      </c>
      <c r="AE1196" s="172" t="e">
        <f t="shared" si="1336"/>
        <v>#REF!</v>
      </c>
      <c r="AF1196" s="28"/>
      <c r="AG1196" s="24">
        <v>0.1</v>
      </c>
      <c r="AH1196" s="173">
        <f t="shared" si="1337"/>
        <v>1</v>
      </c>
      <c r="AI1196" s="173"/>
      <c r="AJ1196" s="173">
        <f t="shared" si="1338"/>
        <v>-0.9</v>
      </c>
      <c r="AK1196" s="134">
        <f t="shared" si="1339"/>
        <v>0.1</v>
      </c>
      <c r="AL1196" s="174">
        <f t="shared" ref="AL1196:AU1196" si="1379">M1196</f>
        <v>0</v>
      </c>
      <c r="AM1196" s="174">
        <f t="shared" si="1379"/>
        <v>0.1</v>
      </c>
      <c r="AN1196" s="174">
        <f t="shared" si="1379"/>
        <v>0.1</v>
      </c>
      <c r="AO1196" s="174">
        <f t="shared" si="1379"/>
        <v>0</v>
      </c>
      <c r="AP1196" s="174">
        <f t="shared" si="1379"/>
        <v>0</v>
      </c>
      <c r="AQ1196" s="174">
        <f t="shared" si="1379"/>
        <v>0.8</v>
      </c>
      <c r="AR1196" s="174">
        <f t="shared" si="1379"/>
        <v>0</v>
      </c>
      <c r="AS1196" s="174">
        <f t="shared" si="1379"/>
        <v>0</v>
      </c>
      <c r="AT1196" s="174">
        <f t="shared" si="1379"/>
        <v>0</v>
      </c>
      <c r="AU1196" s="174">
        <f t="shared" si="1379"/>
        <v>0</v>
      </c>
      <c r="AV1196" s="175">
        <f t="shared" si="1341"/>
        <v>1</v>
      </c>
      <c r="AW1196" s="176" t="e">
        <f>#REF!/1000</f>
        <v>#REF!</v>
      </c>
      <c r="AX1196" s="176" t="e">
        <f>#REF!/1000</f>
        <v>#REF!</v>
      </c>
      <c r="AY1196" s="176" t="e">
        <f>#REF!/1000</f>
        <v>#REF!</v>
      </c>
      <c r="AZ1196" s="176" t="e">
        <f>#REF!/1000</f>
        <v>#REF!</v>
      </c>
      <c r="BA1196" s="176" t="e">
        <f>#REF!/1000</f>
        <v>#REF!</v>
      </c>
      <c r="BB1196" s="176" t="e">
        <f>#REF!/1000</f>
        <v>#REF!</v>
      </c>
      <c r="BC1196" s="176" t="e">
        <f>#REF!/1000</f>
        <v>#REF!</v>
      </c>
      <c r="BD1196" s="176" t="e">
        <f>#REF!/1000</f>
        <v>#REF!</v>
      </c>
      <c r="BE1196" s="177" t="e">
        <f>#REF!/1000</f>
        <v>#REF!</v>
      </c>
      <c r="BF1196" s="177" t="e">
        <f>#REF!/1000</f>
        <v>#REF!</v>
      </c>
      <c r="BG1196" s="178" t="e">
        <f t="shared" si="1342"/>
        <v>#REF!</v>
      </c>
    </row>
    <row r="1197" ht="16" customHeight="1" spans="1:59">
      <c r="A1197" s="22">
        <v>1191</v>
      </c>
      <c r="B1197" s="39" t="s">
        <v>1674</v>
      </c>
      <c r="C1197" s="68" t="s">
        <v>1675</v>
      </c>
      <c r="D1197" s="22">
        <v>121</v>
      </c>
      <c r="E1197" s="22">
        <v>40</v>
      </c>
      <c r="F1197" s="144">
        <v>84944</v>
      </c>
      <c r="G1197" s="144" t="s">
        <v>3704</v>
      </c>
      <c r="H1197" s="144" t="s">
        <v>3704</v>
      </c>
      <c r="I1197" s="144" t="s">
        <v>5321</v>
      </c>
      <c r="J1197" s="144" t="s">
        <v>5314</v>
      </c>
      <c r="K1197" s="144">
        <f t="shared" si="1332"/>
        <v>0.05</v>
      </c>
      <c r="L1197" s="157">
        <v>2</v>
      </c>
      <c r="M1197" s="171"/>
      <c r="N1197" s="171">
        <v>0.4</v>
      </c>
      <c r="O1197" s="171">
        <v>0.566666666666667</v>
      </c>
      <c r="P1197" s="171"/>
      <c r="Q1197" s="171"/>
      <c r="R1197" s="171"/>
      <c r="S1197" s="171">
        <v>0.0333333333333333</v>
      </c>
      <c r="T1197" s="171"/>
      <c r="U1197" s="171"/>
      <c r="V1197" s="171"/>
      <c r="W1197" s="22">
        <v>40</v>
      </c>
      <c r="X1197" s="29">
        <v>16.3585</v>
      </c>
      <c r="Y1197" s="29">
        <v>654.34</v>
      </c>
      <c r="Z1197" s="36">
        <v>116.8</v>
      </c>
      <c r="AA1197" s="36">
        <f t="shared" si="1333"/>
        <v>40</v>
      </c>
      <c r="AB1197" s="29"/>
      <c r="AC1197" s="29" t="e">
        <f t="shared" si="1334"/>
        <v>#REF!</v>
      </c>
      <c r="AD1197" s="29" t="e">
        <f t="shared" si="1335"/>
        <v>#REF!</v>
      </c>
      <c r="AE1197" s="172" t="e">
        <f t="shared" si="1336"/>
        <v>#REF!</v>
      </c>
      <c r="AF1197" s="28"/>
      <c r="AG1197" s="24">
        <v>0.3</v>
      </c>
      <c r="AH1197" s="173">
        <f t="shared" si="1337"/>
        <v>1</v>
      </c>
      <c r="AI1197" s="173"/>
      <c r="AJ1197" s="173">
        <f t="shared" si="1338"/>
        <v>-0.7</v>
      </c>
      <c r="AK1197" s="134">
        <f t="shared" si="1339"/>
        <v>0.05</v>
      </c>
      <c r="AL1197" s="174">
        <f t="shared" ref="AL1197:AU1197" si="1380">M1197</f>
        <v>0</v>
      </c>
      <c r="AM1197" s="174">
        <f t="shared" si="1380"/>
        <v>0.4</v>
      </c>
      <c r="AN1197" s="174">
        <f t="shared" si="1380"/>
        <v>0.566666666666667</v>
      </c>
      <c r="AO1197" s="174">
        <f t="shared" si="1380"/>
        <v>0</v>
      </c>
      <c r="AP1197" s="174">
        <f t="shared" si="1380"/>
        <v>0</v>
      </c>
      <c r="AQ1197" s="174">
        <f t="shared" si="1380"/>
        <v>0</v>
      </c>
      <c r="AR1197" s="174">
        <f t="shared" si="1380"/>
        <v>0.0333333333333333</v>
      </c>
      <c r="AS1197" s="174">
        <f t="shared" si="1380"/>
        <v>0</v>
      </c>
      <c r="AT1197" s="174">
        <f t="shared" si="1380"/>
        <v>0</v>
      </c>
      <c r="AU1197" s="174">
        <f t="shared" si="1380"/>
        <v>0</v>
      </c>
      <c r="AV1197" s="175">
        <f t="shared" si="1341"/>
        <v>1</v>
      </c>
      <c r="AW1197" s="176" t="e">
        <f>#REF!/1000</f>
        <v>#REF!</v>
      </c>
      <c r="AX1197" s="176" t="e">
        <f>#REF!/1000</f>
        <v>#REF!</v>
      </c>
      <c r="AY1197" s="176" t="e">
        <f>#REF!/1000</f>
        <v>#REF!</v>
      </c>
      <c r="AZ1197" s="176" t="e">
        <f>#REF!/1000</f>
        <v>#REF!</v>
      </c>
      <c r="BA1197" s="176" t="e">
        <f>#REF!/1000</f>
        <v>#REF!</v>
      </c>
      <c r="BB1197" s="176" t="e">
        <f>#REF!/1000</f>
        <v>#REF!</v>
      </c>
      <c r="BC1197" s="176" t="e">
        <f>#REF!/1000</f>
        <v>#REF!</v>
      </c>
      <c r="BD1197" s="176" t="e">
        <f>#REF!/1000</f>
        <v>#REF!</v>
      </c>
      <c r="BE1197" s="177" t="e">
        <f>#REF!/1000</f>
        <v>#REF!</v>
      </c>
      <c r="BF1197" s="177" t="e">
        <f>#REF!/1000</f>
        <v>#REF!</v>
      </c>
      <c r="BG1197" s="178" t="e">
        <f t="shared" si="1342"/>
        <v>#REF!</v>
      </c>
    </row>
    <row r="1198" ht="16" customHeight="1" spans="1:59">
      <c r="A1198" s="22">
        <v>1192</v>
      </c>
      <c r="B1198" s="39" t="s">
        <v>7033</v>
      </c>
      <c r="C1198" s="68" t="s">
        <v>7034</v>
      </c>
      <c r="D1198" s="22">
        <v>121</v>
      </c>
      <c r="E1198" s="22">
        <v>50</v>
      </c>
      <c r="F1198" s="144">
        <v>85005</v>
      </c>
      <c r="G1198" s="144" t="s">
        <v>3704</v>
      </c>
      <c r="H1198" s="144" t="s">
        <v>3704</v>
      </c>
      <c r="I1198" s="144" t="s">
        <v>5321</v>
      </c>
      <c r="J1198" s="144" t="s">
        <v>5314</v>
      </c>
      <c r="K1198" s="144">
        <f t="shared" si="1332"/>
        <v>0.006</v>
      </c>
      <c r="L1198" s="157">
        <v>0.3</v>
      </c>
      <c r="M1198" s="171"/>
      <c r="N1198" s="171">
        <v>0.4</v>
      </c>
      <c r="O1198" s="171">
        <v>0.566666666666667</v>
      </c>
      <c r="P1198" s="171"/>
      <c r="Q1198" s="171"/>
      <c r="R1198" s="171"/>
      <c r="S1198" s="171">
        <v>0.0333333333333333</v>
      </c>
      <c r="T1198" s="171"/>
      <c r="U1198" s="171"/>
      <c r="V1198" s="171"/>
      <c r="W1198" s="22">
        <v>50</v>
      </c>
      <c r="X1198" s="29">
        <v>15.7208</v>
      </c>
      <c r="Y1198" s="29">
        <v>786.04</v>
      </c>
      <c r="Z1198" s="36">
        <v>243.5</v>
      </c>
      <c r="AA1198" s="36">
        <f t="shared" si="1333"/>
        <v>50</v>
      </c>
      <c r="AB1198" s="29"/>
      <c r="AC1198" s="29" t="e">
        <f t="shared" si="1334"/>
        <v>#REF!</v>
      </c>
      <c r="AD1198" s="29" t="e">
        <f t="shared" si="1335"/>
        <v>#REF!</v>
      </c>
      <c r="AE1198" s="172" t="e">
        <f t="shared" si="1336"/>
        <v>#REF!</v>
      </c>
      <c r="AF1198" s="28"/>
      <c r="AG1198" s="24">
        <v>0.3</v>
      </c>
      <c r="AH1198" s="173">
        <f t="shared" si="1337"/>
        <v>1</v>
      </c>
      <c r="AI1198" s="173"/>
      <c r="AJ1198" s="173">
        <f t="shared" si="1338"/>
        <v>-0.7</v>
      </c>
      <c r="AK1198" s="134">
        <f t="shared" si="1339"/>
        <v>0.006</v>
      </c>
      <c r="AL1198" s="174">
        <f t="shared" ref="AL1198:AU1198" si="1381">M1198</f>
        <v>0</v>
      </c>
      <c r="AM1198" s="174">
        <f t="shared" si="1381"/>
        <v>0.4</v>
      </c>
      <c r="AN1198" s="174">
        <f t="shared" si="1381"/>
        <v>0.566666666666667</v>
      </c>
      <c r="AO1198" s="174">
        <f t="shared" si="1381"/>
        <v>0</v>
      </c>
      <c r="AP1198" s="174">
        <f t="shared" si="1381"/>
        <v>0</v>
      </c>
      <c r="AQ1198" s="174">
        <f t="shared" si="1381"/>
        <v>0</v>
      </c>
      <c r="AR1198" s="174">
        <f t="shared" si="1381"/>
        <v>0.0333333333333333</v>
      </c>
      <c r="AS1198" s="174">
        <f t="shared" si="1381"/>
        <v>0</v>
      </c>
      <c r="AT1198" s="174">
        <f t="shared" si="1381"/>
        <v>0</v>
      </c>
      <c r="AU1198" s="174">
        <f t="shared" si="1381"/>
        <v>0</v>
      </c>
      <c r="AV1198" s="175">
        <f t="shared" si="1341"/>
        <v>1</v>
      </c>
      <c r="AW1198" s="176" t="e">
        <f>#REF!/1000</f>
        <v>#REF!</v>
      </c>
      <c r="AX1198" s="176" t="e">
        <f>#REF!/1000</f>
        <v>#REF!</v>
      </c>
      <c r="AY1198" s="176" t="e">
        <f>#REF!/1000</f>
        <v>#REF!</v>
      </c>
      <c r="AZ1198" s="176" t="e">
        <f>#REF!/1000</f>
        <v>#REF!</v>
      </c>
      <c r="BA1198" s="176" t="e">
        <f>#REF!/1000</f>
        <v>#REF!</v>
      </c>
      <c r="BB1198" s="176" t="e">
        <f>#REF!/1000</f>
        <v>#REF!</v>
      </c>
      <c r="BC1198" s="176" t="e">
        <f>#REF!/1000</f>
        <v>#REF!</v>
      </c>
      <c r="BD1198" s="176" t="e">
        <f>#REF!/1000</f>
        <v>#REF!</v>
      </c>
      <c r="BE1198" s="177" t="e">
        <f>#REF!/1000</f>
        <v>#REF!</v>
      </c>
      <c r="BF1198" s="177" t="e">
        <f>#REF!/1000</f>
        <v>#REF!</v>
      </c>
      <c r="BG1198" s="178" t="e">
        <f t="shared" si="1342"/>
        <v>#REF!</v>
      </c>
    </row>
    <row r="1199" ht="16" customHeight="1" spans="1:59">
      <c r="A1199" s="22">
        <v>1193</v>
      </c>
      <c r="B1199" s="39" t="s">
        <v>1604</v>
      </c>
      <c r="C1199" s="68" t="s">
        <v>1605</v>
      </c>
      <c r="D1199" s="22">
        <v>121</v>
      </c>
      <c r="E1199" s="22">
        <v>97</v>
      </c>
      <c r="F1199" s="144">
        <v>84923</v>
      </c>
      <c r="G1199" s="144" t="s">
        <v>3704</v>
      </c>
      <c r="H1199" s="144" t="s">
        <v>3704</v>
      </c>
      <c r="I1199" s="144" t="s">
        <v>5321</v>
      </c>
      <c r="J1199" s="144" t="s">
        <v>5314</v>
      </c>
      <c r="K1199" s="144">
        <f t="shared" si="1332"/>
        <v>0.05</v>
      </c>
      <c r="L1199" s="157">
        <v>4.85</v>
      </c>
      <c r="M1199" s="171"/>
      <c r="N1199" s="171">
        <v>0.4</v>
      </c>
      <c r="O1199" s="171">
        <v>0.566666666666667</v>
      </c>
      <c r="P1199" s="171"/>
      <c r="Q1199" s="171"/>
      <c r="R1199" s="171"/>
      <c r="S1199" s="171">
        <v>0.0333333333333333</v>
      </c>
      <c r="T1199" s="171"/>
      <c r="U1199" s="171"/>
      <c r="V1199" s="171"/>
      <c r="W1199" s="22">
        <v>97</v>
      </c>
      <c r="X1199" s="29">
        <v>14.8117525773196</v>
      </c>
      <c r="Y1199" s="29">
        <v>1436.74</v>
      </c>
      <c r="Z1199" s="36">
        <v>283.24</v>
      </c>
      <c r="AA1199" s="36">
        <f t="shared" si="1333"/>
        <v>97</v>
      </c>
      <c r="AB1199" s="29"/>
      <c r="AC1199" s="29" t="e">
        <f t="shared" si="1334"/>
        <v>#REF!</v>
      </c>
      <c r="AD1199" s="29" t="e">
        <f t="shared" si="1335"/>
        <v>#REF!</v>
      </c>
      <c r="AE1199" s="172" t="e">
        <f t="shared" si="1336"/>
        <v>#REF!</v>
      </c>
      <c r="AF1199" s="28"/>
      <c r="AG1199" s="24">
        <v>0.3</v>
      </c>
      <c r="AH1199" s="173">
        <f t="shared" si="1337"/>
        <v>1</v>
      </c>
      <c r="AI1199" s="173"/>
      <c r="AJ1199" s="173">
        <f t="shared" si="1338"/>
        <v>-0.7</v>
      </c>
      <c r="AK1199" s="134">
        <f t="shared" si="1339"/>
        <v>0.05</v>
      </c>
      <c r="AL1199" s="174">
        <f t="shared" ref="AL1199:AU1199" si="1382">M1199</f>
        <v>0</v>
      </c>
      <c r="AM1199" s="174">
        <f t="shared" si="1382"/>
        <v>0.4</v>
      </c>
      <c r="AN1199" s="174">
        <f t="shared" si="1382"/>
        <v>0.566666666666667</v>
      </c>
      <c r="AO1199" s="174">
        <f t="shared" si="1382"/>
        <v>0</v>
      </c>
      <c r="AP1199" s="174">
        <f t="shared" si="1382"/>
        <v>0</v>
      </c>
      <c r="AQ1199" s="174">
        <f t="shared" si="1382"/>
        <v>0</v>
      </c>
      <c r="AR1199" s="174">
        <f t="shared" si="1382"/>
        <v>0.0333333333333333</v>
      </c>
      <c r="AS1199" s="174">
        <f t="shared" si="1382"/>
        <v>0</v>
      </c>
      <c r="AT1199" s="174">
        <f t="shared" si="1382"/>
        <v>0</v>
      </c>
      <c r="AU1199" s="174">
        <f t="shared" si="1382"/>
        <v>0</v>
      </c>
      <c r="AV1199" s="175">
        <f t="shared" si="1341"/>
        <v>1</v>
      </c>
      <c r="AW1199" s="176" t="e">
        <f>#REF!/1000</f>
        <v>#REF!</v>
      </c>
      <c r="AX1199" s="176" t="e">
        <f>#REF!/1000</f>
        <v>#REF!</v>
      </c>
      <c r="AY1199" s="176" t="e">
        <f>#REF!/1000</f>
        <v>#REF!</v>
      </c>
      <c r="AZ1199" s="176" t="e">
        <f>#REF!/1000</f>
        <v>#REF!</v>
      </c>
      <c r="BA1199" s="176" t="e">
        <f>#REF!/1000</f>
        <v>#REF!</v>
      </c>
      <c r="BB1199" s="176" t="e">
        <f>#REF!/1000</f>
        <v>#REF!</v>
      </c>
      <c r="BC1199" s="176" t="e">
        <f>#REF!/1000</f>
        <v>#REF!</v>
      </c>
      <c r="BD1199" s="176" t="e">
        <f>#REF!/1000</f>
        <v>#REF!</v>
      </c>
      <c r="BE1199" s="177" t="e">
        <f>#REF!/1000</f>
        <v>#REF!</v>
      </c>
      <c r="BF1199" s="177" t="e">
        <f>#REF!/1000</f>
        <v>#REF!</v>
      </c>
      <c r="BG1199" s="178" t="e">
        <f t="shared" si="1342"/>
        <v>#REF!</v>
      </c>
    </row>
    <row r="1200" ht="16" customHeight="1" spans="1:59">
      <c r="A1200" s="22">
        <v>1194</v>
      </c>
      <c r="B1200" s="39" t="s">
        <v>7035</v>
      </c>
      <c r="C1200" s="68" t="s">
        <v>7036</v>
      </c>
      <c r="D1200" s="22">
        <v>121</v>
      </c>
      <c r="E1200" s="22">
        <v>100</v>
      </c>
      <c r="F1200" s="144">
        <v>84902</v>
      </c>
      <c r="G1200" s="144" t="s">
        <v>3704</v>
      </c>
      <c r="H1200" s="144" t="s">
        <v>3704</v>
      </c>
      <c r="I1200" s="144" t="s">
        <v>5321</v>
      </c>
      <c r="J1200" s="144" t="s">
        <v>5314</v>
      </c>
      <c r="K1200" s="144">
        <f t="shared" si="1332"/>
        <v>0.3</v>
      </c>
      <c r="L1200" s="157">
        <v>30</v>
      </c>
      <c r="M1200" s="171">
        <v>0.04</v>
      </c>
      <c r="N1200" s="171">
        <v>0.15</v>
      </c>
      <c r="O1200" s="171">
        <v>0.45</v>
      </c>
      <c r="P1200" s="171">
        <v>0.02</v>
      </c>
      <c r="Q1200" s="171"/>
      <c r="R1200" s="171">
        <v>0.01</v>
      </c>
      <c r="S1200" s="171">
        <v>0.25</v>
      </c>
      <c r="T1200" s="171">
        <v>0.08</v>
      </c>
      <c r="U1200" s="171"/>
      <c r="V1200" s="171"/>
      <c r="W1200" s="22">
        <v>100</v>
      </c>
      <c r="X1200" s="29">
        <v>14.1104</v>
      </c>
      <c r="Y1200" s="29">
        <v>1411.04</v>
      </c>
      <c r="Z1200" s="36">
        <v>195</v>
      </c>
      <c r="AA1200" s="36">
        <f t="shared" si="1333"/>
        <v>100</v>
      </c>
      <c r="AB1200" s="29"/>
      <c r="AC1200" s="29" t="e">
        <f t="shared" si="1334"/>
        <v>#REF!</v>
      </c>
      <c r="AD1200" s="29" t="e">
        <f t="shared" si="1335"/>
        <v>#REF!</v>
      </c>
      <c r="AE1200" s="172" t="e">
        <f t="shared" si="1336"/>
        <v>#REF!</v>
      </c>
      <c r="AF1200" s="28"/>
      <c r="AG1200" s="24">
        <v>3</v>
      </c>
      <c r="AH1200" s="173">
        <f t="shared" si="1337"/>
        <v>1</v>
      </c>
      <c r="AI1200" s="173"/>
      <c r="AJ1200" s="173">
        <f t="shared" si="1338"/>
        <v>2</v>
      </c>
      <c r="AK1200" s="134">
        <f t="shared" si="1339"/>
        <v>0.3</v>
      </c>
      <c r="AL1200" s="174">
        <f t="shared" ref="AL1200:AU1200" si="1383">M1200</f>
        <v>0.04</v>
      </c>
      <c r="AM1200" s="174">
        <f t="shared" si="1383"/>
        <v>0.15</v>
      </c>
      <c r="AN1200" s="174">
        <f t="shared" si="1383"/>
        <v>0.45</v>
      </c>
      <c r="AO1200" s="174">
        <f t="shared" si="1383"/>
        <v>0.02</v>
      </c>
      <c r="AP1200" s="174">
        <f t="shared" si="1383"/>
        <v>0</v>
      </c>
      <c r="AQ1200" s="174">
        <f t="shared" si="1383"/>
        <v>0.01</v>
      </c>
      <c r="AR1200" s="174">
        <f t="shared" si="1383"/>
        <v>0.25</v>
      </c>
      <c r="AS1200" s="174">
        <f t="shared" si="1383"/>
        <v>0.08</v>
      </c>
      <c r="AT1200" s="174">
        <f t="shared" si="1383"/>
        <v>0</v>
      </c>
      <c r="AU1200" s="174">
        <f t="shared" si="1383"/>
        <v>0</v>
      </c>
      <c r="AV1200" s="175">
        <f t="shared" si="1341"/>
        <v>1</v>
      </c>
      <c r="AW1200" s="176" t="e">
        <f>#REF!/1000</f>
        <v>#REF!</v>
      </c>
      <c r="AX1200" s="176" t="e">
        <f>#REF!/1000</f>
        <v>#REF!</v>
      </c>
      <c r="AY1200" s="176" t="e">
        <f>#REF!/1000</f>
        <v>#REF!</v>
      </c>
      <c r="AZ1200" s="176" t="e">
        <f>#REF!/1000</f>
        <v>#REF!</v>
      </c>
      <c r="BA1200" s="176" t="e">
        <f>#REF!/1000</f>
        <v>#REF!</v>
      </c>
      <c r="BB1200" s="176" t="e">
        <f>#REF!/1000</f>
        <v>#REF!</v>
      </c>
      <c r="BC1200" s="176" t="e">
        <f>#REF!/1000</f>
        <v>#REF!</v>
      </c>
      <c r="BD1200" s="176" t="e">
        <f>#REF!/1000</f>
        <v>#REF!</v>
      </c>
      <c r="BE1200" s="177" t="e">
        <f>#REF!/1000</f>
        <v>#REF!</v>
      </c>
      <c r="BF1200" s="177" t="e">
        <f>#REF!/1000</f>
        <v>#REF!</v>
      </c>
      <c r="BG1200" s="178" t="e">
        <f t="shared" si="1342"/>
        <v>#REF!</v>
      </c>
    </row>
    <row r="1201" ht="16" customHeight="1" spans="1:59">
      <c r="A1201" s="22">
        <v>1195</v>
      </c>
      <c r="B1201" s="39" t="s">
        <v>2176</v>
      </c>
      <c r="C1201" s="68" t="s">
        <v>2177</v>
      </c>
      <c r="D1201" s="22">
        <v>121</v>
      </c>
      <c r="E1201" s="22">
        <v>20</v>
      </c>
      <c r="F1201" s="144">
        <v>85020</v>
      </c>
      <c r="G1201" s="144" t="s">
        <v>3704</v>
      </c>
      <c r="H1201" s="144" t="s">
        <v>3704</v>
      </c>
      <c r="I1201" s="144" t="s">
        <v>5321</v>
      </c>
      <c r="J1201" s="144" t="s">
        <v>5314</v>
      </c>
      <c r="K1201" s="144">
        <f t="shared" si="1332"/>
        <v>0.002</v>
      </c>
      <c r="L1201" s="157">
        <v>0.04</v>
      </c>
      <c r="M1201" s="171">
        <v>0.04</v>
      </c>
      <c r="N1201" s="171">
        <v>0.15</v>
      </c>
      <c r="O1201" s="171">
        <v>0.45</v>
      </c>
      <c r="P1201" s="171">
        <v>0.02</v>
      </c>
      <c r="Q1201" s="171"/>
      <c r="R1201" s="171">
        <v>0.01</v>
      </c>
      <c r="S1201" s="171">
        <v>0.25</v>
      </c>
      <c r="T1201" s="171">
        <v>0.08</v>
      </c>
      <c r="U1201" s="171"/>
      <c r="V1201" s="171"/>
      <c r="W1201" s="22">
        <v>20</v>
      </c>
      <c r="X1201" s="29">
        <v>14.0975</v>
      </c>
      <c r="Y1201" s="29">
        <v>281.95</v>
      </c>
      <c r="Z1201" s="36">
        <v>39</v>
      </c>
      <c r="AA1201" s="36">
        <f t="shared" si="1333"/>
        <v>20</v>
      </c>
      <c r="AB1201" s="29"/>
      <c r="AC1201" s="29" t="e">
        <f t="shared" si="1334"/>
        <v>#REF!</v>
      </c>
      <c r="AD1201" s="29" t="e">
        <f t="shared" si="1335"/>
        <v>#REF!</v>
      </c>
      <c r="AE1201" s="172" t="e">
        <f t="shared" si="1336"/>
        <v>#REF!</v>
      </c>
      <c r="AF1201" s="28"/>
      <c r="AG1201" s="24">
        <v>3</v>
      </c>
      <c r="AH1201" s="173">
        <f t="shared" si="1337"/>
        <v>1</v>
      </c>
      <c r="AI1201" s="173"/>
      <c r="AJ1201" s="173">
        <f t="shared" si="1338"/>
        <v>2</v>
      </c>
      <c r="AK1201" s="134">
        <f t="shared" si="1339"/>
        <v>0.002</v>
      </c>
      <c r="AL1201" s="174">
        <f t="shared" ref="AL1201:AU1201" si="1384">M1201</f>
        <v>0.04</v>
      </c>
      <c r="AM1201" s="174">
        <f t="shared" si="1384"/>
        <v>0.15</v>
      </c>
      <c r="AN1201" s="174">
        <f t="shared" si="1384"/>
        <v>0.45</v>
      </c>
      <c r="AO1201" s="174">
        <f t="shared" si="1384"/>
        <v>0.02</v>
      </c>
      <c r="AP1201" s="174">
        <f t="shared" si="1384"/>
        <v>0</v>
      </c>
      <c r="AQ1201" s="174">
        <f t="shared" si="1384"/>
        <v>0.01</v>
      </c>
      <c r="AR1201" s="174">
        <f t="shared" si="1384"/>
        <v>0.25</v>
      </c>
      <c r="AS1201" s="174">
        <f t="shared" si="1384"/>
        <v>0.08</v>
      </c>
      <c r="AT1201" s="174">
        <f t="shared" si="1384"/>
        <v>0</v>
      </c>
      <c r="AU1201" s="174">
        <f t="shared" si="1384"/>
        <v>0</v>
      </c>
      <c r="AV1201" s="175">
        <f t="shared" si="1341"/>
        <v>1</v>
      </c>
      <c r="AW1201" s="176" t="e">
        <f>#REF!/1000</f>
        <v>#REF!</v>
      </c>
      <c r="AX1201" s="176" t="e">
        <f>#REF!/1000</f>
        <v>#REF!</v>
      </c>
      <c r="AY1201" s="176" t="e">
        <f>#REF!/1000</f>
        <v>#REF!</v>
      </c>
      <c r="AZ1201" s="176" t="e">
        <f>#REF!/1000</f>
        <v>#REF!</v>
      </c>
      <c r="BA1201" s="176" t="e">
        <f>#REF!/1000</f>
        <v>#REF!</v>
      </c>
      <c r="BB1201" s="176" t="e">
        <f>#REF!/1000</f>
        <v>#REF!</v>
      </c>
      <c r="BC1201" s="176" t="e">
        <f>#REF!/1000</f>
        <v>#REF!</v>
      </c>
      <c r="BD1201" s="176" t="e">
        <f>#REF!/1000</f>
        <v>#REF!</v>
      </c>
      <c r="BE1201" s="177" t="e">
        <f>#REF!/1000</f>
        <v>#REF!</v>
      </c>
      <c r="BF1201" s="177" t="e">
        <f>#REF!/1000</f>
        <v>#REF!</v>
      </c>
      <c r="BG1201" s="178" t="e">
        <f t="shared" si="1342"/>
        <v>#REF!</v>
      </c>
    </row>
    <row r="1202" ht="16" customHeight="1" spans="1:59">
      <c r="A1202" s="22">
        <v>1196</v>
      </c>
      <c r="B1202" s="39" t="s">
        <v>7037</v>
      </c>
      <c r="C1202" s="68" t="s">
        <v>7038</v>
      </c>
      <c r="D1202" s="22">
        <v>121</v>
      </c>
      <c r="E1202" s="22">
        <v>40</v>
      </c>
      <c r="F1202" s="144">
        <v>84932</v>
      </c>
      <c r="G1202" s="144" t="s">
        <v>3704</v>
      </c>
      <c r="H1202" s="144" t="s">
        <v>3704</v>
      </c>
      <c r="I1202" s="144" t="s">
        <v>5321</v>
      </c>
      <c r="J1202" s="144" t="s">
        <v>5314</v>
      </c>
      <c r="K1202" s="144">
        <f t="shared" si="1332"/>
        <v>0.0475</v>
      </c>
      <c r="L1202" s="157">
        <v>1.9</v>
      </c>
      <c r="M1202" s="171"/>
      <c r="N1202" s="171">
        <v>0.4</v>
      </c>
      <c r="O1202" s="171">
        <v>0.547368421052632</v>
      </c>
      <c r="P1202" s="171"/>
      <c r="Q1202" s="171"/>
      <c r="R1202" s="171"/>
      <c r="S1202" s="171">
        <v>0.0526315789473684</v>
      </c>
      <c r="T1202" s="171"/>
      <c r="U1202" s="171"/>
      <c r="V1202" s="171"/>
      <c r="W1202" s="22">
        <v>40</v>
      </c>
      <c r="X1202" s="29">
        <v>13.38275</v>
      </c>
      <c r="Y1202" s="29">
        <v>535.31</v>
      </c>
      <c r="Z1202" s="36">
        <v>194.8</v>
      </c>
      <c r="AA1202" s="36">
        <f t="shared" si="1333"/>
        <v>40</v>
      </c>
      <c r="AB1202" s="29"/>
      <c r="AC1202" s="29" t="e">
        <f t="shared" si="1334"/>
        <v>#REF!</v>
      </c>
      <c r="AD1202" s="29" t="e">
        <f t="shared" si="1335"/>
        <v>#REF!</v>
      </c>
      <c r="AE1202" s="172" t="e">
        <f t="shared" si="1336"/>
        <v>#REF!</v>
      </c>
      <c r="AF1202" s="28"/>
      <c r="AG1202" s="24">
        <v>1.9</v>
      </c>
      <c r="AH1202" s="173">
        <f t="shared" si="1337"/>
        <v>1</v>
      </c>
      <c r="AI1202" s="173">
        <v>1.9</v>
      </c>
      <c r="AJ1202" s="173">
        <f t="shared" si="1338"/>
        <v>0.899999999999999</v>
      </c>
      <c r="AK1202" s="134">
        <f t="shared" si="1339"/>
        <v>0.0475</v>
      </c>
      <c r="AL1202" s="174">
        <f t="shared" ref="AL1202:AU1202" si="1385">M1202</f>
        <v>0</v>
      </c>
      <c r="AM1202" s="174">
        <f t="shared" si="1385"/>
        <v>0.4</v>
      </c>
      <c r="AN1202" s="174">
        <f t="shared" si="1385"/>
        <v>0.547368421052632</v>
      </c>
      <c r="AO1202" s="174">
        <f t="shared" si="1385"/>
        <v>0</v>
      </c>
      <c r="AP1202" s="174">
        <f t="shared" si="1385"/>
        <v>0</v>
      </c>
      <c r="AQ1202" s="174">
        <f t="shared" si="1385"/>
        <v>0</v>
      </c>
      <c r="AR1202" s="174">
        <f t="shared" si="1385"/>
        <v>0.0526315789473684</v>
      </c>
      <c r="AS1202" s="174">
        <f t="shared" si="1385"/>
        <v>0</v>
      </c>
      <c r="AT1202" s="174">
        <f t="shared" si="1385"/>
        <v>0</v>
      </c>
      <c r="AU1202" s="174">
        <f t="shared" si="1385"/>
        <v>0</v>
      </c>
      <c r="AV1202" s="175">
        <f t="shared" si="1341"/>
        <v>1</v>
      </c>
      <c r="AW1202" s="176" t="e">
        <f>#REF!/1000</f>
        <v>#REF!</v>
      </c>
      <c r="AX1202" s="176" t="e">
        <f>#REF!/1000</f>
        <v>#REF!</v>
      </c>
      <c r="AY1202" s="176" t="e">
        <f>#REF!/1000</f>
        <v>#REF!</v>
      </c>
      <c r="AZ1202" s="176" t="e">
        <f>#REF!/1000</f>
        <v>#REF!</v>
      </c>
      <c r="BA1202" s="176" t="e">
        <f>#REF!/1000</f>
        <v>#REF!</v>
      </c>
      <c r="BB1202" s="176" t="e">
        <f>#REF!/1000</f>
        <v>#REF!</v>
      </c>
      <c r="BC1202" s="176" t="e">
        <f>#REF!/1000</f>
        <v>#REF!</v>
      </c>
      <c r="BD1202" s="176" t="e">
        <f>#REF!/1000</f>
        <v>#REF!</v>
      </c>
      <c r="BE1202" s="177" t="e">
        <f>#REF!/1000</f>
        <v>#REF!</v>
      </c>
      <c r="BF1202" s="177" t="e">
        <f>#REF!/1000</f>
        <v>#REF!</v>
      </c>
      <c r="BG1202" s="178" t="e">
        <f t="shared" si="1342"/>
        <v>#REF!</v>
      </c>
    </row>
    <row r="1203" ht="16" customHeight="1" spans="1:59">
      <c r="A1203" s="22">
        <v>1197</v>
      </c>
      <c r="B1203" s="39" t="s">
        <v>7039</v>
      </c>
      <c r="C1203" s="68" t="s">
        <v>7040</v>
      </c>
      <c r="D1203" s="22">
        <v>121</v>
      </c>
      <c r="E1203" s="22">
        <v>100</v>
      </c>
      <c r="F1203" s="144">
        <v>84901</v>
      </c>
      <c r="G1203" s="144" t="s">
        <v>3704</v>
      </c>
      <c r="H1203" s="144" t="s">
        <v>3704</v>
      </c>
      <c r="I1203" s="144" t="s">
        <v>5321</v>
      </c>
      <c r="J1203" s="144" t="s">
        <v>5314</v>
      </c>
      <c r="K1203" s="144">
        <f t="shared" si="1332"/>
        <v>0.3</v>
      </c>
      <c r="L1203" s="157">
        <v>30</v>
      </c>
      <c r="M1203" s="171">
        <v>0.04</v>
      </c>
      <c r="N1203" s="171">
        <v>0.15</v>
      </c>
      <c r="O1203" s="171">
        <v>0.45</v>
      </c>
      <c r="P1203" s="171">
        <v>0.02</v>
      </c>
      <c r="Q1203" s="171"/>
      <c r="R1203" s="171">
        <v>0.01</v>
      </c>
      <c r="S1203" s="171">
        <v>0.25</v>
      </c>
      <c r="T1203" s="171">
        <v>0.08</v>
      </c>
      <c r="U1203" s="171"/>
      <c r="V1203" s="171"/>
      <c r="W1203" s="22">
        <v>100</v>
      </c>
      <c r="X1203" s="29">
        <v>13.1051</v>
      </c>
      <c r="Y1203" s="29">
        <v>1310.51</v>
      </c>
      <c r="Z1203" s="36">
        <v>195</v>
      </c>
      <c r="AA1203" s="36">
        <f t="shared" si="1333"/>
        <v>100</v>
      </c>
      <c r="AB1203" s="29"/>
      <c r="AC1203" s="29" t="e">
        <f t="shared" si="1334"/>
        <v>#REF!</v>
      </c>
      <c r="AD1203" s="29" t="e">
        <f t="shared" si="1335"/>
        <v>#REF!</v>
      </c>
      <c r="AE1203" s="172" t="e">
        <f t="shared" si="1336"/>
        <v>#REF!</v>
      </c>
      <c r="AF1203" s="28"/>
      <c r="AG1203" s="24">
        <v>3</v>
      </c>
      <c r="AH1203" s="173">
        <f t="shared" si="1337"/>
        <v>1</v>
      </c>
      <c r="AI1203" s="173"/>
      <c r="AJ1203" s="173">
        <f t="shared" si="1338"/>
        <v>2</v>
      </c>
      <c r="AK1203" s="134">
        <f t="shared" si="1339"/>
        <v>0.3</v>
      </c>
      <c r="AL1203" s="174">
        <f t="shared" ref="AL1203:AU1203" si="1386">M1203</f>
        <v>0.04</v>
      </c>
      <c r="AM1203" s="174">
        <f t="shared" si="1386"/>
        <v>0.15</v>
      </c>
      <c r="AN1203" s="174">
        <f t="shared" si="1386"/>
        <v>0.45</v>
      </c>
      <c r="AO1203" s="174">
        <f t="shared" si="1386"/>
        <v>0.02</v>
      </c>
      <c r="AP1203" s="174">
        <f t="shared" si="1386"/>
        <v>0</v>
      </c>
      <c r="AQ1203" s="174">
        <f t="shared" si="1386"/>
        <v>0.01</v>
      </c>
      <c r="AR1203" s="174">
        <f t="shared" si="1386"/>
        <v>0.25</v>
      </c>
      <c r="AS1203" s="174">
        <f t="shared" si="1386"/>
        <v>0.08</v>
      </c>
      <c r="AT1203" s="174">
        <f t="shared" si="1386"/>
        <v>0</v>
      </c>
      <c r="AU1203" s="174">
        <f t="shared" si="1386"/>
        <v>0</v>
      </c>
      <c r="AV1203" s="175">
        <f t="shared" si="1341"/>
        <v>1</v>
      </c>
      <c r="AW1203" s="176" t="e">
        <f>#REF!/1000</f>
        <v>#REF!</v>
      </c>
      <c r="AX1203" s="176" t="e">
        <f>#REF!/1000</f>
        <v>#REF!</v>
      </c>
      <c r="AY1203" s="176" t="e">
        <f>#REF!/1000</f>
        <v>#REF!</v>
      </c>
      <c r="AZ1203" s="176" t="e">
        <f>#REF!/1000</f>
        <v>#REF!</v>
      </c>
      <c r="BA1203" s="176" t="e">
        <f>#REF!/1000</f>
        <v>#REF!</v>
      </c>
      <c r="BB1203" s="176" t="e">
        <f>#REF!/1000</f>
        <v>#REF!</v>
      </c>
      <c r="BC1203" s="176" t="e">
        <f>#REF!/1000</f>
        <v>#REF!</v>
      </c>
      <c r="BD1203" s="176" t="e">
        <f>#REF!/1000</f>
        <v>#REF!</v>
      </c>
      <c r="BE1203" s="177" t="e">
        <f>#REF!/1000</f>
        <v>#REF!</v>
      </c>
      <c r="BF1203" s="177" t="e">
        <f>#REF!/1000</f>
        <v>#REF!</v>
      </c>
      <c r="BG1203" s="178" t="e">
        <f t="shared" si="1342"/>
        <v>#REF!</v>
      </c>
    </row>
    <row r="1204" ht="16" customHeight="1" spans="1:59">
      <c r="A1204" s="22">
        <v>1198</v>
      </c>
      <c r="B1204" s="39" t="s">
        <v>1934</v>
      </c>
      <c r="C1204" s="68" t="s">
        <v>1935</v>
      </c>
      <c r="D1204" s="22">
        <v>121</v>
      </c>
      <c r="E1204" s="22">
        <v>20</v>
      </c>
      <c r="F1204" s="144">
        <v>85006</v>
      </c>
      <c r="G1204" s="144" t="s">
        <v>3704</v>
      </c>
      <c r="H1204" s="144" t="s">
        <v>3704</v>
      </c>
      <c r="I1204" s="144" t="s">
        <v>5321</v>
      </c>
      <c r="J1204" s="144" t="s">
        <v>5314</v>
      </c>
      <c r="K1204" s="144">
        <f t="shared" si="1332"/>
        <v>0.015</v>
      </c>
      <c r="L1204" s="157">
        <v>0.3</v>
      </c>
      <c r="M1204" s="171"/>
      <c r="N1204" s="171">
        <v>0.4</v>
      </c>
      <c r="O1204" s="171">
        <v>0.566666666666667</v>
      </c>
      <c r="P1204" s="171"/>
      <c r="Q1204" s="171"/>
      <c r="R1204" s="171"/>
      <c r="S1204" s="171">
        <v>0.0333333333333333</v>
      </c>
      <c r="T1204" s="171"/>
      <c r="U1204" s="171"/>
      <c r="V1204" s="171"/>
      <c r="W1204" s="22">
        <v>20</v>
      </c>
      <c r="X1204" s="29">
        <v>11.9865</v>
      </c>
      <c r="Y1204" s="29">
        <v>239.73</v>
      </c>
      <c r="Z1204" s="36">
        <v>97.4</v>
      </c>
      <c r="AA1204" s="36">
        <f t="shared" si="1333"/>
        <v>20</v>
      </c>
      <c r="AB1204" s="29"/>
      <c r="AC1204" s="29" t="e">
        <f t="shared" si="1334"/>
        <v>#REF!</v>
      </c>
      <c r="AD1204" s="29" t="e">
        <f t="shared" si="1335"/>
        <v>#REF!</v>
      </c>
      <c r="AE1204" s="172" t="e">
        <f t="shared" si="1336"/>
        <v>#REF!</v>
      </c>
      <c r="AF1204" s="28"/>
      <c r="AG1204" s="24">
        <v>0.3</v>
      </c>
      <c r="AH1204" s="173">
        <f t="shared" si="1337"/>
        <v>1</v>
      </c>
      <c r="AI1204" s="173"/>
      <c r="AJ1204" s="173">
        <f t="shared" si="1338"/>
        <v>-0.7</v>
      </c>
      <c r="AK1204" s="134">
        <f t="shared" si="1339"/>
        <v>0.015</v>
      </c>
      <c r="AL1204" s="174">
        <f t="shared" ref="AL1204:AU1204" si="1387">M1204</f>
        <v>0</v>
      </c>
      <c r="AM1204" s="174">
        <f t="shared" si="1387"/>
        <v>0.4</v>
      </c>
      <c r="AN1204" s="174">
        <f t="shared" si="1387"/>
        <v>0.566666666666667</v>
      </c>
      <c r="AO1204" s="174">
        <f t="shared" si="1387"/>
        <v>0</v>
      </c>
      <c r="AP1204" s="174">
        <f t="shared" si="1387"/>
        <v>0</v>
      </c>
      <c r="AQ1204" s="174">
        <f t="shared" si="1387"/>
        <v>0</v>
      </c>
      <c r="AR1204" s="174">
        <f t="shared" si="1387"/>
        <v>0.0333333333333333</v>
      </c>
      <c r="AS1204" s="174">
        <f t="shared" si="1387"/>
        <v>0</v>
      </c>
      <c r="AT1204" s="174">
        <f t="shared" si="1387"/>
        <v>0</v>
      </c>
      <c r="AU1204" s="174">
        <f t="shared" si="1387"/>
        <v>0</v>
      </c>
      <c r="AV1204" s="175">
        <f t="shared" si="1341"/>
        <v>1</v>
      </c>
      <c r="AW1204" s="176" t="e">
        <f>#REF!/1000</f>
        <v>#REF!</v>
      </c>
      <c r="AX1204" s="176" t="e">
        <f>#REF!/1000</f>
        <v>#REF!</v>
      </c>
      <c r="AY1204" s="176" t="e">
        <f>#REF!/1000</f>
        <v>#REF!</v>
      </c>
      <c r="AZ1204" s="176" t="e">
        <f>#REF!/1000</f>
        <v>#REF!</v>
      </c>
      <c r="BA1204" s="176" t="e">
        <f>#REF!/1000</f>
        <v>#REF!</v>
      </c>
      <c r="BB1204" s="176" t="e">
        <f>#REF!/1000</f>
        <v>#REF!</v>
      </c>
      <c r="BC1204" s="176" t="e">
        <f>#REF!/1000</f>
        <v>#REF!</v>
      </c>
      <c r="BD1204" s="176" t="e">
        <f>#REF!/1000</f>
        <v>#REF!</v>
      </c>
      <c r="BE1204" s="177" t="e">
        <f>#REF!/1000</f>
        <v>#REF!</v>
      </c>
      <c r="BF1204" s="177" t="e">
        <f>#REF!/1000</f>
        <v>#REF!</v>
      </c>
      <c r="BG1204" s="178" t="e">
        <f t="shared" si="1342"/>
        <v>#REF!</v>
      </c>
    </row>
    <row r="1205" ht="16" customHeight="1" spans="1:59">
      <c r="A1205" s="22">
        <v>1199</v>
      </c>
      <c r="B1205" s="39" t="s">
        <v>7041</v>
      </c>
      <c r="C1205" s="68" t="s">
        <v>7042</v>
      </c>
      <c r="D1205" s="22">
        <v>121</v>
      </c>
      <c r="E1205" s="22">
        <v>200</v>
      </c>
      <c r="F1205" s="144">
        <v>84891</v>
      </c>
      <c r="G1205" s="144" t="s">
        <v>3704</v>
      </c>
      <c r="H1205" s="144" t="s">
        <v>3704</v>
      </c>
      <c r="I1205" s="144" t="s">
        <v>5321</v>
      </c>
      <c r="J1205" s="144" t="s">
        <v>5314</v>
      </c>
      <c r="K1205" s="144">
        <f t="shared" si="1332"/>
        <v>0.002</v>
      </c>
      <c r="L1205" s="157">
        <v>0.4</v>
      </c>
      <c r="M1205" s="171"/>
      <c r="N1205" s="171">
        <v>0.4</v>
      </c>
      <c r="O1205" s="171">
        <v>0.566666666666667</v>
      </c>
      <c r="P1205" s="171"/>
      <c r="Q1205" s="171"/>
      <c r="R1205" s="171"/>
      <c r="S1205" s="171">
        <v>0.0333333333333333</v>
      </c>
      <c r="T1205" s="171"/>
      <c r="U1205" s="171"/>
      <c r="V1205" s="171"/>
      <c r="W1205" s="22">
        <v>200</v>
      </c>
      <c r="X1205" s="29">
        <v>11.43005</v>
      </c>
      <c r="Y1205" s="29">
        <v>2286.01</v>
      </c>
      <c r="Z1205" s="36">
        <v>390</v>
      </c>
      <c r="AA1205" s="36">
        <f t="shared" si="1333"/>
        <v>200</v>
      </c>
      <c r="AB1205" s="29"/>
      <c r="AC1205" s="29" t="e">
        <f t="shared" si="1334"/>
        <v>#REF!</v>
      </c>
      <c r="AD1205" s="29" t="e">
        <f t="shared" si="1335"/>
        <v>#REF!</v>
      </c>
      <c r="AE1205" s="172" t="e">
        <f t="shared" si="1336"/>
        <v>#REF!</v>
      </c>
      <c r="AF1205" s="28"/>
      <c r="AG1205" s="24">
        <v>0.3</v>
      </c>
      <c r="AH1205" s="173">
        <f t="shared" si="1337"/>
        <v>1</v>
      </c>
      <c r="AI1205" s="173"/>
      <c r="AJ1205" s="173">
        <f t="shared" si="1338"/>
        <v>-0.7</v>
      </c>
      <c r="AK1205" s="134">
        <f t="shared" si="1339"/>
        <v>0.002</v>
      </c>
      <c r="AL1205" s="174">
        <f t="shared" ref="AL1205:AU1205" si="1388">M1205</f>
        <v>0</v>
      </c>
      <c r="AM1205" s="174">
        <f t="shared" si="1388"/>
        <v>0.4</v>
      </c>
      <c r="AN1205" s="174">
        <f t="shared" si="1388"/>
        <v>0.566666666666667</v>
      </c>
      <c r="AO1205" s="174">
        <f t="shared" si="1388"/>
        <v>0</v>
      </c>
      <c r="AP1205" s="174">
        <f t="shared" si="1388"/>
        <v>0</v>
      </c>
      <c r="AQ1205" s="174">
        <f t="shared" si="1388"/>
        <v>0</v>
      </c>
      <c r="AR1205" s="174">
        <f t="shared" si="1388"/>
        <v>0.0333333333333333</v>
      </c>
      <c r="AS1205" s="174">
        <f t="shared" si="1388"/>
        <v>0</v>
      </c>
      <c r="AT1205" s="174">
        <f t="shared" si="1388"/>
        <v>0</v>
      </c>
      <c r="AU1205" s="174">
        <f t="shared" si="1388"/>
        <v>0</v>
      </c>
      <c r="AV1205" s="175">
        <f t="shared" si="1341"/>
        <v>1</v>
      </c>
      <c r="AW1205" s="176" t="e">
        <f>#REF!/1000</f>
        <v>#REF!</v>
      </c>
      <c r="AX1205" s="176" t="e">
        <f>#REF!/1000</f>
        <v>#REF!</v>
      </c>
      <c r="AY1205" s="176" t="e">
        <f>#REF!/1000</f>
        <v>#REF!</v>
      </c>
      <c r="AZ1205" s="176" t="e">
        <f>#REF!/1000</f>
        <v>#REF!</v>
      </c>
      <c r="BA1205" s="176" t="e">
        <f>#REF!/1000</f>
        <v>#REF!</v>
      </c>
      <c r="BB1205" s="176" t="e">
        <f>#REF!/1000</f>
        <v>#REF!</v>
      </c>
      <c r="BC1205" s="176" t="e">
        <f>#REF!/1000</f>
        <v>#REF!</v>
      </c>
      <c r="BD1205" s="176" t="e">
        <f>#REF!/1000</f>
        <v>#REF!</v>
      </c>
      <c r="BE1205" s="177" t="e">
        <f>#REF!/1000</f>
        <v>#REF!</v>
      </c>
      <c r="BF1205" s="177" t="e">
        <f>#REF!/1000</f>
        <v>#REF!</v>
      </c>
      <c r="BG1205" s="178" t="e">
        <f t="shared" si="1342"/>
        <v>#REF!</v>
      </c>
    </row>
    <row r="1206" ht="16" customHeight="1" spans="1:59">
      <c r="A1206" s="22">
        <v>1200</v>
      </c>
      <c r="B1206" s="39" t="s">
        <v>949</v>
      </c>
      <c r="C1206" s="68" t="s">
        <v>950</v>
      </c>
      <c r="D1206" s="22">
        <v>121</v>
      </c>
      <c r="E1206" s="22">
        <v>50</v>
      </c>
      <c r="F1206" s="144">
        <v>84888</v>
      </c>
      <c r="G1206" s="144" t="s">
        <v>3704</v>
      </c>
      <c r="H1206" s="144" t="s">
        <v>3704</v>
      </c>
      <c r="I1206" s="144" t="s">
        <v>5321</v>
      </c>
      <c r="J1206" s="144" t="s">
        <v>5314</v>
      </c>
      <c r="K1206" s="144">
        <f t="shared" si="1332"/>
        <v>0.002</v>
      </c>
      <c r="L1206" s="157">
        <v>0.1</v>
      </c>
      <c r="M1206" s="171"/>
      <c r="N1206" s="171">
        <v>0.4</v>
      </c>
      <c r="O1206" s="171">
        <v>0.566666666666667</v>
      </c>
      <c r="P1206" s="171"/>
      <c r="Q1206" s="171"/>
      <c r="R1206" s="171"/>
      <c r="S1206" s="171">
        <v>0.0333333333333333</v>
      </c>
      <c r="T1206" s="171"/>
      <c r="U1206" s="171"/>
      <c r="V1206" s="171"/>
      <c r="W1206" s="22">
        <v>50</v>
      </c>
      <c r="X1206" s="29">
        <v>9.7404</v>
      </c>
      <c r="Y1206" s="29">
        <v>487.02</v>
      </c>
      <c r="Z1206" s="36">
        <v>97.5</v>
      </c>
      <c r="AA1206" s="36">
        <f t="shared" si="1333"/>
        <v>50</v>
      </c>
      <c r="AB1206" s="29"/>
      <c r="AC1206" s="29" t="e">
        <f t="shared" si="1334"/>
        <v>#REF!</v>
      </c>
      <c r="AD1206" s="29" t="e">
        <f t="shared" si="1335"/>
        <v>#REF!</v>
      </c>
      <c r="AE1206" s="172" t="e">
        <f t="shared" si="1336"/>
        <v>#REF!</v>
      </c>
      <c r="AF1206" s="28"/>
      <c r="AG1206" s="24">
        <v>0.3</v>
      </c>
      <c r="AH1206" s="173">
        <f t="shared" si="1337"/>
        <v>1</v>
      </c>
      <c r="AI1206" s="173"/>
      <c r="AJ1206" s="173">
        <f t="shared" si="1338"/>
        <v>-0.7</v>
      </c>
      <c r="AK1206" s="134">
        <f t="shared" si="1339"/>
        <v>0.002</v>
      </c>
      <c r="AL1206" s="174">
        <f t="shared" ref="AL1206:AU1206" si="1389">M1206</f>
        <v>0</v>
      </c>
      <c r="AM1206" s="174">
        <f t="shared" si="1389"/>
        <v>0.4</v>
      </c>
      <c r="AN1206" s="174">
        <f t="shared" si="1389"/>
        <v>0.566666666666667</v>
      </c>
      <c r="AO1206" s="174">
        <f t="shared" si="1389"/>
        <v>0</v>
      </c>
      <c r="AP1206" s="174">
        <f t="shared" si="1389"/>
        <v>0</v>
      </c>
      <c r="AQ1206" s="174">
        <f t="shared" si="1389"/>
        <v>0</v>
      </c>
      <c r="AR1206" s="174">
        <f t="shared" si="1389"/>
        <v>0.0333333333333333</v>
      </c>
      <c r="AS1206" s="174">
        <f t="shared" si="1389"/>
        <v>0</v>
      </c>
      <c r="AT1206" s="174">
        <f t="shared" si="1389"/>
        <v>0</v>
      </c>
      <c r="AU1206" s="174">
        <f t="shared" si="1389"/>
        <v>0</v>
      </c>
      <c r="AV1206" s="175">
        <f t="shared" si="1341"/>
        <v>1</v>
      </c>
      <c r="AW1206" s="176" t="e">
        <f>#REF!/1000</f>
        <v>#REF!</v>
      </c>
      <c r="AX1206" s="176" t="e">
        <f>#REF!/1000</f>
        <v>#REF!</v>
      </c>
      <c r="AY1206" s="176" t="e">
        <f>#REF!/1000</f>
        <v>#REF!</v>
      </c>
      <c r="AZ1206" s="176" t="e">
        <f>#REF!/1000</f>
        <v>#REF!</v>
      </c>
      <c r="BA1206" s="176" t="e">
        <f>#REF!/1000</f>
        <v>#REF!</v>
      </c>
      <c r="BB1206" s="176" t="e">
        <f>#REF!/1000</f>
        <v>#REF!</v>
      </c>
      <c r="BC1206" s="176" t="e">
        <f>#REF!/1000</f>
        <v>#REF!</v>
      </c>
      <c r="BD1206" s="176" t="e">
        <f>#REF!/1000</f>
        <v>#REF!</v>
      </c>
      <c r="BE1206" s="177" t="e">
        <f>#REF!/1000</f>
        <v>#REF!</v>
      </c>
      <c r="BF1206" s="177" t="e">
        <f>#REF!/1000</f>
        <v>#REF!</v>
      </c>
      <c r="BG1206" s="178" t="e">
        <f t="shared" si="1342"/>
        <v>#REF!</v>
      </c>
    </row>
    <row r="1207" ht="16" customHeight="1" spans="1:59">
      <c r="A1207" s="22">
        <v>1201</v>
      </c>
      <c r="B1207" s="39" t="s">
        <v>1814</v>
      </c>
      <c r="C1207" s="68" t="s">
        <v>1815</v>
      </c>
      <c r="D1207" s="22">
        <v>130</v>
      </c>
      <c r="E1207" s="22">
        <v>6</v>
      </c>
      <c r="F1207" s="144">
        <v>83971</v>
      </c>
      <c r="G1207" s="144" t="s">
        <v>3704</v>
      </c>
      <c r="H1207" s="144" t="s">
        <v>3704</v>
      </c>
      <c r="I1207" s="144" t="s">
        <v>5321</v>
      </c>
      <c r="J1207" s="144" t="s">
        <v>5314</v>
      </c>
      <c r="K1207" s="144">
        <f t="shared" si="1332"/>
        <v>0.5</v>
      </c>
      <c r="L1207" s="157">
        <v>3</v>
      </c>
      <c r="M1207" s="171">
        <v>0.04</v>
      </c>
      <c r="N1207" s="171">
        <v>0.15</v>
      </c>
      <c r="O1207" s="171">
        <v>0.45</v>
      </c>
      <c r="P1207" s="171">
        <v>0.02</v>
      </c>
      <c r="Q1207" s="171"/>
      <c r="R1207" s="171">
        <v>0.01</v>
      </c>
      <c r="S1207" s="171">
        <v>0.25</v>
      </c>
      <c r="T1207" s="171">
        <v>0.08</v>
      </c>
      <c r="U1207" s="171"/>
      <c r="V1207" s="171"/>
      <c r="W1207" s="22">
        <v>6</v>
      </c>
      <c r="X1207" s="29">
        <v>9.66333333333333</v>
      </c>
      <c r="Y1207" s="29">
        <v>57.98</v>
      </c>
      <c r="Z1207" s="36">
        <v>11.7</v>
      </c>
      <c r="AA1207" s="36">
        <f t="shared" si="1333"/>
        <v>6</v>
      </c>
      <c r="AB1207" s="29"/>
      <c r="AC1207" s="29" t="e">
        <f t="shared" si="1334"/>
        <v>#REF!</v>
      </c>
      <c r="AD1207" s="29" t="e">
        <f t="shared" si="1335"/>
        <v>#REF!</v>
      </c>
      <c r="AE1207" s="172" t="e">
        <f t="shared" si="1336"/>
        <v>#REF!</v>
      </c>
      <c r="AF1207" s="28"/>
      <c r="AG1207" s="24">
        <v>3</v>
      </c>
      <c r="AH1207" s="173">
        <f t="shared" si="1337"/>
        <v>1</v>
      </c>
      <c r="AI1207" s="173"/>
      <c r="AJ1207" s="173">
        <f t="shared" si="1338"/>
        <v>2</v>
      </c>
      <c r="AK1207" s="134">
        <f t="shared" si="1339"/>
        <v>0.5</v>
      </c>
      <c r="AL1207" s="174">
        <f t="shared" ref="AL1207:AU1207" si="1390">M1207</f>
        <v>0.04</v>
      </c>
      <c r="AM1207" s="174">
        <f t="shared" si="1390"/>
        <v>0.15</v>
      </c>
      <c r="AN1207" s="174">
        <f t="shared" si="1390"/>
        <v>0.45</v>
      </c>
      <c r="AO1207" s="174">
        <f t="shared" si="1390"/>
        <v>0.02</v>
      </c>
      <c r="AP1207" s="174">
        <f t="shared" si="1390"/>
        <v>0</v>
      </c>
      <c r="AQ1207" s="174">
        <f t="shared" si="1390"/>
        <v>0.01</v>
      </c>
      <c r="AR1207" s="174">
        <f t="shared" si="1390"/>
        <v>0.25</v>
      </c>
      <c r="AS1207" s="174">
        <f t="shared" si="1390"/>
        <v>0.08</v>
      </c>
      <c r="AT1207" s="174">
        <f t="shared" si="1390"/>
        <v>0</v>
      </c>
      <c r="AU1207" s="174">
        <f t="shared" si="1390"/>
        <v>0</v>
      </c>
      <c r="AV1207" s="175">
        <f t="shared" si="1341"/>
        <v>1</v>
      </c>
      <c r="AW1207" s="176" t="e">
        <f>#REF!/1000</f>
        <v>#REF!</v>
      </c>
      <c r="AX1207" s="176" t="e">
        <f>#REF!/1000</f>
        <v>#REF!</v>
      </c>
      <c r="AY1207" s="176" t="e">
        <f>#REF!/1000</f>
        <v>#REF!</v>
      </c>
      <c r="AZ1207" s="176" t="e">
        <f>#REF!/1000</f>
        <v>#REF!</v>
      </c>
      <c r="BA1207" s="176" t="e">
        <f>#REF!/1000</f>
        <v>#REF!</v>
      </c>
      <c r="BB1207" s="176" t="e">
        <f>#REF!/1000</f>
        <v>#REF!</v>
      </c>
      <c r="BC1207" s="176" t="e">
        <f>#REF!/1000</f>
        <v>#REF!</v>
      </c>
      <c r="BD1207" s="176" t="e">
        <f>#REF!/1000</f>
        <v>#REF!</v>
      </c>
      <c r="BE1207" s="177" t="e">
        <f>#REF!/1000</f>
        <v>#REF!</v>
      </c>
      <c r="BF1207" s="177" t="e">
        <f>#REF!/1000</f>
        <v>#REF!</v>
      </c>
      <c r="BG1207" s="178" t="e">
        <f t="shared" si="1342"/>
        <v>#REF!</v>
      </c>
    </row>
    <row r="1208" ht="16" customHeight="1" spans="1:59">
      <c r="A1208" s="22">
        <v>1202</v>
      </c>
      <c r="B1208" s="39" t="s">
        <v>867</v>
      </c>
      <c r="C1208" s="68" t="s">
        <v>868</v>
      </c>
      <c r="D1208" s="22">
        <v>197</v>
      </c>
      <c r="E1208" s="22">
        <v>21</v>
      </c>
      <c r="F1208" s="144">
        <v>85068</v>
      </c>
      <c r="G1208" s="144" t="s">
        <v>3704</v>
      </c>
      <c r="H1208" s="144" t="s">
        <v>3704</v>
      </c>
      <c r="I1208" s="144" t="s">
        <v>5321</v>
      </c>
      <c r="J1208" s="144" t="s">
        <v>5314</v>
      </c>
      <c r="K1208" s="144">
        <f t="shared" si="1332"/>
        <v>0.1</v>
      </c>
      <c r="L1208" s="157">
        <v>2.1</v>
      </c>
      <c r="M1208" s="171">
        <v>0.5</v>
      </c>
      <c r="N1208" s="171">
        <v>0.05</v>
      </c>
      <c r="O1208" s="171"/>
      <c r="P1208" s="171">
        <v>0.22</v>
      </c>
      <c r="Q1208" s="171"/>
      <c r="R1208" s="171"/>
      <c r="S1208" s="171">
        <v>0.1</v>
      </c>
      <c r="T1208" s="171">
        <v>0.13</v>
      </c>
      <c r="U1208" s="171"/>
      <c r="V1208" s="171"/>
      <c r="W1208" s="22">
        <v>21</v>
      </c>
      <c r="X1208" s="29">
        <v>8.59904761904762</v>
      </c>
      <c r="Y1208" s="29">
        <v>180.58</v>
      </c>
      <c r="Z1208" s="36">
        <v>61.32</v>
      </c>
      <c r="AA1208" s="36">
        <f t="shared" si="1333"/>
        <v>21</v>
      </c>
      <c r="AB1208" s="29"/>
      <c r="AC1208" s="29" t="e">
        <f t="shared" si="1334"/>
        <v>#REF!</v>
      </c>
      <c r="AD1208" s="29" t="e">
        <f t="shared" si="1335"/>
        <v>#REF!</v>
      </c>
      <c r="AE1208" s="172" t="e">
        <f t="shared" si="1336"/>
        <v>#REF!</v>
      </c>
      <c r="AF1208" s="28"/>
      <c r="AG1208" s="24">
        <v>1</v>
      </c>
      <c r="AH1208" s="173">
        <f t="shared" si="1337"/>
        <v>1</v>
      </c>
      <c r="AI1208" s="173"/>
      <c r="AJ1208" s="173">
        <f t="shared" si="1338"/>
        <v>0</v>
      </c>
      <c r="AK1208" s="134">
        <f t="shared" si="1339"/>
        <v>0.1</v>
      </c>
      <c r="AL1208" s="174">
        <f t="shared" ref="AL1208:AU1208" si="1391">M1208</f>
        <v>0.5</v>
      </c>
      <c r="AM1208" s="174">
        <f t="shared" si="1391"/>
        <v>0.05</v>
      </c>
      <c r="AN1208" s="174">
        <f t="shared" si="1391"/>
        <v>0</v>
      </c>
      <c r="AO1208" s="174">
        <f t="shared" si="1391"/>
        <v>0.22</v>
      </c>
      <c r="AP1208" s="174">
        <f t="shared" si="1391"/>
        <v>0</v>
      </c>
      <c r="AQ1208" s="174">
        <f t="shared" si="1391"/>
        <v>0</v>
      </c>
      <c r="AR1208" s="174">
        <f t="shared" si="1391"/>
        <v>0.1</v>
      </c>
      <c r="AS1208" s="174">
        <f t="shared" si="1391"/>
        <v>0.13</v>
      </c>
      <c r="AT1208" s="174">
        <f t="shared" si="1391"/>
        <v>0</v>
      </c>
      <c r="AU1208" s="174">
        <f t="shared" si="1391"/>
        <v>0</v>
      </c>
      <c r="AV1208" s="175">
        <f t="shared" si="1341"/>
        <v>1</v>
      </c>
      <c r="AW1208" s="176" t="e">
        <f>#REF!/1000</f>
        <v>#REF!</v>
      </c>
      <c r="AX1208" s="176" t="e">
        <f>#REF!/1000</f>
        <v>#REF!</v>
      </c>
      <c r="AY1208" s="176" t="e">
        <f>#REF!/1000</f>
        <v>#REF!</v>
      </c>
      <c r="AZ1208" s="176" t="e">
        <f>#REF!/1000</f>
        <v>#REF!</v>
      </c>
      <c r="BA1208" s="176" t="e">
        <f>#REF!/1000</f>
        <v>#REF!</v>
      </c>
      <c r="BB1208" s="176" t="e">
        <f>#REF!/1000</f>
        <v>#REF!</v>
      </c>
      <c r="BC1208" s="176" t="e">
        <f>#REF!/1000</f>
        <v>#REF!</v>
      </c>
      <c r="BD1208" s="176" t="e">
        <f>#REF!/1000</f>
        <v>#REF!</v>
      </c>
      <c r="BE1208" s="177" t="e">
        <f>#REF!/1000</f>
        <v>#REF!</v>
      </c>
      <c r="BF1208" s="177" t="e">
        <f>#REF!/1000</f>
        <v>#REF!</v>
      </c>
      <c r="BG1208" s="178" t="e">
        <f t="shared" si="1342"/>
        <v>#REF!</v>
      </c>
    </row>
    <row r="1209" ht="16" customHeight="1" spans="1:59">
      <c r="A1209" s="22">
        <v>1203</v>
      </c>
      <c r="B1209" s="39" t="s">
        <v>7043</v>
      </c>
      <c r="C1209" s="68" t="s">
        <v>7044</v>
      </c>
      <c r="D1209" s="22">
        <v>121</v>
      </c>
      <c r="E1209" s="22">
        <v>100</v>
      </c>
      <c r="F1209" s="144">
        <v>84983</v>
      </c>
      <c r="G1209" s="144" t="s">
        <v>3704</v>
      </c>
      <c r="H1209" s="144" t="s">
        <v>3704</v>
      </c>
      <c r="I1209" s="144" t="s">
        <v>5321</v>
      </c>
      <c r="J1209" s="144" t="s">
        <v>5314</v>
      </c>
      <c r="K1209" s="144">
        <f t="shared" si="1332"/>
        <v>0.5</v>
      </c>
      <c r="L1209" s="157">
        <v>50</v>
      </c>
      <c r="M1209" s="171">
        <v>0.04</v>
      </c>
      <c r="N1209" s="171">
        <v>0.15</v>
      </c>
      <c r="O1209" s="171">
        <v>0.45</v>
      </c>
      <c r="P1209" s="171">
        <v>0.02</v>
      </c>
      <c r="Q1209" s="171"/>
      <c r="R1209" s="171">
        <v>0.01</v>
      </c>
      <c r="S1209" s="171">
        <v>0.25</v>
      </c>
      <c r="T1209" s="171">
        <v>0.08</v>
      </c>
      <c r="U1209" s="171"/>
      <c r="V1209" s="171"/>
      <c r="W1209" s="22">
        <v>100</v>
      </c>
      <c r="X1209" s="29">
        <v>8.5094</v>
      </c>
      <c r="Y1209" s="29">
        <v>850.94</v>
      </c>
      <c r="Z1209" s="36">
        <v>195</v>
      </c>
      <c r="AA1209" s="36">
        <f t="shared" si="1333"/>
        <v>100</v>
      </c>
      <c r="AB1209" s="29"/>
      <c r="AC1209" s="29" t="e">
        <f t="shared" si="1334"/>
        <v>#REF!</v>
      </c>
      <c r="AD1209" s="29" t="e">
        <f t="shared" si="1335"/>
        <v>#REF!</v>
      </c>
      <c r="AE1209" s="172" t="e">
        <f t="shared" si="1336"/>
        <v>#REF!</v>
      </c>
      <c r="AF1209" s="28"/>
      <c r="AG1209" s="24">
        <v>3</v>
      </c>
      <c r="AH1209" s="173">
        <f t="shared" si="1337"/>
        <v>1</v>
      </c>
      <c r="AI1209" s="173"/>
      <c r="AJ1209" s="173">
        <f t="shared" si="1338"/>
        <v>2</v>
      </c>
      <c r="AK1209" s="134">
        <f t="shared" si="1339"/>
        <v>0.5</v>
      </c>
      <c r="AL1209" s="174">
        <f t="shared" ref="AL1209:AU1209" si="1392">M1209</f>
        <v>0.04</v>
      </c>
      <c r="AM1209" s="174">
        <f t="shared" si="1392"/>
        <v>0.15</v>
      </c>
      <c r="AN1209" s="174">
        <f t="shared" si="1392"/>
        <v>0.45</v>
      </c>
      <c r="AO1209" s="174">
        <f t="shared" si="1392"/>
        <v>0.02</v>
      </c>
      <c r="AP1209" s="174">
        <f t="shared" si="1392"/>
        <v>0</v>
      </c>
      <c r="AQ1209" s="174">
        <f t="shared" si="1392"/>
        <v>0.01</v>
      </c>
      <c r="AR1209" s="174">
        <f t="shared" si="1392"/>
        <v>0.25</v>
      </c>
      <c r="AS1209" s="174">
        <f t="shared" si="1392"/>
        <v>0.08</v>
      </c>
      <c r="AT1209" s="174">
        <f t="shared" si="1392"/>
        <v>0</v>
      </c>
      <c r="AU1209" s="174">
        <f t="shared" si="1392"/>
        <v>0</v>
      </c>
      <c r="AV1209" s="175">
        <f t="shared" si="1341"/>
        <v>1</v>
      </c>
      <c r="AW1209" s="176" t="e">
        <f>#REF!/1000</f>
        <v>#REF!</v>
      </c>
      <c r="AX1209" s="176" t="e">
        <f>#REF!/1000</f>
        <v>#REF!</v>
      </c>
      <c r="AY1209" s="176" t="e">
        <f>#REF!/1000</f>
        <v>#REF!</v>
      </c>
      <c r="AZ1209" s="176" t="e">
        <f>#REF!/1000</f>
        <v>#REF!</v>
      </c>
      <c r="BA1209" s="176" t="e">
        <f>#REF!/1000</f>
        <v>#REF!</v>
      </c>
      <c r="BB1209" s="176" t="e">
        <f>#REF!/1000</f>
        <v>#REF!</v>
      </c>
      <c r="BC1209" s="176" t="e">
        <f>#REF!/1000</f>
        <v>#REF!</v>
      </c>
      <c r="BD1209" s="176" t="e">
        <f>#REF!/1000</f>
        <v>#REF!</v>
      </c>
      <c r="BE1209" s="177" t="e">
        <f>#REF!/1000</f>
        <v>#REF!</v>
      </c>
      <c r="BF1209" s="177" t="e">
        <f>#REF!/1000</f>
        <v>#REF!</v>
      </c>
      <c r="BG1209" s="178" t="e">
        <f t="shared" si="1342"/>
        <v>#REF!</v>
      </c>
    </row>
    <row r="1210" ht="16" customHeight="1" spans="1:59">
      <c r="A1210" s="22">
        <v>1204</v>
      </c>
      <c r="B1210" s="39" t="s">
        <v>1826</v>
      </c>
      <c r="C1210" s="68" t="s">
        <v>1827</v>
      </c>
      <c r="D1210" s="22">
        <v>121</v>
      </c>
      <c r="E1210" s="22">
        <v>100</v>
      </c>
      <c r="F1210" s="144">
        <v>84984</v>
      </c>
      <c r="G1210" s="144" t="s">
        <v>3704</v>
      </c>
      <c r="H1210" s="144" t="s">
        <v>3704</v>
      </c>
      <c r="I1210" s="144" t="s">
        <v>5321</v>
      </c>
      <c r="J1210" s="144" t="s">
        <v>5314</v>
      </c>
      <c r="K1210" s="144">
        <f t="shared" si="1332"/>
        <v>0.5</v>
      </c>
      <c r="L1210" s="157">
        <v>50</v>
      </c>
      <c r="M1210" s="171">
        <v>0.04</v>
      </c>
      <c r="N1210" s="171">
        <v>0.15</v>
      </c>
      <c r="O1210" s="171">
        <v>0.45</v>
      </c>
      <c r="P1210" s="171">
        <v>0.02</v>
      </c>
      <c r="Q1210" s="171"/>
      <c r="R1210" s="171">
        <v>0.01</v>
      </c>
      <c r="S1210" s="171">
        <v>0.25</v>
      </c>
      <c r="T1210" s="171">
        <v>0.08</v>
      </c>
      <c r="U1210" s="171"/>
      <c r="V1210" s="171"/>
      <c r="W1210" s="22">
        <v>100</v>
      </c>
      <c r="X1210" s="29">
        <v>8.4443</v>
      </c>
      <c r="Y1210" s="29">
        <v>844.43</v>
      </c>
      <c r="Z1210" s="36">
        <v>195</v>
      </c>
      <c r="AA1210" s="36">
        <f t="shared" si="1333"/>
        <v>100</v>
      </c>
      <c r="AB1210" s="29"/>
      <c r="AC1210" s="29" t="e">
        <f t="shared" si="1334"/>
        <v>#REF!</v>
      </c>
      <c r="AD1210" s="29" t="e">
        <f t="shared" si="1335"/>
        <v>#REF!</v>
      </c>
      <c r="AE1210" s="172" t="e">
        <f t="shared" si="1336"/>
        <v>#REF!</v>
      </c>
      <c r="AF1210" s="28"/>
      <c r="AG1210" s="24">
        <v>3</v>
      </c>
      <c r="AH1210" s="173">
        <f t="shared" si="1337"/>
        <v>1</v>
      </c>
      <c r="AI1210" s="173"/>
      <c r="AJ1210" s="173">
        <f t="shared" si="1338"/>
        <v>2</v>
      </c>
      <c r="AK1210" s="134">
        <f t="shared" si="1339"/>
        <v>0.5</v>
      </c>
      <c r="AL1210" s="174">
        <f t="shared" ref="AL1210:AU1210" si="1393">M1210</f>
        <v>0.04</v>
      </c>
      <c r="AM1210" s="174">
        <f t="shared" si="1393"/>
        <v>0.15</v>
      </c>
      <c r="AN1210" s="174">
        <f t="shared" si="1393"/>
        <v>0.45</v>
      </c>
      <c r="AO1210" s="174">
        <f t="shared" si="1393"/>
        <v>0.02</v>
      </c>
      <c r="AP1210" s="174">
        <f t="shared" si="1393"/>
        <v>0</v>
      </c>
      <c r="AQ1210" s="174">
        <f t="shared" si="1393"/>
        <v>0.01</v>
      </c>
      <c r="AR1210" s="174">
        <f t="shared" si="1393"/>
        <v>0.25</v>
      </c>
      <c r="AS1210" s="174">
        <f t="shared" si="1393"/>
        <v>0.08</v>
      </c>
      <c r="AT1210" s="174">
        <f t="shared" si="1393"/>
        <v>0</v>
      </c>
      <c r="AU1210" s="174">
        <f t="shared" si="1393"/>
        <v>0</v>
      </c>
      <c r="AV1210" s="175">
        <f t="shared" si="1341"/>
        <v>1</v>
      </c>
      <c r="AW1210" s="176" t="e">
        <f>#REF!/1000</f>
        <v>#REF!</v>
      </c>
      <c r="AX1210" s="176" t="e">
        <f>#REF!/1000</f>
        <v>#REF!</v>
      </c>
      <c r="AY1210" s="176" t="e">
        <f>#REF!/1000</f>
        <v>#REF!</v>
      </c>
      <c r="AZ1210" s="176" t="e">
        <f>#REF!/1000</f>
        <v>#REF!</v>
      </c>
      <c r="BA1210" s="176" t="e">
        <f>#REF!/1000</f>
        <v>#REF!</v>
      </c>
      <c r="BB1210" s="176" t="e">
        <f>#REF!/1000</f>
        <v>#REF!</v>
      </c>
      <c r="BC1210" s="176" t="e">
        <f>#REF!/1000</f>
        <v>#REF!</v>
      </c>
      <c r="BD1210" s="176" t="e">
        <f>#REF!/1000</f>
        <v>#REF!</v>
      </c>
      <c r="BE1210" s="177" t="e">
        <f>#REF!/1000</f>
        <v>#REF!</v>
      </c>
      <c r="BF1210" s="177" t="e">
        <f>#REF!/1000</f>
        <v>#REF!</v>
      </c>
      <c r="BG1210" s="178" t="e">
        <f t="shared" si="1342"/>
        <v>#REF!</v>
      </c>
    </row>
    <row r="1211" ht="16" customHeight="1" spans="1:59">
      <c r="A1211" s="22">
        <v>1205</v>
      </c>
      <c r="B1211" s="39" t="s">
        <v>2180</v>
      </c>
      <c r="C1211" s="68" t="s">
        <v>2181</v>
      </c>
      <c r="D1211" s="22">
        <v>121</v>
      </c>
      <c r="E1211" s="22">
        <v>100</v>
      </c>
      <c r="F1211" s="144">
        <v>85022</v>
      </c>
      <c r="G1211" s="144" t="s">
        <v>3704</v>
      </c>
      <c r="H1211" s="144" t="s">
        <v>3704</v>
      </c>
      <c r="I1211" s="144" t="s">
        <v>5321</v>
      </c>
      <c r="J1211" s="144" t="s">
        <v>5314</v>
      </c>
      <c r="K1211" s="144">
        <f t="shared" si="1332"/>
        <v>0.002</v>
      </c>
      <c r="L1211" s="157">
        <v>0.2</v>
      </c>
      <c r="M1211" s="171">
        <v>0.04</v>
      </c>
      <c r="N1211" s="171">
        <v>0.15</v>
      </c>
      <c r="O1211" s="171">
        <v>0.45</v>
      </c>
      <c r="P1211" s="171">
        <v>0.02</v>
      </c>
      <c r="Q1211" s="171"/>
      <c r="R1211" s="171">
        <v>0.01</v>
      </c>
      <c r="S1211" s="171">
        <v>0.25</v>
      </c>
      <c r="T1211" s="171">
        <v>0.08</v>
      </c>
      <c r="U1211" s="171"/>
      <c r="V1211" s="171"/>
      <c r="W1211" s="22">
        <v>100</v>
      </c>
      <c r="X1211" s="29">
        <v>7.9412</v>
      </c>
      <c r="Y1211" s="29">
        <v>794.12</v>
      </c>
      <c r="Z1211" s="36">
        <v>195</v>
      </c>
      <c r="AA1211" s="36">
        <f t="shared" si="1333"/>
        <v>100</v>
      </c>
      <c r="AB1211" s="29"/>
      <c r="AC1211" s="29" t="e">
        <f t="shared" si="1334"/>
        <v>#REF!</v>
      </c>
      <c r="AD1211" s="29" t="e">
        <f t="shared" si="1335"/>
        <v>#REF!</v>
      </c>
      <c r="AE1211" s="172" t="e">
        <f t="shared" si="1336"/>
        <v>#REF!</v>
      </c>
      <c r="AF1211" s="28"/>
      <c r="AG1211" s="24">
        <v>3</v>
      </c>
      <c r="AH1211" s="173">
        <f t="shared" si="1337"/>
        <v>1</v>
      </c>
      <c r="AI1211" s="173"/>
      <c r="AJ1211" s="173">
        <f t="shared" si="1338"/>
        <v>2</v>
      </c>
      <c r="AK1211" s="134">
        <f t="shared" si="1339"/>
        <v>0.002</v>
      </c>
      <c r="AL1211" s="174">
        <f t="shared" ref="AL1211:AU1211" si="1394">M1211</f>
        <v>0.04</v>
      </c>
      <c r="AM1211" s="174">
        <f t="shared" si="1394"/>
        <v>0.15</v>
      </c>
      <c r="AN1211" s="174">
        <f t="shared" si="1394"/>
        <v>0.45</v>
      </c>
      <c r="AO1211" s="174">
        <f t="shared" si="1394"/>
        <v>0.02</v>
      </c>
      <c r="AP1211" s="174">
        <f t="shared" si="1394"/>
        <v>0</v>
      </c>
      <c r="AQ1211" s="174">
        <f t="shared" si="1394"/>
        <v>0.01</v>
      </c>
      <c r="AR1211" s="174">
        <f t="shared" si="1394"/>
        <v>0.25</v>
      </c>
      <c r="AS1211" s="174">
        <f t="shared" si="1394"/>
        <v>0.08</v>
      </c>
      <c r="AT1211" s="174">
        <f t="shared" si="1394"/>
        <v>0</v>
      </c>
      <c r="AU1211" s="174">
        <f t="shared" si="1394"/>
        <v>0</v>
      </c>
      <c r="AV1211" s="175">
        <f t="shared" si="1341"/>
        <v>1</v>
      </c>
      <c r="AW1211" s="176" t="e">
        <f>#REF!/1000</f>
        <v>#REF!</v>
      </c>
      <c r="AX1211" s="176" t="e">
        <f>#REF!/1000</f>
        <v>#REF!</v>
      </c>
      <c r="AY1211" s="176" t="e">
        <f>#REF!/1000</f>
        <v>#REF!</v>
      </c>
      <c r="AZ1211" s="176" t="e">
        <f>#REF!/1000</f>
        <v>#REF!</v>
      </c>
      <c r="BA1211" s="176" t="e">
        <f>#REF!/1000</f>
        <v>#REF!</v>
      </c>
      <c r="BB1211" s="176" t="e">
        <f>#REF!/1000</f>
        <v>#REF!</v>
      </c>
      <c r="BC1211" s="176" t="e">
        <f>#REF!/1000</f>
        <v>#REF!</v>
      </c>
      <c r="BD1211" s="176" t="e">
        <f>#REF!/1000</f>
        <v>#REF!</v>
      </c>
      <c r="BE1211" s="177" t="e">
        <f>#REF!/1000</f>
        <v>#REF!</v>
      </c>
      <c r="BF1211" s="177" t="e">
        <f>#REF!/1000</f>
        <v>#REF!</v>
      </c>
      <c r="BG1211" s="178" t="e">
        <f t="shared" si="1342"/>
        <v>#REF!</v>
      </c>
    </row>
    <row r="1212" ht="16" customHeight="1" spans="1:59">
      <c r="A1212" s="22">
        <v>1206</v>
      </c>
      <c r="B1212" s="39" t="s">
        <v>1199</v>
      </c>
      <c r="C1212" s="68" t="s">
        <v>1200</v>
      </c>
      <c r="D1212" s="22">
        <v>121</v>
      </c>
      <c r="E1212" s="22">
        <v>100</v>
      </c>
      <c r="F1212" s="144">
        <v>84905</v>
      </c>
      <c r="G1212" s="144" t="s">
        <v>3704</v>
      </c>
      <c r="H1212" s="144" t="s">
        <v>3704</v>
      </c>
      <c r="I1212" s="144" t="s">
        <v>5321</v>
      </c>
      <c r="J1212" s="144" t="s">
        <v>5314</v>
      </c>
      <c r="K1212" s="144">
        <f t="shared" si="1332"/>
        <v>0.3</v>
      </c>
      <c r="L1212" s="157">
        <v>30</v>
      </c>
      <c r="M1212" s="171">
        <v>0.04</v>
      </c>
      <c r="N1212" s="171">
        <v>0.15</v>
      </c>
      <c r="O1212" s="171">
        <v>0.45</v>
      </c>
      <c r="P1212" s="171">
        <v>0.02</v>
      </c>
      <c r="Q1212" s="171"/>
      <c r="R1212" s="171">
        <v>0.01</v>
      </c>
      <c r="S1212" s="171">
        <v>0.25</v>
      </c>
      <c r="T1212" s="171">
        <v>0.08</v>
      </c>
      <c r="U1212" s="171"/>
      <c r="V1212" s="171"/>
      <c r="W1212" s="22">
        <v>100</v>
      </c>
      <c r="X1212" s="29">
        <v>7.9081</v>
      </c>
      <c r="Y1212" s="29">
        <v>790.81</v>
      </c>
      <c r="Z1212" s="36">
        <v>195</v>
      </c>
      <c r="AA1212" s="36">
        <f t="shared" si="1333"/>
        <v>100</v>
      </c>
      <c r="AB1212" s="29"/>
      <c r="AC1212" s="29" t="e">
        <f t="shared" si="1334"/>
        <v>#REF!</v>
      </c>
      <c r="AD1212" s="29" t="e">
        <f t="shared" si="1335"/>
        <v>#REF!</v>
      </c>
      <c r="AE1212" s="172" t="e">
        <f t="shared" si="1336"/>
        <v>#REF!</v>
      </c>
      <c r="AF1212" s="28"/>
      <c r="AG1212" s="24">
        <v>3</v>
      </c>
      <c r="AH1212" s="173">
        <f t="shared" si="1337"/>
        <v>1</v>
      </c>
      <c r="AI1212" s="173"/>
      <c r="AJ1212" s="173">
        <f t="shared" si="1338"/>
        <v>2</v>
      </c>
      <c r="AK1212" s="134">
        <f t="shared" si="1339"/>
        <v>0.3</v>
      </c>
      <c r="AL1212" s="174">
        <f t="shared" ref="AL1212:AU1212" si="1395">M1212</f>
        <v>0.04</v>
      </c>
      <c r="AM1212" s="174">
        <f t="shared" si="1395"/>
        <v>0.15</v>
      </c>
      <c r="AN1212" s="174">
        <f t="shared" si="1395"/>
        <v>0.45</v>
      </c>
      <c r="AO1212" s="174">
        <f t="shared" si="1395"/>
        <v>0.02</v>
      </c>
      <c r="AP1212" s="174">
        <f t="shared" si="1395"/>
        <v>0</v>
      </c>
      <c r="AQ1212" s="174">
        <f t="shared" si="1395"/>
        <v>0.01</v>
      </c>
      <c r="AR1212" s="174">
        <f t="shared" si="1395"/>
        <v>0.25</v>
      </c>
      <c r="AS1212" s="174">
        <f t="shared" si="1395"/>
        <v>0.08</v>
      </c>
      <c r="AT1212" s="174">
        <f t="shared" si="1395"/>
        <v>0</v>
      </c>
      <c r="AU1212" s="174">
        <f t="shared" si="1395"/>
        <v>0</v>
      </c>
      <c r="AV1212" s="175">
        <f t="shared" si="1341"/>
        <v>1</v>
      </c>
      <c r="AW1212" s="176" t="e">
        <f>#REF!/1000</f>
        <v>#REF!</v>
      </c>
      <c r="AX1212" s="176" t="e">
        <f>#REF!/1000</f>
        <v>#REF!</v>
      </c>
      <c r="AY1212" s="176" t="e">
        <f>#REF!/1000</f>
        <v>#REF!</v>
      </c>
      <c r="AZ1212" s="176" t="e">
        <f>#REF!/1000</f>
        <v>#REF!</v>
      </c>
      <c r="BA1212" s="176" t="e">
        <f>#REF!/1000</f>
        <v>#REF!</v>
      </c>
      <c r="BB1212" s="176" t="e">
        <f>#REF!/1000</f>
        <v>#REF!</v>
      </c>
      <c r="BC1212" s="176" t="e">
        <f>#REF!/1000</f>
        <v>#REF!</v>
      </c>
      <c r="BD1212" s="176" t="e">
        <f>#REF!/1000</f>
        <v>#REF!</v>
      </c>
      <c r="BE1212" s="177" t="e">
        <f>#REF!/1000</f>
        <v>#REF!</v>
      </c>
      <c r="BF1212" s="177" t="e">
        <f>#REF!/1000</f>
        <v>#REF!</v>
      </c>
      <c r="BG1212" s="178" t="e">
        <f t="shared" si="1342"/>
        <v>#REF!</v>
      </c>
    </row>
    <row r="1213" ht="16" customHeight="1" spans="1:59">
      <c r="A1213" s="22">
        <v>1207</v>
      </c>
      <c r="B1213" s="39" t="s">
        <v>1978</v>
      </c>
      <c r="C1213" s="68" t="s">
        <v>1979</v>
      </c>
      <c r="D1213" s="22">
        <v>130</v>
      </c>
      <c r="E1213" s="22">
        <v>3</v>
      </c>
      <c r="F1213" s="144">
        <v>84022</v>
      </c>
      <c r="G1213" s="144" t="s">
        <v>3704</v>
      </c>
      <c r="H1213" s="144" t="s">
        <v>3704</v>
      </c>
      <c r="I1213" s="144" t="s">
        <v>5321</v>
      </c>
      <c r="J1213" s="144" t="s">
        <v>5314</v>
      </c>
      <c r="K1213" s="144">
        <f t="shared" si="1332"/>
        <v>0.05</v>
      </c>
      <c r="L1213" s="157">
        <v>0.15</v>
      </c>
      <c r="M1213" s="171"/>
      <c r="N1213" s="171">
        <v>0.1</v>
      </c>
      <c r="O1213" s="171">
        <v>0.1</v>
      </c>
      <c r="P1213" s="171"/>
      <c r="Q1213" s="171"/>
      <c r="R1213" s="171">
        <v>0.8</v>
      </c>
      <c r="S1213" s="171"/>
      <c r="T1213" s="171"/>
      <c r="U1213" s="171"/>
      <c r="V1213" s="171"/>
      <c r="W1213" s="22">
        <v>3</v>
      </c>
      <c r="X1213" s="29">
        <v>7.68666666666667</v>
      </c>
      <c r="Y1213" s="29">
        <v>23.06</v>
      </c>
      <c r="Z1213" s="36">
        <v>3.84</v>
      </c>
      <c r="AA1213" s="36">
        <f t="shared" si="1333"/>
        <v>3</v>
      </c>
      <c r="AB1213" s="29"/>
      <c r="AC1213" s="29" t="e">
        <f t="shared" si="1334"/>
        <v>#REF!</v>
      </c>
      <c r="AD1213" s="29" t="e">
        <f t="shared" si="1335"/>
        <v>#REF!</v>
      </c>
      <c r="AE1213" s="172" t="e">
        <f t="shared" si="1336"/>
        <v>#REF!</v>
      </c>
      <c r="AF1213" s="28"/>
      <c r="AG1213" s="24">
        <v>0.1</v>
      </c>
      <c r="AH1213" s="173">
        <f t="shared" si="1337"/>
        <v>1</v>
      </c>
      <c r="AI1213" s="173"/>
      <c r="AJ1213" s="173">
        <f t="shared" si="1338"/>
        <v>-0.9</v>
      </c>
      <c r="AK1213" s="134">
        <f t="shared" si="1339"/>
        <v>0.05</v>
      </c>
      <c r="AL1213" s="174">
        <f t="shared" ref="AL1213:AU1213" si="1396">M1213</f>
        <v>0</v>
      </c>
      <c r="AM1213" s="174">
        <f t="shared" si="1396"/>
        <v>0.1</v>
      </c>
      <c r="AN1213" s="174">
        <f t="shared" si="1396"/>
        <v>0.1</v>
      </c>
      <c r="AO1213" s="174">
        <f t="shared" si="1396"/>
        <v>0</v>
      </c>
      <c r="AP1213" s="174">
        <f t="shared" si="1396"/>
        <v>0</v>
      </c>
      <c r="AQ1213" s="174">
        <f t="shared" si="1396"/>
        <v>0.8</v>
      </c>
      <c r="AR1213" s="174">
        <f t="shared" si="1396"/>
        <v>0</v>
      </c>
      <c r="AS1213" s="174">
        <f t="shared" si="1396"/>
        <v>0</v>
      </c>
      <c r="AT1213" s="174">
        <f t="shared" si="1396"/>
        <v>0</v>
      </c>
      <c r="AU1213" s="174">
        <f t="shared" si="1396"/>
        <v>0</v>
      </c>
      <c r="AV1213" s="175">
        <f t="shared" si="1341"/>
        <v>1</v>
      </c>
      <c r="AW1213" s="176" t="e">
        <f>#REF!/1000</f>
        <v>#REF!</v>
      </c>
      <c r="AX1213" s="176" t="e">
        <f>#REF!/1000</f>
        <v>#REF!</v>
      </c>
      <c r="AY1213" s="176" t="e">
        <f>#REF!/1000</f>
        <v>#REF!</v>
      </c>
      <c r="AZ1213" s="176" t="e">
        <f>#REF!/1000</f>
        <v>#REF!</v>
      </c>
      <c r="BA1213" s="176" t="e">
        <f>#REF!/1000</f>
        <v>#REF!</v>
      </c>
      <c r="BB1213" s="176" t="e">
        <f>#REF!/1000</f>
        <v>#REF!</v>
      </c>
      <c r="BC1213" s="176" t="e">
        <f>#REF!/1000</f>
        <v>#REF!</v>
      </c>
      <c r="BD1213" s="176" t="e">
        <f>#REF!/1000</f>
        <v>#REF!</v>
      </c>
      <c r="BE1213" s="177" t="e">
        <f>#REF!/1000</f>
        <v>#REF!</v>
      </c>
      <c r="BF1213" s="177" t="e">
        <f>#REF!/1000</f>
        <v>#REF!</v>
      </c>
      <c r="BG1213" s="178" t="e">
        <f t="shared" si="1342"/>
        <v>#REF!</v>
      </c>
    </row>
    <row r="1214" ht="16" customHeight="1" spans="1:59">
      <c r="A1214" s="22">
        <v>1208</v>
      </c>
      <c r="B1214" s="39" t="s">
        <v>45</v>
      </c>
      <c r="C1214" s="68" t="s">
        <v>7045</v>
      </c>
      <c r="D1214" s="22">
        <v>121</v>
      </c>
      <c r="E1214" s="22">
        <v>34</v>
      </c>
      <c r="F1214" s="144">
        <v>85042</v>
      </c>
      <c r="G1214" s="144" t="s">
        <v>3704</v>
      </c>
      <c r="H1214" s="144" t="s">
        <v>3704</v>
      </c>
      <c r="I1214" s="144" t="s">
        <v>5321</v>
      </c>
      <c r="J1214" s="144" t="s">
        <v>5314</v>
      </c>
      <c r="K1214" s="144">
        <f t="shared" si="1332"/>
        <v>0.1</v>
      </c>
      <c r="L1214" s="157">
        <v>3.4</v>
      </c>
      <c r="M1214" s="171"/>
      <c r="N1214" s="171">
        <v>0.1</v>
      </c>
      <c r="O1214" s="171">
        <v>0.1</v>
      </c>
      <c r="P1214" s="171"/>
      <c r="Q1214" s="171"/>
      <c r="R1214" s="171">
        <v>0.8</v>
      </c>
      <c r="S1214" s="171"/>
      <c r="T1214" s="171"/>
      <c r="U1214" s="171"/>
      <c r="V1214" s="171"/>
      <c r="W1214" s="22">
        <v>34</v>
      </c>
      <c r="X1214" s="29">
        <v>6.76823529411765</v>
      </c>
      <c r="Y1214" s="29">
        <v>230.12</v>
      </c>
      <c r="Z1214" s="36">
        <v>66.3</v>
      </c>
      <c r="AA1214" s="36">
        <f t="shared" si="1333"/>
        <v>34</v>
      </c>
      <c r="AB1214" s="29"/>
      <c r="AC1214" s="29" t="e">
        <f t="shared" si="1334"/>
        <v>#REF!</v>
      </c>
      <c r="AD1214" s="29" t="e">
        <f t="shared" si="1335"/>
        <v>#REF!</v>
      </c>
      <c r="AE1214" s="172" t="e">
        <f t="shared" si="1336"/>
        <v>#REF!</v>
      </c>
      <c r="AF1214" s="28"/>
      <c r="AG1214" s="24">
        <v>0.1</v>
      </c>
      <c r="AH1214" s="173">
        <f t="shared" si="1337"/>
        <v>1</v>
      </c>
      <c r="AI1214" s="173"/>
      <c r="AJ1214" s="173">
        <f t="shared" si="1338"/>
        <v>-0.9</v>
      </c>
      <c r="AK1214" s="134">
        <f t="shared" si="1339"/>
        <v>0.1</v>
      </c>
      <c r="AL1214" s="174">
        <f t="shared" ref="AL1214:AU1214" si="1397">M1214</f>
        <v>0</v>
      </c>
      <c r="AM1214" s="174">
        <f t="shared" si="1397"/>
        <v>0.1</v>
      </c>
      <c r="AN1214" s="174">
        <f t="shared" si="1397"/>
        <v>0.1</v>
      </c>
      <c r="AO1214" s="174">
        <f t="shared" si="1397"/>
        <v>0</v>
      </c>
      <c r="AP1214" s="174">
        <f t="shared" si="1397"/>
        <v>0</v>
      </c>
      <c r="AQ1214" s="174">
        <f t="shared" si="1397"/>
        <v>0.8</v>
      </c>
      <c r="AR1214" s="174">
        <f t="shared" si="1397"/>
        <v>0</v>
      </c>
      <c r="AS1214" s="174">
        <f t="shared" si="1397"/>
        <v>0</v>
      </c>
      <c r="AT1214" s="174">
        <f t="shared" si="1397"/>
        <v>0</v>
      </c>
      <c r="AU1214" s="174">
        <f t="shared" si="1397"/>
        <v>0</v>
      </c>
      <c r="AV1214" s="175">
        <f t="shared" si="1341"/>
        <v>1</v>
      </c>
      <c r="AW1214" s="176" t="e">
        <f>#REF!/1000</f>
        <v>#REF!</v>
      </c>
      <c r="AX1214" s="176" t="e">
        <f>#REF!/1000</f>
        <v>#REF!</v>
      </c>
      <c r="AY1214" s="176" t="e">
        <f>#REF!/1000</f>
        <v>#REF!</v>
      </c>
      <c r="AZ1214" s="176" t="e">
        <f>#REF!/1000</f>
        <v>#REF!</v>
      </c>
      <c r="BA1214" s="176" t="e">
        <f>#REF!/1000</f>
        <v>#REF!</v>
      </c>
      <c r="BB1214" s="176" t="e">
        <f>#REF!/1000</f>
        <v>#REF!</v>
      </c>
      <c r="BC1214" s="176" t="e">
        <f>#REF!/1000</f>
        <v>#REF!</v>
      </c>
      <c r="BD1214" s="176" t="e">
        <f>#REF!/1000</f>
        <v>#REF!</v>
      </c>
      <c r="BE1214" s="177" t="e">
        <f>#REF!/1000</f>
        <v>#REF!</v>
      </c>
      <c r="BF1214" s="177" t="e">
        <f>#REF!/1000</f>
        <v>#REF!</v>
      </c>
      <c r="BG1214" s="178" t="e">
        <f t="shared" si="1342"/>
        <v>#REF!</v>
      </c>
    </row>
    <row r="1215" ht="16" customHeight="1" spans="1:59">
      <c r="A1215" s="22">
        <v>1209</v>
      </c>
      <c r="B1215" s="39" t="s">
        <v>1465</v>
      </c>
      <c r="C1215" s="68" t="s">
        <v>1466</v>
      </c>
      <c r="D1215" s="22">
        <v>130</v>
      </c>
      <c r="E1215" s="22">
        <v>1</v>
      </c>
      <c r="F1215" s="144">
        <v>84071</v>
      </c>
      <c r="G1215" s="144" t="s">
        <v>3704</v>
      </c>
      <c r="H1215" s="144" t="s">
        <v>3704</v>
      </c>
      <c r="I1215" s="144" t="s">
        <v>5321</v>
      </c>
      <c r="J1215" s="144" t="s">
        <v>5314</v>
      </c>
      <c r="K1215" s="144">
        <f t="shared" si="1332"/>
        <v>3</v>
      </c>
      <c r="L1215" s="157">
        <v>3</v>
      </c>
      <c r="M1215" s="171">
        <v>0.04</v>
      </c>
      <c r="N1215" s="171">
        <v>0.15</v>
      </c>
      <c r="O1215" s="171">
        <v>0.45</v>
      </c>
      <c r="P1215" s="171">
        <v>0.02</v>
      </c>
      <c r="Q1215" s="171"/>
      <c r="R1215" s="171">
        <v>0.01</v>
      </c>
      <c r="S1215" s="171">
        <v>0.25</v>
      </c>
      <c r="T1215" s="171">
        <v>0.08</v>
      </c>
      <c r="U1215" s="171"/>
      <c r="V1215" s="171"/>
      <c r="W1215" s="22">
        <v>1</v>
      </c>
      <c r="X1215" s="29">
        <v>6.57</v>
      </c>
      <c r="Y1215" s="29">
        <v>6.57</v>
      </c>
      <c r="Z1215" s="36">
        <v>0.970000000000001</v>
      </c>
      <c r="AA1215" s="36">
        <f t="shared" si="1333"/>
        <v>1</v>
      </c>
      <c r="AB1215" s="29"/>
      <c r="AC1215" s="29" t="e">
        <f t="shared" si="1334"/>
        <v>#REF!</v>
      </c>
      <c r="AD1215" s="29" t="e">
        <f t="shared" si="1335"/>
        <v>#REF!</v>
      </c>
      <c r="AE1215" s="172" t="e">
        <f t="shared" si="1336"/>
        <v>#REF!</v>
      </c>
      <c r="AF1215" s="28"/>
      <c r="AG1215" s="24">
        <v>3</v>
      </c>
      <c r="AH1215" s="173">
        <f t="shared" si="1337"/>
        <v>1</v>
      </c>
      <c r="AI1215" s="173"/>
      <c r="AJ1215" s="173">
        <f t="shared" si="1338"/>
        <v>2</v>
      </c>
      <c r="AK1215" s="134">
        <f t="shared" si="1339"/>
        <v>3</v>
      </c>
      <c r="AL1215" s="174">
        <f t="shared" ref="AL1215:AU1215" si="1398">M1215</f>
        <v>0.04</v>
      </c>
      <c r="AM1215" s="174">
        <f t="shared" si="1398"/>
        <v>0.15</v>
      </c>
      <c r="AN1215" s="174">
        <f t="shared" si="1398"/>
        <v>0.45</v>
      </c>
      <c r="AO1215" s="174">
        <f t="shared" si="1398"/>
        <v>0.02</v>
      </c>
      <c r="AP1215" s="174">
        <f t="shared" si="1398"/>
        <v>0</v>
      </c>
      <c r="AQ1215" s="174">
        <f t="shared" si="1398"/>
        <v>0.01</v>
      </c>
      <c r="AR1215" s="174">
        <f t="shared" si="1398"/>
        <v>0.25</v>
      </c>
      <c r="AS1215" s="174">
        <f t="shared" si="1398"/>
        <v>0.08</v>
      </c>
      <c r="AT1215" s="174">
        <f t="shared" si="1398"/>
        <v>0</v>
      </c>
      <c r="AU1215" s="174">
        <f t="shared" si="1398"/>
        <v>0</v>
      </c>
      <c r="AV1215" s="175">
        <f t="shared" si="1341"/>
        <v>1</v>
      </c>
      <c r="AW1215" s="176" t="e">
        <f>#REF!/1000</f>
        <v>#REF!</v>
      </c>
      <c r="AX1215" s="176" t="e">
        <f>#REF!/1000</f>
        <v>#REF!</v>
      </c>
      <c r="AY1215" s="176" t="e">
        <f>#REF!/1000</f>
        <v>#REF!</v>
      </c>
      <c r="AZ1215" s="176" t="e">
        <f>#REF!/1000</f>
        <v>#REF!</v>
      </c>
      <c r="BA1215" s="176" t="e">
        <f>#REF!/1000</f>
        <v>#REF!</v>
      </c>
      <c r="BB1215" s="176" t="e">
        <f>#REF!/1000</f>
        <v>#REF!</v>
      </c>
      <c r="BC1215" s="176" t="e">
        <f>#REF!/1000</f>
        <v>#REF!</v>
      </c>
      <c r="BD1215" s="176" t="e">
        <f>#REF!/1000</f>
        <v>#REF!</v>
      </c>
      <c r="BE1215" s="177" t="e">
        <f>#REF!/1000</f>
        <v>#REF!</v>
      </c>
      <c r="BF1215" s="177" t="e">
        <f>#REF!/1000</f>
        <v>#REF!</v>
      </c>
      <c r="BG1215" s="178" t="e">
        <f t="shared" si="1342"/>
        <v>#REF!</v>
      </c>
    </row>
    <row r="1216" ht="16" customHeight="1" spans="1:59">
      <c r="A1216" s="179">
        <v>1210</v>
      </c>
      <c r="B1216" s="180" t="s">
        <v>2182</v>
      </c>
      <c r="C1216" s="181" t="s">
        <v>7046</v>
      </c>
      <c r="D1216" s="179">
        <v>121</v>
      </c>
      <c r="E1216" s="179">
        <v>50</v>
      </c>
      <c r="F1216" s="182">
        <v>85023</v>
      </c>
      <c r="G1216" s="182" t="s">
        <v>3704</v>
      </c>
      <c r="H1216" s="182" t="s">
        <v>3704</v>
      </c>
      <c r="I1216" s="182" t="s">
        <v>5321</v>
      </c>
      <c r="J1216" s="182" t="s">
        <v>5314</v>
      </c>
      <c r="K1216" s="182">
        <f t="shared" si="1332"/>
        <v>0.002</v>
      </c>
      <c r="L1216" s="183">
        <v>0.1</v>
      </c>
      <c r="M1216" s="184"/>
      <c r="N1216" s="184"/>
      <c r="O1216" s="184"/>
      <c r="P1216" s="184"/>
      <c r="Q1216" s="184"/>
      <c r="R1216" s="184"/>
      <c r="S1216" s="184">
        <v>1</v>
      </c>
      <c r="T1216" s="184"/>
      <c r="U1216" s="184"/>
      <c r="V1216" s="184"/>
      <c r="W1216" s="179">
        <v>50</v>
      </c>
      <c r="X1216" s="185">
        <v>6.5534</v>
      </c>
      <c r="Y1216" s="185">
        <v>327.67</v>
      </c>
      <c r="Z1216" s="186">
        <v>97.5</v>
      </c>
      <c r="AA1216" s="186">
        <f t="shared" si="1333"/>
        <v>50</v>
      </c>
      <c r="AB1216" s="29"/>
      <c r="AC1216" s="185" t="e">
        <f t="shared" si="1334"/>
        <v>#REF!</v>
      </c>
      <c r="AD1216" s="185" t="e">
        <f t="shared" si="1335"/>
        <v>#REF!</v>
      </c>
      <c r="AE1216" s="187" t="e">
        <f t="shared" si="1336"/>
        <v>#REF!</v>
      </c>
      <c r="AF1216" s="188" t="s">
        <v>5306</v>
      </c>
      <c r="AG1216" s="189">
        <v>0.1</v>
      </c>
      <c r="AH1216" s="190">
        <f t="shared" si="1337"/>
        <v>1</v>
      </c>
      <c r="AI1216" s="190">
        <v>0.1</v>
      </c>
      <c r="AJ1216" s="190">
        <f t="shared" si="1338"/>
        <v>-0.9</v>
      </c>
      <c r="AK1216" s="191">
        <f t="shared" si="1339"/>
        <v>0.002</v>
      </c>
      <c r="AL1216" s="174">
        <f t="shared" ref="AL1216:AU1216" si="1399">M1216</f>
        <v>0</v>
      </c>
      <c r="AM1216" s="174">
        <f t="shared" si="1399"/>
        <v>0</v>
      </c>
      <c r="AN1216" s="174">
        <f t="shared" si="1399"/>
        <v>0</v>
      </c>
      <c r="AO1216" s="174">
        <f t="shared" si="1399"/>
        <v>0</v>
      </c>
      <c r="AP1216" s="174">
        <f t="shared" si="1399"/>
        <v>0</v>
      </c>
      <c r="AQ1216" s="174">
        <f t="shared" si="1399"/>
        <v>0</v>
      </c>
      <c r="AR1216" s="174">
        <f t="shared" si="1399"/>
        <v>1</v>
      </c>
      <c r="AS1216" s="174">
        <f t="shared" si="1399"/>
        <v>0</v>
      </c>
      <c r="AT1216" s="174">
        <f t="shared" si="1399"/>
        <v>0</v>
      </c>
      <c r="AU1216" s="174">
        <f t="shared" si="1399"/>
        <v>0</v>
      </c>
      <c r="AV1216" s="192">
        <f t="shared" si="1341"/>
        <v>1</v>
      </c>
      <c r="AW1216" s="193" t="e">
        <f>#REF!/1000</f>
        <v>#REF!</v>
      </c>
      <c r="AX1216" s="193" t="e">
        <f>#REF!/1000</f>
        <v>#REF!</v>
      </c>
      <c r="AY1216" s="193" t="e">
        <f>#REF!/1000</f>
        <v>#REF!</v>
      </c>
      <c r="AZ1216" s="193" t="e">
        <f>#REF!/1000</f>
        <v>#REF!</v>
      </c>
      <c r="BA1216" s="193" t="e">
        <f>#REF!/1000</f>
        <v>#REF!</v>
      </c>
      <c r="BB1216" s="193" t="e">
        <f>#REF!/1000</f>
        <v>#REF!</v>
      </c>
      <c r="BC1216" s="193" t="e">
        <f>#REF!/1000</f>
        <v>#REF!</v>
      </c>
      <c r="BD1216" s="193" t="e">
        <f>#REF!/1000</f>
        <v>#REF!</v>
      </c>
      <c r="BE1216" s="194" t="e">
        <f>#REF!/1000</f>
        <v>#REF!</v>
      </c>
      <c r="BF1216" s="194" t="e">
        <f>#REF!/1000</f>
        <v>#REF!</v>
      </c>
      <c r="BG1216" s="195" t="e">
        <f t="shared" si="1342"/>
        <v>#REF!</v>
      </c>
    </row>
    <row r="1217" ht="16" customHeight="1" spans="1:59">
      <c r="A1217" s="22">
        <v>1211</v>
      </c>
      <c r="B1217" s="39" t="s">
        <v>861</v>
      </c>
      <c r="C1217" s="68" t="s">
        <v>862</v>
      </c>
      <c r="D1217" s="22">
        <v>197</v>
      </c>
      <c r="E1217" s="22">
        <v>17</v>
      </c>
      <c r="F1217" s="144">
        <v>85066</v>
      </c>
      <c r="G1217" s="144" t="s">
        <v>3704</v>
      </c>
      <c r="H1217" s="144" t="s">
        <v>3704</v>
      </c>
      <c r="I1217" s="144" t="s">
        <v>5321</v>
      </c>
      <c r="J1217" s="144" t="s">
        <v>5314</v>
      </c>
      <c r="K1217" s="144">
        <f t="shared" si="1332"/>
        <v>0.1</v>
      </c>
      <c r="L1217" s="157">
        <v>1.7</v>
      </c>
      <c r="M1217" s="171">
        <v>0.5</v>
      </c>
      <c r="N1217" s="171">
        <v>0.05</v>
      </c>
      <c r="O1217" s="171"/>
      <c r="P1217" s="171">
        <v>0.22</v>
      </c>
      <c r="Q1217" s="171"/>
      <c r="R1217" s="171"/>
      <c r="S1217" s="171">
        <v>0.1</v>
      </c>
      <c r="T1217" s="171">
        <v>0.13</v>
      </c>
      <c r="U1217" s="171"/>
      <c r="V1217" s="171"/>
      <c r="W1217" s="22">
        <v>17</v>
      </c>
      <c r="X1217" s="29">
        <v>6.53588235294118</v>
      </c>
      <c r="Y1217" s="29">
        <v>111.11</v>
      </c>
      <c r="Z1217" s="36">
        <v>49.64</v>
      </c>
      <c r="AA1217" s="36">
        <f t="shared" si="1333"/>
        <v>17</v>
      </c>
      <c r="AB1217" s="29"/>
      <c r="AC1217" s="29" t="e">
        <f t="shared" si="1334"/>
        <v>#REF!</v>
      </c>
      <c r="AD1217" s="29" t="e">
        <f t="shared" si="1335"/>
        <v>#REF!</v>
      </c>
      <c r="AE1217" s="172" t="e">
        <f t="shared" si="1336"/>
        <v>#REF!</v>
      </c>
      <c r="AF1217" s="28"/>
      <c r="AG1217" s="24">
        <v>1</v>
      </c>
      <c r="AH1217" s="173">
        <f t="shared" si="1337"/>
        <v>1</v>
      </c>
      <c r="AI1217" s="173"/>
      <c r="AJ1217" s="173">
        <f t="shared" si="1338"/>
        <v>0</v>
      </c>
      <c r="AK1217" s="134">
        <f t="shared" si="1339"/>
        <v>0.1</v>
      </c>
      <c r="AL1217" s="174">
        <f t="shared" ref="AL1217:AU1217" si="1400">M1217</f>
        <v>0.5</v>
      </c>
      <c r="AM1217" s="174">
        <f t="shared" si="1400"/>
        <v>0.05</v>
      </c>
      <c r="AN1217" s="174">
        <f t="shared" si="1400"/>
        <v>0</v>
      </c>
      <c r="AO1217" s="174">
        <f t="shared" si="1400"/>
        <v>0.22</v>
      </c>
      <c r="AP1217" s="174">
        <f t="shared" si="1400"/>
        <v>0</v>
      </c>
      <c r="AQ1217" s="174">
        <f t="shared" si="1400"/>
        <v>0</v>
      </c>
      <c r="AR1217" s="174">
        <f t="shared" si="1400"/>
        <v>0.1</v>
      </c>
      <c r="AS1217" s="174">
        <f t="shared" si="1400"/>
        <v>0.13</v>
      </c>
      <c r="AT1217" s="174">
        <f t="shared" si="1400"/>
        <v>0</v>
      </c>
      <c r="AU1217" s="174">
        <f t="shared" si="1400"/>
        <v>0</v>
      </c>
      <c r="AV1217" s="175">
        <f t="shared" si="1341"/>
        <v>1</v>
      </c>
      <c r="AW1217" s="176" t="e">
        <f>#REF!/1000</f>
        <v>#REF!</v>
      </c>
      <c r="AX1217" s="176" t="e">
        <f>#REF!/1000</f>
        <v>#REF!</v>
      </c>
      <c r="AY1217" s="176" t="e">
        <f>#REF!/1000</f>
        <v>#REF!</v>
      </c>
      <c r="AZ1217" s="176" t="e">
        <f>#REF!/1000</f>
        <v>#REF!</v>
      </c>
      <c r="BA1217" s="176" t="e">
        <f>#REF!/1000</f>
        <v>#REF!</v>
      </c>
      <c r="BB1217" s="176" t="e">
        <f>#REF!/1000</f>
        <v>#REF!</v>
      </c>
      <c r="BC1217" s="176" t="e">
        <f>#REF!/1000</f>
        <v>#REF!</v>
      </c>
      <c r="BD1217" s="176" t="e">
        <f>#REF!/1000</f>
        <v>#REF!</v>
      </c>
      <c r="BE1217" s="177" t="e">
        <f>#REF!/1000</f>
        <v>#REF!</v>
      </c>
      <c r="BF1217" s="177" t="e">
        <f>#REF!/1000</f>
        <v>#REF!</v>
      </c>
      <c r="BG1217" s="178" t="e">
        <f t="shared" si="1342"/>
        <v>#REF!</v>
      </c>
    </row>
    <row r="1218" ht="16" customHeight="1" spans="1:59">
      <c r="A1218" s="22">
        <v>1212</v>
      </c>
      <c r="B1218" s="39" t="s">
        <v>7047</v>
      </c>
      <c r="C1218" s="68" t="s">
        <v>7048</v>
      </c>
      <c r="D1218" s="22">
        <v>121</v>
      </c>
      <c r="E1218" s="22">
        <v>100</v>
      </c>
      <c r="F1218" s="144">
        <v>85025</v>
      </c>
      <c r="G1218" s="144" t="s">
        <v>3704</v>
      </c>
      <c r="H1218" s="144" t="s">
        <v>3704</v>
      </c>
      <c r="I1218" s="144" t="s">
        <v>5321</v>
      </c>
      <c r="J1218" s="144" t="s">
        <v>5314</v>
      </c>
      <c r="K1218" s="144">
        <f t="shared" si="1332"/>
        <v>0.002</v>
      </c>
      <c r="L1218" s="157">
        <v>0.2</v>
      </c>
      <c r="M1218" s="171"/>
      <c r="N1218" s="171">
        <v>0.1</v>
      </c>
      <c r="O1218" s="171">
        <v>0.5</v>
      </c>
      <c r="P1218" s="171"/>
      <c r="Q1218" s="171"/>
      <c r="R1218" s="171"/>
      <c r="S1218" s="171">
        <v>0.3</v>
      </c>
      <c r="T1218" s="171">
        <v>0.1</v>
      </c>
      <c r="U1218" s="171"/>
      <c r="V1218" s="171"/>
      <c r="W1218" s="22">
        <v>100</v>
      </c>
      <c r="X1218" s="29">
        <v>6.4298</v>
      </c>
      <c r="Y1218" s="29">
        <v>642.98</v>
      </c>
      <c r="Z1218" s="36">
        <v>195</v>
      </c>
      <c r="AA1218" s="36">
        <f t="shared" si="1333"/>
        <v>100</v>
      </c>
      <c r="AB1218" s="29"/>
      <c r="AC1218" s="29" t="e">
        <f t="shared" si="1334"/>
        <v>#REF!</v>
      </c>
      <c r="AD1218" s="29" t="e">
        <f t="shared" si="1335"/>
        <v>#REF!</v>
      </c>
      <c r="AE1218" s="172" t="e">
        <f t="shared" si="1336"/>
        <v>#REF!</v>
      </c>
      <c r="AF1218" s="28"/>
      <c r="AG1218" s="24">
        <v>0.1</v>
      </c>
      <c r="AH1218" s="173">
        <f t="shared" si="1337"/>
        <v>1</v>
      </c>
      <c r="AI1218" s="173">
        <v>0.1</v>
      </c>
      <c r="AJ1218" s="173">
        <f t="shared" si="1338"/>
        <v>-0.9</v>
      </c>
      <c r="AK1218" s="134">
        <f t="shared" si="1339"/>
        <v>0.002</v>
      </c>
      <c r="AL1218" s="174">
        <f t="shared" ref="AL1218:AU1218" si="1401">M1218</f>
        <v>0</v>
      </c>
      <c r="AM1218" s="174">
        <f t="shared" si="1401"/>
        <v>0.1</v>
      </c>
      <c r="AN1218" s="174">
        <f t="shared" si="1401"/>
        <v>0.5</v>
      </c>
      <c r="AO1218" s="174">
        <f t="shared" si="1401"/>
        <v>0</v>
      </c>
      <c r="AP1218" s="174">
        <f t="shared" si="1401"/>
        <v>0</v>
      </c>
      <c r="AQ1218" s="174">
        <f t="shared" si="1401"/>
        <v>0</v>
      </c>
      <c r="AR1218" s="174">
        <f t="shared" si="1401"/>
        <v>0.3</v>
      </c>
      <c r="AS1218" s="174">
        <f t="shared" si="1401"/>
        <v>0.1</v>
      </c>
      <c r="AT1218" s="174">
        <f t="shared" si="1401"/>
        <v>0</v>
      </c>
      <c r="AU1218" s="174">
        <f t="shared" si="1401"/>
        <v>0</v>
      </c>
      <c r="AV1218" s="175">
        <f t="shared" si="1341"/>
        <v>1</v>
      </c>
      <c r="AW1218" s="176" t="e">
        <f>#REF!/1000</f>
        <v>#REF!</v>
      </c>
      <c r="AX1218" s="176" t="e">
        <f>#REF!/1000</f>
        <v>#REF!</v>
      </c>
      <c r="AY1218" s="176" t="e">
        <f>#REF!/1000</f>
        <v>#REF!</v>
      </c>
      <c r="AZ1218" s="176" t="e">
        <f>#REF!/1000</f>
        <v>#REF!</v>
      </c>
      <c r="BA1218" s="176" t="e">
        <f>#REF!/1000</f>
        <v>#REF!</v>
      </c>
      <c r="BB1218" s="176" t="e">
        <f>#REF!/1000</f>
        <v>#REF!</v>
      </c>
      <c r="BC1218" s="176" t="e">
        <f>#REF!/1000</f>
        <v>#REF!</v>
      </c>
      <c r="BD1218" s="176" t="e">
        <f>#REF!/1000</f>
        <v>#REF!</v>
      </c>
      <c r="BE1218" s="177" t="e">
        <f>#REF!/1000</f>
        <v>#REF!</v>
      </c>
      <c r="BF1218" s="177" t="e">
        <f>#REF!/1000</f>
        <v>#REF!</v>
      </c>
      <c r="BG1218" s="178" t="e">
        <f t="shared" si="1342"/>
        <v>#REF!</v>
      </c>
    </row>
    <row r="1219" ht="16" customHeight="1" spans="1:59">
      <c r="A1219" s="22">
        <v>1213</v>
      </c>
      <c r="B1219" s="39" t="s">
        <v>863</v>
      </c>
      <c r="C1219" s="68" t="s">
        <v>864</v>
      </c>
      <c r="D1219" s="22">
        <v>145</v>
      </c>
      <c r="E1219" s="22">
        <v>1</v>
      </c>
      <c r="F1219" s="144">
        <v>2403314568</v>
      </c>
      <c r="G1219" s="144" t="s">
        <v>3704</v>
      </c>
      <c r="H1219" s="144" t="s">
        <v>3704</v>
      </c>
      <c r="I1219" s="144" t="s">
        <v>5352</v>
      </c>
      <c r="J1219" s="144" t="s">
        <v>5314</v>
      </c>
      <c r="K1219" s="144">
        <f t="shared" si="1332"/>
        <v>0.1</v>
      </c>
      <c r="L1219" s="157">
        <v>0.1</v>
      </c>
      <c r="M1219" s="171">
        <v>0.5</v>
      </c>
      <c r="N1219" s="171">
        <v>0.05</v>
      </c>
      <c r="O1219" s="171"/>
      <c r="P1219" s="171">
        <v>0.22</v>
      </c>
      <c r="Q1219" s="171"/>
      <c r="R1219" s="171"/>
      <c r="S1219" s="171">
        <v>0.1</v>
      </c>
      <c r="T1219" s="171">
        <v>0.13</v>
      </c>
      <c r="U1219" s="171"/>
      <c r="V1219" s="171"/>
      <c r="W1219" s="22">
        <v>1</v>
      </c>
      <c r="X1219" s="29">
        <v>6.2</v>
      </c>
      <c r="Y1219" s="29">
        <v>6.2</v>
      </c>
      <c r="Z1219" s="36">
        <v>2.95</v>
      </c>
      <c r="AA1219" s="36">
        <f t="shared" si="1333"/>
        <v>1</v>
      </c>
      <c r="AB1219" s="29"/>
      <c r="AC1219" s="29" t="e">
        <f t="shared" si="1334"/>
        <v>#REF!</v>
      </c>
      <c r="AD1219" s="29" t="e">
        <f t="shared" si="1335"/>
        <v>#REF!</v>
      </c>
      <c r="AE1219" s="172" t="e">
        <f t="shared" si="1336"/>
        <v>#REF!</v>
      </c>
      <c r="AF1219" s="28"/>
      <c r="AG1219" s="24">
        <v>1</v>
      </c>
      <c r="AH1219" s="173">
        <f t="shared" si="1337"/>
        <v>1</v>
      </c>
      <c r="AI1219" s="173"/>
      <c r="AJ1219" s="173">
        <f t="shared" si="1338"/>
        <v>0</v>
      </c>
      <c r="AK1219" s="134">
        <f t="shared" si="1339"/>
        <v>0.1</v>
      </c>
      <c r="AL1219" s="174">
        <f t="shared" ref="AL1219:AU1219" si="1402">M1219</f>
        <v>0.5</v>
      </c>
      <c r="AM1219" s="174">
        <f t="shared" si="1402"/>
        <v>0.05</v>
      </c>
      <c r="AN1219" s="174">
        <f t="shared" si="1402"/>
        <v>0</v>
      </c>
      <c r="AO1219" s="174">
        <f t="shared" si="1402"/>
        <v>0.22</v>
      </c>
      <c r="AP1219" s="174">
        <f t="shared" si="1402"/>
        <v>0</v>
      </c>
      <c r="AQ1219" s="174">
        <f t="shared" si="1402"/>
        <v>0</v>
      </c>
      <c r="AR1219" s="174">
        <f t="shared" si="1402"/>
        <v>0.1</v>
      </c>
      <c r="AS1219" s="174">
        <f t="shared" si="1402"/>
        <v>0.13</v>
      </c>
      <c r="AT1219" s="174">
        <f t="shared" si="1402"/>
        <v>0</v>
      </c>
      <c r="AU1219" s="174">
        <f t="shared" si="1402"/>
        <v>0</v>
      </c>
      <c r="AV1219" s="175">
        <f t="shared" si="1341"/>
        <v>1</v>
      </c>
      <c r="AW1219" s="176" t="e">
        <f>#REF!/1000</f>
        <v>#REF!</v>
      </c>
      <c r="AX1219" s="176" t="e">
        <f>#REF!/1000</f>
        <v>#REF!</v>
      </c>
      <c r="AY1219" s="176" t="e">
        <f>#REF!/1000</f>
        <v>#REF!</v>
      </c>
      <c r="AZ1219" s="176" t="e">
        <f>#REF!/1000</f>
        <v>#REF!</v>
      </c>
      <c r="BA1219" s="176" t="e">
        <f>#REF!/1000</f>
        <v>#REF!</v>
      </c>
      <c r="BB1219" s="176" t="e">
        <f>#REF!/1000</f>
        <v>#REF!</v>
      </c>
      <c r="BC1219" s="176" t="e">
        <f>#REF!/1000</f>
        <v>#REF!</v>
      </c>
      <c r="BD1219" s="176" t="e">
        <f>#REF!/1000</f>
        <v>#REF!</v>
      </c>
      <c r="BE1219" s="177" t="e">
        <f>#REF!/1000</f>
        <v>#REF!</v>
      </c>
      <c r="BF1219" s="177" t="e">
        <f>#REF!/1000</f>
        <v>#REF!</v>
      </c>
      <c r="BG1219" s="178" t="e">
        <f t="shared" si="1342"/>
        <v>#REF!</v>
      </c>
    </row>
    <row r="1220" ht="16" customHeight="1" spans="1:59">
      <c r="A1220" s="22">
        <v>1214</v>
      </c>
      <c r="B1220" s="39" t="s">
        <v>869</v>
      </c>
      <c r="C1220" s="68" t="s">
        <v>870</v>
      </c>
      <c r="D1220" s="22">
        <v>197</v>
      </c>
      <c r="E1220" s="22">
        <v>17</v>
      </c>
      <c r="F1220" s="144">
        <v>85069</v>
      </c>
      <c r="G1220" s="144" t="s">
        <v>3704</v>
      </c>
      <c r="H1220" s="144" t="s">
        <v>3704</v>
      </c>
      <c r="I1220" s="144" t="s">
        <v>5321</v>
      </c>
      <c r="J1220" s="144" t="s">
        <v>5314</v>
      </c>
      <c r="K1220" s="144">
        <f t="shared" si="1332"/>
        <v>0.1</v>
      </c>
      <c r="L1220" s="157">
        <v>1.7</v>
      </c>
      <c r="M1220" s="171">
        <v>0.5</v>
      </c>
      <c r="N1220" s="171">
        <v>0.05</v>
      </c>
      <c r="O1220" s="171"/>
      <c r="P1220" s="171">
        <v>0.22</v>
      </c>
      <c r="Q1220" s="171"/>
      <c r="R1220" s="171"/>
      <c r="S1220" s="171">
        <v>0.1</v>
      </c>
      <c r="T1220" s="171">
        <v>0.13</v>
      </c>
      <c r="U1220" s="171"/>
      <c r="V1220" s="171"/>
      <c r="W1220" s="22">
        <v>17</v>
      </c>
      <c r="X1220" s="29">
        <v>5.38529411764706</v>
      </c>
      <c r="Y1220" s="29">
        <v>91.55</v>
      </c>
      <c r="Z1220" s="36">
        <v>49.64</v>
      </c>
      <c r="AA1220" s="36">
        <f t="shared" si="1333"/>
        <v>17</v>
      </c>
      <c r="AB1220" s="29"/>
      <c r="AC1220" s="29" t="e">
        <f t="shared" si="1334"/>
        <v>#REF!</v>
      </c>
      <c r="AD1220" s="29" t="e">
        <f t="shared" si="1335"/>
        <v>#REF!</v>
      </c>
      <c r="AE1220" s="172" t="e">
        <f t="shared" si="1336"/>
        <v>#REF!</v>
      </c>
      <c r="AF1220" s="28"/>
      <c r="AG1220" s="24">
        <v>1</v>
      </c>
      <c r="AH1220" s="173">
        <f t="shared" si="1337"/>
        <v>1</v>
      </c>
      <c r="AI1220" s="173"/>
      <c r="AJ1220" s="173">
        <f t="shared" si="1338"/>
        <v>0</v>
      </c>
      <c r="AK1220" s="134">
        <f t="shared" si="1339"/>
        <v>0.1</v>
      </c>
      <c r="AL1220" s="174">
        <f t="shared" ref="AL1220:AU1220" si="1403">M1220</f>
        <v>0.5</v>
      </c>
      <c r="AM1220" s="174">
        <f t="shared" si="1403"/>
        <v>0.05</v>
      </c>
      <c r="AN1220" s="174">
        <f t="shared" si="1403"/>
        <v>0</v>
      </c>
      <c r="AO1220" s="174">
        <f t="shared" si="1403"/>
        <v>0.22</v>
      </c>
      <c r="AP1220" s="174">
        <f t="shared" si="1403"/>
        <v>0</v>
      </c>
      <c r="AQ1220" s="174">
        <f t="shared" si="1403"/>
        <v>0</v>
      </c>
      <c r="AR1220" s="174">
        <f t="shared" si="1403"/>
        <v>0.1</v>
      </c>
      <c r="AS1220" s="174">
        <f t="shared" si="1403"/>
        <v>0.13</v>
      </c>
      <c r="AT1220" s="174">
        <f t="shared" si="1403"/>
        <v>0</v>
      </c>
      <c r="AU1220" s="174">
        <f t="shared" si="1403"/>
        <v>0</v>
      </c>
      <c r="AV1220" s="175">
        <f t="shared" si="1341"/>
        <v>1</v>
      </c>
      <c r="AW1220" s="176" t="e">
        <f>#REF!/1000</f>
        <v>#REF!</v>
      </c>
      <c r="AX1220" s="176" t="e">
        <f>#REF!/1000</f>
        <v>#REF!</v>
      </c>
      <c r="AY1220" s="176" t="e">
        <f>#REF!/1000</f>
        <v>#REF!</v>
      </c>
      <c r="AZ1220" s="176" t="e">
        <f>#REF!/1000</f>
        <v>#REF!</v>
      </c>
      <c r="BA1220" s="176" t="e">
        <f>#REF!/1000</f>
        <v>#REF!</v>
      </c>
      <c r="BB1220" s="176" t="e">
        <f>#REF!/1000</f>
        <v>#REF!</v>
      </c>
      <c r="BC1220" s="176" t="e">
        <f>#REF!/1000</f>
        <v>#REF!</v>
      </c>
      <c r="BD1220" s="176" t="e">
        <f>#REF!/1000</f>
        <v>#REF!</v>
      </c>
      <c r="BE1220" s="177" t="e">
        <f>#REF!/1000</f>
        <v>#REF!</v>
      </c>
      <c r="BF1220" s="177" t="e">
        <f>#REF!/1000</f>
        <v>#REF!</v>
      </c>
      <c r="BG1220" s="178" t="e">
        <f t="shared" si="1342"/>
        <v>#REF!</v>
      </c>
    </row>
    <row r="1221" ht="16" customHeight="1" spans="1:59">
      <c r="A1221" s="22">
        <v>1215</v>
      </c>
      <c r="B1221" s="39" t="s">
        <v>7049</v>
      </c>
      <c r="C1221" s="68" t="s">
        <v>7050</v>
      </c>
      <c r="D1221" s="22">
        <v>121</v>
      </c>
      <c r="E1221" s="22">
        <v>100</v>
      </c>
      <c r="F1221" s="144">
        <v>84919</v>
      </c>
      <c r="G1221" s="144" t="s">
        <v>3704</v>
      </c>
      <c r="H1221" s="144" t="s">
        <v>3704</v>
      </c>
      <c r="I1221" s="144" t="s">
        <v>5321</v>
      </c>
      <c r="J1221" s="144" t="s">
        <v>5314</v>
      </c>
      <c r="K1221" s="144">
        <f t="shared" si="1332"/>
        <v>0.05</v>
      </c>
      <c r="L1221" s="157">
        <v>5</v>
      </c>
      <c r="M1221" s="171"/>
      <c r="N1221" s="171">
        <v>0.4</v>
      </c>
      <c r="O1221" s="171">
        <v>0.566666666666667</v>
      </c>
      <c r="P1221" s="171"/>
      <c r="Q1221" s="171"/>
      <c r="R1221" s="171"/>
      <c r="S1221" s="171">
        <v>0.0333333333333333</v>
      </c>
      <c r="T1221" s="171"/>
      <c r="U1221" s="171"/>
      <c r="V1221" s="171"/>
      <c r="W1221" s="22">
        <v>100</v>
      </c>
      <c r="X1221" s="29">
        <v>4.9075</v>
      </c>
      <c r="Y1221" s="29">
        <v>490.75</v>
      </c>
      <c r="Z1221" s="36">
        <v>195</v>
      </c>
      <c r="AA1221" s="36">
        <f t="shared" si="1333"/>
        <v>100</v>
      </c>
      <c r="AB1221" s="29"/>
      <c r="AC1221" s="29" t="e">
        <f t="shared" si="1334"/>
        <v>#REF!</v>
      </c>
      <c r="AD1221" s="29" t="e">
        <f t="shared" si="1335"/>
        <v>#REF!</v>
      </c>
      <c r="AE1221" s="172" t="e">
        <f t="shared" si="1336"/>
        <v>#REF!</v>
      </c>
      <c r="AF1221" s="28"/>
      <c r="AG1221" s="24">
        <v>0.3</v>
      </c>
      <c r="AH1221" s="173">
        <f t="shared" si="1337"/>
        <v>1</v>
      </c>
      <c r="AI1221" s="173"/>
      <c r="AJ1221" s="173">
        <f t="shared" si="1338"/>
        <v>-0.7</v>
      </c>
      <c r="AK1221" s="134">
        <f t="shared" si="1339"/>
        <v>0.05</v>
      </c>
      <c r="AL1221" s="174">
        <f t="shared" ref="AL1221:AU1221" si="1404">M1221</f>
        <v>0</v>
      </c>
      <c r="AM1221" s="174">
        <f t="shared" si="1404"/>
        <v>0.4</v>
      </c>
      <c r="AN1221" s="174">
        <f t="shared" si="1404"/>
        <v>0.566666666666667</v>
      </c>
      <c r="AO1221" s="174">
        <f t="shared" si="1404"/>
        <v>0</v>
      </c>
      <c r="AP1221" s="174">
        <f t="shared" si="1404"/>
        <v>0</v>
      </c>
      <c r="AQ1221" s="174">
        <f t="shared" si="1404"/>
        <v>0</v>
      </c>
      <c r="AR1221" s="174">
        <f t="shared" si="1404"/>
        <v>0.0333333333333333</v>
      </c>
      <c r="AS1221" s="174">
        <f t="shared" si="1404"/>
        <v>0</v>
      </c>
      <c r="AT1221" s="174">
        <f t="shared" si="1404"/>
        <v>0</v>
      </c>
      <c r="AU1221" s="174">
        <f t="shared" si="1404"/>
        <v>0</v>
      </c>
      <c r="AV1221" s="175">
        <f t="shared" si="1341"/>
        <v>1</v>
      </c>
      <c r="AW1221" s="176" t="e">
        <f>#REF!/1000</f>
        <v>#REF!</v>
      </c>
      <c r="AX1221" s="176" t="e">
        <f>#REF!/1000</f>
        <v>#REF!</v>
      </c>
      <c r="AY1221" s="176" t="e">
        <f>#REF!/1000</f>
        <v>#REF!</v>
      </c>
      <c r="AZ1221" s="176" t="e">
        <f>#REF!/1000</f>
        <v>#REF!</v>
      </c>
      <c r="BA1221" s="176" t="e">
        <f>#REF!/1000</f>
        <v>#REF!</v>
      </c>
      <c r="BB1221" s="176" t="e">
        <f>#REF!/1000</f>
        <v>#REF!</v>
      </c>
      <c r="BC1221" s="176" t="e">
        <f>#REF!/1000</f>
        <v>#REF!</v>
      </c>
      <c r="BD1221" s="176" t="e">
        <f>#REF!/1000</f>
        <v>#REF!</v>
      </c>
      <c r="BE1221" s="177" t="e">
        <f>#REF!/1000</f>
        <v>#REF!</v>
      </c>
      <c r="BF1221" s="177" t="e">
        <f>#REF!/1000</f>
        <v>#REF!</v>
      </c>
      <c r="BG1221" s="178" t="e">
        <f t="shared" si="1342"/>
        <v>#REF!</v>
      </c>
    </row>
    <row r="1222" ht="16" customHeight="1" spans="1:59">
      <c r="A1222" s="22">
        <v>1216</v>
      </c>
      <c r="B1222" s="39" t="s">
        <v>2178</v>
      </c>
      <c r="C1222" s="68" t="s">
        <v>2179</v>
      </c>
      <c r="D1222" s="22">
        <v>121</v>
      </c>
      <c r="E1222" s="22">
        <v>150</v>
      </c>
      <c r="F1222" s="144">
        <v>85021</v>
      </c>
      <c r="G1222" s="144" t="s">
        <v>3704</v>
      </c>
      <c r="H1222" s="144" t="s">
        <v>3704</v>
      </c>
      <c r="I1222" s="144" t="s">
        <v>5321</v>
      </c>
      <c r="J1222" s="144" t="s">
        <v>5314</v>
      </c>
      <c r="K1222" s="144">
        <f t="shared" si="1332"/>
        <v>0.002</v>
      </c>
      <c r="L1222" s="157">
        <v>0.3</v>
      </c>
      <c r="M1222" s="171">
        <v>0.04</v>
      </c>
      <c r="N1222" s="171">
        <v>0.15</v>
      </c>
      <c r="O1222" s="171">
        <v>0.45</v>
      </c>
      <c r="P1222" s="171">
        <v>0.02</v>
      </c>
      <c r="Q1222" s="171"/>
      <c r="R1222" s="171">
        <v>0.01</v>
      </c>
      <c r="S1222" s="171">
        <v>0.25</v>
      </c>
      <c r="T1222" s="171">
        <v>0.08</v>
      </c>
      <c r="U1222" s="171"/>
      <c r="V1222" s="171"/>
      <c r="W1222" s="22">
        <v>150</v>
      </c>
      <c r="X1222" s="29">
        <v>4.79386666666667</v>
      </c>
      <c r="Y1222" s="29">
        <v>719.08</v>
      </c>
      <c r="Z1222" s="36">
        <v>292.5</v>
      </c>
      <c r="AA1222" s="36">
        <f t="shared" si="1333"/>
        <v>150</v>
      </c>
      <c r="AB1222" s="29"/>
      <c r="AC1222" s="29" t="e">
        <f t="shared" si="1334"/>
        <v>#REF!</v>
      </c>
      <c r="AD1222" s="29" t="e">
        <f t="shared" si="1335"/>
        <v>#REF!</v>
      </c>
      <c r="AE1222" s="172" t="e">
        <f t="shared" si="1336"/>
        <v>#REF!</v>
      </c>
      <c r="AF1222" s="28"/>
      <c r="AG1222" s="24">
        <v>3</v>
      </c>
      <c r="AH1222" s="173">
        <f t="shared" si="1337"/>
        <v>1</v>
      </c>
      <c r="AI1222" s="173"/>
      <c r="AJ1222" s="173">
        <f t="shared" si="1338"/>
        <v>2</v>
      </c>
      <c r="AK1222" s="134">
        <f t="shared" si="1339"/>
        <v>0.002</v>
      </c>
      <c r="AL1222" s="174">
        <f t="shared" ref="AL1222:AU1222" si="1405">M1222</f>
        <v>0.04</v>
      </c>
      <c r="AM1222" s="174">
        <f t="shared" si="1405"/>
        <v>0.15</v>
      </c>
      <c r="AN1222" s="174">
        <f t="shared" si="1405"/>
        <v>0.45</v>
      </c>
      <c r="AO1222" s="174">
        <f t="shared" si="1405"/>
        <v>0.02</v>
      </c>
      <c r="AP1222" s="174">
        <f t="shared" si="1405"/>
        <v>0</v>
      </c>
      <c r="AQ1222" s="174">
        <f t="shared" si="1405"/>
        <v>0.01</v>
      </c>
      <c r="AR1222" s="174">
        <f t="shared" si="1405"/>
        <v>0.25</v>
      </c>
      <c r="AS1222" s="174">
        <f t="shared" si="1405"/>
        <v>0.08</v>
      </c>
      <c r="AT1222" s="174">
        <f t="shared" si="1405"/>
        <v>0</v>
      </c>
      <c r="AU1222" s="174">
        <f t="shared" si="1405"/>
        <v>0</v>
      </c>
      <c r="AV1222" s="175">
        <f t="shared" si="1341"/>
        <v>1</v>
      </c>
      <c r="AW1222" s="176" t="e">
        <f>#REF!/1000</f>
        <v>#REF!</v>
      </c>
      <c r="AX1222" s="176" t="e">
        <f>#REF!/1000</f>
        <v>#REF!</v>
      </c>
      <c r="AY1222" s="176" t="e">
        <f>#REF!/1000</f>
        <v>#REF!</v>
      </c>
      <c r="AZ1222" s="176" t="e">
        <f>#REF!/1000</f>
        <v>#REF!</v>
      </c>
      <c r="BA1222" s="176" t="e">
        <f>#REF!/1000</f>
        <v>#REF!</v>
      </c>
      <c r="BB1222" s="176" t="e">
        <f>#REF!/1000</f>
        <v>#REF!</v>
      </c>
      <c r="BC1222" s="176" t="e">
        <f>#REF!/1000</f>
        <v>#REF!</v>
      </c>
      <c r="BD1222" s="176" t="e">
        <f>#REF!/1000</f>
        <v>#REF!</v>
      </c>
      <c r="BE1222" s="177" t="e">
        <f>#REF!/1000</f>
        <v>#REF!</v>
      </c>
      <c r="BF1222" s="177" t="e">
        <f>#REF!/1000</f>
        <v>#REF!</v>
      </c>
      <c r="BG1222" s="178" t="e">
        <f t="shared" si="1342"/>
        <v>#REF!</v>
      </c>
    </row>
    <row r="1223" ht="16" customHeight="1" spans="1:59">
      <c r="A1223" s="22">
        <v>1217</v>
      </c>
      <c r="B1223" s="39" t="s">
        <v>7051</v>
      </c>
      <c r="C1223" s="68" t="s">
        <v>7052</v>
      </c>
      <c r="D1223" s="22">
        <v>121</v>
      </c>
      <c r="E1223" s="22">
        <v>50</v>
      </c>
      <c r="F1223" s="144">
        <v>85024</v>
      </c>
      <c r="G1223" s="144" t="s">
        <v>3704</v>
      </c>
      <c r="H1223" s="144" t="s">
        <v>3704</v>
      </c>
      <c r="I1223" s="144" t="s">
        <v>5321</v>
      </c>
      <c r="J1223" s="144" t="s">
        <v>5314</v>
      </c>
      <c r="K1223" s="144">
        <f t="shared" ref="K1223:K1286" si="1406">L1223/E1223</f>
        <v>0.002</v>
      </c>
      <c r="L1223" s="157">
        <v>0.1</v>
      </c>
      <c r="M1223" s="171">
        <v>0.04</v>
      </c>
      <c r="N1223" s="171">
        <v>0.15</v>
      </c>
      <c r="O1223" s="171">
        <v>0.45</v>
      </c>
      <c r="P1223" s="171">
        <v>0.02</v>
      </c>
      <c r="Q1223" s="171"/>
      <c r="R1223" s="171">
        <v>0.01</v>
      </c>
      <c r="S1223" s="171">
        <v>0.25</v>
      </c>
      <c r="T1223" s="171">
        <v>0.08</v>
      </c>
      <c r="U1223" s="171"/>
      <c r="V1223" s="171"/>
      <c r="W1223" s="22">
        <v>50</v>
      </c>
      <c r="X1223" s="29">
        <v>4.2226</v>
      </c>
      <c r="Y1223" s="29">
        <v>211.13</v>
      </c>
      <c r="Z1223" s="36">
        <v>97.5</v>
      </c>
      <c r="AA1223" s="36">
        <f t="shared" ref="AA1223:AA1286" si="1407">W1223</f>
        <v>50</v>
      </c>
      <c r="AB1223" s="29"/>
      <c r="AC1223" s="29" t="e">
        <f t="shared" ref="AC1223:AC1286" si="1408">BG1223</f>
        <v>#REF!</v>
      </c>
      <c r="AD1223" s="29" t="e">
        <f t="shared" ref="AD1223:AD1286" si="1409">AC1223-Z1223</f>
        <v>#REF!</v>
      </c>
      <c r="AE1223" s="172" t="e">
        <f t="shared" ref="AE1223:AE1286" si="1410">AD1223/Z1223</f>
        <v>#REF!</v>
      </c>
      <c r="AF1223" s="28"/>
      <c r="AG1223" s="24">
        <v>3</v>
      </c>
      <c r="AH1223" s="173">
        <f t="shared" ref="AH1223:AH1286" si="1411">SUM(M1223:T1223)</f>
        <v>1</v>
      </c>
      <c r="AI1223" s="173"/>
      <c r="AJ1223" s="173">
        <f t="shared" ref="AJ1223:AJ1286" si="1412">AG1223-AH1223</f>
        <v>2</v>
      </c>
      <c r="AK1223" s="134">
        <f t="shared" ref="AK1223:AK1286" si="1413">L1223/E1223</f>
        <v>0.002</v>
      </c>
      <c r="AL1223" s="174">
        <f t="shared" ref="AL1223:AU1223" si="1414">M1223</f>
        <v>0.04</v>
      </c>
      <c r="AM1223" s="174">
        <f t="shared" si="1414"/>
        <v>0.15</v>
      </c>
      <c r="AN1223" s="174">
        <f t="shared" si="1414"/>
        <v>0.45</v>
      </c>
      <c r="AO1223" s="174">
        <f t="shared" si="1414"/>
        <v>0.02</v>
      </c>
      <c r="AP1223" s="174">
        <f t="shared" si="1414"/>
        <v>0</v>
      </c>
      <c r="AQ1223" s="174">
        <f t="shared" si="1414"/>
        <v>0.01</v>
      </c>
      <c r="AR1223" s="174">
        <f t="shared" si="1414"/>
        <v>0.25</v>
      </c>
      <c r="AS1223" s="174">
        <f t="shared" si="1414"/>
        <v>0.08</v>
      </c>
      <c r="AT1223" s="174">
        <f t="shared" si="1414"/>
        <v>0</v>
      </c>
      <c r="AU1223" s="174">
        <f t="shared" si="1414"/>
        <v>0</v>
      </c>
      <c r="AV1223" s="175">
        <f t="shared" ref="AV1223:AV1286" si="1415">SUM(AL1223:AU1223)</f>
        <v>1</v>
      </c>
      <c r="AW1223" s="176" t="e">
        <f>#REF!/1000</f>
        <v>#REF!</v>
      </c>
      <c r="AX1223" s="176" t="e">
        <f>#REF!/1000</f>
        <v>#REF!</v>
      </c>
      <c r="AY1223" s="176" t="e">
        <f>#REF!/1000</f>
        <v>#REF!</v>
      </c>
      <c r="AZ1223" s="176" t="e">
        <f>#REF!/1000</f>
        <v>#REF!</v>
      </c>
      <c r="BA1223" s="176" t="e">
        <f>#REF!/1000</f>
        <v>#REF!</v>
      </c>
      <c r="BB1223" s="176" t="e">
        <f>#REF!/1000</f>
        <v>#REF!</v>
      </c>
      <c r="BC1223" s="176" t="e">
        <f>#REF!/1000</f>
        <v>#REF!</v>
      </c>
      <c r="BD1223" s="176" t="e">
        <f>#REF!/1000</f>
        <v>#REF!</v>
      </c>
      <c r="BE1223" s="177" t="e">
        <f>#REF!/1000</f>
        <v>#REF!</v>
      </c>
      <c r="BF1223" s="177" t="e">
        <f>#REF!/1000</f>
        <v>#REF!</v>
      </c>
      <c r="BG1223" s="178" t="e">
        <f t="shared" ref="BG1223:BG1286" si="1416">ROUND((AL1223*AW1223+AM1223*AX1223+AN1223*AY1223+AO1223*AZ1223+AP1223*BA1223+AQ1223*BB1223+AR1223*BC1223+AS1223*BD1223+AT1223*BE1223+AU1223*BF1223)*L1223,2)</f>
        <v>#REF!</v>
      </c>
    </row>
    <row r="1224" ht="16" customHeight="1" spans="1:59">
      <c r="A1224" s="22">
        <v>1218</v>
      </c>
      <c r="B1224" s="39" t="s">
        <v>953</v>
      </c>
      <c r="C1224" s="68" t="s">
        <v>954</v>
      </c>
      <c r="D1224" s="22">
        <v>121</v>
      </c>
      <c r="E1224" s="22">
        <v>100</v>
      </c>
      <c r="F1224" s="144">
        <v>84890</v>
      </c>
      <c r="G1224" s="144" t="s">
        <v>3704</v>
      </c>
      <c r="H1224" s="144" t="s">
        <v>3704</v>
      </c>
      <c r="I1224" s="144" t="s">
        <v>5321</v>
      </c>
      <c r="J1224" s="144" t="s">
        <v>5314</v>
      </c>
      <c r="K1224" s="144">
        <f t="shared" si="1406"/>
        <v>0.002</v>
      </c>
      <c r="L1224" s="157">
        <v>0.2</v>
      </c>
      <c r="M1224" s="171"/>
      <c r="N1224" s="171">
        <v>0.4</v>
      </c>
      <c r="O1224" s="171">
        <v>0.55</v>
      </c>
      <c r="P1224" s="171"/>
      <c r="Q1224" s="171"/>
      <c r="R1224" s="171"/>
      <c r="S1224" s="171">
        <v>0.05</v>
      </c>
      <c r="T1224" s="171"/>
      <c r="U1224" s="171"/>
      <c r="V1224" s="171"/>
      <c r="W1224" s="22">
        <v>100</v>
      </c>
      <c r="X1224" s="29">
        <v>4.0985</v>
      </c>
      <c r="Y1224" s="29">
        <v>409.85</v>
      </c>
      <c r="Z1224" s="36">
        <v>195</v>
      </c>
      <c r="AA1224" s="36">
        <f t="shared" si="1407"/>
        <v>100</v>
      </c>
      <c r="AB1224" s="29"/>
      <c r="AC1224" s="29" t="e">
        <f t="shared" si="1408"/>
        <v>#REF!</v>
      </c>
      <c r="AD1224" s="29" t="e">
        <f t="shared" si="1409"/>
        <v>#REF!</v>
      </c>
      <c r="AE1224" s="172" t="e">
        <f t="shared" si="1410"/>
        <v>#REF!</v>
      </c>
      <c r="AF1224" s="28"/>
      <c r="AG1224" s="24">
        <v>0.2</v>
      </c>
      <c r="AH1224" s="173">
        <f t="shared" si="1411"/>
        <v>1</v>
      </c>
      <c r="AI1224" s="173">
        <v>0.2</v>
      </c>
      <c r="AJ1224" s="173">
        <f t="shared" si="1412"/>
        <v>-0.8</v>
      </c>
      <c r="AK1224" s="134">
        <f t="shared" si="1413"/>
        <v>0.002</v>
      </c>
      <c r="AL1224" s="174">
        <f t="shared" ref="AL1224:AU1224" si="1417">M1224</f>
        <v>0</v>
      </c>
      <c r="AM1224" s="174">
        <f t="shared" si="1417"/>
        <v>0.4</v>
      </c>
      <c r="AN1224" s="174">
        <f t="shared" si="1417"/>
        <v>0.55</v>
      </c>
      <c r="AO1224" s="174">
        <f t="shared" si="1417"/>
        <v>0</v>
      </c>
      <c r="AP1224" s="174">
        <f t="shared" si="1417"/>
        <v>0</v>
      </c>
      <c r="AQ1224" s="174">
        <f t="shared" si="1417"/>
        <v>0</v>
      </c>
      <c r="AR1224" s="174">
        <f t="shared" si="1417"/>
        <v>0.05</v>
      </c>
      <c r="AS1224" s="174">
        <f t="shared" si="1417"/>
        <v>0</v>
      </c>
      <c r="AT1224" s="174">
        <f t="shared" si="1417"/>
        <v>0</v>
      </c>
      <c r="AU1224" s="174">
        <f t="shared" si="1417"/>
        <v>0</v>
      </c>
      <c r="AV1224" s="175">
        <f t="shared" si="1415"/>
        <v>1</v>
      </c>
      <c r="AW1224" s="176" t="e">
        <f>#REF!/1000</f>
        <v>#REF!</v>
      </c>
      <c r="AX1224" s="176" t="e">
        <f>#REF!/1000</f>
        <v>#REF!</v>
      </c>
      <c r="AY1224" s="176" t="e">
        <f>#REF!/1000</f>
        <v>#REF!</v>
      </c>
      <c r="AZ1224" s="176" t="e">
        <f>#REF!/1000</f>
        <v>#REF!</v>
      </c>
      <c r="BA1224" s="176" t="e">
        <f>#REF!/1000</f>
        <v>#REF!</v>
      </c>
      <c r="BB1224" s="176" t="e">
        <f>#REF!/1000</f>
        <v>#REF!</v>
      </c>
      <c r="BC1224" s="176" t="e">
        <f>#REF!/1000</f>
        <v>#REF!</v>
      </c>
      <c r="BD1224" s="176" t="e">
        <f>#REF!/1000</f>
        <v>#REF!</v>
      </c>
      <c r="BE1224" s="177" t="e">
        <f>#REF!/1000</f>
        <v>#REF!</v>
      </c>
      <c r="BF1224" s="177" t="e">
        <f>#REF!/1000</f>
        <v>#REF!</v>
      </c>
      <c r="BG1224" s="178" t="e">
        <f t="shared" si="1416"/>
        <v>#REF!</v>
      </c>
    </row>
    <row r="1225" ht="16" customHeight="1" spans="1:59">
      <c r="A1225" s="22">
        <v>1219</v>
      </c>
      <c r="B1225" s="39" t="s">
        <v>951</v>
      </c>
      <c r="C1225" s="68" t="s">
        <v>952</v>
      </c>
      <c r="D1225" s="22">
        <v>121</v>
      </c>
      <c r="E1225" s="22">
        <v>50</v>
      </c>
      <c r="F1225" s="144">
        <v>84889</v>
      </c>
      <c r="G1225" s="144" t="s">
        <v>3704</v>
      </c>
      <c r="H1225" s="144" t="s">
        <v>3704</v>
      </c>
      <c r="I1225" s="144" t="s">
        <v>5321</v>
      </c>
      <c r="J1225" s="144" t="s">
        <v>5314</v>
      </c>
      <c r="K1225" s="144">
        <f t="shared" si="1406"/>
        <v>0.002</v>
      </c>
      <c r="L1225" s="157">
        <v>0.1</v>
      </c>
      <c r="M1225" s="171"/>
      <c r="N1225" s="171">
        <v>0.4</v>
      </c>
      <c r="O1225" s="171">
        <v>0.566666666666667</v>
      </c>
      <c r="P1225" s="171"/>
      <c r="Q1225" s="171"/>
      <c r="R1225" s="171"/>
      <c r="S1225" s="171">
        <v>0.0333333333333333</v>
      </c>
      <c r="T1225" s="171"/>
      <c r="U1225" s="171"/>
      <c r="V1225" s="171"/>
      <c r="W1225" s="22">
        <v>50</v>
      </c>
      <c r="X1225" s="29">
        <v>3.9216</v>
      </c>
      <c r="Y1225" s="29">
        <v>196.08</v>
      </c>
      <c r="Z1225" s="36">
        <v>97.5</v>
      </c>
      <c r="AA1225" s="36">
        <f t="shared" si="1407"/>
        <v>50</v>
      </c>
      <c r="AB1225" s="29"/>
      <c r="AC1225" s="29" t="e">
        <f t="shared" si="1408"/>
        <v>#REF!</v>
      </c>
      <c r="AD1225" s="29" t="e">
        <f t="shared" si="1409"/>
        <v>#REF!</v>
      </c>
      <c r="AE1225" s="172" t="e">
        <f t="shared" si="1410"/>
        <v>#REF!</v>
      </c>
      <c r="AF1225" s="28"/>
      <c r="AG1225" s="24">
        <v>0.3</v>
      </c>
      <c r="AH1225" s="173">
        <f t="shared" si="1411"/>
        <v>1</v>
      </c>
      <c r="AI1225" s="173"/>
      <c r="AJ1225" s="173">
        <f t="shared" si="1412"/>
        <v>-0.7</v>
      </c>
      <c r="AK1225" s="134">
        <f t="shared" si="1413"/>
        <v>0.002</v>
      </c>
      <c r="AL1225" s="174">
        <f t="shared" ref="AL1225:AU1225" si="1418">M1225</f>
        <v>0</v>
      </c>
      <c r="AM1225" s="174">
        <f t="shared" si="1418"/>
        <v>0.4</v>
      </c>
      <c r="AN1225" s="174">
        <f t="shared" si="1418"/>
        <v>0.566666666666667</v>
      </c>
      <c r="AO1225" s="174">
        <f t="shared" si="1418"/>
        <v>0</v>
      </c>
      <c r="AP1225" s="174">
        <f t="shared" si="1418"/>
        <v>0</v>
      </c>
      <c r="AQ1225" s="174">
        <f t="shared" si="1418"/>
        <v>0</v>
      </c>
      <c r="AR1225" s="174">
        <f t="shared" si="1418"/>
        <v>0.0333333333333333</v>
      </c>
      <c r="AS1225" s="174">
        <f t="shared" si="1418"/>
        <v>0</v>
      </c>
      <c r="AT1225" s="174">
        <f t="shared" si="1418"/>
        <v>0</v>
      </c>
      <c r="AU1225" s="174">
        <f t="shared" si="1418"/>
        <v>0</v>
      </c>
      <c r="AV1225" s="175">
        <f t="shared" si="1415"/>
        <v>1</v>
      </c>
      <c r="AW1225" s="176" t="e">
        <f>#REF!/1000</f>
        <v>#REF!</v>
      </c>
      <c r="AX1225" s="176" t="e">
        <f>#REF!/1000</f>
        <v>#REF!</v>
      </c>
      <c r="AY1225" s="176" t="e">
        <f>#REF!/1000</f>
        <v>#REF!</v>
      </c>
      <c r="AZ1225" s="176" t="e">
        <f>#REF!/1000</f>
        <v>#REF!</v>
      </c>
      <c r="BA1225" s="176" t="e">
        <f>#REF!/1000</f>
        <v>#REF!</v>
      </c>
      <c r="BB1225" s="176" t="e">
        <f>#REF!/1000</f>
        <v>#REF!</v>
      </c>
      <c r="BC1225" s="176" t="e">
        <f>#REF!/1000</f>
        <v>#REF!</v>
      </c>
      <c r="BD1225" s="176" t="e">
        <f>#REF!/1000</f>
        <v>#REF!</v>
      </c>
      <c r="BE1225" s="177" t="e">
        <f>#REF!/1000</f>
        <v>#REF!</v>
      </c>
      <c r="BF1225" s="177" t="e">
        <f>#REF!/1000</f>
        <v>#REF!</v>
      </c>
      <c r="BG1225" s="178" t="e">
        <f t="shared" si="1416"/>
        <v>#REF!</v>
      </c>
    </row>
    <row r="1226" ht="16" customHeight="1" spans="1:59">
      <c r="A1226" s="22">
        <v>1220</v>
      </c>
      <c r="B1226" s="39" t="s">
        <v>7053</v>
      </c>
      <c r="C1226" s="68" t="s">
        <v>7054</v>
      </c>
      <c r="D1226" s="22">
        <v>121</v>
      </c>
      <c r="E1226" s="22">
        <v>100</v>
      </c>
      <c r="F1226" s="144">
        <v>84982</v>
      </c>
      <c r="G1226" s="144" t="s">
        <v>3704</v>
      </c>
      <c r="H1226" s="144" t="s">
        <v>3704</v>
      </c>
      <c r="I1226" s="144" t="s">
        <v>5321</v>
      </c>
      <c r="J1226" s="144" t="s">
        <v>5314</v>
      </c>
      <c r="K1226" s="144">
        <f t="shared" si="1406"/>
        <v>0.5</v>
      </c>
      <c r="L1226" s="157">
        <v>50</v>
      </c>
      <c r="M1226" s="171">
        <v>0.04</v>
      </c>
      <c r="N1226" s="171">
        <v>0.15</v>
      </c>
      <c r="O1226" s="171">
        <v>0.45</v>
      </c>
      <c r="P1226" s="171">
        <v>0.02</v>
      </c>
      <c r="Q1226" s="171"/>
      <c r="R1226" s="171">
        <v>0.01</v>
      </c>
      <c r="S1226" s="171">
        <v>0.25</v>
      </c>
      <c r="T1226" s="171">
        <v>0.08</v>
      </c>
      <c r="U1226" s="171"/>
      <c r="V1226" s="171"/>
      <c r="W1226" s="22">
        <v>100</v>
      </c>
      <c r="X1226" s="29">
        <v>3.897</v>
      </c>
      <c r="Y1226" s="29">
        <v>389.7</v>
      </c>
      <c r="Z1226" s="36">
        <v>195</v>
      </c>
      <c r="AA1226" s="36">
        <f t="shared" si="1407"/>
        <v>100</v>
      </c>
      <c r="AB1226" s="29"/>
      <c r="AC1226" s="29" t="e">
        <f t="shared" si="1408"/>
        <v>#REF!</v>
      </c>
      <c r="AD1226" s="29" t="e">
        <f t="shared" si="1409"/>
        <v>#REF!</v>
      </c>
      <c r="AE1226" s="172" t="e">
        <f t="shared" si="1410"/>
        <v>#REF!</v>
      </c>
      <c r="AF1226" s="28"/>
      <c r="AG1226" s="24">
        <v>3</v>
      </c>
      <c r="AH1226" s="173">
        <f t="shared" si="1411"/>
        <v>1</v>
      </c>
      <c r="AI1226" s="173"/>
      <c r="AJ1226" s="173">
        <f t="shared" si="1412"/>
        <v>2</v>
      </c>
      <c r="AK1226" s="134">
        <f t="shared" si="1413"/>
        <v>0.5</v>
      </c>
      <c r="AL1226" s="174">
        <f t="shared" ref="AL1226:AU1226" si="1419">M1226</f>
        <v>0.04</v>
      </c>
      <c r="AM1226" s="174">
        <f t="shared" si="1419"/>
        <v>0.15</v>
      </c>
      <c r="AN1226" s="174">
        <f t="shared" si="1419"/>
        <v>0.45</v>
      </c>
      <c r="AO1226" s="174">
        <f t="shared" si="1419"/>
        <v>0.02</v>
      </c>
      <c r="AP1226" s="174">
        <f t="shared" si="1419"/>
        <v>0</v>
      </c>
      <c r="AQ1226" s="174">
        <f t="shared" si="1419"/>
        <v>0.01</v>
      </c>
      <c r="AR1226" s="174">
        <f t="shared" si="1419"/>
        <v>0.25</v>
      </c>
      <c r="AS1226" s="174">
        <f t="shared" si="1419"/>
        <v>0.08</v>
      </c>
      <c r="AT1226" s="174">
        <f t="shared" si="1419"/>
        <v>0</v>
      </c>
      <c r="AU1226" s="174">
        <f t="shared" si="1419"/>
        <v>0</v>
      </c>
      <c r="AV1226" s="175">
        <f t="shared" si="1415"/>
        <v>1</v>
      </c>
      <c r="AW1226" s="176" t="e">
        <f>#REF!/1000</f>
        <v>#REF!</v>
      </c>
      <c r="AX1226" s="176" t="e">
        <f>#REF!/1000</f>
        <v>#REF!</v>
      </c>
      <c r="AY1226" s="176" t="e">
        <f>#REF!/1000</f>
        <v>#REF!</v>
      </c>
      <c r="AZ1226" s="176" t="e">
        <f>#REF!/1000</f>
        <v>#REF!</v>
      </c>
      <c r="BA1226" s="176" t="e">
        <f>#REF!/1000</f>
        <v>#REF!</v>
      </c>
      <c r="BB1226" s="176" t="e">
        <f>#REF!/1000</f>
        <v>#REF!</v>
      </c>
      <c r="BC1226" s="176" t="e">
        <f>#REF!/1000</f>
        <v>#REF!</v>
      </c>
      <c r="BD1226" s="176" t="e">
        <f>#REF!/1000</f>
        <v>#REF!</v>
      </c>
      <c r="BE1226" s="177" t="e">
        <f>#REF!/1000</f>
        <v>#REF!</v>
      </c>
      <c r="BF1226" s="177" t="e">
        <f>#REF!/1000</f>
        <v>#REF!</v>
      </c>
      <c r="BG1226" s="178" t="e">
        <f t="shared" si="1416"/>
        <v>#REF!</v>
      </c>
    </row>
    <row r="1227" ht="16" customHeight="1" spans="1:59">
      <c r="A1227" s="22">
        <v>1221</v>
      </c>
      <c r="B1227" s="39" t="s">
        <v>865</v>
      </c>
      <c r="C1227" s="68" t="s">
        <v>866</v>
      </c>
      <c r="D1227" s="22">
        <v>197</v>
      </c>
      <c r="E1227" s="22">
        <v>19</v>
      </c>
      <c r="F1227" s="144">
        <v>85067</v>
      </c>
      <c r="G1227" s="144" t="s">
        <v>3704</v>
      </c>
      <c r="H1227" s="144" t="s">
        <v>3704</v>
      </c>
      <c r="I1227" s="144" t="s">
        <v>5321</v>
      </c>
      <c r="J1227" s="144" t="s">
        <v>5314</v>
      </c>
      <c r="K1227" s="144">
        <f t="shared" si="1406"/>
        <v>0.1</v>
      </c>
      <c r="L1227" s="157">
        <v>1.9</v>
      </c>
      <c r="M1227" s="171">
        <v>0.5</v>
      </c>
      <c r="N1227" s="171">
        <v>0.05</v>
      </c>
      <c r="O1227" s="171"/>
      <c r="P1227" s="171">
        <v>0.22</v>
      </c>
      <c r="Q1227" s="171"/>
      <c r="R1227" s="171"/>
      <c r="S1227" s="171">
        <v>0.1</v>
      </c>
      <c r="T1227" s="171">
        <v>0.13</v>
      </c>
      <c r="U1227" s="171"/>
      <c r="V1227" s="171"/>
      <c r="W1227" s="22">
        <v>19</v>
      </c>
      <c r="X1227" s="29">
        <v>3.69789473684211</v>
      </c>
      <c r="Y1227" s="29">
        <v>70.26</v>
      </c>
      <c r="Z1227" s="36">
        <v>55.48</v>
      </c>
      <c r="AA1227" s="36">
        <f t="shared" si="1407"/>
        <v>19</v>
      </c>
      <c r="AB1227" s="29"/>
      <c r="AC1227" s="29" t="e">
        <f t="shared" si="1408"/>
        <v>#REF!</v>
      </c>
      <c r="AD1227" s="29" t="e">
        <f t="shared" si="1409"/>
        <v>#REF!</v>
      </c>
      <c r="AE1227" s="172" t="e">
        <f t="shared" si="1410"/>
        <v>#REF!</v>
      </c>
      <c r="AF1227" s="28"/>
      <c r="AG1227" s="24">
        <v>1</v>
      </c>
      <c r="AH1227" s="173">
        <f t="shared" si="1411"/>
        <v>1</v>
      </c>
      <c r="AI1227" s="173"/>
      <c r="AJ1227" s="173">
        <f t="shared" si="1412"/>
        <v>0</v>
      </c>
      <c r="AK1227" s="134">
        <f t="shared" si="1413"/>
        <v>0.1</v>
      </c>
      <c r="AL1227" s="174">
        <f t="shared" ref="AL1227:AU1227" si="1420">M1227</f>
        <v>0.5</v>
      </c>
      <c r="AM1227" s="174">
        <f t="shared" si="1420"/>
        <v>0.05</v>
      </c>
      <c r="AN1227" s="174">
        <f t="shared" si="1420"/>
        <v>0</v>
      </c>
      <c r="AO1227" s="174">
        <f t="shared" si="1420"/>
        <v>0.22</v>
      </c>
      <c r="AP1227" s="174">
        <f t="shared" si="1420"/>
        <v>0</v>
      </c>
      <c r="AQ1227" s="174">
        <f t="shared" si="1420"/>
        <v>0</v>
      </c>
      <c r="AR1227" s="174">
        <f t="shared" si="1420"/>
        <v>0.1</v>
      </c>
      <c r="AS1227" s="174">
        <f t="shared" si="1420"/>
        <v>0.13</v>
      </c>
      <c r="AT1227" s="174">
        <f t="shared" si="1420"/>
        <v>0</v>
      </c>
      <c r="AU1227" s="174">
        <f t="shared" si="1420"/>
        <v>0</v>
      </c>
      <c r="AV1227" s="175">
        <f t="shared" si="1415"/>
        <v>1</v>
      </c>
      <c r="AW1227" s="176" t="e">
        <f>#REF!/1000</f>
        <v>#REF!</v>
      </c>
      <c r="AX1227" s="176" t="e">
        <f>#REF!/1000</f>
        <v>#REF!</v>
      </c>
      <c r="AY1227" s="176" t="e">
        <f>#REF!/1000</f>
        <v>#REF!</v>
      </c>
      <c r="AZ1227" s="176" t="e">
        <f>#REF!/1000</f>
        <v>#REF!</v>
      </c>
      <c r="BA1227" s="176" t="e">
        <f>#REF!/1000</f>
        <v>#REF!</v>
      </c>
      <c r="BB1227" s="176" t="e">
        <f>#REF!/1000</f>
        <v>#REF!</v>
      </c>
      <c r="BC1227" s="176" t="e">
        <f>#REF!/1000</f>
        <v>#REF!</v>
      </c>
      <c r="BD1227" s="176" t="e">
        <f>#REF!/1000</f>
        <v>#REF!</v>
      </c>
      <c r="BE1227" s="177" t="e">
        <f>#REF!/1000</f>
        <v>#REF!</v>
      </c>
      <c r="BF1227" s="177" t="e">
        <f>#REF!/1000</f>
        <v>#REF!</v>
      </c>
      <c r="BG1227" s="178" t="e">
        <f t="shared" si="1416"/>
        <v>#REF!</v>
      </c>
    </row>
    <row r="1228" ht="16" customHeight="1" spans="1:59">
      <c r="A1228" s="22">
        <v>1222</v>
      </c>
      <c r="B1228" s="39" t="s">
        <v>7055</v>
      </c>
      <c r="C1228" s="68" t="s">
        <v>7056</v>
      </c>
      <c r="D1228" s="22">
        <v>121</v>
      </c>
      <c r="E1228" s="22">
        <v>50</v>
      </c>
      <c r="F1228" s="144">
        <v>84924</v>
      </c>
      <c r="G1228" s="144" t="s">
        <v>3704</v>
      </c>
      <c r="H1228" s="144" t="s">
        <v>3704</v>
      </c>
      <c r="I1228" s="144" t="s">
        <v>5321</v>
      </c>
      <c r="J1228" s="144" t="s">
        <v>5314</v>
      </c>
      <c r="K1228" s="144">
        <f t="shared" si="1406"/>
        <v>0.05</v>
      </c>
      <c r="L1228" s="157">
        <v>2.5</v>
      </c>
      <c r="M1228" s="171"/>
      <c r="N1228" s="171">
        <v>0.4</v>
      </c>
      <c r="O1228" s="171">
        <v>0.566666666666667</v>
      </c>
      <c r="P1228" s="171"/>
      <c r="Q1228" s="171"/>
      <c r="R1228" s="171"/>
      <c r="S1228" s="171">
        <v>0.0333333333333333</v>
      </c>
      <c r="T1228" s="171"/>
      <c r="U1228" s="171"/>
      <c r="V1228" s="171"/>
      <c r="W1228" s="22">
        <v>50</v>
      </c>
      <c r="X1228" s="29">
        <v>3.616</v>
      </c>
      <c r="Y1228" s="29">
        <v>180.8</v>
      </c>
      <c r="Z1228" s="36">
        <v>146</v>
      </c>
      <c r="AA1228" s="36">
        <f t="shared" si="1407"/>
        <v>50</v>
      </c>
      <c r="AB1228" s="29"/>
      <c r="AC1228" s="29" t="e">
        <f t="shared" si="1408"/>
        <v>#REF!</v>
      </c>
      <c r="AD1228" s="29" t="e">
        <f t="shared" si="1409"/>
        <v>#REF!</v>
      </c>
      <c r="AE1228" s="172" t="e">
        <f t="shared" si="1410"/>
        <v>#REF!</v>
      </c>
      <c r="AF1228" s="28"/>
      <c r="AG1228" s="24">
        <v>0.3</v>
      </c>
      <c r="AH1228" s="173">
        <f t="shared" si="1411"/>
        <v>1</v>
      </c>
      <c r="AI1228" s="173"/>
      <c r="AJ1228" s="173">
        <f t="shared" si="1412"/>
        <v>-0.7</v>
      </c>
      <c r="AK1228" s="134">
        <f t="shared" si="1413"/>
        <v>0.05</v>
      </c>
      <c r="AL1228" s="174">
        <f t="shared" ref="AL1228:AU1228" si="1421">M1228</f>
        <v>0</v>
      </c>
      <c r="AM1228" s="174">
        <f t="shared" si="1421"/>
        <v>0.4</v>
      </c>
      <c r="AN1228" s="174">
        <f t="shared" si="1421"/>
        <v>0.566666666666667</v>
      </c>
      <c r="AO1228" s="174">
        <f t="shared" si="1421"/>
        <v>0</v>
      </c>
      <c r="AP1228" s="174">
        <f t="shared" si="1421"/>
        <v>0</v>
      </c>
      <c r="AQ1228" s="174">
        <f t="shared" si="1421"/>
        <v>0</v>
      </c>
      <c r="AR1228" s="174">
        <f t="shared" si="1421"/>
        <v>0.0333333333333333</v>
      </c>
      <c r="AS1228" s="174">
        <f t="shared" si="1421"/>
        <v>0</v>
      </c>
      <c r="AT1228" s="174">
        <f t="shared" si="1421"/>
        <v>0</v>
      </c>
      <c r="AU1228" s="174">
        <f t="shared" si="1421"/>
        <v>0</v>
      </c>
      <c r="AV1228" s="175">
        <f t="shared" si="1415"/>
        <v>1</v>
      </c>
      <c r="AW1228" s="176" t="e">
        <f>#REF!/1000</f>
        <v>#REF!</v>
      </c>
      <c r="AX1228" s="176" t="e">
        <f>#REF!/1000</f>
        <v>#REF!</v>
      </c>
      <c r="AY1228" s="176" t="e">
        <f>#REF!/1000</f>
        <v>#REF!</v>
      </c>
      <c r="AZ1228" s="176" t="e">
        <f>#REF!/1000</f>
        <v>#REF!</v>
      </c>
      <c r="BA1228" s="176" t="e">
        <f>#REF!/1000</f>
        <v>#REF!</v>
      </c>
      <c r="BB1228" s="176" t="e">
        <f>#REF!/1000</f>
        <v>#REF!</v>
      </c>
      <c r="BC1228" s="176" t="e">
        <f>#REF!/1000</f>
        <v>#REF!</v>
      </c>
      <c r="BD1228" s="176" t="e">
        <f>#REF!/1000</f>
        <v>#REF!</v>
      </c>
      <c r="BE1228" s="177" t="e">
        <f>#REF!/1000</f>
        <v>#REF!</v>
      </c>
      <c r="BF1228" s="177" t="e">
        <f>#REF!/1000</f>
        <v>#REF!</v>
      </c>
      <c r="BG1228" s="178" t="e">
        <f t="shared" si="1416"/>
        <v>#REF!</v>
      </c>
    </row>
    <row r="1229" ht="16" customHeight="1" spans="1:59">
      <c r="A1229" s="22">
        <v>1223</v>
      </c>
      <c r="B1229" s="39" t="s">
        <v>1177</v>
      </c>
      <c r="C1229" s="68" t="s">
        <v>1178</v>
      </c>
      <c r="D1229" s="22">
        <v>130</v>
      </c>
      <c r="E1229" s="22">
        <v>3</v>
      </c>
      <c r="F1229" s="144">
        <v>83980</v>
      </c>
      <c r="G1229" s="144" t="s">
        <v>3704</v>
      </c>
      <c r="H1229" s="144" t="s">
        <v>3704</v>
      </c>
      <c r="I1229" s="144" t="s">
        <v>5321</v>
      </c>
      <c r="J1229" s="144" t="s">
        <v>5314</v>
      </c>
      <c r="K1229" s="144">
        <f t="shared" si="1406"/>
        <v>0.3</v>
      </c>
      <c r="L1229" s="157">
        <v>0.9</v>
      </c>
      <c r="M1229" s="171">
        <v>0.04</v>
      </c>
      <c r="N1229" s="171">
        <v>0.15</v>
      </c>
      <c r="O1229" s="171">
        <v>0.45</v>
      </c>
      <c r="P1229" s="171">
        <v>0.02</v>
      </c>
      <c r="Q1229" s="171"/>
      <c r="R1229" s="171">
        <v>0.01</v>
      </c>
      <c r="S1229" s="171">
        <v>0.25</v>
      </c>
      <c r="T1229" s="171">
        <v>0.08</v>
      </c>
      <c r="U1229" s="171"/>
      <c r="V1229" s="171"/>
      <c r="W1229" s="22">
        <v>3</v>
      </c>
      <c r="X1229" s="29">
        <v>3.41333333333333</v>
      </c>
      <c r="Y1229" s="29">
        <v>10.24</v>
      </c>
      <c r="Z1229" s="36">
        <v>2.91</v>
      </c>
      <c r="AA1229" s="36">
        <f t="shared" si="1407"/>
        <v>3</v>
      </c>
      <c r="AB1229" s="29"/>
      <c r="AC1229" s="29" t="e">
        <f t="shared" si="1408"/>
        <v>#REF!</v>
      </c>
      <c r="AD1229" s="29" t="e">
        <f t="shared" si="1409"/>
        <v>#REF!</v>
      </c>
      <c r="AE1229" s="172" t="e">
        <f t="shared" si="1410"/>
        <v>#REF!</v>
      </c>
      <c r="AF1229" s="28"/>
      <c r="AG1229" s="24">
        <v>3</v>
      </c>
      <c r="AH1229" s="173">
        <f t="shared" si="1411"/>
        <v>1</v>
      </c>
      <c r="AI1229" s="173"/>
      <c r="AJ1229" s="173">
        <f t="shared" si="1412"/>
        <v>2</v>
      </c>
      <c r="AK1229" s="134">
        <f t="shared" si="1413"/>
        <v>0.3</v>
      </c>
      <c r="AL1229" s="174">
        <f t="shared" ref="AL1229:AU1229" si="1422">M1229</f>
        <v>0.04</v>
      </c>
      <c r="AM1229" s="174">
        <f t="shared" si="1422"/>
        <v>0.15</v>
      </c>
      <c r="AN1229" s="174">
        <f t="shared" si="1422"/>
        <v>0.45</v>
      </c>
      <c r="AO1229" s="174">
        <f t="shared" si="1422"/>
        <v>0.02</v>
      </c>
      <c r="AP1229" s="174">
        <f t="shared" si="1422"/>
        <v>0</v>
      </c>
      <c r="AQ1229" s="174">
        <f t="shared" si="1422"/>
        <v>0.01</v>
      </c>
      <c r="AR1229" s="174">
        <f t="shared" si="1422"/>
        <v>0.25</v>
      </c>
      <c r="AS1229" s="174">
        <f t="shared" si="1422"/>
        <v>0.08</v>
      </c>
      <c r="AT1229" s="174">
        <f t="shared" si="1422"/>
        <v>0</v>
      </c>
      <c r="AU1229" s="174">
        <f t="shared" si="1422"/>
        <v>0</v>
      </c>
      <c r="AV1229" s="175">
        <f t="shared" si="1415"/>
        <v>1</v>
      </c>
      <c r="AW1229" s="176" t="e">
        <f>#REF!/1000</f>
        <v>#REF!</v>
      </c>
      <c r="AX1229" s="176" t="e">
        <f>#REF!/1000</f>
        <v>#REF!</v>
      </c>
      <c r="AY1229" s="176" t="e">
        <f>#REF!/1000</f>
        <v>#REF!</v>
      </c>
      <c r="AZ1229" s="176" t="e">
        <f>#REF!/1000</f>
        <v>#REF!</v>
      </c>
      <c r="BA1229" s="176" t="e">
        <f>#REF!/1000</f>
        <v>#REF!</v>
      </c>
      <c r="BB1229" s="176" t="e">
        <f>#REF!/1000</f>
        <v>#REF!</v>
      </c>
      <c r="BC1229" s="176" t="e">
        <f>#REF!/1000</f>
        <v>#REF!</v>
      </c>
      <c r="BD1229" s="176" t="e">
        <f>#REF!/1000</f>
        <v>#REF!</v>
      </c>
      <c r="BE1229" s="177" t="e">
        <f>#REF!/1000</f>
        <v>#REF!</v>
      </c>
      <c r="BF1229" s="177" t="e">
        <f>#REF!/1000</f>
        <v>#REF!</v>
      </c>
      <c r="BG1229" s="178" t="e">
        <f t="shared" si="1416"/>
        <v>#REF!</v>
      </c>
    </row>
    <row r="1230" ht="16" customHeight="1" spans="1:59">
      <c r="A1230" s="22">
        <v>1224</v>
      </c>
      <c r="B1230" s="39" t="s">
        <v>871</v>
      </c>
      <c r="C1230" s="68" t="s">
        <v>872</v>
      </c>
      <c r="D1230" s="22">
        <v>197</v>
      </c>
      <c r="E1230" s="22">
        <v>17</v>
      </c>
      <c r="F1230" s="144">
        <v>85070</v>
      </c>
      <c r="G1230" s="144" t="s">
        <v>3704</v>
      </c>
      <c r="H1230" s="144" t="s">
        <v>3704</v>
      </c>
      <c r="I1230" s="144" t="s">
        <v>5321</v>
      </c>
      <c r="J1230" s="144" t="s">
        <v>5314</v>
      </c>
      <c r="K1230" s="144">
        <f t="shared" si="1406"/>
        <v>0.1</v>
      </c>
      <c r="L1230" s="157">
        <v>1.7</v>
      </c>
      <c r="M1230" s="171">
        <v>0.5</v>
      </c>
      <c r="N1230" s="171">
        <v>0.05</v>
      </c>
      <c r="O1230" s="171"/>
      <c r="P1230" s="171">
        <v>0.22</v>
      </c>
      <c r="Q1230" s="171"/>
      <c r="R1230" s="171"/>
      <c r="S1230" s="171">
        <v>0.1</v>
      </c>
      <c r="T1230" s="171">
        <v>0.13</v>
      </c>
      <c r="U1230" s="171"/>
      <c r="V1230" s="171"/>
      <c r="W1230" s="22">
        <v>17</v>
      </c>
      <c r="X1230" s="29">
        <v>3.39647058823529</v>
      </c>
      <c r="Y1230" s="29">
        <v>57.74</v>
      </c>
      <c r="Z1230" s="36">
        <v>49.64</v>
      </c>
      <c r="AA1230" s="36">
        <f t="shared" si="1407"/>
        <v>17</v>
      </c>
      <c r="AB1230" s="29"/>
      <c r="AC1230" s="29" t="e">
        <f t="shared" si="1408"/>
        <v>#REF!</v>
      </c>
      <c r="AD1230" s="29" t="e">
        <f t="shared" si="1409"/>
        <v>#REF!</v>
      </c>
      <c r="AE1230" s="172" t="e">
        <f t="shared" si="1410"/>
        <v>#REF!</v>
      </c>
      <c r="AF1230" s="28"/>
      <c r="AG1230" s="24">
        <v>1</v>
      </c>
      <c r="AH1230" s="173">
        <f t="shared" si="1411"/>
        <v>1</v>
      </c>
      <c r="AI1230" s="173"/>
      <c r="AJ1230" s="173">
        <f t="shared" si="1412"/>
        <v>0</v>
      </c>
      <c r="AK1230" s="134">
        <f t="shared" si="1413"/>
        <v>0.1</v>
      </c>
      <c r="AL1230" s="174">
        <f t="shared" ref="AL1230:AU1230" si="1423">M1230</f>
        <v>0.5</v>
      </c>
      <c r="AM1230" s="174">
        <f t="shared" si="1423"/>
        <v>0.05</v>
      </c>
      <c r="AN1230" s="174">
        <f t="shared" si="1423"/>
        <v>0</v>
      </c>
      <c r="AO1230" s="174">
        <f t="shared" si="1423"/>
        <v>0.22</v>
      </c>
      <c r="AP1230" s="174">
        <f t="shared" si="1423"/>
        <v>0</v>
      </c>
      <c r="AQ1230" s="174">
        <f t="shared" si="1423"/>
        <v>0</v>
      </c>
      <c r="AR1230" s="174">
        <f t="shared" si="1423"/>
        <v>0.1</v>
      </c>
      <c r="AS1230" s="174">
        <f t="shared" si="1423"/>
        <v>0.13</v>
      </c>
      <c r="AT1230" s="174">
        <f t="shared" si="1423"/>
        <v>0</v>
      </c>
      <c r="AU1230" s="174">
        <f t="shared" si="1423"/>
        <v>0</v>
      </c>
      <c r="AV1230" s="175">
        <f t="shared" si="1415"/>
        <v>1</v>
      </c>
      <c r="AW1230" s="176" t="e">
        <f>#REF!/1000</f>
        <v>#REF!</v>
      </c>
      <c r="AX1230" s="176" t="e">
        <f>#REF!/1000</f>
        <v>#REF!</v>
      </c>
      <c r="AY1230" s="176" t="e">
        <f>#REF!/1000</f>
        <v>#REF!</v>
      </c>
      <c r="AZ1230" s="176" t="e">
        <f>#REF!/1000</f>
        <v>#REF!</v>
      </c>
      <c r="BA1230" s="176" t="e">
        <f>#REF!/1000</f>
        <v>#REF!</v>
      </c>
      <c r="BB1230" s="176" t="e">
        <f>#REF!/1000</f>
        <v>#REF!</v>
      </c>
      <c r="BC1230" s="176" t="e">
        <f>#REF!/1000</f>
        <v>#REF!</v>
      </c>
      <c r="BD1230" s="176" t="e">
        <f>#REF!/1000</f>
        <v>#REF!</v>
      </c>
      <c r="BE1230" s="177" t="e">
        <f>#REF!/1000</f>
        <v>#REF!</v>
      </c>
      <c r="BF1230" s="177" t="e">
        <f>#REF!/1000</f>
        <v>#REF!</v>
      </c>
      <c r="BG1230" s="178" t="e">
        <f t="shared" si="1416"/>
        <v>#REF!</v>
      </c>
    </row>
    <row r="1231" ht="16" customHeight="1" spans="1:59">
      <c r="A1231" s="22">
        <v>1225</v>
      </c>
      <c r="B1231" s="39" t="s">
        <v>1812</v>
      </c>
      <c r="C1231" s="68" t="s">
        <v>1813</v>
      </c>
      <c r="D1231" s="22">
        <v>130</v>
      </c>
      <c r="E1231" s="22">
        <v>12</v>
      </c>
      <c r="F1231" s="144">
        <v>83994</v>
      </c>
      <c r="G1231" s="144" t="s">
        <v>3704</v>
      </c>
      <c r="H1231" s="144" t="s">
        <v>3704</v>
      </c>
      <c r="I1231" s="144" t="s">
        <v>5321</v>
      </c>
      <c r="J1231" s="144" t="s">
        <v>5314</v>
      </c>
      <c r="K1231" s="144">
        <f t="shared" si="1406"/>
        <v>0.5</v>
      </c>
      <c r="L1231" s="157">
        <v>6</v>
      </c>
      <c r="M1231" s="171">
        <v>0.04</v>
      </c>
      <c r="N1231" s="171">
        <v>0.15</v>
      </c>
      <c r="O1231" s="171">
        <v>0.45</v>
      </c>
      <c r="P1231" s="171">
        <v>0.02</v>
      </c>
      <c r="Q1231" s="171"/>
      <c r="R1231" s="171">
        <v>0.01</v>
      </c>
      <c r="S1231" s="171">
        <v>0.25</v>
      </c>
      <c r="T1231" s="171">
        <v>0.08</v>
      </c>
      <c r="U1231" s="171"/>
      <c r="V1231" s="171"/>
      <c r="W1231" s="22">
        <v>12</v>
      </c>
      <c r="X1231" s="29">
        <v>3.215</v>
      </c>
      <c r="Y1231" s="29">
        <v>38.58</v>
      </c>
      <c r="Z1231" s="36">
        <v>6.48</v>
      </c>
      <c r="AA1231" s="36">
        <f t="shared" si="1407"/>
        <v>12</v>
      </c>
      <c r="AB1231" s="29"/>
      <c r="AC1231" s="29" t="e">
        <f t="shared" si="1408"/>
        <v>#REF!</v>
      </c>
      <c r="AD1231" s="29" t="e">
        <f t="shared" si="1409"/>
        <v>#REF!</v>
      </c>
      <c r="AE1231" s="172" t="e">
        <f t="shared" si="1410"/>
        <v>#REF!</v>
      </c>
      <c r="AF1231" s="28"/>
      <c r="AG1231" s="24">
        <v>3</v>
      </c>
      <c r="AH1231" s="173">
        <f t="shared" si="1411"/>
        <v>1</v>
      </c>
      <c r="AI1231" s="173"/>
      <c r="AJ1231" s="173">
        <f t="shared" si="1412"/>
        <v>2</v>
      </c>
      <c r="AK1231" s="134">
        <f t="shared" si="1413"/>
        <v>0.5</v>
      </c>
      <c r="AL1231" s="174">
        <f t="shared" ref="AL1231:AU1231" si="1424">M1231</f>
        <v>0.04</v>
      </c>
      <c r="AM1231" s="174">
        <f t="shared" si="1424"/>
        <v>0.15</v>
      </c>
      <c r="AN1231" s="174">
        <f t="shared" si="1424"/>
        <v>0.45</v>
      </c>
      <c r="AO1231" s="174">
        <f t="shared" si="1424"/>
        <v>0.02</v>
      </c>
      <c r="AP1231" s="174">
        <f t="shared" si="1424"/>
        <v>0</v>
      </c>
      <c r="AQ1231" s="174">
        <f t="shared" si="1424"/>
        <v>0.01</v>
      </c>
      <c r="AR1231" s="174">
        <f t="shared" si="1424"/>
        <v>0.25</v>
      </c>
      <c r="AS1231" s="174">
        <f t="shared" si="1424"/>
        <v>0.08</v>
      </c>
      <c r="AT1231" s="174">
        <f t="shared" si="1424"/>
        <v>0</v>
      </c>
      <c r="AU1231" s="174">
        <f t="shared" si="1424"/>
        <v>0</v>
      </c>
      <c r="AV1231" s="175">
        <f t="shared" si="1415"/>
        <v>1</v>
      </c>
      <c r="AW1231" s="176" t="e">
        <f>#REF!/1000</f>
        <v>#REF!</v>
      </c>
      <c r="AX1231" s="176" t="e">
        <f>#REF!/1000</f>
        <v>#REF!</v>
      </c>
      <c r="AY1231" s="176" t="e">
        <f>#REF!/1000</f>
        <v>#REF!</v>
      </c>
      <c r="AZ1231" s="176" t="e">
        <f>#REF!/1000</f>
        <v>#REF!</v>
      </c>
      <c r="BA1231" s="176" t="e">
        <f>#REF!/1000</f>
        <v>#REF!</v>
      </c>
      <c r="BB1231" s="176" t="e">
        <f>#REF!/1000</f>
        <v>#REF!</v>
      </c>
      <c r="BC1231" s="176" t="e">
        <f>#REF!/1000</f>
        <v>#REF!</v>
      </c>
      <c r="BD1231" s="176" t="e">
        <f>#REF!/1000</f>
        <v>#REF!</v>
      </c>
      <c r="BE1231" s="177" t="e">
        <f>#REF!/1000</f>
        <v>#REF!</v>
      </c>
      <c r="BF1231" s="177" t="e">
        <f>#REF!/1000</f>
        <v>#REF!</v>
      </c>
      <c r="BG1231" s="178" t="e">
        <f t="shared" si="1416"/>
        <v>#REF!</v>
      </c>
    </row>
    <row r="1232" ht="16" customHeight="1" spans="1:59">
      <c r="A1232" s="22">
        <v>1226</v>
      </c>
      <c r="B1232" s="39" t="s">
        <v>1938</v>
      </c>
      <c r="C1232" s="68" t="s">
        <v>1939</v>
      </c>
      <c r="D1232" s="22">
        <v>130</v>
      </c>
      <c r="E1232" s="22">
        <v>8</v>
      </c>
      <c r="F1232" s="144">
        <v>84186</v>
      </c>
      <c r="G1232" s="144" t="s">
        <v>3704</v>
      </c>
      <c r="H1232" s="144" t="s">
        <v>3704</v>
      </c>
      <c r="I1232" s="144" t="s">
        <v>5321</v>
      </c>
      <c r="J1232" s="144" t="s">
        <v>5314</v>
      </c>
      <c r="K1232" s="144">
        <f t="shared" si="1406"/>
        <v>0.375</v>
      </c>
      <c r="L1232" s="157">
        <v>3</v>
      </c>
      <c r="M1232" s="171">
        <v>0.04</v>
      </c>
      <c r="N1232" s="171">
        <v>0.15</v>
      </c>
      <c r="O1232" s="171">
        <v>0.45</v>
      </c>
      <c r="P1232" s="171">
        <v>0.02</v>
      </c>
      <c r="Q1232" s="171"/>
      <c r="R1232" s="171">
        <v>0.01</v>
      </c>
      <c r="S1232" s="171">
        <v>0.25</v>
      </c>
      <c r="T1232" s="171">
        <v>0.08</v>
      </c>
      <c r="U1232" s="171"/>
      <c r="V1232" s="171"/>
      <c r="W1232" s="22">
        <v>8</v>
      </c>
      <c r="X1232" s="29">
        <v>2.92625</v>
      </c>
      <c r="Y1232" s="29">
        <v>23.41</v>
      </c>
      <c r="Z1232" s="36">
        <v>15.6</v>
      </c>
      <c r="AA1232" s="36">
        <f t="shared" si="1407"/>
        <v>8</v>
      </c>
      <c r="AB1232" s="29"/>
      <c r="AC1232" s="29" t="e">
        <f t="shared" si="1408"/>
        <v>#REF!</v>
      </c>
      <c r="AD1232" s="29" t="e">
        <f t="shared" si="1409"/>
        <v>#REF!</v>
      </c>
      <c r="AE1232" s="172" t="e">
        <f t="shared" si="1410"/>
        <v>#REF!</v>
      </c>
      <c r="AF1232" s="28"/>
      <c r="AG1232" s="24">
        <v>3</v>
      </c>
      <c r="AH1232" s="173">
        <f t="shared" si="1411"/>
        <v>1</v>
      </c>
      <c r="AI1232" s="173"/>
      <c r="AJ1232" s="173">
        <f t="shared" si="1412"/>
        <v>2</v>
      </c>
      <c r="AK1232" s="134">
        <f t="shared" si="1413"/>
        <v>0.375</v>
      </c>
      <c r="AL1232" s="174">
        <f t="shared" ref="AL1232:AU1232" si="1425">M1232</f>
        <v>0.04</v>
      </c>
      <c r="AM1232" s="174">
        <f t="shared" si="1425"/>
        <v>0.15</v>
      </c>
      <c r="AN1232" s="174">
        <f t="shared" si="1425"/>
        <v>0.45</v>
      </c>
      <c r="AO1232" s="174">
        <f t="shared" si="1425"/>
        <v>0.02</v>
      </c>
      <c r="AP1232" s="174">
        <f t="shared" si="1425"/>
        <v>0</v>
      </c>
      <c r="AQ1232" s="174">
        <f t="shared" si="1425"/>
        <v>0.01</v>
      </c>
      <c r="AR1232" s="174">
        <f t="shared" si="1425"/>
        <v>0.25</v>
      </c>
      <c r="AS1232" s="174">
        <f t="shared" si="1425"/>
        <v>0.08</v>
      </c>
      <c r="AT1232" s="174">
        <f t="shared" si="1425"/>
        <v>0</v>
      </c>
      <c r="AU1232" s="174">
        <f t="shared" si="1425"/>
        <v>0</v>
      </c>
      <c r="AV1232" s="175">
        <f t="shared" si="1415"/>
        <v>1</v>
      </c>
      <c r="AW1232" s="176" t="e">
        <f>#REF!/1000</f>
        <v>#REF!</v>
      </c>
      <c r="AX1232" s="176" t="e">
        <f>#REF!/1000</f>
        <v>#REF!</v>
      </c>
      <c r="AY1232" s="176" t="e">
        <f>#REF!/1000</f>
        <v>#REF!</v>
      </c>
      <c r="AZ1232" s="176" t="e">
        <f>#REF!/1000</f>
        <v>#REF!</v>
      </c>
      <c r="BA1232" s="176" t="e">
        <f>#REF!/1000</f>
        <v>#REF!</v>
      </c>
      <c r="BB1232" s="176" t="e">
        <f>#REF!/1000</f>
        <v>#REF!</v>
      </c>
      <c r="BC1232" s="176" t="e">
        <f>#REF!/1000</f>
        <v>#REF!</v>
      </c>
      <c r="BD1232" s="176" t="e">
        <f>#REF!/1000</f>
        <v>#REF!</v>
      </c>
      <c r="BE1232" s="177" t="e">
        <f>#REF!/1000</f>
        <v>#REF!</v>
      </c>
      <c r="BF1232" s="177" t="e">
        <f>#REF!/1000</f>
        <v>#REF!</v>
      </c>
      <c r="BG1232" s="178" t="e">
        <f t="shared" si="1416"/>
        <v>#REF!</v>
      </c>
    </row>
    <row r="1233" ht="16" customHeight="1" spans="1:59">
      <c r="A1233" s="22">
        <v>1227</v>
      </c>
      <c r="B1233" s="39" t="s">
        <v>1275</v>
      </c>
      <c r="C1233" s="68" t="s">
        <v>1276</v>
      </c>
      <c r="D1233" s="22">
        <v>178</v>
      </c>
      <c r="E1233" s="22">
        <v>6</v>
      </c>
      <c r="F1233" s="144">
        <v>85079</v>
      </c>
      <c r="G1233" s="144" t="s">
        <v>3704</v>
      </c>
      <c r="H1233" s="144" t="s">
        <v>3704</v>
      </c>
      <c r="I1233" s="144" t="s">
        <v>5321</v>
      </c>
      <c r="J1233" s="144" t="s">
        <v>5314</v>
      </c>
      <c r="K1233" s="144">
        <f t="shared" si="1406"/>
        <v>0.025</v>
      </c>
      <c r="L1233" s="157">
        <v>0.15</v>
      </c>
      <c r="M1233" s="171"/>
      <c r="N1233" s="171"/>
      <c r="O1233" s="171">
        <v>1</v>
      </c>
      <c r="P1233" s="171"/>
      <c r="Q1233" s="171"/>
      <c r="R1233" s="171"/>
      <c r="S1233" s="171"/>
      <c r="T1233" s="171"/>
      <c r="U1233" s="171"/>
      <c r="V1233" s="171"/>
      <c r="W1233" s="22">
        <v>6</v>
      </c>
      <c r="X1233" s="29">
        <v>2.25333333333333</v>
      </c>
      <c r="Y1233" s="29">
        <v>13.52</v>
      </c>
      <c r="Z1233" s="36">
        <v>116.94</v>
      </c>
      <c r="AA1233" s="36">
        <f t="shared" si="1407"/>
        <v>6</v>
      </c>
      <c r="AB1233" s="29"/>
      <c r="AC1233" s="29" t="e">
        <f t="shared" si="1408"/>
        <v>#REF!</v>
      </c>
      <c r="AD1233" s="29" t="e">
        <f t="shared" si="1409"/>
        <v>#REF!</v>
      </c>
      <c r="AE1233" s="172" t="e">
        <f t="shared" si="1410"/>
        <v>#REF!</v>
      </c>
      <c r="AF1233" s="28"/>
      <c r="AG1233" s="24">
        <v>0.01</v>
      </c>
      <c r="AH1233" s="173">
        <f t="shared" si="1411"/>
        <v>1</v>
      </c>
      <c r="AI1233" s="173">
        <v>0.01</v>
      </c>
      <c r="AJ1233" s="173">
        <f t="shared" si="1412"/>
        <v>-0.99</v>
      </c>
      <c r="AK1233" s="134">
        <f t="shared" si="1413"/>
        <v>0.025</v>
      </c>
      <c r="AL1233" s="174">
        <f t="shared" ref="AL1233:AU1233" si="1426">M1233</f>
        <v>0</v>
      </c>
      <c r="AM1233" s="174">
        <f t="shared" si="1426"/>
        <v>0</v>
      </c>
      <c r="AN1233" s="174">
        <f t="shared" si="1426"/>
        <v>1</v>
      </c>
      <c r="AO1233" s="174">
        <f t="shared" si="1426"/>
        <v>0</v>
      </c>
      <c r="AP1233" s="174">
        <f t="shared" si="1426"/>
        <v>0</v>
      </c>
      <c r="AQ1233" s="174">
        <f t="shared" si="1426"/>
        <v>0</v>
      </c>
      <c r="AR1233" s="174">
        <f t="shared" si="1426"/>
        <v>0</v>
      </c>
      <c r="AS1233" s="174">
        <f t="shared" si="1426"/>
        <v>0</v>
      </c>
      <c r="AT1233" s="174">
        <f t="shared" si="1426"/>
        <v>0</v>
      </c>
      <c r="AU1233" s="174">
        <f t="shared" si="1426"/>
        <v>0</v>
      </c>
      <c r="AV1233" s="175">
        <f t="shared" si="1415"/>
        <v>1</v>
      </c>
      <c r="AW1233" s="176" t="e">
        <f>#REF!/1000</f>
        <v>#REF!</v>
      </c>
      <c r="AX1233" s="176" t="e">
        <f>#REF!/1000</f>
        <v>#REF!</v>
      </c>
      <c r="AY1233" s="176" t="e">
        <f>#REF!/1000</f>
        <v>#REF!</v>
      </c>
      <c r="AZ1233" s="176" t="e">
        <f>#REF!/1000</f>
        <v>#REF!</v>
      </c>
      <c r="BA1233" s="176" t="e">
        <f>#REF!/1000</f>
        <v>#REF!</v>
      </c>
      <c r="BB1233" s="176" t="e">
        <f>#REF!/1000</f>
        <v>#REF!</v>
      </c>
      <c r="BC1233" s="176" t="e">
        <f>#REF!/1000</f>
        <v>#REF!</v>
      </c>
      <c r="BD1233" s="176" t="e">
        <f>#REF!/1000</f>
        <v>#REF!</v>
      </c>
      <c r="BE1233" s="177" t="e">
        <f>#REF!/1000</f>
        <v>#REF!</v>
      </c>
      <c r="BF1233" s="177" t="e">
        <f>#REF!/1000</f>
        <v>#REF!</v>
      </c>
      <c r="BG1233" s="178" t="e">
        <f t="shared" si="1416"/>
        <v>#REF!</v>
      </c>
    </row>
    <row r="1234" ht="16" customHeight="1" spans="1:59">
      <c r="A1234" s="22">
        <v>1228</v>
      </c>
      <c r="B1234" s="39" t="s">
        <v>7057</v>
      </c>
      <c r="C1234" s="68" t="s">
        <v>7058</v>
      </c>
      <c r="D1234" s="22">
        <v>121</v>
      </c>
      <c r="E1234" s="22">
        <v>50</v>
      </c>
      <c r="F1234" s="144">
        <v>84981</v>
      </c>
      <c r="G1234" s="144" t="s">
        <v>3704</v>
      </c>
      <c r="H1234" s="144" t="s">
        <v>3704</v>
      </c>
      <c r="I1234" s="144" t="s">
        <v>5321</v>
      </c>
      <c r="J1234" s="144" t="s">
        <v>5314</v>
      </c>
      <c r="K1234" s="144">
        <f t="shared" si="1406"/>
        <v>0.5</v>
      </c>
      <c r="L1234" s="157">
        <v>25</v>
      </c>
      <c r="M1234" s="171">
        <v>0.04</v>
      </c>
      <c r="N1234" s="171">
        <v>0.15</v>
      </c>
      <c r="O1234" s="171">
        <v>0.45</v>
      </c>
      <c r="P1234" s="171">
        <v>0.02</v>
      </c>
      <c r="Q1234" s="171"/>
      <c r="R1234" s="171">
        <v>0.01</v>
      </c>
      <c r="S1234" s="171">
        <v>0.25</v>
      </c>
      <c r="T1234" s="171">
        <v>0.08</v>
      </c>
      <c r="U1234" s="171"/>
      <c r="V1234" s="171"/>
      <c r="W1234" s="22">
        <v>50</v>
      </c>
      <c r="X1234" s="29">
        <v>1.7188</v>
      </c>
      <c r="Y1234" s="29">
        <v>85.94</v>
      </c>
      <c r="Z1234" s="36">
        <v>97.5</v>
      </c>
      <c r="AA1234" s="36">
        <f t="shared" si="1407"/>
        <v>50</v>
      </c>
      <c r="AB1234" s="29"/>
      <c r="AC1234" s="29" t="e">
        <f t="shared" si="1408"/>
        <v>#REF!</v>
      </c>
      <c r="AD1234" s="29" t="e">
        <f t="shared" si="1409"/>
        <v>#REF!</v>
      </c>
      <c r="AE1234" s="172" t="e">
        <f t="shared" si="1410"/>
        <v>#REF!</v>
      </c>
      <c r="AF1234" s="28"/>
      <c r="AG1234" s="24">
        <v>3</v>
      </c>
      <c r="AH1234" s="173">
        <f t="shared" si="1411"/>
        <v>1</v>
      </c>
      <c r="AI1234" s="173"/>
      <c r="AJ1234" s="173">
        <f t="shared" si="1412"/>
        <v>2</v>
      </c>
      <c r="AK1234" s="134">
        <f t="shared" si="1413"/>
        <v>0.5</v>
      </c>
      <c r="AL1234" s="174">
        <f t="shared" ref="AL1234:AU1234" si="1427">M1234</f>
        <v>0.04</v>
      </c>
      <c r="AM1234" s="174">
        <f t="shared" si="1427"/>
        <v>0.15</v>
      </c>
      <c r="AN1234" s="174">
        <f t="shared" si="1427"/>
        <v>0.45</v>
      </c>
      <c r="AO1234" s="174">
        <f t="shared" si="1427"/>
        <v>0.02</v>
      </c>
      <c r="AP1234" s="174">
        <f t="shared" si="1427"/>
        <v>0</v>
      </c>
      <c r="AQ1234" s="174">
        <f t="shared" si="1427"/>
        <v>0.01</v>
      </c>
      <c r="AR1234" s="174">
        <f t="shared" si="1427"/>
        <v>0.25</v>
      </c>
      <c r="AS1234" s="174">
        <f t="shared" si="1427"/>
        <v>0.08</v>
      </c>
      <c r="AT1234" s="174">
        <f t="shared" si="1427"/>
        <v>0</v>
      </c>
      <c r="AU1234" s="174">
        <f t="shared" si="1427"/>
        <v>0</v>
      </c>
      <c r="AV1234" s="175">
        <f t="shared" si="1415"/>
        <v>1</v>
      </c>
      <c r="AW1234" s="176" t="e">
        <f>#REF!/1000</f>
        <v>#REF!</v>
      </c>
      <c r="AX1234" s="176" t="e">
        <f>#REF!/1000</f>
        <v>#REF!</v>
      </c>
      <c r="AY1234" s="176" t="e">
        <f>#REF!/1000</f>
        <v>#REF!</v>
      </c>
      <c r="AZ1234" s="176" t="e">
        <f>#REF!/1000</f>
        <v>#REF!</v>
      </c>
      <c r="BA1234" s="176" t="e">
        <f>#REF!/1000</f>
        <v>#REF!</v>
      </c>
      <c r="BB1234" s="176" t="e">
        <f>#REF!/1000</f>
        <v>#REF!</v>
      </c>
      <c r="BC1234" s="176" t="e">
        <f>#REF!/1000</f>
        <v>#REF!</v>
      </c>
      <c r="BD1234" s="176" t="e">
        <f>#REF!/1000</f>
        <v>#REF!</v>
      </c>
      <c r="BE1234" s="177" t="e">
        <f>#REF!/1000</f>
        <v>#REF!</v>
      </c>
      <c r="BF1234" s="177" t="e">
        <f>#REF!/1000</f>
        <v>#REF!</v>
      </c>
      <c r="BG1234" s="178" t="e">
        <f t="shared" si="1416"/>
        <v>#REF!</v>
      </c>
    </row>
    <row r="1235" ht="16" customHeight="1" spans="1:59">
      <c r="A1235" s="22">
        <v>1229</v>
      </c>
      <c r="B1235" s="39" t="s">
        <v>2279</v>
      </c>
      <c r="C1235" s="68" t="s">
        <v>2280</v>
      </c>
      <c r="D1235" s="22">
        <v>226</v>
      </c>
      <c r="E1235" s="22">
        <v>2</v>
      </c>
      <c r="F1235" s="144">
        <v>83975</v>
      </c>
      <c r="G1235" s="144" t="s">
        <v>3707</v>
      </c>
      <c r="H1235" s="144" t="s">
        <v>3707</v>
      </c>
      <c r="I1235" s="144" t="s">
        <v>5345</v>
      </c>
      <c r="J1235" s="144" t="s">
        <v>5314</v>
      </c>
      <c r="K1235" s="144">
        <f t="shared" si="1406"/>
        <v>1.5</v>
      </c>
      <c r="L1235" s="157">
        <v>3</v>
      </c>
      <c r="M1235" s="171">
        <v>0.04</v>
      </c>
      <c r="N1235" s="171">
        <v>0.15</v>
      </c>
      <c r="O1235" s="171">
        <v>0.45</v>
      </c>
      <c r="P1235" s="171">
        <v>0.02</v>
      </c>
      <c r="Q1235" s="171"/>
      <c r="R1235" s="171">
        <v>0.01</v>
      </c>
      <c r="S1235" s="171">
        <v>0.25</v>
      </c>
      <c r="T1235" s="171">
        <v>0.08</v>
      </c>
      <c r="U1235" s="171"/>
      <c r="V1235" s="171"/>
      <c r="W1235" s="22">
        <v>2</v>
      </c>
      <c r="X1235" s="29">
        <v>2356.545</v>
      </c>
      <c r="Y1235" s="29">
        <v>4713.09</v>
      </c>
      <c r="Z1235" s="36">
        <v>1754.28</v>
      </c>
      <c r="AA1235" s="36">
        <f t="shared" si="1407"/>
        <v>2</v>
      </c>
      <c r="AB1235" s="29"/>
      <c r="AC1235" s="29" t="e">
        <f t="shared" si="1408"/>
        <v>#REF!</v>
      </c>
      <c r="AD1235" s="29" t="e">
        <f t="shared" si="1409"/>
        <v>#REF!</v>
      </c>
      <c r="AE1235" s="172" t="e">
        <f t="shared" si="1410"/>
        <v>#REF!</v>
      </c>
      <c r="AF1235" s="28"/>
      <c r="AG1235" s="24">
        <v>3</v>
      </c>
      <c r="AH1235" s="173">
        <f t="shared" si="1411"/>
        <v>1</v>
      </c>
      <c r="AI1235" s="173"/>
      <c r="AJ1235" s="173">
        <f t="shared" si="1412"/>
        <v>2</v>
      </c>
      <c r="AK1235" s="134">
        <f t="shared" si="1413"/>
        <v>1.5</v>
      </c>
      <c r="AL1235" s="174">
        <f t="shared" ref="AL1235:AU1235" si="1428">M1235</f>
        <v>0.04</v>
      </c>
      <c r="AM1235" s="174">
        <f t="shared" si="1428"/>
        <v>0.15</v>
      </c>
      <c r="AN1235" s="174">
        <f t="shared" si="1428"/>
        <v>0.45</v>
      </c>
      <c r="AO1235" s="174">
        <f t="shared" si="1428"/>
        <v>0.02</v>
      </c>
      <c r="AP1235" s="174">
        <f t="shared" si="1428"/>
        <v>0</v>
      </c>
      <c r="AQ1235" s="174">
        <f t="shared" si="1428"/>
        <v>0.01</v>
      </c>
      <c r="AR1235" s="174">
        <f t="shared" si="1428"/>
        <v>0.25</v>
      </c>
      <c r="AS1235" s="174">
        <f t="shared" si="1428"/>
        <v>0.08</v>
      </c>
      <c r="AT1235" s="174">
        <f t="shared" si="1428"/>
        <v>0</v>
      </c>
      <c r="AU1235" s="174">
        <f t="shared" si="1428"/>
        <v>0</v>
      </c>
      <c r="AV1235" s="175">
        <f t="shared" si="1415"/>
        <v>1</v>
      </c>
      <c r="AW1235" s="176" t="e">
        <f>#REF!/1000</f>
        <v>#REF!</v>
      </c>
      <c r="AX1235" s="176" t="e">
        <f>#REF!/1000</f>
        <v>#REF!</v>
      </c>
      <c r="AY1235" s="176" t="e">
        <f>#REF!/1000</f>
        <v>#REF!</v>
      </c>
      <c r="AZ1235" s="176" t="e">
        <f>#REF!/1000</f>
        <v>#REF!</v>
      </c>
      <c r="BA1235" s="176" t="e">
        <f>#REF!/1000</f>
        <v>#REF!</v>
      </c>
      <c r="BB1235" s="176" t="e">
        <f>#REF!/1000</f>
        <v>#REF!</v>
      </c>
      <c r="BC1235" s="176" t="e">
        <f>#REF!/1000</f>
        <v>#REF!</v>
      </c>
      <c r="BD1235" s="176" t="e">
        <f>#REF!/1000</f>
        <v>#REF!</v>
      </c>
      <c r="BE1235" s="177" t="e">
        <f>#REF!/1000</f>
        <v>#REF!</v>
      </c>
      <c r="BF1235" s="177" t="e">
        <f>#REF!/1000</f>
        <v>#REF!</v>
      </c>
      <c r="BG1235" s="178" t="e">
        <f t="shared" si="1416"/>
        <v>#REF!</v>
      </c>
    </row>
    <row r="1236" ht="16" customHeight="1" spans="1:59">
      <c r="A1236" s="22">
        <v>1230</v>
      </c>
      <c r="B1236" s="39" t="s">
        <v>2285</v>
      </c>
      <c r="C1236" s="68" t="s">
        <v>2286</v>
      </c>
      <c r="D1236" s="22">
        <v>143</v>
      </c>
      <c r="E1236" s="22">
        <v>1</v>
      </c>
      <c r="F1236" s="144">
        <v>83877</v>
      </c>
      <c r="G1236" s="144" t="s">
        <v>3707</v>
      </c>
      <c r="H1236" s="144" t="s">
        <v>3707</v>
      </c>
      <c r="I1236" s="144" t="s">
        <v>5345</v>
      </c>
      <c r="J1236" s="144" t="s">
        <v>5314</v>
      </c>
      <c r="K1236" s="144">
        <f t="shared" si="1406"/>
        <v>0.5</v>
      </c>
      <c r="L1236" s="157">
        <v>0.5</v>
      </c>
      <c r="M1236" s="171"/>
      <c r="N1236" s="171">
        <v>0.5</v>
      </c>
      <c r="O1236" s="171">
        <v>0.3</v>
      </c>
      <c r="P1236" s="171"/>
      <c r="Q1236" s="171"/>
      <c r="R1236" s="171">
        <v>0.2</v>
      </c>
      <c r="S1236" s="171"/>
      <c r="T1236" s="171"/>
      <c r="U1236" s="171"/>
      <c r="V1236" s="171"/>
      <c r="W1236" s="22">
        <v>1</v>
      </c>
      <c r="X1236" s="29">
        <v>7.99</v>
      </c>
      <c r="Y1236" s="29">
        <v>7.99</v>
      </c>
      <c r="Z1236" s="36">
        <v>0.97</v>
      </c>
      <c r="AA1236" s="36">
        <f t="shared" si="1407"/>
        <v>1</v>
      </c>
      <c r="AB1236" s="29"/>
      <c r="AC1236" s="29" t="e">
        <f t="shared" si="1408"/>
        <v>#REF!</v>
      </c>
      <c r="AD1236" s="29" t="e">
        <f t="shared" si="1409"/>
        <v>#REF!</v>
      </c>
      <c r="AE1236" s="172" t="e">
        <f t="shared" si="1410"/>
        <v>#REF!</v>
      </c>
      <c r="AF1236" s="28"/>
      <c r="AG1236" s="24">
        <v>0.5</v>
      </c>
      <c r="AH1236" s="173">
        <f t="shared" si="1411"/>
        <v>1</v>
      </c>
      <c r="AI1236" s="173"/>
      <c r="AJ1236" s="173">
        <f t="shared" si="1412"/>
        <v>-0.5</v>
      </c>
      <c r="AK1236" s="134">
        <f t="shared" si="1413"/>
        <v>0.5</v>
      </c>
      <c r="AL1236" s="174">
        <f t="shared" ref="AL1236:AU1236" si="1429">M1236</f>
        <v>0</v>
      </c>
      <c r="AM1236" s="174">
        <f t="shared" si="1429"/>
        <v>0.5</v>
      </c>
      <c r="AN1236" s="174">
        <f t="shared" si="1429"/>
        <v>0.3</v>
      </c>
      <c r="AO1236" s="174">
        <f t="shared" si="1429"/>
        <v>0</v>
      </c>
      <c r="AP1236" s="174">
        <f t="shared" si="1429"/>
        <v>0</v>
      </c>
      <c r="AQ1236" s="174">
        <f t="shared" si="1429"/>
        <v>0.2</v>
      </c>
      <c r="AR1236" s="174">
        <f t="shared" si="1429"/>
        <v>0</v>
      </c>
      <c r="AS1236" s="174">
        <f t="shared" si="1429"/>
        <v>0</v>
      </c>
      <c r="AT1236" s="174">
        <f t="shared" si="1429"/>
        <v>0</v>
      </c>
      <c r="AU1236" s="174">
        <f t="shared" si="1429"/>
        <v>0</v>
      </c>
      <c r="AV1236" s="175">
        <f t="shared" si="1415"/>
        <v>1</v>
      </c>
      <c r="AW1236" s="176" t="e">
        <f>#REF!/1000</f>
        <v>#REF!</v>
      </c>
      <c r="AX1236" s="176" t="e">
        <f>#REF!/1000</f>
        <v>#REF!</v>
      </c>
      <c r="AY1236" s="176" t="e">
        <f>#REF!/1000</f>
        <v>#REF!</v>
      </c>
      <c r="AZ1236" s="176" t="e">
        <f>#REF!/1000</f>
        <v>#REF!</v>
      </c>
      <c r="BA1236" s="176" t="e">
        <f>#REF!/1000</f>
        <v>#REF!</v>
      </c>
      <c r="BB1236" s="176" t="e">
        <f>#REF!/1000</f>
        <v>#REF!</v>
      </c>
      <c r="BC1236" s="176" t="e">
        <f>#REF!/1000</f>
        <v>#REF!</v>
      </c>
      <c r="BD1236" s="176" t="e">
        <f>#REF!/1000</f>
        <v>#REF!</v>
      </c>
      <c r="BE1236" s="177" t="e">
        <f>#REF!/1000</f>
        <v>#REF!</v>
      </c>
      <c r="BF1236" s="177" t="e">
        <f>#REF!/1000</f>
        <v>#REF!</v>
      </c>
      <c r="BG1236" s="178" t="e">
        <f t="shared" si="1416"/>
        <v>#REF!</v>
      </c>
    </row>
    <row r="1237" ht="16" customHeight="1" spans="1:59">
      <c r="A1237" s="22">
        <v>1231</v>
      </c>
      <c r="B1237" s="39" t="s">
        <v>2283</v>
      </c>
      <c r="C1237" s="68" t="s">
        <v>2284</v>
      </c>
      <c r="D1237" s="22">
        <v>143</v>
      </c>
      <c r="E1237" s="22">
        <v>1</v>
      </c>
      <c r="F1237" s="144">
        <v>83879</v>
      </c>
      <c r="G1237" s="144" t="s">
        <v>3707</v>
      </c>
      <c r="H1237" s="144" t="s">
        <v>3707</v>
      </c>
      <c r="I1237" s="144" t="s">
        <v>5345</v>
      </c>
      <c r="J1237" s="144" t="s">
        <v>5314</v>
      </c>
      <c r="K1237" s="144">
        <f t="shared" si="1406"/>
        <v>0.5</v>
      </c>
      <c r="L1237" s="157">
        <v>0.5</v>
      </c>
      <c r="M1237" s="171"/>
      <c r="N1237" s="171">
        <v>0.5</v>
      </c>
      <c r="O1237" s="171">
        <v>0.3</v>
      </c>
      <c r="P1237" s="171"/>
      <c r="Q1237" s="171"/>
      <c r="R1237" s="171">
        <v>0.2</v>
      </c>
      <c r="S1237" s="171"/>
      <c r="T1237" s="171"/>
      <c r="U1237" s="171"/>
      <c r="V1237" s="171"/>
      <c r="W1237" s="22">
        <v>1</v>
      </c>
      <c r="X1237" s="29">
        <v>0.66</v>
      </c>
      <c r="Y1237" s="29">
        <v>0.66</v>
      </c>
      <c r="Z1237" s="36">
        <v>0.97</v>
      </c>
      <c r="AA1237" s="36">
        <f t="shared" si="1407"/>
        <v>1</v>
      </c>
      <c r="AB1237" s="29"/>
      <c r="AC1237" s="29" t="e">
        <f t="shared" si="1408"/>
        <v>#REF!</v>
      </c>
      <c r="AD1237" s="29" t="e">
        <f t="shared" si="1409"/>
        <v>#REF!</v>
      </c>
      <c r="AE1237" s="172" t="e">
        <f t="shared" si="1410"/>
        <v>#REF!</v>
      </c>
      <c r="AF1237" s="28"/>
      <c r="AG1237" s="24">
        <v>0.5</v>
      </c>
      <c r="AH1237" s="173">
        <f t="shared" si="1411"/>
        <v>1</v>
      </c>
      <c r="AI1237" s="173"/>
      <c r="AJ1237" s="173">
        <f t="shared" si="1412"/>
        <v>-0.5</v>
      </c>
      <c r="AK1237" s="134">
        <f t="shared" si="1413"/>
        <v>0.5</v>
      </c>
      <c r="AL1237" s="174">
        <f t="shared" ref="AL1237:AU1237" si="1430">M1237</f>
        <v>0</v>
      </c>
      <c r="AM1237" s="174">
        <f t="shared" si="1430"/>
        <v>0.5</v>
      </c>
      <c r="AN1237" s="174">
        <f t="shared" si="1430"/>
        <v>0.3</v>
      </c>
      <c r="AO1237" s="174">
        <f t="shared" si="1430"/>
        <v>0</v>
      </c>
      <c r="AP1237" s="174">
        <f t="shared" si="1430"/>
        <v>0</v>
      </c>
      <c r="AQ1237" s="174">
        <f t="shared" si="1430"/>
        <v>0.2</v>
      </c>
      <c r="AR1237" s="174">
        <f t="shared" si="1430"/>
        <v>0</v>
      </c>
      <c r="AS1237" s="174">
        <f t="shared" si="1430"/>
        <v>0</v>
      </c>
      <c r="AT1237" s="174">
        <f t="shared" si="1430"/>
        <v>0</v>
      </c>
      <c r="AU1237" s="174">
        <f t="shared" si="1430"/>
        <v>0</v>
      </c>
      <c r="AV1237" s="175">
        <f t="shared" si="1415"/>
        <v>1</v>
      </c>
      <c r="AW1237" s="176" t="e">
        <f>#REF!/1000</f>
        <v>#REF!</v>
      </c>
      <c r="AX1237" s="176" t="e">
        <f>#REF!/1000</f>
        <v>#REF!</v>
      </c>
      <c r="AY1237" s="176" t="e">
        <f>#REF!/1000</f>
        <v>#REF!</v>
      </c>
      <c r="AZ1237" s="176" t="e">
        <f>#REF!/1000</f>
        <v>#REF!</v>
      </c>
      <c r="BA1237" s="176" t="e">
        <f>#REF!/1000</f>
        <v>#REF!</v>
      </c>
      <c r="BB1237" s="176" t="e">
        <f>#REF!/1000</f>
        <v>#REF!</v>
      </c>
      <c r="BC1237" s="176" t="e">
        <f>#REF!/1000</f>
        <v>#REF!</v>
      </c>
      <c r="BD1237" s="176" t="e">
        <f>#REF!/1000</f>
        <v>#REF!</v>
      </c>
      <c r="BE1237" s="177" t="e">
        <f>#REF!/1000</f>
        <v>#REF!</v>
      </c>
      <c r="BF1237" s="177" t="e">
        <f>#REF!/1000</f>
        <v>#REF!</v>
      </c>
      <c r="BG1237" s="178" t="e">
        <f t="shared" si="1416"/>
        <v>#REF!</v>
      </c>
    </row>
    <row r="1238" ht="16" customHeight="1" spans="1:59">
      <c r="A1238" s="22">
        <v>1232</v>
      </c>
      <c r="B1238" s="39" t="s">
        <v>7059</v>
      </c>
      <c r="C1238" s="68" t="s">
        <v>7060</v>
      </c>
      <c r="D1238" s="22">
        <v>194</v>
      </c>
      <c r="E1238" s="22">
        <v>2</v>
      </c>
      <c r="F1238" s="144">
        <v>84223</v>
      </c>
      <c r="G1238" s="144" t="s">
        <v>3688</v>
      </c>
      <c r="H1238" s="144" t="s">
        <v>3699</v>
      </c>
      <c r="I1238" s="144" t="s">
        <v>5317</v>
      </c>
      <c r="J1238" s="144" t="s">
        <v>5314</v>
      </c>
      <c r="K1238" s="144">
        <f t="shared" si="1406"/>
        <v>0.55</v>
      </c>
      <c r="L1238" s="157">
        <v>1.1</v>
      </c>
      <c r="M1238" s="171"/>
      <c r="N1238" s="171">
        <v>0.85</v>
      </c>
      <c r="O1238" s="171">
        <v>0.05</v>
      </c>
      <c r="P1238" s="171"/>
      <c r="Q1238" s="171"/>
      <c r="R1238" s="171">
        <v>0.1</v>
      </c>
      <c r="S1238" s="171"/>
      <c r="T1238" s="171"/>
      <c r="U1238" s="171"/>
      <c r="V1238" s="171"/>
      <c r="W1238" s="22">
        <v>2</v>
      </c>
      <c r="X1238" s="29">
        <v>9759.13</v>
      </c>
      <c r="Y1238" s="29">
        <v>19518.26</v>
      </c>
      <c r="Z1238" s="36">
        <v>7601.9</v>
      </c>
      <c r="AA1238" s="36">
        <f t="shared" si="1407"/>
        <v>2</v>
      </c>
      <c r="AB1238" s="29"/>
      <c r="AC1238" s="29" t="e">
        <f t="shared" si="1408"/>
        <v>#REF!</v>
      </c>
      <c r="AD1238" s="29" t="e">
        <f t="shared" si="1409"/>
        <v>#REF!</v>
      </c>
      <c r="AE1238" s="172" t="e">
        <f t="shared" si="1410"/>
        <v>#REF!</v>
      </c>
      <c r="AF1238" s="28"/>
      <c r="AG1238" s="24">
        <v>5</v>
      </c>
      <c r="AH1238" s="173">
        <f t="shared" si="1411"/>
        <v>1</v>
      </c>
      <c r="AI1238" s="173"/>
      <c r="AJ1238" s="173">
        <f t="shared" si="1412"/>
        <v>4</v>
      </c>
      <c r="AK1238" s="134">
        <f t="shared" si="1413"/>
        <v>0.55</v>
      </c>
      <c r="AL1238" s="174">
        <f t="shared" ref="AL1238:AU1238" si="1431">M1238</f>
        <v>0</v>
      </c>
      <c r="AM1238" s="174">
        <f t="shared" si="1431"/>
        <v>0.85</v>
      </c>
      <c r="AN1238" s="174">
        <f t="shared" si="1431"/>
        <v>0.05</v>
      </c>
      <c r="AO1238" s="174">
        <f t="shared" si="1431"/>
        <v>0</v>
      </c>
      <c r="AP1238" s="174">
        <f t="shared" si="1431"/>
        <v>0</v>
      </c>
      <c r="AQ1238" s="174">
        <f t="shared" si="1431"/>
        <v>0.1</v>
      </c>
      <c r="AR1238" s="174">
        <f t="shared" si="1431"/>
        <v>0</v>
      </c>
      <c r="AS1238" s="174">
        <f t="shared" si="1431"/>
        <v>0</v>
      </c>
      <c r="AT1238" s="174">
        <f t="shared" si="1431"/>
        <v>0</v>
      </c>
      <c r="AU1238" s="174">
        <f t="shared" si="1431"/>
        <v>0</v>
      </c>
      <c r="AV1238" s="175">
        <f t="shared" si="1415"/>
        <v>1</v>
      </c>
      <c r="AW1238" s="176" t="e">
        <f>#REF!/1000</f>
        <v>#REF!</v>
      </c>
      <c r="AX1238" s="176" t="e">
        <f>#REF!/1000</f>
        <v>#REF!</v>
      </c>
      <c r="AY1238" s="176" t="e">
        <f>#REF!/1000</f>
        <v>#REF!</v>
      </c>
      <c r="AZ1238" s="176" t="e">
        <f>#REF!/1000</f>
        <v>#REF!</v>
      </c>
      <c r="BA1238" s="176" t="e">
        <f>#REF!/1000</f>
        <v>#REF!</v>
      </c>
      <c r="BB1238" s="176" t="e">
        <f>#REF!/1000</f>
        <v>#REF!</v>
      </c>
      <c r="BC1238" s="176" t="e">
        <f>#REF!/1000</f>
        <v>#REF!</v>
      </c>
      <c r="BD1238" s="176" t="e">
        <f>#REF!/1000</f>
        <v>#REF!</v>
      </c>
      <c r="BE1238" s="177" t="e">
        <f>#REF!/1000</f>
        <v>#REF!</v>
      </c>
      <c r="BF1238" s="177" t="e">
        <f>#REF!/1000</f>
        <v>#REF!</v>
      </c>
      <c r="BG1238" s="178" t="e">
        <f t="shared" si="1416"/>
        <v>#REF!</v>
      </c>
    </row>
    <row r="1239" ht="16" customHeight="1" spans="1:59">
      <c r="A1239" s="22">
        <v>1233</v>
      </c>
      <c r="B1239" s="39" t="s">
        <v>7061</v>
      </c>
      <c r="C1239" s="68" t="s">
        <v>7062</v>
      </c>
      <c r="D1239" s="22">
        <v>194</v>
      </c>
      <c r="E1239" s="22">
        <v>2</v>
      </c>
      <c r="F1239" s="144">
        <v>84238</v>
      </c>
      <c r="G1239" s="144" t="s">
        <v>3688</v>
      </c>
      <c r="H1239" s="144" t="s">
        <v>3699</v>
      </c>
      <c r="I1239" s="144" t="s">
        <v>5317</v>
      </c>
      <c r="J1239" s="144" t="s">
        <v>5314</v>
      </c>
      <c r="K1239" s="144">
        <f t="shared" si="1406"/>
        <v>7.5</v>
      </c>
      <c r="L1239" s="157">
        <v>15</v>
      </c>
      <c r="M1239" s="171"/>
      <c r="N1239" s="171">
        <v>0.18</v>
      </c>
      <c r="O1239" s="171">
        <v>0.6</v>
      </c>
      <c r="P1239" s="171"/>
      <c r="Q1239" s="171"/>
      <c r="R1239" s="171">
        <v>0.05</v>
      </c>
      <c r="S1239" s="171">
        <v>0.1</v>
      </c>
      <c r="T1239" s="171">
        <v>0.07</v>
      </c>
      <c r="U1239" s="171"/>
      <c r="V1239" s="171"/>
      <c r="W1239" s="22">
        <v>2</v>
      </c>
      <c r="X1239" s="29">
        <v>8395.3</v>
      </c>
      <c r="Y1239" s="29">
        <v>16790.6</v>
      </c>
      <c r="Z1239" s="36">
        <v>6822.22</v>
      </c>
      <c r="AA1239" s="36">
        <f t="shared" si="1407"/>
        <v>2</v>
      </c>
      <c r="AB1239" s="29"/>
      <c r="AC1239" s="29" t="e">
        <f t="shared" si="1408"/>
        <v>#REF!</v>
      </c>
      <c r="AD1239" s="29" t="e">
        <f t="shared" si="1409"/>
        <v>#REF!</v>
      </c>
      <c r="AE1239" s="172" t="e">
        <f t="shared" si="1410"/>
        <v>#REF!</v>
      </c>
      <c r="AF1239" s="28"/>
      <c r="AG1239" s="24">
        <v>15</v>
      </c>
      <c r="AH1239" s="173">
        <f t="shared" si="1411"/>
        <v>1</v>
      </c>
      <c r="AI1239" s="173"/>
      <c r="AJ1239" s="173">
        <f t="shared" si="1412"/>
        <v>14</v>
      </c>
      <c r="AK1239" s="134">
        <f t="shared" si="1413"/>
        <v>7.5</v>
      </c>
      <c r="AL1239" s="174">
        <f t="shared" ref="AL1239:AU1239" si="1432">M1239</f>
        <v>0</v>
      </c>
      <c r="AM1239" s="174">
        <f t="shared" si="1432"/>
        <v>0.18</v>
      </c>
      <c r="AN1239" s="174">
        <f t="shared" si="1432"/>
        <v>0.6</v>
      </c>
      <c r="AO1239" s="174">
        <f t="shared" si="1432"/>
        <v>0</v>
      </c>
      <c r="AP1239" s="174">
        <f t="shared" si="1432"/>
        <v>0</v>
      </c>
      <c r="AQ1239" s="174">
        <f t="shared" si="1432"/>
        <v>0.05</v>
      </c>
      <c r="AR1239" s="174">
        <f t="shared" si="1432"/>
        <v>0.1</v>
      </c>
      <c r="AS1239" s="174">
        <f t="shared" si="1432"/>
        <v>0.07</v>
      </c>
      <c r="AT1239" s="174">
        <f t="shared" si="1432"/>
        <v>0</v>
      </c>
      <c r="AU1239" s="174">
        <f t="shared" si="1432"/>
        <v>0</v>
      </c>
      <c r="AV1239" s="175">
        <f t="shared" si="1415"/>
        <v>1</v>
      </c>
      <c r="AW1239" s="176" t="e">
        <f>#REF!/1000</f>
        <v>#REF!</v>
      </c>
      <c r="AX1239" s="176" t="e">
        <f>#REF!/1000</f>
        <v>#REF!</v>
      </c>
      <c r="AY1239" s="176" t="e">
        <f>#REF!/1000</f>
        <v>#REF!</v>
      </c>
      <c r="AZ1239" s="176" t="e">
        <f>#REF!/1000</f>
        <v>#REF!</v>
      </c>
      <c r="BA1239" s="176" t="e">
        <f>#REF!/1000</f>
        <v>#REF!</v>
      </c>
      <c r="BB1239" s="176" t="e">
        <f>#REF!/1000</f>
        <v>#REF!</v>
      </c>
      <c r="BC1239" s="176" t="e">
        <f>#REF!/1000</f>
        <v>#REF!</v>
      </c>
      <c r="BD1239" s="176" t="e">
        <f>#REF!/1000</f>
        <v>#REF!</v>
      </c>
      <c r="BE1239" s="177" t="e">
        <f>#REF!/1000</f>
        <v>#REF!</v>
      </c>
      <c r="BF1239" s="177" t="e">
        <f>#REF!/1000</f>
        <v>#REF!</v>
      </c>
      <c r="BG1239" s="178" t="e">
        <f t="shared" si="1416"/>
        <v>#REF!</v>
      </c>
    </row>
    <row r="1240" ht="16" customHeight="1" spans="1:59">
      <c r="A1240" s="22">
        <v>1234</v>
      </c>
      <c r="B1240" s="39" t="s">
        <v>7063</v>
      </c>
      <c r="C1240" s="68" t="s">
        <v>7064</v>
      </c>
      <c r="D1240" s="22">
        <v>194</v>
      </c>
      <c r="E1240" s="22">
        <v>2</v>
      </c>
      <c r="F1240" s="144">
        <v>84239</v>
      </c>
      <c r="G1240" s="144" t="s">
        <v>3688</v>
      </c>
      <c r="H1240" s="144" t="s">
        <v>3699</v>
      </c>
      <c r="I1240" s="144" t="s">
        <v>5317</v>
      </c>
      <c r="J1240" s="144" t="s">
        <v>5314</v>
      </c>
      <c r="K1240" s="144">
        <f t="shared" si="1406"/>
        <v>0.55</v>
      </c>
      <c r="L1240" s="157">
        <v>1.1</v>
      </c>
      <c r="M1240" s="171"/>
      <c r="N1240" s="171">
        <v>0.85</v>
      </c>
      <c r="O1240" s="171">
        <v>0.05</v>
      </c>
      <c r="P1240" s="171"/>
      <c r="Q1240" s="171"/>
      <c r="R1240" s="171">
        <v>0.1</v>
      </c>
      <c r="S1240" s="171"/>
      <c r="T1240" s="171"/>
      <c r="U1240" s="171"/>
      <c r="V1240" s="171"/>
      <c r="W1240" s="22">
        <v>2</v>
      </c>
      <c r="X1240" s="29">
        <v>7706.195</v>
      </c>
      <c r="Y1240" s="29">
        <v>15412.39</v>
      </c>
      <c r="Z1240" s="36">
        <v>5457.76</v>
      </c>
      <c r="AA1240" s="36">
        <f t="shared" si="1407"/>
        <v>2</v>
      </c>
      <c r="AB1240" s="29"/>
      <c r="AC1240" s="29" t="e">
        <f t="shared" si="1408"/>
        <v>#REF!</v>
      </c>
      <c r="AD1240" s="29" t="e">
        <f t="shared" si="1409"/>
        <v>#REF!</v>
      </c>
      <c r="AE1240" s="172" t="e">
        <f t="shared" si="1410"/>
        <v>#REF!</v>
      </c>
      <c r="AF1240" s="28"/>
      <c r="AG1240" s="24">
        <v>5</v>
      </c>
      <c r="AH1240" s="173">
        <f t="shared" si="1411"/>
        <v>1</v>
      </c>
      <c r="AI1240" s="173"/>
      <c r="AJ1240" s="173">
        <f t="shared" si="1412"/>
        <v>4</v>
      </c>
      <c r="AK1240" s="134">
        <f t="shared" si="1413"/>
        <v>0.55</v>
      </c>
      <c r="AL1240" s="174">
        <f t="shared" ref="AL1240:AU1240" si="1433">M1240</f>
        <v>0</v>
      </c>
      <c r="AM1240" s="174">
        <f t="shared" si="1433"/>
        <v>0.85</v>
      </c>
      <c r="AN1240" s="174">
        <f t="shared" si="1433"/>
        <v>0.05</v>
      </c>
      <c r="AO1240" s="174">
        <f t="shared" si="1433"/>
        <v>0</v>
      </c>
      <c r="AP1240" s="174">
        <f t="shared" si="1433"/>
        <v>0</v>
      </c>
      <c r="AQ1240" s="174">
        <f t="shared" si="1433"/>
        <v>0.1</v>
      </c>
      <c r="AR1240" s="174">
        <f t="shared" si="1433"/>
        <v>0</v>
      </c>
      <c r="AS1240" s="174">
        <f t="shared" si="1433"/>
        <v>0</v>
      </c>
      <c r="AT1240" s="174">
        <f t="shared" si="1433"/>
        <v>0</v>
      </c>
      <c r="AU1240" s="174">
        <f t="shared" si="1433"/>
        <v>0</v>
      </c>
      <c r="AV1240" s="175">
        <f t="shared" si="1415"/>
        <v>1</v>
      </c>
      <c r="AW1240" s="176" t="e">
        <f>#REF!/1000</f>
        <v>#REF!</v>
      </c>
      <c r="AX1240" s="176" t="e">
        <f>#REF!/1000</f>
        <v>#REF!</v>
      </c>
      <c r="AY1240" s="176" t="e">
        <f>#REF!/1000</f>
        <v>#REF!</v>
      </c>
      <c r="AZ1240" s="176" t="e">
        <f>#REF!/1000</f>
        <v>#REF!</v>
      </c>
      <c r="BA1240" s="176" t="e">
        <f>#REF!/1000</f>
        <v>#REF!</v>
      </c>
      <c r="BB1240" s="176" t="e">
        <f>#REF!/1000</f>
        <v>#REF!</v>
      </c>
      <c r="BC1240" s="176" t="e">
        <f>#REF!/1000</f>
        <v>#REF!</v>
      </c>
      <c r="BD1240" s="176" t="e">
        <f>#REF!/1000</f>
        <v>#REF!</v>
      </c>
      <c r="BE1240" s="177" t="e">
        <f>#REF!/1000</f>
        <v>#REF!</v>
      </c>
      <c r="BF1240" s="177" t="e">
        <f>#REF!/1000</f>
        <v>#REF!</v>
      </c>
      <c r="BG1240" s="178" t="e">
        <f t="shared" si="1416"/>
        <v>#REF!</v>
      </c>
    </row>
    <row r="1241" ht="16" customHeight="1" spans="1:59">
      <c r="A1241" s="22">
        <v>1235</v>
      </c>
      <c r="B1241" s="39" t="s">
        <v>7065</v>
      </c>
      <c r="C1241" s="68" t="s">
        <v>7066</v>
      </c>
      <c r="D1241" s="22">
        <v>194</v>
      </c>
      <c r="E1241" s="22">
        <v>2</v>
      </c>
      <c r="F1241" s="144">
        <v>84390</v>
      </c>
      <c r="G1241" s="144" t="s">
        <v>3688</v>
      </c>
      <c r="H1241" s="144" t="s">
        <v>5312</v>
      </c>
      <c r="I1241" s="144" t="s">
        <v>5317</v>
      </c>
      <c r="J1241" s="144" t="s">
        <v>5314</v>
      </c>
      <c r="K1241" s="144">
        <f t="shared" si="1406"/>
        <v>1.5</v>
      </c>
      <c r="L1241" s="157">
        <v>3</v>
      </c>
      <c r="M1241" s="171">
        <v>0.04</v>
      </c>
      <c r="N1241" s="171">
        <v>0.15</v>
      </c>
      <c r="O1241" s="171">
        <v>0.45</v>
      </c>
      <c r="P1241" s="171">
        <v>0.02</v>
      </c>
      <c r="Q1241" s="171"/>
      <c r="R1241" s="171">
        <v>0.01</v>
      </c>
      <c r="S1241" s="171">
        <v>0.25</v>
      </c>
      <c r="T1241" s="171">
        <v>0.08</v>
      </c>
      <c r="U1241" s="171"/>
      <c r="V1241" s="171"/>
      <c r="W1241" s="22">
        <v>2</v>
      </c>
      <c r="X1241" s="29">
        <v>6801.33</v>
      </c>
      <c r="Y1241" s="29">
        <v>13602.66</v>
      </c>
      <c r="Z1241" s="36">
        <v>4171.3</v>
      </c>
      <c r="AA1241" s="36">
        <f t="shared" si="1407"/>
        <v>2</v>
      </c>
      <c r="AB1241" s="29"/>
      <c r="AC1241" s="29" t="e">
        <f t="shared" si="1408"/>
        <v>#REF!</v>
      </c>
      <c r="AD1241" s="29" t="e">
        <f t="shared" si="1409"/>
        <v>#REF!</v>
      </c>
      <c r="AE1241" s="172" t="e">
        <f t="shared" si="1410"/>
        <v>#REF!</v>
      </c>
      <c r="AF1241" s="28"/>
      <c r="AG1241" s="24">
        <v>3</v>
      </c>
      <c r="AH1241" s="173">
        <f t="shared" si="1411"/>
        <v>1</v>
      </c>
      <c r="AI1241" s="173"/>
      <c r="AJ1241" s="173">
        <f t="shared" si="1412"/>
        <v>2</v>
      </c>
      <c r="AK1241" s="134">
        <f t="shared" si="1413"/>
        <v>1.5</v>
      </c>
      <c r="AL1241" s="174">
        <f t="shared" ref="AL1241:AU1241" si="1434">M1241</f>
        <v>0.04</v>
      </c>
      <c r="AM1241" s="174">
        <f t="shared" si="1434"/>
        <v>0.15</v>
      </c>
      <c r="AN1241" s="174">
        <f t="shared" si="1434"/>
        <v>0.45</v>
      </c>
      <c r="AO1241" s="174">
        <f t="shared" si="1434"/>
        <v>0.02</v>
      </c>
      <c r="AP1241" s="174">
        <f t="shared" si="1434"/>
        <v>0</v>
      </c>
      <c r="AQ1241" s="174">
        <f t="shared" si="1434"/>
        <v>0.01</v>
      </c>
      <c r="AR1241" s="174">
        <f t="shared" si="1434"/>
        <v>0.25</v>
      </c>
      <c r="AS1241" s="174">
        <f t="shared" si="1434"/>
        <v>0.08</v>
      </c>
      <c r="AT1241" s="174">
        <f t="shared" si="1434"/>
        <v>0</v>
      </c>
      <c r="AU1241" s="174">
        <f t="shared" si="1434"/>
        <v>0</v>
      </c>
      <c r="AV1241" s="175">
        <f t="shared" si="1415"/>
        <v>1</v>
      </c>
      <c r="AW1241" s="176" t="e">
        <f>#REF!/1000</f>
        <v>#REF!</v>
      </c>
      <c r="AX1241" s="176" t="e">
        <f>#REF!/1000</f>
        <v>#REF!</v>
      </c>
      <c r="AY1241" s="176" t="e">
        <f>#REF!/1000</f>
        <v>#REF!</v>
      </c>
      <c r="AZ1241" s="176" t="e">
        <f>#REF!/1000</f>
        <v>#REF!</v>
      </c>
      <c r="BA1241" s="176" t="e">
        <f>#REF!/1000</f>
        <v>#REF!</v>
      </c>
      <c r="BB1241" s="176" t="e">
        <f>#REF!/1000</f>
        <v>#REF!</v>
      </c>
      <c r="BC1241" s="176" t="e">
        <f>#REF!/1000</f>
        <v>#REF!</v>
      </c>
      <c r="BD1241" s="176" t="e">
        <f>#REF!/1000</f>
        <v>#REF!</v>
      </c>
      <c r="BE1241" s="177" t="e">
        <f>#REF!/1000</f>
        <v>#REF!</v>
      </c>
      <c r="BF1241" s="177" t="e">
        <f>#REF!/1000</f>
        <v>#REF!</v>
      </c>
      <c r="BG1241" s="178" t="e">
        <f t="shared" si="1416"/>
        <v>#REF!</v>
      </c>
    </row>
    <row r="1242" ht="16" customHeight="1" spans="1:59">
      <c r="A1242" s="22">
        <v>1236</v>
      </c>
      <c r="B1242" s="39" t="s">
        <v>7067</v>
      </c>
      <c r="C1242" s="68" t="s">
        <v>7068</v>
      </c>
      <c r="D1242" s="22">
        <v>194</v>
      </c>
      <c r="E1242" s="22">
        <v>2</v>
      </c>
      <c r="F1242" s="144">
        <v>84234</v>
      </c>
      <c r="G1242" s="144" t="s">
        <v>3688</v>
      </c>
      <c r="H1242" s="144" t="s">
        <v>3699</v>
      </c>
      <c r="I1242" s="144" t="s">
        <v>5317</v>
      </c>
      <c r="J1242" s="144" t="s">
        <v>5314</v>
      </c>
      <c r="K1242" s="144">
        <f t="shared" si="1406"/>
        <v>1.5</v>
      </c>
      <c r="L1242" s="157">
        <v>3</v>
      </c>
      <c r="M1242" s="171">
        <v>0.04</v>
      </c>
      <c r="N1242" s="171">
        <v>0.15</v>
      </c>
      <c r="O1242" s="171">
        <v>0.45</v>
      </c>
      <c r="P1242" s="171">
        <v>0.02</v>
      </c>
      <c r="Q1242" s="171"/>
      <c r="R1242" s="171">
        <v>0.01</v>
      </c>
      <c r="S1242" s="171">
        <v>0.25</v>
      </c>
      <c r="T1242" s="171">
        <v>0.08</v>
      </c>
      <c r="U1242" s="171"/>
      <c r="V1242" s="171"/>
      <c r="W1242" s="22">
        <v>2</v>
      </c>
      <c r="X1242" s="29">
        <v>6766.37</v>
      </c>
      <c r="Y1242" s="29">
        <v>13532.74</v>
      </c>
      <c r="Z1242" s="36">
        <v>4151.8</v>
      </c>
      <c r="AA1242" s="36">
        <f t="shared" si="1407"/>
        <v>2</v>
      </c>
      <c r="AB1242" s="29"/>
      <c r="AC1242" s="29" t="e">
        <f t="shared" si="1408"/>
        <v>#REF!</v>
      </c>
      <c r="AD1242" s="29" t="e">
        <f t="shared" si="1409"/>
        <v>#REF!</v>
      </c>
      <c r="AE1242" s="172" t="e">
        <f t="shared" si="1410"/>
        <v>#REF!</v>
      </c>
      <c r="AF1242" s="28"/>
      <c r="AG1242" s="24">
        <v>3</v>
      </c>
      <c r="AH1242" s="173">
        <f t="shared" si="1411"/>
        <v>1</v>
      </c>
      <c r="AI1242" s="173"/>
      <c r="AJ1242" s="173">
        <f t="shared" si="1412"/>
        <v>2</v>
      </c>
      <c r="AK1242" s="134">
        <f t="shared" si="1413"/>
        <v>1.5</v>
      </c>
      <c r="AL1242" s="174">
        <f t="shared" ref="AL1242:AU1242" si="1435">M1242</f>
        <v>0.04</v>
      </c>
      <c r="AM1242" s="174">
        <f t="shared" si="1435"/>
        <v>0.15</v>
      </c>
      <c r="AN1242" s="174">
        <f t="shared" si="1435"/>
        <v>0.45</v>
      </c>
      <c r="AO1242" s="174">
        <f t="shared" si="1435"/>
        <v>0.02</v>
      </c>
      <c r="AP1242" s="174">
        <f t="shared" si="1435"/>
        <v>0</v>
      </c>
      <c r="AQ1242" s="174">
        <f t="shared" si="1435"/>
        <v>0.01</v>
      </c>
      <c r="AR1242" s="174">
        <f t="shared" si="1435"/>
        <v>0.25</v>
      </c>
      <c r="AS1242" s="174">
        <f t="shared" si="1435"/>
        <v>0.08</v>
      </c>
      <c r="AT1242" s="174">
        <f t="shared" si="1435"/>
        <v>0</v>
      </c>
      <c r="AU1242" s="174">
        <f t="shared" si="1435"/>
        <v>0</v>
      </c>
      <c r="AV1242" s="175">
        <f t="shared" si="1415"/>
        <v>1</v>
      </c>
      <c r="AW1242" s="176" t="e">
        <f>#REF!/1000</f>
        <v>#REF!</v>
      </c>
      <c r="AX1242" s="176" t="e">
        <f>#REF!/1000</f>
        <v>#REF!</v>
      </c>
      <c r="AY1242" s="176" t="e">
        <f>#REF!/1000</f>
        <v>#REF!</v>
      </c>
      <c r="AZ1242" s="176" t="e">
        <f>#REF!/1000</f>
        <v>#REF!</v>
      </c>
      <c r="BA1242" s="176" t="e">
        <f>#REF!/1000</f>
        <v>#REF!</v>
      </c>
      <c r="BB1242" s="176" t="e">
        <f>#REF!/1000</f>
        <v>#REF!</v>
      </c>
      <c r="BC1242" s="176" t="e">
        <f>#REF!/1000</f>
        <v>#REF!</v>
      </c>
      <c r="BD1242" s="176" t="e">
        <f>#REF!/1000</f>
        <v>#REF!</v>
      </c>
      <c r="BE1242" s="177" t="e">
        <f>#REF!/1000</f>
        <v>#REF!</v>
      </c>
      <c r="BF1242" s="177" t="e">
        <f>#REF!/1000</f>
        <v>#REF!</v>
      </c>
      <c r="BG1242" s="178" t="e">
        <f t="shared" si="1416"/>
        <v>#REF!</v>
      </c>
    </row>
    <row r="1243" ht="16" customHeight="1" spans="1:59">
      <c r="A1243" s="22">
        <v>1237</v>
      </c>
      <c r="B1243" s="39" t="s">
        <v>7069</v>
      </c>
      <c r="C1243" s="68" t="s">
        <v>7070</v>
      </c>
      <c r="D1243" s="22">
        <v>194</v>
      </c>
      <c r="E1243" s="22">
        <v>2</v>
      </c>
      <c r="F1243" s="144">
        <v>84231</v>
      </c>
      <c r="G1243" s="144" t="s">
        <v>3688</v>
      </c>
      <c r="H1243" s="144" t="s">
        <v>3699</v>
      </c>
      <c r="I1243" s="144" t="s">
        <v>5317</v>
      </c>
      <c r="J1243" s="144" t="s">
        <v>5314</v>
      </c>
      <c r="K1243" s="144">
        <f t="shared" si="1406"/>
        <v>0.55</v>
      </c>
      <c r="L1243" s="157">
        <v>1.1</v>
      </c>
      <c r="M1243" s="171"/>
      <c r="N1243" s="171">
        <v>0.85</v>
      </c>
      <c r="O1243" s="171">
        <v>0.05</v>
      </c>
      <c r="P1243" s="171"/>
      <c r="Q1243" s="171"/>
      <c r="R1243" s="171">
        <v>0.1</v>
      </c>
      <c r="S1243" s="171"/>
      <c r="T1243" s="171"/>
      <c r="U1243" s="171"/>
      <c r="V1243" s="171"/>
      <c r="W1243" s="22">
        <v>2</v>
      </c>
      <c r="X1243" s="29">
        <v>6604.685</v>
      </c>
      <c r="Y1243" s="29">
        <v>13209.37</v>
      </c>
      <c r="Z1243" s="36">
        <v>4054.34</v>
      </c>
      <c r="AA1243" s="36">
        <f t="shared" si="1407"/>
        <v>2</v>
      </c>
      <c r="AB1243" s="29"/>
      <c r="AC1243" s="29" t="e">
        <f t="shared" si="1408"/>
        <v>#REF!</v>
      </c>
      <c r="AD1243" s="29" t="e">
        <f t="shared" si="1409"/>
        <v>#REF!</v>
      </c>
      <c r="AE1243" s="172" t="e">
        <f t="shared" si="1410"/>
        <v>#REF!</v>
      </c>
      <c r="AF1243" s="28"/>
      <c r="AG1243" s="24">
        <v>5</v>
      </c>
      <c r="AH1243" s="173">
        <f t="shared" si="1411"/>
        <v>1</v>
      </c>
      <c r="AI1243" s="173"/>
      <c r="AJ1243" s="173">
        <f t="shared" si="1412"/>
        <v>4</v>
      </c>
      <c r="AK1243" s="134">
        <f t="shared" si="1413"/>
        <v>0.55</v>
      </c>
      <c r="AL1243" s="174">
        <f t="shared" ref="AL1243:AU1243" si="1436">M1243</f>
        <v>0</v>
      </c>
      <c r="AM1243" s="174">
        <f t="shared" si="1436"/>
        <v>0.85</v>
      </c>
      <c r="AN1243" s="174">
        <f t="shared" si="1436"/>
        <v>0.05</v>
      </c>
      <c r="AO1243" s="174">
        <f t="shared" si="1436"/>
        <v>0</v>
      </c>
      <c r="AP1243" s="174">
        <f t="shared" si="1436"/>
        <v>0</v>
      </c>
      <c r="AQ1243" s="174">
        <f t="shared" si="1436"/>
        <v>0.1</v>
      </c>
      <c r="AR1243" s="174">
        <f t="shared" si="1436"/>
        <v>0</v>
      </c>
      <c r="AS1243" s="174">
        <f t="shared" si="1436"/>
        <v>0</v>
      </c>
      <c r="AT1243" s="174">
        <f t="shared" si="1436"/>
        <v>0</v>
      </c>
      <c r="AU1243" s="174">
        <f t="shared" si="1436"/>
        <v>0</v>
      </c>
      <c r="AV1243" s="175">
        <f t="shared" si="1415"/>
        <v>1</v>
      </c>
      <c r="AW1243" s="176" t="e">
        <f>#REF!/1000</f>
        <v>#REF!</v>
      </c>
      <c r="AX1243" s="176" t="e">
        <f>#REF!/1000</f>
        <v>#REF!</v>
      </c>
      <c r="AY1243" s="176" t="e">
        <f>#REF!/1000</f>
        <v>#REF!</v>
      </c>
      <c r="AZ1243" s="176" t="e">
        <f>#REF!/1000</f>
        <v>#REF!</v>
      </c>
      <c r="BA1243" s="176" t="e">
        <f>#REF!/1000</f>
        <v>#REF!</v>
      </c>
      <c r="BB1243" s="176" t="e">
        <f>#REF!/1000</f>
        <v>#REF!</v>
      </c>
      <c r="BC1243" s="176" t="e">
        <f>#REF!/1000</f>
        <v>#REF!</v>
      </c>
      <c r="BD1243" s="176" t="e">
        <f>#REF!/1000</f>
        <v>#REF!</v>
      </c>
      <c r="BE1243" s="177" t="e">
        <f>#REF!/1000</f>
        <v>#REF!</v>
      </c>
      <c r="BF1243" s="177" t="e">
        <f>#REF!/1000</f>
        <v>#REF!</v>
      </c>
      <c r="BG1243" s="178" t="e">
        <f t="shared" si="1416"/>
        <v>#REF!</v>
      </c>
    </row>
    <row r="1244" ht="16" customHeight="1" spans="1:59">
      <c r="A1244" s="22">
        <v>1238</v>
      </c>
      <c r="B1244" s="39" t="s">
        <v>7071</v>
      </c>
      <c r="C1244" s="68" t="s">
        <v>7072</v>
      </c>
      <c r="D1244" s="22">
        <v>194</v>
      </c>
      <c r="E1244" s="22">
        <v>2</v>
      </c>
      <c r="F1244" s="144">
        <v>84220</v>
      </c>
      <c r="G1244" s="144" t="s">
        <v>3688</v>
      </c>
      <c r="H1244" s="144" t="s">
        <v>3699</v>
      </c>
      <c r="I1244" s="144" t="s">
        <v>5317</v>
      </c>
      <c r="J1244" s="144" t="s">
        <v>5314</v>
      </c>
      <c r="K1244" s="144">
        <f t="shared" si="1406"/>
        <v>0.55</v>
      </c>
      <c r="L1244" s="157">
        <v>1.1</v>
      </c>
      <c r="M1244" s="171"/>
      <c r="N1244" s="171">
        <v>0.85</v>
      </c>
      <c r="O1244" s="171">
        <v>0.05</v>
      </c>
      <c r="P1244" s="171"/>
      <c r="Q1244" s="171"/>
      <c r="R1244" s="171">
        <v>0.1</v>
      </c>
      <c r="S1244" s="171"/>
      <c r="T1244" s="171"/>
      <c r="U1244" s="171"/>
      <c r="V1244" s="171"/>
      <c r="W1244" s="22">
        <v>2</v>
      </c>
      <c r="X1244" s="29">
        <v>6255.91</v>
      </c>
      <c r="Y1244" s="29">
        <v>12511.82</v>
      </c>
      <c r="Z1244" s="36">
        <v>3859.42</v>
      </c>
      <c r="AA1244" s="36">
        <f t="shared" si="1407"/>
        <v>2</v>
      </c>
      <c r="AB1244" s="29"/>
      <c r="AC1244" s="29" t="e">
        <f t="shared" si="1408"/>
        <v>#REF!</v>
      </c>
      <c r="AD1244" s="29" t="e">
        <f t="shared" si="1409"/>
        <v>#REF!</v>
      </c>
      <c r="AE1244" s="172" t="e">
        <f t="shared" si="1410"/>
        <v>#REF!</v>
      </c>
      <c r="AF1244" s="28"/>
      <c r="AG1244" s="24">
        <v>5</v>
      </c>
      <c r="AH1244" s="173">
        <f t="shared" si="1411"/>
        <v>1</v>
      </c>
      <c r="AI1244" s="173"/>
      <c r="AJ1244" s="173">
        <f t="shared" si="1412"/>
        <v>4</v>
      </c>
      <c r="AK1244" s="134">
        <f t="shared" si="1413"/>
        <v>0.55</v>
      </c>
      <c r="AL1244" s="174">
        <f t="shared" ref="AL1244:AU1244" si="1437">M1244</f>
        <v>0</v>
      </c>
      <c r="AM1244" s="174">
        <f t="shared" si="1437"/>
        <v>0.85</v>
      </c>
      <c r="AN1244" s="174">
        <f t="shared" si="1437"/>
        <v>0.05</v>
      </c>
      <c r="AO1244" s="174">
        <f t="shared" si="1437"/>
        <v>0</v>
      </c>
      <c r="AP1244" s="174">
        <f t="shared" si="1437"/>
        <v>0</v>
      </c>
      <c r="AQ1244" s="174">
        <f t="shared" si="1437"/>
        <v>0.1</v>
      </c>
      <c r="AR1244" s="174">
        <f t="shared" si="1437"/>
        <v>0</v>
      </c>
      <c r="AS1244" s="174">
        <f t="shared" si="1437"/>
        <v>0</v>
      </c>
      <c r="AT1244" s="174">
        <f t="shared" si="1437"/>
        <v>0</v>
      </c>
      <c r="AU1244" s="174">
        <f t="shared" si="1437"/>
        <v>0</v>
      </c>
      <c r="AV1244" s="175">
        <f t="shared" si="1415"/>
        <v>1</v>
      </c>
      <c r="AW1244" s="176" t="e">
        <f>#REF!/1000</f>
        <v>#REF!</v>
      </c>
      <c r="AX1244" s="176" t="e">
        <f>#REF!/1000</f>
        <v>#REF!</v>
      </c>
      <c r="AY1244" s="176" t="e">
        <f>#REF!/1000</f>
        <v>#REF!</v>
      </c>
      <c r="AZ1244" s="176" t="e">
        <f>#REF!/1000</f>
        <v>#REF!</v>
      </c>
      <c r="BA1244" s="176" t="e">
        <f>#REF!/1000</f>
        <v>#REF!</v>
      </c>
      <c r="BB1244" s="176" t="e">
        <f>#REF!/1000</f>
        <v>#REF!</v>
      </c>
      <c r="BC1244" s="176" t="e">
        <f>#REF!/1000</f>
        <v>#REF!</v>
      </c>
      <c r="BD1244" s="176" t="e">
        <f>#REF!/1000</f>
        <v>#REF!</v>
      </c>
      <c r="BE1244" s="177" t="e">
        <f>#REF!/1000</f>
        <v>#REF!</v>
      </c>
      <c r="BF1244" s="177" t="e">
        <f>#REF!/1000</f>
        <v>#REF!</v>
      </c>
      <c r="BG1244" s="178" t="e">
        <f t="shared" si="1416"/>
        <v>#REF!</v>
      </c>
    </row>
    <row r="1245" ht="16" customHeight="1" spans="1:59">
      <c r="A1245" s="22">
        <v>1239</v>
      </c>
      <c r="B1245" s="39" t="s">
        <v>7073</v>
      </c>
      <c r="C1245" s="68" t="s">
        <v>7074</v>
      </c>
      <c r="D1245" s="22">
        <v>194</v>
      </c>
      <c r="E1245" s="22">
        <v>1</v>
      </c>
      <c r="F1245" s="144">
        <v>84356</v>
      </c>
      <c r="G1245" s="144" t="s">
        <v>3688</v>
      </c>
      <c r="H1245" s="144" t="s">
        <v>3699</v>
      </c>
      <c r="I1245" s="144" t="s">
        <v>5317</v>
      </c>
      <c r="J1245" s="144" t="s">
        <v>5314</v>
      </c>
      <c r="K1245" s="144">
        <f t="shared" si="1406"/>
        <v>3</v>
      </c>
      <c r="L1245" s="157">
        <v>3</v>
      </c>
      <c r="M1245" s="171">
        <v>0.04</v>
      </c>
      <c r="N1245" s="171">
        <v>0.15</v>
      </c>
      <c r="O1245" s="171">
        <v>0.45</v>
      </c>
      <c r="P1245" s="171">
        <v>0.02</v>
      </c>
      <c r="Q1245" s="171"/>
      <c r="R1245" s="171">
        <v>0.01</v>
      </c>
      <c r="S1245" s="171">
        <v>0.25</v>
      </c>
      <c r="T1245" s="171">
        <v>0.08</v>
      </c>
      <c r="U1245" s="171"/>
      <c r="V1245" s="171"/>
      <c r="W1245" s="22">
        <v>1</v>
      </c>
      <c r="X1245" s="29">
        <v>6034.99</v>
      </c>
      <c r="Y1245" s="29">
        <v>6034.99</v>
      </c>
      <c r="Z1245" s="36">
        <v>1974.54</v>
      </c>
      <c r="AA1245" s="36">
        <f t="shared" si="1407"/>
        <v>1</v>
      </c>
      <c r="AB1245" s="29"/>
      <c r="AC1245" s="29" t="e">
        <f t="shared" si="1408"/>
        <v>#REF!</v>
      </c>
      <c r="AD1245" s="29" t="e">
        <f t="shared" si="1409"/>
        <v>#REF!</v>
      </c>
      <c r="AE1245" s="172" t="e">
        <f t="shared" si="1410"/>
        <v>#REF!</v>
      </c>
      <c r="AF1245" s="28"/>
      <c r="AG1245" s="24">
        <v>3</v>
      </c>
      <c r="AH1245" s="173">
        <f t="shared" si="1411"/>
        <v>1</v>
      </c>
      <c r="AI1245" s="173"/>
      <c r="AJ1245" s="173">
        <f t="shared" si="1412"/>
        <v>2</v>
      </c>
      <c r="AK1245" s="134">
        <f t="shared" si="1413"/>
        <v>3</v>
      </c>
      <c r="AL1245" s="174">
        <f t="shared" ref="AL1245:AU1245" si="1438">M1245</f>
        <v>0.04</v>
      </c>
      <c r="AM1245" s="174">
        <f t="shared" si="1438"/>
        <v>0.15</v>
      </c>
      <c r="AN1245" s="174">
        <f t="shared" si="1438"/>
        <v>0.45</v>
      </c>
      <c r="AO1245" s="174">
        <f t="shared" si="1438"/>
        <v>0.02</v>
      </c>
      <c r="AP1245" s="174">
        <f t="shared" si="1438"/>
        <v>0</v>
      </c>
      <c r="AQ1245" s="174">
        <f t="shared" si="1438"/>
        <v>0.01</v>
      </c>
      <c r="AR1245" s="174">
        <f t="shared" si="1438"/>
        <v>0.25</v>
      </c>
      <c r="AS1245" s="174">
        <f t="shared" si="1438"/>
        <v>0.08</v>
      </c>
      <c r="AT1245" s="174">
        <f t="shared" si="1438"/>
        <v>0</v>
      </c>
      <c r="AU1245" s="174">
        <f t="shared" si="1438"/>
        <v>0</v>
      </c>
      <c r="AV1245" s="175">
        <f t="shared" si="1415"/>
        <v>1</v>
      </c>
      <c r="AW1245" s="176" t="e">
        <f>#REF!/1000</f>
        <v>#REF!</v>
      </c>
      <c r="AX1245" s="176" t="e">
        <f>#REF!/1000</f>
        <v>#REF!</v>
      </c>
      <c r="AY1245" s="176" t="e">
        <f>#REF!/1000</f>
        <v>#REF!</v>
      </c>
      <c r="AZ1245" s="176" t="e">
        <f>#REF!/1000</f>
        <v>#REF!</v>
      </c>
      <c r="BA1245" s="176" t="e">
        <f>#REF!/1000</f>
        <v>#REF!</v>
      </c>
      <c r="BB1245" s="176" t="e">
        <f>#REF!/1000</f>
        <v>#REF!</v>
      </c>
      <c r="BC1245" s="176" t="e">
        <f>#REF!/1000</f>
        <v>#REF!</v>
      </c>
      <c r="BD1245" s="176" t="e">
        <f>#REF!/1000</f>
        <v>#REF!</v>
      </c>
      <c r="BE1245" s="177" t="e">
        <f>#REF!/1000</f>
        <v>#REF!</v>
      </c>
      <c r="BF1245" s="177" t="e">
        <f>#REF!/1000</f>
        <v>#REF!</v>
      </c>
      <c r="BG1245" s="178" t="e">
        <f t="shared" si="1416"/>
        <v>#REF!</v>
      </c>
    </row>
    <row r="1246" ht="16" customHeight="1" spans="1:59">
      <c r="A1246" s="22">
        <v>1240</v>
      </c>
      <c r="B1246" s="39" t="s">
        <v>7075</v>
      </c>
      <c r="C1246" s="68" t="s">
        <v>7076</v>
      </c>
      <c r="D1246" s="22">
        <v>195</v>
      </c>
      <c r="E1246" s="22">
        <v>2</v>
      </c>
      <c r="F1246" s="144">
        <v>83828</v>
      </c>
      <c r="G1246" s="144" t="s">
        <v>3688</v>
      </c>
      <c r="H1246" s="144" t="s">
        <v>3699</v>
      </c>
      <c r="I1246" s="144" t="s">
        <v>5317</v>
      </c>
      <c r="J1246" s="144" t="s">
        <v>5314</v>
      </c>
      <c r="K1246" s="144">
        <f t="shared" si="1406"/>
        <v>5</v>
      </c>
      <c r="L1246" s="157">
        <v>10</v>
      </c>
      <c r="M1246" s="171">
        <v>0.5</v>
      </c>
      <c r="N1246" s="171">
        <v>0.05</v>
      </c>
      <c r="O1246" s="171"/>
      <c r="P1246" s="171">
        <v>0.22</v>
      </c>
      <c r="Q1246" s="171"/>
      <c r="R1246" s="171"/>
      <c r="S1246" s="171">
        <v>0.1</v>
      </c>
      <c r="T1246" s="171">
        <v>0.13</v>
      </c>
      <c r="U1246" s="171"/>
      <c r="V1246" s="171"/>
      <c r="W1246" s="22">
        <v>2</v>
      </c>
      <c r="X1246" s="29">
        <v>5787.95</v>
      </c>
      <c r="Y1246" s="29">
        <v>11575.9</v>
      </c>
      <c r="Z1246" s="36">
        <v>3586.54</v>
      </c>
      <c r="AA1246" s="36">
        <f t="shared" si="1407"/>
        <v>2</v>
      </c>
      <c r="AB1246" s="29"/>
      <c r="AC1246" s="29" t="e">
        <f t="shared" si="1408"/>
        <v>#REF!</v>
      </c>
      <c r="AD1246" s="29" t="e">
        <f t="shared" si="1409"/>
        <v>#REF!</v>
      </c>
      <c r="AE1246" s="172" t="e">
        <f t="shared" si="1410"/>
        <v>#REF!</v>
      </c>
      <c r="AF1246" s="28"/>
      <c r="AG1246" s="24">
        <v>10</v>
      </c>
      <c r="AH1246" s="173">
        <f t="shared" si="1411"/>
        <v>1</v>
      </c>
      <c r="AI1246" s="173">
        <v>10</v>
      </c>
      <c r="AJ1246" s="173">
        <f t="shared" si="1412"/>
        <v>9</v>
      </c>
      <c r="AK1246" s="134">
        <f t="shared" si="1413"/>
        <v>5</v>
      </c>
      <c r="AL1246" s="174">
        <f t="shared" ref="AL1246:AU1246" si="1439">M1246</f>
        <v>0.5</v>
      </c>
      <c r="AM1246" s="174">
        <f t="shared" si="1439"/>
        <v>0.05</v>
      </c>
      <c r="AN1246" s="174">
        <f t="shared" si="1439"/>
        <v>0</v>
      </c>
      <c r="AO1246" s="174">
        <f t="shared" si="1439"/>
        <v>0.22</v>
      </c>
      <c r="AP1246" s="174">
        <f t="shared" si="1439"/>
        <v>0</v>
      </c>
      <c r="AQ1246" s="174">
        <f t="shared" si="1439"/>
        <v>0</v>
      </c>
      <c r="AR1246" s="174">
        <f t="shared" si="1439"/>
        <v>0.1</v>
      </c>
      <c r="AS1246" s="174">
        <f t="shared" si="1439"/>
        <v>0.13</v>
      </c>
      <c r="AT1246" s="174">
        <f t="shared" si="1439"/>
        <v>0</v>
      </c>
      <c r="AU1246" s="174">
        <f t="shared" si="1439"/>
        <v>0</v>
      </c>
      <c r="AV1246" s="175">
        <f t="shared" si="1415"/>
        <v>1</v>
      </c>
      <c r="AW1246" s="176" t="e">
        <f>#REF!/1000</f>
        <v>#REF!</v>
      </c>
      <c r="AX1246" s="176" t="e">
        <f>#REF!/1000</f>
        <v>#REF!</v>
      </c>
      <c r="AY1246" s="176" t="e">
        <f>#REF!/1000</f>
        <v>#REF!</v>
      </c>
      <c r="AZ1246" s="176" t="e">
        <f>#REF!/1000</f>
        <v>#REF!</v>
      </c>
      <c r="BA1246" s="176" t="e">
        <f>#REF!/1000</f>
        <v>#REF!</v>
      </c>
      <c r="BB1246" s="176" t="e">
        <f>#REF!/1000</f>
        <v>#REF!</v>
      </c>
      <c r="BC1246" s="176" t="e">
        <f>#REF!/1000</f>
        <v>#REF!</v>
      </c>
      <c r="BD1246" s="176" t="e">
        <f>#REF!/1000</f>
        <v>#REF!</v>
      </c>
      <c r="BE1246" s="177" t="e">
        <f>#REF!/1000</f>
        <v>#REF!</v>
      </c>
      <c r="BF1246" s="177" t="e">
        <f>#REF!/1000</f>
        <v>#REF!</v>
      </c>
      <c r="BG1246" s="178" t="e">
        <f t="shared" si="1416"/>
        <v>#REF!</v>
      </c>
    </row>
    <row r="1247" ht="16" customHeight="1" spans="1:59">
      <c r="A1247" s="22">
        <v>1241</v>
      </c>
      <c r="B1247" s="39" t="s">
        <v>7077</v>
      </c>
      <c r="C1247" s="68" t="s">
        <v>7078</v>
      </c>
      <c r="D1247" s="22">
        <v>194</v>
      </c>
      <c r="E1247" s="22">
        <v>1</v>
      </c>
      <c r="F1247" s="144">
        <v>84389</v>
      </c>
      <c r="G1247" s="144" t="s">
        <v>3688</v>
      </c>
      <c r="H1247" s="144" t="s">
        <v>5312</v>
      </c>
      <c r="I1247" s="144" t="s">
        <v>5317</v>
      </c>
      <c r="J1247" s="144" t="s">
        <v>5314</v>
      </c>
      <c r="K1247" s="144">
        <f t="shared" si="1406"/>
        <v>1</v>
      </c>
      <c r="L1247" s="157">
        <v>1</v>
      </c>
      <c r="M1247" s="171">
        <v>0.493333333333333</v>
      </c>
      <c r="N1247" s="171">
        <v>0.0533333333333333</v>
      </c>
      <c r="O1247" s="171"/>
      <c r="P1247" s="171">
        <v>0.22</v>
      </c>
      <c r="Q1247" s="171"/>
      <c r="R1247" s="171"/>
      <c r="S1247" s="171">
        <v>0.1</v>
      </c>
      <c r="T1247" s="171">
        <v>0.133333333333333</v>
      </c>
      <c r="U1247" s="171"/>
      <c r="V1247" s="171"/>
      <c r="W1247" s="22">
        <v>1</v>
      </c>
      <c r="X1247" s="29">
        <v>5778.83</v>
      </c>
      <c r="Y1247" s="29">
        <v>5778.83</v>
      </c>
      <c r="Z1247" s="36">
        <v>1783.52</v>
      </c>
      <c r="AA1247" s="36">
        <f t="shared" si="1407"/>
        <v>1</v>
      </c>
      <c r="AB1247" s="29"/>
      <c r="AC1247" s="29" t="e">
        <f t="shared" si="1408"/>
        <v>#REF!</v>
      </c>
      <c r="AD1247" s="29" t="e">
        <f t="shared" si="1409"/>
        <v>#REF!</v>
      </c>
      <c r="AE1247" s="172" t="e">
        <f t="shared" si="1410"/>
        <v>#REF!</v>
      </c>
      <c r="AF1247" s="28"/>
      <c r="AG1247" s="24">
        <v>1.5</v>
      </c>
      <c r="AH1247" s="173">
        <f t="shared" si="1411"/>
        <v>0.999999999999999</v>
      </c>
      <c r="AI1247" s="173"/>
      <c r="AJ1247" s="173">
        <f t="shared" si="1412"/>
        <v>0.500000000000001</v>
      </c>
      <c r="AK1247" s="134">
        <f t="shared" si="1413"/>
        <v>1</v>
      </c>
      <c r="AL1247" s="174">
        <f t="shared" ref="AL1247:AU1247" si="1440">M1247</f>
        <v>0.493333333333333</v>
      </c>
      <c r="AM1247" s="174">
        <f t="shared" si="1440"/>
        <v>0.0533333333333333</v>
      </c>
      <c r="AN1247" s="174">
        <f t="shared" si="1440"/>
        <v>0</v>
      </c>
      <c r="AO1247" s="174">
        <f t="shared" si="1440"/>
        <v>0.22</v>
      </c>
      <c r="AP1247" s="174">
        <f t="shared" si="1440"/>
        <v>0</v>
      </c>
      <c r="AQ1247" s="174">
        <f t="shared" si="1440"/>
        <v>0</v>
      </c>
      <c r="AR1247" s="174">
        <f t="shared" si="1440"/>
        <v>0.1</v>
      </c>
      <c r="AS1247" s="174">
        <f t="shared" si="1440"/>
        <v>0.133333333333333</v>
      </c>
      <c r="AT1247" s="174">
        <f t="shared" si="1440"/>
        <v>0</v>
      </c>
      <c r="AU1247" s="174">
        <f t="shared" si="1440"/>
        <v>0</v>
      </c>
      <c r="AV1247" s="175">
        <f t="shared" si="1415"/>
        <v>0.999999999999999</v>
      </c>
      <c r="AW1247" s="176" t="e">
        <f>#REF!/1000</f>
        <v>#REF!</v>
      </c>
      <c r="AX1247" s="176" t="e">
        <f>#REF!/1000</f>
        <v>#REF!</v>
      </c>
      <c r="AY1247" s="176" t="e">
        <f>#REF!/1000</f>
        <v>#REF!</v>
      </c>
      <c r="AZ1247" s="176" t="e">
        <f>#REF!/1000</f>
        <v>#REF!</v>
      </c>
      <c r="BA1247" s="176" t="e">
        <f>#REF!/1000</f>
        <v>#REF!</v>
      </c>
      <c r="BB1247" s="176" t="e">
        <f>#REF!/1000</f>
        <v>#REF!</v>
      </c>
      <c r="BC1247" s="176" t="e">
        <f>#REF!/1000</f>
        <v>#REF!</v>
      </c>
      <c r="BD1247" s="176" t="e">
        <f>#REF!/1000</f>
        <v>#REF!</v>
      </c>
      <c r="BE1247" s="177" t="e">
        <f>#REF!/1000</f>
        <v>#REF!</v>
      </c>
      <c r="BF1247" s="177" t="e">
        <f>#REF!/1000</f>
        <v>#REF!</v>
      </c>
      <c r="BG1247" s="178" t="e">
        <f t="shared" si="1416"/>
        <v>#REF!</v>
      </c>
    </row>
    <row r="1248" ht="16" customHeight="1" spans="1:59">
      <c r="A1248" s="22">
        <v>1242</v>
      </c>
      <c r="B1248" s="39" t="s">
        <v>7079</v>
      </c>
      <c r="C1248" s="68" t="s">
        <v>7080</v>
      </c>
      <c r="D1248" s="22">
        <v>194</v>
      </c>
      <c r="E1248" s="22">
        <v>1</v>
      </c>
      <c r="F1248" s="144">
        <v>84409</v>
      </c>
      <c r="G1248" s="144" t="s">
        <v>3688</v>
      </c>
      <c r="H1248" s="144" t="s">
        <v>5312</v>
      </c>
      <c r="I1248" s="144" t="s">
        <v>5317</v>
      </c>
      <c r="J1248" s="144" t="s">
        <v>5314</v>
      </c>
      <c r="K1248" s="144">
        <f t="shared" si="1406"/>
        <v>3</v>
      </c>
      <c r="L1248" s="157">
        <v>3</v>
      </c>
      <c r="M1248" s="171">
        <v>0.04</v>
      </c>
      <c r="N1248" s="171">
        <v>0.15</v>
      </c>
      <c r="O1248" s="171">
        <v>0.45</v>
      </c>
      <c r="P1248" s="171">
        <v>0.02</v>
      </c>
      <c r="Q1248" s="171"/>
      <c r="R1248" s="171">
        <v>0.01</v>
      </c>
      <c r="S1248" s="171">
        <v>0.25</v>
      </c>
      <c r="T1248" s="171">
        <v>0.08</v>
      </c>
      <c r="U1248" s="171"/>
      <c r="V1248" s="171"/>
      <c r="W1248" s="22">
        <v>1</v>
      </c>
      <c r="X1248" s="29">
        <v>5067.06</v>
      </c>
      <c r="Y1248" s="29">
        <v>5067.06</v>
      </c>
      <c r="Z1248" s="36">
        <v>1812.76</v>
      </c>
      <c r="AA1248" s="36">
        <f t="shared" si="1407"/>
        <v>1</v>
      </c>
      <c r="AB1248" s="29"/>
      <c r="AC1248" s="29" t="e">
        <f t="shared" si="1408"/>
        <v>#REF!</v>
      </c>
      <c r="AD1248" s="29" t="e">
        <f t="shared" si="1409"/>
        <v>#REF!</v>
      </c>
      <c r="AE1248" s="172" t="e">
        <f t="shared" si="1410"/>
        <v>#REF!</v>
      </c>
      <c r="AF1248" s="28"/>
      <c r="AG1248" s="24">
        <v>3</v>
      </c>
      <c r="AH1248" s="173">
        <f t="shared" si="1411"/>
        <v>1</v>
      </c>
      <c r="AI1248" s="173"/>
      <c r="AJ1248" s="173">
        <f t="shared" si="1412"/>
        <v>2</v>
      </c>
      <c r="AK1248" s="134">
        <f t="shared" si="1413"/>
        <v>3</v>
      </c>
      <c r="AL1248" s="174">
        <f t="shared" ref="AL1248:AU1248" si="1441">M1248</f>
        <v>0.04</v>
      </c>
      <c r="AM1248" s="174">
        <f t="shared" si="1441"/>
        <v>0.15</v>
      </c>
      <c r="AN1248" s="174">
        <f t="shared" si="1441"/>
        <v>0.45</v>
      </c>
      <c r="AO1248" s="174">
        <f t="shared" si="1441"/>
        <v>0.02</v>
      </c>
      <c r="AP1248" s="174">
        <f t="shared" si="1441"/>
        <v>0</v>
      </c>
      <c r="AQ1248" s="174">
        <f t="shared" si="1441"/>
        <v>0.01</v>
      </c>
      <c r="AR1248" s="174">
        <f t="shared" si="1441"/>
        <v>0.25</v>
      </c>
      <c r="AS1248" s="174">
        <f t="shared" si="1441"/>
        <v>0.08</v>
      </c>
      <c r="AT1248" s="174">
        <f t="shared" si="1441"/>
        <v>0</v>
      </c>
      <c r="AU1248" s="174">
        <f t="shared" si="1441"/>
        <v>0</v>
      </c>
      <c r="AV1248" s="175">
        <f t="shared" si="1415"/>
        <v>1</v>
      </c>
      <c r="AW1248" s="176" t="e">
        <f>#REF!/1000</f>
        <v>#REF!</v>
      </c>
      <c r="AX1248" s="176" t="e">
        <f>#REF!/1000</f>
        <v>#REF!</v>
      </c>
      <c r="AY1248" s="176" t="e">
        <f>#REF!/1000</f>
        <v>#REF!</v>
      </c>
      <c r="AZ1248" s="176" t="e">
        <f>#REF!/1000</f>
        <v>#REF!</v>
      </c>
      <c r="BA1248" s="176" t="e">
        <f>#REF!/1000</f>
        <v>#REF!</v>
      </c>
      <c r="BB1248" s="176" t="e">
        <f>#REF!/1000</f>
        <v>#REF!</v>
      </c>
      <c r="BC1248" s="176" t="e">
        <f>#REF!/1000</f>
        <v>#REF!</v>
      </c>
      <c r="BD1248" s="176" t="e">
        <f>#REF!/1000</f>
        <v>#REF!</v>
      </c>
      <c r="BE1248" s="177" t="e">
        <f>#REF!/1000</f>
        <v>#REF!</v>
      </c>
      <c r="BF1248" s="177" t="e">
        <f>#REF!/1000</f>
        <v>#REF!</v>
      </c>
      <c r="BG1248" s="178" t="e">
        <f t="shared" si="1416"/>
        <v>#REF!</v>
      </c>
    </row>
    <row r="1249" ht="16" customHeight="1" spans="1:59">
      <c r="A1249" s="22">
        <v>1243</v>
      </c>
      <c r="B1249" s="39" t="s">
        <v>7081</v>
      </c>
      <c r="C1249" s="68" t="s">
        <v>7082</v>
      </c>
      <c r="D1249" s="22">
        <v>194</v>
      </c>
      <c r="E1249" s="22">
        <v>2</v>
      </c>
      <c r="F1249" s="144">
        <v>84377</v>
      </c>
      <c r="G1249" s="144" t="s">
        <v>3688</v>
      </c>
      <c r="H1249" s="144" t="s">
        <v>5312</v>
      </c>
      <c r="I1249" s="144" t="s">
        <v>5317</v>
      </c>
      <c r="J1249" s="144" t="s">
        <v>5314</v>
      </c>
      <c r="K1249" s="144">
        <f t="shared" si="1406"/>
        <v>1</v>
      </c>
      <c r="L1249" s="157">
        <v>2</v>
      </c>
      <c r="M1249" s="171">
        <v>0.493333333333333</v>
      </c>
      <c r="N1249" s="171">
        <v>0.0533333333333333</v>
      </c>
      <c r="O1249" s="171"/>
      <c r="P1249" s="171">
        <v>0.22</v>
      </c>
      <c r="Q1249" s="171"/>
      <c r="R1249" s="171"/>
      <c r="S1249" s="171">
        <v>0.1</v>
      </c>
      <c r="T1249" s="171">
        <v>0.133333333333333</v>
      </c>
      <c r="U1249" s="171"/>
      <c r="V1249" s="171"/>
      <c r="W1249" s="22">
        <v>2</v>
      </c>
      <c r="X1249" s="29">
        <v>5027.9</v>
      </c>
      <c r="Y1249" s="29">
        <v>10055.8</v>
      </c>
      <c r="Z1249" s="36">
        <v>3138.22</v>
      </c>
      <c r="AA1249" s="36">
        <f t="shared" si="1407"/>
        <v>2</v>
      </c>
      <c r="AB1249" s="29"/>
      <c r="AC1249" s="29" t="e">
        <f t="shared" si="1408"/>
        <v>#REF!</v>
      </c>
      <c r="AD1249" s="29" t="e">
        <f t="shared" si="1409"/>
        <v>#REF!</v>
      </c>
      <c r="AE1249" s="172" t="e">
        <f t="shared" si="1410"/>
        <v>#REF!</v>
      </c>
      <c r="AF1249" s="28"/>
      <c r="AG1249" s="24">
        <v>1.5</v>
      </c>
      <c r="AH1249" s="173">
        <f t="shared" si="1411"/>
        <v>0.999999999999999</v>
      </c>
      <c r="AI1249" s="173"/>
      <c r="AJ1249" s="173">
        <f t="shared" si="1412"/>
        <v>0.500000000000001</v>
      </c>
      <c r="AK1249" s="134">
        <f t="shared" si="1413"/>
        <v>1</v>
      </c>
      <c r="AL1249" s="174">
        <f t="shared" ref="AL1249:AU1249" si="1442">M1249</f>
        <v>0.493333333333333</v>
      </c>
      <c r="AM1249" s="174">
        <f t="shared" si="1442"/>
        <v>0.0533333333333333</v>
      </c>
      <c r="AN1249" s="174">
        <f t="shared" si="1442"/>
        <v>0</v>
      </c>
      <c r="AO1249" s="174">
        <f t="shared" si="1442"/>
        <v>0.22</v>
      </c>
      <c r="AP1249" s="174">
        <f t="shared" si="1442"/>
        <v>0</v>
      </c>
      <c r="AQ1249" s="174">
        <f t="shared" si="1442"/>
        <v>0</v>
      </c>
      <c r="AR1249" s="174">
        <f t="shared" si="1442"/>
        <v>0.1</v>
      </c>
      <c r="AS1249" s="174">
        <f t="shared" si="1442"/>
        <v>0.133333333333333</v>
      </c>
      <c r="AT1249" s="174">
        <f t="shared" si="1442"/>
        <v>0</v>
      </c>
      <c r="AU1249" s="174">
        <f t="shared" si="1442"/>
        <v>0</v>
      </c>
      <c r="AV1249" s="175">
        <f t="shared" si="1415"/>
        <v>0.999999999999999</v>
      </c>
      <c r="AW1249" s="176" t="e">
        <f>#REF!/1000</f>
        <v>#REF!</v>
      </c>
      <c r="AX1249" s="176" t="e">
        <f>#REF!/1000</f>
        <v>#REF!</v>
      </c>
      <c r="AY1249" s="176" t="e">
        <f>#REF!/1000</f>
        <v>#REF!</v>
      </c>
      <c r="AZ1249" s="176" t="e">
        <f>#REF!/1000</f>
        <v>#REF!</v>
      </c>
      <c r="BA1249" s="176" t="e">
        <f>#REF!/1000</f>
        <v>#REF!</v>
      </c>
      <c r="BB1249" s="176" t="e">
        <f>#REF!/1000</f>
        <v>#REF!</v>
      </c>
      <c r="BC1249" s="176" t="e">
        <f>#REF!/1000</f>
        <v>#REF!</v>
      </c>
      <c r="BD1249" s="176" t="e">
        <f>#REF!/1000</f>
        <v>#REF!</v>
      </c>
      <c r="BE1249" s="177" t="e">
        <f>#REF!/1000</f>
        <v>#REF!</v>
      </c>
      <c r="BF1249" s="177" t="e">
        <f>#REF!/1000</f>
        <v>#REF!</v>
      </c>
      <c r="BG1249" s="178" t="e">
        <f t="shared" si="1416"/>
        <v>#REF!</v>
      </c>
    </row>
    <row r="1250" ht="16" customHeight="1" spans="1:59">
      <c r="A1250" s="22">
        <v>1244</v>
      </c>
      <c r="B1250" s="39" t="s">
        <v>7083</v>
      </c>
      <c r="C1250" s="68" t="s">
        <v>7084</v>
      </c>
      <c r="D1250" s="22">
        <v>194</v>
      </c>
      <c r="E1250" s="22">
        <v>2</v>
      </c>
      <c r="F1250" s="144">
        <v>84372</v>
      </c>
      <c r="G1250" s="144" t="s">
        <v>3688</v>
      </c>
      <c r="H1250" s="144" t="s">
        <v>3699</v>
      </c>
      <c r="I1250" s="144" t="s">
        <v>5317</v>
      </c>
      <c r="J1250" s="144" t="s">
        <v>5314</v>
      </c>
      <c r="K1250" s="144">
        <f t="shared" si="1406"/>
        <v>0.5</v>
      </c>
      <c r="L1250" s="157">
        <v>1</v>
      </c>
      <c r="M1250" s="171">
        <v>0.5</v>
      </c>
      <c r="N1250" s="171">
        <v>0.05</v>
      </c>
      <c r="O1250" s="171"/>
      <c r="P1250" s="171">
        <v>0.22</v>
      </c>
      <c r="Q1250" s="171"/>
      <c r="R1250" s="171"/>
      <c r="S1250" s="171">
        <v>0.1</v>
      </c>
      <c r="T1250" s="171">
        <v>0.13</v>
      </c>
      <c r="U1250" s="171"/>
      <c r="V1250" s="171"/>
      <c r="W1250" s="22">
        <v>2</v>
      </c>
      <c r="X1250" s="29">
        <v>4511.725</v>
      </c>
      <c r="Y1250" s="29">
        <v>9023.45</v>
      </c>
      <c r="Z1250" s="36">
        <v>2826.34</v>
      </c>
      <c r="AA1250" s="36">
        <f t="shared" si="1407"/>
        <v>2</v>
      </c>
      <c r="AB1250" s="29"/>
      <c r="AC1250" s="29" t="e">
        <f t="shared" si="1408"/>
        <v>#REF!</v>
      </c>
      <c r="AD1250" s="29" t="e">
        <f t="shared" si="1409"/>
        <v>#REF!</v>
      </c>
      <c r="AE1250" s="172" t="e">
        <f t="shared" si="1410"/>
        <v>#REF!</v>
      </c>
      <c r="AF1250" s="28"/>
      <c r="AG1250" s="24">
        <v>1</v>
      </c>
      <c r="AH1250" s="173">
        <f t="shared" si="1411"/>
        <v>1</v>
      </c>
      <c r="AI1250" s="173">
        <v>1</v>
      </c>
      <c r="AJ1250" s="173">
        <f t="shared" si="1412"/>
        <v>0</v>
      </c>
      <c r="AK1250" s="134">
        <f t="shared" si="1413"/>
        <v>0.5</v>
      </c>
      <c r="AL1250" s="174">
        <f t="shared" ref="AL1250:AU1250" si="1443">M1250</f>
        <v>0.5</v>
      </c>
      <c r="AM1250" s="174">
        <f t="shared" si="1443"/>
        <v>0.05</v>
      </c>
      <c r="AN1250" s="174">
        <f t="shared" si="1443"/>
        <v>0</v>
      </c>
      <c r="AO1250" s="174">
        <f t="shared" si="1443"/>
        <v>0.22</v>
      </c>
      <c r="AP1250" s="174">
        <f t="shared" si="1443"/>
        <v>0</v>
      </c>
      <c r="AQ1250" s="174">
        <f t="shared" si="1443"/>
        <v>0</v>
      </c>
      <c r="AR1250" s="174">
        <f t="shared" si="1443"/>
        <v>0.1</v>
      </c>
      <c r="AS1250" s="174">
        <f t="shared" si="1443"/>
        <v>0.13</v>
      </c>
      <c r="AT1250" s="174">
        <f t="shared" si="1443"/>
        <v>0</v>
      </c>
      <c r="AU1250" s="174">
        <f t="shared" si="1443"/>
        <v>0</v>
      </c>
      <c r="AV1250" s="175">
        <f t="shared" si="1415"/>
        <v>1</v>
      </c>
      <c r="AW1250" s="176" t="e">
        <f>#REF!/1000</f>
        <v>#REF!</v>
      </c>
      <c r="AX1250" s="176" t="e">
        <f>#REF!/1000</f>
        <v>#REF!</v>
      </c>
      <c r="AY1250" s="176" t="e">
        <f>#REF!/1000</f>
        <v>#REF!</v>
      </c>
      <c r="AZ1250" s="176" t="e">
        <f>#REF!/1000</f>
        <v>#REF!</v>
      </c>
      <c r="BA1250" s="176" t="e">
        <f>#REF!/1000</f>
        <v>#REF!</v>
      </c>
      <c r="BB1250" s="176" t="e">
        <f>#REF!/1000</f>
        <v>#REF!</v>
      </c>
      <c r="BC1250" s="176" t="e">
        <f>#REF!/1000</f>
        <v>#REF!</v>
      </c>
      <c r="BD1250" s="176" t="e">
        <f>#REF!/1000</f>
        <v>#REF!</v>
      </c>
      <c r="BE1250" s="177" t="e">
        <f>#REF!/1000</f>
        <v>#REF!</v>
      </c>
      <c r="BF1250" s="177" t="e">
        <f>#REF!/1000</f>
        <v>#REF!</v>
      </c>
      <c r="BG1250" s="178" t="e">
        <f t="shared" si="1416"/>
        <v>#REF!</v>
      </c>
    </row>
    <row r="1251" ht="16" customHeight="1" spans="1:59">
      <c r="A1251" s="22">
        <v>1245</v>
      </c>
      <c r="B1251" s="39" t="s">
        <v>7085</v>
      </c>
      <c r="C1251" s="68" t="s">
        <v>7086</v>
      </c>
      <c r="D1251" s="22">
        <v>194</v>
      </c>
      <c r="E1251" s="22">
        <v>2</v>
      </c>
      <c r="F1251" s="144">
        <v>84368</v>
      </c>
      <c r="G1251" s="144" t="s">
        <v>3688</v>
      </c>
      <c r="H1251" s="144" t="s">
        <v>3699</v>
      </c>
      <c r="I1251" s="144" t="s">
        <v>5317</v>
      </c>
      <c r="J1251" s="144" t="s">
        <v>5314</v>
      </c>
      <c r="K1251" s="144">
        <f t="shared" si="1406"/>
        <v>0.2</v>
      </c>
      <c r="L1251" s="157">
        <v>0.4</v>
      </c>
      <c r="M1251" s="171">
        <v>0.5</v>
      </c>
      <c r="N1251" s="171">
        <v>0.05</v>
      </c>
      <c r="O1251" s="171"/>
      <c r="P1251" s="171">
        <v>0.2</v>
      </c>
      <c r="Q1251" s="171"/>
      <c r="R1251" s="171"/>
      <c r="S1251" s="171">
        <v>0.1</v>
      </c>
      <c r="T1251" s="171">
        <v>0.15</v>
      </c>
      <c r="U1251" s="171"/>
      <c r="V1251" s="171"/>
      <c r="W1251" s="22">
        <v>2</v>
      </c>
      <c r="X1251" s="29">
        <v>4308.36</v>
      </c>
      <c r="Y1251" s="29">
        <v>8616.72</v>
      </c>
      <c r="Z1251" s="36">
        <v>2709.4</v>
      </c>
      <c r="AA1251" s="36">
        <f t="shared" si="1407"/>
        <v>2</v>
      </c>
      <c r="AB1251" s="29"/>
      <c r="AC1251" s="29" t="e">
        <f t="shared" si="1408"/>
        <v>#REF!</v>
      </c>
      <c r="AD1251" s="29" t="e">
        <f t="shared" si="1409"/>
        <v>#REF!</v>
      </c>
      <c r="AE1251" s="172" t="e">
        <f t="shared" si="1410"/>
        <v>#REF!</v>
      </c>
      <c r="AF1251" s="28"/>
      <c r="AG1251" s="24">
        <v>0.2</v>
      </c>
      <c r="AH1251" s="173">
        <f t="shared" si="1411"/>
        <v>1</v>
      </c>
      <c r="AI1251" s="173"/>
      <c r="AJ1251" s="173">
        <f t="shared" si="1412"/>
        <v>-0.8</v>
      </c>
      <c r="AK1251" s="134">
        <f t="shared" si="1413"/>
        <v>0.2</v>
      </c>
      <c r="AL1251" s="174">
        <f t="shared" ref="AL1251:AU1251" si="1444">M1251</f>
        <v>0.5</v>
      </c>
      <c r="AM1251" s="174">
        <f t="shared" si="1444"/>
        <v>0.05</v>
      </c>
      <c r="AN1251" s="174">
        <f t="shared" si="1444"/>
        <v>0</v>
      </c>
      <c r="AO1251" s="174">
        <f t="shared" si="1444"/>
        <v>0.2</v>
      </c>
      <c r="AP1251" s="174">
        <f t="shared" si="1444"/>
        <v>0</v>
      </c>
      <c r="AQ1251" s="174">
        <f t="shared" si="1444"/>
        <v>0</v>
      </c>
      <c r="AR1251" s="174">
        <f t="shared" si="1444"/>
        <v>0.1</v>
      </c>
      <c r="AS1251" s="174">
        <f t="shared" si="1444"/>
        <v>0.15</v>
      </c>
      <c r="AT1251" s="174">
        <f t="shared" si="1444"/>
        <v>0</v>
      </c>
      <c r="AU1251" s="174">
        <f t="shared" si="1444"/>
        <v>0</v>
      </c>
      <c r="AV1251" s="175">
        <f t="shared" si="1415"/>
        <v>1</v>
      </c>
      <c r="AW1251" s="176" t="e">
        <f>#REF!/1000</f>
        <v>#REF!</v>
      </c>
      <c r="AX1251" s="176" t="e">
        <f>#REF!/1000</f>
        <v>#REF!</v>
      </c>
      <c r="AY1251" s="176" t="e">
        <f>#REF!/1000</f>
        <v>#REF!</v>
      </c>
      <c r="AZ1251" s="176" t="e">
        <f>#REF!/1000</f>
        <v>#REF!</v>
      </c>
      <c r="BA1251" s="176" t="e">
        <f>#REF!/1000</f>
        <v>#REF!</v>
      </c>
      <c r="BB1251" s="176" t="e">
        <f>#REF!/1000</f>
        <v>#REF!</v>
      </c>
      <c r="BC1251" s="176" t="e">
        <f>#REF!/1000</f>
        <v>#REF!</v>
      </c>
      <c r="BD1251" s="176" t="e">
        <f>#REF!/1000</f>
        <v>#REF!</v>
      </c>
      <c r="BE1251" s="177" t="e">
        <f>#REF!/1000</f>
        <v>#REF!</v>
      </c>
      <c r="BF1251" s="177" t="e">
        <f>#REF!/1000</f>
        <v>#REF!</v>
      </c>
      <c r="BG1251" s="178" t="e">
        <f t="shared" si="1416"/>
        <v>#REF!</v>
      </c>
    </row>
    <row r="1252" ht="16" customHeight="1" spans="1:59">
      <c r="A1252" s="22">
        <v>1246</v>
      </c>
      <c r="B1252" s="39" t="s">
        <v>7087</v>
      </c>
      <c r="C1252" s="68" t="s">
        <v>7088</v>
      </c>
      <c r="D1252" s="22">
        <v>194</v>
      </c>
      <c r="E1252" s="22">
        <v>2</v>
      </c>
      <c r="F1252" s="144">
        <v>84367</v>
      </c>
      <c r="G1252" s="144" t="s">
        <v>3688</v>
      </c>
      <c r="H1252" s="144" t="s">
        <v>3699</v>
      </c>
      <c r="I1252" s="144" t="s">
        <v>5317</v>
      </c>
      <c r="J1252" s="144" t="s">
        <v>5314</v>
      </c>
      <c r="K1252" s="144">
        <f t="shared" si="1406"/>
        <v>0.2</v>
      </c>
      <c r="L1252" s="157">
        <v>0.4</v>
      </c>
      <c r="M1252" s="171">
        <v>0.5</v>
      </c>
      <c r="N1252" s="171">
        <v>0.05</v>
      </c>
      <c r="O1252" s="171"/>
      <c r="P1252" s="171">
        <v>0.2</v>
      </c>
      <c r="Q1252" s="171"/>
      <c r="R1252" s="171"/>
      <c r="S1252" s="171">
        <v>0.1</v>
      </c>
      <c r="T1252" s="171">
        <v>0.15</v>
      </c>
      <c r="U1252" s="171"/>
      <c r="V1252" s="171"/>
      <c r="W1252" s="22">
        <v>2</v>
      </c>
      <c r="X1252" s="29">
        <v>4277.325</v>
      </c>
      <c r="Y1252" s="29">
        <v>8554.65</v>
      </c>
      <c r="Z1252" s="36">
        <v>2689.9</v>
      </c>
      <c r="AA1252" s="36">
        <f t="shared" si="1407"/>
        <v>2</v>
      </c>
      <c r="AB1252" s="29"/>
      <c r="AC1252" s="29" t="e">
        <f t="shared" si="1408"/>
        <v>#REF!</v>
      </c>
      <c r="AD1252" s="29" t="e">
        <f t="shared" si="1409"/>
        <v>#REF!</v>
      </c>
      <c r="AE1252" s="172" t="e">
        <f t="shared" si="1410"/>
        <v>#REF!</v>
      </c>
      <c r="AF1252" s="28"/>
      <c r="AG1252" s="24">
        <v>0.2</v>
      </c>
      <c r="AH1252" s="173">
        <f t="shared" si="1411"/>
        <v>1</v>
      </c>
      <c r="AI1252" s="173"/>
      <c r="AJ1252" s="173">
        <f t="shared" si="1412"/>
        <v>-0.8</v>
      </c>
      <c r="AK1252" s="134">
        <f t="shared" si="1413"/>
        <v>0.2</v>
      </c>
      <c r="AL1252" s="174">
        <f t="shared" ref="AL1252:AU1252" si="1445">M1252</f>
        <v>0.5</v>
      </c>
      <c r="AM1252" s="174">
        <f t="shared" si="1445"/>
        <v>0.05</v>
      </c>
      <c r="AN1252" s="174">
        <f t="shared" si="1445"/>
        <v>0</v>
      </c>
      <c r="AO1252" s="174">
        <f t="shared" si="1445"/>
        <v>0.2</v>
      </c>
      <c r="AP1252" s="174">
        <f t="shared" si="1445"/>
        <v>0</v>
      </c>
      <c r="AQ1252" s="174">
        <f t="shared" si="1445"/>
        <v>0</v>
      </c>
      <c r="AR1252" s="174">
        <f t="shared" si="1445"/>
        <v>0.1</v>
      </c>
      <c r="AS1252" s="174">
        <f t="shared" si="1445"/>
        <v>0.15</v>
      </c>
      <c r="AT1252" s="174">
        <f t="shared" si="1445"/>
        <v>0</v>
      </c>
      <c r="AU1252" s="174">
        <f t="shared" si="1445"/>
        <v>0</v>
      </c>
      <c r="AV1252" s="175">
        <f t="shared" si="1415"/>
        <v>1</v>
      </c>
      <c r="AW1252" s="176" t="e">
        <f>#REF!/1000</f>
        <v>#REF!</v>
      </c>
      <c r="AX1252" s="176" t="e">
        <f>#REF!/1000</f>
        <v>#REF!</v>
      </c>
      <c r="AY1252" s="176" t="e">
        <f>#REF!/1000</f>
        <v>#REF!</v>
      </c>
      <c r="AZ1252" s="176" t="e">
        <f>#REF!/1000</f>
        <v>#REF!</v>
      </c>
      <c r="BA1252" s="176" t="e">
        <f>#REF!/1000</f>
        <v>#REF!</v>
      </c>
      <c r="BB1252" s="176" t="e">
        <f>#REF!/1000</f>
        <v>#REF!</v>
      </c>
      <c r="BC1252" s="176" t="e">
        <f>#REF!/1000</f>
        <v>#REF!</v>
      </c>
      <c r="BD1252" s="176" t="e">
        <f>#REF!/1000</f>
        <v>#REF!</v>
      </c>
      <c r="BE1252" s="177" t="e">
        <f>#REF!/1000</f>
        <v>#REF!</v>
      </c>
      <c r="BF1252" s="177" t="e">
        <f>#REF!/1000</f>
        <v>#REF!</v>
      </c>
      <c r="BG1252" s="178" t="e">
        <f t="shared" si="1416"/>
        <v>#REF!</v>
      </c>
    </row>
    <row r="1253" ht="16" customHeight="1" spans="1:59">
      <c r="A1253" s="22">
        <v>1247</v>
      </c>
      <c r="B1253" s="39" t="s">
        <v>7089</v>
      </c>
      <c r="C1253" s="68" t="s">
        <v>7090</v>
      </c>
      <c r="D1253" s="22">
        <v>194</v>
      </c>
      <c r="E1253" s="22">
        <v>2</v>
      </c>
      <c r="F1253" s="144">
        <v>84219</v>
      </c>
      <c r="G1253" s="144" t="s">
        <v>3688</v>
      </c>
      <c r="H1253" s="144" t="s">
        <v>3699</v>
      </c>
      <c r="I1253" s="144" t="s">
        <v>5317</v>
      </c>
      <c r="J1253" s="144" t="s">
        <v>5314</v>
      </c>
      <c r="K1253" s="144">
        <f t="shared" si="1406"/>
        <v>0.55</v>
      </c>
      <c r="L1253" s="157">
        <v>1.1</v>
      </c>
      <c r="M1253" s="171"/>
      <c r="N1253" s="171">
        <v>0.85</v>
      </c>
      <c r="O1253" s="171">
        <v>0.05</v>
      </c>
      <c r="P1253" s="171"/>
      <c r="Q1253" s="171"/>
      <c r="R1253" s="171">
        <v>0.1</v>
      </c>
      <c r="S1253" s="171"/>
      <c r="T1253" s="171"/>
      <c r="U1253" s="171"/>
      <c r="V1253" s="171"/>
      <c r="W1253" s="22">
        <v>2</v>
      </c>
      <c r="X1253" s="29">
        <v>4024.345</v>
      </c>
      <c r="Y1253" s="29">
        <v>8048.69</v>
      </c>
      <c r="Z1253" s="36">
        <v>2553.46</v>
      </c>
      <c r="AA1253" s="36">
        <f t="shared" si="1407"/>
        <v>2</v>
      </c>
      <c r="AB1253" s="29"/>
      <c r="AC1253" s="29" t="e">
        <f t="shared" si="1408"/>
        <v>#REF!</v>
      </c>
      <c r="AD1253" s="29" t="e">
        <f t="shared" si="1409"/>
        <v>#REF!</v>
      </c>
      <c r="AE1253" s="172" t="e">
        <f t="shared" si="1410"/>
        <v>#REF!</v>
      </c>
      <c r="AF1253" s="28"/>
      <c r="AG1253" s="24">
        <v>5</v>
      </c>
      <c r="AH1253" s="173">
        <f t="shared" si="1411"/>
        <v>1</v>
      </c>
      <c r="AI1253" s="173"/>
      <c r="AJ1253" s="173">
        <f t="shared" si="1412"/>
        <v>4</v>
      </c>
      <c r="AK1253" s="134">
        <f t="shared" si="1413"/>
        <v>0.55</v>
      </c>
      <c r="AL1253" s="174">
        <f t="shared" ref="AL1253:AU1253" si="1446">M1253</f>
        <v>0</v>
      </c>
      <c r="AM1253" s="174">
        <f t="shared" si="1446"/>
        <v>0.85</v>
      </c>
      <c r="AN1253" s="174">
        <f t="shared" si="1446"/>
        <v>0.05</v>
      </c>
      <c r="AO1253" s="174">
        <f t="shared" si="1446"/>
        <v>0</v>
      </c>
      <c r="AP1253" s="174">
        <f t="shared" si="1446"/>
        <v>0</v>
      </c>
      <c r="AQ1253" s="174">
        <f t="shared" si="1446"/>
        <v>0.1</v>
      </c>
      <c r="AR1253" s="174">
        <f t="shared" si="1446"/>
        <v>0</v>
      </c>
      <c r="AS1253" s="174">
        <f t="shared" si="1446"/>
        <v>0</v>
      </c>
      <c r="AT1253" s="174">
        <f t="shared" si="1446"/>
        <v>0</v>
      </c>
      <c r="AU1253" s="174">
        <f t="shared" si="1446"/>
        <v>0</v>
      </c>
      <c r="AV1253" s="175">
        <f t="shared" si="1415"/>
        <v>1</v>
      </c>
      <c r="AW1253" s="176" t="e">
        <f>#REF!/1000</f>
        <v>#REF!</v>
      </c>
      <c r="AX1253" s="176" t="e">
        <f>#REF!/1000</f>
        <v>#REF!</v>
      </c>
      <c r="AY1253" s="176" t="e">
        <f>#REF!/1000</f>
        <v>#REF!</v>
      </c>
      <c r="AZ1253" s="176" t="e">
        <f>#REF!/1000</f>
        <v>#REF!</v>
      </c>
      <c r="BA1253" s="176" t="e">
        <f>#REF!/1000</f>
        <v>#REF!</v>
      </c>
      <c r="BB1253" s="176" t="e">
        <f>#REF!/1000</f>
        <v>#REF!</v>
      </c>
      <c r="BC1253" s="176" t="e">
        <f>#REF!/1000</f>
        <v>#REF!</v>
      </c>
      <c r="BD1253" s="176" t="e">
        <f>#REF!/1000</f>
        <v>#REF!</v>
      </c>
      <c r="BE1253" s="177" t="e">
        <f>#REF!/1000</f>
        <v>#REF!</v>
      </c>
      <c r="BF1253" s="177" t="e">
        <f>#REF!/1000</f>
        <v>#REF!</v>
      </c>
      <c r="BG1253" s="178" t="e">
        <f t="shared" si="1416"/>
        <v>#REF!</v>
      </c>
    </row>
    <row r="1254" ht="16" customHeight="1" spans="1:59">
      <c r="A1254" s="22">
        <v>1248</v>
      </c>
      <c r="B1254" s="39" t="s">
        <v>7091</v>
      </c>
      <c r="C1254" s="68" t="s">
        <v>7092</v>
      </c>
      <c r="D1254" s="22">
        <v>123</v>
      </c>
      <c r="E1254" s="22">
        <v>1</v>
      </c>
      <c r="F1254" s="144">
        <v>84365</v>
      </c>
      <c r="G1254" s="144" t="s">
        <v>3688</v>
      </c>
      <c r="H1254" s="144" t="s">
        <v>5312</v>
      </c>
      <c r="I1254" s="144" t="s">
        <v>5317</v>
      </c>
      <c r="J1254" s="144" t="s">
        <v>5314</v>
      </c>
      <c r="K1254" s="144">
        <f t="shared" si="1406"/>
        <v>0.2</v>
      </c>
      <c r="L1254" s="157">
        <v>0.2</v>
      </c>
      <c r="M1254" s="171">
        <v>0.5</v>
      </c>
      <c r="N1254" s="171">
        <v>0.05</v>
      </c>
      <c r="O1254" s="171"/>
      <c r="P1254" s="171">
        <v>0.2</v>
      </c>
      <c r="Q1254" s="171"/>
      <c r="R1254" s="171"/>
      <c r="S1254" s="171">
        <v>0.1</v>
      </c>
      <c r="T1254" s="171">
        <v>0.15</v>
      </c>
      <c r="U1254" s="171"/>
      <c r="V1254" s="171"/>
      <c r="W1254" s="22">
        <v>1</v>
      </c>
      <c r="X1254" s="29">
        <v>3839.21</v>
      </c>
      <c r="Y1254" s="29">
        <v>3839.21</v>
      </c>
      <c r="Z1254" s="36">
        <v>1169.52</v>
      </c>
      <c r="AA1254" s="36">
        <f t="shared" si="1407"/>
        <v>1</v>
      </c>
      <c r="AB1254" s="29"/>
      <c r="AC1254" s="29" t="e">
        <f t="shared" si="1408"/>
        <v>#REF!</v>
      </c>
      <c r="AD1254" s="29" t="e">
        <f t="shared" si="1409"/>
        <v>#REF!</v>
      </c>
      <c r="AE1254" s="172" t="e">
        <f t="shared" si="1410"/>
        <v>#REF!</v>
      </c>
      <c r="AF1254" s="28"/>
      <c r="AG1254" s="24">
        <v>0.2</v>
      </c>
      <c r="AH1254" s="173">
        <f t="shared" si="1411"/>
        <v>1</v>
      </c>
      <c r="AI1254" s="173"/>
      <c r="AJ1254" s="173">
        <f t="shared" si="1412"/>
        <v>-0.8</v>
      </c>
      <c r="AK1254" s="134">
        <f t="shared" si="1413"/>
        <v>0.2</v>
      </c>
      <c r="AL1254" s="174">
        <f t="shared" ref="AL1254:AU1254" si="1447">M1254</f>
        <v>0.5</v>
      </c>
      <c r="AM1254" s="174">
        <f t="shared" si="1447"/>
        <v>0.05</v>
      </c>
      <c r="AN1254" s="174">
        <f t="shared" si="1447"/>
        <v>0</v>
      </c>
      <c r="AO1254" s="174">
        <f t="shared" si="1447"/>
        <v>0.2</v>
      </c>
      <c r="AP1254" s="174">
        <f t="shared" si="1447"/>
        <v>0</v>
      </c>
      <c r="AQ1254" s="174">
        <f t="shared" si="1447"/>
        <v>0</v>
      </c>
      <c r="AR1254" s="174">
        <f t="shared" si="1447"/>
        <v>0.1</v>
      </c>
      <c r="AS1254" s="174">
        <f t="shared" si="1447"/>
        <v>0.15</v>
      </c>
      <c r="AT1254" s="174">
        <f t="shared" si="1447"/>
        <v>0</v>
      </c>
      <c r="AU1254" s="174">
        <f t="shared" si="1447"/>
        <v>0</v>
      </c>
      <c r="AV1254" s="175">
        <f t="shared" si="1415"/>
        <v>1</v>
      </c>
      <c r="AW1254" s="176" t="e">
        <f>#REF!/1000</f>
        <v>#REF!</v>
      </c>
      <c r="AX1254" s="176" t="e">
        <f>#REF!/1000</f>
        <v>#REF!</v>
      </c>
      <c r="AY1254" s="176" t="e">
        <f>#REF!/1000</f>
        <v>#REF!</v>
      </c>
      <c r="AZ1254" s="176" t="e">
        <f>#REF!/1000</f>
        <v>#REF!</v>
      </c>
      <c r="BA1254" s="176" t="e">
        <f>#REF!/1000</f>
        <v>#REF!</v>
      </c>
      <c r="BB1254" s="176" t="e">
        <f>#REF!/1000</f>
        <v>#REF!</v>
      </c>
      <c r="BC1254" s="176" t="e">
        <f>#REF!/1000</f>
        <v>#REF!</v>
      </c>
      <c r="BD1254" s="176" t="e">
        <f>#REF!/1000</f>
        <v>#REF!</v>
      </c>
      <c r="BE1254" s="177" t="e">
        <f>#REF!/1000</f>
        <v>#REF!</v>
      </c>
      <c r="BF1254" s="177" t="e">
        <f>#REF!/1000</f>
        <v>#REF!</v>
      </c>
      <c r="BG1254" s="178" t="e">
        <f t="shared" si="1416"/>
        <v>#REF!</v>
      </c>
    </row>
    <row r="1255" ht="16" customHeight="1" spans="1:59">
      <c r="A1255" s="22">
        <v>1249</v>
      </c>
      <c r="B1255" s="39" t="s">
        <v>7093</v>
      </c>
      <c r="C1255" s="68" t="s">
        <v>7094</v>
      </c>
      <c r="D1255" s="22">
        <v>194</v>
      </c>
      <c r="E1255" s="22">
        <v>2</v>
      </c>
      <c r="F1255" s="144">
        <v>84358</v>
      </c>
      <c r="G1255" s="144" t="s">
        <v>3688</v>
      </c>
      <c r="H1255" s="144" t="s">
        <v>5312</v>
      </c>
      <c r="I1255" s="144" t="s">
        <v>5317</v>
      </c>
      <c r="J1255" s="144" t="s">
        <v>5314</v>
      </c>
      <c r="K1255" s="144">
        <f t="shared" si="1406"/>
        <v>0.5</v>
      </c>
      <c r="L1255" s="157">
        <v>1</v>
      </c>
      <c r="M1255" s="171">
        <v>0.5</v>
      </c>
      <c r="N1255" s="171">
        <v>0.05</v>
      </c>
      <c r="O1255" s="171"/>
      <c r="P1255" s="171">
        <v>0.2</v>
      </c>
      <c r="Q1255" s="171"/>
      <c r="R1255" s="171"/>
      <c r="S1255" s="171">
        <v>0.1</v>
      </c>
      <c r="T1255" s="171">
        <v>0.15</v>
      </c>
      <c r="U1255" s="171"/>
      <c r="V1255" s="171"/>
      <c r="W1255" s="22">
        <v>2</v>
      </c>
      <c r="X1255" s="29">
        <v>3629.295</v>
      </c>
      <c r="Y1255" s="29">
        <v>7258.59</v>
      </c>
      <c r="Z1255" s="36">
        <v>2124.64</v>
      </c>
      <c r="AA1255" s="36">
        <f t="shared" si="1407"/>
        <v>2</v>
      </c>
      <c r="AB1255" s="29"/>
      <c r="AC1255" s="29" t="e">
        <f t="shared" si="1408"/>
        <v>#REF!</v>
      </c>
      <c r="AD1255" s="29" t="e">
        <f t="shared" si="1409"/>
        <v>#REF!</v>
      </c>
      <c r="AE1255" s="172" t="e">
        <f t="shared" si="1410"/>
        <v>#REF!</v>
      </c>
      <c r="AF1255" s="28"/>
      <c r="AG1255" s="24">
        <v>0.2</v>
      </c>
      <c r="AH1255" s="173">
        <f t="shared" si="1411"/>
        <v>1</v>
      </c>
      <c r="AI1255" s="173"/>
      <c r="AJ1255" s="173">
        <f t="shared" si="1412"/>
        <v>-0.8</v>
      </c>
      <c r="AK1255" s="134">
        <f t="shared" si="1413"/>
        <v>0.5</v>
      </c>
      <c r="AL1255" s="174">
        <f t="shared" ref="AL1255:AU1255" si="1448">M1255</f>
        <v>0.5</v>
      </c>
      <c r="AM1255" s="174">
        <f t="shared" si="1448"/>
        <v>0.05</v>
      </c>
      <c r="AN1255" s="174">
        <f t="shared" si="1448"/>
        <v>0</v>
      </c>
      <c r="AO1255" s="174">
        <f t="shared" si="1448"/>
        <v>0.2</v>
      </c>
      <c r="AP1255" s="174">
        <f t="shared" si="1448"/>
        <v>0</v>
      </c>
      <c r="AQ1255" s="174">
        <f t="shared" si="1448"/>
        <v>0</v>
      </c>
      <c r="AR1255" s="174">
        <f t="shared" si="1448"/>
        <v>0.1</v>
      </c>
      <c r="AS1255" s="174">
        <f t="shared" si="1448"/>
        <v>0.15</v>
      </c>
      <c r="AT1255" s="174">
        <f t="shared" si="1448"/>
        <v>0</v>
      </c>
      <c r="AU1255" s="174">
        <f t="shared" si="1448"/>
        <v>0</v>
      </c>
      <c r="AV1255" s="175">
        <f t="shared" si="1415"/>
        <v>1</v>
      </c>
      <c r="AW1255" s="176" t="e">
        <f>#REF!/1000</f>
        <v>#REF!</v>
      </c>
      <c r="AX1255" s="176" t="e">
        <f>#REF!/1000</f>
        <v>#REF!</v>
      </c>
      <c r="AY1255" s="176" t="e">
        <f>#REF!/1000</f>
        <v>#REF!</v>
      </c>
      <c r="AZ1255" s="176" t="e">
        <f>#REF!/1000</f>
        <v>#REF!</v>
      </c>
      <c r="BA1255" s="176" t="e">
        <f>#REF!/1000</f>
        <v>#REF!</v>
      </c>
      <c r="BB1255" s="176" t="e">
        <f>#REF!/1000</f>
        <v>#REF!</v>
      </c>
      <c r="BC1255" s="176" t="e">
        <f>#REF!/1000</f>
        <v>#REF!</v>
      </c>
      <c r="BD1255" s="176" t="e">
        <f>#REF!/1000</f>
        <v>#REF!</v>
      </c>
      <c r="BE1255" s="177" t="e">
        <f>#REF!/1000</f>
        <v>#REF!</v>
      </c>
      <c r="BF1255" s="177" t="e">
        <f>#REF!/1000</f>
        <v>#REF!</v>
      </c>
      <c r="BG1255" s="178" t="e">
        <f t="shared" si="1416"/>
        <v>#REF!</v>
      </c>
    </row>
    <row r="1256" ht="16" customHeight="1" spans="1:59">
      <c r="A1256" s="22">
        <v>1250</v>
      </c>
      <c r="B1256" s="39" t="s">
        <v>7095</v>
      </c>
      <c r="C1256" s="68" t="s">
        <v>7096</v>
      </c>
      <c r="D1256" s="22">
        <v>123</v>
      </c>
      <c r="E1256" s="22">
        <v>1</v>
      </c>
      <c r="F1256" s="144">
        <v>83843</v>
      </c>
      <c r="G1256" s="144" t="s">
        <v>3688</v>
      </c>
      <c r="H1256" s="144" t="s">
        <v>3699</v>
      </c>
      <c r="I1256" s="144" t="s">
        <v>5317</v>
      </c>
      <c r="J1256" s="144" t="s">
        <v>5314</v>
      </c>
      <c r="K1256" s="144">
        <f t="shared" si="1406"/>
        <v>0.2</v>
      </c>
      <c r="L1256" s="157">
        <v>0.2</v>
      </c>
      <c r="M1256" s="171">
        <v>0.5</v>
      </c>
      <c r="N1256" s="171">
        <v>0.05</v>
      </c>
      <c r="O1256" s="171"/>
      <c r="P1256" s="171">
        <v>0.2</v>
      </c>
      <c r="Q1256" s="171"/>
      <c r="R1256" s="171"/>
      <c r="S1256" s="171">
        <v>0.1</v>
      </c>
      <c r="T1256" s="171">
        <v>0.15</v>
      </c>
      <c r="U1256" s="171"/>
      <c r="V1256" s="171"/>
      <c r="W1256" s="22">
        <v>1</v>
      </c>
      <c r="X1256" s="29">
        <v>3563.6</v>
      </c>
      <c r="Y1256" s="29">
        <v>3563.6</v>
      </c>
      <c r="Z1256" s="36">
        <v>1042.82</v>
      </c>
      <c r="AA1256" s="36">
        <f t="shared" si="1407"/>
        <v>1</v>
      </c>
      <c r="AB1256" s="29"/>
      <c r="AC1256" s="29" t="e">
        <f t="shared" si="1408"/>
        <v>#REF!</v>
      </c>
      <c r="AD1256" s="29" t="e">
        <f t="shared" si="1409"/>
        <v>#REF!</v>
      </c>
      <c r="AE1256" s="172" t="e">
        <f t="shared" si="1410"/>
        <v>#REF!</v>
      </c>
      <c r="AF1256" s="28"/>
      <c r="AG1256" s="24">
        <v>0.2</v>
      </c>
      <c r="AH1256" s="173">
        <f t="shared" si="1411"/>
        <v>1</v>
      </c>
      <c r="AI1256" s="173"/>
      <c r="AJ1256" s="173">
        <f t="shared" si="1412"/>
        <v>-0.8</v>
      </c>
      <c r="AK1256" s="134">
        <f t="shared" si="1413"/>
        <v>0.2</v>
      </c>
      <c r="AL1256" s="174">
        <f t="shared" ref="AL1256:AU1256" si="1449">M1256</f>
        <v>0.5</v>
      </c>
      <c r="AM1256" s="174">
        <f t="shared" si="1449"/>
        <v>0.05</v>
      </c>
      <c r="AN1256" s="174">
        <f t="shared" si="1449"/>
        <v>0</v>
      </c>
      <c r="AO1256" s="174">
        <f t="shared" si="1449"/>
        <v>0.2</v>
      </c>
      <c r="AP1256" s="174">
        <f t="shared" si="1449"/>
        <v>0</v>
      </c>
      <c r="AQ1256" s="174">
        <f t="shared" si="1449"/>
        <v>0</v>
      </c>
      <c r="AR1256" s="174">
        <f t="shared" si="1449"/>
        <v>0.1</v>
      </c>
      <c r="AS1256" s="174">
        <f t="shared" si="1449"/>
        <v>0.15</v>
      </c>
      <c r="AT1256" s="174">
        <f t="shared" si="1449"/>
        <v>0</v>
      </c>
      <c r="AU1256" s="174">
        <f t="shared" si="1449"/>
        <v>0</v>
      </c>
      <c r="AV1256" s="175">
        <f t="shared" si="1415"/>
        <v>1</v>
      </c>
      <c r="AW1256" s="176" t="e">
        <f>#REF!/1000</f>
        <v>#REF!</v>
      </c>
      <c r="AX1256" s="176" t="e">
        <f>#REF!/1000</f>
        <v>#REF!</v>
      </c>
      <c r="AY1256" s="176" t="e">
        <f>#REF!/1000</f>
        <v>#REF!</v>
      </c>
      <c r="AZ1256" s="176" t="e">
        <f>#REF!/1000</f>
        <v>#REF!</v>
      </c>
      <c r="BA1256" s="176" t="e">
        <f>#REF!/1000</f>
        <v>#REF!</v>
      </c>
      <c r="BB1256" s="176" t="e">
        <f>#REF!/1000</f>
        <v>#REF!</v>
      </c>
      <c r="BC1256" s="176" t="e">
        <f>#REF!/1000</f>
        <v>#REF!</v>
      </c>
      <c r="BD1256" s="176" t="e">
        <f>#REF!/1000</f>
        <v>#REF!</v>
      </c>
      <c r="BE1256" s="177" t="e">
        <f>#REF!/1000</f>
        <v>#REF!</v>
      </c>
      <c r="BF1256" s="177" t="e">
        <f>#REF!/1000</f>
        <v>#REF!</v>
      </c>
      <c r="BG1256" s="178" t="e">
        <f t="shared" si="1416"/>
        <v>#REF!</v>
      </c>
    </row>
    <row r="1257" ht="16" customHeight="1" spans="1:59">
      <c r="A1257" s="22">
        <v>1251</v>
      </c>
      <c r="B1257" s="39" t="s">
        <v>7097</v>
      </c>
      <c r="C1257" s="68" t="s">
        <v>7098</v>
      </c>
      <c r="D1257" s="22">
        <v>194</v>
      </c>
      <c r="E1257" s="22">
        <v>2</v>
      </c>
      <c r="F1257" s="144">
        <v>84344</v>
      </c>
      <c r="G1257" s="144" t="s">
        <v>3688</v>
      </c>
      <c r="H1257" s="144" t="s">
        <v>3699</v>
      </c>
      <c r="I1257" s="144" t="s">
        <v>5317</v>
      </c>
      <c r="J1257" s="144" t="s">
        <v>5314</v>
      </c>
      <c r="K1257" s="144">
        <f t="shared" si="1406"/>
        <v>2</v>
      </c>
      <c r="L1257" s="157">
        <v>4</v>
      </c>
      <c r="M1257" s="171"/>
      <c r="N1257" s="171"/>
      <c r="O1257" s="171"/>
      <c r="P1257" s="171">
        <v>0.3</v>
      </c>
      <c r="Q1257" s="171"/>
      <c r="R1257" s="171">
        <v>0.1</v>
      </c>
      <c r="S1257" s="171"/>
      <c r="T1257" s="171">
        <v>0.6</v>
      </c>
      <c r="U1257" s="171"/>
      <c r="V1257" s="171"/>
      <c r="W1257" s="22">
        <v>2</v>
      </c>
      <c r="X1257" s="29">
        <v>3457.495</v>
      </c>
      <c r="Y1257" s="29">
        <v>6914.99</v>
      </c>
      <c r="Z1257" s="36">
        <v>2027.18</v>
      </c>
      <c r="AA1257" s="36">
        <f t="shared" si="1407"/>
        <v>2</v>
      </c>
      <c r="AB1257" s="29"/>
      <c r="AC1257" s="29" t="e">
        <f t="shared" si="1408"/>
        <v>#REF!</v>
      </c>
      <c r="AD1257" s="29" t="e">
        <f t="shared" si="1409"/>
        <v>#REF!</v>
      </c>
      <c r="AE1257" s="172" t="e">
        <f t="shared" si="1410"/>
        <v>#REF!</v>
      </c>
      <c r="AF1257" s="28"/>
      <c r="AG1257" s="24">
        <v>4</v>
      </c>
      <c r="AH1257" s="173">
        <f t="shared" si="1411"/>
        <v>1</v>
      </c>
      <c r="AI1257" s="173">
        <v>4</v>
      </c>
      <c r="AJ1257" s="173">
        <f t="shared" si="1412"/>
        <v>3</v>
      </c>
      <c r="AK1257" s="134">
        <f t="shared" si="1413"/>
        <v>2</v>
      </c>
      <c r="AL1257" s="174">
        <f t="shared" ref="AL1257:AU1257" si="1450">M1257</f>
        <v>0</v>
      </c>
      <c r="AM1257" s="174">
        <f t="shared" si="1450"/>
        <v>0</v>
      </c>
      <c r="AN1257" s="174">
        <f t="shared" si="1450"/>
        <v>0</v>
      </c>
      <c r="AO1257" s="174">
        <f t="shared" si="1450"/>
        <v>0.3</v>
      </c>
      <c r="AP1257" s="174">
        <f t="shared" si="1450"/>
        <v>0</v>
      </c>
      <c r="AQ1257" s="174">
        <f t="shared" si="1450"/>
        <v>0.1</v>
      </c>
      <c r="AR1257" s="174">
        <f t="shared" si="1450"/>
        <v>0</v>
      </c>
      <c r="AS1257" s="174">
        <f t="shared" si="1450"/>
        <v>0.6</v>
      </c>
      <c r="AT1257" s="174">
        <f t="shared" si="1450"/>
        <v>0</v>
      </c>
      <c r="AU1257" s="174">
        <f t="shared" si="1450"/>
        <v>0</v>
      </c>
      <c r="AV1257" s="175">
        <f t="shared" si="1415"/>
        <v>1</v>
      </c>
      <c r="AW1257" s="176" t="e">
        <f>#REF!/1000</f>
        <v>#REF!</v>
      </c>
      <c r="AX1257" s="176" t="e">
        <f>#REF!/1000</f>
        <v>#REF!</v>
      </c>
      <c r="AY1257" s="176" t="e">
        <f>#REF!/1000</f>
        <v>#REF!</v>
      </c>
      <c r="AZ1257" s="176" t="e">
        <f>#REF!/1000</f>
        <v>#REF!</v>
      </c>
      <c r="BA1257" s="176" t="e">
        <f>#REF!/1000</f>
        <v>#REF!</v>
      </c>
      <c r="BB1257" s="176" t="e">
        <f>#REF!/1000</f>
        <v>#REF!</v>
      </c>
      <c r="BC1257" s="176" t="e">
        <f>#REF!/1000</f>
        <v>#REF!</v>
      </c>
      <c r="BD1257" s="176" t="e">
        <f>#REF!/1000</f>
        <v>#REF!</v>
      </c>
      <c r="BE1257" s="177" t="e">
        <f>#REF!/1000</f>
        <v>#REF!</v>
      </c>
      <c r="BF1257" s="177" t="e">
        <f>#REF!/1000</f>
        <v>#REF!</v>
      </c>
      <c r="BG1257" s="178" t="e">
        <f t="shared" si="1416"/>
        <v>#REF!</v>
      </c>
    </row>
    <row r="1258" ht="16" customHeight="1" spans="1:59">
      <c r="A1258" s="22">
        <v>1252</v>
      </c>
      <c r="B1258" s="39" t="s">
        <v>7099</v>
      </c>
      <c r="C1258" s="68" t="s">
        <v>7100</v>
      </c>
      <c r="D1258" s="22">
        <v>194</v>
      </c>
      <c r="E1258" s="22">
        <v>1</v>
      </c>
      <c r="F1258" s="144">
        <v>84357</v>
      </c>
      <c r="G1258" s="144" t="s">
        <v>3688</v>
      </c>
      <c r="H1258" s="144" t="s">
        <v>5312</v>
      </c>
      <c r="I1258" s="144" t="s">
        <v>5317</v>
      </c>
      <c r="J1258" s="144" t="s">
        <v>5314</v>
      </c>
      <c r="K1258" s="144">
        <f t="shared" si="1406"/>
        <v>0.5</v>
      </c>
      <c r="L1258" s="157">
        <v>0.5</v>
      </c>
      <c r="M1258" s="171">
        <v>0.5</v>
      </c>
      <c r="N1258" s="171">
        <v>0.05</v>
      </c>
      <c r="O1258" s="171"/>
      <c r="P1258" s="171">
        <v>0.2</v>
      </c>
      <c r="Q1258" s="171"/>
      <c r="R1258" s="171"/>
      <c r="S1258" s="171">
        <v>0.1</v>
      </c>
      <c r="T1258" s="171">
        <v>0.15</v>
      </c>
      <c r="U1258" s="171"/>
      <c r="V1258" s="171"/>
      <c r="W1258" s="22">
        <v>1</v>
      </c>
      <c r="X1258" s="29">
        <v>3397.67</v>
      </c>
      <c r="Y1258" s="29">
        <v>3397.67</v>
      </c>
      <c r="Z1258" s="36">
        <v>994.09</v>
      </c>
      <c r="AA1258" s="36">
        <f t="shared" si="1407"/>
        <v>1</v>
      </c>
      <c r="AB1258" s="29"/>
      <c r="AC1258" s="29" t="e">
        <f t="shared" si="1408"/>
        <v>#REF!</v>
      </c>
      <c r="AD1258" s="29" t="e">
        <f t="shared" si="1409"/>
        <v>#REF!</v>
      </c>
      <c r="AE1258" s="172" t="e">
        <f t="shared" si="1410"/>
        <v>#REF!</v>
      </c>
      <c r="AF1258" s="28"/>
      <c r="AG1258" s="24">
        <v>0.2</v>
      </c>
      <c r="AH1258" s="173">
        <f t="shared" si="1411"/>
        <v>1</v>
      </c>
      <c r="AI1258" s="173"/>
      <c r="AJ1258" s="173">
        <f t="shared" si="1412"/>
        <v>-0.8</v>
      </c>
      <c r="AK1258" s="134">
        <f t="shared" si="1413"/>
        <v>0.5</v>
      </c>
      <c r="AL1258" s="174">
        <f t="shared" ref="AL1258:AU1258" si="1451">M1258</f>
        <v>0.5</v>
      </c>
      <c r="AM1258" s="174">
        <f t="shared" si="1451"/>
        <v>0.05</v>
      </c>
      <c r="AN1258" s="174">
        <f t="shared" si="1451"/>
        <v>0</v>
      </c>
      <c r="AO1258" s="174">
        <f t="shared" si="1451"/>
        <v>0.2</v>
      </c>
      <c r="AP1258" s="174">
        <f t="shared" si="1451"/>
        <v>0</v>
      </c>
      <c r="AQ1258" s="174">
        <f t="shared" si="1451"/>
        <v>0</v>
      </c>
      <c r="AR1258" s="174">
        <f t="shared" si="1451"/>
        <v>0.1</v>
      </c>
      <c r="AS1258" s="174">
        <f t="shared" si="1451"/>
        <v>0.15</v>
      </c>
      <c r="AT1258" s="174">
        <f t="shared" si="1451"/>
        <v>0</v>
      </c>
      <c r="AU1258" s="174">
        <f t="shared" si="1451"/>
        <v>0</v>
      </c>
      <c r="AV1258" s="175">
        <f t="shared" si="1415"/>
        <v>1</v>
      </c>
      <c r="AW1258" s="176" t="e">
        <f>#REF!/1000</f>
        <v>#REF!</v>
      </c>
      <c r="AX1258" s="176" t="e">
        <f>#REF!/1000</f>
        <v>#REF!</v>
      </c>
      <c r="AY1258" s="176" t="e">
        <f>#REF!/1000</f>
        <v>#REF!</v>
      </c>
      <c r="AZ1258" s="176" t="e">
        <f>#REF!/1000</f>
        <v>#REF!</v>
      </c>
      <c r="BA1258" s="176" t="e">
        <f>#REF!/1000</f>
        <v>#REF!</v>
      </c>
      <c r="BB1258" s="176" t="e">
        <f>#REF!/1000</f>
        <v>#REF!</v>
      </c>
      <c r="BC1258" s="176" t="e">
        <f>#REF!/1000</f>
        <v>#REF!</v>
      </c>
      <c r="BD1258" s="176" t="e">
        <f>#REF!/1000</f>
        <v>#REF!</v>
      </c>
      <c r="BE1258" s="177" t="e">
        <f>#REF!/1000</f>
        <v>#REF!</v>
      </c>
      <c r="BF1258" s="177" t="e">
        <f>#REF!/1000</f>
        <v>#REF!</v>
      </c>
      <c r="BG1258" s="178" t="e">
        <f t="shared" si="1416"/>
        <v>#REF!</v>
      </c>
    </row>
    <row r="1259" ht="16" customHeight="1" spans="1:59">
      <c r="A1259" s="22">
        <v>1253</v>
      </c>
      <c r="B1259" s="39" t="s">
        <v>7101</v>
      </c>
      <c r="C1259" s="68" t="s">
        <v>7102</v>
      </c>
      <c r="D1259" s="22">
        <v>194</v>
      </c>
      <c r="E1259" s="22">
        <v>1</v>
      </c>
      <c r="F1259" s="144">
        <v>84284</v>
      </c>
      <c r="G1259" s="144" t="s">
        <v>3688</v>
      </c>
      <c r="H1259" s="144" t="s">
        <v>5312</v>
      </c>
      <c r="I1259" s="144" t="s">
        <v>5317</v>
      </c>
      <c r="J1259" s="144" t="s">
        <v>5314</v>
      </c>
      <c r="K1259" s="144">
        <f t="shared" si="1406"/>
        <v>26</v>
      </c>
      <c r="L1259" s="157">
        <v>26</v>
      </c>
      <c r="M1259" s="171"/>
      <c r="N1259" s="171">
        <v>0.1</v>
      </c>
      <c r="O1259" s="171">
        <v>0.55</v>
      </c>
      <c r="P1259" s="171"/>
      <c r="Q1259" s="171"/>
      <c r="R1259" s="171">
        <v>0.05</v>
      </c>
      <c r="S1259" s="171">
        <v>0.2</v>
      </c>
      <c r="T1259" s="171">
        <v>0.1</v>
      </c>
      <c r="U1259" s="171"/>
      <c r="V1259" s="171"/>
      <c r="W1259" s="22">
        <v>1</v>
      </c>
      <c r="X1259" s="29">
        <v>3201.39</v>
      </c>
      <c r="Y1259" s="29">
        <v>3201.39</v>
      </c>
      <c r="Z1259" s="36">
        <v>935.62</v>
      </c>
      <c r="AA1259" s="36">
        <f t="shared" si="1407"/>
        <v>1</v>
      </c>
      <c r="AB1259" s="29"/>
      <c r="AC1259" s="29" t="e">
        <f t="shared" si="1408"/>
        <v>#REF!</v>
      </c>
      <c r="AD1259" s="29" t="e">
        <f t="shared" si="1409"/>
        <v>#REF!</v>
      </c>
      <c r="AE1259" s="172" t="e">
        <f t="shared" si="1410"/>
        <v>#REF!</v>
      </c>
      <c r="AF1259" s="28"/>
      <c r="AG1259" s="24">
        <v>40</v>
      </c>
      <c r="AH1259" s="173">
        <f t="shared" si="1411"/>
        <v>1</v>
      </c>
      <c r="AI1259" s="173"/>
      <c r="AJ1259" s="173">
        <f t="shared" si="1412"/>
        <v>39</v>
      </c>
      <c r="AK1259" s="134">
        <f t="shared" si="1413"/>
        <v>26</v>
      </c>
      <c r="AL1259" s="174">
        <f t="shared" ref="AL1259:AU1259" si="1452">M1259</f>
        <v>0</v>
      </c>
      <c r="AM1259" s="174">
        <f t="shared" si="1452"/>
        <v>0.1</v>
      </c>
      <c r="AN1259" s="174">
        <f t="shared" si="1452"/>
        <v>0.55</v>
      </c>
      <c r="AO1259" s="174">
        <f t="shared" si="1452"/>
        <v>0</v>
      </c>
      <c r="AP1259" s="174">
        <f t="shared" si="1452"/>
        <v>0</v>
      </c>
      <c r="AQ1259" s="174">
        <f t="shared" si="1452"/>
        <v>0.05</v>
      </c>
      <c r="AR1259" s="174">
        <f t="shared" si="1452"/>
        <v>0.2</v>
      </c>
      <c r="AS1259" s="174">
        <f t="shared" si="1452"/>
        <v>0.1</v>
      </c>
      <c r="AT1259" s="174">
        <f t="shared" si="1452"/>
        <v>0</v>
      </c>
      <c r="AU1259" s="174">
        <f t="shared" si="1452"/>
        <v>0</v>
      </c>
      <c r="AV1259" s="175">
        <f t="shared" si="1415"/>
        <v>1</v>
      </c>
      <c r="AW1259" s="176" t="e">
        <f>#REF!/1000</f>
        <v>#REF!</v>
      </c>
      <c r="AX1259" s="176" t="e">
        <f>#REF!/1000</f>
        <v>#REF!</v>
      </c>
      <c r="AY1259" s="176" t="e">
        <f>#REF!/1000</f>
        <v>#REF!</v>
      </c>
      <c r="AZ1259" s="176" t="e">
        <f>#REF!/1000</f>
        <v>#REF!</v>
      </c>
      <c r="BA1259" s="176" t="e">
        <f>#REF!/1000</f>
        <v>#REF!</v>
      </c>
      <c r="BB1259" s="176" t="e">
        <f>#REF!/1000</f>
        <v>#REF!</v>
      </c>
      <c r="BC1259" s="176" t="e">
        <f>#REF!/1000</f>
        <v>#REF!</v>
      </c>
      <c r="BD1259" s="176" t="e">
        <f>#REF!/1000</f>
        <v>#REF!</v>
      </c>
      <c r="BE1259" s="177" t="e">
        <f>#REF!/1000</f>
        <v>#REF!</v>
      </c>
      <c r="BF1259" s="177" t="e">
        <f>#REF!/1000</f>
        <v>#REF!</v>
      </c>
      <c r="BG1259" s="178" t="e">
        <f t="shared" si="1416"/>
        <v>#REF!</v>
      </c>
    </row>
    <row r="1260" ht="16" customHeight="1" spans="1:59">
      <c r="A1260" s="22">
        <v>1254</v>
      </c>
      <c r="B1260" s="39" t="s">
        <v>7103</v>
      </c>
      <c r="C1260" s="68" t="s">
        <v>7104</v>
      </c>
      <c r="D1260" s="22">
        <v>195</v>
      </c>
      <c r="E1260" s="22">
        <v>1</v>
      </c>
      <c r="F1260" s="144">
        <v>83814</v>
      </c>
      <c r="G1260" s="144" t="s">
        <v>3688</v>
      </c>
      <c r="H1260" s="144" t="s">
        <v>3699</v>
      </c>
      <c r="I1260" s="144" t="s">
        <v>5317</v>
      </c>
      <c r="J1260" s="144" t="s">
        <v>5314</v>
      </c>
      <c r="K1260" s="144">
        <f t="shared" si="1406"/>
        <v>3</v>
      </c>
      <c r="L1260" s="157">
        <v>3</v>
      </c>
      <c r="M1260" s="171">
        <v>0.04</v>
      </c>
      <c r="N1260" s="171">
        <v>0.15</v>
      </c>
      <c r="O1260" s="171">
        <v>0.45</v>
      </c>
      <c r="P1260" s="171">
        <v>0.02</v>
      </c>
      <c r="Q1260" s="171"/>
      <c r="R1260" s="171">
        <v>0.01</v>
      </c>
      <c r="S1260" s="171">
        <v>0.25</v>
      </c>
      <c r="T1260" s="171">
        <v>0.08</v>
      </c>
      <c r="U1260" s="171"/>
      <c r="V1260" s="171"/>
      <c r="W1260" s="22">
        <v>1</v>
      </c>
      <c r="X1260" s="29">
        <v>2743.53</v>
      </c>
      <c r="Y1260" s="29">
        <v>2743.53</v>
      </c>
      <c r="Z1260" s="36">
        <v>799.17</v>
      </c>
      <c r="AA1260" s="36">
        <f t="shared" si="1407"/>
        <v>1</v>
      </c>
      <c r="AB1260" s="29"/>
      <c r="AC1260" s="29" t="e">
        <f t="shared" si="1408"/>
        <v>#REF!</v>
      </c>
      <c r="AD1260" s="29" t="e">
        <f t="shared" si="1409"/>
        <v>#REF!</v>
      </c>
      <c r="AE1260" s="172" t="e">
        <f t="shared" si="1410"/>
        <v>#REF!</v>
      </c>
      <c r="AF1260" s="28"/>
      <c r="AG1260" s="24">
        <v>3</v>
      </c>
      <c r="AH1260" s="173">
        <f t="shared" si="1411"/>
        <v>1</v>
      </c>
      <c r="AI1260" s="173"/>
      <c r="AJ1260" s="173">
        <f t="shared" si="1412"/>
        <v>2</v>
      </c>
      <c r="AK1260" s="134">
        <f t="shared" si="1413"/>
        <v>3</v>
      </c>
      <c r="AL1260" s="174">
        <f t="shared" ref="AL1260:AU1260" si="1453">M1260</f>
        <v>0.04</v>
      </c>
      <c r="AM1260" s="174">
        <f t="shared" si="1453"/>
        <v>0.15</v>
      </c>
      <c r="AN1260" s="174">
        <f t="shared" si="1453"/>
        <v>0.45</v>
      </c>
      <c r="AO1260" s="174">
        <f t="shared" si="1453"/>
        <v>0.02</v>
      </c>
      <c r="AP1260" s="174">
        <f t="shared" si="1453"/>
        <v>0</v>
      </c>
      <c r="AQ1260" s="174">
        <f t="shared" si="1453"/>
        <v>0.01</v>
      </c>
      <c r="AR1260" s="174">
        <f t="shared" si="1453"/>
        <v>0.25</v>
      </c>
      <c r="AS1260" s="174">
        <f t="shared" si="1453"/>
        <v>0.08</v>
      </c>
      <c r="AT1260" s="174">
        <f t="shared" si="1453"/>
        <v>0</v>
      </c>
      <c r="AU1260" s="174">
        <f t="shared" si="1453"/>
        <v>0</v>
      </c>
      <c r="AV1260" s="175">
        <f t="shared" si="1415"/>
        <v>1</v>
      </c>
      <c r="AW1260" s="176" t="e">
        <f>#REF!/1000</f>
        <v>#REF!</v>
      </c>
      <c r="AX1260" s="176" t="e">
        <f>#REF!/1000</f>
        <v>#REF!</v>
      </c>
      <c r="AY1260" s="176" t="e">
        <f>#REF!/1000</f>
        <v>#REF!</v>
      </c>
      <c r="AZ1260" s="176" t="e">
        <f>#REF!/1000</f>
        <v>#REF!</v>
      </c>
      <c r="BA1260" s="176" t="e">
        <f>#REF!/1000</f>
        <v>#REF!</v>
      </c>
      <c r="BB1260" s="176" t="e">
        <f>#REF!/1000</f>
        <v>#REF!</v>
      </c>
      <c r="BC1260" s="176" t="e">
        <f>#REF!/1000</f>
        <v>#REF!</v>
      </c>
      <c r="BD1260" s="176" t="e">
        <f>#REF!/1000</f>
        <v>#REF!</v>
      </c>
      <c r="BE1260" s="177" t="e">
        <f>#REF!/1000</f>
        <v>#REF!</v>
      </c>
      <c r="BF1260" s="177" t="e">
        <f>#REF!/1000</f>
        <v>#REF!</v>
      </c>
      <c r="BG1260" s="178" t="e">
        <f t="shared" si="1416"/>
        <v>#REF!</v>
      </c>
    </row>
    <row r="1261" ht="16" customHeight="1" spans="1:59">
      <c r="A1261" s="22">
        <v>1255</v>
      </c>
      <c r="B1261" s="39" t="s">
        <v>7105</v>
      </c>
      <c r="C1261" s="68" t="s">
        <v>7106</v>
      </c>
      <c r="D1261" s="22">
        <v>194</v>
      </c>
      <c r="E1261" s="22">
        <v>2</v>
      </c>
      <c r="F1261" s="144">
        <v>84363</v>
      </c>
      <c r="G1261" s="144" t="s">
        <v>3688</v>
      </c>
      <c r="H1261" s="144" t="s">
        <v>5312</v>
      </c>
      <c r="I1261" s="144" t="s">
        <v>5317</v>
      </c>
      <c r="J1261" s="144" t="s">
        <v>5314</v>
      </c>
      <c r="K1261" s="144">
        <f t="shared" si="1406"/>
        <v>0.75</v>
      </c>
      <c r="L1261" s="157">
        <v>1.5</v>
      </c>
      <c r="M1261" s="171">
        <v>0.493333333333333</v>
      </c>
      <c r="N1261" s="171">
        <v>0.0533333333333333</v>
      </c>
      <c r="O1261" s="171"/>
      <c r="P1261" s="171">
        <v>0.22</v>
      </c>
      <c r="Q1261" s="171"/>
      <c r="R1261" s="171"/>
      <c r="S1261" s="171">
        <v>0.1</v>
      </c>
      <c r="T1261" s="171">
        <v>0.133333333333333</v>
      </c>
      <c r="U1261" s="171"/>
      <c r="V1261" s="171"/>
      <c r="W1261" s="22">
        <v>2</v>
      </c>
      <c r="X1261" s="29">
        <v>2543.335</v>
      </c>
      <c r="Y1261" s="29">
        <v>5086.67</v>
      </c>
      <c r="Z1261" s="36">
        <v>1481.4</v>
      </c>
      <c r="AA1261" s="36">
        <f t="shared" si="1407"/>
        <v>2</v>
      </c>
      <c r="AB1261" s="29"/>
      <c r="AC1261" s="29" t="e">
        <f t="shared" si="1408"/>
        <v>#REF!</v>
      </c>
      <c r="AD1261" s="29" t="e">
        <f t="shared" si="1409"/>
        <v>#REF!</v>
      </c>
      <c r="AE1261" s="172" t="e">
        <f t="shared" si="1410"/>
        <v>#REF!</v>
      </c>
      <c r="AF1261" s="28"/>
      <c r="AG1261" s="24">
        <v>1.5</v>
      </c>
      <c r="AH1261" s="173">
        <f t="shared" si="1411"/>
        <v>0.999999999999999</v>
      </c>
      <c r="AI1261" s="173"/>
      <c r="AJ1261" s="173">
        <f t="shared" si="1412"/>
        <v>0.500000000000001</v>
      </c>
      <c r="AK1261" s="134">
        <f t="shared" si="1413"/>
        <v>0.75</v>
      </c>
      <c r="AL1261" s="174">
        <f t="shared" ref="AL1261:AU1261" si="1454">M1261</f>
        <v>0.493333333333333</v>
      </c>
      <c r="AM1261" s="174">
        <f t="shared" si="1454"/>
        <v>0.0533333333333333</v>
      </c>
      <c r="AN1261" s="174">
        <f t="shared" si="1454"/>
        <v>0</v>
      </c>
      <c r="AO1261" s="174">
        <f t="shared" si="1454"/>
        <v>0.22</v>
      </c>
      <c r="AP1261" s="174">
        <f t="shared" si="1454"/>
        <v>0</v>
      </c>
      <c r="AQ1261" s="174">
        <f t="shared" si="1454"/>
        <v>0</v>
      </c>
      <c r="AR1261" s="174">
        <f t="shared" si="1454"/>
        <v>0.1</v>
      </c>
      <c r="AS1261" s="174">
        <f t="shared" si="1454"/>
        <v>0.133333333333333</v>
      </c>
      <c r="AT1261" s="174">
        <f t="shared" si="1454"/>
        <v>0</v>
      </c>
      <c r="AU1261" s="174">
        <f t="shared" si="1454"/>
        <v>0</v>
      </c>
      <c r="AV1261" s="175">
        <f t="shared" si="1415"/>
        <v>0.999999999999999</v>
      </c>
      <c r="AW1261" s="176" t="e">
        <f>#REF!/1000</f>
        <v>#REF!</v>
      </c>
      <c r="AX1261" s="176" t="e">
        <f>#REF!/1000</f>
        <v>#REF!</v>
      </c>
      <c r="AY1261" s="176" t="e">
        <f>#REF!/1000</f>
        <v>#REF!</v>
      </c>
      <c r="AZ1261" s="176" t="e">
        <f>#REF!/1000</f>
        <v>#REF!</v>
      </c>
      <c r="BA1261" s="176" t="e">
        <f>#REF!/1000</f>
        <v>#REF!</v>
      </c>
      <c r="BB1261" s="176" t="e">
        <f>#REF!/1000</f>
        <v>#REF!</v>
      </c>
      <c r="BC1261" s="176" t="e">
        <f>#REF!/1000</f>
        <v>#REF!</v>
      </c>
      <c r="BD1261" s="176" t="e">
        <f>#REF!/1000</f>
        <v>#REF!</v>
      </c>
      <c r="BE1261" s="177" t="e">
        <f>#REF!/1000</f>
        <v>#REF!</v>
      </c>
      <c r="BF1261" s="177" t="e">
        <f>#REF!/1000</f>
        <v>#REF!</v>
      </c>
      <c r="BG1261" s="178" t="e">
        <f t="shared" si="1416"/>
        <v>#REF!</v>
      </c>
    </row>
    <row r="1262" ht="16" customHeight="1" spans="1:59">
      <c r="A1262" s="22">
        <v>1256</v>
      </c>
      <c r="B1262" s="39" t="s">
        <v>7107</v>
      </c>
      <c r="C1262" s="68" t="s">
        <v>7108</v>
      </c>
      <c r="D1262" s="22">
        <v>194</v>
      </c>
      <c r="E1262" s="22">
        <v>2</v>
      </c>
      <c r="F1262" s="144">
        <v>84246</v>
      </c>
      <c r="G1262" s="144" t="s">
        <v>3688</v>
      </c>
      <c r="H1262" s="144" t="s">
        <v>3699</v>
      </c>
      <c r="I1262" s="144" t="s">
        <v>5317</v>
      </c>
      <c r="J1262" s="144" t="s">
        <v>5314</v>
      </c>
      <c r="K1262" s="144">
        <f t="shared" si="1406"/>
        <v>1.5</v>
      </c>
      <c r="L1262" s="157">
        <v>3</v>
      </c>
      <c r="M1262" s="171">
        <v>0.04</v>
      </c>
      <c r="N1262" s="171">
        <v>0.15</v>
      </c>
      <c r="O1262" s="171">
        <v>0.45</v>
      </c>
      <c r="P1262" s="171">
        <v>0.02</v>
      </c>
      <c r="Q1262" s="171"/>
      <c r="R1262" s="171">
        <v>0.01</v>
      </c>
      <c r="S1262" s="171">
        <v>0.25</v>
      </c>
      <c r="T1262" s="171">
        <v>0.08</v>
      </c>
      <c r="U1262" s="171"/>
      <c r="V1262" s="171"/>
      <c r="W1262" s="22">
        <v>2</v>
      </c>
      <c r="X1262" s="29">
        <v>2381.235</v>
      </c>
      <c r="Y1262" s="29">
        <v>4762.47</v>
      </c>
      <c r="Z1262" s="36">
        <v>1383.94</v>
      </c>
      <c r="AA1262" s="36">
        <f t="shared" si="1407"/>
        <v>2</v>
      </c>
      <c r="AB1262" s="29"/>
      <c r="AC1262" s="29" t="e">
        <f t="shared" si="1408"/>
        <v>#REF!</v>
      </c>
      <c r="AD1262" s="29" t="e">
        <f t="shared" si="1409"/>
        <v>#REF!</v>
      </c>
      <c r="AE1262" s="172" t="e">
        <f t="shared" si="1410"/>
        <v>#REF!</v>
      </c>
      <c r="AF1262" s="28"/>
      <c r="AG1262" s="24">
        <v>3</v>
      </c>
      <c r="AH1262" s="173">
        <f t="shared" si="1411"/>
        <v>1</v>
      </c>
      <c r="AI1262" s="173"/>
      <c r="AJ1262" s="173">
        <f t="shared" si="1412"/>
        <v>2</v>
      </c>
      <c r="AK1262" s="134">
        <f t="shared" si="1413"/>
        <v>1.5</v>
      </c>
      <c r="AL1262" s="174">
        <f t="shared" ref="AL1262:AU1262" si="1455">M1262</f>
        <v>0.04</v>
      </c>
      <c r="AM1262" s="174">
        <f t="shared" si="1455"/>
        <v>0.15</v>
      </c>
      <c r="AN1262" s="174">
        <f t="shared" si="1455"/>
        <v>0.45</v>
      </c>
      <c r="AO1262" s="174">
        <f t="shared" si="1455"/>
        <v>0.02</v>
      </c>
      <c r="AP1262" s="174">
        <f t="shared" si="1455"/>
        <v>0</v>
      </c>
      <c r="AQ1262" s="174">
        <f t="shared" si="1455"/>
        <v>0.01</v>
      </c>
      <c r="AR1262" s="174">
        <f t="shared" si="1455"/>
        <v>0.25</v>
      </c>
      <c r="AS1262" s="174">
        <f t="shared" si="1455"/>
        <v>0.08</v>
      </c>
      <c r="AT1262" s="174">
        <f t="shared" si="1455"/>
        <v>0</v>
      </c>
      <c r="AU1262" s="174">
        <f t="shared" si="1455"/>
        <v>0</v>
      </c>
      <c r="AV1262" s="175">
        <f t="shared" si="1415"/>
        <v>1</v>
      </c>
      <c r="AW1262" s="176" t="e">
        <f>#REF!/1000</f>
        <v>#REF!</v>
      </c>
      <c r="AX1262" s="176" t="e">
        <f>#REF!/1000</f>
        <v>#REF!</v>
      </c>
      <c r="AY1262" s="176" t="e">
        <f>#REF!/1000</f>
        <v>#REF!</v>
      </c>
      <c r="AZ1262" s="176" t="e">
        <f>#REF!/1000</f>
        <v>#REF!</v>
      </c>
      <c r="BA1262" s="176" t="e">
        <f>#REF!/1000</f>
        <v>#REF!</v>
      </c>
      <c r="BB1262" s="176" t="e">
        <f>#REF!/1000</f>
        <v>#REF!</v>
      </c>
      <c r="BC1262" s="176" t="e">
        <f>#REF!/1000</f>
        <v>#REF!</v>
      </c>
      <c r="BD1262" s="176" t="e">
        <f>#REF!/1000</f>
        <v>#REF!</v>
      </c>
      <c r="BE1262" s="177" t="e">
        <f>#REF!/1000</f>
        <v>#REF!</v>
      </c>
      <c r="BF1262" s="177" t="e">
        <f>#REF!/1000</f>
        <v>#REF!</v>
      </c>
      <c r="BG1262" s="178" t="e">
        <f t="shared" si="1416"/>
        <v>#REF!</v>
      </c>
    </row>
    <row r="1263" ht="16" customHeight="1" spans="1:59">
      <c r="A1263" s="22">
        <v>1257</v>
      </c>
      <c r="B1263" s="39" t="s">
        <v>7109</v>
      </c>
      <c r="C1263" s="68" t="s">
        <v>7110</v>
      </c>
      <c r="D1263" s="22">
        <v>194</v>
      </c>
      <c r="E1263" s="22">
        <v>2</v>
      </c>
      <c r="F1263" s="144">
        <v>84345</v>
      </c>
      <c r="G1263" s="144" t="s">
        <v>3688</v>
      </c>
      <c r="H1263" s="144" t="s">
        <v>5312</v>
      </c>
      <c r="I1263" s="144" t="s">
        <v>5317</v>
      </c>
      <c r="J1263" s="144" t="s">
        <v>5314</v>
      </c>
      <c r="K1263" s="144">
        <f t="shared" si="1406"/>
        <v>1.5</v>
      </c>
      <c r="L1263" s="157">
        <v>3</v>
      </c>
      <c r="M1263" s="171">
        <v>0.04</v>
      </c>
      <c r="N1263" s="171">
        <v>0.15</v>
      </c>
      <c r="O1263" s="171">
        <v>0.45</v>
      </c>
      <c r="P1263" s="171">
        <v>0.02</v>
      </c>
      <c r="Q1263" s="171"/>
      <c r="R1263" s="171">
        <v>0.01</v>
      </c>
      <c r="S1263" s="171">
        <v>0.25</v>
      </c>
      <c r="T1263" s="171">
        <v>0.08</v>
      </c>
      <c r="U1263" s="171"/>
      <c r="V1263" s="171"/>
      <c r="W1263" s="22">
        <v>2</v>
      </c>
      <c r="X1263" s="29">
        <v>2202.075</v>
      </c>
      <c r="Y1263" s="29">
        <v>4404.15</v>
      </c>
      <c r="Z1263" s="36">
        <v>1286.48</v>
      </c>
      <c r="AA1263" s="36">
        <f t="shared" si="1407"/>
        <v>2</v>
      </c>
      <c r="AB1263" s="29"/>
      <c r="AC1263" s="29" t="e">
        <f t="shared" si="1408"/>
        <v>#REF!</v>
      </c>
      <c r="AD1263" s="29" t="e">
        <f t="shared" si="1409"/>
        <v>#REF!</v>
      </c>
      <c r="AE1263" s="172" t="e">
        <f t="shared" si="1410"/>
        <v>#REF!</v>
      </c>
      <c r="AF1263" s="28"/>
      <c r="AG1263" s="24">
        <v>3</v>
      </c>
      <c r="AH1263" s="173">
        <f t="shared" si="1411"/>
        <v>1</v>
      </c>
      <c r="AI1263" s="173"/>
      <c r="AJ1263" s="173">
        <f t="shared" si="1412"/>
        <v>2</v>
      </c>
      <c r="AK1263" s="134">
        <f t="shared" si="1413"/>
        <v>1.5</v>
      </c>
      <c r="AL1263" s="174">
        <f t="shared" ref="AL1263:AU1263" si="1456">M1263</f>
        <v>0.04</v>
      </c>
      <c r="AM1263" s="174">
        <f t="shared" si="1456"/>
        <v>0.15</v>
      </c>
      <c r="AN1263" s="174">
        <f t="shared" si="1456"/>
        <v>0.45</v>
      </c>
      <c r="AO1263" s="174">
        <f t="shared" si="1456"/>
        <v>0.02</v>
      </c>
      <c r="AP1263" s="174">
        <f t="shared" si="1456"/>
        <v>0</v>
      </c>
      <c r="AQ1263" s="174">
        <f t="shared" si="1456"/>
        <v>0.01</v>
      </c>
      <c r="AR1263" s="174">
        <f t="shared" si="1456"/>
        <v>0.25</v>
      </c>
      <c r="AS1263" s="174">
        <f t="shared" si="1456"/>
        <v>0.08</v>
      </c>
      <c r="AT1263" s="174">
        <f t="shared" si="1456"/>
        <v>0</v>
      </c>
      <c r="AU1263" s="174">
        <f t="shared" si="1456"/>
        <v>0</v>
      </c>
      <c r="AV1263" s="175">
        <f t="shared" si="1415"/>
        <v>1</v>
      </c>
      <c r="AW1263" s="176" t="e">
        <f>#REF!/1000</f>
        <v>#REF!</v>
      </c>
      <c r="AX1263" s="176" t="e">
        <f>#REF!/1000</f>
        <v>#REF!</v>
      </c>
      <c r="AY1263" s="176" t="e">
        <f>#REF!/1000</f>
        <v>#REF!</v>
      </c>
      <c r="AZ1263" s="176" t="e">
        <f>#REF!/1000</f>
        <v>#REF!</v>
      </c>
      <c r="BA1263" s="176" t="e">
        <f>#REF!/1000</f>
        <v>#REF!</v>
      </c>
      <c r="BB1263" s="176" t="e">
        <f>#REF!/1000</f>
        <v>#REF!</v>
      </c>
      <c r="BC1263" s="176" t="e">
        <f>#REF!/1000</f>
        <v>#REF!</v>
      </c>
      <c r="BD1263" s="176" t="e">
        <f>#REF!/1000</f>
        <v>#REF!</v>
      </c>
      <c r="BE1263" s="177" t="e">
        <f>#REF!/1000</f>
        <v>#REF!</v>
      </c>
      <c r="BF1263" s="177" t="e">
        <f>#REF!/1000</f>
        <v>#REF!</v>
      </c>
      <c r="BG1263" s="178" t="e">
        <f t="shared" si="1416"/>
        <v>#REF!</v>
      </c>
    </row>
    <row r="1264" ht="16" customHeight="1" spans="1:59">
      <c r="A1264" s="22">
        <v>1258</v>
      </c>
      <c r="B1264" s="39" t="s">
        <v>7111</v>
      </c>
      <c r="C1264" s="68" t="s">
        <v>7112</v>
      </c>
      <c r="D1264" s="22">
        <v>194</v>
      </c>
      <c r="E1264" s="22">
        <v>2</v>
      </c>
      <c r="F1264" s="144">
        <v>84213</v>
      </c>
      <c r="G1264" s="144" t="s">
        <v>3688</v>
      </c>
      <c r="H1264" s="144" t="s">
        <v>3699</v>
      </c>
      <c r="I1264" s="144" t="s">
        <v>5317</v>
      </c>
      <c r="J1264" s="144" t="s">
        <v>5314</v>
      </c>
      <c r="K1264" s="144">
        <f t="shared" si="1406"/>
        <v>1.5</v>
      </c>
      <c r="L1264" s="157">
        <v>3</v>
      </c>
      <c r="M1264" s="171">
        <v>0.04</v>
      </c>
      <c r="N1264" s="171">
        <v>0.15</v>
      </c>
      <c r="O1264" s="171">
        <v>0.45</v>
      </c>
      <c r="P1264" s="171">
        <v>0.02</v>
      </c>
      <c r="Q1264" s="171"/>
      <c r="R1264" s="171">
        <v>0.01</v>
      </c>
      <c r="S1264" s="171">
        <v>0.25</v>
      </c>
      <c r="T1264" s="171">
        <v>0.08</v>
      </c>
      <c r="U1264" s="171"/>
      <c r="V1264" s="171"/>
      <c r="W1264" s="22">
        <v>2</v>
      </c>
      <c r="X1264" s="29">
        <v>2057.435</v>
      </c>
      <c r="Y1264" s="29">
        <v>4114.87</v>
      </c>
      <c r="Z1264" s="36">
        <v>1208.5</v>
      </c>
      <c r="AA1264" s="36">
        <f t="shared" si="1407"/>
        <v>2</v>
      </c>
      <c r="AB1264" s="29"/>
      <c r="AC1264" s="29" t="e">
        <f t="shared" si="1408"/>
        <v>#REF!</v>
      </c>
      <c r="AD1264" s="29" t="e">
        <f t="shared" si="1409"/>
        <v>#REF!</v>
      </c>
      <c r="AE1264" s="172" t="e">
        <f t="shared" si="1410"/>
        <v>#REF!</v>
      </c>
      <c r="AF1264" s="28"/>
      <c r="AG1264" s="24">
        <v>3</v>
      </c>
      <c r="AH1264" s="173">
        <f t="shared" si="1411"/>
        <v>1</v>
      </c>
      <c r="AI1264" s="173"/>
      <c r="AJ1264" s="173">
        <f t="shared" si="1412"/>
        <v>2</v>
      </c>
      <c r="AK1264" s="134">
        <f t="shared" si="1413"/>
        <v>1.5</v>
      </c>
      <c r="AL1264" s="174">
        <f t="shared" ref="AL1264:AU1264" si="1457">M1264</f>
        <v>0.04</v>
      </c>
      <c r="AM1264" s="174">
        <f t="shared" si="1457"/>
        <v>0.15</v>
      </c>
      <c r="AN1264" s="174">
        <f t="shared" si="1457"/>
        <v>0.45</v>
      </c>
      <c r="AO1264" s="174">
        <f t="shared" si="1457"/>
        <v>0.02</v>
      </c>
      <c r="AP1264" s="174">
        <f t="shared" si="1457"/>
        <v>0</v>
      </c>
      <c r="AQ1264" s="174">
        <f t="shared" si="1457"/>
        <v>0.01</v>
      </c>
      <c r="AR1264" s="174">
        <f t="shared" si="1457"/>
        <v>0.25</v>
      </c>
      <c r="AS1264" s="174">
        <f t="shared" si="1457"/>
        <v>0.08</v>
      </c>
      <c r="AT1264" s="174">
        <f t="shared" si="1457"/>
        <v>0</v>
      </c>
      <c r="AU1264" s="174">
        <f t="shared" si="1457"/>
        <v>0</v>
      </c>
      <c r="AV1264" s="175">
        <f t="shared" si="1415"/>
        <v>1</v>
      </c>
      <c r="AW1264" s="176" t="e">
        <f>#REF!/1000</f>
        <v>#REF!</v>
      </c>
      <c r="AX1264" s="176" t="e">
        <f>#REF!/1000</f>
        <v>#REF!</v>
      </c>
      <c r="AY1264" s="176" t="e">
        <f>#REF!/1000</f>
        <v>#REF!</v>
      </c>
      <c r="AZ1264" s="176" t="e">
        <f>#REF!/1000</f>
        <v>#REF!</v>
      </c>
      <c r="BA1264" s="176" t="e">
        <f>#REF!/1000</f>
        <v>#REF!</v>
      </c>
      <c r="BB1264" s="176" t="e">
        <f>#REF!/1000</f>
        <v>#REF!</v>
      </c>
      <c r="BC1264" s="176" t="e">
        <f>#REF!/1000</f>
        <v>#REF!</v>
      </c>
      <c r="BD1264" s="176" t="e">
        <f>#REF!/1000</f>
        <v>#REF!</v>
      </c>
      <c r="BE1264" s="177" t="e">
        <f>#REF!/1000</f>
        <v>#REF!</v>
      </c>
      <c r="BF1264" s="177" t="e">
        <f>#REF!/1000</f>
        <v>#REF!</v>
      </c>
      <c r="BG1264" s="178" t="e">
        <f t="shared" si="1416"/>
        <v>#REF!</v>
      </c>
    </row>
    <row r="1265" ht="16" customHeight="1" spans="1:59">
      <c r="A1265" s="22">
        <v>1259</v>
      </c>
      <c r="B1265" s="39" t="s">
        <v>7113</v>
      </c>
      <c r="C1265" s="68" t="s">
        <v>7114</v>
      </c>
      <c r="D1265" s="22">
        <v>194</v>
      </c>
      <c r="E1265" s="22">
        <v>2</v>
      </c>
      <c r="F1265" s="144">
        <v>84346</v>
      </c>
      <c r="G1265" s="144" t="s">
        <v>3688</v>
      </c>
      <c r="H1265" s="144" t="s">
        <v>5312</v>
      </c>
      <c r="I1265" s="144" t="s">
        <v>5317</v>
      </c>
      <c r="J1265" s="144" t="s">
        <v>5314</v>
      </c>
      <c r="K1265" s="144">
        <f t="shared" si="1406"/>
        <v>1.5</v>
      </c>
      <c r="L1265" s="157">
        <v>3</v>
      </c>
      <c r="M1265" s="171">
        <v>0.04</v>
      </c>
      <c r="N1265" s="171">
        <v>0.15</v>
      </c>
      <c r="O1265" s="171">
        <v>0.45</v>
      </c>
      <c r="P1265" s="171">
        <v>0.02</v>
      </c>
      <c r="Q1265" s="171"/>
      <c r="R1265" s="171">
        <v>0.01</v>
      </c>
      <c r="S1265" s="171">
        <v>0.25</v>
      </c>
      <c r="T1265" s="171">
        <v>0.08</v>
      </c>
      <c r="U1265" s="171"/>
      <c r="V1265" s="171"/>
      <c r="W1265" s="22">
        <v>2</v>
      </c>
      <c r="X1265" s="29">
        <v>1912.52</v>
      </c>
      <c r="Y1265" s="29">
        <v>3825.04</v>
      </c>
      <c r="Z1265" s="36">
        <v>1150.04</v>
      </c>
      <c r="AA1265" s="36">
        <f t="shared" si="1407"/>
        <v>2</v>
      </c>
      <c r="AB1265" s="29"/>
      <c r="AC1265" s="29" t="e">
        <f t="shared" si="1408"/>
        <v>#REF!</v>
      </c>
      <c r="AD1265" s="29" t="e">
        <f t="shared" si="1409"/>
        <v>#REF!</v>
      </c>
      <c r="AE1265" s="172" t="e">
        <f t="shared" si="1410"/>
        <v>#REF!</v>
      </c>
      <c r="AF1265" s="28"/>
      <c r="AG1265" s="24">
        <v>3</v>
      </c>
      <c r="AH1265" s="173">
        <f t="shared" si="1411"/>
        <v>1</v>
      </c>
      <c r="AI1265" s="173"/>
      <c r="AJ1265" s="173">
        <f t="shared" si="1412"/>
        <v>2</v>
      </c>
      <c r="AK1265" s="134">
        <f t="shared" si="1413"/>
        <v>1.5</v>
      </c>
      <c r="AL1265" s="174">
        <f t="shared" ref="AL1265:AU1265" si="1458">M1265</f>
        <v>0.04</v>
      </c>
      <c r="AM1265" s="174">
        <f t="shared" si="1458"/>
        <v>0.15</v>
      </c>
      <c r="AN1265" s="174">
        <f t="shared" si="1458"/>
        <v>0.45</v>
      </c>
      <c r="AO1265" s="174">
        <f t="shared" si="1458"/>
        <v>0.02</v>
      </c>
      <c r="AP1265" s="174">
        <f t="shared" si="1458"/>
        <v>0</v>
      </c>
      <c r="AQ1265" s="174">
        <f t="shared" si="1458"/>
        <v>0.01</v>
      </c>
      <c r="AR1265" s="174">
        <f t="shared" si="1458"/>
        <v>0.25</v>
      </c>
      <c r="AS1265" s="174">
        <f t="shared" si="1458"/>
        <v>0.08</v>
      </c>
      <c r="AT1265" s="174">
        <f t="shared" si="1458"/>
        <v>0</v>
      </c>
      <c r="AU1265" s="174">
        <f t="shared" si="1458"/>
        <v>0</v>
      </c>
      <c r="AV1265" s="175">
        <f t="shared" si="1415"/>
        <v>1</v>
      </c>
      <c r="AW1265" s="176" t="e">
        <f>#REF!/1000</f>
        <v>#REF!</v>
      </c>
      <c r="AX1265" s="176" t="e">
        <f>#REF!/1000</f>
        <v>#REF!</v>
      </c>
      <c r="AY1265" s="176" t="e">
        <f>#REF!/1000</f>
        <v>#REF!</v>
      </c>
      <c r="AZ1265" s="176" t="e">
        <f>#REF!/1000</f>
        <v>#REF!</v>
      </c>
      <c r="BA1265" s="176" t="e">
        <f>#REF!/1000</f>
        <v>#REF!</v>
      </c>
      <c r="BB1265" s="176" t="e">
        <f>#REF!/1000</f>
        <v>#REF!</v>
      </c>
      <c r="BC1265" s="176" t="e">
        <f>#REF!/1000</f>
        <v>#REF!</v>
      </c>
      <c r="BD1265" s="176" t="e">
        <f>#REF!/1000</f>
        <v>#REF!</v>
      </c>
      <c r="BE1265" s="177" t="e">
        <f>#REF!/1000</f>
        <v>#REF!</v>
      </c>
      <c r="BF1265" s="177" t="e">
        <f>#REF!/1000</f>
        <v>#REF!</v>
      </c>
      <c r="BG1265" s="178" t="e">
        <f t="shared" si="1416"/>
        <v>#REF!</v>
      </c>
    </row>
    <row r="1266" ht="16" customHeight="1" spans="1:59">
      <c r="A1266" s="22">
        <v>1260</v>
      </c>
      <c r="B1266" s="39" t="s">
        <v>7115</v>
      </c>
      <c r="C1266" s="68" t="s">
        <v>7116</v>
      </c>
      <c r="D1266" s="22">
        <v>195</v>
      </c>
      <c r="E1266" s="22">
        <v>2</v>
      </c>
      <c r="F1266" s="144">
        <v>83817</v>
      </c>
      <c r="G1266" s="144" t="s">
        <v>3688</v>
      </c>
      <c r="H1266" s="144" t="s">
        <v>3699</v>
      </c>
      <c r="I1266" s="144" t="s">
        <v>5317</v>
      </c>
      <c r="J1266" s="144" t="s">
        <v>5314</v>
      </c>
      <c r="K1266" s="144">
        <f t="shared" si="1406"/>
        <v>0.9</v>
      </c>
      <c r="L1266" s="157">
        <v>1.8</v>
      </c>
      <c r="M1266" s="171">
        <v>0.0388888888888889</v>
      </c>
      <c r="N1266" s="171">
        <v>0.15</v>
      </c>
      <c r="O1266" s="171">
        <v>0.45</v>
      </c>
      <c r="P1266" s="171">
        <v>0.0222222222222222</v>
      </c>
      <c r="Q1266" s="171"/>
      <c r="R1266" s="171">
        <v>0.0111111111111111</v>
      </c>
      <c r="S1266" s="171">
        <v>0.25</v>
      </c>
      <c r="T1266" s="171">
        <v>0.0777777777777778</v>
      </c>
      <c r="U1266" s="171"/>
      <c r="V1266" s="171"/>
      <c r="W1266" s="22">
        <v>2</v>
      </c>
      <c r="X1266" s="29">
        <v>1869.645</v>
      </c>
      <c r="Y1266" s="29">
        <v>3739.29</v>
      </c>
      <c r="Z1266" s="36">
        <v>1130.54</v>
      </c>
      <c r="AA1266" s="36">
        <f t="shared" si="1407"/>
        <v>2</v>
      </c>
      <c r="AB1266" s="29"/>
      <c r="AC1266" s="29" t="e">
        <f t="shared" si="1408"/>
        <v>#REF!</v>
      </c>
      <c r="AD1266" s="29" t="e">
        <f t="shared" si="1409"/>
        <v>#REF!</v>
      </c>
      <c r="AE1266" s="172" t="e">
        <f t="shared" si="1410"/>
        <v>#REF!</v>
      </c>
      <c r="AF1266" s="28"/>
      <c r="AG1266" s="24">
        <v>1.8</v>
      </c>
      <c r="AH1266" s="173">
        <f t="shared" si="1411"/>
        <v>1</v>
      </c>
      <c r="AI1266" s="173">
        <v>1.8</v>
      </c>
      <c r="AJ1266" s="173">
        <f t="shared" si="1412"/>
        <v>0.8</v>
      </c>
      <c r="AK1266" s="134">
        <f t="shared" si="1413"/>
        <v>0.9</v>
      </c>
      <c r="AL1266" s="174">
        <f t="shared" ref="AL1266:AU1266" si="1459">M1266</f>
        <v>0.0388888888888889</v>
      </c>
      <c r="AM1266" s="174">
        <f t="shared" si="1459"/>
        <v>0.15</v>
      </c>
      <c r="AN1266" s="174">
        <f t="shared" si="1459"/>
        <v>0.45</v>
      </c>
      <c r="AO1266" s="174">
        <f t="shared" si="1459"/>
        <v>0.0222222222222222</v>
      </c>
      <c r="AP1266" s="174">
        <f t="shared" si="1459"/>
        <v>0</v>
      </c>
      <c r="AQ1266" s="174">
        <f t="shared" si="1459"/>
        <v>0.0111111111111111</v>
      </c>
      <c r="AR1266" s="174">
        <f t="shared" si="1459"/>
        <v>0.25</v>
      </c>
      <c r="AS1266" s="174">
        <f t="shared" si="1459"/>
        <v>0.0777777777777778</v>
      </c>
      <c r="AT1266" s="174">
        <f t="shared" si="1459"/>
        <v>0</v>
      </c>
      <c r="AU1266" s="174">
        <f t="shared" si="1459"/>
        <v>0</v>
      </c>
      <c r="AV1266" s="175">
        <f t="shared" si="1415"/>
        <v>1</v>
      </c>
      <c r="AW1266" s="176" t="e">
        <f>#REF!/1000</f>
        <v>#REF!</v>
      </c>
      <c r="AX1266" s="176" t="e">
        <f>#REF!/1000</f>
        <v>#REF!</v>
      </c>
      <c r="AY1266" s="176" t="e">
        <f>#REF!/1000</f>
        <v>#REF!</v>
      </c>
      <c r="AZ1266" s="176" t="e">
        <f>#REF!/1000</f>
        <v>#REF!</v>
      </c>
      <c r="BA1266" s="176" t="e">
        <f>#REF!/1000</f>
        <v>#REF!</v>
      </c>
      <c r="BB1266" s="176" t="e">
        <f>#REF!/1000</f>
        <v>#REF!</v>
      </c>
      <c r="BC1266" s="176" t="e">
        <f>#REF!/1000</f>
        <v>#REF!</v>
      </c>
      <c r="BD1266" s="176" t="e">
        <f>#REF!/1000</f>
        <v>#REF!</v>
      </c>
      <c r="BE1266" s="177" t="e">
        <f>#REF!/1000</f>
        <v>#REF!</v>
      </c>
      <c r="BF1266" s="177" t="e">
        <f>#REF!/1000</f>
        <v>#REF!</v>
      </c>
      <c r="BG1266" s="178" t="e">
        <f t="shared" si="1416"/>
        <v>#REF!</v>
      </c>
    </row>
    <row r="1267" ht="16" customHeight="1" spans="1:59">
      <c r="A1267" s="22">
        <v>1261</v>
      </c>
      <c r="B1267" s="39" t="s">
        <v>7117</v>
      </c>
      <c r="C1267" s="68" t="s">
        <v>7118</v>
      </c>
      <c r="D1267" s="22">
        <v>194</v>
      </c>
      <c r="E1267" s="22">
        <v>2</v>
      </c>
      <c r="F1267" s="144">
        <v>84383</v>
      </c>
      <c r="G1267" s="144" t="s">
        <v>3688</v>
      </c>
      <c r="H1267" s="144" t="s">
        <v>5312</v>
      </c>
      <c r="I1267" s="144" t="s">
        <v>5317</v>
      </c>
      <c r="J1267" s="144" t="s">
        <v>5314</v>
      </c>
      <c r="K1267" s="144">
        <f t="shared" si="1406"/>
        <v>1.5</v>
      </c>
      <c r="L1267" s="157">
        <v>3</v>
      </c>
      <c r="M1267" s="171">
        <v>0.04</v>
      </c>
      <c r="N1267" s="171">
        <v>0.15</v>
      </c>
      <c r="O1267" s="171">
        <v>0.45</v>
      </c>
      <c r="P1267" s="171">
        <v>0.02</v>
      </c>
      <c r="Q1267" s="171"/>
      <c r="R1267" s="171">
        <v>0.01</v>
      </c>
      <c r="S1267" s="171">
        <v>0.25</v>
      </c>
      <c r="T1267" s="171">
        <v>0.08</v>
      </c>
      <c r="U1267" s="171"/>
      <c r="V1267" s="171"/>
      <c r="W1267" s="22">
        <v>2</v>
      </c>
      <c r="X1267" s="29">
        <v>1743.665</v>
      </c>
      <c r="Y1267" s="29">
        <v>3487.33</v>
      </c>
      <c r="Z1267" s="36">
        <v>1052.56</v>
      </c>
      <c r="AA1267" s="36">
        <f t="shared" si="1407"/>
        <v>2</v>
      </c>
      <c r="AB1267" s="29"/>
      <c r="AC1267" s="29" t="e">
        <f t="shared" si="1408"/>
        <v>#REF!</v>
      </c>
      <c r="AD1267" s="29" t="e">
        <f t="shared" si="1409"/>
        <v>#REF!</v>
      </c>
      <c r="AE1267" s="172" t="e">
        <f t="shared" si="1410"/>
        <v>#REF!</v>
      </c>
      <c r="AF1267" s="28"/>
      <c r="AG1267" s="24">
        <v>3</v>
      </c>
      <c r="AH1267" s="173">
        <f t="shared" si="1411"/>
        <v>1</v>
      </c>
      <c r="AI1267" s="173"/>
      <c r="AJ1267" s="173">
        <f t="shared" si="1412"/>
        <v>2</v>
      </c>
      <c r="AK1267" s="134">
        <f t="shared" si="1413"/>
        <v>1.5</v>
      </c>
      <c r="AL1267" s="174">
        <f t="shared" ref="AL1267:AU1267" si="1460">M1267</f>
        <v>0.04</v>
      </c>
      <c r="AM1267" s="174">
        <f t="shared" si="1460"/>
        <v>0.15</v>
      </c>
      <c r="AN1267" s="174">
        <f t="shared" si="1460"/>
        <v>0.45</v>
      </c>
      <c r="AO1267" s="174">
        <f t="shared" si="1460"/>
        <v>0.02</v>
      </c>
      <c r="AP1267" s="174">
        <f t="shared" si="1460"/>
        <v>0</v>
      </c>
      <c r="AQ1267" s="174">
        <f t="shared" si="1460"/>
        <v>0.01</v>
      </c>
      <c r="AR1267" s="174">
        <f t="shared" si="1460"/>
        <v>0.25</v>
      </c>
      <c r="AS1267" s="174">
        <f t="shared" si="1460"/>
        <v>0.08</v>
      </c>
      <c r="AT1267" s="174">
        <f t="shared" si="1460"/>
        <v>0</v>
      </c>
      <c r="AU1267" s="174">
        <f t="shared" si="1460"/>
        <v>0</v>
      </c>
      <c r="AV1267" s="175">
        <f t="shared" si="1415"/>
        <v>1</v>
      </c>
      <c r="AW1267" s="176" t="e">
        <f>#REF!/1000</f>
        <v>#REF!</v>
      </c>
      <c r="AX1267" s="176" t="e">
        <f>#REF!/1000</f>
        <v>#REF!</v>
      </c>
      <c r="AY1267" s="176" t="e">
        <f>#REF!/1000</f>
        <v>#REF!</v>
      </c>
      <c r="AZ1267" s="176" t="e">
        <f>#REF!/1000</f>
        <v>#REF!</v>
      </c>
      <c r="BA1267" s="176" t="e">
        <f>#REF!/1000</f>
        <v>#REF!</v>
      </c>
      <c r="BB1267" s="176" t="e">
        <f>#REF!/1000</f>
        <v>#REF!</v>
      </c>
      <c r="BC1267" s="176" t="e">
        <f>#REF!/1000</f>
        <v>#REF!</v>
      </c>
      <c r="BD1267" s="176" t="e">
        <f>#REF!/1000</f>
        <v>#REF!</v>
      </c>
      <c r="BE1267" s="177" t="e">
        <f>#REF!/1000</f>
        <v>#REF!</v>
      </c>
      <c r="BF1267" s="177" t="e">
        <f>#REF!/1000</f>
        <v>#REF!</v>
      </c>
      <c r="BG1267" s="178" t="e">
        <f t="shared" si="1416"/>
        <v>#REF!</v>
      </c>
    </row>
    <row r="1268" ht="16" customHeight="1" spans="1:59">
      <c r="A1268" s="22">
        <v>1262</v>
      </c>
      <c r="B1268" s="39" t="s">
        <v>7119</v>
      </c>
      <c r="C1268" s="68" t="s">
        <v>7120</v>
      </c>
      <c r="D1268" s="22">
        <v>194</v>
      </c>
      <c r="E1268" s="22">
        <v>1</v>
      </c>
      <c r="F1268" s="144">
        <v>84343</v>
      </c>
      <c r="G1268" s="144" t="s">
        <v>3688</v>
      </c>
      <c r="H1268" s="144" t="s">
        <v>3699</v>
      </c>
      <c r="I1268" s="144" t="s">
        <v>5317</v>
      </c>
      <c r="J1268" s="144" t="s">
        <v>5314</v>
      </c>
      <c r="K1268" s="144">
        <f t="shared" si="1406"/>
        <v>1.5</v>
      </c>
      <c r="L1268" s="157">
        <v>1.5</v>
      </c>
      <c r="M1268" s="171">
        <v>0.04</v>
      </c>
      <c r="N1268" s="171">
        <v>0.15</v>
      </c>
      <c r="O1268" s="171">
        <v>0.45</v>
      </c>
      <c r="P1268" s="171">
        <v>0.02</v>
      </c>
      <c r="Q1268" s="171"/>
      <c r="R1268" s="171">
        <v>0.01</v>
      </c>
      <c r="S1268" s="171">
        <v>0.25</v>
      </c>
      <c r="T1268" s="171">
        <v>0.08</v>
      </c>
      <c r="U1268" s="171"/>
      <c r="V1268" s="171"/>
      <c r="W1268" s="22">
        <v>1</v>
      </c>
      <c r="X1268" s="29">
        <v>1717.03</v>
      </c>
      <c r="Y1268" s="29">
        <v>1717.03</v>
      </c>
      <c r="Z1268" s="36">
        <v>526.28</v>
      </c>
      <c r="AA1268" s="36">
        <f t="shared" si="1407"/>
        <v>1</v>
      </c>
      <c r="AB1268" s="29"/>
      <c r="AC1268" s="29" t="e">
        <f t="shared" si="1408"/>
        <v>#REF!</v>
      </c>
      <c r="AD1268" s="29" t="e">
        <f t="shared" si="1409"/>
        <v>#REF!</v>
      </c>
      <c r="AE1268" s="172" t="e">
        <f t="shared" si="1410"/>
        <v>#REF!</v>
      </c>
      <c r="AF1268" s="28"/>
      <c r="AG1268" s="24">
        <v>3</v>
      </c>
      <c r="AH1268" s="173">
        <f t="shared" si="1411"/>
        <v>1</v>
      </c>
      <c r="AI1268" s="173"/>
      <c r="AJ1268" s="173">
        <f t="shared" si="1412"/>
        <v>2</v>
      </c>
      <c r="AK1268" s="134">
        <f t="shared" si="1413"/>
        <v>1.5</v>
      </c>
      <c r="AL1268" s="174">
        <f t="shared" ref="AL1268:AU1268" si="1461">M1268</f>
        <v>0.04</v>
      </c>
      <c r="AM1268" s="174">
        <f t="shared" si="1461"/>
        <v>0.15</v>
      </c>
      <c r="AN1268" s="174">
        <f t="shared" si="1461"/>
        <v>0.45</v>
      </c>
      <c r="AO1268" s="174">
        <f t="shared" si="1461"/>
        <v>0.02</v>
      </c>
      <c r="AP1268" s="174">
        <f t="shared" si="1461"/>
        <v>0</v>
      </c>
      <c r="AQ1268" s="174">
        <f t="shared" si="1461"/>
        <v>0.01</v>
      </c>
      <c r="AR1268" s="174">
        <f t="shared" si="1461"/>
        <v>0.25</v>
      </c>
      <c r="AS1268" s="174">
        <f t="shared" si="1461"/>
        <v>0.08</v>
      </c>
      <c r="AT1268" s="174">
        <f t="shared" si="1461"/>
        <v>0</v>
      </c>
      <c r="AU1268" s="174">
        <f t="shared" si="1461"/>
        <v>0</v>
      </c>
      <c r="AV1268" s="175">
        <f t="shared" si="1415"/>
        <v>1</v>
      </c>
      <c r="AW1268" s="176" t="e">
        <f>#REF!/1000</f>
        <v>#REF!</v>
      </c>
      <c r="AX1268" s="176" t="e">
        <f>#REF!/1000</f>
        <v>#REF!</v>
      </c>
      <c r="AY1268" s="176" t="e">
        <f>#REF!/1000</f>
        <v>#REF!</v>
      </c>
      <c r="AZ1268" s="176" t="e">
        <f>#REF!/1000</f>
        <v>#REF!</v>
      </c>
      <c r="BA1268" s="176" t="e">
        <f>#REF!/1000</f>
        <v>#REF!</v>
      </c>
      <c r="BB1268" s="176" t="e">
        <f>#REF!/1000</f>
        <v>#REF!</v>
      </c>
      <c r="BC1268" s="176" t="e">
        <f>#REF!/1000</f>
        <v>#REF!</v>
      </c>
      <c r="BD1268" s="176" t="e">
        <f>#REF!/1000</f>
        <v>#REF!</v>
      </c>
      <c r="BE1268" s="177" t="e">
        <f>#REF!/1000</f>
        <v>#REF!</v>
      </c>
      <c r="BF1268" s="177" t="e">
        <f>#REF!/1000</f>
        <v>#REF!</v>
      </c>
      <c r="BG1268" s="178" t="e">
        <f t="shared" si="1416"/>
        <v>#REF!</v>
      </c>
    </row>
    <row r="1269" ht="16" customHeight="1" spans="1:59">
      <c r="A1269" s="22">
        <v>1263</v>
      </c>
      <c r="B1269" s="39" t="s">
        <v>7121</v>
      </c>
      <c r="C1269" s="68" t="s">
        <v>7122</v>
      </c>
      <c r="D1269" s="22">
        <v>195</v>
      </c>
      <c r="E1269" s="22">
        <v>1</v>
      </c>
      <c r="F1269" s="144">
        <v>83827</v>
      </c>
      <c r="G1269" s="144" t="s">
        <v>3688</v>
      </c>
      <c r="H1269" s="144" t="s">
        <v>3699</v>
      </c>
      <c r="I1269" s="144" t="s">
        <v>5317</v>
      </c>
      <c r="J1269" s="144" t="s">
        <v>5314</v>
      </c>
      <c r="K1269" s="144">
        <f t="shared" si="1406"/>
        <v>3</v>
      </c>
      <c r="L1269" s="157">
        <v>3</v>
      </c>
      <c r="M1269" s="171">
        <v>0.04</v>
      </c>
      <c r="N1269" s="171">
        <v>0.15</v>
      </c>
      <c r="O1269" s="171">
        <v>0.45</v>
      </c>
      <c r="P1269" s="171">
        <v>0.02</v>
      </c>
      <c r="Q1269" s="171"/>
      <c r="R1269" s="171">
        <v>0.01</v>
      </c>
      <c r="S1269" s="171">
        <v>0.25</v>
      </c>
      <c r="T1269" s="171">
        <v>0.08</v>
      </c>
      <c r="U1269" s="171"/>
      <c r="V1269" s="171"/>
      <c r="W1269" s="22">
        <v>1</v>
      </c>
      <c r="X1269" s="29">
        <v>1640.91</v>
      </c>
      <c r="Y1269" s="29">
        <v>1640.91</v>
      </c>
      <c r="Z1269" s="36">
        <v>497.05</v>
      </c>
      <c r="AA1269" s="36">
        <f t="shared" si="1407"/>
        <v>1</v>
      </c>
      <c r="AB1269" s="29"/>
      <c r="AC1269" s="29" t="e">
        <f t="shared" si="1408"/>
        <v>#REF!</v>
      </c>
      <c r="AD1269" s="29" t="e">
        <f t="shared" si="1409"/>
        <v>#REF!</v>
      </c>
      <c r="AE1269" s="172" t="e">
        <f t="shared" si="1410"/>
        <v>#REF!</v>
      </c>
      <c r="AF1269" s="28"/>
      <c r="AG1269" s="24">
        <v>3</v>
      </c>
      <c r="AH1269" s="173">
        <f t="shared" si="1411"/>
        <v>1</v>
      </c>
      <c r="AI1269" s="173"/>
      <c r="AJ1269" s="173">
        <f t="shared" si="1412"/>
        <v>2</v>
      </c>
      <c r="AK1269" s="134">
        <f t="shared" si="1413"/>
        <v>3</v>
      </c>
      <c r="AL1269" s="174">
        <f t="shared" ref="AL1269:AU1269" si="1462">M1269</f>
        <v>0.04</v>
      </c>
      <c r="AM1269" s="174">
        <f t="shared" si="1462"/>
        <v>0.15</v>
      </c>
      <c r="AN1269" s="174">
        <f t="shared" si="1462"/>
        <v>0.45</v>
      </c>
      <c r="AO1269" s="174">
        <f t="shared" si="1462"/>
        <v>0.02</v>
      </c>
      <c r="AP1269" s="174">
        <f t="shared" si="1462"/>
        <v>0</v>
      </c>
      <c r="AQ1269" s="174">
        <f t="shared" si="1462"/>
        <v>0.01</v>
      </c>
      <c r="AR1269" s="174">
        <f t="shared" si="1462"/>
        <v>0.25</v>
      </c>
      <c r="AS1269" s="174">
        <f t="shared" si="1462"/>
        <v>0.08</v>
      </c>
      <c r="AT1269" s="174">
        <f t="shared" si="1462"/>
        <v>0</v>
      </c>
      <c r="AU1269" s="174">
        <f t="shared" si="1462"/>
        <v>0</v>
      </c>
      <c r="AV1269" s="175">
        <f t="shared" si="1415"/>
        <v>1</v>
      </c>
      <c r="AW1269" s="176" t="e">
        <f>#REF!/1000</f>
        <v>#REF!</v>
      </c>
      <c r="AX1269" s="176" t="e">
        <f>#REF!/1000</f>
        <v>#REF!</v>
      </c>
      <c r="AY1269" s="176" t="e">
        <f>#REF!/1000</f>
        <v>#REF!</v>
      </c>
      <c r="AZ1269" s="176" t="e">
        <f>#REF!/1000</f>
        <v>#REF!</v>
      </c>
      <c r="BA1269" s="176" t="e">
        <f>#REF!/1000</f>
        <v>#REF!</v>
      </c>
      <c r="BB1269" s="176" t="e">
        <f>#REF!/1000</f>
        <v>#REF!</v>
      </c>
      <c r="BC1269" s="176" t="e">
        <f>#REF!/1000</f>
        <v>#REF!</v>
      </c>
      <c r="BD1269" s="176" t="e">
        <f>#REF!/1000</f>
        <v>#REF!</v>
      </c>
      <c r="BE1269" s="177" t="e">
        <f>#REF!/1000</f>
        <v>#REF!</v>
      </c>
      <c r="BF1269" s="177" t="e">
        <f>#REF!/1000</f>
        <v>#REF!</v>
      </c>
      <c r="BG1269" s="178" t="e">
        <f t="shared" si="1416"/>
        <v>#REF!</v>
      </c>
    </row>
    <row r="1270" ht="16" customHeight="1" spans="1:59">
      <c r="A1270" s="22">
        <v>1264</v>
      </c>
      <c r="B1270" s="39" t="s">
        <v>7123</v>
      </c>
      <c r="C1270" s="68" t="s">
        <v>7124</v>
      </c>
      <c r="D1270" s="22">
        <v>194</v>
      </c>
      <c r="E1270" s="22">
        <v>2</v>
      </c>
      <c r="F1270" s="144">
        <v>84362</v>
      </c>
      <c r="G1270" s="144" t="s">
        <v>3688</v>
      </c>
      <c r="H1270" s="144" t="s">
        <v>5312</v>
      </c>
      <c r="I1270" s="144" t="s">
        <v>5317</v>
      </c>
      <c r="J1270" s="144" t="s">
        <v>5314</v>
      </c>
      <c r="K1270" s="144">
        <f t="shared" si="1406"/>
        <v>0.75</v>
      </c>
      <c r="L1270" s="157">
        <v>1.5</v>
      </c>
      <c r="M1270" s="171">
        <v>0.493333333333333</v>
      </c>
      <c r="N1270" s="171">
        <v>0.0533333333333333</v>
      </c>
      <c r="O1270" s="171"/>
      <c r="P1270" s="171">
        <v>0.22</v>
      </c>
      <c r="Q1270" s="171"/>
      <c r="R1270" s="171"/>
      <c r="S1270" s="171">
        <v>0.1</v>
      </c>
      <c r="T1270" s="171">
        <v>0.133333333333333</v>
      </c>
      <c r="U1270" s="171"/>
      <c r="V1270" s="171"/>
      <c r="W1270" s="22">
        <v>2</v>
      </c>
      <c r="X1270" s="29">
        <v>1554.055</v>
      </c>
      <c r="Y1270" s="29">
        <v>3108.11</v>
      </c>
      <c r="Z1270" s="36">
        <v>955.1</v>
      </c>
      <c r="AA1270" s="36">
        <f t="shared" si="1407"/>
        <v>2</v>
      </c>
      <c r="AB1270" s="29"/>
      <c r="AC1270" s="29" t="e">
        <f t="shared" si="1408"/>
        <v>#REF!</v>
      </c>
      <c r="AD1270" s="29" t="e">
        <f t="shared" si="1409"/>
        <v>#REF!</v>
      </c>
      <c r="AE1270" s="172" t="e">
        <f t="shared" si="1410"/>
        <v>#REF!</v>
      </c>
      <c r="AF1270" s="28"/>
      <c r="AG1270" s="24">
        <v>1.5</v>
      </c>
      <c r="AH1270" s="173">
        <f t="shared" si="1411"/>
        <v>0.999999999999999</v>
      </c>
      <c r="AI1270" s="173"/>
      <c r="AJ1270" s="173">
        <f t="shared" si="1412"/>
        <v>0.500000000000001</v>
      </c>
      <c r="AK1270" s="134">
        <f t="shared" si="1413"/>
        <v>0.75</v>
      </c>
      <c r="AL1270" s="174">
        <f t="shared" ref="AL1270:AU1270" si="1463">M1270</f>
        <v>0.493333333333333</v>
      </c>
      <c r="AM1270" s="174">
        <f t="shared" si="1463"/>
        <v>0.0533333333333333</v>
      </c>
      <c r="AN1270" s="174">
        <f t="shared" si="1463"/>
        <v>0</v>
      </c>
      <c r="AO1270" s="174">
        <f t="shared" si="1463"/>
        <v>0.22</v>
      </c>
      <c r="AP1270" s="174">
        <f t="shared" si="1463"/>
        <v>0</v>
      </c>
      <c r="AQ1270" s="174">
        <f t="shared" si="1463"/>
        <v>0</v>
      </c>
      <c r="AR1270" s="174">
        <f t="shared" si="1463"/>
        <v>0.1</v>
      </c>
      <c r="AS1270" s="174">
        <f t="shared" si="1463"/>
        <v>0.133333333333333</v>
      </c>
      <c r="AT1270" s="174">
        <f t="shared" si="1463"/>
        <v>0</v>
      </c>
      <c r="AU1270" s="174">
        <f t="shared" si="1463"/>
        <v>0</v>
      </c>
      <c r="AV1270" s="175">
        <f t="shared" si="1415"/>
        <v>0.999999999999999</v>
      </c>
      <c r="AW1270" s="176" t="e">
        <f>#REF!/1000</f>
        <v>#REF!</v>
      </c>
      <c r="AX1270" s="176" t="e">
        <f>#REF!/1000</f>
        <v>#REF!</v>
      </c>
      <c r="AY1270" s="176" t="e">
        <f>#REF!/1000</f>
        <v>#REF!</v>
      </c>
      <c r="AZ1270" s="176" t="e">
        <f>#REF!/1000</f>
        <v>#REF!</v>
      </c>
      <c r="BA1270" s="176" t="e">
        <f>#REF!/1000</f>
        <v>#REF!</v>
      </c>
      <c r="BB1270" s="176" t="e">
        <f>#REF!/1000</f>
        <v>#REF!</v>
      </c>
      <c r="BC1270" s="176" t="e">
        <f>#REF!/1000</f>
        <v>#REF!</v>
      </c>
      <c r="BD1270" s="176" t="e">
        <f>#REF!/1000</f>
        <v>#REF!</v>
      </c>
      <c r="BE1270" s="177" t="e">
        <f>#REF!/1000</f>
        <v>#REF!</v>
      </c>
      <c r="BF1270" s="177" t="e">
        <f>#REF!/1000</f>
        <v>#REF!</v>
      </c>
      <c r="BG1270" s="178" t="e">
        <f t="shared" si="1416"/>
        <v>#REF!</v>
      </c>
    </row>
    <row r="1271" ht="16" customHeight="1" spans="1:59">
      <c r="A1271" s="22">
        <v>1265</v>
      </c>
      <c r="B1271" s="39" t="s">
        <v>7125</v>
      </c>
      <c r="C1271" s="68" t="s">
        <v>7126</v>
      </c>
      <c r="D1271" s="22">
        <v>194</v>
      </c>
      <c r="E1271" s="22">
        <v>4</v>
      </c>
      <c r="F1271" s="144">
        <v>84252</v>
      </c>
      <c r="G1271" s="144" t="s">
        <v>3688</v>
      </c>
      <c r="H1271" s="144" t="s">
        <v>3699</v>
      </c>
      <c r="I1271" s="144" t="s">
        <v>5317</v>
      </c>
      <c r="J1271" s="144" t="s">
        <v>5314</v>
      </c>
      <c r="K1271" s="144">
        <f t="shared" si="1406"/>
        <v>0.75</v>
      </c>
      <c r="L1271" s="157">
        <v>3</v>
      </c>
      <c r="M1271" s="171">
        <v>0.04</v>
      </c>
      <c r="N1271" s="171">
        <v>0.15</v>
      </c>
      <c r="O1271" s="171">
        <v>0.45</v>
      </c>
      <c r="P1271" s="171">
        <v>0.02</v>
      </c>
      <c r="Q1271" s="171"/>
      <c r="R1271" s="171">
        <v>0.01</v>
      </c>
      <c r="S1271" s="171">
        <v>0.25</v>
      </c>
      <c r="T1271" s="171">
        <v>0.08</v>
      </c>
      <c r="U1271" s="171"/>
      <c r="V1271" s="171"/>
      <c r="W1271" s="22">
        <v>4</v>
      </c>
      <c r="X1271" s="29">
        <v>1427.475</v>
      </c>
      <c r="Y1271" s="29">
        <v>5709.9</v>
      </c>
      <c r="Z1271" s="36">
        <v>1754.28</v>
      </c>
      <c r="AA1271" s="36">
        <f t="shared" si="1407"/>
        <v>4</v>
      </c>
      <c r="AB1271" s="29"/>
      <c r="AC1271" s="29" t="e">
        <f t="shared" si="1408"/>
        <v>#REF!</v>
      </c>
      <c r="AD1271" s="29" t="e">
        <f t="shared" si="1409"/>
        <v>#REF!</v>
      </c>
      <c r="AE1271" s="172" t="e">
        <f t="shared" si="1410"/>
        <v>#REF!</v>
      </c>
      <c r="AF1271" s="28"/>
      <c r="AG1271" s="24">
        <v>3</v>
      </c>
      <c r="AH1271" s="173">
        <f t="shared" si="1411"/>
        <v>1</v>
      </c>
      <c r="AI1271" s="173"/>
      <c r="AJ1271" s="173">
        <f t="shared" si="1412"/>
        <v>2</v>
      </c>
      <c r="AK1271" s="134">
        <f t="shared" si="1413"/>
        <v>0.75</v>
      </c>
      <c r="AL1271" s="174">
        <f t="shared" ref="AL1271:AU1271" si="1464">M1271</f>
        <v>0.04</v>
      </c>
      <c r="AM1271" s="174">
        <f t="shared" si="1464"/>
        <v>0.15</v>
      </c>
      <c r="AN1271" s="174">
        <f t="shared" si="1464"/>
        <v>0.45</v>
      </c>
      <c r="AO1271" s="174">
        <f t="shared" si="1464"/>
        <v>0.02</v>
      </c>
      <c r="AP1271" s="174">
        <f t="shared" si="1464"/>
        <v>0</v>
      </c>
      <c r="AQ1271" s="174">
        <f t="shared" si="1464"/>
        <v>0.01</v>
      </c>
      <c r="AR1271" s="174">
        <f t="shared" si="1464"/>
        <v>0.25</v>
      </c>
      <c r="AS1271" s="174">
        <f t="shared" si="1464"/>
        <v>0.08</v>
      </c>
      <c r="AT1271" s="174">
        <f t="shared" si="1464"/>
        <v>0</v>
      </c>
      <c r="AU1271" s="174">
        <f t="shared" si="1464"/>
        <v>0</v>
      </c>
      <c r="AV1271" s="175">
        <f t="shared" si="1415"/>
        <v>1</v>
      </c>
      <c r="AW1271" s="176" t="e">
        <f>#REF!/1000</f>
        <v>#REF!</v>
      </c>
      <c r="AX1271" s="176" t="e">
        <f>#REF!/1000</f>
        <v>#REF!</v>
      </c>
      <c r="AY1271" s="176" t="e">
        <f>#REF!/1000</f>
        <v>#REF!</v>
      </c>
      <c r="AZ1271" s="176" t="e">
        <f>#REF!/1000</f>
        <v>#REF!</v>
      </c>
      <c r="BA1271" s="176" t="e">
        <f>#REF!/1000</f>
        <v>#REF!</v>
      </c>
      <c r="BB1271" s="176" t="e">
        <f>#REF!/1000</f>
        <v>#REF!</v>
      </c>
      <c r="BC1271" s="176" t="e">
        <f>#REF!/1000</f>
        <v>#REF!</v>
      </c>
      <c r="BD1271" s="176" t="e">
        <f>#REF!/1000</f>
        <v>#REF!</v>
      </c>
      <c r="BE1271" s="177" t="e">
        <f>#REF!/1000</f>
        <v>#REF!</v>
      </c>
      <c r="BF1271" s="177" t="e">
        <f>#REF!/1000</f>
        <v>#REF!</v>
      </c>
      <c r="BG1271" s="178" t="e">
        <f t="shared" si="1416"/>
        <v>#REF!</v>
      </c>
    </row>
    <row r="1272" ht="16" customHeight="1" spans="1:59">
      <c r="A1272" s="22">
        <v>1266</v>
      </c>
      <c r="B1272" s="39" t="s">
        <v>7127</v>
      </c>
      <c r="C1272" s="68" t="s">
        <v>7128</v>
      </c>
      <c r="D1272" s="22">
        <v>194</v>
      </c>
      <c r="E1272" s="22">
        <v>8</v>
      </c>
      <c r="F1272" s="144">
        <v>84303</v>
      </c>
      <c r="G1272" s="144" t="s">
        <v>3688</v>
      </c>
      <c r="H1272" s="144" t="s">
        <v>3699</v>
      </c>
      <c r="I1272" s="144" t="s">
        <v>5317</v>
      </c>
      <c r="J1272" s="144" t="s">
        <v>5314</v>
      </c>
      <c r="K1272" s="144">
        <f t="shared" si="1406"/>
        <v>11.5</v>
      </c>
      <c r="L1272" s="157">
        <v>92</v>
      </c>
      <c r="M1272" s="171"/>
      <c r="N1272" s="171">
        <v>0.33695652173913</v>
      </c>
      <c r="O1272" s="171">
        <v>0.570652173913043</v>
      </c>
      <c r="P1272" s="171">
        <v>0.0597826086956522</v>
      </c>
      <c r="Q1272" s="171"/>
      <c r="R1272" s="171">
        <v>0.0326086956521739</v>
      </c>
      <c r="S1272" s="171"/>
      <c r="T1272" s="171"/>
      <c r="U1272" s="171"/>
      <c r="V1272" s="171"/>
      <c r="W1272" s="22">
        <v>8</v>
      </c>
      <c r="X1272" s="29">
        <v>1408.48125</v>
      </c>
      <c r="Y1272" s="29">
        <v>11267.85</v>
      </c>
      <c r="Z1272" s="36">
        <v>3430.56</v>
      </c>
      <c r="AA1272" s="36">
        <f t="shared" si="1407"/>
        <v>8</v>
      </c>
      <c r="AB1272" s="29"/>
      <c r="AC1272" s="29" t="e">
        <f t="shared" si="1408"/>
        <v>#REF!</v>
      </c>
      <c r="AD1272" s="29" t="e">
        <f t="shared" si="1409"/>
        <v>#REF!</v>
      </c>
      <c r="AE1272" s="172" t="e">
        <f t="shared" si="1410"/>
        <v>#REF!</v>
      </c>
      <c r="AF1272" s="28"/>
      <c r="AG1272" s="24">
        <v>40</v>
      </c>
      <c r="AH1272" s="173">
        <f t="shared" si="1411"/>
        <v>0.999999999999999</v>
      </c>
      <c r="AI1272" s="173" t="s">
        <v>5318</v>
      </c>
      <c r="AJ1272" s="173">
        <f t="shared" si="1412"/>
        <v>39</v>
      </c>
      <c r="AK1272" s="134">
        <f t="shared" si="1413"/>
        <v>11.5</v>
      </c>
      <c r="AL1272" s="174">
        <f t="shared" ref="AL1272:AU1272" si="1465">M1272</f>
        <v>0</v>
      </c>
      <c r="AM1272" s="174">
        <f t="shared" si="1465"/>
        <v>0.33695652173913</v>
      </c>
      <c r="AN1272" s="174">
        <f t="shared" si="1465"/>
        <v>0.570652173913043</v>
      </c>
      <c r="AO1272" s="174">
        <f t="shared" si="1465"/>
        <v>0.0597826086956522</v>
      </c>
      <c r="AP1272" s="174">
        <f t="shared" si="1465"/>
        <v>0</v>
      </c>
      <c r="AQ1272" s="174">
        <f t="shared" si="1465"/>
        <v>0.0326086956521739</v>
      </c>
      <c r="AR1272" s="174">
        <f t="shared" si="1465"/>
        <v>0</v>
      </c>
      <c r="AS1272" s="174">
        <f t="shared" si="1465"/>
        <v>0</v>
      </c>
      <c r="AT1272" s="174">
        <f t="shared" si="1465"/>
        <v>0</v>
      </c>
      <c r="AU1272" s="174">
        <f t="shared" si="1465"/>
        <v>0</v>
      </c>
      <c r="AV1272" s="175">
        <f t="shared" si="1415"/>
        <v>0.999999999999999</v>
      </c>
      <c r="AW1272" s="176" t="e">
        <f>#REF!/1000</f>
        <v>#REF!</v>
      </c>
      <c r="AX1272" s="176" t="e">
        <f>#REF!/1000</f>
        <v>#REF!</v>
      </c>
      <c r="AY1272" s="176" t="e">
        <f>#REF!/1000</f>
        <v>#REF!</v>
      </c>
      <c r="AZ1272" s="176" t="e">
        <f>#REF!/1000</f>
        <v>#REF!</v>
      </c>
      <c r="BA1272" s="176" t="e">
        <f>#REF!/1000</f>
        <v>#REF!</v>
      </c>
      <c r="BB1272" s="176" t="e">
        <f>#REF!/1000</f>
        <v>#REF!</v>
      </c>
      <c r="BC1272" s="176" t="e">
        <f>#REF!/1000</f>
        <v>#REF!</v>
      </c>
      <c r="BD1272" s="176" t="e">
        <f>#REF!/1000</f>
        <v>#REF!</v>
      </c>
      <c r="BE1272" s="177" t="e">
        <f>#REF!/1000</f>
        <v>#REF!</v>
      </c>
      <c r="BF1272" s="177" t="e">
        <f>#REF!/1000</f>
        <v>#REF!</v>
      </c>
      <c r="BG1272" s="178" t="e">
        <f t="shared" si="1416"/>
        <v>#REF!</v>
      </c>
    </row>
    <row r="1273" ht="16" customHeight="1" spans="1:59">
      <c r="A1273" s="22">
        <v>1267</v>
      </c>
      <c r="B1273" s="39" t="s">
        <v>7129</v>
      </c>
      <c r="C1273" s="68" t="s">
        <v>7130</v>
      </c>
      <c r="D1273" s="22">
        <v>194</v>
      </c>
      <c r="E1273" s="22">
        <v>2</v>
      </c>
      <c r="F1273" s="144">
        <v>84228</v>
      </c>
      <c r="G1273" s="144" t="s">
        <v>3688</v>
      </c>
      <c r="H1273" s="144" t="s">
        <v>3699</v>
      </c>
      <c r="I1273" s="144" t="s">
        <v>5317</v>
      </c>
      <c r="J1273" s="144" t="s">
        <v>5314</v>
      </c>
      <c r="K1273" s="144">
        <f t="shared" si="1406"/>
        <v>0.55</v>
      </c>
      <c r="L1273" s="157">
        <v>1.1</v>
      </c>
      <c r="M1273" s="171"/>
      <c r="N1273" s="171">
        <v>0.866666666666667</v>
      </c>
      <c r="O1273" s="171">
        <v>0.0333333333333333</v>
      </c>
      <c r="P1273" s="171"/>
      <c r="Q1273" s="171"/>
      <c r="R1273" s="171">
        <v>0.1</v>
      </c>
      <c r="S1273" s="171"/>
      <c r="T1273" s="171"/>
      <c r="U1273" s="171"/>
      <c r="V1273" s="171"/>
      <c r="W1273" s="22">
        <v>2</v>
      </c>
      <c r="X1273" s="29">
        <v>1325.45</v>
      </c>
      <c r="Y1273" s="29">
        <v>2650.9</v>
      </c>
      <c r="Z1273" s="36">
        <v>818.66</v>
      </c>
      <c r="AA1273" s="36">
        <f t="shared" si="1407"/>
        <v>2</v>
      </c>
      <c r="AB1273" s="29"/>
      <c r="AC1273" s="29" t="e">
        <f t="shared" si="1408"/>
        <v>#REF!</v>
      </c>
      <c r="AD1273" s="29" t="e">
        <f t="shared" si="1409"/>
        <v>#REF!</v>
      </c>
      <c r="AE1273" s="172" t="e">
        <f t="shared" si="1410"/>
        <v>#REF!</v>
      </c>
      <c r="AF1273" s="28"/>
      <c r="AG1273" s="24">
        <v>0.3</v>
      </c>
      <c r="AH1273" s="173">
        <f t="shared" si="1411"/>
        <v>1</v>
      </c>
      <c r="AI1273" s="173">
        <v>0.3</v>
      </c>
      <c r="AJ1273" s="173">
        <f t="shared" si="1412"/>
        <v>-0.7</v>
      </c>
      <c r="AK1273" s="134">
        <f t="shared" si="1413"/>
        <v>0.55</v>
      </c>
      <c r="AL1273" s="174">
        <f t="shared" ref="AL1273:AU1273" si="1466">M1273</f>
        <v>0</v>
      </c>
      <c r="AM1273" s="174">
        <f t="shared" si="1466"/>
        <v>0.866666666666667</v>
      </c>
      <c r="AN1273" s="174">
        <f t="shared" si="1466"/>
        <v>0.0333333333333333</v>
      </c>
      <c r="AO1273" s="174">
        <f t="shared" si="1466"/>
        <v>0</v>
      </c>
      <c r="AP1273" s="174">
        <f t="shared" si="1466"/>
        <v>0</v>
      </c>
      <c r="AQ1273" s="174">
        <f t="shared" si="1466"/>
        <v>0.1</v>
      </c>
      <c r="AR1273" s="174">
        <f t="shared" si="1466"/>
        <v>0</v>
      </c>
      <c r="AS1273" s="174">
        <f t="shared" si="1466"/>
        <v>0</v>
      </c>
      <c r="AT1273" s="174">
        <f t="shared" si="1466"/>
        <v>0</v>
      </c>
      <c r="AU1273" s="174">
        <f t="shared" si="1466"/>
        <v>0</v>
      </c>
      <c r="AV1273" s="175">
        <f t="shared" si="1415"/>
        <v>1</v>
      </c>
      <c r="AW1273" s="176" t="e">
        <f>#REF!/1000</f>
        <v>#REF!</v>
      </c>
      <c r="AX1273" s="176" t="e">
        <f>#REF!/1000</f>
        <v>#REF!</v>
      </c>
      <c r="AY1273" s="176" t="e">
        <f>#REF!/1000</f>
        <v>#REF!</v>
      </c>
      <c r="AZ1273" s="176" t="e">
        <f>#REF!/1000</f>
        <v>#REF!</v>
      </c>
      <c r="BA1273" s="176" t="e">
        <f>#REF!/1000</f>
        <v>#REF!</v>
      </c>
      <c r="BB1273" s="176" t="e">
        <f>#REF!/1000</f>
        <v>#REF!</v>
      </c>
      <c r="BC1273" s="176" t="e">
        <f>#REF!/1000</f>
        <v>#REF!</v>
      </c>
      <c r="BD1273" s="176" t="e">
        <f>#REF!/1000</f>
        <v>#REF!</v>
      </c>
      <c r="BE1273" s="177" t="e">
        <f>#REF!/1000</f>
        <v>#REF!</v>
      </c>
      <c r="BF1273" s="177" t="e">
        <f>#REF!/1000</f>
        <v>#REF!</v>
      </c>
      <c r="BG1273" s="178" t="e">
        <f t="shared" si="1416"/>
        <v>#REF!</v>
      </c>
    </row>
    <row r="1274" ht="16" customHeight="1" spans="1:59">
      <c r="A1274" s="22">
        <v>1268</v>
      </c>
      <c r="B1274" s="39" t="s">
        <v>7131</v>
      </c>
      <c r="C1274" s="68" t="s">
        <v>7132</v>
      </c>
      <c r="D1274" s="22">
        <v>194</v>
      </c>
      <c r="E1274" s="22">
        <v>2</v>
      </c>
      <c r="F1274" s="144">
        <v>84277</v>
      </c>
      <c r="G1274" s="144" t="s">
        <v>3688</v>
      </c>
      <c r="H1274" s="144" t="s">
        <v>5312</v>
      </c>
      <c r="I1274" s="144" t="s">
        <v>5317</v>
      </c>
      <c r="J1274" s="144" t="s">
        <v>5314</v>
      </c>
      <c r="K1274" s="144">
        <f t="shared" si="1406"/>
        <v>1.5</v>
      </c>
      <c r="L1274" s="157">
        <v>3</v>
      </c>
      <c r="M1274" s="171"/>
      <c r="N1274" s="171">
        <v>0.2</v>
      </c>
      <c r="O1274" s="171">
        <v>0.2</v>
      </c>
      <c r="P1274" s="171">
        <v>0.1</v>
      </c>
      <c r="Q1274" s="171"/>
      <c r="R1274" s="171">
        <v>0.35</v>
      </c>
      <c r="S1274" s="171">
        <v>0.05</v>
      </c>
      <c r="T1274" s="171">
        <v>0.1</v>
      </c>
      <c r="U1274" s="171"/>
      <c r="V1274" s="171"/>
      <c r="W1274" s="22">
        <v>2</v>
      </c>
      <c r="X1274" s="29">
        <v>1312.055</v>
      </c>
      <c r="Y1274" s="29">
        <v>2624.11</v>
      </c>
      <c r="Z1274" s="36">
        <v>799.18</v>
      </c>
      <c r="AA1274" s="36">
        <f t="shared" si="1407"/>
        <v>2</v>
      </c>
      <c r="AB1274" s="29"/>
      <c r="AC1274" s="29" t="e">
        <f t="shared" si="1408"/>
        <v>#REF!</v>
      </c>
      <c r="AD1274" s="29" t="e">
        <f t="shared" si="1409"/>
        <v>#REF!</v>
      </c>
      <c r="AE1274" s="172" t="e">
        <f t="shared" si="1410"/>
        <v>#REF!</v>
      </c>
      <c r="AF1274" s="28"/>
      <c r="AG1274" s="24">
        <v>3</v>
      </c>
      <c r="AH1274" s="173">
        <f t="shared" si="1411"/>
        <v>1</v>
      </c>
      <c r="AI1274" s="173"/>
      <c r="AJ1274" s="173">
        <f t="shared" si="1412"/>
        <v>2</v>
      </c>
      <c r="AK1274" s="134">
        <f t="shared" si="1413"/>
        <v>1.5</v>
      </c>
      <c r="AL1274" s="174">
        <f t="shared" ref="AL1274:AU1274" si="1467">M1274</f>
        <v>0</v>
      </c>
      <c r="AM1274" s="174">
        <f t="shared" si="1467"/>
        <v>0.2</v>
      </c>
      <c r="AN1274" s="174">
        <f t="shared" si="1467"/>
        <v>0.2</v>
      </c>
      <c r="AO1274" s="174">
        <f t="shared" si="1467"/>
        <v>0.1</v>
      </c>
      <c r="AP1274" s="174">
        <f t="shared" si="1467"/>
        <v>0</v>
      </c>
      <c r="AQ1274" s="174">
        <f t="shared" si="1467"/>
        <v>0.35</v>
      </c>
      <c r="AR1274" s="174">
        <f t="shared" si="1467"/>
        <v>0.05</v>
      </c>
      <c r="AS1274" s="174">
        <f t="shared" si="1467"/>
        <v>0.1</v>
      </c>
      <c r="AT1274" s="174">
        <f t="shared" si="1467"/>
        <v>0</v>
      </c>
      <c r="AU1274" s="174">
        <f t="shared" si="1467"/>
        <v>0</v>
      </c>
      <c r="AV1274" s="175">
        <f t="shared" si="1415"/>
        <v>1</v>
      </c>
      <c r="AW1274" s="176" t="e">
        <f>#REF!/1000</f>
        <v>#REF!</v>
      </c>
      <c r="AX1274" s="176" t="e">
        <f>#REF!/1000</f>
        <v>#REF!</v>
      </c>
      <c r="AY1274" s="176" t="e">
        <f>#REF!/1000</f>
        <v>#REF!</v>
      </c>
      <c r="AZ1274" s="176" t="e">
        <f>#REF!/1000</f>
        <v>#REF!</v>
      </c>
      <c r="BA1274" s="176" t="e">
        <f>#REF!/1000</f>
        <v>#REF!</v>
      </c>
      <c r="BB1274" s="176" t="e">
        <f>#REF!/1000</f>
        <v>#REF!</v>
      </c>
      <c r="BC1274" s="176" t="e">
        <f>#REF!/1000</f>
        <v>#REF!</v>
      </c>
      <c r="BD1274" s="176" t="e">
        <f>#REF!/1000</f>
        <v>#REF!</v>
      </c>
      <c r="BE1274" s="177" t="e">
        <f>#REF!/1000</f>
        <v>#REF!</v>
      </c>
      <c r="BF1274" s="177" t="e">
        <f>#REF!/1000</f>
        <v>#REF!</v>
      </c>
      <c r="BG1274" s="178" t="e">
        <f t="shared" si="1416"/>
        <v>#REF!</v>
      </c>
    </row>
    <row r="1275" ht="16" customHeight="1" spans="1:59">
      <c r="A1275" s="22">
        <v>1269</v>
      </c>
      <c r="B1275" s="39" t="s">
        <v>7133</v>
      </c>
      <c r="C1275" s="68" t="s">
        <v>7134</v>
      </c>
      <c r="D1275" s="22">
        <v>194</v>
      </c>
      <c r="E1275" s="22">
        <v>2</v>
      </c>
      <c r="F1275" s="144">
        <v>84360</v>
      </c>
      <c r="G1275" s="144" t="s">
        <v>3688</v>
      </c>
      <c r="H1275" s="144" t="s">
        <v>3699</v>
      </c>
      <c r="I1275" s="144" t="s">
        <v>5317</v>
      </c>
      <c r="J1275" s="144" t="s">
        <v>5314</v>
      </c>
      <c r="K1275" s="144">
        <f t="shared" si="1406"/>
        <v>2.5</v>
      </c>
      <c r="L1275" s="157">
        <v>5</v>
      </c>
      <c r="M1275" s="171">
        <v>0.5</v>
      </c>
      <c r="N1275" s="171">
        <v>0.05</v>
      </c>
      <c r="O1275" s="171"/>
      <c r="P1275" s="171">
        <v>0.22</v>
      </c>
      <c r="Q1275" s="171"/>
      <c r="R1275" s="171"/>
      <c r="S1275" s="171">
        <v>0.1</v>
      </c>
      <c r="T1275" s="171">
        <v>0.13</v>
      </c>
      <c r="U1275" s="171"/>
      <c r="V1275" s="171"/>
      <c r="W1275" s="22">
        <v>2</v>
      </c>
      <c r="X1275" s="29">
        <v>1181.15</v>
      </c>
      <c r="Y1275" s="29">
        <v>2362.3</v>
      </c>
      <c r="Z1275" s="36">
        <v>721.2</v>
      </c>
      <c r="AA1275" s="36">
        <f t="shared" si="1407"/>
        <v>2</v>
      </c>
      <c r="AB1275" s="29"/>
      <c r="AC1275" s="29" t="e">
        <f t="shared" si="1408"/>
        <v>#REF!</v>
      </c>
      <c r="AD1275" s="29" t="e">
        <f t="shared" si="1409"/>
        <v>#REF!</v>
      </c>
      <c r="AE1275" s="172" t="e">
        <f t="shared" si="1410"/>
        <v>#REF!</v>
      </c>
      <c r="AF1275" s="28"/>
      <c r="AG1275" s="24">
        <v>5</v>
      </c>
      <c r="AH1275" s="173">
        <f t="shared" si="1411"/>
        <v>1</v>
      </c>
      <c r="AI1275" s="173"/>
      <c r="AJ1275" s="173">
        <f t="shared" si="1412"/>
        <v>4</v>
      </c>
      <c r="AK1275" s="134">
        <f t="shared" si="1413"/>
        <v>2.5</v>
      </c>
      <c r="AL1275" s="174">
        <f t="shared" ref="AL1275:AU1275" si="1468">M1275</f>
        <v>0.5</v>
      </c>
      <c r="AM1275" s="174">
        <f t="shared" si="1468"/>
        <v>0.05</v>
      </c>
      <c r="AN1275" s="174">
        <f t="shared" si="1468"/>
        <v>0</v>
      </c>
      <c r="AO1275" s="174">
        <f t="shared" si="1468"/>
        <v>0.22</v>
      </c>
      <c r="AP1275" s="174">
        <f t="shared" si="1468"/>
        <v>0</v>
      </c>
      <c r="AQ1275" s="174">
        <f t="shared" si="1468"/>
        <v>0</v>
      </c>
      <c r="AR1275" s="174">
        <f t="shared" si="1468"/>
        <v>0.1</v>
      </c>
      <c r="AS1275" s="174">
        <f t="shared" si="1468"/>
        <v>0.13</v>
      </c>
      <c r="AT1275" s="174">
        <f t="shared" si="1468"/>
        <v>0</v>
      </c>
      <c r="AU1275" s="174">
        <f t="shared" si="1468"/>
        <v>0</v>
      </c>
      <c r="AV1275" s="175">
        <f t="shared" si="1415"/>
        <v>1</v>
      </c>
      <c r="AW1275" s="176" t="e">
        <f>#REF!/1000</f>
        <v>#REF!</v>
      </c>
      <c r="AX1275" s="176" t="e">
        <f>#REF!/1000</f>
        <v>#REF!</v>
      </c>
      <c r="AY1275" s="176" t="e">
        <f>#REF!/1000</f>
        <v>#REF!</v>
      </c>
      <c r="AZ1275" s="176" t="e">
        <f>#REF!/1000</f>
        <v>#REF!</v>
      </c>
      <c r="BA1275" s="176" t="e">
        <f>#REF!/1000</f>
        <v>#REF!</v>
      </c>
      <c r="BB1275" s="176" t="e">
        <f>#REF!/1000</f>
        <v>#REF!</v>
      </c>
      <c r="BC1275" s="176" t="e">
        <f>#REF!/1000</f>
        <v>#REF!</v>
      </c>
      <c r="BD1275" s="176" t="e">
        <f>#REF!/1000</f>
        <v>#REF!</v>
      </c>
      <c r="BE1275" s="177" t="e">
        <f>#REF!/1000</f>
        <v>#REF!</v>
      </c>
      <c r="BF1275" s="177" t="e">
        <f>#REF!/1000</f>
        <v>#REF!</v>
      </c>
      <c r="BG1275" s="178" t="e">
        <f t="shared" si="1416"/>
        <v>#REF!</v>
      </c>
    </row>
    <row r="1276" ht="16" customHeight="1" spans="1:59">
      <c r="A1276" s="22">
        <v>1270</v>
      </c>
      <c r="B1276" s="39" t="s">
        <v>7135</v>
      </c>
      <c r="C1276" s="68" t="s">
        <v>7136</v>
      </c>
      <c r="D1276" s="22">
        <v>194</v>
      </c>
      <c r="E1276" s="22">
        <v>1</v>
      </c>
      <c r="F1276" s="144">
        <v>84352</v>
      </c>
      <c r="G1276" s="144" t="s">
        <v>3688</v>
      </c>
      <c r="H1276" s="144" t="s">
        <v>5312</v>
      </c>
      <c r="I1276" s="144" t="s">
        <v>5317</v>
      </c>
      <c r="J1276" s="144" t="s">
        <v>5314</v>
      </c>
      <c r="K1276" s="144">
        <f t="shared" si="1406"/>
        <v>3</v>
      </c>
      <c r="L1276" s="157">
        <v>3</v>
      </c>
      <c r="M1276" s="171">
        <v>0.04</v>
      </c>
      <c r="N1276" s="171">
        <v>0.15</v>
      </c>
      <c r="O1276" s="171">
        <v>0.45</v>
      </c>
      <c r="P1276" s="171">
        <v>0.02</v>
      </c>
      <c r="Q1276" s="171"/>
      <c r="R1276" s="171">
        <v>0.01</v>
      </c>
      <c r="S1276" s="171">
        <v>0.25</v>
      </c>
      <c r="T1276" s="171">
        <v>0.08</v>
      </c>
      <c r="U1276" s="171"/>
      <c r="V1276" s="171"/>
      <c r="W1276" s="22">
        <v>1</v>
      </c>
      <c r="X1276" s="29">
        <v>1158.66</v>
      </c>
      <c r="Y1276" s="29">
        <v>1158.66</v>
      </c>
      <c r="Z1276" s="36">
        <v>360.6</v>
      </c>
      <c r="AA1276" s="36">
        <f t="shared" si="1407"/>
        <v>1</v>
      </c>
      <c r="AB1276" s="29"/>
      <c r="AC1276" s="29" t="e">
        <f t="shared" si="1408"/>
        <v>#REF!</v>
      </c>
      <c r="AD1276" s="29" t="e">
        <f t="shared" si="1409"/>
        <v>#REF!</v>
      </c>
      <c r="AE1276" s="172" t="e">
        <f t="shared" si="1410"/>
        <v>#REF!</v>
      </c>
      <c r="AF1276" s="28"/>
      <c r="AG1276" s="24">
        <v>3</v>
      </c>
      <c r="AH1276" s="173">
        <f t="shared" si="1411"/>
        <v>1</v>
      </c>
      <c r="AI1276" s="173"/>
      <c r="AJ1276" s="173">
        <f t="shared" si="1412"/>
        <v>2</v>
      </c>
      <c r="AK1276" s="134">
        <f t="shared" si="1413"/>
        <v>3</v>
      </c>
      <c r="AL1276" s="174">
        <f t="shared" ref="AL1276:AU1276" si="1469">M1276</f>
        <v>0.04</v>
      </c>
      <c r="AM1276" s="174">
        <f t="shared" si="1469"/>
        <v>0.15</v>
      </c>
      <c r="AN1276" s="174">
        <f t="shared" si="1469"/>
        <v>0.45</v>
      </c>
      <c r="AO1276" s="174">
        <f t="shared" si="1469"/>
        <v>0.02</v>
      </c>
      <c r="AP1276" s="174">
        <f t="shared" si="1469"/>
        <v>0</v>
      </c>
      <c r="AQ1276" s="174">
        <f t="shared" si="1469"/>
        <v>0.01</v>
      </c>
      <c r="AR1276" s="174">
        <f t="shared" si="1469"/>
        <v>0.25</v>
      </c>
      <c r="AS1276" s="174">
        <f t="shared" si="1469"/>
        <v>0.08</v>
      </c>
      <c r="AT1276" s="174">
        <f t="shared" si="1469"/>
        <v>0</v>
      </c>
      <c r="AU1276" s="174">
        <f t="shared" si="1469"/>
        <v>0</v>
      </c>
      <c r="AV1276" s="175">
        <f t="shared" si="1415"/>
        <v>1</v>
      </c>
      <c r="AW1276" s="176" t="e">
        <f>#REF!/1000</f>
        <v>#REF!</v>
      </c>
      <c r="AX1276" s="176" t="e">
        <f>#REF!/1000</f>
        <v>#REF!</v>
      </c>
      <c r="AY1276" s="176" t="e">
        <f>#REF!/1000</f>
        <v>#REF!</v>
      </c>
      <c r="AZ1276" s="176" t="e">
        <f>#REF!/1000</f>
        <v>#REF!</v>
      </c>
      <c r="BA1276" s="176" t="e">
        <f>#REF!/1000</f>
        <v>#REF!</v>
      </c>
      <c r="BB1276" s="176" t="e">
        <f>#REF!/1000</f>
        <v>#REF!</v>
      </c>
      <c r="BC1276" s="176" t="e">
        <f>#REF!/1000</f>
        <v>#REF!</v>
      </c>
      <c r="BD1276" s="176" t="e">
        <f>#REF!/1000</f>
        <v>#REF!</v>
      </c>
      <c r="BE1276" s="177" t="e">
        <f>#REF!/1000</f>
        <v>#REF!</v>
      </c>
      <c r="BF1276" s="177" t="e">
        <f>#REF!/1000</f>
        <v>#REF!</v>
      </c>
      <c r="BG1276" s="178" t="e">
        <f t="shared" si="1416"/>
        <v>#REF!</v>
      </c>
    </row>
    <row r="1277" ht="16" customHeight="1" spans="1:59">
      <c r="A1277" s="22">
        <v>1271</v>
      </c>
      <c r="B1277" s="39" t="s">
        <v>7137</v>
      </c>
      <c r="C1277" s="68" t="s">
        <v>7138</v>
      </c>
      <c r="D1277" s="22">
        <v>194</v>
      </c>
      <c r="E1277" s="22">
        <v>2</v>
      </c>
      <c r="F1277" s="144">
        <v>84224</v>
      </c>
      <c r="G1277" s="144" t="s">
        <v>3688</v>
      </c>
      <c r="H1277" s="144" t="s">
        <v>3699</v>
      </c>
      <c r="I1277" s="144" t="s">
        <v>5317</v>
      </c>
      <c r="J1277" s="144" t="s">
        <v>5314</v>
      </c>
      <c r="K1277" s="144">
        <f t="shared" si="1406"/>
        <v>0.55</v>
      </c>
      <c r="L1277" s="157">
        <v>1.1</v>
      </c>
      <c r="M1277" s="171"/>
      <c r="N1277" s="171">
        <v>0.845454545454545</v>
      </c>
      <c r="O1277" s="171">
        <v>0.0545454545454545</v>
      </c>
      <c r="P1277" s="171"/>
      <c r="Q1277" s="171"/>
      <c r="R1277" s="171">
        <v>0.1</v>
      </c>
      <c r="S1277" s="171"/>
      <c r="T1277" s="171"/>
      <c r="U1277" s="171"/>
      <c r="V1277" s="171"/>
      <c r="W1277" s="22">
        <v>2</v>
      </c>
      <c r="X1277" s="29">
        <v>1005.54</v>
      </c>
      <c r="Y1277" s="29">
        <v>2011.08</v>
      </c>
      <c r="Z1277" s="36">
        <v>623.74</v>
      </c>
      <c r="AA1277" s="36">
        <f t="shared" si="1407"/>
        <v>2</v>
      </c>
      <c r="AB1277" s="29"/>
      <c r="AC1277" s="29" t="e">
        <f t="shared" si="1408"/>
        <v>#REF!</v>
      </c>
      <c r="AD1277" s="29" t="e">
        <f t="shared" si="1409"/>
        <v>#REF!</v>
      </c>
      <c r="AE1277" s="172" t="e">
        <f t="shared" si="1410"/>
        <v>#REF!</v>
      </c>
      <c r="AF1277" s="28"/>
      <c r="AG1277" s="24">
        <v>1.1</v>
      </c>
      <c r="AH1277" s="173">
        <f t="shared" si="1411"/>
        <v>0.999999999999999</v>
      </c>
      <c r="AI1277" s="173">
        <v>1.1</v>
      </c>
      <c r="AJ1277" s="173">
        <f t="shared" si="1412"/>
        <v>0.100000000000001</v>
      </c>
      <c r="AK1277" s="134">
        <f t="shared" si="1413"/>
        <v>0.55</v>
      </c>
      <c r="AL1277" s="174">
        <f t="shared" ref="AL1277:AU1277" si="1470">M1277</f>
        <v>0</v>
      </c>
      <c r="AM1277" s="174">
        <f t="shared" si="1470"/>
        <v>0.845454545454545</v>
      </c>
      <c r="AN1277" s="174">
        <f t="shared" si="1470"/>
        <v>0.0545454545454545</v>
      </c>
      <c r="AO1277" s="174">
        <f t="shared" si="1470"/>
        <v>0</v>
      </c>
      <c r="AP1277" s="174">
        <f t="shared" si="1470"/>
        <v>0</v>
      </c>
      <c r="AQ1277" s="174">
        <f t="shared" si="1470"/>
        <v>0.1</v>
      </c>
      <c r="AR1277" s="174">
        <f t="shared" si="1470"/>
        <v>0</v>
      </c>
      <c r="AS1277" s="174">
        <f t="shared" si="1470"/>
        <v>0</v>
      </c>
      <c r="AT1277" s="174">
        <f t="shared" si="1470"/>
        <v>0</v>
      </c>
      <c r="AU1277" s="174">
        <f t="shared" si="1470"/>
        <v>0</v>
      </c>
      <c r="AV1277" s="175">
        <f t="shared" si="1415"/>
        <v>0.999999999999999</v>
      </c>
      <c r="AW1277" s="176" t="e">
        <f>#REF!/1000</f>
        <v>#REF!</v>
      </c>
      <c r="AX1277" s="176" t="e">
        <f>#REF!/1000</f>
        <v>#REF!</v>
      </c>
      <c r="AY1277" s="176" t="e">
        <f>#REF!/1000</f>
        <v>#REF!</v>
      </c>
      <c r="AZ1277" s="176" t="e">
        <f>#REF!/1000</f>
        <v>#REF!</v>
      </c>
      <c r="BA1277" s="176" t="e">
        <f>#REF!/1000</f>
        <v>#REF!</v>
      </c>
      <c r="BB1277" s="176" t="e">
        <f>#REF!/1000</f>
        <v>#REF!</v>
      </c>
      <c r="BC1277" s="176" t="e">
        <f>#REF!/1000</f>
        <v>#REF!</v>
      </c>
      <c r="BD1277" s="176" t="e">
        <f>#REF!/1000</f>
        <v>#REF!</v>
      </c>
      <c r="BE1277" s="177" t="e">
        <f>#REF!/1000</f>
        <v>#REF!</v>
      </c>
      <c r="BF1277" s="177" t="e">
        <f>#REF!/1000</f>
        <v>#REF!</v>
      </c>
      <c r="BG1277" s="178" t="e">
        <f t="shared" si="1416"/>
        <v>#REF!</v>
      </c>
    </row>
    <row r="1278" ht="16" customHeight="1" spans="1:59">
      <c r="A1278" s="22">
        <v>1272</v>
      </c>
      <c r="B1278" s="39" t="s">
        <v>7139</v>
      </c>
      <c r="C1278" s="68" t="s">
        <v>7140</v>
      </c>
      <c r="D1278" s="22">
        <v>194</v>
      </c>
      <c r="E1278" s="22">
        <v>2</v>
      </c>
      <c r="F1278" s="144">
        <v>84216</v>
      </c>
      <c r="G1278" s="144" t="s">
        <v>3688</v>
      </c>
      <c r="H1278" s="144" t="s">
        <v>3699</v>
      </c>
      <c r="I1278" s="144" t="s">
        <v>5317</v>
      </c>
      <c r="J1278" s="144" t="s">
        <v>5314</v>
      </c>
      <c r="K1278" s="144">
        <f t="shared" si="1406"/>
        <v>0.25</v>
      </c>
      <c r="L1278" s="157">
        <v>0.5</v>
      </c>
      <c r="M1278" s="171"/>
      <c r="N1278" s="171">
        <v>0.7</v>
      </c>
      <c r="O1278" s="171">
        <v>0.24</v>
      </c>
      <c r="P1278" s="171"/>
      <c r="Q1278" s="171"/>
      <c r="R1278" s="171"/>
      <c r="S1278" s="171">
        <v>0.06</v>
      </c>
      <c r="T1278" s="171"/>
      <c r="U1278" s="171"/>
      <c r="V1278" s="171"/>
      <c r="W1278" s="22">
        <v>2</v>
      </c>
      <c r="X1278" s="29">
        <v>910.955</v>
      </c>
      <c r="Y1278" s="29">
        <v>1821.91</v>
      </c>
      <c r="Z1278" s="36">
        <v>526.28</v>
      </c>
      <c r="AA1278" s="36">
        <f t="shared" si="1407"/>
        <v>2</v>
      </c>
      <c r="AB1278" s="29"/>
      <c r="AC1278" s="29" t="e">
        <f t="shared" si="1408"/>
        <v>#REF!</v>
      </c>
      <c r="AD1278" s="29" t="e">
        <f t="shared" si="1409"/>
        <v>#REF!</v>
      </c>
      <c r="AE1278" s="172" t="e">
        <f t="shared" si="1410"/>
        <v>#REF!</v>
      </c>
      <c r="AF1278" s="28"/>
      <c r="AG1278" s="24">
        <v>0.5</v>
      </c>
      <c r="AH1278" s="173">
        <f t="shared" si="1411"/>
        <v>1</v>
      </c>
      <c r="AI1278" s="173"/>
      <c r="AJ1278" s="173">
        <f t="shared" si="1412"/>
        <v>-0.5</v>
      </c>
      <c r="AK1278" s="134">
        <f t="shared" si="1413"/>
        <v>0.25</v>
      </c>
      <c r="AL1278" s="174">
        <f t="shared" ref="AL1278:AU1278" si="1471">M1278</f>
        <v>0</v>
      </c>
      <c r="AM1278" s="174">
        <f t="shared" si="1471"/>
        <v>0.7</v>
      </c>
      <c r="AN1278" s="174">
        <f t="shared" si="1471"/>
        <v>0.24</v>
      </c>
      <c r="AO1278" s="174">
        <f t="shared" si="1471"/>
        <v>0</v>
      </c>
      <c r="AP1278" s="174">
        <f t="shared" si="1471"/>
        <v>0</v>
      </c>
      <c r="AQ1278" s="174">
        <f t="shared" si="1471"/>
        <v>0</v>
      </c>
      <c r="AR1278" s="174">
        <f t="shared" si="1471"/>
        <v>0.06</v>
      </c>
      <c r="AS1278" s="174">
        <f t="shared" si="1471"/>
        <v>0</v>
      </c>
      <c r="AT1278" s="174">
        <f t="shared" si="1471"/>
        <v>0</v>
      </c>
      <c r="AU1278" s="174">
        <f t="shared" si="1471"/>
        <v>0</v>
      </c>
      <c r="AV1278" s="175">
        <f t="shared" si="1415"/>
        <v>1</v>
      </c>
      <c r="AW1278" s="176" t="e">
        <f>#REF!/1000</f>
        <v>#REF!</v>
      </c>
      <c r="AX1278" s="176" t="e">
        <f>#REF!/1000</f>
        <v>#REF!</v>
      </c>
      <c r="AY1278" s="176" t="e">
        <f>#REF!/1000</f>
        <v>#REF!</v>
      </c>
      <c r="AZ1278" s="176" t="e">
        <f>#REF!/1000</f>
        <v>#REF!</v>
      </c>
      <c r="BA1278" s="176" t="e">
        <f>#REF!/1000</f>
        <v>#REF!</v>
      </c>
      <c r="BB1278" s="176" t="e">
        <f>#REF!/1000</f>
        <v>#REF!</v>
      </c>
      <c r="BC1278" s="176" t="e">
        <f>#REF!/1000</f>
        <v>#REF!</v>
      </c>
      <c r="BD1278" s="176" t="e">
        <f>#REF!/1000</f>
        <v>#REF!</v>
      </c>
      <c r="BE1278" s="177" t="e">
        <f>#REF!/1000</f>
        <v>#REF!</v>
      </c>
      <c r="BF1278" s="177" t="e">
        <f>#REF!/1000</f>
        <v>#REF!</v>
      </c>
      <c r="BG1278" s="178" t="e">
        <f t="shared" si="1416"/>
        <v>#REF!</v>
      </c>
    </row>
    <row r="1279" ht="16" customHeight="1" spans="1:59">
      <c r="A1279" s="22">
        <v>1273</v>
      </c>
      <c r="B1279" s="39" t="s">
        <v>7141</v>
      </c>
      <c r="C1279" s="68" t="s">
        <v>7142</v>
      </c>
      <c r="D1279" s="22">
        <v>195</v>
      </c>
      <c r="E1279" s="22">
        <v>2</v>
      </c>
      <c r="F1279" s="144">
        <v>83812</v>
      </c>
      <c r="G1279" s="144" t="s">
        <v>3688</v>
      </c>
      <c r="H1279" s="144" t="s">
        <v>3699</v>
      </c>
      <c r="I1279" s="144" t="s">
        <v>5317</v>
      </c>
      <c r="J1279" s="144" t="s">
        <v>5314</v>
      </c>
      <c r="K1279" s="144">
        <f t="shared" si="1406"/>
        <v>7.5</v>
      </c>
      <c r="L1279" s="157">
        <v>15</v>
      </c>
      <c r="M1279" s="171"/>
      <c r="N1279" s="171">
        <v>0.18</v>
      </c>
      <c r="O1279" s="171">
        <v>0.6</v>
      </c>
      <c r="P1279" s="171"/>
      <c r="Q1279" s="171"/>
      <c r="R1279" s="171">
        <v>0.05</v>
      </c>
      <c r="S1279" s="171">
        <v>0.1</v>
      </c>
      <c r="T1279" s="171">
        <v>0.07</v>
      </c>
      <c r="U1279" s="171"/>
      <c r="V1279" s="171"/>
      <c r="W1279" s="22">
        <v>2</v>
      </c>
      <c r="X1279" s="29">
        <v>865.21</v>
      </c>
      <c r="Y1279" s="29">
        <v>1730.42</v>
      </c>
      <c r="Z1279" s="36">
        <v>506.8</v>
      </c>
      <c r="AA1279" s="36">
        <f t="shared" si="1407"/>
        <v>2</v>
      </c>
      <c r="AB1279" s="29"/>
      <c r="AC1279" s="29" t="e">
        <f t="shared" si="1408"/>
        <v>#REF!</v>
      </c>
      <c r="AD1279" s="29" t="e">
        <f t="shared" si="1409"/>
        <v>#REF!</v>
      </c>
      <c r="AE1279" s="172" t="e">
        <f t="shared" si="1410"/>
        <v>#REF!</v>
      </c>
      <c r="AF1279" s="28"/>
      <c r="AG1279" s="24">
        <v>15</v>
      </c>
      <c r="AH1279" s="173">
        <f t="shared" si="1411"/>
        <v>1</v>
      </c>
      <c r="AI1279" s="173"/>
      <c r="AJ1279" s="173">
        <f t="shared" si="1412"/>
        <v>14</v>
      </c>
      <c r="AK1279" s="134">
        <f t="shared" si="1413"/>
        <v>7.5</v>
      </c>
      <c r="AL1279" s="174">
        <f t="shared" ref="AL1279:AU1279" si="1472">M1279</f>
        <v>0</v>
      </c>
      <c r="AM1279" s="174">
        <f t="shared" si="1472"/>
        <v>0.18</v>
      </c>
      <c r="AN1279" s="174">
        <f t="shared" si="1472"/>
        <v>0.6</v>
      </c>
      <c r="AO1279" s="174">
        <f t="shared" si="1472"/>
        <v>0</v>
      </c>
      <c r="AP1279" s="174">
        <f t="shared" si="1472"/>
        <v>0</v>
      </c>
      <c r="AQ1279" s="174">
        <f t="shared" si="1472"/>
        <v>0.05</v>
      </c>
      <c r="AR1279" s="174">
        <f t="shared" si="1472"/>
        <v>0.1</v>
      </c>
      <c r="AS1279" s="174">
        <f t="shared" si="1472"/>
        <v>0.07</v>
      </c>
      <c r="AT1279" s="174">
        <f t="shared" si="1472"/>
        <v>0</v>
      </c>
      <c r="AU1279" s="174">
        <f t="shared" si="1472"/>
        <v>0</v>
      </c>
      <c r="AV1279" s="175">
        <f t="shared" si="1415"/>
        <v>1</v>
      </c>
      <c r="AW1279" s="176" t="e">
        <f>#REF!/1000</f>
        <v>#REF!</v>
      </c>
      <c r="AX1279" s="176" t="e">
        <f>#REF!/1000</f>
        <v>#REF!</v>
      </c>
      <c r="AY1279" s="176" t="e">
        <f>#REF!/1000</f>
        <v>#REF!</v>
      </c>
      <c r="AZ1279" s="176" t="e">
        <f>#REF!/1000</f>
        <v>#REF!</v>
      </c>
      <c r="BA1279" s="176" t="e">
        <f>#REF!/1000</f>
        <v>#REF!</v>
      </c>
      <c r="BB1279" s="176" t="e">
        <f>#REF!/1000</f>
        <v>#REF!</v>
      </c>
      <c r="BC1279" s="176" t="e">
        <f>#REF!/1000</f>
        <v>#REF!</v>
      </c>
      <c r="BD1279" s="176" t="e">
        <f>#REF!/1000</f>
        <v>#REF!</v>
      </c>
      <c r="BE1279" s="177" t="e">
        <f>#REF!/1000</f>
        <v>#REF!</v>
      </c>
      <c r="BF1279" s="177" t="e">
        <f>#REF!/1000</f>
        <v>#REF!</v>
      </c>
      <c r="BG1279" s="178" t="e">
        <f t="shared" si="1416"/>
        <v>#REF!</v>
      </c>
    </row>
    <row r="1280" ht="16" customHeight="1" spans="1:59">
      <c r="A1280" s="22">
        <v>1274</v>
      </c>
      <c r="B1280" s="39" t="s">
        <v>7143</v>
      </c>
      <c r="C1280" s="68" t="s">
        <v>7144</v>
      </c>
      <c r="D1280" s="22">
        <v>194</v>
      </c>
      <c r="E1280" s="22">
        <v>2</v>
      </c>
      <c r="F1280" s="144">
        <v>84351</v>
      </c>
      <c r="G1280" s="144" t="s">
        <v>3688</v>
      </c>
      <c r="H1280" s="144" t="s">
        <v>3699</v>
      </c>
      <c r="I1280" s="144" t="s">
        <v>5317</v>
      </c>
      <c r="J1280" s="144" t="s">
        <v>5314</v>
      </c>
      <c r="K1280" s="144">
        <f t="shared" si="1406"/>
        <v>0.2</v>
      </c>
      <c r="L1280" s="157">
        <v>0.4</v>
      </c>
      <c r="M1280" s="171">
        <v>0.5</v>
      </c>
      <c r="N1280" s="171">
        <v>0.05</v>
      </c>
      <c r="O1280" s="171"/>
      <c r="P1280" s="171">
        <v>0.2</v>
      </c>
      <c r="Q1280" s="171"/>
      <c r="R1280" s="171"/>
      <c r="S1280" s="171">
        <v>0.1</v>
      </c>
      <c r="T1280" s="171">
        <v>0.15</v>
      </c>
      <c r="U1280" s="171"/>
      <c r="V1280" s="171"/>
      <c r="W1280" s="22">
        <v>2</v>
      </c>
      <c r="X1280" s="29">
        <v>851.295</v>
      </c>
      <c r="Y1280" s="29">
        <v>1702.59</v>
      </c>
      <c r="Z1280" s="36">
        <v>506.8</v>
      </c>
      <c r="AA1280" s="36">
        <f t="shared" si="1407"/>
        <v>2</v>
      </c>
      <c r="AB1280" s="29"/>
      <c r="AC1280" s="29" t="e">
        <f t="shared" si="1408"/>
        <v>#REF!</v>
      </c>
      <c r="AD1280" s="29" t="e">
        <f t="shared" si="1409"/>
        <v>#REF!</v>
      </c>
      <c r="AE1280" s="172" t="e">
        <f t="shared" si="1410"/>
        <v>#REF!</v>
      </c>
      <c r="AF1280" s="28"/>
      <c r="AG1280" s="24">
        <v>0.2</v>
      </c>
      <c r="AH1280" s="173">
        <f t="shared" si="1411"/>
        <v>1</v>
      </c>
      <c r="AI1280" s="173"/>
      <c r="AJ1280" s="173">
        <f t="shared" si="1412"/>
        <v>-0.8</v>
      </c>
      <c r="AK1280" s="134">
        <f t="shared" si="1413"/>
        <v>0.2</v>
      </c>
      <c r="AL1280" s="174">
        <f t="shared" ref="AL1280:AU1280" si="1473">M1280</f>
        <v>0.5</v>
      </c>
      <c r="AM1280" s="174">
        <f t="shared" si="1473"/>
        <v>0.05</v>
      </c>
      <c r="AN1280" s="174">
        <f t="shared" si="1473"/>
        <v>0</v>
      </c>
      <c r="AO1280" s="174">
        <f t="shared" si="1473"/>
        <v>0.2</v>
      </c>
      <c r="AP1280" s="174">
        <f t="shared" si="1473"/>
        <v>0</v>
      </c>
      <c r="AQ1280" s="174">
        <f t="shared" si="1473"/>
        <v>0</v>
      </c>
      <c r="AR1280" s="174">
        <f t="shared" si="1473"/>
        <v>0.1</v>
      </c>
      <c r="AS1280" s="174">
        <f t="shared" si="1473"/>
        <v>0.15</v>
      </c>
      <c r="AT1280" s="174">
        <f t="shared" si="1473"/>
        <v>0</v>
      </c>
      <c r="AU1280" s="174">
        <f t="shared" si="1473"/>
        <v>0</v>
      </c>
      <c r="AV1280" s="175">
        <f t="shared" si="1415"/>
        <v>1</v>
      </c>
      <c r="AW1280" s="176" t="e">
        <f>#REF!/1000</f>
        <v>#REF!</v>
      </c>
      <c r="AX1280" s="176" t="e">
        <f>#REF!/1000</f>
        <v>#REF!</v>
      </c>
      <c r="AY1280" s="176" t="e">
        <f>#REF!/1000</f>
        <v>#REF!</v>
      </c>
      <c r="AZ1280" s="176" t="e">
        <f>#REF!/1000</f>
        <v>#REF!</v>
      </c>
      <c r="BA1280" s="176" t="e">
        <f>#REF!/1000</f>
        <v>#REF!</v>
      </c>
      <c r="BB1280" s="176" t="e">
        <f>#REF!/1000</f>
        <v>#REF!</v>
      </c>
      <c r="BC1280" s="176" t="e">
        <f>#REF!/1000</f>
        <v>#REF!</v>
      </c>
      <c r="BD1280" s="176" t="e">
        <f>#REF!/1000</f>
        <v>#REF!</v>
      </c>
      <c r="BE1280" s="177" t="e">
        <f>#REF!/1000</f>
        <v>#REF!</v>
      </c>
      <c r="BF1280" s="177" t="e">
        <f>#REF!/1000</f>
        <v>#REF!</v>
      </c>
      <c r="BG1280" s="178" t="e">
        <f t="shared" si="1416"/>
        <v>#REF!</v>
      </c>
    </row>
    <row r="1281" ht="16" customHeight="1" spans="1:59">
      <c r="A1281" s="22">
        <v>1275</v>
      </c>
      <c r="B1281" s="39" t="s">
        <v>7145</v>
      </c>
      <c r="C1281" s="68" t="s">
        <v>7146</v>
      </c>
      <c r="D1281" s="22">
        <v>194</v>
      </c>
      <c r="E1281" s="22">
        <v>1</v>
      </c>
      <c r="F1281" s="144">
        <v>84221</v>
      </c>
      <c r="G1281" s="144" t="s">
        <v>3688</v>
      </c>
      <c r="H1281" s="144" t="s">
        <v>3699</v>
      </c>
      <c r="I1281" s="144" t="s">
        <v>5317</v>
      </c>
      <c r="J1281" s="144" t="s">
        <v>5314</v>
      </c>
      <c r="K1281" s="144">
        <f t="shared" si="1406"/>
        <v>0.22</v>
      </c>
      <c r="L1281" s="157">
        <v>0.22</v>
      </c>
      <c r="M1281" s="171">
        <v>0.0454545454545455</v>
      </c>
      <c r="N1281" s="171">
        <v>0.136363636363636</v>
      </c>
      <c r="O1281" s="171">
        <v>0.454545454545455</v>
      </c>
      <c r="P1281" s="171"/>
      <c r="Q1281" s="171"/>
      <c r="R1281" s="171"/>
      <c r="S1281" s="171">
        <v>0.272727272727273</v>
      </c>
      <c r="T1281" s="171">
        <v>0.0909090909090909</v>
      </c>
      <c r="U1281" s="171"/>
      <c r="V1281" s="171"/>
      <c r="W1281" s="22">
        <v>1</v>
      </c>
      <c r="X1281" s="29">
        <v>840.14</v>
      </c>
      <c r="Y1281" s="29">
        <v>840.14</v>
      </c>
      <c r="Z1281" s="36">
        <v>243.65</v>
      </c>
      <c r="AA1281" s="36">
        <f t="shared" si="1407"/>
        <v>1</v>
      </c>
      <c r="AB1281" s="29"/>
      <c r="AC1281" s="29" t="e">
        <f t="shared" si="1408"/>
        <v>#REF!</v>
      </c>
      <c r="AD1281" s="29" t="e">
        <f t="shared" si="1409"/>
        <v>#REF!</v>
      </c>
      <c r="AE1281" s="172" t="e">
        <f t="shared" si="1410"/>
        <v>#REF!</v>
      </c>
      <c r="AF1281" s="28"/>
      <c r="AG1281" s="24">
        <v>0.22</v>
      </c>
      <c r="AH1281" s="173">
        <f t="shared" si="1411"/>
        <v>1</v>
      </c>
      <c r="AI1281" s="173">
        <v>0.22</v>
      </c>
      <c r="AJ1281" s="173">
        <f t="shared" si="1412"/>
        <v>-0.78</v>
      </c>
      <c r="AK1281" s="134">
        <f t="shared" si="1413"/>
        <v>0.22</v>
      </c>
      <c r="AL1281" s="174">
        <f t="shared" ref="AL1281:AU1281" si="1474">M1281</f>
        <v>0.0454545454545455</v>
      </c>
      <c r="AM1281" s="174">
        <f t="shared" si="1474"/>
        <v>0.136363636363636</v>
      </c>
      <c r="AN1281" s="174">
        <f t="shared" si="1474"/>
        <v>0.454545454545455</v>
      </c>
      <c r="AO1281" s="174">
        <f t="shared" si="1474"/>
        <v>0</v>
      </c>
      <c r="AP1281" s="174">
        <f t="shared" si="1474"/>
        <v>0</v>
      </c>
      <c r="AQ1281" s="174">
        <f t="shared" si="1474"/>
        <v>0</v>
      </c>
      <c r="AR1281" s="174">
        <f t="shared" si="1474"/>
        <v>0.272727272727273</v>
      </c>
      <c r="AS1281" s="174">
        <f t="shared" si="1474"/>
        <v>0.0909090909090909</v>
      </c>
      <c r="AT1281" s="174">
        <f t="shared" si="1474"/>
        <v>0</v>
      </c>
      <c r="AU1281" s="174">
        <f t="shared" si="1474"/>
        <v>0</v>
      </c>
      <c r="AV1281" s="175">
        <f t="shared" si="1415"/>
        <v>1</v>
      </c>
      <c r="AW1281" s="176" t="e">
        <f>#REF!/1000</f>
        <v>#REF!</v>
      </c>
      <c r="AX1281" s="176" t="e">
        <f>#REF!/1000</f>
        <v>#REF!</v>
      </c>
      <c r="AY1281" s="176" t="e">
        <f>#REF!/1000</f>
        <v>#REF!</v>
      </c>
      <c r="AZ1281" s="176" t="e">
        <f>#REF!/1000</f>
        <v>#REF!</v>
      </c>
      <c r="BA1281" s="176" t="e">
        <f>#REF!/1000</f>
        <v>#REF!</v>
      </c>
      <c r="BB1281" s="176" t="e">
        <f>#REF!/1000</f>
        <v>#REF!</v>
      </c>
      <c r="BC1281" s="176" t="e">
        <f>#REF!/1000</f>
        <v>#REF!</v>
      </c>
      <c r="BD1281" s="176" t="e">
        <f>#REF!/1000</f>
        <v>#REF!</v>
      </c>
      <c r="BE1281" s="177" t="e">
        <f>#REF!/1000</f>
        <v>#REF!</v>
      </c>
      <c r="BF1281" s="177" t="e">
        <f>#REF!/1000</f>
        <v>#REF!</v>
      </c>
      <c r="BG1281" s="178" t="e">
        <f t="shared" si="1416"/>
        <v>#REF!</v>
      </c>
    </row>
    <row r="1282" ht="16" customHeight="1" spans="1:59">
      <c r="A1282" s="22">
        <v>1276</v>
      </c>
      <c r="B1282" s="39" t="s">
        <v>7147</v>
      </c>
      <c r="C1282" s="68" t="s">
        <v>7148</v>
      </c>
      <c r="D1282" s="22">
        <v>195</v>
      </c>
      <c r="E1282" s="22">
        <v>1</v>
      </c>
      <c r="F1282" s="144">
        <v>83821</v>
      </c>
      <c r="G1282" s="144" t="s">
        <v>3688</v>
      </c>
      <c r="H1282" s="144" t="s">
        <v>3699</v>
      </c>
      <c r="I1282" s="144" t="s">
        <v>5317</v>
      </c>
      <c r="J1282" s="144" t="s">
        <v>5314</v>
      </c>
      <c r="K1282" s="144">
        <f t="shared" si="1406"/>
        <v>15</v>
      </c>
      <c r="L1282" s="157">
        <v>15</v>
      </c>
      <c r="M1282" s="171"/>
      <c r="N1282" s="171">
        <v>0.18</v>
      </c>
      <c r="O1282" s="171">
        <v>0.6</v>
      </c>
      <c r="P1282" s="171"/>
      <c r="Q1282" s="171"/>
      <c r="R1282" s="171">
        <v>0.05</v>
      </c>
      <c r="S1282" s="171">
        <v>0.1</v>
      </c>
      <c r="T1282" s="171">
        <v>0.07</v>
      </c>
      <c r="U1282" s="171"/>
      <c r="V1282" s="171"/>
      <c r="W1282" s="22">
        <v>1</v>
      </c>
      <c r="X1282" s="29">
        <v>795.59</v>
      </c>
      <c r="Y1282" s="29">
        <v>795.59</v>
      </c>
      <c r="Z1282" s="36">
        <v>233.9</v>
      </c>
      <c r="AA1282" s="36">
        <f t="shared" si="1407"/>
        <v>1</v>
      </c>
      <c r="AB1282" s="29"/>
      <c r="AC1282" s="29" t="e">
        <f t="shared" si="1408"/>
        <v>#REF!</v>
      </c>
      <c r="AD1282" s="29" t="e">
        <f t="shared" si="1409"/>
        <v>#REF!</v>
      </c>
      <c r="AE1282" s="172" t="e">
        <f t="shared" si="1410"/>
        <v>#REF!</v>
      </c>
      <c r="AF1282" s="28"/>
      <c r="AG1282" s="24">
        <v>15</v>
      </c>
      <c r="AH1282" s="173">
        <f t="shared" si="1411"/>
        <v>1</v>
      </c>
      <c r="AI1282" s="173"/>
      <c r="AJ1282" s="173">
        <f t="shared" si="1412"/>
        <v>14</v>
      </c>
      <c r="AK1282" s="134">
        <f t="shared" si="1413"/>
        <v>15</v>
      </c>
      <c r="AL1282" s="174">
        <f t="shared" ref="AL1282:AU1282" si="1475">M1282</f>
        <v>0</v>
      </c>
      <c r="AM1282" s="174">
        <f t="shared" si="1475"/>
        <v>0.18</v>
      </c>
      <c r="AN1282" s="174">
        <f t="shared" si="1475"/>
        <v>0.6</v>
      </c>
      <c r="AO1282" s="174">
        <f t="shared" si="1475"/>
        <v>0</v>
      </c>
      <c r="AP1282" s="174">
        <f t="shared" si="1475"/>
        <v>0</v>
      </c>
      <c r="AQ1282" s="174">
        <f t="shared" si="1475"/>
        <v>0.05</v>
      </c>
      <c r="AR1282" s="174">
        <f t="shared" si="1475"/>
        <v>0.1</v>
      </c>
      <c r="AS1282" s="174">
        <f t="shared" si="1475"/>
        <v>0.07</v>
      </c>
      <c r="AT1282" s="174">
        <f t="shared" si="1475"/>
        <v>0</v>
      </c>
      <c r="AU1282" s="174">
        <f t="shared" si="1475"/>
        <v>0</v>
      </c>
      <c r="AV1282" s="175">
        <f t="shared" si="1415"/>
        <v>1</v>
      </c>
      <c r="AW1282" s="176" t="e">
        <f>#REF!/1000</f>
        <v>#REF!</v>
      </c>
      <c r="AX1282" s="176" t="e">
        <f>#REF!/1000</f>
        <v>#REF!</v>
      </c>
      <c r="AY1282" s="176" t="e">
        <f>#REF!/1000</f>
        <v>#REF!</v>
      </c>
      <c r="AZ1282" s="176" t="e">
        <f>#REF!/1000</f>
        <v>#REF!</v>
      </c>
      <c r="BA1282" s="176" t="e">
        <f>#REF!/1000</f>
        <v>#REF!</v>
      </c>
      <c r="BB1282" s="176" t="e">
        <f>#REF!/1000</f>
        <v>#REF!</v>
      </c>
      <c r="BC1282" s="176" t="e">
        <f>#REF!/1000</f>
        <v>#REF!</v>
      </c>
      <c r="BD1282" s="176" t="e">
        <f>#REF!/1000</f>
        <v>#REF!</v>
      </c>
      <c r="BE1282" s="177" t="e">
        <f>#REF!/1000</f>
        <v>#REF!</v>
      </c>
      <c r="BF1282" s="177" t="e">
        <f>#REF!/1000</f>
        <v>#REF!</v>
      </c>
      <c r="BG1282" s="178" t="e">
        <f t="shared" si="1416"/>
        <v>#REF!</v>
      </c>
    </row>
    <row r="1283" ht="16" customHeight="1" spans="1:59">
      <c r="A1283" s="22">
        <v>1277</v>
      </c>
      <c r="B1283" s="39" t="s">
        <v>7149</v>
      </c>
      <c r="C1283" s="68" t="s">
        <v>7150</v>
      </c>
      <c r="D1283" s="22">
        <v>195</v>
      </c>
      <c r="E1283" s="22">
        <v>1</v>
      </c>
      <c r="F1283" s="144">
        <v>83822</v>
      </c>
      <c r="G1283" s="144" t="s">
        <v>3688</v>
      </c>
      <c r="H1283" s="144" t="s">
        <v>3699</v>
      </c>
      <c r="I1283" s="144" t="s">
        <v>5317</v>
      </c>
      <c r="J1283" s="144" t="s">
        <v>5314</v>
      </c>
      <c r="K1283" s="144">
        <f t="shared" si="1406"/>
        <v>15</v>
      </c>
      <c r="L1283" s="157">
        <v>15</v>
      </c>
      <c r="M1283" s="171"/>
      <c r="N1283" s="171">
        <v>0.18</v>
      </c>
      <c r="O1283" s="171">
        <v>0.6</v>
      </c>
      <c r="P1283" s="171"/>
      <c r="Q1283" s="171"/>
      <c r="R1283" s="171">
        <v>0.05</v>
      </c>
      <c r="S1283" s="171">
        <v>0.1</v>
      </c>
      <c r="T1283" s="171">
        <v>0.07</v>
      </c>
      <c r="U1283" s="171"/>
      <c r="V1283" s="171"/>
      <c r="W1283" s="22">
        <v>1</v>
      </c>
      <c r="X1283" s="29">
        <v>795.59</v>
      </c>
      <c r="Y1283" s="29">
        <v>795.59</v>
      </c>
      <c r="Z1283" s="36">
        <v>233.9</v>
      </c>
      <c r="AA1283" s="36">
        <f t="shared" si="1407"/>
        <v>1</v>
      </c>
      <c r="AB1283" s="29"/>
      <c r="AC1283" s="29" t="e">
        <f t="shared" si="1408"/>
        <v>#REF!</v>
      </c>
      <c r="AD1283" s="29" t="e">
        <f t="shared" si="1409"/>
        <v>#REF!</v>
      </c>
      <c r="AE1283" s="172" t="e">
        <f t="shared" si="1410"/>
        <v>#REF!</v>
      </c>
      <c r="AF1283" s="28"/>
      <c r="AG1283" s="24">
        <v>15</v>
      </c>
      <c r="AH1283" s="173">
        <f t="shared" si="1411"/>
        <v>1</v>
      </c>
      <c r="AI1283" s="173"/>
      <c r="AJ1283" s="173">
        <f t="shared" si="1412"/>
        <v>14</v>
      </c>
      <c r="AK1283" s="134">
        <f t="shared" si="1413"/>
        <v>15</v>
      </c>
      <c r="AL1283" s="174">
        <f t="shared" ref="AL1283:AU1283" si="1476">M1283</f>
        <v>0</v>
      </c>
      <c r="AM1283" s="174">
        <f t="shared" si="1476"/>
        <v>0.18</v>
      </c>
      <c r="AN1283" s="174">
        <f t="shared" si="1476"/>
        <v>0.6</v>
      </c>
      <c r="AO1283" s="174">
        <f t="shared" si="1476"/>
        <v>0</v>
      </c>
      <c r="AP1283" s="174">
        <f t="shared" si="1476"/>
        <v>0</v>
      </c>
      <c r="AQ1283" s="174">
        <f t="shared" si="1476"/>
        <v>0.05</v>
      </c>
      <c r="AR1283" s="174">
        <f t="shared" si="1476"/>
        <v>0.1</v>
      </c>
      <c r="AS1283" s="174">
        <f t="shared" si="1476"/>
        <v>0.07</v>
      </c>
      <c r="AT1283" s="174">
        <f t="shared" si="1476"/>
        <v>0</v>
      </c>
      <c r="AU1283" s="174">
        <f t="shared" si="1476"/>
        <v>0</v>
      </c>
      <c r="AV1283" s="175">
        <f t="shared" si="1415"/>
        <v>1</v>
      </c>
      <c r="AW1283" s="176" t="e">
        <f>#REF!/1000</f>
        <v>#REF!</v>
      </c>
      <c r="AX1283" s="176" t="e">
        <f>#REF!/1000</f>
        <v>#REF!</v>
      </c>
      <c r="AY1283" s="176" t="e">
        <f>#REF!/1000</f>
        <v>#REF!</v>
      </c>
      <c r="AZ1283" s="176" t="e">
        <f>#REF!/1000</f>
        <v>#REF!</v>
      </c>
      <c r="BA1283" s="176" t="e">
        <f>#REF!/1000</f>
        <v>#REF!</v>
      </c>
      <c r="BB1283" s="176" t="e">
        <f>#REF!/1000</f>
        <v>#REF!</v>
      </c>
      <c r="BC1283" s="176" t="e">
        <f>#REF!/1000</f>
        <v>#REF!</v>
      </c>
      <c r="BD1283" s="176" t="e">
        <f>#REF!/1000</f>
        <v>#REF!</v>
      </c>
      <c r="BE1283" s="177" t="e">
        <f>#REF!/1000</f>
        <v>#REF!</v>
      </c>
      <c r="BF1283" s="177" t="e">
        <f>#REF!/1000</f>
        <v>#REF!</v>
      </c>
      <c r="BG1283" s="178" t="e">
        <f t="shared" si="1416"/>
        <v>#REF!</v>
      </c>
    </row>
    <row r="1284" ht="16" customHeight="1" spans="1:59">
      <c r="A1284" s="22">
        <v>1278</v>
      </c>
      <c r="B1284" s="39" t="s">
        <v>7151</v>
      </c>
      <c r="C1284" s="68" t="s">
        <v>7152</v>
      </c>
      <c r="D1284" s="22">
        <v>194</v>
      </c>
      <c r="E1284" s="22">
        <v>2</v>
      </c>
      <c r="F1284" s="144">
        <v>84381</v>
      </c>
      <c r="G1284" s="144" t="s">
        <v>3688</v>
      </c>
      <c r="H1284" s="144" t="s">
        <v>5312</v>
      </c>
      <c r="I1284" s="144" t="s">
        <v>5317</v>
      </c>
      <c r="J1284" s="144" t="s">
        <v>5314</v>
      </c>
      <c r="K1284" s="144">
        <f t="shared" si="1406"/>
        <v>1.5</v>
      </c>
      <c r="L1284" s="157">
        <v>3</v>
      </c>
      <c r="M1284" s="171">
        <v>0.04</v>
      </c>
      <c r="N1284" s="171">
        <v>0.15</v>
      </c>
      <c r="O1284" s="171">
        <v>0.45</v>
      </c>
      <c r="P1284" s="171">
        <v>0.02</v>
      </c>
      <c r="Q1284" s="171"/>
      <c r="R1284" s="171">
        <v>0.01</v>
      </c>
      <c r="S1284" s="171">
        <v>0.25</v>
      </c>
      <c r="T1284" s="171">
        <v>0.08</v>
      </c>
      <c r="U1284" s="171"/>
      <c r="V1284" s="171"/>
      <c r="W1284" s="22">
        <v>2</v>
      </c>
      <c r="X1284" s="29">
        <v>792.42</v>
      </c>
      <c r="Y1284" s="29">
        <v>1584.84</v>
      </c>
      <c r="Z1284" s="36">
        <v>467.8</v>
      </c>
      <c r="AA1284" s="36">
        <f t="shared" si="1407"/>
        <v>2</v>
      </c>
      <c r="AB1284" s="29"/>
      <c r="AC1284" s="29" t="e">
        <f t="shared" si="1408"/>
        <v>#REF!</v>
      </c>
      <c r="AD1284" s="29" t="e">
        <f t="shared" si="1409"/>
        <v>#REF!</v>
      </c>
      <c r="AE1284" s="172" t="e">
        <f t="shared" si="1410"/>
        <v>#REF!</v>
      </c>
      <c r="AF1284" s="28"/>
      <c r="AG1284" s="24">
        <v>3</v>
      </c>
      <c r="AH1284" s="173">
        <f t="shared" si="1411"/>
        <v>1</v>
      </c>
      <c r="AI1284" s="173"/>
      <c r="AJ1284" s="173">
        <f t="shared" si="1412"/>
        <v>2</v>
      </c>
      <c r="AK1284" s="134">
        <f t="shared" si="1413"/>
        <v>1.5</v>
      </c>
      <c r="AL1284" s="174">
        <f t="shared" ref="AL1284:AU1284" si="1477">M1284</f>
        <v>0.04</v>
      </c>
      <c r="AM1284" s="174">
        <f t="shared" si="1477"/>
        <v>0.15</v>
      </c>
      <c r="AN1284" s="174">
        <f t="shared" si="1477"/>
        <v>0.45</v>
      </c>
      <c r="AO1284" s="174">
        <f t="shared" si="1477"/>
        <v>0.02</v>
      </c>
      <c r="AP1284" s="174">
        <f t="shared" si="1477"/>
        <v>0</v>
      </c>
      <c r="AQ1284" s="174">
        <f t="shared" si="1477"/>
        <v>0.01</v>
      </c>
      <c r="AR1284" s="174">
        <f t="shared" si="1477"/>
        <v>0.25</v>
      </c>
      <c r="AS1284" s="174">
        <f t="shared" si="1477"/>
        <v>0.08</v>
      </c>
      <c r="AT1284" s="174">
        <f t="shared" si="1477"/>
        <v>0</v>
      </c>
      <c r="AU1284" s="174">
        <f t="shared" si="1477"/>
        <v>0</v>
      </c>
      <c r="AV1284" s="175">
        <f t="shared" si="1415"/>
        <v>1</v>
      </c>
      <c r="AW1284" s="176" t="e">
        <f>#REF!/1000</f>
        <v>#REF!</v>
      </c>
      <c r="AX1284" s="176" t="e">
        <f>#REF!/1000</f>
        <v>#REF!</v>
      </c>
      <c r="AY1284" s="176" t="e">
        <f>#REF!/1000</f>
        <v>#REF!</v>
      </c>
      <c r="AZ1284" s="176" t="e">
        <f>#REF!/1000</f>
        <v>#REF!</v>
      </c>
      <c r="BA1284" s="176" t="e">
        <f>#REF!/1000</f>
        <v>#REF!</v>
      </c>
      <c r="BB1284" s="176" t="e">
        <f>#REF!/1000</f>
        <v>#REF!</v>
      </c>
      <c r="BC1284" s="176" t="e">
        <f>#REF!/1000</f>
        <v>#REF!</v>
      </c>
      <c r="BD1284" s="176" t="e">
        <f>#REF!/1000</f>
        <v>#REF!</v>
      </c>
      <c r="BE1284" s="177" t="e">
        <f>#REF!/1000</f>
        <v>#REF!</v>
      </c>
      <c r="BF1284" s="177" t="e">
        <f>#REF!/1000</f>
        <v>#REF!</v>
      </c>
      <c r="BG1284" s="178" t="e">
        <f t="shared" si="1416"/>
        <v>#REF!</v>
      </c>
    </row>
    <row r="1285" ht="16" customHeight="1" spans="1:59">
      <c r="A1285" s="22">
        <v>1279</v>
      </c>
      <c r="B1285" s="39" t="s">
        <v>7153</v>
      </c>
      <c r="C1285" s="68" t="s">
        <v>7154</v>
      </c>
      <c r="D1285" s="22">
        <v>195</v>
      </c>
      <c r="E1285" s="22">
        <v>2</v>
      </c>
      <c r="F1285" s="144">
        <v>83825</v>
      </c>
      <c r="G1285" s="144" t="s">
        <v>3688</v>
      </c>
      <c r="H1285" s="144" t="s">
        <v>3699</v>
      </c>
      <c r="I1285" s="144" t="s">
        <v>5317</v>
      </c>
      <c r="J1285" s="144" t="s">
        <v>5314</v>
      </c>
      <c r="K1285" s="144">
        <f t="shared" si="1406"/>
        <v>7.5</v>
      </c>
      <c r="L1285" s="157">
        <v>15</v>
      </c>
      <c r="M1285" s="171"/>
      <c r="N1285" s="171">
        <v>0.18</v>
      </c>
      <c r="O1285" s="171">
        <v>0.6</v>
      </c>
      <c r="P1285" s="171"/>
      <c r="Q1285" s="171"/>
      <c r="R1285" s="171">
        <v>0.05</v>
      </c>
      <c r="S1285" s="171">
        <v>0.1</v>
      </c>
      <c r="T1285" s="171">
        <v>0.07</v>
      </c>
      <c r="U1285" s="171"/>
      <c r="V1285" s="171"/>
      <c r="W1285" s="22">
        <v>2</v>
      </c>
      <c r="X1285" s="29">
        <v>646.42</v>
      </c>
      <c r="Y1285" s="29">
        <v>1292.84</v>
      </c>
      <c r="Z1285" s="36">
        <v>370.34</v>
      </c>
      <c r="AA1285" s="36">
        <f t="shared" si="1407"/>
        <v>2</v>
      </c>
      <c r="AB1285" s="29"/>
      <c r="AC1285" s="29" t="e">
        <f t="shared" si="1408"/>
        <v>#REF!</v>
      </c>
      <c r="AD1285" s="29" t="e">
        <f t="shared" si="1409"/>
        <v>#REF!</v>
      </c>
      <c r="AE1285" s="172" t="e">
        <f t="shared" si="1410"/>
        <v>#REF!</v>
      </c>
      <c r="AF1285" s="28"/>
      <c r="AG1285" s="24">
        <v>15</v>
      </c>
      <c r="AH1285" s="173">
        <f t="shared" si="1411"/>
        <v>1</v>
      </c>
      <c r="AI1285" s="173"/>
      <c r="AJ1285" s="173">
        <f t="shared" si="1412"/>
        <v>14</v>
      </c>
      <c r="AK1285" s="134">
        <f t="shared" si="1413"/>
        <v>7.5</v>
      </c>
      <c r="AL1285" s="174">
        <f t="shared" ref="AL1285:AU1285" si="1478">M1285</f>
        <v>0</v>
      </c>
      <c r="AM1285" s="174">
        <f t="shared" si="1478"/>
        <v>0.18</v>
      </c>
      <c r="AN1285" s="174">
        <f t="shared" si="1478"/>
        <v>0.6</v>
      </c>
      <c r="AO1285" s="174">
        <f t="shared" si="1478"/>
        <v>0</v>
      </c>
      <c r="AP1285" s="174">
        <f t="shared" si="1478"/>
        <v>0</v>
      </c>
      <c r="AQ1285" s="174">
        <f t="shared" si="1478"/>
        <v>0.05</v>
      </c>
      <c r="AR1285" s="174">
        <f t="shared" si="1478"/>
        <v>0.1</v>
      </c>
      <c r="AS1285" s="174">
        <f t="shared" si="1478"/>
        <v>0.07</v>
      </c>
      <c r="AT1285" s="174">
        <f t="shared" si="1478"/>
        <v>0</v>
      </c>
      <c r="AU1285" s="174">
        <f t="shared" si="1478"/>
        <v>0</v>
      </c>
      <c r="AV1285" s="175">
        <f t="shared" si="1415"/>
        <v>1</v>
      </c>
      <c r="AW1285" s="176" t="e">
        <f>#REF!/1000</f>
        <v>#REF!</v>
      </c>
      <c r="AX1285" s="176" t="e">
        <f>#REF!/1000</f>
        <v>#REF!</v>
      </c>
      <c r="AY1285" s="176" t="e">
        <f>#REF!/1000</f>
        <v>#REF!</v>
      </c>
      <c r="AZ1285" s="176" t="e">
        <f>#REF!/1000</f>
        <v>#REF!</v>
      </c>
      <c r="BA1285" s="176" t="e">
        <f>#REF!/1000</f>
        <v>#REF!</v>
      </c>
      <c r="BB1285" s="176" t="e">
        <f>#REF!/1000</f>
        <v>#REF!</v>
      </c>
      <c r="BC1285" s="176" t="e">
        <f>#REF!/1000</f>
        <v>#REF!</v>
      </c>
      <c r="BD1285" s="176" t="e">
        <f>#REF!/1000</f>
        <v>#REF!</v>
      </c>
      <c r="BE1285" s="177" t="e">
        <f>#REF!/1000</f>
        <v>#REF!</v>
      </c>
      <c r="BF1285" s="177" t="e">
        <f>#REF!/1000</f>
        <v>#REF!</v>
      </c>
      <c r="BG1285" s="178" t="e">
        <f t="shared" si="1416"/>
        <v>#REF!</v>
      </c>
    </row>
    <row r="1286" ht="16" customHeight="1" spans="1:59">
      <c r="A1286" s="22">
        <v>1280</v>
      </c>
      <c r="B1286" s="39" t="s">
        <v>7155</v>
      </c>
      <c r="C1286" s="68" t="s">
        <v>7156</v>
      </c>
      <c r="D1286" s="22">
        <v>194</v>
      </c>
      <c r="E1286" s="22">
        <v>2</v>
      </c>
      <c r="F1286" s="144">
        <v>84283</v>
      </c>
      <c r="G1286" s="144" t="s">
        <v>3688</v>
      </c>
      <c r="H1286" s="144" t="s">
        <v>5312</v>
      </c>
      <c r="I1286" s="144" t="s">
        <v>5317</v>
      </c>
      <c r="J1286" s="144" t="s">
        <v>5314</v>
      </c>
      <c r="K1286" s="144">
        <f t="shared" si="1406"/>
        <v>1.5</v>
      </c>
      <c r="L1286" s="157">
        <v>3</v>
      </c>
      <c r="M1286" s="171"/>
      <c r="N1286" s="171">
        <v>0.2</v>
      </c>
      <c r="O1286" s="171">
        <v>0.2</v>
      </c>
      <c r="P1286" s="171">
        <v>0.1</v>
      </c>
      <c r="Q1286" s="171"/>
      <c r="R1286" s="171">
        <v>0.35</v>
      </c>
      <c r="S1286" s="171">
        <v>0.05</v>
      </c>
      <c r="T1286" s="171">
        <v>0.1</v>
      </c>
      <c r="U1286" s="171"/>
      <c r="V1286" s="171"/>
      <c r="W1286" s="22">
        <v>2</v>
      </c>
      <c r="X1286" s="29">
        <v>637.91</v>
      </c>
      <c r="Y1286" s="29">
        <v>1275.82</v>
      </c>
      <c r="Z1286" s="36">
        <v>370.34</v>
      </c>
      <c r="AA1286" s="36">
        <f t="shared" si="1407"/>
        <v>2</v>
      </c>
      <c r="AB1286" s="29"/>
      <c r="AC1286" s="29" t="e">
        <f t="shared" si="1408"/>
        <v>#REF!</v>
      </c>
      <c r="AD1286" s="29" t="e">
        <f t="shared" si="1409"/>
        <v>#REF!</v>
      </c>
      <c r="AE1286" s="172" t="e">
        <f t="shared" si="1410"/>
        <v>#REF!</v>
      </c>
      <c r="AF1286" s="28"/>
      <c r="AG1286" s="24">
        <v>3</v>
      </c>
      <c r="AH1286" s="173">
        <f t="shared" si="1411"/>
        <v>1</v>
      </c>
      <c r="AI1286" s="173"/>
      <c r="AJ1286" s="173">
        <f t="shared" si="1412"/>
        <v>2</v>
      </c>
      <c r="AK1286" s="134">
        <f t="shared" si="1413"/>
        <v>1.5</v>
      </c>
      <c r="AL1286" s="174">
        <f t="shared" ref="AL1286:AU1286" si="1479">M1286</f>
        <v>0</v>
      </c>
      <c r="AM1286" s="174">
        <f t="shared" si="1479"/>
        <v>0.2</v>
      </c>
      <c r="AN1286" s="174">
        <f t="shared" si="1479"/>
        <v>0.2</v>
      </c>
      <c r="AO1286" s="174">
        <f t="shared" si="1479"/>
        <v>0.1</v>
      </c>
      <c r="AP1286" s="174">
        <f t="shared" si="1479"/>
        <v>0</v>
      </c>
      <c r="AQ1286" s="174">
        <f t="shared" si="1479"/>
        <v>0.35</v>
      </c>
      <c r="AR1286" s="174">
        <f t="shared" si="1479"/>
        <v>0.05</v>
      </c>
      <c r="AS1286" s="174">
        <f t="shared" si="1479"/>
        <v>0.1</v>
      </c>
      <c r="AT1286" s="174">
        <f t="shared" si="1479"/>
        <v>0</v>
      </c>
      <c r="AU1286" s="174">
        <f t="shared" si="1479"/>
        <v>0</v>
      </c>
      <c r="AV1286" s="175">
        <f t="shared" si="1415"/>
        <v>1</v>
      </c>
      <c r="AW1286" s="176" t="e">
        <f>#REF!/1000</f>
        <v>#REF!</v>
      </c>
      <c r="AX1286" s="176" t="e">
        <f>#REF!/1000</f>
        <v>#REF!</v>
      </c>
      <c r="AY1286" s="176" t="e">
        <f>#REF!/1000</f>
        <v>#REF!</v>
      </c>
      <c r="AZ1286" s="176" t="e">
        <f>#REF!/1000</f>
        <v>#REF!</v>
      </c>
      <c r="BA1286" s="176" t="e">
        <f>#REF!/1000</f>
        <v>#REF!</v>
      </c>
      <c r="BB1286" s="176" t="e">
        <f>#REF!/1000</f>
        <v>#REF!</v>
      </c>
      <c r="BC1286" s="176" t="e">
        <f>#REF!/1000</f>
        <v>#REF!</v>
      </c>
      <c r="BD1286" s="176" t="e">
        <f>#REF!/1000</f>
        <v>#REF!</v>
      </c>
      <c r="BE1286" s="177" t="e">
        <f>#REF!/1000</f>
        <v>#REF!</v>
      </c>
      <c r="BF1286" s="177" t="e">
        <f>#REF!/1000</f>
        <v>#REF!</v>
      </c>
      <c r="BG1286" s="178" t="e">
        <f t="shared" si="1416"/>
        <v>#REF!</v>
      </c>
    </row>
    <row r="1287" ht="16" customHeight="1" spans="1:59">
      <c r="A1287" s="22">
        <v>1281</v>
      </c>
      <c r="B1287" s="39" t="s">
        <v>7157</v>
      </c>
      <c r="C1287" s="68" t="s">
        <v>7158</v>
      </c>
      <c r="D1287" s="22">
        <v>194</v>
      </c>
      <c r="E1287" s="22">
        <v>2</v>
      </c>
      <c r="F1287" s="144">
        <v>84380</v>
      </c>
      <c r="G1287" s="144" t="s">
        <v>3688</v>
      </c>
      <c r="H1287" s="144" t="s">
        <v>5312</v>
      </c>
      <c r="I1287" s="144" t="s">
        <v>5317</v>
      </c>
      <c r="J1287" s="144" t="s">
        <v>5314</v>
      </c>
      <c r="K1287" s="144">
        <f t="shared" ref="K1287:K1350" si="1480">L1287/E1287</f>
        <v>1.5</v>
      </c>
      <c r="L1287" s="157">
        <v>3</v>
      </c>
      <c r="M1287" s="171">
        <v>0.04</v>
      </c>
      <c r="N1287" s="171">
        <v>0.15</v>
      </c>
      <c r="O1287" s="171">
        <v>0.45</v>
      </c>
      <c r="P1287" s="171">
        <v>0.02</v>
      </c>
      <c r="Q1287" s="171"/>
      <c r="R1287" s="171">
        <v>0.01</v>
      </c>
      <c r="S1287" s="171">
        <v>0.25</v>
      </c>
      <c r="T1287" s="171">
        <v>0.08</v>
      </c>
      <c r="U1287" s="171"/>
      <c r="V1287" s="171"/>
      <c r="W1287" s="22">
        <v>2</v>
      </c>
      <c r="X1287" s="29">
        <v>608.085</v>
      </c>
      <c r="Y1287" s="29">
        <v>1216.17</v>
      </c>
      <c r="Z1287" s="36">
        <v>350.86</v>
      </c>
      <c r="AA1287" s="36">
        <f t="shared" ref="AA1287:AA1350" si="1481">W1287</f>
        <v>2</v>
      </c>
      <c r="AB1287" s="29"/>
      <c r="AC1287" s="29" t="e">
        <f t="shared" ref="AC1287:AC1350" si="1482">BG1287</f>
        <v>#REF!</v>
      </c>
      <c r="AD1287" s="29" t="e">
        <f t="shared" ref="AD1287:AD1350" si="1483">AC1287-Z1287</f>
        <v>#REF!</v>
      </c>
      <c r="AE1287" s="172" t="e">
        <f t="shared" ref="AE1287:AE1350" si="1484">AD1287/Z1287</f>
        <v>#REF!</v>
      </c>
      <c r="AF1287" s="28"/>
      <c r="AG1287" s="24">
        <v>3</v>
      </c>
      <c r="AH1287" s="173">
        <f t="shared" ref="AH1287:AH1350" si="1485">SUM(M1287:T1287)</f>
        <v>1</v>
      </c>
      <c r="AI1287" s="173"/>
      <c r="AJ1287" s="173">
        <f t="shared" ref="AJ1287:AJ1350" si="1486">AG1287-AH1287</f>
        <v>2</v>
      </c>
      <c r="AK1287" s="134">
        <f t="shared" ref="AK1287:AK1350" si="1487">L1287/E1287</f>
        <v>1.5</v>
      </c>
      <c r="AL1287" s="174">
        <f t="shared" ref="AL1287:AU1287" si="1488">M1287</f>
        <v>0.04</v>
      </c>
      <c r="AM1287" s="174">
        <f t="shared" si="1488"/>
        <v>0.15</v>
      </c>
      <c r="AN1287" s="174">
        <f t="shared" si="1488"/>
        <v>0.45</v>
      </c>
      <c r="AO1287" s="174">
        <f t="shared" si="1488"/>
        <v>0.02</v>
      </c>
      <c r="AP1287" s="174">
        <f t="shared" si="1488"/>
        <v>0</v>
      </c>
      <c r="AQ1287" s="174">
        <f t="shared" si="1488"/>
        <v>0.01</v>
      </c>
      <c r="AR1287" s="174">
        <f t="shared" si="1488"/>
        <v>0.25</v>
      </c>
      <c r="AS1287" s="174">
        <f t="shared" si="1488"/>
        <v>0.08</v>
      </c>
      <c r="AT1287" s="174">
        <f t="shared" si="1488"/>
        <v>0</v>
      </c>
      <c r="AU1287" s="174">
        <f t="shared" si="1488"/>
        <v>0</v>
      </c>
      <c r="AV1287" s="175">
        <f t="shared" ref="AV1287:AV1350" si="1489">SUM(AL1287:AU1287)</f>
        <v>1</v>
      </c>
      <c r="AW1287" s="176" t="e">
        <f>#REF!/1000</f>
        <v>#REF!</v>
      </c>
      <c r="AX1287" s="176" t="e">
        <f>#REF!/1000</f>
        <v>#REF!</v>
      </c>
      <c r="AY1287" s="176" t="e">
        <f>#REF!/1000</f>
        <v>#REF!</v>
      </c>
      <c r="AZ1287" s="176" t="e">
        <f>#REF!/1000</f>
        <v>#REF!</v>
      </c>
      <c r="BA1287" s="176" t="e">
        <f>#REF!/1000</f>
        <v>#REF!</v>
      </c>
      <c r="BB1287" s="176" t="e">
        <f>#REF!/1000</f>
        <v>#REF!</v>
      </c>
      <c r="BC1287" s="176" t="e">
        <f>#REF!/1000</f>
        <v>#REF!</v>
      </c>
      <c r="BD1287" s="176" t="e">
        <f>#REF!/1000</f>
        <v>#REF!</v>
      </c>
      <c r="BE1287" s="177" t="e">
        <f>#REF!/1000</f>
        <v>#REF!</v>
      </c>
      <c r="BF1287" s="177" t="e">
        <f>#REF!/1000</f>
        <v>#REF!</v>
      </c>
      <c r="BG1287" s="178" t="e">
        <f t="shared" ref="BG1287:BG1350" si="1490">ROUND((AL1287*AW1287+AM1287*AX1287+AN1287*AY1287+AO1287*AZ1287+AP1287*BA1287+AQ1287*BB1287+AR1287*BC1287+AS1287*BD1287+AT1287*BE1287+AU1287*BF1287)*L1287,2)</f>
        <v>#REF!</v>
      </c>
    </row>
    <row r="1288" ht="16" customHeight="1" spans="1:59">
      <c r="A1288" s="22">
        <v>1282</v>
      </c>
      <c r="B1288" s="39" t="s">
        <v>7159</v>
      </c>
      <c r="C1288" s="68" t="s">
        <v>7160</v>
      </c>
      <c r="D1288" s="22">
        <v>195</v>
      </c>
      <c r="E1288" s="22">
        <v>2</v>
      </c>
      <c r="F1288" s="144">
        <v>83819</v>
      </c>
      <c r="G1288" s="144" t="s">
        <v>3688</v>
      </c>
      <c r="H1288" s="144" t="s">
        <v>3699</v>
      </c>
      <c r="I1288" s="144" t="s">
        <v>5317</v>
      </c>
      <c r="J1288" s="144" t="s">
        <v>5314</v>
      </c>
      <c r="K1288" s="144">
        <f t="shared" si="1480"/>
        <v>11</v>
      </c>
      <c r="L1288" s="157">
        <v>22</v>
      </c>
      <c r="M1288" s="171"/>
      <c r="N1288" s="171">
        <v>0.18</v>
      </c>
      <c r="O1288" s="171">
        <v>0.6</v>
      </c>
      <c r="P1288" s="171"/>
      <c r="Q1288" s="171"/>
      <c r="R1288" s="171">
        <v>0.05</v>
      </c>
      <c r="S1288" s="171">
        <v>0.1</v>
      </c>
      <c r="T1288" s="171">
        <v>0.07</v>
      </c>
      <c r="U1288" s="171"/>
      <c r="V1288" s="171"/>
      <c r="W1288" s="22">
        <v>2</v>
      </c>
      <c r="X1288" s="29">
        <v>537.025</v>
      </c>
      <c r="Y1288" s="29">
        <v>1074.05</v>
      </c>
      <c r="Z1288" s="36">
        <v>311.88</v>
      </c>
      <c r="AA1288" s="36">
        <f t="shared" si="1481"/>
        <v>2</v>
      </c>
      <c r="AB1288" s="29"/>
      <c r="AC1288" s="29" t="e">
        <f t="shared" si="1482"/>
        <v>#REF!</v>
      </c>
      <c r="AD1288" s="29" t="e">
        <f t="shared" si="1483"/>
        <v>#REF!</v>
      </c>
      <c r="AE1288" s="172" t="e">
        <f t="shared" si="1484"/>
        <v>#REF!</v>
      </c>
      <c r="AF1288" s="28"/>
      <c r="AG1288" s="24">
        <v>15</v>
      </c>
      <c r="AH1288" s="173">
        <f t="shared" si="1485"/>
        <v>1</v>
      </c>
      <c r="AI1288" s="173"/>
      <c r="AJ1288" s="173">
        <f t="shared" si="1486"/>
        <v>14</v>
      </c>
      <c r="AK1288" s="134">
        <f t="shared" si="1487"/>
        <v>11</v>
      </c>
      <c r="AL1288" s="174">
        <f t="shared" ref="AL1288:AU1288" si="1491">M1288</f>
        <v>0</v>
      </c>
      <c r="AM1288" s="174">
        <f t="shared" si="1491"/>
        <v>0.18</v>
      </c>
      <c r="AN1288" s="174">
        <f t="shared" si="1491"/>
        <v>0.6</v>
      </c>
      <c r="AO1288" s="174">
        <f t="shared" si="1491"/>
        <v>0</v>
      </c>
      <c r="AP1288" s="174">
        <f t="shared" si="1491"/>
        <v>0</v>
      </c>
      <c r="AQ1288" s="174">
        <f t="shared" si="1491"/>
        <v>0.05</v>
      </c>
      <c r="AR1288" s="174">
        <f t="shared" si="1491"/>
        <v>0.1</v>
      </c>
      <c r="AS1288" s="174">
        <f t="shared" si="1491"/>
        <v>0.07</v>
      </c>
      <c r="AT1288" s="174">
        <f t="shared" si="1491"/>
        <v>0</v>
      </c>
      <c r="AU1288" s="174">
        <f t="shared" si="1491"/>
        <v>0</v>
      </c>
      <c r="AV1288" s="175">
        <f t="shared" si="1489"/>
        <v>1</v>
      </c>
      <c r="AW1288" s="176" t="e">
        <f>#REF!/1000</f>
        <v>#REF!</v>
      </c>
      <c r="AX1288" s="176" t="e">
        <f>#REF!/1000</f>
        <v>#REF!</v>
      </c>
      <c r="AY1288" s="176" t="e">
        <f>#REF!/1000</f>
        <v>#REF!</v>
      </c>
      <c r="AZ1288" s="176" t="e">
        <f>#REF!/1000</f>
        <v>#REF!</v>
      </c>
      <c r="BA1288" s="176" t="e">
        <f>#REF!/1000</f>
        <v>#REF!</v>
      </c>
      <c r="BB1288" s="176" t="e">
        <f>#REF!/1000</f>
        <v>#REF!</v>
      </c>
      <c r="BC1288" s="176" t="e">
        <f>#REF!/1000</f>
        <v>#REF!</v>
      </c>
      <c r="BD1288" s="176" t="e">
        <f>#REF!/1000</f>
        <v>#REF!</v>
      </c>
      <c r="BE1288" s="177" t="e">
        <f>#REF!/1000</f>
        <v>#REF!</v>
      </c>
      <c r="BF1288" s="177" t="e">
        <f>#REF!/1000</f>
        <v>#REF!</v>
      </c>
      <c r="BG1288" s="178" t="e">
        <f t="shared" si="1490"/>
        <v>#REF!</v>
      </c>
    </row>
    <row r="1289" ht="16" customHeight="1" spans="1:59">
      <c r="A1289" s="22">
        <v>1283</v>
      </c>
      <c r="B1289" s="39" t="s">
        <v>7161</v>
      </c>
      <c r="C1289" s="68" t="s">
        <v>7162</v>
      </c>
      <c r="D1289" s="22">
        <v>194</v>
      </c>
      <c r="E1289" s="22">
        <v>14</v>
      </c>
      <c r="F1289" s="144">
        <v>84302</v>
      </c>
      <c r="G1289" s="144" t="s">
        <v>3688</v>
      </c>
      <c r="H1289" s="144" t="s">
        <v>3699</v>
      </c>
      <c r="I1289" s="144" t="s">
        <v>5317</v>
      </c>
      <c r="J1289" s="144" t="s">
        <v>5314</v>
      </c>
      <c r="K1289" s="144">
        <f t="shared" si="1480"/>
        <v>11.5</v>
      </c>
      <c r="L1289" s="157">
        <v>161</v>
      </c>
      <c r="M1289" s="171"/>
      <c r="N1289" s="171">
        <v>0.3</v>
      </c>
      <c r="O1289" s="171">
        <v>0.4</v>
      </c>
      <c r="P1289" s="171">
        <v>0.1</v>
      </c>
      <c r="Q1289" s="171"/>
      <c r="R1289" s="171">
        <v>0.05</v>
      </c>
      <c r="S1289" s="171">
        <v>0.15</v>
      </c>
      <c r="T1289" s="171"/>
      <c r="U1289" s="171"/>
      <c r="V1289" s="171"/>
      <c r="W1289" s="22">
        <v>14</v>
      </c>
      <c r="X1289" s="29">
        <v>509.857142857143</v>
      </c>
      <c r="Y1289" s="29">
        <v>7138</v>
      </c>
      <c r="Z1289" s="36">
        <v>2046.66</v>
      </c>
      <c r="AA1289" s="36">
        <f t="shared" si="1481"/>
        <v>14</v>
      </c>
      <c r="AB1289" s="29"/>
      <c r="AC1289" s="29" t="e">
        <f t="shared" si="1482"/>
        <v>#REF!</v>
      </c>
      <c r="AD1289" s="29" t="e">
        <f t="shared" si="1483"/>
        <v>#REF!</v>
      </c>
      <c r="AE1289" s="172" t="e">
        <f t="shared" si="1484"/>
        <v>#REF!</v>
      </c>
      <c r="AF1289" s="28"/>
      <c r="AG1289" s="24">
        <v>40</v>
      </c>
      <c r="AH1289" s="173">
        <f t="shared" si="1485"/>
        <v>1</v>
      </c>
      <c r="AI1289" s="173"/>
      <c r="AJ1289" s="173">
        <f t="shared" si="1486"/>
        <v>39</v>
      </c>
      <c r="AK1289" s="134">
        <f t="shared" si="1487"/>
        <v>11.5</v>
      </c>
      <c r="AL1289" s="174">
        <f t="shared" ref="AL1289:AU1289" si="1492">M1289</f>
        <v>0</v>
      </c>
      <c r="AM1289" s="174">
        <f t="shared" si="1492"/>
        <v>0.3</v>
      </c>
      <c r="AN1289" s="174">
        <f t="shared" si="1492"/>
        <v>0.4</v>
      </c>
      <c r="AO1289" s="174">
        <f t="shared" si="1492"/>
        <v>0.1</v>
      </c>
      <c r="AP1289" s="174">
        <f t="shared" si="1492"/>
        <v>0</v>
      </c>
      <c r="AQ1289" s="174">
        <f t="shared" si="1492"/>
        <v>0.05</v>
      </c>
      <c r="AR1289" s="174">
        <f t="shared" si="1492"/>
        <v>0.15</v>
      </c>
      <c r="AS1289" s="174">
        <f t="shared" si="1492"/>
        <v>0</v>
      </c>
      <c r="AT1289" s="174">
        <f t="shared" si="1492"/>
        <v>0</v>
      </c>
      <c r="AU1289" s="174">
        <f t="shared" si="1492"/>
        <v>0</v>
      </c>
      <c r="AV1289" s="175">
        <f t="shared" si="1489"/>
        <v>1</v>
      </c>
      <c r="AW1289" s="176" t="e">
        <f>#REF!/1000</f>
        <v>#REF!</v>
      </c>
      <c r="AX1289" s="176" t="e">
        <f>#REF!/1000</f>
        <v>#REF!</v>
      </c>
      <c r="AY1289" s="176" t="e">
        <f>#REF!/1000</f>
        <v>#REF!</v>
      </c>
      <c r="AZ1289" s="176" t="e">
        <f>#REF!/1000</f>
        <v>#REF!</v>
      </c>
      <c r="BA1289" s="176" t="e">
        <f>#REF!/1000</f>
        <v>#REF!</v>
      </c>
      <c r="BB1289" s="176" t="e">
        <f>#REF!/1000</f>
        <v>#REF!</v>
      </c>
      <c r="BC1289" s="176" t="e">
        <f>#REF!/1000</f>
        <v>#REF!</v>
      </c>
      <c r="BD1289" s="176" t="e">
        <f>#REF!/1000</f>
        <v>#REF!</v>
      </c>
      <c r="BE1289" s="177" t="e">
        <f>#REF!/1000</f>
        <v>#REF!</v>
      </c>
      <c r="BF1289" s="177" t="e">
        <f>#REF!/1000</f>
        <v>#REF!</v>
      </c>
      <c r="BG1289" s="178" t="e">
        <f t="shared" si="1490"/>
        <v>#REF!</v>
      </c>
    </row>
    <row r="1290" ht="16" customHeight="1" spans="1:59">
      <c r="A1290" s="22">
        <v>1284</v>
      </c>
      <c r="B1290" s="39" t="s">
        <v>7163</v>
      </c>
      <c r="C1290" s="68" t="s">
        <v>7164</v>
      </c>
      <c r="D1290" s="22">
        <v>194</v>
      </c>
      <c r="E1290" s="22">
        <v>2</v>
      </c>
      <c r="F1290" s="144">
        <v>84278</v>
      </c>
      <c r="G1290" s="144" t="s">
        <v>3688</v>
      </c>
      <c r="H1290" s="144" t="s">
        <v>5312</v>
      </c>
      <c r="I1290" s="144" t="s">
        <v>5317</v>
      </c>
      <c r="J1290" s="144" t="s">
        <v>5314</v>
      </c>
      <c r="K1290" s="144">
        <f t="shared" si="1480"/>
        <v>1.5</v>
      </c>
      <c r="L1290" s="157">
        <v>3</v>
      </c>
      <c r="M1290" s="171"/>
      <c r="N1290" s="171">
        <v>0.2</v>
      </c>
      <c r="O1290" s="171">
        <v>0.2</v>
      </c>
      <c r="P1290" s="171">
        <v>0.1</v>
      </c>
      <c r="Q1290" s="171"/>
      <c r="R1290" s="171">
        <v>0.35</v>
      </c>
      <c r="S1290" s="171">
        <v>0.05</v>
      </c>
      <c r="T1290" s="171">
        <v>0.1</v>
      </c>
      <c r="U1290" s="171"/>
      <c r="V1290" s="171"/>
      <c r="W1290" s="22">
        <v>2</v>
      </c>
      <c r="X1290" s="29">
        <v>495.335</v>
      </c>
      <c r="Y1290" s="29">
        <v>990.67</v>
      </c>
      <c r="Z1290" s="36">
        <v>292.38</v>
      </c>
      <c r="AA1290" s="36">
        <f t="shared" si="1481"/>
        <v>2</v>
      </c>
      <c r="AB1290" s="29"/>
      <c r="AC1290" s="29" t="e">
        <f t="shared" si="1482"/>
        <v>#REF!</v>
      </c>
      <c r="AD1290" s="29" t="e">
        <f t="shared" si="1483"/>
        <v>#REF!</v>
      </c>
      <c r="AE1290" s="172" t="e">
        <f t="shared" si="1484"/>
        <v>#REF!</v>
      </c>
      <c r="AF1290" s="28"/>
      <c r="AG1290" s="24">
        <v>3</v>
      </c>
      <c r="AH1290" s="173">
        <f t="shared" si="1485"/>
        <v>1</v>
      </c>
      <c r="AI1290" s="173"/>
      <c r="AJ1290" s="173">
        <f t="shared" si="1486"/>
        <v>2</v>
      </c>
      <c r="AK1290" s="134">
        <f t="shared" si="1487"/>
        <v>1.5</v>
      </c>
      <c r="AL1290" s="174">
        <f t="shared" ref="AL1290:AU1290" si="1493">M1290</f>
        <v>0</v>
      </c>
      <c r="AM1290" s="174">
        <f t="shared" si="1493"/>
        <v>0.2</v>
      </c>
      <c r="AN1290" s="174">
        <f t="shared" si="1493"/>
        <v>0.2</v>
      </c>
      <c r="AO1290" s="174">
        <f t="shared" si="1493"/>
        <v>0.1</v>
      </c>
      <c r="AP1290" s="174">
        <f t="shared" si="1493"/>
        <v>0</v>
      </c>
      <c r="AQ1290" s="174">
        <f t="shared" si="1493"/>
        <v>0.35</v>
      </c>
      <c r="AR1290" s="174">
        <f t="shared" si="1493"/>
        <v>0.05</v>
      </c>
      <c r="AS1290" s="174">
        <f t="shared" si="1493"/>
        <v>0.1</v>
      </c>
      <c r="AT1290" s="174">
        <f t="shared" si="1493"/>
        <v>0</v>
      </c>
      <c r="AU1290" s="174">
        <f t="shared" si="1493"/>
        <v>0</v>
      </c>
      <c r="AV1290" s="175">
        <f t="shared" si="1489"/>
        <v>1</v>
      </c>
      <c r="AW1290" s="176" t="e">
        <f>#REF!/1000</f>
        <v>#REF!</v>
      </c>
      <c r="AX1290" s="176" t="e">
        <f>#REF!/1000</f>
        <v>#REF!</v>
      </c>
      <c r="AY1290" s="176" t="e">
        <f>#REF!/1000</f>
        <v>#REF!</v>
      </c>
      <c r="AZ1290" s="176" t="e">
        <f>#REF!/1000</f>
        <v>#REF!</v>
      </c>
      <c r="BA1290" s="176" t="e">
        <f>#REF!/1000</f>
        <v>#REF!</v>
      </c>
      <c r="BB1290" s="176" t="e">
        <f>#REF!/1000</f>
        <v>#REF!</v>
      </c>
      <c r="BC1290" s="176" t="e">
        <f>#REF!/1000</f>
        <v>#REF!</v>
      </c>
      <c r="BD1290" s="176" t="e">
        <f>#REF!/1000</f>
        <v>#REF!</v>
      </c>
      <c r="BE1290" s="177" t="e">
        <f>#REF!/1000</f>
        <v>#REF!</v>
      </c>
      <c r="BF1290" s="177" t="e">
        <f>#REF!/1000</f>
        <v>#REF!</v>
      </c>
      <c r="BG1290" s="178" t="e">
        <f t="shared" si="1490"/>
        <v>#REF!</v>
      </c>
    </row>
    <row r="1291" ht="16" customHeight="1" spans="1:59">
      <c r="A1291" s="22">
        <v>1285</v>
      </c>
      <c r="B1291" s="39" t="s">
        <v>7165</v>
      </c>
      <c r="C1291" s="68" t="s">
        <v>7166</v>
      </c>
      <c r="D1291" s="22">
        <v>194</v>
      </c>
      <c r="E1291" s="22">
        <v>4</v>
      </c>
      <c r="F1291" s="144">
        <v>84384</v>
      </c>
      <c r="G1291" s="144" t="s">
        <v>3688</v>
      </c>
      <c r="H1291" s="144" t="s">
        <v>3699</v>
      </c>
      <c r="I1291" s="144" t="s">
        <v>5317</v>
      </c>
      <c r="J1291" s="144" t="s">
        <v>5314</v>
      </c>
      <c r="K1291" s="144">
        <f t="shared" si="1480"/>
        <v>3.75</v>
      </c>
      <c r="L1291" s="157">
        <v>15</v>
      </c>
      <c r="M1291" s="171"/>
      <c r="N1291" s="171">
        <v>0.1</v>
      </c>
      <c r="O1291" s="171">
        <v>0.45</v>
      </c>
      <c r="P1291" s="171"/>
      <c r="Q1291" s="171">
        <v>0.05</v>
      </c>
      <c r="R1291" s="171"/>
      <c r="S1291" s="171">
        <v>0.25</v>
      </c>
      <c r="T1291" s="171">
        <v>0.15</v>
      </c>
      <c r="U1291" s="171"/>
      <c r="V1291" s="171"/>
      <c r="W1291" s="22">
        <v>4</v>
      </c>
      <c r="X1291" s="29">
        <v>432.485</v>
      </c>
      <c r="Y1291" s="29">
        <v>1729.94</v>
      </c>
      <c r="Z1291" s="36">
        <v>506.8</v>
      </c>
      <c r="AA1291" s="36">
        <f t="shared" si="1481"/>
        <v>4</v>
      </c>
      <c r="AB1291" s="29"/>
      <c r="AC1291" s="29" t="e">
        <f t="shared" si="1482"/>
        <v>#REF!</v>
      </c>
      <c r="AD1291" s="29" t="e">
        <f t="shared" si="1483"/>
        <v>#REF!</v>
      </c>
      <c r="AE1291" s="172" t="e">
        <f t="shared" si="1484"/>
        <v>#REF!</v>
      </c>
      <c r="AF1291" s="28"/>
      <c r="AG1291" s="24">
        <v>15</v>
      </c>
      <c r="AH1291" s="173">
        <f t="shared" si="1485"/>
        <v>1</v>
      </c>
      <c r="AI1291" s="173"/>
      <c r="AJ1291" s="173">
        <f t="shared" si="1486"/>
        <v>14</v>
      </c>
      <c r="AK1291" s="134">
        <f t="shared" si="1487"/>
        <v>3.75</v>
      </c>
      <c r="AL1291" s="174">
        <f t="shared" ref="AL1291:AU1291" si="1494">M1291</f>
        <v>0</v>
      </c>
      <c r="AM1291" s="174">
        <f t="shared" si="1494"/>
        <v>0.1</v>
      </c>
      <c r="AN1291" s="174">
        <f t="shared" si="1494"/>
        <v>0.45</v>
      </c>
      <c r="AO1291" s="174">
        <f t="shared" si="1494"/>
        <v>0</v>
      </c>
      <c r="AP1291" s="174">
        <f t="shared" si="1494"/>
        <v>0.05</v>
      </c>
      <c r="AQ1291" s="174">
        <f t="shared" si="1494"/>
        <v>0</v>
      </c>
      <c r="AR1291" s="174">
        <f t="shared" si="1494"/>
        <v>0.25</v>
      </c>
      <c r="AS1291" s="174">
        <f t="shared" si="1494"/>
        <v>0.15</v>
      </c>
      <c r="AT1291" s="174">
        <f t="shared" si="1494"/>
        <v>0</v>
      </c>
      <c r="AU1291" s="174">
        <f t="shared" si="1494"/>
        <v>0</v>
      </c>
      <c r="AV1291" s="175">
        <f t="shared" si="1489"/>
        <v>1</v>
      </c>
      <c r="AW1291" s="176" t="e">
        <f>#REF!/1000</f>
        <v>#REF!</v>
      </c>
      <c r="AX1291" s="176" t="e">
        <f>#REF!/1000</f>
        <v>#REF!</v>
      </c>
      <c r="AY1291" s="176" t="e">
        <f>#REF!/1000</f>
        <v>#REF!</v>
      </c>
      <c r="AZ1291" s="176" t="e">
        <f>#REF!/1000</f>
        <v>#REF!</v>
      </c>
      <c r="BA1291" s="176" t="e">
        <f>#REF!/1000</f>
        <v>#REF!</v>
      </c>
      <c r="BB1291" s="176" t="e">
        <f>#REF!/1000</f>
        <v>#REF!</v>
      </c>
      <c r="BC1291" s="176" t="e">
        <f>#REF!/1000</f>
        <v>#REF!</v>
      </c>
      <c r="BD1291" s="176" t="e">
        <f>#REF!/1000</f>
        <v>#REF!</v>
      </c>
      <c r="BE1291" s="177" t="e">
        <f>#REF!/1000</f>
        <v>#REF!</v>
      </c>
      <c r="BF1291" s="177" t="e">
        <f>#REF!/1000</f>
        <v>#REF!</v>
      </c>
      <c r="BG1291" s="178" t="e">
        <f t="shared" si="1490"/>
        <v>#REF!</v>
      </c>
    </row>
    <row r="1292" ht="16" customHeight="1" spans="1:59">
      <c r="A1292" s="22">
        <v>1286</v>
      </c>
      <c r="B1292" s="39" t="s">
        <v>7167</v>
      </c>
      <c r="C1292" s="68" t="s">
        <v>7168</v>
      </c>
      <c r="D1292" s="22">
        <v>194</v>
      </c>
      <c r="E1292" s="22">
        <v>4</v>
      </c>
      <c r="F1292" s="144">
        <v>84385</v>
      </c>
      <c r="G1292" s="144" t="s">
        <v>3688</v>
      </c>
      <c r="H1292" s="144" t="s">
        <v>3699</v>
      </c>
      <c r="I1292" s="144" t="s">
        <v>5317</v>
      </c>
      <c r="J1292" s="144" t="s">
        <v>5314</v>
      </c>
      <c r="K1292" s="144">
        <f t="shared" si="1480"/>
        <v>3.75</v>
      </c>
      <c r="L1292" s="157">
        <v>15</v>
      </c>
      <c r="M1292" s="171"/>
      <c r="N1292" s="171">
        <v>0.1</v>
      </c>
      <c r="O1292" s="171">
        <v>0.45</v>
      </c>
      <c r="P1292" s="171"/>
      <c r="Q1292" s="171">
        <v>0.05</v>
      </c>
      <c r="R1292" s="171"/>
      <c r="S1292" s="171">
        <v>0.25</v>
      </c>
      <c r="T1292" s="171">
        <v>0.15</v>
      </c>
      <c r="U1292" s="171"/>
      <c r="V1292" s="171"/>
      <c r="W1292" s="22">
        <v>4</v>
      </c>
      <c r="X1292" s="29">
        <v>360.6325</v>
      </c>
      <c r="Y1292" s="29">
        <v>1442.53</v>
      </c>
      <c r="Z1292" s="36">
        <v>428.84</v>
      </c>
      <c r="AA1292" s="36">
        <f t="shared" si="1481"/>
        <v>4</v>
      </c>
      <c r="AB1292" s="29"/>
      <c r="AC1292" s="29" t="e">
        <f t="shared" si="1482"/>
        <v>#REF!</v>
      </c>
      <c r="AD1292" s="29" t="e">
        <f t="shared" si="1483"/>
        <v>#REF!</v>
      </c>
      <c r="AE1292" s="172" t="e">
        <f t="shared" si="1484"/>
        <v>#REF!</v>
      </c>
      <c r="AF1292" s="28"/>
      <c r="AG1292" s="24">
        <v>15</v>
      </c>
      <c r="AH1292" s="173">
        <f t="shared" si="1485"/>
        <v>1</v>
      </c>
      <c r="AI1292" s="173"/>
      <c r="AJ1292" s="173">
        <f t="shared" si="1486"/>
        <v>14</v>
      </c>
      <c r="AK1292" s="134">
        <f t="shared" si="1487"/>
        <v>3.75</v>
      </c>
      <c r="AL1292" s="174">
        <f t="shared" ref="AL1292:AU1292" si="1495">M1292</f>
        <v>0</v>
      </c>
      <c r="AM1292" s="174">
        <f t="shared" si="1495"/>
        <v>0.1</v>
      </c>
      <c r="AN1292" s="174">
        <f t="shared" si="1495"/>
        <v>0.45</v>
      </c>
      <c r="AO1292" s="174">
        <f t="shared" si="1495"/>
        <v>0</v>
      </c>
      <c r="AP1292" s="174">
        <f t="shared" si="1495"/>
        <v>0.05</v>
      </c>
      <c r="AQ1292" s="174">
        <f t="shared" si="1495"/>
        <v>0</v>
      </c>
      <c r="AR1292" s="174">
        <f t="shared" si="1495"/>
        <v>0.25</v>
      </c>
      <c r="AS1292" s="174">
        <f t="shared" si="1495"/>
        <v>0.15</v>
      </c>
      <c r="AT1292" s="174">
        <f t="shared" si="1495"/>
        <v>0</v>
      </c>
      <c r="AU1292" s="174">
        <f t="shared" si="1495"/>
        <v>0</v>
      </c>
      <c r="AV1292" s="175">
        <f t="shared" si="1489"/>
        <v>1</v>
      </c>
      <c r="AW1292" s="176" t="e">
        <f>#REF!/1000</f>
        <v>#REF!</v>
      </c>
      <c r="AX1292" s="176" t="e">
        <f>#REF!/1000</f>
        <v>#REF!</v>
      </c>
      <c r="AY1292" s="176" t="e">
        <f>#REF!/1000</f>
        <v>#REF!</v>
      </c>
      <c r="AZ1292" s="176" t="e">
        <f>#REF!/1000</f>
        <v>#REF!</v>
      </c>
      <c r="BA1292" s="176" t="e">
        <f>#REF!/1000</f>
        <v>#REF!</v>
      </c>
      <c r="BB1292" s="176" t="e">
        <f>#REF!/1000</f>
        <v>#REF!</v>
      </c>
      <c r="BC1292" s="176" t="e">
        <f>#REF!/1000</f>
        <v>#REF!</v>
      </c>
      <c r="BD1292" s="176" t="e">
        <f>#REF!/1000</f>
        <v>#REF!</v>
      </c>
      <c r="BE1292" s="177" t="e">
        <f>#REF!/1000</f>
        <v>#REF!</v>
      </c>
      <c r="BF1292" s="177" t="e">
        <f>#REF!/1000</f>
        <v>#REF!</v>
      </c>
      <c r="BG1292" s="178" t="e">
        <f t="shared" si="1490"/>
        <v>#REF!</v>
      </c>
    </row>
    <row r="1293" ht="16" customHeight="1" spans="1:59">
      <c r="A1293" s="22">
        <v>1287</v>
      </c>
      <c r="B1293" s="39" t="s">
        <v>7169</v>
      </c>
      <c r="C1293" s="68" t="s">
        <v>7170</v>
      </c>
      <c r="D1293" s="22">
        <v>194</v>
      </c>
      <c r="E1293" s="22">
        <v>2</v>
      </c>
      <c r="F1293" s="144">
        <v>84279</v>
      </c>
      <c r="G1293" s="144" t="s">
        <v>3688</v>
      </c>
      <c r="H1293" s="144" t="s">
        <v>5312</v>
      </c>
      <c r="I1293" s="144" t="s">
        <v>5317</v>
      </c>
      <c r="J1293" s="144" t="s">
        <v>5314</v>
      </c>
      <c r="K1293" s="144">
        <f t="shared" si="1480"/>
        <v>1.5</v>
      </c>
      <c r="L1293" s="157">
        <v>3</v>
      </c>
      <c r="M1293" s="171"/>
      <c r="N1293" s="171">
        <v>0.2</v>
      </c>
      <c r="O1293" s="171">
        <v>0.2</v>
      </c>
      <c r="P1293" s="171">
        <v>0.1</v>
      </c>
      <c r="Q1293" s="171"/>
      <c r="R1293" s="171">
        <v>0.35</v>
      </c>
      <c r="S1293" s="171">
        <v>0.05</v>
      </c>
      <c r="T1293" s="171">
        <v>0.1</v>
      </c>
      <c r="U1293" s="171"/>
      <c r="V1293" s="171"/>
      <c r="W1293" s="22">
        <v>2</v>
      </c>
      <c r="X1293" s="29">
        <v>358.815</v>
      </c>
      <c r="Y1293" s="29">
        <v>717.63</v>
      </c>
      <c r="Z1293" s="36">
        <v>214.42</v>
      </c>
      <c r="AA1293" s="36">
        <f t="shared" si="1481"/>
        <v>2</v>
      </c>
      <c r="AB1293" s="29"/>
      <c r="AC1293" s="29" t="e">
        <f t="shared" si="1482"/>
        <v>#REF!</v>
      </c>
      <c r="AD1293" s="29" t="e">
        <f t="shared" si="1483"/>
        <v>#REF!</v>
      </c>
      <c r="AE1293" s="172" t="e">
        <f t="shared" si="1484"/>
        <v>#REF!</v>
      </c>
      <c r="AF1293" s="28"/>
      <c r="AG1293" s="24">
        <v>3</v>
      </c>
      <c r="AH1293" s="173">
        <f t="shared" si="1485"/>
        <v>1</v>
      </c>
      <c r="AI1293" s="173"/>
      <c r="AJ1293" s="173">
        <f t="shared" si="1486"/>
        <v>2</v>
      </c>
      <c r="AK1293" s="134">
        <f t="shared" si="1487"/>
        <v>1.5</v>
      </c>
      <c r="AL1293" s="174">
        <f t="shared" ref="AL1293:AU1293" si="1496">M1293</f>
        <v>0</v>
      </c>
      <c r="AM1293" s="174">
        <f t="shared" si="1496"/>
        <v>0.2</v>
      </c>
      <c r="AN1293" s="174">
        <f t="shared" si="1496"/>
        <v>0.2</v>
      </c>
      <c r="AO1293" s="174">
        <f t="shared" si="1496"/>
        <v>0.1</v>
      </c>
      <c r="AP1293" s="174">
        <f t="shared" si="1496"/>
        <v>0</v>
      </c>
      <c r="AQ1293" s="174">
        <f t="shared" si="1496"/>
        <v>0.35</v>
      </c>
      <c r="AR1293" s="174">
        <f t="shared" si="1496"/>
        <v>0.05</v>
      </c>
      <c r="AS1293" s="174">
        <f t="shared" si="1496"/>
        <v>0.1</v>
      </c>
      <c r="AT1293" s="174">
        <f t="shared" si="1496"/>
        <v>0</v>
      </c>
      <c r="AU1293" s="174">
        <f t="shared" si="1496"/>
        <v>0</v>
      </c>
      <c r="AV1293" s="175">
        <f t="shared" si="1489"/>
        <v>1</v>
      </c>
      <c r="AW1293" s="176" t="e">
        <f>#REF!/1000</f>
        <v>#REF!</v>
      </c>
      <c r="AX1293" s="176" t="e">
        <f>#REF!/1000</f>
        <v>#REF!</v>
      </c>
      <c r="AY1293" s="176" t="e">
        <f>#REF!/1000</f>
        <v>#REF!</v>
      </c>
      <c r="AZ1293" s="176" t="e">
        <f>#REF!/1000</f>
        <v>#REF!</v>
      </c>
      <c r="BA1293" s="176" t="e">
        <f>#REF!/1000</f>
        <v>#REF!</v>
      </c>
      <c r="BB1293" s="176" t="e">
        <f>#REF!/1000</f>
        <v>#REF!</v>
      </c>
      <c r="BC1293" s="176" t="e">
        <f>#REF!/1000</f>
        <v>#REF!</v>
      </c>
      <c r="BD1293" s="176" t="e">
        <f>#REF!/1000</f>
        <v>#REF!</v>
      </c>
      <c r="BE1293" s="177" t="e">
        <f>#REF!/1000</f>
        <v>#REF!</v>
      </c>
      <c r="BF1293" s="177" t="e">
        <f>#REF!/1000</f>
        <v>#REF!</v>
      </c>
      <c r="BG1293" s="178" t="e">
        <f t="shared" si="1490"/>
        <v>#REF!</v>
      </c>
    </row>
    <row r="1294" ht="16" customHeight="1" spans="1:59">
      <c r="A1294" s="22">
        <v>1288</v>
      </c>
      <c r="B1294" s="39" t="s">
        <v>7171</v>
      </c>
      <c r="C1294" s="68" t="s">
        <v>7172</v>
      </c>
      <c r="D1294" s="22">
        <v>194</v>
      </c>
      <c r="E1294" s="22">
        <v>4</v>
      </c>
      <c r="F1294" s="144">
        <v>84275</v>
      </c>
      <c r="G1294" s="144" t="s">
        <v>3688</v>
      </c>
      <c r="H1294" s="144" t="s">
        <v>3699</v>
      </c>
      <c r="I1294" s="144" t="s">
        <v>5317</v>
      </c>
      <c r="J1294" s="144" t="s">
        <v>5314</v>
      </c>
      <c r="K1294" s="144">
        <f t="shared" si="1480"/>
        <v>2</v>
      </c>
      <c r="L1294" s="157">
        <v>8</v>
      </c>
      <c r="M1294" s="171"/>
      <c r="N1294" s="171">
        <v>0.1</v>
      </c>
      <c r="O1294" s="171">
        <v>0.55</v>
      </c>
      <c r="P1294" s="171"/>
      <c r="Q1294" s="171"/>
      <c r="R1294" s="171">
        <v>0.05</v>
      </c>
      <c r="S1294" s="171">
        <v>0.2</v>
      </c>
      <c r="T1294" s="171">
        <v>0.1</v>
      </c>
      <c r="U1294" s="171"/>
      <c r="V1294" s="171"/>
      <c r="W1294" s="22">
        <v>4</v>
      </c>
      <c r="X1294" s="29">
        <v>343.16</v>
      </c>
      <c r="Y1294" s="29">
        <v>1372.64</v>
      </c>
      <c r="Z1294" s="36">
        <v>389.84</v>
      </c>
      <c r="AA1294" s="36">
        <f t="shared" si="1481"/>
        <v>4</v>
      </c>
      <c r="AB1294" s="29"/>
      <c r="AC1294" s="29" t="e">
        <f t="shared" si="1482"/>
        <v>#REF!</v>
      </c>
      <c r="AD1294" s="29" t="e">
        <f t="shared" si="1483"/>
        <v>#REF!</v>
      </c>
      <c r="AE1294" s="172" t="e">
        <f t="shared" si="1484"/>
        <v>#REF!</v>
      </c>
      <c r="AF1294" s="28"/>
      <c r="AG1294" s="24">
        <v>40</v>
      </c>
      <c r="AH1294" s="173">
        <f t="shared" si="1485"/>
        <v>1</v>
      </c>
      <c r="AI1294" s="173"/>
      <c r="AJ1294" s="173">
        <f t="shared" si="1486"/>
        <v>39</v>
      </c>
      <c r="AK1294" s="134">
        <f t="shared" si="1487"/>
        <v>2</v>
      </c>
      <c r="AL1294" s="174">
        <f t="shared" ref="AL1294:AU1294" si="1497">M1294</f>
        <v>0</v>
      </c>
      <c r="AM1294" s="174">
        <f t="shared" si="1497"/>
        <v>0.1</v>
      </c>
      <c r="AN1294" s="174">
        <f t="shared" si="1497"/>
        <v>0.55</v>
      </c>
      <c r="AO1294" s="174">
        <f t="shared" si="1497"/>
        <v>0</v>
      </c>
      <c r="AP1294" s="174">
        <f t="shared" si="1497"/>
        <v>0</v>
      </c>
      <c r="AQ1294" s="174">
        <f t="shared" si="1497"/>
        <v>0.05</v>
      </c>
      <c r="AR1294" s="174">
        <f t="shared" si="1497"/>
        <v>0.2</v>
      </c>
      <c r="AS1294" s="174">
        <f t="shared" si="1497"/>
        <v>0.1</v>
      </c>
      <c r="AT1294" s="174">
        <f t="shared" si="1497"/>
        <v>0</v>
      </c>
      <c r="AU1294" s="174">
        <f t="shared" si="1497"/>
        <v>0</v>
      </c>
      <c r="AV1294" s="175">
        <f t="shared" si="1489"/>
        <v>1</v>
      </c>
      <c r="AW1294" s="176" t="e">
        <f>#REF!/1000</f>
        <v>#REF!</v>
      </c>
      <c r="AX1294" s="176" t="e">
        <f>#REF!/1000</f>
        <v>#REF!</v>
      </c>
      <c r="AY1294" s="176" t="e">
        <f>#REF!/1000</f>
        <v>#REF!</v>
      </c>
      <c r="AZ1294" s="176" t="e">
        <f>#REF!/1000</f>
        <v>#REF!</v>
      </c>
      <c r="BA1294" s="176" t="e">
        <f>#REF!/1000</f>
        <v>#REF!</v>
      </c>
      <c r="BB1294" s="176" t="e">
        <f>#REF!/1000</f>
        <v>#REF!</v>
      </c>
      <c r="BC1294" s="176" t="e">
        <f>#REF!/1000</f>
        <v>#REF!</v>
      </c>
      <c r="BD1294" s="176" t="e">
        <f>#REF!/1000</f>
        <v>#REF!</v>
      </c>
      <c r="BE1294" s="177" t="e">
        <f>#REF!/1000</f>
        <v>#REF!</v>
      </c>
      <c r="BF1294" s="177" t="e">
        <f>#REF!/1000</f>
        <v>#REF!</v>
      </c>
      <c r="BG1294" s="178" t="e">
        <f t="shared" si="1490"/>
        <v>#REF!</v>
      </c>
    </row>
    <row r="1295" ht="16" customHeight="1" spans="1:59">
      <c r="A1295" s="22">
        <v>1289</v>
      </c>
      <c r="B1295" s="39" t="s">
        <v>7173</v>
      </c>
      <c r="C1295" s="68" t="s">
        <v>7174</v>
      </c>
      <c r="D1295" s="22">
        <v>194</v>
      </c>
      <c r="E1295" s="22">
        <v>8</v>
      </c>
      <c r="F1295" s="144">
        <v>84379</v>
      </c>
      <c r="G1295" s="144" t="s">
        <v>3688</v>
      </c>
      <c r="H1295" s="144" t="s">
        <v>5312</v>
      </c>
      <c r="I1295" s="144" t="s">
        <v>5317</v>
      </c>
      <c r="J1295" s="144" t="s">
        <v>5314</v>
      </c>
      <c r="K1295" s="144">
        <f t="shared" si="1480"/>
        <v>0.0375</v>
      </c>
      <c r="L1295" s="157">
        <v>0.3</v>
      </c>
      <c r="M1295" s="171">
        <v>0.5</v>
      </c>
      <c r="N1295" s="171">
        <v>0.0333333333333333</v>
      </c>
      <c r="O1295" s="171"/>
      <c r="P1295" s="171">
        <v>0.233333333333333</v>
      </c>
      <c r="Q1295" s="171"/>
      <c r="R1295" s="171"/>
      <c r="S1295" s="171">
        <v>0.1</v>
      </c>
      <c r="T1295" s="171">
        <v>0.133333333333333</v>
      </c>
      <c r="U1295" s="171"/>
      <c r="V1295" s="171"/>
      <c r="W1295" s="22">
        <v>8</v>
      </c>
      <c r="X1295" s="29">
        <v>196.3525</v>
      </c>
      <c r="Y1295" s="29">
        <v>1570.82</v>
      </c>
      <c r="Z1295" s="36">
        <v>467.84</v>
      </c>
      <c r="AA1295" s="36">
        <f t="shared" si="1481"/>
        <v>8</v>
      </c>
      <c r="AB1295" s="29"/>
      <c r="AC1295" s="29" t="e">
        <f t="shared" si="1482"/>
        <v>#REF!</v>
      </c>
      <c r="AD1295" s="29" t="e">
        <f t="shared" si="1483"/>
        <v>#REF!</v>
      </c>
      <c r="AE1295" s="172" t="e">
        <f t="shared" si="1484"/>
        <v>#REF!</v>
      </c>
      <c r="AF1295" s="28"/>
      <c r="AG1295" s="24">
        <v>0.3</v>
      </c>
      <c r="AH1295" s="173">
        <f t="shared" si="1485"/>
        <v>0.999999999999999</v>
      </c>
      <c r="AI1295" s="173"/>
      <c r="AJ1295" s="173">
        <f t="shared" si="1486"/>
        <v>-0.699999999999999</v>
      </c>
      <c r="AK1295" s="134">
        <f t="shared" si="1487"/>
        <v>0.0375</v>
      </c>
      <c r="AL1295" s="174">
        <f t="shared" ref="AL1295:AU1295" si="1498">M1295</f>
        <v>0.5</v>
      </c>
      <c r="AM1295" s="174">
        <f t="shared" si="1498"/>
        <v>0.0333333333333333</v>
      </c>
      <c r="AN1295" s="174">
        <f t="shared" si="1498"/>
        <v>0</v>
      </c>
      <c r="AO1295" s="174">
        <f t="shared" si="1498"/>
        <v>0.233333333333333</v>
      </c>
      <c r="AP1295" s="174">
        <f t="shared" si="1498"/>
        <v>0</v>
      </c>
      <c r="AQ1295" s="174">
        <f t="shared" si="1498"/>
        <v>0</v>
      </c>
      <c r="AR1295" s="174">
        <f t="shared" si="1498"/>
        <v>0.1</v>
      </c>
      <c r="AS1295" s="174">
        <f t="shared" si="1498"/>
        <v>0.133333333333333</v>
      </c>
      <c r="AT1295" s="174">
        <f t="shared" si="1498"/>
        <v>0</v>
      </c>
      <c r="AU1295" s="174">
        <f t="shared" si="1498"/>
        <v>0</v>
      </c>
      <c r="AV1295" s="175">
        <f t="shared" si="1489"/>
        <v>0.999999999999999</v>
      </c>
      <c r="AW1295" s="176" t="e">
        <f>#REF!/1000</f>
        <v>#REF!</v>
      </c>
      <c r="AX1295" s="176" t="e">
        <f>#REF!/1000</f>
        <v>#REF!</v>
      </c>
      <c r="AY1295" s="176" t="e">
        <f>#REF!/1000</f>
        <v>#REF!</v>
      </c>
      <c r="AZ1295" s="176" t="e">
        <f>#REF!/1000</f>
        <v>#REF!</v>
      </c>
      <c r="BA1295" s="176" t="e">
        <f>#REF!/1000</f>
        <v>#REF!</v>
      </c>
      <c r="BB1295" s="176" t="e">
        <f>#REF!/1000</f>
        <v>#REF!</v>
      </c>
      <c r="BC1295" s="176" t="e">
        <f>#REF!/1000</f>
        <v>#REF!</v>
      </c>
      <c r="BD1295" s="176" t="e">
        <f>#REF!/1000</f>
        <v>#REF!</v>
      </c>
      <c r="BE1295" s="177" t="e">
        <f>#REF!/1000</f>
        <v>#REF!</v>
      </c>
      <c r="BF1295" s="177" t="e">
        <f>#REF!/1000</f>
        <v>#REF!</v>
      </c>
      <c r="BG1295" s="178" t="e">
        <f t="shared" si="1490"/>
        <v>#REF!</v>
      </c>
    </row>
    <row r="1296" ht="16" customHeight="1" spans="1:59">
      <c r="A1296" s="22">
        <v>1290</v>
      </c>
      <c r="B1296" s="39" t="s">
        <v>7175</v>
      </c>
      <c r="C1296" s="68" t="s">
        <v>7176</v>
      </c>
      <c r="D1296" s="22">
        <v>194</v>
      </c>
      <c r="E1296" s="22">
        <v>2</v>
      </c>
      <c r="F1296" s="144">
        <v>84665</v>
      </c>
      <c r="G1296" s="144" t="s">
        <v>3688</v>
      </c>
      <c r="H1296" s="144" t="s">
        <v>3699</v>
      </c>
      <c r="I1296" s="144" t="s">
        <v>5317</v>
      </c>
      <c r="J1296" s="144" t="s">
        <v>5314</v>
      </c>
      <c r="K1296" s="144">
        <f t="shared" si="1480"/>
        <v>1.5</v>
      </c>
      <c r="L1296" s="157">
        <v>3</v>
      </c>
      <c r="M1296" s="171">
        <v>0.04</v>
      </c>
      <c r="N1296" s="171">
        <v>0.15</v>
      </c>
      <c r="O1296" s="171">
        <v>0.45</v>
      </c>
      <c r="P1296" s="171">
        <v>0.02</v>
      </c>
      <c r="Q1296" s="171"/>
      <c r="R1296" s="171">
        <v>0.01</v>
      </c>
      <c r="S1296" s="171">
        <v>0.25</v>
      </c>
      <c r="T1296" s="171">
        <v>0.08</v>
      </c>
      <c r="U1296" s="171"/>
      <c r="V1296" s="171"/>
      <c r="W1296" s="22">
        <v>2</v>
      </c>
      <c r="X1296" s="29">
        <v>168.2</v>
      </c>
      <c r="Y1296" s="29">
        <v>336.4</v>
      </c>
      <c r="Z1296" s="36">
        <v>97.46</v>
      </c>
      <c r="AA1296" s="36">
        <f t="shared" si="1481"/>
        <v>2</v>
      </c>
      <c r="AB1296" s="29"/>
      <c r="AC1296" s="29" t="e">
        <f t="shared" si="1482"/>
        <v>#REF!</v>
      </c>
      <c r="AD1296" s="29" t="e">
        <f t="shared" si="1483"/>
        <v>#REF!</v>
      </c>
      <c r="AE1296" s="172" t="e">
        <f t="shared" si="1484"/>
        <v>#REF!</v>
      </c>
      <c r="AF1296" s="28"/>
      <c r="AG1296" s="24">
        <v>3</v>
      </c>
      <c r="AH1296" s="173">
        <f t="shared" si="1485"/>
        <v>1</v>
      </c>
      <c r="AI1296" s="173"/>
      <c r="AJ1296" s="173">
        <f t="shared" si="1486"/>
        <v>2</v>
      </c>
      <c r="AK1296" s="134">
        <f t="shared" si="1487"/>
        <v>1.5</v>
      </c>
      <c r="AL1296" s="174">
        <f t="shared" ref="AL1296:AU1296" si="1499">M1296</f>
        <v>0.04</v>
      </c>
      <c r="AM1296" s="174">
        <f t="shared" si="1499"/>
        <v>0.15</v>
      </c>
      <c r="AN1296" s="174">
        <f t="shared" si="1499"/>
        <v>0.45</v>
      </c>
      <c r="AO1296" s="174">
        <f t="shared" si="1499"/>
        <v>0.02</v>
      </c>
      <c r="AP1296" s="174">
        <f t="shared" si="1499"/>
        <v>0</v>
      </c>
      <c r="AQ1296" s="174">
        <f t="shared" si="1499"/>
        <v>0.01</v>
      </c>
      <c r="AR1296" s="174">
        <f t="shared" si="1499"/>
        <v>0.25</v>
      </c>
      <c r="AS1296" s="174">
        <f t="shared" si="1499"/>
        <v>0.08</v>
      </c>
      <c r="AT1296" s="174">
        <f t="shared" si="1499"/>
        <v>0</v>
      </c>
      <c r="AU1296" s="174">
        <f t="shared" si="1499"/>
        <v>0</v>
      </c>
      <c r="AV1296" s="175">
        <f t="shared" si="1489"/>
        <v>1</v>
      </c>
      <c r="AW1296" s="176" t="e">
        <f>#REF!/1000</f>
        <v>#REF!</v>
      </c>
      <c r="AX1296" s="176" t="e">
        <f>#REF!/1000</f>
        <v>#REF!</v>
      </c>
      <c r="AY1296" s="176" t="e">
        <f>#REF!/1000</f>
        <v>#REF!</v>
      </c>
      <c r="AZ1296" s="176" t="e">
        <f>#REF!/1000</f>
        <v>#REF!</v>
      </c>
      <c r="BA1296" s="176" t="e">
        <f>#REF!/1000</f>
        <v>#REF!</v>
      </c>
      <c r="BB1296" s="176" t="e">
        <f>#REF!/1000</f>
        <v>#REF!</v>
      </c>
      <c r="BC1296" s="176" t="e">
        <f>#REF!/1000</f>
        <v>#REF!</v>
      </c>
      <c r="BD1296" s="176" t="e">
        <f>#REF!/1000</f>
        <v>#REF!</v>
      </c>
      <c r="BE1296" s="177" t="e">
        <f>#REF!/1000</f>
        <v>#REF!</v>
      </c>
      <c r="BF1296" s="177" t="e">
        <f>#REF!/1000</f>
        <v>#REF!</v>
      </c>
      <c r="BG1296" s="178" t="e">
        <f t="shared" si="1490"/>
        <v>#REF!</v>
      </c>
    </row>
    <row r="1297" ht="16" customHeight="1" spans="1:59">
      <c r="A1297" s="22">
        <v>1291</v>
      </c>
      <c r="B1297" s="39" t="s">
        <v>7177</v>
      </c>
      <c r="C1297" s="68" t="s">
        <v>7178</v>
      </c>
      <c r="D1297" s="22">
        <v>194</v>
      </c>
      <c r="E1297" s="22">
        <v>6</v>
      </c>
      <c r="F1297" s="144">
        <v>84296</v>
      </c>
      <c r="G1297" s="144" t="s">
        <v>3688</v>
      </c>
      <c r="H1297" s="144" t="s">
        <v>3699</v>
      </c>
      <c r="I1297" s="144" t="s">
        <v>5317</v>
      </c>
      <c r="J1297" s="144" t="s">
        <v>5314</v>
      </c>
      <c r="K1297" s="144">
        <f t="shared" si="1480"/>
        <v>0.3</v>
      </c>
      <c r="L1297" s="157">
        <v>1.8</v>
      </c>
      <c r="M1297" s="171"/>
      <c r="N1297" s="171">
        <v>0.72</v>
      </c>
      <c r="O1297" s="171"/>
      <c r="P1297" s="171"/>
      <c r="Q1297" s="171"/>
      <c r="R1297" s="171">
        <v>0.14</v>
      </c>
      <c r="S1297" s="171">
        <v>0.14</v>
      </c>
      <c r="T1297" s="171"/>
      <c r="U1297" s="171"/>
      <c r="V1297" s="171"/>
      <c r="W1297" s="22">
        <v>6</v>
      </c>
      <c r="X1297" s="29">
        <v>143.873333333333</v>
      </c>
      <c r="Y1297" s="29">
        <v>863.24</v>
      </c>
      <c r="Z1297" s="36">
        <v>233.88</v>
      </c>
      <c r="AA1297" s="36">
        <f t="shared" si="1481"/>
        <v>6</v>
      </c>
      <c r="AB1297" s="29"/>
      <c r="AC1297" s="29" t="e">
        <f t="shared" si="1482"/>
        <v>#REF!</v>
      </c>
      <c r="AD1297" s="29" t="e">
        <f t="shared" si="1483"/>
        <v>#REF!</v>
      </c>
      <c r="AE1297" s="172" t="e">
        <f t="shared" si="1484"/>
        <v>#REF!</v>
      </c>
      <c r="AF1297" s="28"/>
      <c r="AG1297" s="24">
        <v>0.5</v>
      </c>
      <c r="AH1297" s="173">
        <f t="shared" si="1485"/>
        <v>1</v>
      </c>
      <c r="AI1297" s="173"/>
      <c r="AJ1297" s="173">
        <f t="shared" si="1486"/>
        <v>-0.5</v>
      </c>
      <c r="AK1297" s="134">
        <f t="shared" si="1487"/>
        <v>0.3</v>
      </c>
      <c r="AL1297" s="174">
        <f t="shared" ref="AL1297:AU1297" si="1500">M1297</f>
        <v>0</v>
      </c>
      <c r="AM1297" s="174">
        <f t="shared" si="1500"/>
        <v>0.72</v>
      </c>
      <c r="AN1297" s="174">
        <f t="shared" si="1500"/>
        <v>0</v>
      </c>
      <c r="AO1297" s="174">
        <f t="shared" si="1500"/>
        <v>0</v>
      </c>
      <c r="AP1297" s="174">
        <f t="shared" si="1500"/>
        <v>0</v>
      </c>
      <c r="AQ1297" s="174">
        <f t="shared" si="1500"/>
        <v>0.14</v>
      </c>
      <c r="AR1297" s="174">
        <f t="shared" si="1500"/>
        <v>0.14</v>
      </c>
      <c r="AS1297" s="174">
        <f t="shared" si="1500"/>
        <v>0</v>
      </c>
      <c r="AT1297" s="174">
        <f t="shared" si="1500"/>
        <v>0</v>
      </c>
      <c r="AU1297" s="174">
        <f t="shared" si="1500"/>
        <v>0</v>
      </c>
      <c r="AV1297" s="175">
        <f t="shared" si="1489"/>
        <v>1</v>
      </c>
      <c r="AW1297" s="176" t="e">
        <f>#REF!/1000</f>
        <v>#REF!</v>
      </c>
      <c r="AX1297" s="176" t="e">
        <f>#REF!/1000</f>
        <v>#REF!</v>
      </c>
      <c r="AY1297" s="176" t="e">
        <f>#REF!/1000</f>
        <v>#REF!</v>
      </c>
      <c r="AZ1297" s="176" t="e">
        <f>#REF!/1000</f>
        <v>#REF!</v>
      </c>
      <c r="BA1297" s="176" t="e">
        <f>#REF!/1000</f>
        <v>#REF!</v>
      </c>
      <c r="BB1297" s="176" t="e">
        <f>#REF!/1000</f>
        <v>#REF!</v>
      </c>
      <c r="BC1297" s="176" t="e">
        <f>#REF!/1000</f>
        <v>#REF!</v>
      </c>
      <c r="BD1297" s="176" t="e">
        <f>#REF!/1000</f>
        <v>#REF!</v>
      </c>
      <c r="BE1297" s="177" t="e">
        <f>#REF!/1000</f>
        <v>#REF!</v>
      </c>
      <c r="BF1297" s="177" t="e">
        <f>#REF!/1000</f>
        <v>#REF!</v>
      </c>
      <c r="BG1297" s="178" t="e">
        <f t="shared" si="1490"/>
        <v>#REF!</v>
      </c>
    </row>
    <row r="1298" ht="16" customHeight="1" spans="1:59">
      <c r="A1298" s="22">
        <v>1292</v>
      </c>
      <c r="B1298" s="39" t="s">
        <v>7179</v>
      </c>
      <c r="C1298" s="68" t="s">
        <v>7180</v>
      </c>
      <c r="D1298" s="22">
        <v>194</v>
      </c>
      <c r="E1298" s="22">
        <v>2</v>
      </c>
      <c r="F1298" s="144">
        <v>84398</v>
      </c>
      <c r="G1298" s="144" t="s">
        <v>3688</v>
      </c>
      <c r="H1298" s="144" t="s">
        <v>3699</v>
      </c>
      <c r="I1298" s="144" t="s">
        <v>5317</v>
      </c>
      <c r="J1298" s="144" t="s">
        <v>5314</v>
      </c>
      <c r="K1298" s="144">
        <f t="shared" si="1480"/>
        <v>1.5</v>
      </c>
      <c r="L1298" s="157">
        <v>3</v>
      </c>
      <c r="M1298" s="171">
        <v>0.04</v>
      </c>
      <c r="N1298" s="171">
        <v>0.15</v>
      </c>
      <c r="O1298" s="171">
        <v>0.45</v>
      </c>
      <c r="P1298" s="171">
        <v>0.02</v>
      </c>
      <c r="Q1298" s="171"/>
      <c r="R1298" s="171">
        <v>0.01</v>
      </c>
      <c r="S1298" s="171">
        <v>0.25</v>
      </c>
      <c r="T1298" s="171">
        <v>0.08</v>
      </c>
      <c r="U1298" s="171"/>
      <c r="V1298" s="171"/>
      <c r="W1298" s="22">
        <v>2</v>
      </c>
      <c r="X1298" s="29">
        <v>135.83</v>
      </c>
      <c r="Y1298" s="29">
        <v>271.66</v>
      </c>
      <c r="Z1298" s="36">
        <v>77.96</v>
      </c>
      <c r="AA1298" s="36">
        <f t="shared" si="1481"/>
        <v>2</v>
      </c>
      <c r="AB1298" s="29"/>
      <c r="AC1298" s="29" t="e">
        <f t="shared" si="1482"/>
        <v>#REF!</v>
      </c>
      <c r="AD1298" s="29" t="e">
        <f t="shared" si="1483"/>
        <v>#REF!</v>
      </c>
      <c r="AE1298" s="172" t="e">
        <f t="shared" si="1484"/>
        <v>#REF!</v>
      </c>
      <c r="AF1298" s="28"/>
      <c r="AG1298" s="24">
        <v>3</v>
      </c>
      <c r="AH1298" s="173">
        <f t="shared" si="1485"/>
        <v>1</v>
      </c>
      <c r="AI1298" s="173"/>
      <c r="AJ1298" s="173">
        <f t="shared" si="1486"/>
        <v>2</v>
      </c>
      <c r="AK1298" s="134">
        <f t="shared" si="1487"/>
        <v>1.5</v>
      </c>
      <c r="AL1298" s="174">
        <f t="shared" ref="AL1298:AU1298" si="1501">M1298</f>
        <v>0.04</v>
      </c>
      <c r="AM1298" s="174">
        <f t="shared" si="1501"/>
        <v>0.15</v>
      </c>
      <c r="AN1298" s="174">
        <f t="shared" si="1501"/>
        <v>0.45</v>
      </c>
      <c r="AO1298" s="174">
        <f t="shared" si="1501"/>
        <v>0.02</v>
      </c>
      <c r="AP1298" s="174">
        <f t="shared" si="1501"/>
        <v>0</v>
      </c>
      <c r="AQ1298" s="174">
        <f t="shared" si="1501"/>
        <v>0.01</v>
      </c>
      <c r="AR1298" s="174">
        <f t="shared" si="1501"/>
        <v>0.25</v>
      </c>
      <c r="AS1298" s="174">
        <f t="shared" si="1501"/>
        <v>0.08</v>
      </c>
      <c r="AT1298" s="174">
        <f t="shared" si="1501"/>
        <v>0</v>
      </c>
      <c r="AU1298" s="174">
        <f t="shared" si="1501"/>
        <v>0</v>
      </c>
      <c r="AV1298" s="175">
        <f t="shared" si="1489"/>
        <v>1</v>
      </c>
      <c r="AW1298" s="176" t="e">
        <f>#REF!/1000</f>
        <v>#REF!</v>
      </c>
      <c r="AX1298" s="176" t="e">
        <f>#REF!/1000</f>
        <v>#REF!</v>
      </c>
      <c r="AY1298" s="176" t="e">
        <f>#REF!/1000</f>
        <v>#REF!</v>
      </c>
      <c r="AZ1298" s="176" t="e">
        <f>#REF!/1000</f>
        <v>#REF!</v>
      </c>
      <c r="BA1298" s="176" t="e">
        <f>#REF!/1000</f>
        <v>#REF!</v>
      </c>
      <c r="BB1298" s="176" t="e">
        <f>#REF!/1000</f>
        <v>#REF!</v>
      </c>
      <c r="BC1298" s="176" t="e">
        <f>#REF!/1000</f>
        <v>#REF!</v>
      </c>
      <c r="BD1298" s="176" t="e">
        <f>#REF!/1000</f>
        <v>#REF!</v>
      </c>
      <c r="BE1298" s="177" t="e">
        <f>#REF!/1000</f>
        <v>#REF!</v>
      </c>
      <c r="BF1298" s="177" t="e">
        <f>#REF!/1000</f>
        <v>#REF!</v>
      </c>
      <c r="BG1298" s="178" t="e">
        <f t="shared" si="1490"/>
        <v>#REF!</v>
      </c>
    </row>
    <row r="1299" ht="16" customHeight="1" spans="1:59">
      <c r="A1299" s="22">
        <v>1293</v>
      </c>
      <c r="B1299" s="39" t="s">
        <v>7181</v>
      </c>
      <c r="C1299" s="68" t="s">
        <v>7182</v>
      </c>
      <c r="D1299" s="22">
        <v>194</v>
      </c>
      <c r="E1299" s="22">
        <v>8</v>
      </c>
      <c r="F1299" s="144">
        <v>84291</v>
      </c>
      <c r="G1299" s="144" t="s">
        <v>3688</v>
      </c>
      <c r="H1299" s="144" t="s">
        <v>3699</v>
      </c>
      <c r="I1299" s="144" t="s">
        <v>5317</v>
      </c>
      <c r="J1299" s="144" t="s">
        <v>5314</v>
      </c>
      <c r="K1299" s="144">
        <f t="shared" si="1480"/>
        <v>0.1</v>
      </c>
      <c r="L1299" s="157">
        <v>0.8</v>
      </c>
      <c r="M1299" s="171">
        <v>0.04</v>
      </c>
      <c r="N1299" s="171">
        <v>0.15</v>
      </c>
      <c r="O1299" s="171">
        <v>0.45</v>
      </c>
      <c r="P1299" s="171">
        <v>0.02</v>
      </c>
      <c r="Q1299" s="171"/>
      <c r="R1299" s="171">
        <v>0.01</v>
      </c>
      <c r="S1299" s="171">
        <v>0.25</v>
      </c>
      <c r="T1299" s="171">
        <v>0.08</v>
      </c>
      <c r="U1299" s="171"/>
      <c r="V1299" s="171"/>
      <c r="W1299" s="22">
        <v>8</v>
      </c>
      <c r="X1299" s="29">
        <v>126.74875</v>
      </c>
      <c r="Y1299" s="29">
        <v>1013.99</v>
      </c>
      <c r="Z1299" s="36">
        <v>311.84</v>
      </c>
      <c r="AA1299" s="36">
        <f t="shared" si="1481"/>
        <v>8</v>
      </c>
      <c r="AB1299" s="29"/>
      <c r="AC1299" s="29" t="e">
        <f t="shared" si="1482"/>
        <v>#REF!</v>
      </c>
      <c r="AD1299" s="29" t="e">
        <f t="shared" si="1483"/>
        <v>#REF!</v>
      </c>
      <c r="AE1299" s="172" t="e">
        <f t="shared" si="1484"/>
        <v>#REF!</v>
      </c>
      <c r="AF1299" s="28"/>
      <c r="AG1299" s="24">
        <v>3</v>
      </c>
      <c r="AH1299" s="173">
        <f t="shared" si="1485"/>
        <v>1</v>
      </c>
      <c r="AI1299" s="173"/>
      <c r="AJ1299" s="173">
        <f t="shared" si="1486"/>
        <v>2</v>
      </c>
      <c r="AK1299" s="134">
        <f t="shared" si="1487"/>
        <v>0.1</v>
      </c>
      <c r="AL1299" s="174">
        <f t="shared" ref="AL1299:AU1299" si="1502">M1299</f>
        <v>0.04</v>
      </c>
      <c r="AM1299" s="174">
        <f t="shared" si="1502"/>
        <v>0.15</v>
      </c>
      <c r="AN1299" s="174">
        <f t="shared" si="1502"/>
        <v>0.45</v>
      </c>
      <c r="AO1299" s="174">
        <f t="shared" si="1502"/>
        <v>0.02</v>
      </c>
      <c r="AP1299" s="174">
        <f t="shared" si="1502"/>
        <v>0</v>
      </c>
      <c r="AQ1299" s="174">
        <f t="shared" si="1502"/>
        <v>0.01</v>
      </c>
      <c r="AR1299" s="174">
        <f t="shared" si="1502"/>
        <v>0.25</v>
      </c>
      <c r="AS1299" s="174">
        <f t="shared" si="1502"/>
        <v>0.08</v>
      </c>
      <c r="AT1299" s="174">
        <f t="shared" si="1502"/>
        <v>0</v>
      </c>
      <c r="AU1299" s="174">
        <f t="shared" si="1502"/>
        <v>0</v>
      </c>
      <c r="AV1299" s="175">
        <f t="shared" si="1489"/>
        <v>1</v>
      </c>
      <c r="AW1299" s="176" t="e">
        <f>#REF!/1000</f>
        <v>#REF!</v>
      </c>
      <c r="AX1299" s="176" t="e">
        <f>#REF!/1000</f>
        <v>#REF!</v>
      </c>
      <c r="AY1299" s="176" t="e">
        <f>#REF!/1000</f>
        <v>#REF!</v>
      </c>
      <c r="AZ1299" s="176" t="e">
        <f>#REF!/1000</f>
        <v>#REF!</v>
      </c>
      <c r="BA1299" s="176" t="e">
        <f>#REF!/1000</f>
        <v>#REF!</v>
      </c>
      <c r="BB1299" s="176" t="e">
        <f>#REF!/1000</f>
        <v>#REF!</v>
      </c>
      <c r="BC1299" s="176" t="e">
        <f>#REF!/1000</f>
        <v>#REF!</v>
      </c>
      <c r="BD1299" s="176" t="e">
        <f>#REF!/1000</f>
        <v>#REF!</v>
      </c>
      <c r="BE1299" s="177" t="e">
        <f>#REF!/1000</f>
        <v>#REF!</v>
      </c>
      <c r="BF1299" s="177" t="e">
        <f>#REF!/1000</f>
        <v>#REF!</v>
      </c>
      <c r="BG1299" s="178" t="e">
        <f t="shared" si="1490"/>
        <v>#REF!</v>
      </c>
    </row>
    <row r="1300" ht="16" customHeight="1" spans="1:59">
      <c r="A1300" s="22">
        <v>1294</v>
      </c>
      <c r="B1300" s="39" t="s">
        <v>7183</v>
      </c>
      <c r="C1300" s="68" t="s">
        <v>7184</v>
      </c>
      <c r="D1300" s="22">
        <v>194</v>
      </c>
      <c r="E1300" s="22">
        <v>4</v>
      </c>
      <c r="F1300" s="144">
        <v>84298</v>
      </c>
      <c r="G1300" s="144" t="s">
        <v>3688</v>
      </c>
      <c r="H1300" s="144" t="s">
        <v>3699</v>
      </c>
      <c r="I1300" s="144" t="s">
        <v>5317</v>
      </c>
      <c r="J1300" s="144" t="s">
        <v>5314</v>
      </c>
      <c r="K1300" s="144">
        <f t="shared" si="1480"/>
        <v>0.3</v>
      </c>
      <c r="L1300" s="157">
        <v>1.2</v>
      </c>
      <c r="M1300" s="171"/>
      <c r="N1300" s="171">
        <v>0.72</v>
      </c>
      <c r="O1300" s="171"/>
      <c r="P1300" s="171"/>
      <c r="Q1300" s="171"/>
      <c r="R1300" s="171">
        <v>0.14</v>
      </c>
      <c r="S1300" s="171">
        <v>0.14</v>
      </c>
      <c r="T1300" s="171"/>
      <c r="U1300" s="171"/>
      <c r="V1300" s="171"/>
      <c r="W1300" s="22">
        <v>4</v>
      </c>
      <c r="X1300" s="29">
        <v>117.32</v>
      </c>
      <c r="Y1300" s="29">
        <v>469.28</v>
      </c>
      <c r="Z1300" s="36">
        <v>155.92</v>
      </c>
      <c r="AA1300" s="36">
        <f t="shared" si="1481"/>
        <v>4</v>
      </c>
      <c r="AB1300" s="29"/>
      <c r="AC1300" s="29" t="e">
        <f t="shared" si="1482"/>
        <v>#REF!</v>
      </c>
      <c r="AD1300" s="29" t="e">
        <f t="shared" si="1483"/>
        <v>#REF!</v>
      </c>
      <c r="AE1300" s="172" t="e">
        <f t="shared" si="1484"/>
        <v>#REF!</v>
      </c>
      <c r="AF1300" s="28"/>
      <c r="AG1300" s="24">
        <v>0.5</v>
      </c>
      <c r="AH1300" s="173">
        <f t="shared" si="1485"/>
        <v>1</v>
      </c>
      <c r="AI1300" s="173"/>
      <c r="AJ1300" s="173">
        <f t="shared" si="1486"/>
        <v>-0.5</v>
      </c>
      <c r="AK1300" s="134">
        <f t="shared" si="1487"/>
        <v>0.3</v>
      </c>
      <c r="AL1300" s="174">
        <f t="shared" ref="AL1300:AU1300" si="1503">M1300</f>
        <v>0</v>
      </c>
      <c r="AM1300" s="174">
        <f t="shared" si="1503"/>
        <v>0.72</v>
      </c>
      <c r="AN1300" s="174">
        <f t="shared" si="1503"/>
        <v>0</v>
      </c>
      <c r="AO1300" s="174">
        <f t="shared" si="1503"/>
        <v>0</v>
      </c>
      <c r="AP1300" s="174">
        <f t="shared" si="1503"/>
        <v>0</v>
      </c>
      <c r="AQ1300" s="174">
        <f t="shared" si="1503"/>
        <v>0.14</v>
      </c>
      <c r="AR1300" s="174">
        <f t="shared" si="1503"/>
        <v>0.14</v>
      </c>
      <c r="AS1300" s="174">
        <f t="shared" si="1503"/>
        <v>0</v>
      </c>
      <c r="AT1300" s="174">
        <f t="shared" si="1503"/>
        <v>0</v>
      </c>
      <c r="AU1300" s="174">
        <f t="shared" si="1503"/>
        <v>0</v>
      </c>
      <c r="AV1300" s="175">
        <f t="shared" si="1489"/>
        <v>1</v>
      </c>
      <c r="AW1300" s="176" t="e">
        <f>#REF!/1000</f>
        <v>#REF!</v>
      </c>
      <c r="AX1300" s="176" t="e">
        <f>#REF!/1000</f>
        <v>#REF!</v>
      </c>
      <c r="AY1300" s="176" t="e">
        <f>#REF!/1000</f>
        <v>#REF!</v>
      </c>
      <c r="AZ1300" s="176" t="e">
        <f>#REF!/1000</f>
        <v>#REF!</v>
      </c>
      <c r="BA1300" s="176" t="e">
        <f>#REF!/1000</f>
        <v>#REF!</v>
      </c>
      <c r="BB1300" s="176" t="e">
        <f>#REF!/1000</f>
        <v>#REF!</v>
      </c>
      <c r="BC1300" s="176" t="e">
        <f>#REF!/1000</f>
        <v>#REF!</v>
      </c>
      <c r="BD1300" s="176" t="e">
        <f>#REF!/1000</f>
        <v>#REF!</v>
      </c>
      <c r="BE1300" s="177" t="e">
        <f>#REF!/1000</f>
        <v>#REF!</v>
      </c>
      <c r="BF1300" s="177" t="e">
        <f>#REF!/1000</f>
        <v>#REF!</v>
      </c>
      <c r="BG1300" s="178" t="e">
        <f t="shared" si="1490"/>
        <v>#REF!</v>
      </c>
    </row>
    <row r="1301" ht="16" customHeight="1" spans="1:59">
      <c r="A1301" s="22">
        <v>1295</v>
      </c>
      <c r="B1301" s="39" t="s">
        <v>7185</v>
      </c>
      <c r="C1301" s="68" t="s">
        <v>7186</v>
      </c>
      <c r="D1301" s="22">
        <v>194</v>
      </c>
      <c r="E1301" s="22">
        <v>1</v>
      </c>
      <c r="F1301" s="144">
        <v>84629</v>
      </c>
      <c r="G1301" s="144" t="s">
        <v>3688</v>
      </c>
      <c r="H1301" s="144" t="s">
        <v>3699</v>
      </c>
      <c r="I1301" s="144" t="s">
        <v>5317</v>
      </c>
      <c r="J1301" s="144" t="s">
        <v>5314</v>
      </c>
      <c r="K1301" s="144">
        <f t="shared" si="1480"/>
        <v>1.5</v>
      </c>
      <c r="L1301" s="157">
        <v>1.5</v>
      </c>
      <c r="M1301" s="171">
        <v>0.04</v>
      </c>
      <c r="N1301" s="171">
        <v>0.15</v>
      </c>
      <c r="O1301" s="171">
        <v>0.45</v>
      </c>
      <c r="P1301" s="171">
        <v>0.02</v>
      </c>
      <c r="Q1301" s="171"/>
      <c r="R1301" s="171">
        <v>0.01</v>
      </c>
      <c r="S1301" s="171">
        <v>0.25</v>
      </c>
      <c r="T1301" s="171">
        <v>0.08</v>
      </c>
      <c r="U1301" s="171"/>
      <c r="V1301" s="171"/>
      <c r="W1301" s="22">
        <v>1</v>
      </c>
      <c r="X1301" s="29">
        <v>116.87</v>
      </c>
      <c r="Y1301" s="29">
        <v>116.87</v>
      </c>
      <c r="Z1301" s="36">
        <v>38.98</v>
      </c>
      <c r="AA1301" s="36">
        <f t="shared" si="1481"/>
        <v>1</v>
      </c>
      <c r="AB1301" s="29"/>
      <c r="AC1301" s="29" t="e">
        <f t="shared" si="1482"/>
        <v>#REF!</v>
      </c>
      <c r="AD1301" s="29" t="e">
        <f t="shared" si="1483"/>
        <v>#REF!</v>
      </c>
      <c r="AE1301" s="172" t="e">
        <f t="shared" si="1484"/>
        <v>#REF!</v>
      </c>
      <c r="AF1301" s="28"/>
      <c r="AG1301" s="24">
        <v>3</v>
      </c>
      <c r="AH1301" s="173">
        <f t="shared" si="1485"/>
        <v>1</v>
      </c>
      <c r="AI1301" s="173"/>
      <c r="AJ1301" s="173">
        <f t="shared" si="1486"/>
        <v>2</v>
      </c>
      <c r="AK1301" s="134">
        <f t="shared" si="1487"/>
        <v>1.5</v>
      </c>
      <c r="AL1301" s="174">
        <f t="shared" ref="AL1301:AU1301" si="1504">M1301</f>
        <v>0.04</v>
      </c>
      <c r="AM1301" s="174">
        <f t="shared" si="1504"/>
        <v>0.15</v>
      </c>
      <c r="AN1301" s="174">
        <f t="shared" si="1504"/>
        <v>0.45</v>
      </c>
      <c r="AO1301" s="174">
        <f t="shared" si="1504"/>
        <v>0.02</v>
      </c>
      <c r="AP1301" s="174">
        <f t="shared" si="1504"/>
        <v>0</v>
      </c>
      <c r="AQ1301" s="174">
        <f t="shared" si="1504"/>
        <v>0.01</v>
      </c>
      <c r="AR1301" s="174">
        <f t="shared" si="1504"/>
        <v>0.25</v>
      </c>
      <c r="AS1301" s="174">
        <f t="shared" si="1504"/>
        <v>0.08</v>
      </c>
      <c r="AT1301" s="174">
        <f t="shared" si="1504"/>
        <v>0</v>
      </c>
      <c r="AU1301" s="174">
        <f t="shared" si="1504"/>
        <v>0</v>
      </c>
      <c r="AV1301" s="175">
        <f t="shared" si="1489"/>
        <v>1</v>
      </c>
      <c r="AW1301" s="176" t="e">
        <f>#REF!/1000</f>
        <v>#REF!</v>
      </c>
      <c r="AX1301" s="176" t="e">
        <f>#REF!/1000</f>
        <v>#REF!</v>
      </c>
      <c r="AY1301" s="176" t="e">
        <f>#REF!/1000</f>
        <v>#REF!</v>
      </c>
      <c r="AZ1301" s="176" t="e">
        <f>#REF!/1000</f>
        <v>#REF!</v>
      </c>
      <c r="BA1301" s="176" t="e">
        <f>#REF!/1000</f>
        <v>#REF!</v>
      </c>
      <c r="BB1301" s="176" t="e">
        <f>#REF!/1000</f>
        <v>#REF!</v>
      </c>
      <c r="BC1301" s="176" t="e">
        <f>#REF!/1000</f>
        <v>#REF!</v>
      </c>
      <c r="BD1301" s="176" t="e">
        <f>#REF!/1000</f>
        <v>#REF!</v>
      </c>
      <c r="BE1301" s="177" t="e">
        <f>#REF!/1000</f>
        <v>#REF!</v>
      </c>
      <c r="BF1301" s="177" t="e">
        <f>#REF!/1000</f>
        <v>#REF!</v>
      </c>
      <c r="BG1301" s="178" t="e">
        <f t="shared" si="1490"/>
        <v>#REF!</v>
      </c>
    </row>
    <row r="1302" ht="16" customHeight="1" spans="1:59">
      <c r="A1302" s="22">
        <v>1296</v>
      </c>
      <c r="B1302" s="39" t="s">
        <v>7187</v>
      </c>
      <c r="C1302" s="68" t="s">
        <v>7188</v>
      </c>
      <c r="D1302" s="22">
        <v>194</v>
      </c>
      <c r="E1302" s="22">
        <v>8</v>
      </c>
      <c r="F1302" s="144">
        <v>84295</v>
      </c>
      <c r="G1302" s="144" t="s">
        <v>3688</v>
      </c>
      <c r="H1302" s="144" t="s">
        <v>3699</v>
      </c>
      <c r="I1302" s="144" t="s">
        <v>5317</v>
      </c>
      <c r="J1302" s="144" t="s">
        <v>5314</v>
      </c>
      <c r="K1302" s="144">
        <f t="shared" si="1480"/>
        <v>0.29375</v>
      </c>
      <c r="L1302" s="157">
        <v>2.35</v>
      </c>
      <c r="M1302" s="171"/>
      <c r="N1302" s="171">
        <v>0.702127659574468</v>
      </c>
      <c r="O1302" s="171"/>
      <c r="P1302" s="171"/>
      <c r="Q1302" s="171"/>
      <c r="R1302" s="171">
        <v>0.148936170212766</v>
      </c>
      <c r="S1302" s="171">
        <v>0.148936170212766</v>
      </c>
      <c r="T1302" s="171"/>
      <c r="U1302" s="171"/>
      <c r="V1302" s="171"/>
      <c r="W1302" s="22">
        <v>8</v>
      </c>
      <c r="X1302" s="29">
        <v>116.425</v>
      </c>
      <c r="Y1302" s="29">
        <v>931.4</v>
      </c>
      <c r="Z1302" s="36">
        <v>233.92</v>
      </c>
      <c r="AA1302" s="36">
        <f t="shared" si="1481"/>
        <v>8</v>
      </c>
      <c r="AB1302" s="29"/>
      <c r="AC1302" s="29" t="e">
        <f t="shared" si="1482"/>
        <v>#REF!</v>
      </c>
      <c r="AD1302" s="29" t="e">
        <f t="shared" si="1483"/>
        <v>#REF!</v>
      </c>
      <c r="AE1302" s="172" t="e">
        <f t="shared" si="1484"/>
        <v>#REF!</v>
      </c>
      <c r="AF1302" s="28"/>
      <c r="AG1302" s="24">
        <v>2.35</v>
      </c>
      <c r="AH1302" s="173">
        <f t="shared" si="1485"/>
        <v>1</v>
      </c>
      <c r="AI1302" s="173">
        <v>2.345</v>
      </c>
      <c r="AJ1302" s="173">
        <f t="shared" si="1486"/>
        <v>1.35</v>
      </c>
      <c r="AK1302" s="134">
        <f t="shared" si="1487"/>
        <v>0.29375</v>
      </c>
      <c r="AL1302" s="174">
        <f t="shared" ref="AL1302:AU1302" si="1505">M1302</f>
        <v>0</v>
      </c>
      <c r="AM1302" s="174">
        <f t="shared" si="1505"/>
        <v>0.702127659574468</v>
      </c>
      <c r="AN1302" s="174">
        <f t="shared" si="1505"/>
        <v>0</v>
      </c>
      <c r="AO1302" s="174">
        <f t="shared" si="1505"/>
        <v>0</v>
      </c>
      <c r="AP1302" s="174">
        <f t="shared" si="1505"/>
        <v>0</v>
      </c>
      <c r="AQ1302" s="174">
        <f t="shared" si="1505"/>
        <v>0.148936170212766</v>
      </c>
      <c r="AR1302" s="174">
        <f t="shared" si="1505"/>
        <v>0.148936170212766</v>
      </c>
      <c r="AS1302" s="174">
        <f t="shared" si="1505"/>
        <v>0</v>
      </c>
      <c r="AT1302" s="174">
        <f t="shared" si="1505"/>
        <v>0</v>
      </c>
      <c r="AU1302" s="174">
        <f t="shared" si="1505"/>
        <v>0</v>
      </c>
      <c r="AV1302" s="175">
        <f t="shared" si="1489"/>
        <v>1</v>
      </c>
      <c r="AW1302" s="176" t="e">
        <f>#REF!/1000</f>
        <v>#REF!</v>
      </c>
      <c r="AX1302" s="176" t="e">
        <f>#REF!/1000</f>
        <v>#REF!</v>
      </c>
      <c r="AY1302" s="176" t="e">
        <f>#REF!/1000</f>
        <v>#REF!</v>
      </c>
      <c r="AZ1302" s="176" t="e">
        <f>#REF!/1000</f>
        <v>#REF!</v>
      </c>
      <c r="BA1302" s="176" t="e">
        <f>#REF!/1000</f>
        <v>#REF!</v>
      </c>
      <c r="BB1302" s="176" t="e">
        <f>#REF!/1000</f>
        <v>#REF!</v>
      </c>
      <c r="BC1302" s="176" t="e">
        <f>#REF!/1000</f>
        <v>#REF!</v>
      </c>
      <c r="BD1302" s="176" t="e">
        <f>#REF!/1000</f>
        <v>#REF!</v>
      </c>
      <c r="BE1302" s="177" t="e">
        <f>#REF!/1000</f>
        <v>#REF!</v>
      </c>
      <c r="BF1302" s="177" t="e">
        <f>#REF!/1000</f>
        <v>#REF!</v>
      </c>
      <c r="BG1302" s="178" t="e">
        <f t="shared" si="1490"/>
        <v>#REF!</v>
      </c>
    </row>
    <row r="1303" ht="16" customHeight="1" spans="1:59">
      <c r="A1303" s="22">
        <v>1297</v>
      </c>
      <c r="B1303" s="39" t="s">
        <v>7189</v>
      </c>
      <c r="C1303" s="68" t="s">
        <v>7190</v>
      </c>
      <c r="D1303" s="22">
        <v>194</v>
      </c>
      <c r="E1303" s="22">
        <v>2</v>
      </c>
      <c r="F1303" s="144">
        <v>84673</v>
      </c>
      <c r="G1303" s="144" t="s">
        <v>3688</v>
      </c>
      <c r="H1303" s="144" t="s">
        <v>3699</v>
      </c>
      <c r="I1303" s="144" t="s">
        <v>5317</v>
      </c>
      <c r="J1303" s="144" t="s">
        <v>5314</v>
      </c>
      <c r="K1303" s="144">
        <f t="shared" si="1480"/>
        <v>0.1</v>
      </c>
      <c r="L1303" s="157">
        <v>0.2</v>
      </c>
      <c r="M1303" s="171">
        <v>0.05</v>
      </c>
      <c r="N1303" s="171">
        <v>0.15</v>
      </c>
      <c r="O1303" s="171">
        <v>0.45</v>
      </c>
      <c r="P1303" s="171"/>
      <c r="Q1303" s="171"/>
      <c r="R1303" s="171"/>
      <c r="S1303" s="171">
        <v>0.25</v>
      </c>
      <c r="T1303" s="171">
        <v>0.1</v>
      </c>
      <c r="U1303" s="171"/>
      <c r="V1303" s="171"/>
      <c r="W1303" s="22">
        <v>2</v>
      </c>
      <c r="X1303" s="29">
        <v>113.78</v>
      </c>
      <c r="Y1303" s="29">
        <v>227.56</v>
      </c>
      <c r="Z1303" s="36">
        <v>58.48</v>
      </c>
      <c r="AA1303" s="36">
        <f t="shared" si="1481"/>
        <v>2</v>
      </c>
      <c r="AB1303" s="29"/>
      <c r="AC1303" s="29" t="e">
        <f t="shared" si="1482"/>
        <v>#REF!</v>
      </c>
      <c r="AD1303" s="29" t="e">
        <f t="shared" si="1483"/>
        <v>#REF!</v>
      </c>
      <c r="AE1303" s="172" t="e">
        <f t="shared" si="1484"/>
        <v>#REF!</v>
      </c>
      <c r="AF1303" s="28"/>
      <c r="AG1303" s="24">
        <v>0.2</v>
      </c>
      <c r="AH1303" s="173">
        <f t="shared" si="1485"/>
        <v>1</v>
      </c>
      <c r="AI1303" s="173">
        <v>0.2</v>
      </c>
      <c r="AJ1303" s="173">
        <f t="shared" si="1486"/>
        <v>-0.8</v>
      </c>
      <c r="AK1303" s="134">
        <f t="shared" si="1487"/>
        <v>0.1</v>
      </c>
      <c r="AL1303" s="174">
        <f t="shared" ref="AL1303:AU1303" si="1506">M1303</f>
        <v>0.05</v>
      </c>
      <c r="AM1303" s="174">
        <f t="shared" si="1506"/>
        <v>0.15</v>
      </c>
      <c r="AN1303" s="174">
        <f t="shared" si="1506"/>
        <v>0.45</v>
      </c>
      <c r="AO1303" s="174">
        <f t="shared" si="1506"/>
        <v>0</v>
      </c>
      <c r="AP1303" s="174">
        <f t="shared" si="1506"/>
        <v>0</v>
      </c>
      <c r="AQ1303" s="174">
        <f t="shared" si="1506"/>
        <v>0</v>
      </c>
      <c r="AR1303" s="174">
        <f t="shared" si="1506"/>
        <v>0.25</v>
      </c>
      <c r="AS1303" s="174">
        <f t="shared" si="1506"/>
        <v>0.1</v>
      </c>
      <c r="AT1303" s="174">
        <f t="shared" si="1506"/>
        <v>0</v>
      </c>
      <c r="AU1303" s="174">
        <f t="shared" si="1506"/>
        <v>0</v>
      </c>
      <c r="AV1303" s="175">
        <f t="shared" si="1489"/>
        <v>1</v>
      </c>
      <c r="AW1303" s="176" t="e">
        <f>#REF!/1000</f>
        <v>#REF!</v>
      </c>
      <c r="AX1303" s="176" t="e">
        <f>#REF!/1000</f>
        <v>#REF!</v>
      </c>
      <c r="AY1303" s="176" t="e">
        <f>#REF!/1000</f>
        <v>#REF!</v>
      </c>
      <c r="AZ1303" s="176" t="e">
        <f>#REF!/1000</f>
        <v>#REF!</v>
      </c>
      <c r="BA1303" s="176" t="e">
        <f>#REF!/1000</f>
        <v>#REF!</v>
      </c>
      <c r="BB1303" s="176" t="e">
        <f>#REF!/1000</f>
        <v>#REF!</v>
      </c>
      <c r="BC1303" s="176" t="e">
        <f>#REF!/1000</f>
        <v>#REF!</v>
      </c>
      <c r="BD1303" s="176" t="e">
        <f>#REF!/1000</f>
        <v>#REF!</v>
      </c>
      <c r="BE1303" s="177" t="e">
        <f>#REF!/1000</f>
        <v>#REF!</v>
      </c>
      <c r="BF1303" s="177" t="e">
        <f>#REF!/1000</f>
        <v>#REF!</v>
      </c>
      <c r="BG1303" s="178" t="e">
        <f t="shared" si="1490"/>
        <v>#REF!</v>
      </c>
    </row>
    <row r="1304" ht="16" customHeight="1" spans="1:59">
      <c r="A1304" s="22">
        <v>1298</v>
      </c>
      <c r="B1304" s="39" t="s">
        <v>7191</v>
      </c>
      <c r="C1304" s="68" t="s">
        <v>7192</v>
      </c>
      <c r="D1304" s="22">
        <v>194</v>
      </c>
      <c r="E1304" s="22">
        <v>2</v>
      </c>
      <c r="F1304" s="144">
        <v>84276</v>
      </c>
      <c r="G1304" s="144" t="s">
        <v>3688</v>
      </c>
      <c r="H1304" s="144" t="s">
        <v>3699</v>
      </c>
      <c r="I1304" s="144" t="s">
        <v>5317</v>
      </c>
      <c r="J1304" s="144" t="s">
        <v>5314</v>
      </c>
      <c r="K1304" s="144">
        <f t="shared" si="1480"/>
        <v>2</v>
      </c>
      <c r="L1304" s="157">
        <v>4</v>
      </c>
      <c r="M1304" s="171"/>
      <c r="N1304" s="171">
        <v>0.5</v>
      </c>
      <c r="O1304" s="171">
        <v>0.3</v>
      </c>
      <c r="P1304" s="171"/>
      <c r="Q1304" s="171"/>
      <c r="R1304" s="171">
        <v>0.2</v>
      </c>
      <c r="S1304" s="171"/>
      <c r="T1304" s="171"/>
      <c r="U1304" s="171"/>
      <c r="V1304" s="171"/>
      <c r="W1304" s="22">
        <v>2</v>
      </c>
      <c r="X1304" s="29">
        <v>93.295</v>
      </c>
      <c r="Y1304" s="29">
        <v>186.59</v>
      </c>
      <c r="Z1304" s="36">
        <v>54.58</v>
      </c>
      <c r="AA1304" s="36">
        <f t="shared" si="1481"/>
        <v>2</v>
      </c>
      <c r="AB1304" s="29"/>
      <c r="AC1304" s="29" t="e">
        <f t="shared" si="1482"/>
        <v>#REF!</v>
      </c>
      <c r="AD1304" s="29" t="e">
        <f t="shared" si="1483"/>
        <v>#REF!</v>
      </c>
      <c r="AE1304" s="172" t="e">
        <f t="shared" si="1484"/>
        <v>#REF!</v>
      </c>
      <c r="AF1304" s="28"/>
      <c r="AG1304" s="24">
        <v>0.5</v>
      </c>
      <c r="AH1304" s="173">
        <f t="shared" si="1485"/>
        <v>1</v>
      </c>
      <c r="AI1304" s="173"/>
      <c r="AJ1304" s="173">
        <f t="shared" si="1486"/>
        <v>-0.5</v>
      </c>
      <c r="AK1304" s="134">
        <f t="shared" si="1487"/>
        <v>2</v>
      </c>
      <c r="AL1304" s="174">
        <f t="shared" ref="AL1304:AU1304" si="1507">M1304</f>
        <v>0</v>
      </c>
      <c r="AM1304" s="174">
        <f t="shared" si="1507"/>
        <v>0.5</v>
      </c>
      <c r="AN1304" s="174">
        <f t="shared" si="1507"/>
        <v>0.3</v>
      </c>
      <c r="AO1304" s="174">
        <f t="shared" si="1507"/>
        <v>0</v>
      </c>
      <c r="AP1304" s="174">
        <f t="shared" si="1507"/>
        <v>0</v>
      </c>
      <c r="AQ1304" s="174">
        <f t="shared" si="1507"/>
        <v>0.2</v>
      </c>
      <c r="AR1304" s="174">
        <f t="shared" si="1507"/>
        <v>0</v>
      </c>
      <c r="AS1304" s="174">
        <f t="shared" si="1507"/>
        <v>0</v>
      </c>
      <c r="AT1304" s="174">
        <f t="shared" si="1507"/>
        <v>0</v>
      </c>
      <c r="AU1304" s="174">
        <f t="shared" si="1507"/>
        <v>0</v>
      </c>
      <c r="AV1304" s="175">
        <f t="shared" si="1489"/>
        <v>1</v>
      </c>
      <c r="AW1304" s="176" t="e">
        <f>#REF!/1000</f>
        <v>#REF!</v>
      </c>
      <c r="AX1304" s="176" t="e">
        <f>#REF!/1000</f>
        <v>#REF!</v>
      </c>
      <c r="AY1304" s="176" t="e">
        <f>#REF!/1000</f>
        <v>#REF!</v>
      </c>
      <c r="AZ1304" s="176" t="e">
        <f>#REF!/1000</f>
        <v>#REF!</v>
      </c>
      <c r="BA1304" s="176" t="e">
        <f>#REF!/1000</f>
        <v>#REF!</v>
      </c>
      <c r="BB1304" s="176" t="e">
        <f>#REF!/1000</f>
        <v>#REF!</v>
      </c>
      <c r="BC1304" s="176" t="e">
        <f>#REF!/1000</f>
        <v>#REF!</v>
      </c>
      <c r="BD1304" s="176" t="e">
        <f>#REF!/1000</f>
        <v>#REF!</v>
      </c>
      <c r="BE1304" s="177" t="e">
        <f>#REF!/1000</f>
        <v>#REF!</v>
      </c>
      <c r="BF1304" s="177" t="e">
        <f>#REF!/1000</f>
        <v>#REF!</v>
      </c>
      <c r="BG1304" s="178" t="e">
        <f t="shared" si="1490"/>
        <v>#REF!</v>
      </c>
    </row>
    <row r="1305" ht="16" customHeight="1" spans="1:59">
      <c r="A1305" s="22">
        <v>1299</v>
      </c>
      <c r="B1305" s="39" t="s">
        <v>7193</v>
      </c>
      <c r="C1305" s="68" t="s">
        <v>7194</v>
      </c>
      <c r="D1305" s="22">
        <v>194</v>
      </c>
      <c r="E1305" s="22">
        <v>8</v>
      </c>
      <c r="F1305" s="144">
        <v>84294</v>
      </c>
      <c r="G1305" s="144" t="s">
        <v>3688</v>
      </c>
      <c r="H1305" s="144" t="s">
        <v>3699</v>
      </c>
      <c r="I1305" s="144" t="s">
        <v>5317</v>
      </c>
      <c r="J1305" s="144" t="s">
        <v>5314</v>
      </c>
      <c r="K1305" s="144">
        <f t="shared" si="1480"/>
        <v>0.3</v>
      </c>
      <c r="L1305" s="157">
        <v>2.4</v>
      </c>
      <c r="M1305" s="171"/>
      <c r="N1305" s="171">
        <v>0.72</v>
      </c>
      <c r="O1305" s="171"/>
      <c r="P1305" s="171"/>
      <c r="Q1305" s="171"/>
      <c r="R1305" s="171">
        <v>0.14</v>
      </c>
      <c r="S1305" s="171">
        <v>0.14</v>
      </c>
      <c r="T1305" s="171"/>
      <c r="U1305" s="171"/>
      <c r="V1305" s="171"/>
      <c r="W1305" s="22">
        <v>8</v>
      </c>
      <c r="X1305" s="29">
        <v>92.955</v>
      </c>
      <c r="Y1305" s="29">
        <v>743.64</v>
      </c>
      <c r="Z1305" s="36">
        <v>218.32</v>
      </c>
      <c r="AA1305" s="36">
        <f t="shared" si="1481"/>
        <v>8</v>
      </c>
      <c r="AB1305" s="29"/>
      <c r="AC1305" s="29" t="e">
        <f t="shared" si="1482"/>
        <v>#REF!</v>
      </c>
      <c r="AD1305" s="29" t="e">
        <f t="shared" si="1483"/>
        <v>#REF!</v>
      </c>
      <c r="AE1305" s="172" t="e">
        <f t="shared" si="1484"/>
        <v>#REF!</v>
      </c>
      <c r="AF1305" s="28"/>
      <c r="AG1305" s="24">
        <v>0.5</v>
      </c>
      <c r="AH1305" s="173">
        <f t="shared" si="1485"/>
        <v>1</v>
      </c>
      <c r="AI1305" s="173"/>
      <c r="AJ1305" s="173">
        <f t="shared" si="1486"/>
        <v>-0.5</v>
      </c>
      <c r="AK1305" s="134">
        <f t="shared" si="1487"/>
        <v>0.3</v>
      </c>
      <c r="AL1305" s="174">
        <f t="shared" ref="AL1305:AU1305" si="1508">M1305</f>
        <v>0</v>
      </c>
      <c r="AM1305" s="174">
        <f t="shared" si="1508"/>
        <v>0.72</v>
      </c>
      <c r="AN1305" s="174">
        <f t="shared" si="1508"/>
        <v>0</v>
      </c>
      <c r="AO1305" s="174">
        <f t="shared" si="1508"/>
        <v>0</v>
      </c>
      <c r="AP1305" s="174">
        <f t="shared" si="1508"/>
        <v>0</v>
      </c>
      <c r="AQ1305" s="174">
        <f t="shared" si="1508"/>
        <v>0.14</v>
      </c>
      <c r="AR1305" s="174">
        <f t="shared" si="1508"/>
        <v>0.14</v>
      </c>
      <c r="AS1305" s="174">
        <f t="shared" si="1508"/>
        <v>0</v>
      </c>
      <c r="AT1305" s="174">
        <f t="shared" si="1508"/>
        <v>0</v>
      </c>
      <c r="AU1305" s="174">
        <f t="shared" si="1508"/>
        <v>0</v>
      </c>
      <c r="AV1305" s="175">
        <f t="shared" si="1489"/>
        <v>1</v>
      </c>
      <c r="AW1305" s="176" t="e">
        <f>#REF!/1000</f>
        <v>#REF!</v>
      </c>
      <c r="AX1305" s="176" t="e">
        <f>#REF!/1000</f>
        <v>#REF!</v>
      </c>
      <c r="AY1305" s="176" t="e">
        <f>#REF!/1000</f>
        <v>#REF!</v>
      </c>
      <c r="AZ1305" s="176" t="e">
        <f>#REF!/1000</f>
        <v>#REF!</v>
      </c>
      <c r="BA1305" s="176" t="e">
        <f>#REF!/1000</f>
        <v>#REF!</v>
      </c>
      <c r="BB1305" s="176" t="e">
        <f>#REF!/1000</f>
        <v>#REF!</v>
      </c>
      <c r="BC1305" s="176" t="e">
        <f>#REF!/1000</f>
        <v>#REF!</v>
      </c>
      <c r="BD1305" s="176" t="e">
        <f>#REF!/1000</f>
        <v>#REF!</v>
      </c>
      <c r="BE1305" s="177" t="e">
        <f>#REF!/1000</f>
        <v>#REF!</v>
      </c>
      <c r="BF1305" s="177" t="e">
        <f>#REF!/1000</f>
        <v>#REF!</v>
      </c>
      <c r="BG1305" s="178" t="e">
        <f t="shared" si="1490"/>
        <v>#REF!</v>
      </c>
    </row>
    <row r="1306" ht="16" customHeight="1" spans="1:59">
      <c r="A1306" s="22">
        <v>1300</v>
      </c>
      <c r="B1306" s="39" t="s">
        <v>7195</v>
      </c>
      <c r="C1306" s="68" t="s">
        <v>7196</v>
      </c>
      <c r="D1306" s="22">
        <v>194</v>
      </c>
      <c r="E1306" s="22">
        <v>4</v>
      </c>
      <c r="F1306" s="144">
        <v>84642</v>
      </c>
      <c r="G1306" s="144" t="s">
        <v>3688</v>
      </c>
      <c r="H1306" s="144" t="s">
        <v>3699</v>
      </c>
      <c r="I1306" s="144" t="s">
        <v>5317</v>
      </c>
      <c r="J1306" s="144" t="s">
        <v>5314</v>
      </c>
      <c r="K1306" s="144">
        <f t="shared" si="1480"/>
        <v>0.3</v>
      </c>
      <c r="L1306" s="157">
        <v>1.2</v>
      </c>
      <c r="M1306" s="171"/>
      <c r="N1306" s="171">
        <v>0.72</v>
      </c>
      <c r="O1306" s="171"/>
      <c r="P1306" s="171"/>
      <c r="Q1306" s="171"/>
      <c r="R1306" s="171">
        <v>0.14</v>
      </c>
      <c r="S1306" s="171">
        <v>0.14</v>
      </c>
      <c r="T1306" s="171"/>
      <c r="U1306" s="171"/>
      <c r="V1306" s="171"/>
      <c r="W1306" s="22">
        <v>4</v>
      </c>
      <c r="X1306" s="29">
        <v>92</v>
      </c>
      <c r="Y1306" s="29">
        <v>368</v>
      </c>
      <c r="Z1306" s="36">
        <v>109.16</v>
      </c>
      <c r="AA1306" s="36">
        <f t="shared" si="1481"/>
        <v>4</v>
      </c>
      <c r="AB1306" s="29"/>
      <c r="AC1306" s="29" t="e">
        <f t="shared" si="1482"/>
        <v>#REF!</v>
      </c>
      <c r="AD1306" s="29" t="e">
        <f t="shared" si="1483"/>
        <v>#REF!</v>
      </c>
      <c r="AE1306" s="172" t="e">
        <f t="shared" si="1484"/>
        <v>#REF!</v>
      </c>
      <c r="AF1306" s="28"/>
      <c r="AG1306" s="24">
        <v>0.5</v>
      </c>
      <c r="AH1306" s="173">
        <f t="shared" si="1485"/>
        <v>1</v>
      </c>
      <c r="AI1306" s="173"/>
      <c r="AJ1306" s="173">
        <f t="shared" si="1486"/>
        <v>-0.5</v>
      </c>
      <c r="AK1306" s="134">
        <f t="shared" si="1487"/>
        <v>0.3</v>
      </c>
      <c r="AL1306" s="174">
        <f t="shared" ref="AL1306:AU1306" si="1509">M1306</f>
        <v>0</v>
      </c>
      <c r="AM1306" s="174">
        <f t="shared" si="1509"/>
        <v>0.72</v>
      </c>
      <c r="AN1306" s="174">
        <f t="shared" si="1509"/>
        <v>0</v>
      </c>
      <c r="AO1306" s="174">
        <f t="shared" si="1509"/>
        <v>0</v>
      </c>
      <c r="AP1306" s="174">
        <f t="shared" si="1509"/>
        <v>0</v>
      </c>
      <c r="AQ1306" s="174">
        <f t="shared" si="1509"/>
        <v>0.14</v>
      </c>
      <c r="AR1306" s="174">
        <f t="shared" si="1509"/>
        <v>0.14</v>
      </c>
      <c r="AS1306" s="174">
        <f t="shared" si="1509"/>
        <v>0</v>
      </c>
      <c r="AT1306" s="174">
        <f t="shared" si="1509"/>
        <v>0</v>
      </c>
      <c r="AU1306" s="174">
        <f t="shared" si="1509"/>
        <v>0</v>
      </c>
      <c r="AV1306" s="175">
        <f t="shared" si="1489"/>
        <v>1</v>
      </c>
      <c r="AW1306" s="176" t="e">
        <f>#REF!/1000</f>
        <v>#REF!</v>
      </c>
      <c r="AX1306" s="176" t="e">
        <f>#REF!/1000</f>
        <v>#REF!</v>
      </c>
      <c r="AY1306" s="176" t="e">
        <f>#REF!/1000</f>
        <v>#REF!</v>
      </c>
      <c r="AZ1306" s="176" t="e">
        <f>#REF!/1000</f>
        <v>#REF!</v>
      </c>
      <c r="BA1306" s="176" t="e">
        <f>#REF!/1000</f>
        <v>#REF!</v>
      </c>
      <c r="BB1306" s="176" t="e">
        <f>#REF!/1000</f>
        <v>#REF!</v>
      </c>
      <c r="BC1306" s="176" t="e">
        <f>#REF!/1000</f>
        <v>#REF!</v>
      </c>
      <c r="BD1306" s="176" t="e">
        <f>#REF!/1000</f>
        <v>#REF!</v>
      </c>
      <c r="BE1306" s="177" t="e">
        <f>#REF!/1000</f>
        <v>#REF!</v>
      </c>
      <c r="BF1306" s="177" t="e">
        <f>#REF!/1000</f>
        <v>#REF!</v>
      </c>
      <c r="BG1306" s="178" t="e">
        <f t="shared" si="1490"/>
        <v>#REF!</v>
      </c>
    </row>
    <row r="1307" ht="16" customHeight="1" spans="1:59">
      <c r="A1307" s="22">
        <v>1301</v>
      </c>
      <c r="B1307" s="39" t="s">
        <v>7197</v>
      </c>
      <c r="C1307" s="68" t="s">
        <v>7198</v>
      </c>
      <c r="D1307" s="22">
        <v>194</v>
      </c>
      <c r="E1307" s="22">
        <v>2</v>
      </c>
      <c r="F1307" s="144">
        <v>84626</v>
      </c>
      <c r="G1307" s="144" t="s">
        <v>3688</v>
      </c>
      <c r="H1307" s="144" t="s">
        <v>3699</v>
      </c>
      <c r="I1307" s="144" t="s">
        <v>5317</v>
      </c>
      <c r="J1307" s="144" t="s">
        <v>5314</v>
      </c>
      <c r="K1307" s="144">
        <f t="shared" si="1480"/>
        <v>0.1</v>
      </c>
      <c r="L1307" s="157">
        <v>0.2</v>
      </c>
      <c r="M1307" s="171">
        <v>0.04</v>
      </c>
      <c r="N1307" s="171">
        <v>0.15</v>
      </c>
      <c r="O1307" s="171">
        <v>0.45</v>
      </c>
      <c r="P1307" s="171">
        <v>0.02</v>
      </c>
      <c r="Q1307" s="171"/>
      <c r="R1307" s="171">
        <v>0.01</v>
      </c>
      <c r="S1307" s="171">
        <v>0.25</v>
      </c>
      <c r="T1307" s="171">
        <v>0.08</v>
      </c>
      <c r="U1307" s="171"/>
      <c r="V1307" s="171"/>
      <c r="W1307" s="22">
        <v>2</v>
      </c>
      <c r="X1307" s="29">
        <v>85.25</v>
      </c>
      <c r="Y1307" s="29">
        <v>170.5</v>
      </c>
      <c r="Z1307" s="36">
        <v>50.68</v>
      </c>
      <c r="AA1307" s="36">
        <f t="shared" si="1481"/>
        <v>2</v>
      </c>
      <c r="AB1307" s="29"/>
      <c r="AC1307" s="29" t="e">
        <f t="shared" si="1482"/>
        <v>#REF!</v>
      </c>
      <c r="AD1307" s="29" t="e">
        <f t="shared" si="1483"/>
        <v>#REF!</v>
      </c>
      <c r="AE1307" s="172" t="e">
        <f t="shared" si="1484"/>
        <v>#REF!</v>
      </c>
      <c r="AF1307" s="28"/>
      <c r="AG1307" s="24">
        <v>3</v>
      </c>
      <c r="AH1307" s="173">
        <f t="shared" si="1485"/>
        <v>1</v>
      </c>
      <c r="AI1307" s="173"/>
      <c r="AJ1307" s="173">
        <f t="shared" si="1486"/>
        <v>2</v>
      </c>
      <c r="AK1307" s="134">
        <f t="shared" si="1487"/>
        <v>0.1</v>
      </c>
      <c r="AL1307" s="174">
        <f t="shared" ref="AL1307:AU1307" si="1510">M1307</f>
        <v>0.04</v>
      </c>
      <c r="AM1307" s="174">
        <f t="shared" si="1510"/>
        <v>0.15</v>
      </c>
      <c r="AN1307" s="174">
        <f t="shared" si="1510"/>
        <v>0.45</v>
      </c>
      <c r="AO1307" s="174">
        <f t="shared" si="1510"/>
        <v>0.02</v>
      </c>
      <c r="AP1307" s="174">
        <f t="shared" si="1510"/>
        <v>0</v>
      </c>
      <c r="AQ1307" s="174">
        <f t="shared" si="1510"/>
        <v>0.01</v>
      </c>
      <c r="AR1307" s="174">
        <f t="shared" si="1510"/>
        <v>0.25</v>
      </c>
      <c r="AS1307" s="174">
        <f t="shared" si="1510"/>
        <v>0.08</v>
      </c>
      <c r="AT1307" s="174">
        <f t="shared" si="1510"/>
        <v>0</v>
      </c>
      <c r="AU1307" s="174">
        <f t="shared" si="1510"/>
        <v>0</v>
      </c>
      <c r="AV1307" s="175">
        <f t="shared" si="1489"/>
        <v>1</v>
      </c>
      <c r="AW1307" s="176" t="e">
        <f>#REF!/1000</f>
        <v>#REF!</v>
      </c>
      <c r="AX1307" s="176" t="e">
        <f>#REF!/1000</f>
        <v>#REF!</v>
      </c>
      <c r="AY1307" s="176" t="e">
        <f>#REF!/1000</f>
        <v>#REF!</v>
      </c>
      <c r="AZ1307" s="176" t="e">
        <f>#REF!/1000</f>
        <v>#REF!</v>
      </c>
      <c r="BA1307" s="176" t="e">
        <f>#REF!/1000</f>
        <v>#REF!</v>
      </c>
      <c r="BB1307" s="176" t="e">
        <f>#REF!/1000</f>
        <v>#REF!</v>
      </c>
      <c r="BC1307" s="176" t="e">
        <f>#REF!/1000</f>
        <v>#REF!</v>
      </c>
      <c r="BD1307" s="176" t="e">
        <f>#REF!/1000</f>
        <v>#REF!</v>
      </c>
      <c r="BE1307" s="177" t="e">
        <f>#REF!/1000</f>
        <v>#REF!</v>
      </c>
      <c r="BF1307" s="177" t="e">
        <f>#REF!/1000</f>
        <v>#REF!</v>
      </c>
      <c r="BG1307" s="178" t="e">
        <f t="shared" si="1490"/>
        <v>#REF!</v>
      </c>
    </row>
    <row r="1308" ht="16" customHeight="1" spans="1:59">
      <c r="A1308" s="22">
        <v>1302</v>
      </c>
      <c r="B1308" s="39" t="s">
        <v>7199</v>
      </c>
      <c r="C1308" s="68" t="s">
        <v>7200</v>
      </c>
      <c r="D1308" s="22">
        <v>194</v>
      </c>
      <c r="E1308" s="22">
        <v>4</v>
      </c>
      <c r="F1308" s="144">
        <v>84359</v>
      </c>
      <c r="G1308" s="144" t="s">
        <v>3688</v>
      </c>
      <c r="H1308" s="144" t="s">
        <v>3699</v>
      </c>
      <c r="I1308" s="144" t="s">
        <v>5317</v>
      </c>
      <c r="J1308" s="144" t="s">
        <v>5314</v>
      </c>
      <c r="K1308" s="144">
        <f t="shared" si="1480"/>
        <v>0.75</v>
      </c>
      <c r="L1308" s="157">
        <v>3</v>
      </c>
      <c r="M1308" s="171">
        <v>0.04</v>
      </c>
      <c r="N1308" s="171">
        <v>0.15</v>
      </c>
      <c r="O1308" s="171">
        <v>0.45</v>
      </c>
      <c r="P1308" s="171">
        <v>0.02</v>
      </c>
      <c r="Q1308" s="171"/>
      <c r="R1308" s="171">
        <v>0.01</v>
      </c>
      <c r="S1308" s="171">
        <v>0.25</v>
      </c>
      <c r="T1308" s="171">
        <v>0.08</v>
      </c>
      <c r="U1308" s="171"/>
      <c r="V1308" s="171"/>
      <c r="W1308" s="22">
        <v>4</v>
      </c>
      <c r="X1308" s="29">
        <v>57.58</v>
      </c>
      <c r="Y1308" s="29">
        <v>230.32</v>
      </c>
      <c r="Z1308" s="36">
        <v>66.28</v>
      </c>
      <c r="AA1308" s="36">
        <f t="shared" si="1481"/>
        <v>4</v>
      </c>
      <c r="AB1308" s="29"/>
      <c r="AC1308" s="29" t="e">
        <f t="shared" si="1482"/>
        <v>#REF!</v>
      </c>
      <c r="AD1308" s="29" t="e">
        <f t="shared" si="1483"/>
        <v>#REF!</v>
      </c>
      <c r="AE1308" s="172" t="e">
        <f t="shared" si="1484"/>
        <v>#REF!</v>
      </c>
      <c r="AF1308" s="28"/>
      <c r="AG1308" s="24">
        <v>3</v>
      </c>
      <c r="AH1308" s="173">
        <f t="shared" si="1485"/>
        <v>1</v>
      </c>
      <c r="AI1308" s="173"/>
      <c r="AJ1308" s="173">
        <f t="shared" si="1486"/>
        <v>2</v>
      </c>
      <c r="AK1308" s="134">
        <f t="shared" si="1487"/>
        <v>0.75</v>
      </c>
      <c r="AL1308" s="174">
        <f t="shared" ref="AL1308:AU1308" si="1511">M1308</f>
        <v>0.04</v>
      </c>
      <c r="AM1308" s="174">
        <f t="shared" si="1511"/>
        <v>0.15</v>
      </c>
      <c r="AN1308" s="174">
        <f t="shared" si="1511"/>
        <v>0.45</v>
      </c>
      <c r="AO1308" s="174">
        <f t="shared" si="1511"/>
        <v>0.02</v>
      </c>
      <c r="AP1308" s="174">
        <f t="shared" si="1511"/>
        <v>0</v>
      </c>
      <c r="AQ1308" s="174">
        <f t="shared" si="1511"/>
        <v>0.01</v>
      </c>
      <c r="AR1308" s="174">
        <f t="shared" si="1511"/>
        <v>0.25</v>
      </c>
      <c r="AS1308" s="174">
        <f t="shared" si="1511"/>
        <v>0.08</v>
      </c>
      <c r="AT1308" s="174">
        <f t="shared" si="1511"/>
        <v>0</v>
      </c>
      <c r="AU1308" s="174">
        <f t="shared" si="1511"/>
        <v>0</v>
      </c>
      <c r="AV1308" s="175">
        <f t="shared" si="1489"/>
        <v>1</v>
      </c>
      <c r="AW1308" s="176" t="e">
        <f>#REF!/1000</f>
        <v>#REF!</v>
      </c>
      <c r="AX1308" s="176" t="e">
        <f>#REF!/1000</f>
        <v>#REF!</v>
      </c>
      <c r="AY1308" s="176" t="e">
        <f>#REF!/1000</f>
        <v>#REF!</v>
      </c>
      <c r="AZ1308" s="176" t="e">
        <f>#REF!/1000</f>
        <v>#REF!</v>
      </c>
      <c r="BA1308" s="176" t="e">
        <f>#REF!/1000</f>
        <v>#REF!</v>
      </c>
      <c r="BB1308" s="176" t="e">
        <f>#REF!/1000</f>
        <v>#REF!</v>
      </c>
      <c r="BC1308" s="176" t="e">
        <f>#REF!/1000</f>
        <v>#REF!</v>
      </c>
      <c r="BD1308" s="176" t="e">
        <f>#REF!/1000</f>
        <v>#REF!</v>
      </c>
      <c r="BE1308" s="177" t="e">
        <f>#REF!/1000</f>
        <v>#REF!</v>
      </c>
      <c r="BF1308" s="177" t="e">
        <f>#REF!/1000</f>
        <v>#REF!</v>
      </c>
      <c r="BG1308" s="178" t="e">
        <f t="shared" si="1490"/>
        <v>#REF!</v>
      </c>
    </row>
    <row r="1309" ht="16" customHeight="1" spans="1:59">
      <c r="A1309" s="22">
        <v>1303</v>
      </c>
      <c r="B1309" s="39" t="s">
        <v>7201</v>
      </c>
      <c r="C1309" s="68" t="s">
        <v>7202</v>
      </c>
      <c r="D1309" s="22">
        <v>194</v>
      </c>
      <c r="E1309" s="22">
        <v>1</v>
      </c>
      <c r="F1309" s="144">
        <v>84628</v>
      </c>
      <c r="G1309" s="144" t="s">
        <v>3688</v>
      </c>
      <c r="H1309" s="144" t="s">
        <v>3699</v>
      </c>
      <c r="I1309" s="144" t="s">
        <v>5317</v>
      </c>
      <c r="J1309" s="144" t="s">
        <v>5314</v>
      </c>
      <c r="K1309" s="144">
        <f t="shared" si="1480"/>
        <v>3</v>
      </c>
      <c r="L1309" s="157">
        <v>3</v>
      </c>
      <c r="M1309" s="171">
        <v>0.04</v>
      </c>
      <c r="N1309" s="171">
        <v>0.15</v>
      </c>
      <c r="O1309" s="171">
        <v>0.45</v>
      </c>
      <c r="P1309" s="171">
        <v>0.02</v>
      </c>
      <c r="Q1309" s="171"/>
      <c r="R1309" s="171">
        <v>0.01</v>
      </c>
      <c r="S1309" s="171">
        <v>0.25</v>
      </c>
      <c r="T1309" s="171">
        <v>0.08</v>
      </c>
      <c r="U1309" s="171"/>
      <c r="V1309" s="171"/>
      <c r="W1309" s="22">
        <v>1</v>
      </c>
      <c r="X1309" s="29">
        <v>12.1</v>
      </c>
      <c r="Y1309" s="29">
        <v>12.1</v>
      </c>
      <c r="Z1309" s="36">
        <v>3.9</v>
      </c>
      <c r="AA1309" s="36">
        <f t="shared" si="1481"/>
        <v>1</v>
      </c>
      <c r="AB1309" s="29"/>
      <c r="AC1309" s="29" t="e">
        <f t="shared" si="1482"/>
        <v>#REF!</v>
      </c>
      <c r="AD1309" s="29" t="e">
        <f t="shared" si="1483"/>
        <v>#REF!</v>
      </c>
      <c r="AE1309" s="172" t="e">
        <f t="shared" si="1484"/>
        <v>#REF!</v>
      </c>
      <c r="AF1309" s="28"/>
      <c r="AG1309" s="24">
        <v>3</v>
      </c>
      <c r="AH1309" s="173">
        <f t="shared" si="1485"/>
        <v>1</v>
      </c>
      <c r="AI1309" s="173"/>
      <c r="AJ1309" s="173">
        <f t="shared" si="1486"/>
        <v>2</v>
      </c>
      <c r="AK1309" s="134">
        <f t="shared" si="1487"/>
        <v>3</v>
      </c>
      <c r="AL1309" s="174">
        <f t="shared" ref="AL1309:AU1309" si="1512">M1309</f>
        <v>0.04</v>
      </c>
      <c r="AM1309" s="174">
        <f t="shared" si="1512"/>
        <v>0.15</v>
      </c>
      <c r="AN1309" s="174">
        <f t="shared" si="1512"/>
        <v>0.45</v>
      </c>
      <c r="AO1309" s="174">
        <f t="shared" si="1512"/>
        <v>0.02</v>
      </c>
      <c r="AP1309" s="174">
        <f t="shared" si="1512"/>
        <v>0</v>
      </c>
      <c r="AQ1309" s="174">
        <f t="shared" si="1512"/>
        <v>0.01</v>
      </c>
      <c r="AR1309" s="174">
        <f t="shared" si="1512"/>
        <v>0.25</v>
      </c>
      <c r="AS1309" s="174">
        <f t="shared" si="1512"/>
        <v>0.08</v>
      </c>
      <c r="AT1309" s="174">
        <f t="shared" si="1512"/>
        <v>0</v>
      </c>
      <c r="AU1309" s="174">
        <f t="shared" si="1512"/>
        <v>0</v>
      </c>
      <c r="AV1309" s="175">
        <f t="shared" si="1489"/>
        <v>1</v>
      </c>
      <c r="AW1309" s="176" t="e">
        <f>#REF!/1000</f>
        <v>#REF!</v>
      </c>
      <c r="AX1309" s="176" t="e">
        <f>#REF!/1000</f>
        <v>#REF!</v>
      </c>
      <c r="AY1309" s="176" t="e">
        <f>#REF!/1000</f>
        <v>#REF!</v>
      </c>
      <c r="AZ1309" s="176" t="e">
        <f>#REF!/1000</f>
        <v>#REF!</v>
      </c>
      <c r="BA1309" s="176" t="e">
        <f>#REF!/1000</f>
        <v>#REF!</v>
      </c>
      <c r="BB1309" s="176" t="e">
        <f>#REF!/1000</f>
        <v>#REF!</v>
      </c>
      <c r="BC1309" s="176" t="e">
        <f>#REF!/1000</f>
        <v>#REF!</v>
      </c>
      <c r="BD1309" s="176" t="e">
        <f>#REF!/1000</f>
        <v>#REF!</v>
      </c>
      <c r="BE1309" s="177" t="e">
        <f>#REF!/1000</f>
        <v>#REF!</v>
      </c>
      <c r="BF1309" s="177" t="e">
        <f>#REF!/1000</f>
        <v>#REF!</v>
      </c>
      <c r="BG1309" s="178" t="e">
        <f t="shared" si="1490"/>
        <v>#REF!</v>
      </c>
    </row>
    <row r="1310" ht="16" customHeight="1" spans="1:59">
      <c r="A1310" s="22">
        <v>1304</v>
      </c>
      <c r="B1310" s="39" t="s">
        <v>7203</v>
      </c>
      <c r="C1310" s="68" t="s">
        <v>7204</v>
      </c>
      <c r="D1310" s="22">
        <v>130</v>
      </c>
      <c r="E1310" s="22">
        <v>1</v>
      </c>
      <c r="F1310" s="144">
        <v>83997</v>
      </c>
      <c r="G1310" s="144" t="s">
        <v>3704</v>
      </c>
      <c r="H1310" s="144" t="s">
        <v>3704</v>
      </c>
      <c r="I1310" s="144" t="s">
        <v>5321</v>
      </c>
      <c r="J1310" s="144" t="s">
        <v>5314</v>
      </c>
      <c r="K1310" s="144">
        <f t="shared" si="1480"/>
        <v>3</v>
      </c>
      <c r="L1310" s="157">
        <v>3</v>
      </c>
      <c r="M1310" s="171">
        <v>0.04</v>
      </c>
      <c r="N1310" s="171">
        <v>0.15</v>
      </c>
      <c r="O1310" s="171">
        <v>0.45</v>
      </c>
      <c r="P1310" s="171">
        <v>0.02</v>
      </c>
      <c r="Q1310" s="171"/>
      <c r="R1310" s="171">
        <v>0.01</v>
      </c>
      <c r="S1310" s="171">
        <v>0.25</v>
      </c>
      <c r="T1310" s="171">
        <v>0.08</v>
      </c>
      <c r="U1310" s="171"/>
      <c r="V1310" s="171"/>
      <c r="W1310" s="22">
        <v>1</v>
      </c>
      <c r="X1310" s="29">
        <v>6842.1</v>
      </c>
      <c r="Y1310" s="29">
        <v>6842.1</v>
      </c>
      <c r="Z1310" s="36">
        <v>2041.79</v>
      </c>
      <c r="AA1310" s="36">
        <f t="shared" si="1481"/>
        <v>1</v>
      </c>
      <c r="AB1310" s="29"/>
      <c r="AC1310" s="29" t="e">
        <f t="shared" si="1482"/>
        <v>#REF!</v>
      </c>
      <c r="AD1310" s="29" t="e">
        <f t="shared" si="1483"/>
        <v>#REF!</v>
      </c>
      <c r="AE1310" s="172" t="e">
        <f t="shared" si="1484"/>
        <v>#REF!</v>
      </c>
      <c r="AF1310" s="28"/>
      <c r="AG1310" s="24">
        <v>3</v>
      </c>
      <c r="AH1310" s="173">
        <f t="shared" si="1485"/>
        <v>1</v>
      </c>
      <c r="AI1310" s="173"/>
      <c r="AJ1310" s="173">
        <f t="shared" si="1486"/>
        <v>2</v>
      </c>
      <c r="AK1310" s="134">
        <f t="shared" si="1487"/>
        <v>3</v>
      </c>
      <c r="AL1310" s="174">
        <f t="shared" ref="AL1310:AU1310" si="1513">M1310</f>
        <v>0.04</v>
      </c>
      <c r="AM1310" s="174">
        <f t="shared" si="1513"/>
        <v>0.15</v>
      </c>
      <c r="AN1310" s="174">
        <f t="shared" si="1513"/>
        <v>0.45</v>
      </c>
      <c r="AO1310" s="174">
        <f t="shared" si="1513"/>
        <v>0.02</v>
      </c>
      <c r="AP1310" s="174">
        <f t="shared" si="1513"/>
        <v>0</v>
      </c>
      <c r="AQ1310" s="174">
        <f t="shared" si="1513"/>
        <v>0.01</v>
      </c>
      <c r="AR1310" s="174">
        <f t="shared" si="1513"/>
        <v>0.25</v>
      </c>
      <c r="AS1310" s="174">
        <f t="shared" si="1513"/>
        <v>0.08</v>
      </c>
      <c r="AT1310" s="174">
        <f t="shared" si="1513"/>
        <v>0</v>
      </c>
      <c r="AU1310" s="174">
        <f t="shared" si="1513"/>
        <v>0</v>
      </c>
      <c r="AV1310" s="175">
        <f t="shared" si="1489"/>
        <v>1</v>
      </c>
      <c r="AW1310" s="176" t="e">
        <f>#REF!/1000</f>
        <v>#REF!</v>
      </c>
      <c r="AX1310" s="176" t="e">
        <f>#REF!/1000</f>
        <v>#REF!</v>
      </c>
      <c r="AY1310" s="176" t="e">
        <f>#REF!/1000</f>
        <v>#REF!</v>
      </c>
      <c r="AZ1310" s="176" t="e">
        <f>#REF!/1000</f>
        <v>#REF!</v>
      </c>
      <c r="BA1310" s="176" t="e">
        <f>#REF!/1000</f>
        <v>#REF!</v>
      </c>
      <c r="BB1310" s="176" t="e">
        <f>#REF!/1000</f>
        <v>#REF!</v>
      </c>
      <c r="BC1310" s="176" t="e">
        <f>#REF!/1000</f>
        <v>#REF!</v>
      </c>
      <c r="BD1310" s="176" t="e">
        <f>#REF!/1000</f>
        <v>#REF!</v>
      </c>
      <c r="BE1310" s="177" t="e">
        <f>#REF!/1000</f>
        <v>#REF!</v>
      </c>
      <c r="BF1310" s="177" t="e">
        <f>#REF!/1000</f>
        <v>#REF!</v>
      </c>
      <c r="BG1310" s="178" t="e">
        <f t="shared" si="1490"/>
        <v>#REF!</v>
      </c>
    </row>
    <row r="1311" ht="16" customHeight="1" spans="1:59">
      <c r="A1311" s="22">
        <v>1305</v>
      </c>
      <c r="B1311" s="39" t="s">
        <v>2281</v>
      </c>
      <c r="C1311" s="68" t="s">
        <v>2282</v>
      </c>
      <c r="D1311" s="22">
        <v>130</v>
      </c>
      <c r="E1311" s="22">
        <v>3</v>
      </c>
      <c r="F1311" s="144">
        <v>84009</v>
      </c>
      <c r="G1311" s="144" t="s">
        <v>3704</v>
      </c>
      <c r="H1311" s="144" t="s">
        <v>3704</v>
      </c>
      <c r="I1311" s="144" t="s">
        <v>5321</v>
      </c>
      <c r="J1311" s="144" t="s">
        <v>5314</v>
      </c>
      <c r="K1311" s="144">
        <f t="shared" si="1480"/>
        <v>1</v>
      </c>
      <c r="L1311" s="157">
        <v>3</v>
      </c>
      <c r="M1311" s="171">
        <v>0.04</v>
      </c>
      <c r="N1311" s="171">
        <v>0.15</v>
      </c>
      <c r="O1311" s="171">
        <v>0.45</v>
      </c>
      <c r="P1311" s="171">
        <v>0.02</v>
      </c>
      <c r="Q1311" s="171"/>
      <c r="R1311" s="171">
        <v>0.01</v>
      </c>
      <c r="S1311" s="171">
        <v>0.25</v>
      </c>
      <c r="T1311" s="171">
        <v>0.08</v>
      </c>
      <c r="U1311" s="171"/>
      <c r="V1311" s="171"/>
      <c r="W1311" s="22">
        <v>3</v>
      </c>
      <c r="X1311" s="29">
        <v>3836.68333333333</v>
      </c>
      <c r="Y1311" s="29">
        <v>11510.05</v>
      </c>
      <c r="Z1311" s="36">
        <v>3368.22</v>
      </c>
      <c r="AA1311" s="36">
        <f t="shared" si="1481"/>
        <v>3</v>
      </c>
      <c r="AB1311" s="29"/>
      <c r="AC1311" s="29" t="e">
        <f t="shared" si="1482"/>
        <v>#REF!</v>
      </c>
      <c r="AD1311" s="29" t="e">
        <f t="shared" si="1483"/>
        <v>#REF!</v>
      </c>
      <c r="AE1311" s="172" t="e">
        <f t="shared" si="1484"/>
        <v>#REF!</v>
      </c>
      <c r="AF1311" s="28"/>
      <c r="AG1311" s="24">
        <v>3</v>
      </c>
      <c r="AH1311" s="173">
        <f t="shared" si="1485"/>
        <v>1</v>
      </c>
      <c r="AI1311" s="173"/>
      <c r="AJ1311" s="173">
        <f t="shared" si="1486"/>
        <v>2</v>
      </c>
      <c r="AK1311" s="134">
        <f t="shared" si="1487"/>
        <v>1</v>
      </c>
      <c r="AL1311" s="174">
        <f t="shared" ref="AL1311:AU1311" si="1514">M1311</f>
        <v>0.04</v>
      </c>
      <c r="AM1311" s="174">
        <f t="shared" si="1514"/>
        <v>0.15</v>
      </c>
      <c r="AN1311" s="174">
        <f t="shared" si="1514"/>
        <v>0.45</v>
      </c>
      <c r="AO1311" s="174">
        <f t="shared" si="1514"/>
        <v>0.02</v>
      </c>
      <c r="AP1311" s="174">
        <f t="shared" si="1514"/>
        <v>0</v>
      </c>
      <c r="AQ1311" s="174">
        <f t="shared" si="1514"/>
        <v>0.01</v>
      </c>
      <c r="AR1311" s="174">
        <f t="shared" si="1514"/>
        <v>0.25</v>
      </c>
      <c r="AS1311" s="174">
        <f t="shared" si="1514"/>
        <v>0.08</v>
      </c>
      <c r="AT1311" s="174">
        <f t="shared" si="1514"/>
        <v>0</v>
      </c>
      <c r="AU1311" s="174">
        <f t="shared" si="1514"/>
        <v>0</v>
      </c>
      <c r="AV1311" s="175">
        <f t="shared" si="1489"/>
        <v>1</v>
      </c>
      <c r="AW1311" s="176" t="e">
        <f>#REF!/1000</f>
        <v>#REF!</v>
      </c>
      <c r="AX1311" s="176" t="e">
        <f>#REF!/1000</f>
        <v>#REF!</v>
      </c>
      <c r="AY1311" s="176" t="e">
        <f>#REF!/1000</f>
        <v>#REF!</v>
      </c>
      <c r="AZ1311" s="176" t="e">
        <f>#REF!/1000</f>
        <v>#REF!</v>
      </c>
      <c r="BA1311" s="176" t="e">
        <f>#REF!/1000</f>
        <v>#REF!</v>
      </c>
      <c r="BB1311" s="176" t="e">
        <f>#REF!/1000</f>
        <v>#REF!</v>
      </c>
      <c r="BC1311" s="176" t="e">
        <f>#REF!/1000</f>
        <v>#REF!</v>
      </c>
      <c r="BD1311" s="176" t="e">
        <f>#REF!/1000</f>
        <v>#REF!</v>
      </c>
      <c r="BE1311" s="177" t="e">
        <f>#REF!/1000</f>
        <v>#REF!</v>
      </c>
      <c r="BF1311" s="177" t="e">
        <f>#REF!/1000</f>
        <v>#REF!</v>
      </c>
      <c r="BG1311" s="178" t="e">
        <f t="shared" si="1490"/>
        <v>#REF!</v>
      </c>
    </row>
    <row r="1312" ht="16" customHeight="1" spans="1:59">
      <c r="A1312" s="22">
        <v>1306</v>
      </c>
      <c r="B1312" s="39" t="s">
        <v>2295</v>
      </c>
      <c r="C1312" s="68" t="s">
        <v>2296</v>
      </c>
      <c r="D1312" s="22">
        <v>130</v>
      </c>
      <c r="E1312" s="22">
        <v>1</v>
      </c>
      <c r="F1312" s="144">
        <v>84011</v>
      </c>
      <c r="G1312" s="144" t="s">
        <v>3704</v>
      </c>
      <c r="H1312" s="144" t="s">
        <v>3704</v>
      </c>
      <c r="I1312" s="144" t="s">
        <v>5321</v>
      </c>
      <c r="J1312" s="144" t="s">
        <v>5314</v>
      </c>
      <c r="K1312" s="144">
        <f t="shared" si="1480"/>
        <v>5</v>
      </c>
      <c r="L1312" s="157">
        <v>5</v>
      </c>
      <c r="M1312" s="171"/>
      <c r="N1312" s="171">
        <v>0.1</v>
      </c>
      <c r="O1312" s="171">
        <v>0.35</v>
      </c>
      <c r="P1312" s="171"/>
      <c r="Q1312" s="171"/>
      <c r="R1312" s="171"/>
      <c r="S1312" s="171">
        <v>0.5</v>
      </c>
      <c r="T1312" s="171">
        <v>0.05</v>
      </c>
      <c r="U1312" s="171"/>
      <c r="V1312" s="171"/>
      <c r="W1312" s="22">
        <v>1</v>
      </c>
      <c r="X1312" s="29">
        <v>987.45</v>
      </c>
      <c r="Y1312" s="29">
        <v>987.45</v>
      </c>
      <c r="Z1312" s="36">
        <v>360.6</v>
      </c>
      <c r="AA1312" s="36">
        <f t="shared" si="1481"/>
        <v>1</v>
      </c>
      <c r="AB1312" s="29"/>
      <c r="AC1312" s="29" t="e">
        <f t="shared" si="1482"/>
        <v>#REF!</v>
      </c>
      <c r="AD1312" s="29" t="e">
        <f t="shared" si="1483"/>
        <v>#REF!</v>
      </c>
      <c r="AE1312" s="172" t="e">
        <f t="shared" si="1484"/>
        <v>#REF!</v>
      </c>
      <c r="AF1312" s="28"/>
      <c r="AG1312" s="24">
        <v>5</v>
      </c>
      <c r="AH1312" s="173">
        <f t="shared" si="1485"/>
        <v>1</v>
      </c>
      <c r="AI1312" s="173"/>
      <c r="AJ1312" s="173">
        <f t="shared" si="1486"/>
        <v>4</v>
      </c>
      <c r="AK1312" s="134">
        <f t="shared" si="1487"/>
        <v>5</v>
      </c>
      <c r="AL1312" s="174">
        <f t="shared" ref="AL1312:AU1312" si="1515">M1312</f>
        <v>0</v>
      </c>
      <c r="AM1312" s="174">
        <f t="shared" si="1515"/>
        <v>0.1</v>
      </c>
      <c r="AN1312" s="174">
        <f t="shared" si="1515"/>
        <v>0.35</v>
      </c>
      <c r="AO1312" s="174">
        <f t="shared" si="1515"/>
        <v>0</v>
      </c>
      <c r="AP1312" s="174">
        <f t="shared" si="1515"/>
        <v>0</v>
      </c>
      <c r="AQ1312" s="174">
        <f t="shared" si="1515"/>
        <v>0</v>
      </c>
      <c r="AR1312" s="174">
        <f t="shared" si="1515"/>
        <v>0.5</v>
      </c>
      <c r="AS1312" s="174">
        <f t="shared" si="1515"/>
        <v>0.05</v>
      </c>
      <c r="AT1312" s="174">
        <f t="shared" si="1515"/>
        <v>0</v>
      </c>
      <c r="AU1312" s="174">
        <f t="shared" si="1515"/>
        <v>0</v>
      </c>
      <c r="AV1312" s="175">
        <f t="shared" si="1489"/>
        <v>1</v>
      </c>
      <c r="AW1312" s="176" t="e">
        <f>#REF!/1000</f>
        <v>#REF!</v>
      </c>
      <c r="AX1312" s="176" t="e">
        <f>#REF!/1000</f>
        <v>#REF!</v>
      </c>
      <c r="AY1312" s="176" t="e">
        <f>#REF!/1000</f>
        <v>#REF!</v>
      </c>
      <c r="AZ1312" s="176" t="e">
        <f>#REF!/1000</f>
        <v>#REF!</v>
      </c>
      <c r="BA1312" s="176" t="e">
        <f>#REF!/1000</f>
        <v>#REF!</v>
      </c>
      <c r="BB1312" s="176" t="e">
        <f>#REF!/1000</f>
        <v>#REF!</v>
      </c>
      <c r="BC1312" s="176" t="e">
        <f>#REF!/1000</f>
        <v>#REF!</v>
      </c>
      <c r="BD1312" s="176" t="e">
        <f>#REF!/1000</f>
        <v>#REF!</v>
      </c>
      <c r="BE1312" s="177" t="e">
        <f>#REF!/1000</f>
        <v>#REF!</v>
      </c>
      <c r="BF1312" s="177" t="e">
        <f>#REF!/1000</f>
        <v>#REF!</v>
      </c>
      <c r="BG1312" s="178" t="e">
        <f t="shared" si="1490"/>
        <v>#REF!</v>
      </c>
    </row>
    <row r="1313" ht="16" customHeight="1" spans="1:59">
      <c r="A1313" s="22">
        <v>1307</v>
      </c>
      <c r="B1313" s="39" t="s">
        <v>2287</v>
      </c>
      <c r="C1313" s="68" t="s">
        <v>2288</v>
      </c>
      <c r="D1313" s="22">
        <v>130</v>
      </c>
      <c r="E1313" s="22">
        <v>1</v>
      </c>
      <c r="F1313" s="144">
        <v>83998</v>
      </c>
      <c r="G1313" s="144" t="s">
        <v>3704</v>
      </c>
      <c r="H1313" s="144" t="s">
        <v>3704</v>
      </c>
      <c r="I1313" s="144" t="s">
        <v>5321</v>
      </c>
      <c r="J1313" s="144" t="s">
        <v>5314</v>
      </c>
      <c r="K1313" s="144">
        <f t="shared" si="1480"/>
        <v>3</v>
      </c>
      <c r="L1313" s="157">
        <v>3</v>
      </c>
      <c r="M1313" s="171">
        <v>0.04</v>
      </c>
      <c r="N1313" s="171">
        <v>0.15</v>
      </c>
      <c r="O1313" s="171">
        <v>0.45</v>
      </c>
      <c r="P1313" s="171">
        <v>0.02</v>
      </c>
      <c r="Q1313" s="171"/>
      <c r="R1313" s="171">
        <v>0.01</v>
      </c>
      <c r="S1313" s="171">
        <v>0.25</v>
      </c>
      <c r="T1313" s="171">
        <v>0.08</v>
      </c>
      <c r="U1313" s="171"/>
      <c r="V1313" s="171"/>
      <c r="W1313" s="22">
        <v>1</v>
      </c>
      <c r="X1313" s="29">
        <v>481.06</v>
      </c>
      <c r="Y1313" s="29">
        <v>481.06</v>
      </c>
      <c r="Z1313" s="36">
        <v>126.7</v>
      </c>
      <c r="AA1313" s="36">
        <f t="shared" si="1481"/>
        <v>1</v>
      </c>
      <c r="AB1313" s="29"/>
      <c r="AC1313" s="29" t="e">
        <f t="shared" si="1482"/>
        <v>#REF!</v>
      </c>
      <c r="AD1313" s="29" t="e">
        <f t="shared" si="1483"/>
        <v>#REF!</v>
      </c>
      <c r="AE1313" s="172" t="e">
        <f t="shared" si="1484"/>
        <v>#REF!</v>
      </c>
      <c r="AF1313" s="28"/>
      <c r="AG1313" s="24">
        <v>3</v>
      </c>
      <c r="AH1313" s="173">
        <f t="shared" si="1485"/>
        <v>1</v>
      </c>
      <c r="AI1313" s="173"/>
      <c r="AJ1313" s="173">
        <f t="shared" si="1486"/>
        <v>2</v>
      </c>
      <c r="AK1313" s="134">
        <f t="shared" si="1487"/>
        <v>3</v>
      </c>
      <c r="AL1313" s="174">
        <f t="shared" ref="AL1313:AU1313" si="1516">M1313</f>
        <v>0.04</v>
      </c>
      <c r="AM1313" s="174">
        <f t="shared" si="1516"/>
        <v>0.15</v>
      </c>
      <c r="AN1313" s="174">
        <f t="shared" si="1516"/>
        <v>0.45</v>
      </c>
      <c r="AO1313" s="174">
        <f t="shared" si="1516"/>
        <v>0.02</v>
      </c>
      <c r="AP1313" s="174">
        <f t="shared" si="1516"/>
        <v>0</v>
      </c>
      <c r="AQ1313" s="174">
        <f t="shared" si="1516"/>
        <v>0.01</v>
      </c>
      <c r="AR1313" s="174">
        <f t="shared" si="1516"/>
        <v>0.25</v>
      </c>
      <c r="AS1313" s="174">
        <f t="shared" si="1516"/>
        <v>0.08</v>
      </c>
      <c r="AT1313" s="174">
        <f t="shared" si="1516"/>
        <v>0</v>
      </c>
      <c r="AU1313" s="174">
        <f t="shared" si="1516"/>
        <v>0</v>
      </c>
      <c r="AV1313" s="175">
        <f t="shared" si="1489"/>
        <v>1</v>
      </c>
      <c r="AW1313" s="176" t="e">
        <f>#REF!/1000</f>
        <v>#REF!</v>
      </c>
      <c r="AX1313" s="176" t="e">
        <f>#REF!/1000</f>
        <v>#REF!</v>
      </c>
      <c r="AY1313" s="176" t="e">
        <f>#REF!/1000</f>
        <v>#REF!</v>
      </c>
      <c r="AZ1313" s="176" t="e">
        <f>#REF!/1000</f>
        <v>#REF!</v>
      </c>
      <c r="BA1313" s="176" t="e">
        <f>#REF!/1000</f>
        <v>#REF!</v>
      </c>
      <c r="BB1313" s="176" t="e">
        <f>#REF!/1000</f>
        <v>#REF!</v>
      </c>
      <c r="BC1313" s="176" t="e">
        <f>#REF!/1000</f>
        <v>#REF!</v>
      </c>
      <c r="BD1313" s="176" t="e">
        <f>#REF!/1000</f>
        <v>#REF!</v>
      </c>
      <c r="BE1313" s="177" t="e">
        <f>#REF!/1000</f>
        <v>#REF!</v>
      </c>
      <c r="BF1313" s="177" t="e">
        <f>#REF!/1000</f>
        <v>#REF!</v>
      </c>
      <c r="BG1313" s="178" t="e">
        <f t="shared" si="1490"/>
        <v>#REF!</v>
      </c>
    </row>
    <row r="1314" ht="16" customHeight="1" spans="1:59">
      <c r="A1314" s="22">
        <v>1308</v>
      </c>
      <c r="B1314" s="39" t="s">
        <v>7205</v>
      </c>
      <c r="C1314" s="68" t="s">
        <v>7206</v>
      </c>
      <c r="D1314" s="22">
        <v>130</v>
      </c>
      <c r="E1314" s="22">
        <v>2</v>
      </c>
      <c r="F1314" s="144">
        <v>83880</v>
      </c>
      <c r="G1314" s="144" t="s">
        <v>3704</v>
      </c>
      <c r="H1314" s="144" t="s">
        <v>3704</v>
      </c>
      <c r="I1314" s="144" t="s">
        <v>5321</v>
      </c>
      <c r="J1314" s="144" t="s">
        <v>5314</v>
      </c>
      <c r="K1314" s="144">
        <f t="shared" si="1480"/>
        <v>0.15</v>
      </c>
      <c r="L1314" s="157">
        <v>0.3</v>
      </c>
      <c r="M1314" s="171"/>
      <c r="N1314" s="171">
        <v>0.4</v>
      </c>
      <c r="O1314" s="171">
        <v>0.566666666666667</v>
      </c>
      <c r="P1314" s="171"/>
      <c r="Q1314" s="171"/>
      <c r="R1314" s="171"/>
      <c r="S1314" s="171">
        <v>0.0333333333333333</v>
      </c>
      <c r="T1314" s="171"/>
      <c r="U1314" s="171"/>
      <c r="V1314" s="171"/>
      <c r="W1314" s="22">
        <v>2</v>
      </c>
      <c r="X1314" s="29">
        <v>57.005</v>
      </c>
      <c r="Y1314" s="29">
        <v>114.01</v>
      </c>
      <c r="Z1314" s="36">
        <v>58.48</v>
      </c>
      <c r="AA1314" s="36">
        <f t="shared" si="1481"/>
        <v>2</v>
      </c>
      <c r="AB1314" s="29"/>
      <c r="AC1314" s="29" t="e">
        <f t="shared" si="1482"/>
        <v>#REF!</v>
      </c>
      <c r="AD1314" s="29" t="e">
        <f t="shared" si="1483"/>
        <v>#REF!</v>
      </c>
      <c r="AE1314" s="172" t="e">
        <f t="shared" si="1484"/>
        <v>#REF!</v>
      </c>
      <c r="AF1314" s="28"/>
      <c r="AG1314" s="24">
        <v>0.3</v>
      </c>
      <c r="AH1314" s="173">
        <f t="shared" si="1485"/>
        <v>1</v>
      </c>
      <c r="AI1314" s="173"/>
      <c r="AJ1314" s="173">
        <f t="shared" si="1486"/>
        <v>-0.7</v>
      </c>
      <c r="AK1314" s="134">
        <f t="shared" si="1487"/>
        <v>0.15</v>
      </c>
      <c r="AL1314" s="174">
        <f t="shared" ref="AL1314:AU1314" si="1517">M1314</f>
        <v>0</v>
      </c>
      <c r="AM1314" s="174">
        <f t="shared" si="1517"/>
        <v>0.4</v>
      </c>
      <c r="AN1314" s="174">
        <f t="shared" si="1517"/>
        <v>0.566666666666667</v>
      </c>
      <c r="AO1314" s="174">
        <f t="shared" si="1517"/>
        <v>0</v>
      </c>
      <c r="AP1314" s="174">
        <f t="shared" si="1517"/>
        <v>0</v>
      </c>
      <c r="AQ1314" s="174">
        <f t="shared" si="1517"/>
        <v>0</v>
      </c>
      <c r="AR1314" s="174">
        <f t="shared" si="1517"/>
        <v>0.0333333333333333</v>
      </c>
      <c r="AS1314" s="174">
        <f t="shared" si="1517"/>
        <v>0</v>
      </c>
      <c r="AT1314" s="174">
        <f t="shared" si="1517"/>
        <v>0</v>
      </c>
      <c r="AU1314" s="174">
        <f t="shared" si="1517"/>
        <v>0</v>
      </c>
      <c r="AV1314" s="175">
        <f t="shared" si="1489"/>
        <v>1</v>
      </c>
      <c r="AW1314" s="176" t="e">
        <f>#REF!/1000</f>
        <v>#REF!</v>
      </c>
      <c r="AX1314" s="176" t="e">
        <f>#REF!/1000</f>
        <v>#REF!</v>
      </c>
      <c r="AY1314" s="176" t="e">
        <f>#REF!/1000</f>
        <v>#REF!</v>
      </c>
      <c r="AZ1314" s="176" t="e">
        <f>#REF!/1000</f>
        <v>#REF!</v>
      </c>
      <c r="BA1314" s="176" t="e">
        <f>#REF!/1000</f>
        <v>#REF!</v>
      </c>
      <c r="BB1314" s="176" t="e">
        <f>#REF!/1000</f>
        <v>#REF!</v>
      </c>
      <c r="BC1314" s="176" t="e">
        <f>#REF!/1000</f>
        <v>#REF!</v>
      </c>
      <c r="BD1314" s="176" t="e">
        <f>#REF!/1000</f>
        <v>#REF!</v>
      </c>
      <c r="BE1314" s="177" t="e">
        <f>#REF!/1000</f>
        <v>#REF!</v>
      </c>
      <c r="BF1314" s="177" t="e">
        <f>#REF!/1000</f>
        <v>#REF!</v>
      </c>
      <c r="BG1314" s="178" t="e">
        <f t="shared" si="1490"/>
        <v>#REF!</v>
      </c>
    </row>
    <row r="1315" ht="16" customHeight="1" spans="1:59">
      <c r="A1315" s="22">
        <v>1309</v>
      </c>
      <c r="B1315" s="39" t="s">
        <v>2285</v>
      </c>
      <c r="C1315" s="68" t="s">
        <v>2286</v>
      </c>
      <c r="D1315" s="22">
        <v>130</v>
      </c>
      <c r="E1315" s="22">
        <v>2</v>
      </c>
      <c r="F1315" s="144">
        <v>83876</v>
      </c>
      <c r="G1315" s="144" t="s">
        <v>3704</v>
      </c>
      <c r="H1315" s="144" t="s">
        <v>3704</v>
      </c>
      <c r="I1315" s="144" t="s">
        <v>5321</v>
      </c>
      <c r="J1315" s="144" t="s">
        <v>5314</v>
      </c>
      <c r="K1315" s="144">
        <f t="shared" si="1480"/>
        <v>0.5</v>
      </c>
      <c r="L1315" s="157">
        <v>1</v>
      </c>
      <c r="M1315" s="171"/>
      <c r="N1315" s="171">
        <v>0.5</v>
      </c>
      <c r="O1315" s="171">
        <v>0.3</v>
      </c>
      <c r="P1315" s="171"/>
      <c r="Q1315" s="171"/>
      <c r="R1315" s="171">
        <v>0.2</v>
      </c>
      <c r="S1315" s="171"/>
      <c r="T1315" s="171"/>
      <c r="U1315" s="171"/>
      <c r="V1315" s="171"/>
      <c r="W1315" s="22">
        <v>2</v>
      </c>
      <c r="X1315" s="29">
        <v>7.99</v>
      </c>
      <c r="Y1315" s="29">
        <v>15.98</v>
      </c>
      <c r="Z1315" s="36">
        <v>1.94</v>
      </c>
      <c r="AA1315" s="36">
        <f t="shared" si="1481"/>
        <v>2</v>
      </c>
      <c r="AB1315" s="29"/>
      <c r="AC1315" s="29" t="e">
        <f t="shared" si="1482"/>
        <v>#REF!</v>
      </c>
      <c r="AD1315" s="29" t="e">
        <f t="shared" si="1483"/>
        <v>#REF!</v>
      </c>
      <c r="AE1315" s="172" t="e">
        <f t="shared" si="1484"/>
        <v>#REF!</v>
      </c>
      <c r="AF1315" s="28"/>
      <c r="AG1315" s="24">
        <v>0.5</v>
      </c>
      <c r="AH1315" s="173">
        <f t="shared" si="1485"/>
        <v>1</v>
      </c>
      <c r="AI1315" s="173"/>
      <c r="AJ1315" s="173">
        <f t="shared" si="1486"/>
        <v>-0.5</v>
      </c>
      <c r="AK1315" s="134">
        <f t="shared" si="1487"/>
        <v>0.5</v>
      </c>
      <c r="AL1315" s="174">
        <f t="shared" ref="AL1315:AU1315" si="1518">M1315</f>
        <v>0</v>
      </c>
      <c r="AM1315" s="174">
        <f t="shared" si="1518"/>
        <v>0.5</v>
      </c>
      <c r="AN1315" s="174">
        <f t="shared" si="1518"/>
        <v>0.3</v>
      </c>
      <c r="AO1315" s="174">
        <f t="shared" si="1518"/>
        <v>0</v>
      </c>
      <c r="AP1315" s="174">
        <f t="shared" si="1518"/>
        <v>0</v>
      </c>
      <c r="AQ1315" s="174">
        <f t="shared" si="1518"/>
        <v>0.2</v>
      </c>
      <c r="AR1315" s="174">
        <f t="shared" si="1518"/>
        <v>0</v>
      </c>
      <c r="AS1315" s="174">
        <f t="shared" si="1518"/>
        <v>0</v>
      </c>
      <c r="AT1315" s="174">
        <f t="shared" si="1518"/>
        <v>0</v>
      </c>
      <c r="AU1315" s="174">
        <f t="shared" si="1518"/>
        <v>0</v>
      </c>
      <c r="AV1315" s="175">
        <f t="shared" si="1489"/>
        <v>1</v>
      </c>
      <c r="AW1315" s="176" t="e">
        <f>#REF!/1000</f>
        <v>#REF!</v>
      </c>
      <c r="AX1315" s="176" t="e">
        <f>#REF!/1000</f>
        <v>#REF!</v>
      </c>
      <c r="AY1315" s="176" t="e">
        <f>#REF!/1000</f>
        <v>#REF!</v>
      </c>
      <c r="AZ1315" s="176" t="e">
        <f>#REF!/1000</f>
        <v>#REF!</v>
      </c>
      <c r="BA1315" s="176" t="e">
        <f>#REF!/1000</f>
        <v>#REF!</v>
      </c>
      <c r="BB1315" s="176" t="e">
        <f>#REF!/1000</f>
        <v>#REF!</v>
      </c>
      <c r="BC1315" s="176" t="e">
        <f>#REF!/1000</f>
        <v>#REF!</v>
      </c>
      <c r="BD1315" s="176" t="e">
        <f>#REF!/1000</f>
        <v>#REF!</v>
      </c>
      <c r="BE1315" s="177" t="e">
        <f>#REF!/1000</f>
        <v>#REF!</v>
      </c>
      <c r="BF1315" s="177" t="e">
        <f>#REF!/1000</f>
        <v>#REF!</v>
      </c>
      <c r="BG1315" s="178" t="e">
        <f t="shared" si="1490"/>
        <v>#REF!</v>
      </c>
    </row>
    <row r="1316" ht="16" customHeight="1" spans="1:59">
      <c r="A1316" s="22">
        <v>1310</v>
      </c>
      <c r="B1316" s="39" t="s">
        <v>2283</v>
      </c>
      <c r="C1316" s="68" t="s">
        <v>2284</v>
      </c>
      <c r="D1316" s="22">
        <v>130</v>
      </c>
      <c r="E1316" s="22">
        <v>2</v>
      </c>
      <c r="F1316" s="144">
        <v>83878</v>
      </c>
      <c r="G1316" s="144" t="s">
        <v>3704</v>
      </c>
      <c r="H1316" s="144" t="s">
        <v>3704</v>
      </c>
      <c r="I1316" s="144" t="s">
        <v>5321</v>
      </c>
      <c r="J1316" s="144" t="s">
        <v>5314</v>
      </c>
      <c r="K1316" s="144">
        <f t="shared" si="1480"/>
        <v>0.5</v>
      </c>
      <c r="L1316" s="157">
        <v>1</v>
      </c>
      <c r="M1316" s="171"/>
      <c r="N1316" s="171">
        <v>0.5</v>
      </c>
      <c r="O1316" s="171">
        <v>0.3</v>
      </c>
      <c r="P1316" s="171"/>
      <c r="Q1316" s="171"/>
      <c r="R1316" s="171">
        <v>0.2</v>
      </c>
      <c r="S1316" s="171"/>
      <c r="T1316" s="171"/>
      <c r="U1316" s="171"/>
      <c r="V1316" s="171"/>
      <c r="W1316" s="22">
        <v>2</v>
      </c>
      <c r="X1316" s="29">
        <v>0.655</v>
      </c>
      <c r="Y1316" s="29">
        <v>1.31</v>
      </c>
      <c r="Z1316" s="36">
        <v>1.94</v>
      </c>
      <c r="AA1316" s="36">
        <f t="shared" si="1481"/>
        <v>2</v>
      </c>
      <c r="AB1316" s="29"/>
      <c r="AC1316" s="29" t="e">
        <f t="shared" si="1482"/>
        <v>#REF!</v>
      </c>
      <c r="AD1316" s="29" t="e">
        <f t="shared" si="1483"/>
        <v>#REF!</v>
      </c>
      <c r="AE1316" s="172" t="e">
        <f t="shared" si="1484"/>
        <v>#REF!</v>
      </c>
      <c r="AF1316" s="28"/>
      <c r="AG1316" s="24">
        <v>0.5</v>
      </c>
      <c r="AH1316" s="173">
        <f t="shared" si="1485"/>
        <v>1</v>
      </c>
      <c r="AI1316" s="173"/>
      <c r="AJ1316" s="173">
        <f t="shared" si="1486"/>
        <v>-0.5</v>
      </c>
      <c r="AK1316" s="134">
        <f t="shared" si="1487"/>
        <v>0.5</v>
      </c>
      <c r="AL1316" s="174">
        <f t="shared" ref="AL1316:AU1316" si="1519">M1316</f>
        <v>0</v>
      </c>
      <c r="AM1316" s="174">
        <f t="shared" si="1519"/>
        <v>0.5</v>
      </c>
      <c r="AN1316" s="174">
        <f t="shared" si="1519"/>
        <v>0.3</v>
      </c>
      <c r="AO1316" s="174">
        <f t="shared" si="1519"/>
        <v>0</v>
      </c>
      <c r="AP1316" s="174">
        <f t="shared" si="1519"/>
        <v>0</v>
      </c>
      <c r="AQ1316" s="174">
        <f t="shared" si="1519"/>
        <v>0.2</v>
      </c>
      <c r="AR1316" s="174">
        <f t="shared" si="1519"/>
        <v>0</v>
      </c>
      <c r="AS1316" s="174">
        <f t="shared" si="1519"/>
        <v>0</v>
      </c>
      <c r="AT1316" s="174">
        <f t="shared" si="1519"/>
        <v>0</v>
      </c>
      <c r="AU1316" s="174">
        <f t="shared" si="1519"/>
        <v>0</v>
      </c>
      <c r="AV1316" s="175">
        <f t="shared" si="1489"/>
        <v>1</v>
      </c>
      <c r="AW1316" s="176" t="e">
        <f>#REF!/1000</f>
        <v>#REF!</v>
      </c>
      <c r="AX1316" s="176" t="e">
        <f>#REF!/1000</f>
        <v>#REF!</v>
      </c>
      <c r="AY1316" s="176" t="e">
        <f>#REF!/1000</f>
        <v>#REF!</v>
      </c>
      <c r="AZ1316" s="176" t="e">
        <f>#REF!/1000</f>
        <v>#REF!</v>
      </c>
      <c r="BA1316" s="176" t="e">
        <f>#REF!/1000</f>
        <v>#REF!</v>
      </c>
      <c r="BB1316" s="176" t="e">
        <f>#REF!/1000</f>
        <v>#REF!</v>
      </c>
      <c r="BC1316" s="176" t="e">
        <f>#REF!/1000</f>
        <v>#REF!</v>
      </c>
      <c r="BD1316" s="176" t="e">
        <f>#REF!/1000</f>
        <v>#REF!</v>
      </c>
      <c r="BE1316" s="177" t="e">
        <f>#REF!/1000</f>
        <v>#REF!</v>
      </c>
      <c r="BF1316" s="177" t="e">
        <f>#REF!/1000</f>
        <v>#REF!</v>
      </c>
      <c r="BG1316" s="178" t="e">
        <f t="shared" si="1490"/>
        <v>#REF!</v>
      </c>
    </row>
    <row r="1317" ht="16" customHeight="1" spans="1:59">
      <c r="A1317" s="22">
        <v>1311</v>
      </c>
      <c r="B1317" s="39" t="s">
        <v>7207</v>
      </c>
      <c r="C1317" s="68" t="s">
        <v>7208</v>
      </c>
      <c r="D1317" s="22">
        <v>191</v>
      </c>
      <c r="E1317" s="22">
        <v>1</v>
      </c>
      <c r="F1317" s="144">
        <v>2605131254</v>
      </c>
      <c r="G1317" s="144" t="s">
        <v>5330</v>
      </c>
      <c r="H1317" s="144" t="s">
        <v>3696</v>
      </c>
      <c r="I1317" s="144" t="s">
        <v>5326</v>
      </c>
      <c r="J1317" s="144" t="s">
        <v>5327</v>
      </c>
      <c r="K1317" s="144">
        <f t="shared" si="1480"/>
        <v>135</v>
      </c>
      <c r="L1317" s="157">
        <v>135</v>
      </c>
      <c r="M1317" s="171">
        <v>0.00967741935483871</v>
      </c>
      <c r="N1317" s="171">
        <v>0.0145161290322581</v>
      </c>
      <c r="O1317" s="171"/>
      <c r="P1317" s="171">
        <v>0.0129032258064516</v>
      </c>
      <c r="Q1317" s="171">
        <v>0.0346774193548387</v>
      </c>
      <c r="R1317" s="171">
        <v>0.00564516129032258</v>
      </c>
      <c r="S1317" s="171">
        <v>0.105645161290323</v>
      </c>
      <c r="T1317" s="171">
        <v>0.0741935483870968</v>
      </c>
      <c r="U1317" s="171"/>
      <c r="V1317" s="171">
        <v>0.742741935483871</v>
      </c>
      <c r="W1317" s="22">
        <v>1</v>
      </c>
      <c r="X1317" s="29">
        <v>21759.99</v>
      </c>
      <c r="Y1317" s="29">
        <v>21759.99</v>
      </c>
      <c r="Z1317" s="36">
        <v>11207.92</v>
      </c>
      <c r="AA1317" s="36">
        <f t="shared" si="1481"/>
        <v>1</v>
      </c>
      <c r="AB1317" s="29"/>
      <c r="AC1317" s="29" t="e">
        <f t="shared" si="1482"/>
        <v>#REF!</v>
      </c>
      <c r="AD1317" s="29" t="e">
        <f t="shared" si="1483"/>
        <v>#REF!</v>
      </c>
      <c r="AE1317" s="172" t="e">
        <f t="shared" si="1484"/>
        <v>#REF!</v>
      </c>
      <c r="AF1317" s="28"/>
      <c r="AG1317" s="24">
        <v>180</v>
      </c>
      <c r="AH1317" s="173">
        <f t="shared" si="1485"/>
        <v>0.257258064516129</v>
      </c>
      <c r="AI1317" s="173" t="s">
        <v>5332</v>
      </c>
      <c r="AJ1317" s="173">
        <f t="shared" si="1486"/>
        <v>179.742741935484</v>
      </c>
      <c r="AK1317" s="134">
        <f t="shared" si="1487"/>
        <v>135</v>
      </c>
      <c r="AL1317" s="174">
        <f t="shared" ref="AL1317:AU1317" si="1520">M1317</f>
        <v>0.00967741935483871</v>
      </c>
      <c r="AM1317" s="174">
        <f t="shared" si="1520"/>
        <v>0.0145161290322581</v>
      </c>
      <c r="AN1317" s="174">
        <f t="shared" si="1520"/>
        <v>0</v>
      </c>
      <c r="AO1317" s="174">
        <f t="shared" si="1520"/>
        <v>0.0129032258064516</v>
      </c>
      <c r="AP1317" s="174">
        <f t="shared" si="1520"/>
        <v>0.0346774193548387</v>
      </c>
      <c r="AQ1317" s="174">
        <f t="shared" si="1520"/>
        <v>0.00564516129032258</v>
      </c>
      <c r="AR1317" s="174">
        <f t="shared" si="1520"/>
        <v>0.105645161290323</v>
      </c>
      <c r="AS1317" s="174">
        <f t="shared" si="1520"/>
        <v>0.0741935483870968</v>
      </c>
      <c r="AT1317" s="174">
        <f t="shared" si="1520"/>
        <v>0</v>
      </c>
      <c r="AU1317" s="174">
        <f t="shared" si="1520"/>
        <v>0.742741935483871</v>
      </c>
      <c r="AV1317" s="175">
        <f t="shared" si="1489"/>
        <v>1</v>
      </c>
      <c r="AW1317" s="176" t="e">
        <f>#REF!/1000</f>
        <v>#REF!</v>
      </c>
      <c r="AX1317" s="176" t="e">
        <f>#REF!/1000</f>
        <v>#REF!</v>
      </c>
      <c r="AY1317" s="176" t="e">
        <f>#REF!/1000</f>
        <v>#REF!</v>
      </c>
      <c r="AZ1317" s="176" t="e">
        <f>#REF!/1000</f>
        <v>#REF!</v>
      </c>
      <c r="BA1317" s="176" t="e">
        <f>#REF!/1000</f>
        <v>#REF!</v>
      </c>
      <c r="BB1317" s="176" t="e">
        <f>#REF!/1000</f>
        <v>#REF!</v>
      </c>
      <c r="BC1317" s="176" t="e">
        <f>#REF!/1000</f>
        <v>#REF!</v>
      </c>
      <c r="BD1317" s="176" t="e">
        <f>#REF!/1000</f>
        <v>#REF!</v>
      </c>
      <c r="BE1317" s="177" t="e">
        <f>#REF!/1000</f>
        <v>#REF!</v>
      </c>
      <c r="BF1317" s="177" t="e">
        <f>#REF!/1000</f>
        <v>#REF!</v>
      </c>
      <c r="BG1317" s="178" t="e">
        <f t="shared" si="1490"/>
        <v>#REF!</v>
      </c>
    </row>
    <row r="1318" ht="16" customHeight="1" spans="1:59">
      <c r="A1318" s="22">
        <v>1312</v>
      </c>
      <c r="B1318" s="39" t="s">
        <v>7209</v>
      </c>
      <c r="C1318" s="68" t="s">
        <v>7210</v>
      </c>
      <c r="D1318" s="22">
        <v>191</v>
      </c>
      <c r="E1318" s="22">
        <v>2</v>
      </c>
      <c r="F1318" s="144">
        <v>2605133373</v>
      </c>
      <c r="G1318" s="144" t="s">
        <v>5330</v>
      </c>
      <c r="H1318" s="144" t="s">
        <v>3696</v>
      </c>
      <c r="I1318" s="144" t="s">
        <v>5331</v>
      </c>
      <c r="J1318" s="144" t="s">
        <v>5327</v>
      </c>
      <c r="K1318" s="144">
        <f t="shared" si="1480"/>
        <v>77</v>
      </c>
      <c r="L1318" s="157">
        <v>154</v>
      </c>
      <c r="M1318" s="171"/>
      <c r="N1318" s="171"/>
      <c r="O1318" s="171">
        <v>0.25</v>
      </c>
      <c r="P1318" s="171">
        <v>0.03</v>
      </c>
      <c r="Q1318" s="171">
        <v>0.07</v>
      </c>
      <c r="R1318" s="171"/>
      <c r="S1318" s="171">
        <v>0.5</v>
      </c>
      <c r="T1318" s="171">
        <v>0.15</v>
      </c>
      <c r="U1318" s="171"/>
      <c r="V1318" s="171"/>
      <c r="W1318" s="22">
        <v>2</v>
      </c>
      <c r="X1318" s="29">
        <v>20005</v>
      </c>
      <c r="Y1318" s="29">
        <v>40010</v>
      </c>
      <c r="Z1318" s="36">
        <v>21441.24</v>
      </c>
      <c r="AA1318" s="36">
        <f t="shared" si="1481"/>
        <v>2</v>
      </c>
      <c r="AB1318" s="29"/>
      <c r="AC1318" s="29" t="e">
        <f t="shared" si="1482"/>
        <v>#REF!</v>
      </c>
      <c r="AD1318" s="29" t="e">
        <f t="shared" si="1483"/>
        <v>#REF!</v>
      </c>
      <c r="AE1318" s="172" t="e">
        <f t="shared" si="1484"/>
        <v>#REF!</v>
      </c>
      <c r="AF1318" s="28"/>
      <c r="AG1318" s="24">
        <v>154</v>
      </c>
      <c r="AH1318" s="173">
        <f t="shared" si="1485"/>
        <v>1</v>
      </c>
      <c r="AI1318" s="173">
        <v>154</v>
      </c>
      <c r="AJ1318" s="173">
        <f t="shared" si="1486"/>
        <v>153</v>
      </c>
      <c r="AK1318" s="134">
        <f t="shared" si="1487"/>
        <v>77</v>
      </c>
      <c r="AL1318" s="174">
        <f t="shared" ref="AL1318:AU1318" si="1521">M1318</f>
        <v>0</v>
      </c>
      <c r="AM1318" s="174">
        <f t="shared" si="1521"/>
        <v>0</v>
      </c>
      <c r="AN1318" s="174">
        <f t="shared" si="1521"/>
        <v>0.25</v>
      </c>
      <c r="AO1318" s="174">
        <f t="shared" si="1521"/>
        <v>0.03</v>
      </c>
      <c r="AP1318" s="174">
        <f t="shared" si="1521"/>
        <v>0.07</v>
      </c>
      <c r="AQ1318" s="174">
        <f t="shared" si="1521"/>
        <v>0</v>
      </c>
      <c r="AR1318" s="174">
        <f t="shared" si="1521"/>
        <v>0.5</v>
      </c>
      <c r="AS1318" s="174">
        <f t="shared" si="1521"/>
        <v>0.15</v>
      </c>
      <c r="AT1318" s="174">
        <f t="shared" si="1521"/>
        <v>0</v>
      </c>
      <c r="AU1318" s="174">
        <f t="shared" si="1521"/>
        <v>0</v>
      </c>
      <c r="AV1318" s="175">
        <f t="shared" si="1489"/>
        <v>1</v>
      </c>
      <c r="AW1318" s="176" t="e">
        <f>#REF!/1000</f>
        <v>#REF!</v>
      </c>
      <c r="AX1318" s="176" t="e">
        <f>#REF!/1000</f>
        <v>#REF!</v>
      </c>
      <c r="AY1318" s="176" t="e">
        <f>#REF!/1000</f>
        <v>#REF!</v>
      </c>
      <c r="AZ1318" s="176" t="e">
        <f>#REF!/1000</f>
        <v>#REF!</v>
      </c>
      <c r="BA1318" s="176" t="e">
        <f>#REF!/1000</f>
        <v>#REF!</v>
      </c>
      <c r="BB1318" s="176" t="e">
        <f>#REF!/1000</f>
        <v>#REF!</v>
      </c>
      <c r="BC1318" s="176" t="e">
        <f>#REF!/1000</f>
        <v>#REF!</v>
      </c>
      <c r="BD1318" s="176" t="e">
        <f>#REF!/1000</f>
        <v>#REF!</v>
      </c>
      <c r="BE1318" s="177" t="e">
        <f>#REF!/1000</f>
        <v>#REF!</v>
      </c>
      <c r="BF1318" s="177" t="e">
        <f>#REF!/1000</f>
        <v>#REF!</v>
      </c>
      <c r="BG1318" s="178" t="e">
        <f t="shared" si="1490"/>
        <v>#REF!</v>
      </c>
    </row>
    <row r="1319" ht="16" customHeight="1" spans="1:59">
      <c r="A1319" s="22">
        <v>1313</v>
      </c>
      <c r="B1319" s="39" t="s">
        <v>7211</v>
      </c>
      <c r="C1319" s="68" t="s">
        <v>7212</v>
      </c>
      <c r="D1319" s="22">
        <v>191</v>
      </c>
      <c r="E1319" s="22">
        <v>2</v>
      </c>
      <c r="F1319" s="144">
        <v>2605133392</v>
      </c>
      <c r="G1319" s="144" t="s">
        <v>5330</v>
      </c>
      <c r="H1319" s="144" t="s">
        <v>3696</v>
      </c>
      <c r="I1319" s="144" t="s">
        <v>5331</v>
      </c>
      <c r="J1319" s="144" t="s">
        <v>5327</v>
      </c>
      <c r="K1319" s="144">
        <f t="shared" si="1480"/>
        <v>10</v>
      </c>
      <c r="L1319" s="157">
        <v>20</v>
      </c>
      <c r="M1319" s="171"/>
      <c r="N1319" s="171">
        <v>0.1</v>
      </c>
      <c r="O1319" s="171">
        <v>0.55</v>
      </c>
      <c r="P1319" s="171"/>
      <c r="Q1319" s="171"/>
      <c r="R1319" s="171">
        <v>0.05</v>
      </c>
      <c r="S1319" s="171">
        <v>0.2</v>
      </c>
      <c r="T1319" s="171">
        <v>0.1</v>
      </c>
      <c r="U1319" s="171"/>
      <c r="V1319" s="171"/>
      <c r="W1319" s="22">
        <v>2</v>
      </c>
      <c r="X1319" s="29">
        <v>19960</v>
      </c>
      <c r="Y1319" s="29">
        <v>39920</v>
      </c>
      <c r="Z1319" s="36">
        <v>21441.24</v>
      </c>
      <c r="AA1319" s="36">
        <f t="shared" si="1481"/>
        <v>2</v>
      </c>
      <c r="AB1319" s="29"/>
      <c r="AC1319" s="29" t="e">
        <f t="shared" si="1482"/>
        <v>#REF!</v>
      </c>
      <c r="AD1319" s="29" t="e">
        <f t="shared" si="1483"/>
        <v>#REF!</v>
      </c>
      <c r="AE1319" s="172" t="e">
        <f t="shared" si="1484"/>
        <v>#REF!</v>
      </c>
      <c r="AF1319" s="28"/>
      <c r="AG1319" s="24">
        <v>20</v>
      </c>
      <c r="AH1319" s="173">
        <f t="shared" si="1485"/>
        <v>1</v>
      </c>
      <c r="AI1319" s="173">
        <v>20</v>
      </c>
      <c r="AJ1319" s="173">
        <f t="shared" si="1486"/>
        <v>19</v>
      </c>
      <c r="AK1319" s="134">
        <f t="shared" si="1487"/>
        <v>10</v>
      </c>
      <c r="AL1319" s="174">
        <f t="shared" ref="AL1319:AU1319" si="1522">M1319</f>
        <v>0</v>
      </c>
      <c r="AM1319" s="174">
        <f t="shared" si="1522"/>
        <v>0.1</v>
      </c>
      <c r="AN1319" s="174">
        <f t="shared" si="1522"/>
        <v>0.55</v>
      </c>
      <c r="AO1319" s="174">
        <f t="shared" si="1522"/>
        <v>0</v>
      </c>
      <c r="AP1319" s="174">
        <f t="shared" si="1522"/>
        <v>0</v>
      </c>
      <c r="AQ1319" s="174">
        <f t="shared" si="1522"/>
        <v>0.05</v>
      </c>
      <c r="AR1319" s="174">
        <f t="shared" si="1522"/>
        <v>0.2</v>
      </c>
      <c r="AS1319" s="174">
        <f t="shared" si="1522"/>
        <v>0.1</v>
      </c>
      <c r="AT1319" s="174">
        <f t="shared" si="1522"/>
        <v>0</v>
      </c>
      <c r="AU1319" s="174">
        <f t="shared" si="1522"/>
        <v>0</v>
      </c>
      <c r="AV1319" s="175">
        <f t="shared" si="1489"/>
        <v>1</v>
      </c>
      <c r="AW1319" s="176" t="e">
        <f>#REF!/1000</f>
        <v>#REF!</v>
      </c>
      <c r="AX1319" s="176" t="e">
        <f>#REF!/1000</f>
        <v>#REF!</v>
      </c>
      <c r="AY1319" s="176" t="e">
        <f>#REF!/1000</f>
        <v>#REF!</v>
      </c>
      <c r="AZ1319" s="176" t="e">
        <f>#REF!/1000</f>
        <v>#REF!</v>
      </c>
      <c r="BA1319" s="176" t="e">
        <f>#REF!/1000</f>
        <v>#REF!</v>
      </c>
      <c r="BB1319" s="176" t="e">
        <f>#REF!/1000</f>
        <v>#REF!</v>
      </c>
      <c r="BC1319" s="176" t="e">
        <f>#REF!/1000</f>
        <v>#REF!</v>
      </c>
      <c r="BD1319" s="176" t="e">
        <f>#REF!/1000</f>
        <v>#REF!</v>
      </c>
      <c r="BE1319" s="177" t="e">
        <f>#REF!/1000</f>
        <v>#REF!</v>
      </c>
      <c r="BF1319" s="177" t="e">
        <f>#REF!/1000</f>
        <v>#REF!</v>
      </c>
      <c r="BG1319" s="178" t="e">
        <f t="shared" si="1490"/>
        <v>#REF!</v>
      </c>
    </row>
    <row r="1320" ht="16" customHeight="1" spans="1:59">
      <c r="A1320" s="22">
        <v>1314</v>
      </c>
      <c r="B1320" s="39" t="s">
        <v>7213</v>
      </c>
      <c r="C1320" s="68" t="s">
        <v>7214</v>
      </c>
      <c r="D1320" s="22">
        <v>191</v>
      </c>
      <c r="E1320" s="22">
        <v>1</v>
      </c>
      <c r="F1320" s="144">
        <v>2605130521</v>
      </c>
      <c r="G1320" s="144" t="s">
        <v>5330</v>
      </c>
      <c r="H1320" s="144" t="s">
        <v>3696</v>
      </c>
      <c r="I1320" s="144" t="s">
        <v>5331</v>
      </c>
      <c r="J1320" s="144" t="s">
        <v>5327</v>
      </c>
      <c r="K1320" s="144">
        <f t="shared" si="1480"/>
        <v>15</v>
      </c>
      <c r="L1320" s="157">
        <v>15</v>
      </c>
      <c r="M1320" s="171"/>
      <c r="N1320" s="171">
        <v>0.1</v>
      </c>
      <c r="O1320" s="171">
        <v>0.55</v>
      </c>
      <c r="P1320" s="171"/>
      <c r="Q1320" s="171"/>
      <c r="R1320" s="171">
        <v>0.05</v>
      </c>
      <c r="S1320" s="171">
        <v>0.2</v>
      </c>
      <c r="T1320" s="171">
        <v>0.1</v>
      </c>
      <c r="U1320" s="171"/>
      <c r="V1320" s="171"/>
      <c r="W1320" s="22">
        <v>1</v>
      </c>
      <c r="X1320" s="29">
        <v>17550</v>
      </c>
      <c r="Y1320" s="29">
        <v>17550</v>
      </c>
      <c r="Z1320" s="36">
        <v>10038.4</v>
      </c>
      <c r="AA1320" s="36">
        <f t="shared" si="1481"/>
        <v>1</v>
      </c>
      <c r="AB1320" s="29"/>
      <c r="AC1320" s="29" t="e">
        <f t="shared" si="1482"/>
        <v>#REF!</v>
      </c>
      <c r="AD1320" s="29" t="e">
        <f t="shared" si="1483"/>
        <v>#REF!</v>
      </c>
      <c r="AE1320" s="172" t="e">
        <f t="shared" si="1484"/>
        <v>#REF!</v>
      </c>
      <c r="AF1320" s="28"/>
      <c r="AG1320" s="24">
        <v>15</v>
      </c>
      <c r="AH1320" s="173">
        <f t="shared" si="1485"/>
        <v>1</v>
      </c>
      <c r="AI1320" s="173">
        <v>15</v>
      </c>
      <c r="AJ1320" s="173">
        <f t="shared" si="1486"/>
        <v>14</v>
      </c>
      <c r="AK1320" s="134">
        <f t="shared" si="1487"/>
        <v>15</v>
      </c>
      <c r="AL1320" s="174">
        <f t="shared" ref="AL1320:AU1320" si="1523">M1320</f>
        <v>0</v>
      </c>
      <c r="AM1320" s="174">
        <f t="shared" si="1523"/>
        <v>0.1</v>
      </c>
      <c r="AN1320" s="174">
        <f t="shared" si="1523"/>
        <v>0.55</v>
      </c>
      <c r="AO1320" s="174">
        <f t="shared" si="1523"/>
        <v>0</v>
      </c>
      <c r="AP1320" s="174">
        <f t="shared" si="1523"/>
        <v>0</v>
      </c>
      <c r="AQ1320" s="174">
        <f t="shared" si="1523"/>
        <v>0.05</v>
      </c>
      <c r="AR1320" s="174">
        <f t="shared" si="1523"/>
        <v>0.2</v>
      </c>
      <c r="AS1320" s="174">
        <f t="shared" si="1523"/>
        <v>0.1</v>
      </c>
      <c r="AT1320" s="174">
        <f t="shared" si="1523"/>
        <v>0</v>
      </c>
      <c r="AU1320" s="174">
        <f t="shared" si="1523"/>
        <v>0</v>
      </c>
      <c r="AV1320" s="175">
        <f t="shared" si="1489"/>
        <v>1</v>
      </c>
      <c r="AW1320" s="176" t="e">
        <f>#REF!/1000</f>
        <v>#REF!</v>
      </c>
      <c r="AX1320" s="176" t="e">
        <f>#REF!/1000</f>
        <v>#REF!</v>
      </c>
      <c r="AY1320" s="176" t="e">
        <f>#REF!/1000</f>
        <v>#REF!</v>
      </c>
      <c r="AZ1320" s="176" t="e">
        <f>#REF!/1000</f>
        <v>#REF!</v>
      </c>
      <c r="BA1320" s="176" t="e">
        <f>#REF!/1000</f>
        <v>#REF!</v>
      </c>
      <c r="BB1320" s="176" t="e">
        <f>#REF!/1000</f>
        <v>#REF!</v>
      </c>
      <c r="BC1320" s="176" t="e">
        <f>#REF!/1000</f>
        <v>#REF!</v>
      </c>
      <c r="BD1320" s="176" t="e">
        <f>#REF!/1000</f>
        <v>#REF!</v>
      </c>
      <c r="BE1320" s="177" t="e">
        <f>#REF!/1000</f>
        <v>#REF!</v>
      </c>
      <c r="BF1320" s="177" t="e">
        <f>#REF!/1000</f>
        <v>#REF!</v>
      </c>
      <c r="BG1320" s="178" t="e">
        <f t="shared" si="1490"/>
        <v>#REF!</v>
      </c>
    </row>
    <row r="1321" ht="16" customHeight="1" spans="1:59">
      <c r="A1321" s="179">
        <v>1315</v>
      </c>
      <c r="B1321" s="180" t="s">
        <v>7215</v>
      </c>
      <c r="C1321" s="181" t="s">
        <v>7216</v>
      </c>
      <c r="D1321" s="179">
        <v>191</v>
      </c>
      <c r="E1321" s="179">
        <v>1</v>
      </c>
      <c r="F1321" s="182">
        <v>2605130782</v>
      </c>
      <c r="G1321" s="182" t="s">
        <v>5330</v>
      </c>
      <c r="H1321" s="182" t="s">
        <v>3696</v>
      </c>
      <c r="I1321" s="182" t="s">
        <v>5331</v>
      </c>
      <c r="J1321" s="182" t="s">
        <v>5327</v>
      </c>
      <c r="K1321" s="182">
        <f t="shared" si="1480"/>
        <v>15</v>
      </c>
      <c r="L1321" s="183">
        <v>15</v>
      </c>
      <c r="M1321" s="184"/>
      <c r="N1321" s="184"/>
      <c r="O1321" s="184"/>
      <c r="P1321" s="184"/>
      <c r="Q1321" s="184">
        <v>1</v>
      </c>
      <c r="R1321" s="184"/>
      <c r="S1321" s="184"/>
      <c r="T1321" s="184"/>
      <c r="U1321" s="184"/>
      <c r="V1321" s="184"/>
      <c r="W1321" s="179">
        <v>1</v>
      </c>
      <c r="X1321" s="185">
        <v>12600</v>
      </c>
      <c r="Y1321" s="185">
        <v>12600</v>
      </c>
      <c r="Z1321" s="186">
        <v>8576.5</v>
      </c>
      <c r="AA1321" s="186">
        <f t="shared" si="1481"/>
        <v>1</v>
      </c>
      <c r="AB1321" s="29"/>
      <c r="AC1321" s="185" t="e">
        <f t="shared" si="1482"/>
        <v>#REF!</v>
      </c>
      <c r="AD1321" s="185" t="e">
        <f t="shared" si="1483"/>
        <v>#REF!</v>
      </c>
      <c r="AE1321" s="187" t="e">
        <f t="shared" si="1484"/>
        <v>#REF!</v>
      </c>
      <c r="AF1321" s="188" t="s">
        <v>7217</v>
      </c>
      <c r="AG1321" s="189">
        <v>15</v>
      </c>
      <c r="AH1321" s="190">
        <f t="shared" si="1485"/>
        <v>1</v>
      </c>
      <c r="AI1321" s="190">
        <v>15</v>
      </c>
      <c r="AJ1321" s="190">
        <f t="shared" si="1486"/>
        <v>14</v>
      </c>
      <c r="AK1321" s="191">
        <f t="shared" si="1487"/>
        <v>15</v>
      </c>
      <c r="AL1321" s="196">
        <f t="shared" ref="AL1321:AU1321" si="1524">M1321</f>
        <v>0</v>
      </c>
      <c r="AM1321" s="196">
        <f t="shared" si="1524"/>
        <v>0</v>
      </c>
      <c r="AN1321" s="196">
        <f t="shared" si="1524"/>
        <v>0</v>
      </c>
      <c r="AO1321" s="196">
        <f t="shared" si="1524"/>
        <v>0</v>
      </c>
      <c r="AP1321" s="196">
        <f t="shared" si="1524"/>
        <v>1</v>
      </c>
      <c r="AQ1321" s="196">
        <f t="shared" si="1524"/>
        <v>0</v>
      </c>
      <c r="AR1321" s="196">
        <f t="shared" si="1524"/>
        <v>0</v>
      </c>
      <c r="AS1321" s="196">
        <f t="shared" si="1524"/>
        <v>0</v>
      </c>
      <c r="AT1321" s="196">
        <f t="shared" si="1524"/>
        <v>0</v>
      </c>
      <c r="AU1321" s="196">
        <f t="shared" si="1524"/>
        <v>0</v>
      </c>
      <c r="AV1321" s="192">
        <f t="shared" si="1489"/>
        <v>1</v>
      </c>
      <c r="AW1321" s="193" t="e">
        <f>#REF!/1000</f>
        <v>#REF!</v>
      </c>
      <c r="AX1321" s="193" t="e">
        <f>#REF!/1000</f>
        <v>#REF!</v>
      </c>
      <c r="AY1321" s="193" t="e">
        <f>#REF!/1000</f>
        <v>#REF!</v>
      </c>
      <c r="AZ1321" s="193" t="e">
        <f>#REF!/1000</f>
        <v>#REF!</v>
      </c>
      <c r="BA1321" s="193" t="e">
        <f>#REF!/1000</f>
        <v>#REF!</v>
      </c>
      <c r="BB1321" s="193" t="e">
        <f>#REF!/1000</f>
        <v>#REF!</v>
      </c>
      <c r="BC1321" s="193" t="e">
        <f>#REF!/1000</f>
        <v>#REF!</v>
      </c>
      <c r="BD1321" s="193" t="e">
        <f>#REF!/1000</f>
        <v>#REF!</v>
      </c>
      <c r="BE1321" s="194" t="e">
        <f>#REF!/1000</f>
        <v>#REF!</v>
      </c>
      <c r="BF1321" s="194" t="e">
        <f>#REF!/1000</f>
        <v>#REF!</v>
      </c>
      <c r="BG1321" s="195" t="e">
        <f t="shared" si="1490"/>
        <v>#REF!</v>
      </c>
    </row>
    <row r="1322" ht="16" customHeight="1" spans="1:59">
      <c r="A1322" s="179">
        <v>1316</v>
      </c>
      <c r="B1322" s="180" t="s">
        <v>7218</v>
      </c>
      <c r="C1322" s="181" t="s">
        <v>7219</v>
      </c>
      <c r="D1322" s="179">
        <v>191</v>
      </c>
      <c r="E1322" s="179">
        <v>1</v>
      </c>
      <c r="F1322" s="182">
        <v>2605132089</v>
      </c>
      <c r="G1322" s="182" t="s">
        <v>5330</v>
      </c>
      <c r="H1322" s="182" t="s">
        <v>3696</v>
      </c>
      <c r="I1322" s="182" t="s">
        <v>5331</v>
      </c>
      <c r="J1322" s="182" t="s">
        <v>5327</v>
      </c>
      <c r="K1322" s="182">
        <f t="shared" si="1480"/>
        <v>15</v>
      </c>
      <c r="L1322" s="183">
        <v>15</v>
      </c>
      <c r="M1322" s="184"/>
      <c r="N1322" s="184"/>
      <c r="O1322" s="184"/>
      <c r="P1322" s="184"/>
      <c r="Q1322" s="184">
        <v>1</v>
      </c>
      <c r="R1322" s="184"/>
      <c r="S1322" s="184"/>
      <c r="T1322" s="184"/>
      <c r="U1322" s="184"/>
      <c r="V1322" s="184"/>
      <c r="W1322" s="179">
        <v>1</v>
      </c>
      <c r="X1322" s="185">
        <v>10080</v>
      </c>
      <c r="Y1322" s="185">
        <v>10080</v>
      </c>
      <c r="Z1322" s="186">
        <v>7796.81</v>
      </c>
      <c r="AA1322" s="186">
        <f t="shared" si="1481"/>
        <v>1</v>
      </c>
      <c r="AB1322" s="29"/>
      <c r="AC1322" s="185" t="e">
        <f t="shared" si="1482"/>
        <v>#REF!</v>
      </c>
      <c r="AD1322" s="185" t="e">
        <f t="shared" si="1483"/>
        <v>#REF!</v>
      </c>
      <c r="AE1322" s="187" t="e">
        <f t="shared" si="1484"/>
        <v>#REF!</v>
      </c>
      <c r="AF1322" s="188" t="s">
        <v>7217</v>
      </c>
      <c r="AG1322" s="189">
        <v>10</v>
      </c>
      <c r="AH1322" s="190">
        <f t="shared" si="1485"/>
        <v>1</v>
      </c>
      <c r="AI1322" s="190">
        <v>10</v>
      </c>
      <c r="AJ1322" s="190">
        <f t="shared" si="1486"/>
        <v>9</v>
      </c>
      <c r="AK1322" s="191">
        <f t="shared" si="1487"/>
        <v>15</v>
      </c>
      <c r="AL1322" s="196">
        <f t="shared" ref="AL1322:AU1322" si="1525">M1322</f>
        <v>0</v>
      </c>
      <c r="AM1322" s="196">
        <f t="shared" si="1525"/>
        <v>0</v>
      </c>
      <c r="AN1322" s="196">
        <f t="shared" si="1525"/>
        <v>0</v>
      </c>
      <c r="AO1322" s="196">
        <f t="shared" si="1525"/>
        <v>0</v>
      </c>
      <c r="AP1322" s="196">
        <f t="shared" si="1525"/>
        <v>1</v>
      </c>
      <c r="AQ1322" s="196">
        <f t="shared" si="1525"/>
        <v>0</v>
      </c>
      <c r="AR1322" s="196">
        <f t="shared" si="1525"/>
        <v>0</v>
      </c>
      <c r="AS1322" s="196">
        <f t="shared" si="1525"/>
        <v>0</v>
      </c>
      <c r="AT1322" s="196">
        <f t="shared" si="1525"/>
        <v>0</v>
      </c>
      <c r="AU1322" s="196">
        <f t="shared" si="1525"/>
        <v>0</v>
      </c>
      <c r="AV1322" s="192">
        <f t="shared" si="1489"/>
        <v>1</v>
      </c>
      <c r="AW1322" s="193" t="e">
        <f>#REF!/1000</f>
        <v>#REF!</v>
      </c>
      <c r="AX1322" s="193" t="e">
        <f>#REF!/1000</f>
        <v>#REF!</v>
      </c>
      <c r="AY1322" s="193" t="e">
        <f>#REF!/1000</f>
        <v>#REF!</v>
      </c>
      <c r="AZ1322" s="193" t="e">
        <f>#REF!/1000</f>
        <v>#REF!</v>
      </c>
      <c r="BA1322" s="193" t="e">
        <f>#REF!/1000</f>
        <v>#REF!</v>
      </c>
      <c r="BB1322" s="193" t="e">
        <f>#REF!/1000</f>
        <v>#REF!</v>
      </c>
      <c r="BC1322" s="193" t="e">
        <f>#REF!/1000</f>
        <v>#REF!</v>
      </c>
      <c r="BD1322" s="193" t="e">
        <f>#REF!/1000</f>
        <v>#REF!</v>
      </c>
      <c r="BE1322" s="194" t="e">
        <f>#REF!/1000</f>
        <v>#REF!</v>
      </c>
      <c r="BF1322" s="194" t="e">
        <f>#REF!/1000</f>
        <v>#REF!</v>
      </c>
      <c r="BG1322" s="195" t="e">
        <f t="shared" si="1490"/>
        <v>#REF!</v>
      </c>
    </row>
    <row r="1323" ht="16" customHeight="1" spans="1:59">
      <c r="A1323" s="22">
        <v>1317</v>
      </c>
      <c r="B1323" s="39" t="s">
        <v>7220</v>
      </c>
      <c r="C1323" s="68" t="s">
        <v>7221</v>
      </c>
      <c r="D1323" s="22">
        <v>195</v>
      </c>
      <c r="E1323" s="22">
        <v>2</v>
      </c>
      <c r="F1323" s="144">
        <v>2605131614</v>
      </c>
      <c r="G1323" s="144" t="s">
        <v>5330</v>
      </c>
      <c r="H1323" s="144" t="s">
        <v>3696</v>
      </c>
      <c r="I1323" s="144" t="s">
        <v>5331</v>
      </c>
      <c r="J1323" s="144" t="s">
        <v>5327</v>
      </c>
      <c r="K1323" s="144">
        <f t="shared" si="1480"/>
        <v>1.75</v>
      </c>
      <c r="L1323" s="157">
        <v>3.5</v>
      </c>
      <c r="M1323" s="171">
        <v>0.5</v>
      </c>
      <c r="N1323" s="171">
        <v>0.05</v>
      </c>
      <c r="O1323" s="171"/>
      <c r="P1323" s="171">
        <v>0.22</v>
      </c>
      <c r="Q1323" s="171"/>
      <c r="R1323" s="171"/>
      <c r="S1323" s="171">
        <v>0.1</v>
      </c>
      <c r="T1323" s="171">
        <v>0.13</v>
      </c>
      <c r="U1323" s="171"/>
      <c r="V1323" s="171"/>
      <c r="W1323" s="22">
        <v>2</v>
      </c>
      <c r="X1323" s="29">
        <v>4515</v>
      </c>
      <c r="Y1323" s="29">
        <v>9030</v>
      </c>
      <c r="Z1323" s="36">
        <v>4580.62</v>
      </c>
      <c r="AA1323" s="36">
        <f t="shared" si="1481"/>
        <v>2</v>
      </c>
      <c r="AB1323" s="29"/>
      <c r="AC1323" s="29" t="e">
        <f t="shared" si="1482"/>
        <v>#REF!</v>
      </c>
      <c r="AD1323" s="29" t="e">
        <f t="shared" si="1483"/>
        <v>#REF!</v>
      </c>
      <c r="AE1323" s="172" t="e">
        <f t="shared" si="1484"/>
        <v>#REF!</v>
      </c>
      <c r="AF1323" s="28"/>
      <c r="AG1323" s="24">
        <v>25</v>
      </c>
      <c r="AH1323" s="173">
        <f t="shared" si="1485"/>
        <v>1</v>
      </c>
      <c r="AI1323" s="173">
        <v>25</v>
      </c>
      <c r="AJ1323" s="173">
        <f t="shared" si="1486"/>
        <v>24</v>
      </c>
      <c r="AK1323" s="134">
        <f t="shared" si="1487"/>
        <v>1.75</v>
      </c>
      <c r="AL1323" s="174">
        <f t="shared" ref="AL1323:AU1323" si="1526">M1323</f>
        <v>0.5</v>
      </c>
      <c r="AM1323" s="174">
        <f t="shared" si="1526"/>
        <v>0.05</v>
      </c>
      <c r="AN1323" s="174">
        <f t="shared" si="1526"/>
        <v>0</v>
      </c>
      <c r="AO1323" s="174">
        <f t="shared" si="1526"/>
        <v>0.22</v>
      </c>
      <c r="AP1323" s="174">
        <f t="shared" si="1526"/>
        <v>0</v>
      </c>
      <c r="AQ1323" s="174">
        <f t="shared" si="1526"/>
        <v>0</v>
      </c>
      <c r="AR1323" s="174">
        <f t="shared" si="1526"/>
        <v>0.1</v>
      </c>
      <c r="AS1323" s="174">
        <f t="shared" si="1526"/>
        <v>0.13</v>
      </c>
      <c r="AT1323" s="174">
        <f t="shared" si="1526"/>
        <v>0</v>
      </c>
      <c r="AU1323" s="174">
        <f t="shared" si="1526"/>
        <v>0</v>
      </c>
      <c r="AV1323" s="175">
        <f t="shared" si="1489"/>
        <v>1</v>
      </c>
      <c r="AW1323" s="176" t="e">
        <f>#REF!/1000</f>
        <v>#REF!</v>
      </c>
      <c r="AX1323" s="176" t="e">
        <f>#REF!/1000</f>
        <v>#REF!</v>
      </c>
      <c r="AY1323" s="176" t="e">
        <f>#REF!/1000</f>
        <v>#REF!</v>
      </c>
      <c r="AZ1323" s="176" t="e">
        <f>#REF!/1000</f>
        <v>#REF!</v>
      </c>
      <c r="BA1323" s="176" t="e">
        <f>#REF!/1000</f>
        <v>#REF!</v>
      </c>
      <c r="BB1323" s="176" t="e">
        <f>#REF!/1000</f>
        <v>#REF!</v>
      </c>
      <c r="BC1323" s="176" t="e">
        <f>#REF!/1000</f>
        <v>#REF!</v>
      </c>
      <c r="BD1323" s="176" t="e">
        <f>#REF!/1000</f>
        <v>#REF!</v>
      </c>
      <c r="BE1323" s="177" t="e">
        <f>#REF!/1000</f>
        <v>#REF!</v>
      </c>
      <c r="BF1323" s="177" t="e">
        <f>#REF!/1000</f>
        <v>#REF!</v>
      </c>
      <c r="BG1323" s="178" t="e">
        <f t="shared" si="1490"/>
        <v>#REF!</v>
      </c>
    </row>
    <row r="1324" ht="16" customHeight="1" spans="1:59">
      <c r="A1324" s="22">
        <v>1318</v>
      </c>
      <c r="B1324" s="39" t="s">
        <v>7222</v>
      </c>
      <c r="C1324" s="68" t="s">
        <v>7223</v>
      </c>
      <c r="D1324" s="22">
        <v>195</v>
      </c>
      <c r="E1324" s="22">
        <v>1</v>
      </c>
      <c r="F1324" s="144">
        <v>2605133603</v>
      </c>
      <c r="G1324" s="144" t="s">
        <v>5330</v>
      </c>
      <c r="H1324" s="144" t="s">
        <v>3696</v>
      </c>
      <c r="I1324" s="144" t="s">
        <v>5331</v>
      </c>
      <c r="J1324" s="144" t="s">
        <v>5327</v>
      </c>
      <c r="K1324" s="144">
        <f t="shared" si="1480"/>
        <v>0.5</v>
      </c>
      <c r="L1324" s="157">
        <v>0.5</v>
      </c>
      <c r="M1324" s="171">
        <v>0.5</v>
      </c>
      <c r="N1324" s="171">
        <v>0.05</v>
      </c>
      <c r="O1324" s="171"/>
      <c r="P1324" s="171">
        <v>0.22</v>
      </c>
      <c r="Q1324" s="171"/>
      <c r="R1324" s="171"/>
      <c r="S1324" s="171">
        <v>0.1</v>
      </c>
      <c r="T1324" s="171">
        <v>0.13</v>
      </c>
      <c r="U1324" s="171"/>
      <c r="V1324" s="171"/>
      <c r="W1324" s="22">
        <v>1</v>
      </c>
      <c r="X1324" s="29">
        <v>2966.67</v>
      </c>
      <c r="Y1324" s="29">
        <v>2966.67</v>
      </c>
      <c r="Z1324" s="36">
        <v>1354.7</v>
      </c>
      <c r="AA1324" s="36">
        <f t="shared" si="1481"/>
        <v>1</v>
      </c>
      <c r="AB1324" s="29"/>
      <c r="AC1324" s="29" t="e">
        <f t="shared" si="1482"/>
        <v>#REF!</v>
      </c>
      <c r="AD1324" s="29" t="e">
        <f t="shared" si="1483"/>
        <v>#REF!</v>
      </c>
      <c r="AE1324" s="172" t="e">
        <f t="shared" si="1484"/>
        <v>#REF!</v>
      </c>
      <c r="AF1324" s="28"/>
      <c r="AG1324" s="24">
        <v>1</v>
      </c>
      <c r="AH1324" s="173">
        <f t="shared" si="1485"/>
        <v>1</v>
      </c>
      <c r="AI1324" s="173"/>
      <c r="AJ1324" s="173">
        <f t="shared" si="1486"/>
        <v>0</v>
      </c>
      <c r="AK1324" s="134">
        <f t="shared" si="1487"/>
        <v>0.5</v>
      </c>
      <c r="AL1324" s="174">
        <f t="shared" ref="AL1324:AU1324" si="1527">M1324</f>
        <v>0.5</v>
      </c>
      <c r="AM1324" s="174">
        <f t="shared" si="1527"/>
        <v>0.05</v>
      </c>
      <c r="AN1324" s="174">
        <f t="shared" si="1527"/>
        <v>0</v>
      </c>
      <c r="AO1324" s="174">
        <f t="shared" si="1527"/>
        <v>0.22</v>
      </c>
      <c r="AP1324" s="174">
        <f t="shared" si="1527"/>
        <v>0</v>
      </c>
      <c r="AQ1324" s="174">
        <f t="shared" si="1527"/>
        <v>0</v>
      </c>
      <c r="AR1324" s="174">
        <f t="shared" si="1527"/>
        <v>0.1</v>
      </c>
      <c r="AS1324" s="174">
        <f t="shared" si="1527"/>
        <v>0.13</v>
      </c>
      <c r="AT1324" s="174">
        <f t="shared" si="1527"/>
        <v>0</v>
      </c>
      <c r="AU1324" s="174">
        <f t="shared" si="1527"/>
        <v>0</v>
      </c>
      <c r="AV1324" s="175">
        <f t="shared" si="1489"/>
        <v>1</v>
      </c>
      <c r="AW1324" s="176" t="e">
        <f>#REF!/1000</f>
        <v>#REF!</v>
      </c>
      <c r="AX1324" s="176" t="e">
        <f>#REF!/1000</f>
        <v>#REF!</v>
      </c>
      <c r="AY1324" s="176" t="e">
        <f>#REF!/1000</f>
        <v>#REF!</v>
      </c>
      <c r="AZ1324" s="176" t="e">
        <f>#REF!/1000</f>
        <v>#REF!</v>
      </c>
      <c r="BA1324" s="176" t="e">
        <f>#REF!/1000</f>
        <v>#REF!</v>
      </c>
      <c r="BB1324" s="176" t="e">
        <f>#REF!/1000</f>
        <v>#REF!</v>
      </c>
      <c r="BC1324" s="176" t="e">
        <f>#REF!/1000</f>
        <v>#REF!</v>
      </c>
      <c r="BD1324" s="176" t="e">
        <f>#REF!/1000</f>
        <v>#REF!</v>
      </c>
      <c r="BE1324" s="177" t="e">
        <f>#REF!/1000</f>
        <v>#REF!</v>
      </c>
      <c r="BF1324" s="177" t="e">
        <f>#REF!/1000</f>
        <v>#REF!</v>
      </c>
      <c r="BG1324" s="178" t="e">
        <f t="shared" si="1490"/>
        <v>#REF!</v>
      </c>
    </row>
    <row r="1325" ht="16" customHeight="1" spans="1:59">
      <c r="A1325" s="22">
        <v>1319</v>
      </c>
      <c r="B1325" s="39" t="s">
        <v>7224</v>
      </c>
      <c r="C1325" s="68" t="s">
        <v>7225</v>
      </c>
      <c r="D1325" s="22">
        <v>191</v>
      </c>
      <c r="E1325" s="22">
        <v>1</v>
      </c>
      <c r="F1325" s="144">
        <v>2605132193</v>
      </c>
      <c r="G1325" s="144" t="s">
        <v>5330</v>
      </c>
      <c r="H1325" s="144" t="s">
        <v>3696</v>
      </c>
      <c r="I1325" s="144" t="s">
        <v>5331</v>
      </c>
      <c r="J1325" s="144" t="s">
        <v>5327</v>
      </c>
      <c r="K1325" s="144">
        <f t="shared" si="1480"/>
        <v>4</v>
      </c>
      <c r="L1325" s="157">
        <v>4</v>
      </c>
      <c r="M1325" s="171"/>
      <c r="N1325" s="171">
        <v>0.1</v>
      </c>
      <c r="O1325" s="171">
        <v>0.55</v>
      </c>
      <c r="P1325" s="171"/>
      <c r="Q1325" s="171"/>
      <c r="R1325" s="171">
        <v>0.05</v>
      </c>
      <c r="S1325" s="171">
        <v>0.2</v>
      </c>
      <c r="T1325" s="171">
        <v>0.1</v>
      </c>
      <c r="U1325" s="171"/>
      <c r="V1325" s="171"/>
      <c r="W1325" s="22">
        <v>1</v>
      </c>
      <c r="X1325" s="29">
        <v>2465</v>
      </c>
      <c r="Y1325" s="29">
        <v>2465</v>
      </c>
      <c r="Z1325" s="36">
        <v>1208.51</v>
      </c>
      <c r="AA1325" s="36">
        <f t="shared" si="1481"/>
        <v>1</v>
      </c>
      <c r="AB1325" s="29"/>
      <c r="AC1325" s="29" t="e">
        <f t="shared" si="1482"/>
        <v>#REF!</v>
      </c>
      <c r="AD1325" s="29" t="e">
        <f t="shared" si="1483"/>
        <v>#REF!</v>
      </c>
      <c r="AE1325" s="172" t="e">
        <f t="shared" si="1484"/>
        <v>#REF!</v>
      </c>
      <c r="AF1325" s="28"/>
      <c r="AG1325" s="24">
        <v>4</v>
      </c>
      <c r="AH1325" s="173">
        <f t="shared" si="1485"/>
        <v>1</v>
      </c>
      <c r="AI1325" s="173">
        <v>4</v>
      </c>
      <c r="AJ1325" s="173">
        <f t="shared" si="1486"/>
        <v>3</v>
      </c>
      <c r="AK1325" s="134">
        <f t="shared" si="1487"/>
        <v>4</v>
      </c>
      <c r="AL1325" s="174">
        <f t="shared" ref="AL1325:AU1325" si="1528">M1325</f>
        <v>0</v>
      </c>
      <c r="AM1325" s="174">
        <f t="shared" si="1528"/>
        <v>0.1</v>
      </c>
      <c r="AN1325" s="174">
        <f t="shared" si="1528"/>
        <v>0.55</v>
      </c>
      <c r="AO1325" s="174">
        <f t="shared" si="1528"/>
        <v>0</v>
      </c>
      <c r="AP1325" s="174">
        <f t="shared" si="1528"/>
        <v>0</v>
      </c>
      <c r="AQ1325" s="174">
        <f t="shared" si="1528"/>
        <v>0.05</v>
      </c>
      <c r="AR1325" s="174">
        <f t="shared" si="1528"/>
        <v>0.2</v>
      </c>
      <c r="AS1325" s="174">
        <f t="shared" si="1528"/>
        <v>0.1</v>
      </c>
      <c r="AT1325" s="174">
        <f t="shared" si="1528"/>
        <v>0</v>
      </c>
      <c r="AU1325" s="174">
        <f t="shared" si="1528"/>
        <v>0</v>
      </c>
      <c r="AV1325" s="175">
        <f t="shared" si="1489"/>
        <v>1</v>
      </c>
      <c r="AW1325" s="176" t="e">
        <f>#REF!/1000</f>
        <v>#REF!</v>
      </c>
      <c r="AX1325" s="176" t="e">
        <f>#REF!/1000</f>
        <v>#REF!</v>
      </c>
      <c r="AY1325" s="176" t="e">
        <f>#REF!/1000</f>
        <v>#REF!</v>
      </c>
      <c r="AZ1325" s="176" t="e">
        <f>#REF!/1000</f>
        <v>#REF!</v>
      </c>
      <c r="BA1325" s="176" t="e">
        <f>#REF!/1000</f>
        <v>#REF!</v>
      </c>
      <c r="BB1325" s="176" t="e">
        <f>#REF!/1000</f>
        <v>#REF!</v>
      </c>
      <c r="BC1325" s="176" t="e">
        <f>#REF!/1000</f>
        <v>#REF!</v>
      </c>
      <c r="BD1325" s="176" t="e">
        <f>#REF!/1000</f>
        <v>#REF!</v>
      </c>
      <c r="BE1325" s="177" t="e">
        <f>#REF!/1000</f>
        <v>#REF!</v>
      </c>
      <c r="BF1325" s="177" t="e">
        <f>#REF!/1000</f>
        <v>#REF!</v>
      </c>
      <c r="BG1325" s="178" t="e">
        <f t="shared" si="1490"/>
        <v>#REF!</v>
      </c>
    </row>
    <row r="1326" ht="16" customHeight="1" spans="1:59">
      <c r="A1326" s="22">
        <v>1320</v>
      </c>
      <c r="B1326" s="39" t="s">
        <v>7226</v>
      </c>
      <c r="C1326" s="68" t="s">
        <v>7227</v>
      </c>
      <c r="D1326" s="22">
        <v>195</v>
      </c>
      <c r="E1326" s="22">
        <v>1</v>
      </c>
      <c r="F1326" s="144">
        <v>2605134531</v>
      </c>
      <c r="G1326" s="144" t="s">
        <v>5330</v>
      </c>
      <c r="H1326" s="144" t="s">
        <v>3696</v>
      </c>
      <c r="I1326" s="144" t="s">
        <v>5331</v>
      </c>
      <c r="J1326" s="144" t="s">
        <v>5327</v>
      </c>
      <c r="K1326" s="144">
        <f t="shared" si="1480"/>
        <v>5</v>
      </c>
      <c r="L1326" s="157">
        <v>5</v>
      </c>
      <c r="M1326" s="171"/>
      <c r="N1326" s="171">
        <v>0.1</v>
      </c>
      <c r="O1326" s="171">
        <v>0.55</v>
      </c>
      <c r="P1326" s="171"/>
      <c r="Q1326" s="171"/>
      <c r="R1326" s="171">
        <v>0.05</v>
      </c>
      <c r="S1326" s="171">
        <v>0.2</v>
      </c>
      <c r="T1326" s="171">
        <v>0.1</v>
      </c>
      <c r="U1326" s="171"/>
      <c r="V1326" s="171"/>
      <c r="W1326" s="22">
        <v>1</v>
      </c>
      <c r="X1326" s="29">
        <v>2108.33</v>
      </c>
      <c r="Y1326" s="29">
        <v>2108.33</v>
      </c>
      <c r="Z1326" s="36">
        <v>711.46</v>
      </c>
      <c r="AA1326" s="36">
        <f t="shared" si="1481"/>
        <v>1</v>
      </c>
      <c r="AB1326" s="29"/>
      <c r="AC1326" s="29" t="e">
        <f t="shared" si="1482"/>
        <v>#REF!</v>
      </c>
      <c r="AD1326" s="29" t="e">
        <f t="shared" si="1483"/>
        <v>#REF!</v>
      </c>
      <c r="AE1326" s="172" t="e">
        <f t="shared" si="1484"/>
        <v>#REF!</v>
      </c>
      <c r="AF1326" s="28"/>
      <c r="AG1326" s="24">
        <v>5</v>
      </c>
      <c r="AH1326" s="173">
        <f t="shared" si="1485"/>
        <v>1</v>
      </c>
      <c r="AI1326" s="173">
        <v>5</v>
      </c>
      <c r="AJ1326" s="173">
        <f t="shared" si="1486"/>
        <v>4</v>
      </c>
      <c r="AK1326" s="134">
        <f t="shared" si="1487"/>
        <v>5</v>
      </c>
      <c r="AL1326" s="174">
        <f t="shared" ref="AL1326:AU1326" si="1529">M1326</f>
        <v>0</v>
      </c>
      <c r="AM1326" s="174">
        <f t="shared" si="1529"/>
        <v>0.1</v>
      </c>
      <c r="AN1326" s="174">
        <f t="shared" si="1529"/>
        <v>0.55</v>
      </c>
      <c r="AO1326" s="174">
        <f t="shared" si="1529"/>
        <v>0</v>
      </c>
      <c r="AP1326" s="174">
        <f t="shared" si="1529"/>
        <v>0</v>
      </c>
      <c r="AQ1326" s="174">
        <f t="shared" si="1529"/>
        <v>0.05</v>
      </c>
      <c r="AR1326" s="174">
        <f t="shared" si="1529"/>
        <v>0.2</v>
      </c>
      <c r="AS1326" s="174">
        <f t="shared" si="1529"/>
        <v>0.1</v>
      </c>
      <c r="AT1326" s="174">
        <f t="shared" si="1529"/>
        <v>0</v>
      </c>
      <c r="AU1326" s="174">
        <f t="shared" si="1529"/>
        <v>0</v>
      </c>
      <c r="AV1326" s="175">
        <f t="shared" si="1489"/>
        <v>1</v>
      </c>
      <c r="AW1326" s="176" t="e">
        <f>#REF!/1000</f>
        <v>#REF!</v>
      </c>
      <c r="AX1326" s="176" t="e">
        <f>#REF!/1000</f>
        <v>#REF!</v>
      </c>
      <c r="AY1326" s="176" t="e">
        <f>#REF!/1000</f>
        <v>#REF!</v>
      </c>
      <c r="AZ1326" s="176" t="e">
        <f>#REF!/1000</f>
        <v>#REF!</v>
      </c>
      <c r="BA1326" s="176" t="e">
        <f>#REF!/1000</f>
        <v>#REF!</v>
      </c>
      <c r="BB1326" s="176" t="e">
        <f>#REF!/1000</f>
        <v>#REF!</v>
      </c>
      <c r="BC1326" s="176" t="e">
        <f>#REF!/1000</f>
        <v>#REF!</v>
      </c>
      <c r="BD1326" s="176" t="e">
        <f>#REF!/1000</f>
        <v>#REF!</v>
      </c>
      <c r="BE1326" s="177" t="e">
        <f>#REF!/1000</f>
        <v>#REF!</v>
      </c>
      <c r="BF1326" s="177" t="e">
        <f>#REF!/1000</f>
        <v>#REF!</v>
      </c>
      <c r="BG1326" s="178" t="e">
        <f t="shared" si="1490"/>
        <v>#REF!</v>
      </c>
    </row>
    <row r="1327" ht="16" customHeight="1" spans="1:59">
      <c r="A1327" s="22">
        <v>1321</v>
      </c>
      <c r="B1327" s="39" t="s">
        <v>7228</v>
      </c>
      <c r="C1327" s="68" t="s">
        <v>7229</v>
      </c>
      <c r="D1327" s="22">
        <v>191</v>
      </c>
      <c r="E1327" s="22">
        <v>3</v>
      </c>
      <c r="F1327" s="144">
        <v>2605132302</v>
      </c>
      <c r="G1327" s="144" t="s">
        <v>5330</v>
      </c>
      <c r="H1327" s="144" t="s">
        <v>3696</v>
      </c>
      <c r="I1327" s="144" t="s">
        <v>5326</v>
      </c>
      <c r="J1327" s="144" t="s">
        <v>5327</v>
      </c>
      <c r="K1327" s="144">
        <f t="shared" si="1480"/>
        <v>2</v>
      </c>
      <c r="L1327" s="157">
        <v>6</v>
      </c>
      <c r="M1327" s="171"/>
      <c r="N1327" s="171"/>
      <c r="O1327" s="171">
        <v>0.15</v>
      </c>
      <c r="P1327" s="171">
        <v>0.1</v>
      </c>
      <c r="Q1327" s="171"/>
      <c r="R1327" s="171"/>
      <c r="S1327" s="171">
        <v>0.5</v>
      </c>
      <c r="T1327" s="171">
        <v>0.25</v>
      </c>
      <c r="U1327" s="171"/>
      <c r="V1327" s="171"/>
      <c r="W1327" s="22">
        <v>3</v>
      </c>
      <c r="X1327" s="29">
        <v>1440</v>
      </c>
      <c r="Y1327" s="29">
        <v>4320</v>
      </c>
      <c r="Z1327" s="36">
        <v>2456</v>
      </c>
      <c r="AA1327" s="36">
        <f t="shared" si="1481"/>
        <v>3</v>
      </c>
      <c r="AB1327" s="29"/>
      <c r="AC1327" s="29" t="e">
        <f t="shared" si="1482"/>
        <v>#REF!</v>
      </c>
      <c r="AD1327" s="29" t="e">
        <f t="shared" si="1483"/>
        <v>#REF!</v>
      </c>
      <c r="AE1327" s="172" t="e">
        <f t="shared" si="1484"/>
        <v>#REF!</v>
      </c>
      <c r="AF1327" s="28"/>
      <c r="AG1327" s="24">
        <v>6</v>
      </c>
      <c r="AH1327" s="173">
        <f t="shared" si="1485"/>
        <v>1</v>
      </c>
      <c r="AI1327" s="173">
        <v>6</v>
      </c>
      <c r="AJ1327" s="173">
        <f t="shared" si="1486"/>
        <v>5</v>
      </c>
      <c r="AK1327" s="134">
        <f t="shared" si="1487"/>
        <v>2</v>
      </c>
      <c r="AL1327" s="174">
        <f t="shared" ref="AL1327:AU1327" si="1530">M1327</f>
        <v>0</v>
      </c>
      <c r="AM1327" s="174">
        <f t="shared" si="1530"/>
        <v>0</v>
      </c>
      <c r="AN1327" s="174">
        <f t="shared" si="1530"/>
        <v>0.15</v>
      </c>
      <c r="AO1327" s="174">
        <f t="shared" si="1530"/>
        <v>0.1</v>
      </c>
      <c r="AP1327" s="174">
        <f t="shared" si="1530"/>
        <v>0</v>
      </c>
      <c r="AQ1327" s="174">
        <f t="shared" si="1530"/>
        <v>0</v>
      </c>
      <c r="AR1327" s="174">
        <f t="shared" si="1530"/>
        <v>0.5</v>
      </c>
      <c r="AS1327" s="174">
        <f t="shared" si="1530"/>
        <v>0.25</v>
      </c>
      <c r="AT1327" s="174">
        <f t="shared" si="1530"/>
        <v>0</v>
      </c>
      <c r="AU1327" s="174">
        <f t="shared" si="1530"/>
        <v>0</v>
      </c>
      <c r="AV1327" s="175">
        <f t="shared" si="1489"/>
        <v>1</v>
      </c>
      <c r="AW1327" s="176" t="e">
        <f>#REF!/1000</f>
        <v>#REF!</v>
      </c>
      <c r="AX1327" s="176" t="e">
        <f>#REF!/1000</f>
        <v>#REF!</v>
      </c>
      <c r="AY1327" s="176" t="e">
        <f>#REF!/1000</f>
        <v>#REF!</v>
      </c>
      <c r="AZ1327" s="176" t="e">
        <f>#REF!/1000</f>
        <v>#REF!</v>
      </c>
      <c r="BA1327" s="176" t="e">
        <f>#REF!/1000</f>
        <v>#REF!</v>
      </c>
      <c r="BB1327" s="176" t="e">
        <f>#REF!/1000</f>
        <v>#REF!</v>
      </c>
      <c r="BC1327" s="176" t="e">
        <f>#REF!/1000</f>
        <v>#REF!</v>
      </c>
      <c r="BD1327" s="176" t="e">
        <f>#REF!/1000</f>
        <v>#REF!</v>
      </c>
      <c r="BE1327" s="177" t="e">
        <f>#REF!/1000</f>
        <v>#REF!</v>
      </c>
      <c r="BF1327" s="177" t="e">
        <f>#REF!/1000</f>
        <v>#REF!</v>
      </c>
      <c r="BG1327" s="178" t="e">
        <f t="shared" si="1490"/>
        <v>#REF!</v>
      </c>
    </row>
    <row r="1328" ht="16" customHeight="1" spans="1:59">
      <c r="A1328" s="22">
        <v>1322</v>
      </c>
      <c r="B1328" s="39" t="s">
        <v>7230</v>
      </c>
      <c r="C1328" s="68" t="s">
        <v>7231</v>
      </c>
      <c r="D1328" s="22">
        <v>191</v>
      </c>
      <c r="E1328" s="22">
        <v>1</v>
      </c>
      <c r="F1328" s="144">
        <v>2605130951</v>
      </c>
      <c r="G1328" s="144" t="s">
        <v>5330</v>
      </c>
      <c r="H1328" s="144" t="s">
        <v>3696</v>
      </c>
      <c r="I1328" s="144" t="s">
        <v>5326</v>
      </c>
      <c r="J1328" s="144" t="s">
        <v>5327</v>
      </c>
      <c r="K1328" s="144">
        <f t="shared" si="1480"/>
        <v>0.2</v>
      </c>
      <c r="L1328" s="157">
        <v>0.2</v>
      </c>
      <c r="M1328" s="171">
        <v>0.5</v>
      </c>
      <c r="N1328" s="171">
        <v>0.05</v>
      </c>
      <c r="O1328" s="171"/>
      <c r="P1328" s="171">
        <v>0.2</v>
      </c>
      <c r="Q1328" s="171"/>
      <c r="R1328" s="171"/>
      <c r="S1328" s="171">
        <v>0.1</v>
      </c>
      <c r="T1328" s="171">
        <v>0.15</v>
      </c>
      <c r="U1328" s="171"/>
      <c r="V1328" s="171"/>
      <c r="W1328" s="22">
        <v>1</v>
      </c>
      <c r="X1328" s="29">
        <v>670</v>
      </c>
      <c r="Y1328" s="29">
        <v>670</v>
      </c>
      <c r="Z1328" s="36">
        <v>584.76</v>
      </c>
      <c r="AA1328" s="36">
        <f t="shared" si="1481"/>
        <v>1</v>
      </c>
      <c r="AB1328" s="29"/>
      <c r="AC1328" s="29" t="e">
        <f t="shared" si="1482"/>
        <v>#REF!</v>
      </c>
      <c r="AD1328" s="29" t="e">
        <f t="shared" si="1483"/>
        <v>#REF!</v>
      </c>
      <c r="AE1328" s="172" t="e">
        <f t="shared" si="1484"/>
        <v>#REF!</v>
      </c>
      <c r="AF1328" s="28"/>
      <c r="AG1328" s="24">
        <v>0.2</v>
      </c>
      <c r="AH1328" s="173">
        <f t="shared" si="1485"/>
        <v>1</v>
      </c>
      <c r="AI1328" s="173"/>
      <c r="AJ1328" s="173">
        <f t="shared" si="1486"/>
        <v>-0.8</v>
      </c>
      <c r="AK1328" s="134">
        <f t="shared" si="1487"/>
        <v>0.2</v>
      </c>
      <c r="AL1328" s="174">
        <f t="shared" ref="AL1328:AU1328" si="1531">M1328</f>
        <v>0.5</v>
      </c>
      <c r="AM1328" s="174">
        <f t="shared" si="1531"/>
        <v>0.05</v>
      </c>
      <c r="AN1328" s="174">
        <f t="shared" si="1531"/>
        <v>0</v>
      </c>
      <c r="AO1328" s="174">
        <f t="shared" si="1531"/>
        <v>0.2</v>
      </c>
      <c r="AP1328" s="174">
        <f t="shared" si="1531"/>
        <v>0</v>
      </c>
      <c r="AQ1328" s="174">
        <f t="shared" si="1531"/>
        <v>0</v>
      </c>
      <c r="AR1328" s="174">
        <f t="shared" si="1531"/>
        <v>0.1</v>
      </c>
      <c r="AS1328" s="174">
        <f t="shared" si="1531"/>
        <v>0.15</v>
      </c>
      <c r="AT1328" s="174">
        <f t="shared" si="1531"/>
        <v>0</v>
      </c>
      <c r="AU1328" s="174">
        <f t="shared" si="1531"/>
        <v>0</v>
      </c>
      <c r="AV1328" s="175">
        <f t="shared" si="1489"/>
        <v>1</v>
      </c>
      <c r="AW1328" s="176" t="e">
        <f>#REF!/1000</f>
        <v>#REF!</v>
      </c>
      <c r="AX1328" s="176" t="e">
        <f>#REF!/1000</f>
        <v>#REF!</v>
      </c>
      <c r="AY1328" s="176" t="e">
        <f>#REF!/1000</f>
        <v>#REF!</v>
      </c>
      <c r="AZ1328" s="176" t="e">
        <f>#REF!/1000</f>
        <v>#REF!</v>
      </c>
      <c r="BA1328" s="176" t="e">
        <f>#REF!/1000</f>
        <v>#REF!</v>
      </c>
      <c r="BB1328" s="176" t="e">
        <f>#REF!/1000</f>
        <v>#REF!</v>
      </c>
      <c r="BC1328" s="176" t="e">
        <f>#REF!/1000</f>
        <v>#REF!</v>
      </c>
      <c r="BD1328" s="176" t="e">
        <f>#REF!/1000</f>
        <v>#REF!</v>
      </c>
      <c r="BE1328" s="177" t="e">
        <f>#REF!/1000</f>
        <v>#REF!</v>
      </c>
      <c r="BF1328" s="177" t="e">
        <f>#REF!/1000</f>
        <v>#REF!</v>
      </c>
      <c r="BG1328" s="178" t="e">
        <f t="shared" si="1490"/>
        <v>#REF!</v>
      </c>
    </row>
    <row r="1329" ht="16" customHeight="1" spans="1:59">
      <c r="A1329" s="22">
        <v>1323</v>
      </c>
      <c r="B1329" s="39" t="s">
        <v>7232</v>
      </c>
      <c r="C1329" s="68" t="s">
        <v>7233</v>
      </c>
      <c r="D1329" s="22">
        <v>191</v>
      </c>
      <c r="E1329" s="22">
        <v>1</v>
      </c>
      <c r="F1329" s="144">
        <v>2605134351</v>
      </c>
      <c r="G1329" s="144" t="s">
        <v>5330</v>
      </c>
      <c r="H1329" s="144" t="s">
        <v>3696</v>
      </c>
      <c r="I1329" s="144" t="s">
        <v>5326</v>
      </c>
      <c r="J1329" s="144" t="s">
        <v>5327</v>
      </c>
      <c r="K1329" s="144">
        <f t="shared" si="1480"/>
        <v>0.2</v>
      </c>
      <c r="L1329" s="157">
        <v>0.2</v>
      </c>
      <c r="M1329" s="171">
        <v>0.5</v>
      </c>
      <c r="N1329" s="171">
        <v>0.05</v>
      </c>
      <c r="O1329" s="171"/>
      <c r="P1329" s="171">
        <v>0.2</v>
      </c>
      <c r="Q1329" s="171"/>
      <c r="R1329" s="171"/>
      <c r="S1329" s="171">
        <v>0.1</v>
      </c>
      <c r="T1329" s="171">
        <v>0.15</v>
      </c>
      <c r="U1329" s="171"/>
      <c r="V1329" s="171"/>
      <c r="W1329" s="22">
        <v>1</v>
      </c>
      <c r="X1329" s="29">
        <v>670</v>
      </c>
      <c r="Y1329" s="29">
        <v>670</v>
      </c>
      <c r="Z1329" s="36">
        <v>584.76</v>
      </c>
      <c r="AA1329" s="36">
        <f t="shared" si="1481"/>
        <v>1</v>
      </c>
      <c r="AB1329" s="29"/>
      <c r="AC1329" s="29" t="e">
        <f t="shared" si="1482"/>
        <v>#REF!</v>
      </c>
      <c r="AD1329" s="29" t="e">
        <f t="shared" si="1483"/>
        <v>#REF!</v>
      </c>
      <c r="AE1329" s="172" t="e">
        <f t="shared" si="1484"/>
        <v>#REF!</v>
      </c>
      <c r="AF1329" s="28"/>
      <c r="AG1329" s="24">
        <v>0.2</v>
      </c>
      <c r="AH1329" s="173">
        <f t="shared" si="1485"/>
        <v>1</v>
      </c>
      <c r="AI1329" s="173"/>
      <c r="AJ1329" s="173">
        <f t="shared" si="1486"/>
        <v>-0.8</v>
      </c>
      <c r="AK1329" s="134">
        <f t="shared" si="1487"/>
        <v>0.2</v>
      </c>
      <c r="AL1329" s="174">
        <f t="shared" ref="AL1329:AU1329" si="1532">M1329</f>
        <v>0.5</v>
      </c>
      <c r="AM1329" s="174">
        <f t="shared" si="1532"/>
        <v>0.05</v>
      </c>
      <c r="AN1329" s="174">
        <f t="shared" si="1532"/>
        <v>0</v>
      </c>
      <c r="AO1329" s="174">
        <f t="shared" si="1532"/>
        <v>0.2</v>
      </c>
      <c r="AP1329" s="174">
        <f t="shared" si="1532"/>
        <v>0</v>
      </c>
      <c r="AQ1329" s="174">
        <f t="shared" si="1532"/>
        <v>0</v>
      </c>
      <c r="AR1329" s="174">
        <f t="shared" si="1532"/>
        <v>0.1</v>
      </c>
      <c r="AS1329" s="174">
        <f t="shared" si="1532"/>
        <v>0.15</v>
      </c>
      <c r="AT1329" s="174">
        <f t="shared" si="1532"/>
        <v>0</v>
      </c>
      <c r="AU1329" s="174">
        <f t="shared" si="1532"/>
        <v>0</v>
      </c>
      <c r="AV1329" s="175">
        <f t="shared" si="1489"/>
        <v>1</v>
      </c>
      <c r="AW1329" s="176" t="e">
        <f>#REF!/1000</f>
        <v>#REF!</v>
      </c>
      <c r="AX1329" s="176" t="e">
        <f>#REF!/1000</f>
        <v>#REF!</v>
      </c>
      <c r="AY1329" s="176" t="e">
        <f>#REF!/1000</f>
        <v>#REF!</v>
      </c>
      <c r="AZ1329" s="176" t="e">
        <f>#REF!/1000</f>
        <v>#REF!</v>
      </c>
      <c r="BA1329" s="176" t="e">
        <f>#REF!/1000</f>
        <v>#REF!</v>
      </c>
      <c r="BB1329" s="176" t="e">
        <f>#REF!/1000</f>
        <v>#REF!</v>
      </c>
      <c r="BC1329" s="176" t="e">
        <f>#REF!/1000</f>
        <v>#REF!</v>
      </c>
      <c r="BD1329" s="176" t="e">
        <f>#REF!/1000</f>
        <v>#REF!</v>
      </c>
      <c r="BE1329" s="177" t="e">
        <f>#REF!/1000</f>
        <v>#REF!</v>
      </c>
      <c r="BF1329" s="177" t="e">
        <f>#REF!/1000</f>
        <v>#REF!</v>
      </c>
      <c r="BG1329" s="178" t="e">
        <f t="shared" si="1490"/>
        <v>#REF!</v>
      </c>
    </row>
    <row r="1330" ht="16" customHeight="1" spans="1:59">
      <c r="A1330" s="22">
        <v>1324</v>
      </c>
      <c r="B1330" s="39" t="s">
        <v>7207</v>
      </c>
      <c r="C1330" s="68" t="s">
        <v>7234</v>
      </c>
      <c r="D1330" s="22">
        <v>191</v>
      </c>
      <c r="E1330" s="22">
        <v>1</v>
      </c>
      <c r="F1330" s="144">
        <v>2605131501</v>
      </c>
      <c r="G1330" s="144" t="s">
        <v>3693</v>
      </c>
      <c r="H1330" s="144" t="s">
        <v>3693</v>
      </c>
      <c r="I1330" s="144" t="s">
        <v>5326</v>
      </c>
      <c r="J1330" s="144" t="s">
        <v>5327</v>
      </c>
      <c r="K1330" s="144">
        <f t="shared" si="1480"/>
        <v>135</v>
      </c>
      <c r="L1330" s="157">
        <v>135</v>
      </c>
      <c r="M1330" s="171"/>
      <c r="N1330" s="171"/>
      <c r="O1330" s="171"/>
      <c r="P1330" s="171">
        <v>0.03</v>
      </c>
      <c r="Q1330" s="171">
        <v>0.07</v>
      </c>
      <c r="R1330" s="171"/>
      <c r="S1330" s="171">
        <v>0.5</v>
      </c>
      <c r="T1330" s="171">
        <v>0.15</v>
      </c>
      <c r="U1330" s="171"/>
      <c r="V1330" s="171">
        <v>0.25</v>
      </c>
      <c r="W1330" s="22">
        <v>1</v>
      </c>
      <c r="X1330" s="29">
        <v>21759.99</v>
      </c>
      <c r="Y1330" s="29">
        <v>21759.99</v>
      </c>
      <c r="Z1330" s="36">
        <v>11207.92</v>
      </c>
      <c r="AA1330" s="36">
        <f t="shared" si="1481"/>
        <v>1</v>
      </c>
      <c r="AB1330" s="29"/>
      <c r="AC1330" s="29" t="e">
        <f t="shared" si="1482"/>
        <v>#REF!</v>
      </c>
      <c r="AD1330" s="29" t="e">
        <f t="shared" si="1483"/>
        <v>#REF!</v>
      </c>
      <c r="AE1330" s="172" t="e">
        <f t="shared" si="1484"/>
        <v>#REF!</v>
      </c>
      <c r="AF1330" s="28"/>
      <c r="AG1330" s="24">
        <v>135</v>
      </c>
      <c r="AH1330" s="173">
        <f t="shared" si="1485"/>
        <v>0.75</v>
      </c>
      <c r="AI1330" s="173">
        <v>135</v>
      </c>
      <c r="AJ1330" s="173">
        <f t="shared" si="1486"/>
        <v>134.25</v>
      </c>
      <c r="AK1330" s="134">
        <f t="shared" si="1487"/>
        <v>135</v>
      </c>
      <c r="AL1330" s="174">
        <f t="shared" ref="AL1330:AU1330" si="1533">M1330</f>
        <v>0</v>
      </c>
      <c r="AM1330" s="174">
        <f t="shared" si="1533"/>
        <v>0</v>
      </c>
      <c r="AN1330" s="174">
        <f t="shared" si="1533"/>
        <v>0</v>
      </c>
      <c r="AO1330" s="174">
        <f t="shared" si="1533"/>
        <v>0.03</v>
      </c>
      <c r="AP1330" s="174">
        <f t="shared" si="1533"/>
        <v>0.07</v>
      </c>
      <c r="AQ1330" s="174">
        <f t="shared" si="1533"/>
        <v>0</v>
      </c>
      <c r="AR1330" s="174">
        <f t="shared" si="1533"/>
        <v>0.5</v>
      </c>
      <c r="AS1330" s="174">
        <f t="shared" si="1533"/>
        <v>0.15</v>
      </c>
      <c r="AT1330" s="174">
        <f t="shared" si="1533"/>
        <v>0</v>
      </c>
      <c r="AU1330" s="174">
        <f t="shared" si="1533"/>
        <v>0.25</v>
      </c>
      <c r="AV1330" s="175">
        <f t="shared" si="1489"/>
        <v>1</v>
      </c>
      <c r="AW1330" s="176" t="e">
        <f>#REF!/1000</f>
        <v>#REF!</v>
      </c>
      <c r="AX1330" s="176" t="e">
        <f>#REF!/1000</f>
        <v>#REF!</v>
      </c>
      <c r="AY1330" s="176" t="e">
        <f>#REF!/1000</f>
        <v>#REF!</v>
      </c>
      <c r="AZ1330" s="176" t="e">
        <f>#REF!/1000</f>
        <v>#REF!</v>
      </c>
      <c r="BA1330" s="176" t="e">
        <f>#REF!/1000</f>
        <v>#REF!</v>
      </c>
      <c r="BB1330" s="176" t="e">
        <f>#REF!/1000</f>
        <v>#REF!</v>
      </c>
      <c r="BC1330" s="176" t="e">
        <f>#REF!/1000</f>
        <v>#REF!</v>
      </c>
      <c r="BD1330" s="176" t="e">
        <f>#REF!/1000</f>
        <v>#REF!</v>
      </c>
      <c r="BE1330" s="177" t="e">
        <f>#REF!/1000</f>
        <v>#REF!</v>
      </c>
      <c r="BF1330" s="177" t="e">
        <f>#REF!/1000</f>
        <v>#REF!</v>
      </c>
      <c r="BG1330" s="178" t="e">
        <f t="shared" si="1490"/>
        <v>#REF!</v>
      </c>
    </row>
    <row r="1331" ht="16" customHeight="1" spans="1:59">
      <c r="A1331" s="22">
        <v>1325</v>
      </c>
      <c r="B1331" s="39" t="s">
        <v>7215</v>
      </c>
      <c r="C1331" s="68" t="s">
        <v>7235</v>
      </c>
      <c r="D1331" s="22">
        <v>191</v>
      </c>
      <c r="E1331" s="22">
        <v>1</v>
      </c>
      <c r="F1331" s="144">
        <v>2605130427</v>
      </c>
      <c r="G1331" s="144" t="s">
        <v>3693</v>
      </c>
      <c r="H1331" s="144" t="s">
        <v>3693</v>
      </c>
      <c r="I1331" s="144" t="s">
        <v>5331</v>
      </c>
      <c r="J1331" s="144" t="s">
        <v>5327</v>
      </c>
      <c r="K1331" s="144">
        <f t="shared" si="1480"/>
        <v>15</v>
      </c>
      <c r="L1331" s="157">
        <v>15</v>
      </c>
      <c r="M1331" s="171">
        <v>0.04</v>
      </c>
      <c r="N1331" s="171">
        <v>0.150144927536232</v>
      </c>
      <c r="O1331" s="171">
        <v>0.449855072463768</v>
      </c>
      <c r="P1331" s="171">
        <v>0.0202898550724638</v>
      </c>
      <c r="Q1331" s="171"/>
      <c r="R1331" s="171">
        <v>0.00985507246376812</v>
      </c>
      <c r="S1331" s="171">
        <v>0.249855072463768</v>
      </c>
      <c r="T1331" s="171">
        <v>0.08</v>
      </c>
      <c r="U1331" s="171"/>
      <c r="V1331" s="171"/>
      <c r="W1331" s="22">
        <v>1</v>
      </c>
      <c r="X1331" s="29">
        <v>12600</v>
      </c>
      <c r="Y1331" s="29">
        <v>12600</v>
      </c>
      <c r="Z1331" s="36">
        <v>8576.5</v>
      </c>
      <c r="AA1331" s="36">
        <f t="shared" si="1481"/>
        <v>1</v>
      </c>
      <c r="AB1331" s="29"/>
      <c r="AC1331" s="29" t="e">
        <f t="shared" si="1482"/>
        <v>#REF!</v>
      </c>
      <c r="AD1331" s="29" t="e">
        <f t="shared" si="1483"/>
        <v>#REF!</v>
      </c>
      <c r="AE1331" s="172" t="e">
        <f t="shared" si="1484"/>
        <v>#REF!</v>
      </c>
      <c r="AF1331" s="28"/>
      <c r="AG1331" s="24">
        <v>17.25</v>
      </c>
      <c r="AH1331" s="173">
        <f t="shared" si="1485"/>
        <v>1</v>
      </c>
      <c r="AI1331" s="173">
        <v>17.25</v>
      </c>
      <c r="AJ1331" s="173">
        <f t="shared" si="1486"/>
        <v>16.25</v>
      </c>
      <c r="AK1331" s="134">
        <f t="shared" si="1487"/>
        <v>15</v>
      </c>
      <c r="AL1331" s="174">
        <f t="shared" ref="AL1331:AU1331" si="1534">M1331</f>
        <v>0.04</v>
      </c>
      <c r="AM1331" s="174">
        <f t="shared" si="1534"/>
        <v>0.150144927536232</v>
      </c>
      <c r="AN1331" s="174">
        <f t="shared" si="1534"/>
        <v>0.449855072463768</v>
      </c>
      <c r="AO1331" s="174">
        <f t="shared" si="1534"/>
        <v>0.0202898550724638</v>
      </c>
      <c r="AP1331" s="174">
        <f t="shared" si="1534"/>
        <v>0</v>
      </c>
      <c r="AQ1331" s="174">
        <f t="shared" si="1534"/>
        <v>0.00985507246376812</v>
      </c>
      <c r="AR1331" s="174">
        <f t="shared" si="1534"/>
        <v>0.249855072463768</v>
      </c>
      <c r="AS1331" s="174">
        <f t="shared" si="1534"/>
        <v>0.08</v>
      </c>
      <c r="AT1331" s="174">
        <f t="shared" si="1534"/>
        <v>0</v>
      </c>
      <c r="AU1331" s="174">
        <f t="shared" si="1534"/>
        <v>0</v>
      </c>
      <c r="AV1331" s="175">
        <f t="shared" si="1489"/>
        <v>1</v>
      </c>
      <c r="AW1331" s="176" t="e">
        <f>#REF!/1000</f>
        <v>#REF!</v>
      </c>
      <c r="AX1331" s="176" t="e">
        <f>#REF!/1000</f>
        <v>#REF!</v>
      </c>
      <c r="AY1331" s="176" t="e">
        <f>#REF!/1000</f>
        <v>#REF!</v>
      </c>
      <c r="AZ1331" s="176" t="e">
        <f>#REF!/1000</f>
        <v>#REF!</v>
      </c>
      <c r="BA1331" s="176" t="e">
        <f>#REF!/1000</f>
        <v>#REF!</v>
      </c>
      <c r="BB1331" s="176" t="e">
        <f>#REF!/1000</f>
        <v>#REF!</v>
      </c>
      <c r="BC1331" s="176" t="e">
        <f>#REF!/1000</f>
        <v>#REF!</v>
      </c>
      <c r="BD1331" s="176" t="e">
        <f>#REF!/1000</f>
        <v>#REF!</v>
      </c>
      <c r="BE1331" s="177" t="e">
        <f>#REF!/1000</f>
        <v>#REF!</v>
      </c>
      <c r="BF1331" s="177" t="e">
        <f>#REF!/1000</f>
        <v>#REF!</v>
      </c>
      <c r="BG1331" s="178" t="e">
        <f t="shared" si="1490"/>
        <v>#REF!</v>
      </c>
    </row>
    <row r="1332" ht="16" customHeight="1" spans="1:59">
      <c r="A1332" s="22">
        <v>1326</v>
      </c>
      <c r="B1332" s="39" t="s">
        <v>7218</v>
      </c>
      <c r="C1332" s="68" t="s">
        <v>7219</v>
      </c>
      <c r="D1332" s="22">
        <v>191</v>
      </c>
      <c r="E1332" s="22">
        <v>1</v>
      </c>
      <c r="F1332" s="144">
        <v>2605134070</v>
      </c>
      <c r="G1332" s="144" t="s">
        <v>3693</v>
      </c>
      <c r="H1332" s="144" t="s">
        <v>3693</v>
      </c>
      <c r="I1332" s="144" t="s">
        <v>5331</v>
      </c>
      <c r="J1332" s="144" t="s">
        <v>5327</v>
      </c>
      <c r="K1332" s="144">
        <f t="shared" si="1480"/>
        <v>15</v>
      </c>
      <c r="L1332" s="157">
        <v>15</v>
      </c>
      <c r="M1332" s="171">
        <v>0.0399267399267399</v>
      </c>
      <c r="N1332" s="171">
        <v>0.14981684981685</v>
      </c>
      <c r="O1332" s="171">
        <v>0.45018315018315</v>
      </c>
      <c r="P1332" s="171">
        <v>0.0201465201465201</v>
      </c>
      <c r="Q1332" s="171"/>
      <c r="R1332" s="171">
        <v>0.00989010989010989</v>
      </c>
      <c r="S1332" s="171">
        <v>0.25018315018315</v>
      </c>
      <c r="T1332" s="171">
        <v>0.0798534798534799</v>
      </c>
      <c r="U1332" s="171"/>
      <c r="V1332" s="171"/>
      <c r="W1332" s="22">
        <v>1</v>
      </c>
      <c r="X1332" s="29">
        <v>10080</v>
      </c>
      <c r="Y1332" s="29">
        <v>10080</v>
      </c>
      <c r="Z1332" s="36">
        <v>7796.81</v>
      </c>
      <c r="AA1332" s="36">
        <f t="shared" si="1481"/>
        <v>1</v>
      </c>
      <c r="AB1332" s="29"/>
      <c r="AC1332" s="29" t="e">
        <f t="shared" si="1482"/>
        <v>#REF!</v>
      </c>
      <c r="AD1332" s="29" t="e">
        <f t="shared" si="1483"/>
        <v>#REF!</v>
      </c>
      <c r="AE1332" s="172" t="e">
        <f t="shared" si="1484"/>
        <v>#REF!</v>
      </c>
      <c r="AF1332" s="28"/>
      <c r="AG1332" s="24">
        <v>27.3</v>
      </c>
      <c r="AH1332" s="173">
        <f t="shared" si="1485"/>
        <v>1</v>
      </c>
      <c r="AI1332" s="173">
        <v>27.3</v>
      </c>
      <c r="AJ1332" s="173">
        <f t="shared" si="1486"/>
        <v>26.3</v>
      </c>
      <c r="AK1332" s="134">
        <f t="shared" si="1487"/>
        <v>15</v>
      </c>
      <c r="AL1332" s="174">
        <f t="shared" ref="AL1332:AU1332" si="1535">M1332</f>
        <v>0.0399267399267399</v>
      </c>
      <c r="AM1332" s="174">
        <f t="shared" si="1535"/>
        <v>0.14981684981685</v>
      </c>
      <c r="AN1332" s="174">
        <f t="shared" si="1535"/>
        <v>0.45018315018315</v>
      </c>
      <c r="AO1332" s="174">
        <f t="shared" si="1535"/>
        <v>0.0201465201465201</v>
      </c>
      <c r="AP1332" s="174">
        <f t="shared" si="1535"/>
        <v>0</v>
      </c>
      <c r="AQ1332" s="174">
        <f t="shared" si="1535"/>
        <v>0.00989010989010989</v>
      </c>
      <c r="AR1332" s="174">
        <f t="shared" si="1535"/>
        <v>0.25018315018315</v>
      </c>
      <c r="AS1332" s="174">
        <f t="shared" si="1535"/>
        <v>0.0798534798534799</v>
      </c>
      <c r="AT1332" s="174">
        <f t="shared" si="1535"/>
        <v>0</v>
      </c>
      <c r="AU1332" s="174">
        <f t="shared" si="1535"/>
        <v>0</v>
      </c>
      <c r="AV1332" s="175">
        <f t="shared" si="1489"/>
        <v>1</v>
      </c>
      <c r="AW1332" s="176" t="e">
        <f>#REF!/1000</f>
        <v>#REF!</v>
      </c>
      <c r="AX1332" s="176" t="e">
        <f>#REF!/1000</f>
        <v>#REF!</v>
      </c>
      <c r="AY1332" s="176" t="e">
        <f>#REF!/1000</f>
        <v>#REF!</v>
      </c>
      <c r="AZ1332" s="176" t="e">
        <f>#REF!/1000</f>
        <v>#REF!</v>
      </c>
      <c r="BA1332" s="176" t="e">
        <f>#REF!/1000</f>
        <v>#REF!</v>
      </c>
      <c r="BB1332" s="176" t="e">
        <f>#REF!/1000</f>
        <v>#REF!</v>
      </c>
      <c r="BC1332" s="176" t="e">
        <f>#REF!/1000</f>
        <v>#REF!</v>
      </c>
      <c r="BD1332" s="176" t="e">
        <f>#REF!/1000</f>
        <v>#REF!</v>
      </c>
      <c r="BE1332" s="177" t="e">
        <f>#REF!/1000</f>
        <v>#REF!</v>
      </c>
      <c r="BF1332" s="177" t="e">
        <f>#REF!/1000</f>
        <v>#REF!</v>
      </c>
      <c r="BG1332" s="178" t="e">
        <f t="shared" si="1490"/>
        <v>#REF!</v>
      </c>
    </row>
    <row r="1333" ht="16" customHeight="1" spans="1:59">
      <c r="A1333" s="22">
        <v>1327</v>
      </c>
      <c r="B1333" s="39" t="s">
        <v>7236</v>
      </c>
      <c r="C1333" s="68" t="s">
        <v>7237</v>
      </c>
      <c r="D1333" s="22">
        <v>191</v>
      </c>
      <c r="E1333" s="22">
        <v>1</v>
      </c>
      <c r="F1333" s="144">
        <v>2605134221</v>
      </c>
      <c r="G1333" s="144" t="s">
        <v>3693</v>
      </c>
      <c r="H1333" s="144" t="s">
        <v>3693</v>
      </c>
      <c r="I1333" s="144" t="s">
        <v>5326</v>
      </c>
      <c r="J1333" s="144" t="s">
        <v>5327</v>
      </c>
      <c r="K1333" s="144">
        <f t="shared" si="1480"/>
        <v>2.95</v>
      </c>
      <c r="L1333" s="157">
        <v>2.95</v>
      </c>
      <c r="M1333" s="171"/>
      <c r="N1333" s="171">
        <v>0.179661016949153</v>
      </c>
      <c r="O1333" s="171">
        <v>0.596610169491525</v>
      </c>
      <c r="P1333" s="171"/>
      <c r="Q1333" s="171"/>
      <c r="R1333" s="171">
        <v>0.0508474576271186</v>
      </c>
      <c r="S1333" s="171">
        <v>0.101694915254237</v>
      </c>
      <c r="T1333" s="171">
        <v>0.0711864406779661</v>
      </c>
      <c r="U1333" s="171"/>
      <c r="V1333" s="171"/>
      <c r="W1333" s="22">
        <v>1</v>
      </c>
      <c r="X1333" s="29">
        <v>8320</v>
      </c>
      <c r="Y1333" s="29">
        <v>8320</v>
      </c>
      <c r="Z1333" s="36">
        <v>4385.71</v>
      </c>
      <c r="AA1333" s="36">
        <f t="shared" si="1481"/>
        <v>1</v>
      </c>
      <c r="AB1333" s="29"/>
      <c r="AC1333" s="29" t="e">
        <f t="shared" si="1482"/>
        <v>#REF!</v>
      </c>
      <c r="AD1333" s="29" t="e">
        <f t="shared" si="1483"/>
        <v>#REF!</v>
      </c>
      <c r="AE1333" s="172" t="e">
        <f t="shared" si="1484"/>
        <v>#REF!</v>
      </c>
      <c r="AF1333" s="28"/>
      <c r="AG1333" s="24">
        <v>2.95</v>
      </c>
      <c r="AH1333" s="173">
        <f t="shared" si="1485"/>
        <v>1</v>
      </c>
      <c r="AI1333" s="173">
        <v>2.95</v>
      </c>
      <c r="AJ1333" s="173">
        <f t="shared" si="1486"/>
        <v>1.95</v>
      </c>
      <c r="AK1333" s="134">
        <f t="shared" si="1487"/>
        <v>2.95</v>
      </c>
      <c r="AL1333" s="174">
        <f t="shared" ref="AL1333:AU1333" si="1536">M1333</f>
        <v>0</v>
      </c>
      <c r="AM1333" s="174">
        <f t="shared" si="1536"/>
        <v>0.179661016949153</v>
      </c>
      <c r="AN1333" s="174">
        <f t="shared" si="1536"/>
        <v>0.596610169491525</v>
      </c>
      <c r="AO1333" s="174">
        <f t="shared" si="1536"/>
        <v>0</v>
      </c>
      <c r="AP1333" s="174">
        <f t="shared" si="1536"/>
        <v>0</v>
      </c>
      <c r="AQ1333" s="174">
        <f t="shared" si="1536"/>
        <v>0.0508474576271186</v>
      </c>
      <c r="AR1333" s="174">
        <f t="shared" si="1536"/>
        <v>0.101694915254237</v>
      </c>
      <c r="AS1333" s="174">
        <f t="shared" si="1536"/>
        <v>0.0711864406779661</v>
      </c>
      <c r="AT1333" s="174">
        <f t="shared" si="1536"/>
        <v>0</v>
      </c>
      <c r="AU1333" s="174">
        <f t="shared" si="1536"/>
        <v>0</v>
      </c>
      <c r="AV1333" s="175">
        <f t="shared" si="1489"/>
        <v>1</v>
      </c>
      <c r="AW1333" s="176" t="e">
        <f>#REF!/1000</f>
        <v>#REF!</v>
      </c>
      <c r="AX1333" s="176" t="e">
        <f>#REF!/1000</f>
        <v>#REF!</v>
      </c>
      <c r="AY1333" s="176" t="e">
        <f>#REF!/1000</f>
        <v>#REF!</v>
      </c>
      <c r="AZ1333" s="176" t="e">
        <f>#REF!/1000</f>
        <v>#REF!</v>
      </c>
      <c r="BA1333" s="176" t="e">
        <f>#REF!/1000</f>
        <v>#REF!</v>
      </c>
      <c r="BB1333" s="176" t="e">
        <f>#REF!/1000</f>
        <v>#REF!</v>
      </c>
      <c r="BC1333" s="176" t="e">
        <f>#REF!/1000</f>
        <v>#REF!</v>
      </c>
      <c r="BD1333" s="176" t="e">
        <f>#REF!/1000</f>
        <v>#REF!</v>
      </c>
      <c r="BE1333" s="177" t="e">
        <f>#REF!/1000</f>
        <v>#REF!</v>
      </c>
      <c r="BF1333" s="177" t="e">
        <f>#REF!/1000</f>
        <v>#REF!</v>
      </c>
      <c r="BG1333" s="178" t="e">
        <f t="shared" si="1490"/>
        <v>#REF!</v>
      </c>
    </row>
    <row r="1334" ht="16" customHeight="1" spans="1:59">
      <c r="A1334" s="22">
        <v>1328</v>
      </c>
      <c r="B1334" s="39" t="s">
        <v>7238</v>
      </c>
      <c r="C1334" s="68" t="s">
        <v>7239</v>
      </c>
      <c r="D1334" s="22">
        <v>191</v>
      </c>
      <c r="E1334" s="22">
        <v>1</v>
      </c>
      <c r="F1334" s="144">
        <v>2605134479</v>
      </c>
      <c r="G1334" s="144" t="s">
        <v>3693</v>
      </c>
      <c r="H1334" s="144" t="s">
        <v>3693</v>
      </c>
      <c r="I1334" s="144" t="s">
        <v>5326</v>
      </c>
      <c r="J1334" s="144" t="s">
        <v>5327</v>
      </c>
      <c r="K1334" s="144">
        <f t="shared" si="1480"/>
        <v>1</v>
      </c>
      <c r="L1334" s="157">
        <v>1</v>
      </c>
      <c r="M1334" s="171">
        <v>0.04</v>
      </c>
      <c r="N1334" s="171">
        <v>0.15</v>
      </c>
      <c r="O1334" s="171">
        <v>0.45</v>
      </c>
      <c r="P1334" s="171">
        <v>0.02</v>
      </c>
      <c r="Q1334" s="171"/>
      <c r="R1334" s="171">
        <v>0.01</v>
      </c>
      <c r="S1334" s="171">
        <v>0.25</v>
      </c>
      <c r="T1334" s="171">
        <v>0.08</v>
      </c>
      <c r="U1334" s="171"/>
      <c r="V1334" s="171"/>
      <c r="W1334" s="22">
        <v>1</v>
      </c>
      <c r="X1334" s="29">
        <v>5280</v>
      </c>
      <c r="Y1334" s="29">
        <v>5280</v>
      </c>
      <c r="Z1334" s="36">
        <v>2514.47</v>
      </c>
      <c r="AA1334" s="36">
        <f t="shared" si="1481"/>
        <v>1</v>
      </c>
      <c r="AB1334" s="29"/>
      <c r="AC1334" s="29" t="e">
        <f t="shared" si="1482"/>
        <v>#REF!</v>
      </c>
      <c r="AD1334" s="29" t="e">
        <f t="shared" si="1483"/>
        <v>#REF!</v>
      </c>
      <c r="AE1334" s="172" t="e">
        <f t="shared" si="1484"/>
        <v>#REF!</v>
      </c>
      <c r="AF1334" s="28"/>
      <c r="AG1334" s="24">
        <v>1</v>
      </c>
      <c r="AH1334" s="173">
        <f t="shared" si="1485"/>
        <v>1</v>
      </c>
      <c r="AI1334" s="173">
        <v>1</v>
      </c>
      <c r="AJ1334" s="173">
        <f t="shared" si="1486"/>
        <v>0</v>
      </c>
      <c r="AK1334" s="134">
        <f t="shared" si="1487"/>
        <v>1</v>
      </c>
      <c r="AL1334" s="174">
        <f t="shared" ref="AL1334:AU1334" si="1537">M1334</f>
        <v>0.04</v>
      </c>
      <c r="AM1334" s="174">
        <f t="shared" si="1537"/>
        <v>0.15</v>
      </c>
      <c r="AN1334" s="174">
        <f t="shared" si="1537"/>
        <v>0.45</v>
      </c>
      <c r="AO1334" s="174">
        <f t="shared" si="1537"/>
        <v>0.02</v>
      </c>
      <c r="AP1334" s="174">
        <f t="shared" si="1537"/>
        <v>0</v>
      </c>
      <c r="AQ1334" s="174">
        <f t="shared" si="1537"/>
        <v>0.01</v>
      </c>
      <c r="AR1334" s="174">
        <f t="shared" si="1537"/>
        <v>0.25</v>
      </c>
      <c r="AS1334" s="174">
        <f t="shared" si="1537"/>
        <v>0.08</v>
      </c>
      <c r="AT1334" s="174">
        <f t="shared" si="1537"/>
        <v>0</v>
      </c>
      <c r="AU1334" s="174">
        <f t="shared" si="1537"/>
        <v>0</v>
      </c>
      <c r="AV1334" s="175">
        <f t="shared" si="1489"/>
        <v>1</v>
      </c>
      <c r="AW1334" s="176" t="e">
        <f>#REF!/1000</f>
        <v>#REF!</v>
      </c>
      <c r="AX1334" s="176" t="e">
        <f>#REF!/1000</f>
        <v>#REF!</v>
      </c>
      <c r="AY1334" s="176" t="e">
        <f>#REF!/1000</f>
        <v>#REF!</v>
      </c>
      <c r="AZ1334" s="176" t="e">
        <f>#REF!/1000</f>
        <v>#REF!</v>
      </c>
      <c r="BA1334" s="176" t="e">
        <f>#REF!/1000</f>
        <v>#REF!</v>
      </c>
      <c r="BB1334" s="176" t="e">
        <f>#REF!/1000</f>
        <v>#REF!</v>
      </c>
      <c r="BC1334" s="176" t="e">
        <f>#REF!/1000</f>
        <v>#REF!</v>
      </c>
      <c r="BD1334" s="176" t="e">
        <f>#REF!/1000</f>
        <v>#REF!</v>
      </c>
      <c r="BE1334" s="177" t="e">
        <f>#REF!/1000</f>
        <v>#REF!</v>
      </c>
      <c r="BF1334" s="177" t="e">
        <f>#REF!/1000</f>
        <v>#REF!</v>
      </c>
      <c r="BG1334" s="178" t="e">
        <f t="shared" si="1490"/>
        <v>#REF!</v>
      </c>
    </row>
    <row r="1335" ht="16" customHeight="1" spans="1:59">
      <c r="A1335" s="22">
        <v>1329</v>
      </c>
      <c r="B1335" s="39" t="s">
        <v>7240</v>
      </c>
      <c r="C1335" s="68" t="s">
        <v>7241</v>
      </c>
      <c r="D1335" s="22">
        <v>191</v>
      </c>
      <c r="E1335" s="22">
        <v>1</v>
      </c>
      <c r="F1335" s="144">
        <v>2605133484</v>
      </c>
      <c r="G1335" s="144" t="s">
        <v>3693</v>
      </c>
      <c r="H1335" s="144" t="s">
        <v>3693</v>
      </c>
      <c r="I1335" s="144" t="s">
        <v>5326</v>
      </c>
      <c r="J1335" s="144" t="s">
        <v>5327</v>
      </c>
      <c r="K1335" s="144">
        <f t="shared" si="1480"/>
        <v>1</v>
      </c>
      <c r="L1335" s="157">
        <v>1</v>
      </c>
      <c r="M1335" s="171">
        <v>0.04</v>
      </c>
      <c r="N1335" s="171">
        <v>0.15</v>
      </c>
      <c r="O1335" s="171">
        <v>0.45</v>
      </c>
      <c r="P1335" s="171">
        <v>0.02</v>
      </c>
      <c r="Q1335" s="171"/>
      <c r="R1335" s="171">
        <v>0.01</v>
      </c>
      <c r="S1335" s="171">
        <v>0.25</v>
      </c>
      <c r="T1335" s="171">
        <v>0.08</v>
      </c>
      <c r="U1335" s="171"/>
      <c r="V1335" s="171"/>
      <c r="W1335" s="22">
        <v>1</v>
      </c>
      <c r="X1335" s="29">
        <v>4800</v>
      </c>
      <c r="Y1335" s="29">
        <v>4800</v>
      </c>
      <c r="Z1335" s="36">
        <v>2378.03</v>
      </c>
      <c r="AA1335" s="36">
        <f t="shared" si="1481"/>
        <v>1</v>
      </c>
      <c r="AB1335" s="29"/>
      <c r="AC1335" s="29" t="e">
        <f t="shared" si="1482"/>
        <v>#REF!</v>
      </c>
      <c r="AD1335" s="29" t="e">
        <f t="shared" si="1483"/>
        <v>#REF!</v>
      </c>
      <c r="AE1335" s="172" t="e">
        <f t="shared" si="1484"/>
        <v>#REF!</v>
      </c>
      <c r="AF1335" s="28"/>
      <c r="AG1335" s="24">
        <v>1</v>
      </c>
      <c r="AH1335" s="173">
        <f t="shared" si="1485"/>
        <v>1</v>
      </c>
      <c r="AI1335" s="173">
        <v>1</v>
      </c>
      <c r="AJ1335" s="173">
        <f t="shared" si="1486"/>
        <v>0</v>
      </c>
      <c r="AK1335" s="134">
        <f t="shared" si="1487"/>
        <v>1</v>
      </c>
      <c r="AL1335" s="174">
        <f t="shared" ref="AL1335:AU1335" si="1538">M1335</f>
        <v>0.04</v>
      </c>
      <c r="AM1335" s="174">
        <f t="shared" si="1538"/>
        <v>0.15</v>
      </c>
      <c r="AN1335" s="174">
        <f t="shared" si="1538"/>
        <v>0.45</v>
      </c>
      <c r="AO1335" s="174">
        <f t="shared" si="1538"/>
        <v>0.02</v>
      </c>
      <c r="AP1335" s="174">
        <f t="shared" si="1538"/>
        <v>0</v>
      </c>
      <c r="AQ1335" s="174">
        <f t="shared" si="1538"/>
        <v>0.01</v>
      </c>
      <c r="AR1335" s="174">
        <f t="shared" si="1538"/>
        <v>0.25</v>
      </c>
      <c r="AS1335" s="174">
        <f t="shared" si="1538"/>
        <v>0.08</v>
      </c>
      <c r="AT1335" s="174">
        <f t="shared" si="1538"/>
        <v>0</v>
      </c>
      <c r="AU1335" s="174">
        <f t="shared" si="1538"/>
        <v>0</v>
      </c>
      <c r="AV1335" s="175">
        <f t="shared" si="1489"/>
        <v>1</v>
      </c>
      <c r="AW1335" s="176" t="e">
        <f>#REF!/1000</f>
        <v>#REF!</v>
      </c>
      <c r="AX1335" s="176" t="e">
        <f>#REF!/1000</f>
        <v>#REF!</v>
      </c>
      <c r="AY1335" s="176" t="e">
        <f>#REF!/1000</f>
        <v>#REF!</v>
      </c>
      <c r="AZ1335" s="176" t="e">
        <f>#REF!/1000</f>
        <v>#REF!</v>
      </c>
      <c r="BA1335" s="176" t="e">
        <f>#REF!/1000</f>
        <v>#REF!</v>
      </c>
      <c r="BB1335" s="176" t="e">
        <f>#REF!/1000</f>
        <v>#REF!</v>
      </c>
      <c r="BC1335" s="176" t="e">
        <f>#REF!/1000</f>
        <v>#REF!</v>
      </c>
      <c r="BD1335" s="176" t="e">
        <f>#REF!/1000</f>
        <v>#REF!</v>
      </c>
      <c r="BE1335" s="177" t="e">
        <f>#REF!/1000</f>
        <v>#REF!</v>
      </c>
      <c r="BF1335" s="177" t="e">
        <f>#REF!/1000</f>
        <v>#REF!</v>
      </c>
      <c r="BG1335" s="178" t="e">
        <f t="shared" si="1490"/>
        <v>#REF!</v>
      </c>
    </row>
    <row r="1336" ht="16" customHeight="1" spans="1:59">
      <c r="A1336" s="22">
        <v>1330</v>
      </c>
      <c r="B1336" s="39" t="s">
        <v>7220</v>
      </c>
      <c r="C1336" s="68" t="s">
        <v>7221</v>
      </c>
      <c r="D1336" s="22">
        <v>195</v>
      </c>
      <c r="E1336" s="22">
        <v>1</v>
      </c>
      <c r="F1336" s="144">
        <v>2605131989</v>
      </c>
      <c r="G1336" s="144" t="s">
        <v>3693</v>
      </c>
      <c r="H1336" s="144" t="s">
        <v>3693</v>
      </c>
      <c r="I1336" s="144" t="s">
        <v>5331</v>
      </c>
      <c r="J1336" s="144" t="s">
        <v>5327</v>
      </c>
      <c r="K1336" s="144">
        <f t="shared" si="1480"/>
        <v>1.75</v>
      </c>
      <c r="L1336" s="157">
        <v>1.75</v>
      </c>
      <c r="M1336" s="171">
        <v>0.491428571428571</v>
      </c>
      <c r="N1336" s="171">
        <v>0.0514285714285714</v>
      </c>
      <c r="O1336" s="171"/>
      <c r="P1336" s="171">
        <v>0.222857142857143</v>
      </c>
      <c r="Q1336" s="171"/>
      <c r="R1336" s="171"/>
      <c r="S1336" s="171">
        <v>0.102857142857143</v>
      </c>
      <c r="T1336" s="171">
        <v>0.131428571428571</v>
      </c>
      <c r="U1336" s="171"/>
      <c r="V1336" s="171"/>
      <c r="W1336" s="22">
        <v>1</v>
      </c>
      <c r="X1336" s="29">
        <v>4515</v>
      </c>
      <c r="Y1336" s="29">
        <v>4515</v>
      </c>
      <c r="Z1336" s="36">
        <v>4580.62</v>
      </c>
      <c r="AA1336" s="36">
        <f t="shared" si="1481"/>
        <v>1</v>
      </c>
      <c r="AB1336" s="29"/>
      <c r="AC1336" s="29" t="e">
        <f t="shared" si="1482"/>
        <v>#REF!</v>
      </c>
      <c r="AD1336" s="29" t="e">
        <f t="shared" si="1483"/>
        <v>#REF!</v>
      </c>
      <c r="AE1336" s="172" t="e">
        <f t="shared" si="1484"/>
        <v>#REF!</v>
      </c>
      <c r="AF1336" s="28"/>
      <c r="AG1336" s="24">
        <v>1.75</v>
      </c>
      <c r="AH1336" s="173">
        <f t="shared" si="1485"/>
        <v>0.999999999999999</v>
      </c>
      <c r="AI1336" s="173">
        <v>1.75</v>
      </c>
      <c r="AJ1336" s="173">
        <f t="shared" si="1486"/>
        <v>0.750000000000001</v>
      </c>
      <c r="AK1336" s="134">
        <f t="shared" si="1487"/>
        <v>1.75</v>
      </c>
      <c r="AL1336" s="174">
        <f t="shared" ref="AL1336:AU1336" si="1539">M1336</f>
        <v>0.491428571428571</v>
      </c>
      <c r="AM1336" s="174">
        <f t="shared" si="1539"/>
        <v>0.0514285714285714</v>
      </c>
      <c r="AN1336" s="174">
        <f t="shared" si="1539"/>
        <v>0</v>
      </c>
      <c r="AO1336" s="174">
        <f t="shared" si="1539"/>
        <v>0.222857142857143</v>
      </c>
      <c r="AP1336" s="174">
        <f t="shared" si="1539"/>
        <v>0</v>
      </c>
      <c r="AQ1336" s="174">
        <f t="shared" si="1539"/>
        <v>0</v>
      </c>
      <c r="AR1336" s="174">
        <f t="shared" si="1539"/>
        <v>0.102857142857143</v>
      </c>
      <c r="AS1336" s="174">
        <f t="shared" si="1539"/>
        <v>0.131428571428571</v>
      </c>
      <c r="AT1336" s="174">
        <f t="shared" si="1539"/>
        <v>0</v>
      </c>
      <c r="AU1336" s="174">
        <f t="shared" si="1539"/>
        <v>0</v>
      </c>
      <c r="AV1336" s="175">
        <f t="shared" si="1489"/>
        <v>0.999999999999999</v>
      </c>
      <c r="AW1336" s="176" t="e">
        <f>#REF!/1000</f>
        <v>#REF!</v>
      </c>
      <c r="AX1336" s="176" t="e">
        <f>#REF!/1000</f>
        <v>#REF!</v>
      </c>
      <c r="AY1336" s="176" t="e">
        <f>#REF!/1000</f>
        <v>#REF!</v>
      </c>
      <c r="AZ1336" s="176" t="e">
        <f>#REF!/1000</f>
        <v>#REF!</v>
      </c>
      <c r="BA1336" s="176" t="e">
        <f>#REF!/1000</f>
        <v>#REF!</v>
      </c>
      <c r="BB1336" s="176" t="e">
        <f>#REF!/1000</f>
        <v>#REF!</v>
      </c>
      <c r="BC1336" s="176" t="e">
        <f>#REF!/1000</f>
        <v>#REF!</v>
      </c>
      <c r="BD1336" s="176" t="e">
        <f>#REF!/1000</f>
        <v>#REF!</v>
      </c>
      <c r="BE1336" s="177" t="e">
        <f>#REF!/1000</f>
        <v>#REF!</v>
      </c>
      <c r="BF1336" s="177" t="e">
        <f>#REF!/1000</f>
        <v>#REF!</v>
      </c>
      <c r="BG1336" s="178" t="e">
        <f t="shared" si="1490"/>
        <v>#REF!</v>
      </c>
    </row>
    <row r="1337" ht="16" customHeight="1" spans="1:59">
      <c r="A1337" s="22">
        <v>1331</v>
      </c>
      <c r="B1337" s="39" t="s">
        <v>7222</v>
      </c>
      <c r="C1337" s="68" t="s">
        <v>7223</v>
      </c>
      <c r="D1337" s="22">
        <v>195</v>
      </c>
      <c r="E1337" s="22">
        <v>2</v>
      </c>
      <c r="F1337" s="144">
        <v>2605120599</v>
      </c>
      <c r="G1337" s="144" t="s">
        <v>3693</v>
      </c>
      <c r="H1337" s="144" t="s">
        <v>3693</v>
      </c>
      <c r="I1337" s="144" t="s">
        <v>5331</v>
      </c>
      <c r="J1337" s="144" t="s">
        <v>5327</v>
      </c>
      <c r="K1337" s="144">
        <f t="shared" si="1480"/>
        <v>0.5</v>
      </c>
      <c r="L1337" s="157">
        <v>1</v>
      </c>
      <c r="M1337" s="171">
        <v>0.5</v>
      </c>
      <c r="N1337" s="171">
        <v>0.05</v>
      </c>
      <c r="O1337" s="171"/>
      <c r="P1337" s="171">
        <v>0.22</v>
      </c>
      <c r="Q1337" s="171"/>
      <c r="R1337" s="171"/>
      <c r="S1337" s="171">
        <v>0.1</v>
      </c>
      <c r="T1337" s="171">
        <v>0.13</v>
      </c>
      <c r="U1337" s="171"/>
      <c r="V1337" s="171"/>
      <c r="W1337" s="22">
        <v>2</v>
      </c>
      <c r="X1337" s="29">
        <v>2966.665</v>
      </c>
      <c r="Y1337" s="29">
        <v>5933.33</v>
      </c>
      <c r="Z1337" s="36">
        <v>1354.7</v>
      </c>
      <c r="AA1337" s="36">
        <f t="shared" si="1481"/>
        <v>2</v>
      </c>
      <c r="AB1337" s="29"/>
      <c r="AC1337" s="29" t="e">
        <f t="shared" si="1482"/>
        <v>#REF!</v>
      </c>
      <c r="AD1337" s="29" t="e">
        <f t="shared" si="1483"/>
        <v>#REF!</v>
      </c>
      <c r="AE1337" s="172" t="e">
        <f t="shared" si="1484"/>
        <v>#REF!</v>
      </c>
      <c r="AF1337" s="28"/>
      <c r="AG1337" s="24">
        <v>1</v>
      </c>
      <c r="AH1337" s="173">
        <f t="shared" si="1485"/>
        <v>1</v>
      </c>
      <c r="AI1337" s="173">
        <v>1</v>
      </c>
      <c r="AJ1337" s="173">
        <f t="shared" si="1486"/>
        <v>0</v>
      </c>
      <c r="AK1337" s="134">
        <f t="shared" si="1487"/>
        <v>0.5</v>
      </c>
      <c r="AL1337" s="174">
        <f t="shared" ref="AL1337:AU1337" si="1540">M1337</f>
        <v>0.5</v>
      </c>
      <c r="AM1337" s="174">
        <f t="shared" si="1540"/>
        <v>0.05</v>
      </c>
      <c r="AN1337" s="174">
        <f t="shared" si="1540"/>
        <v>0</v>
      </c>
      <c r="AO1337" s="174">
        <f t="shared" si="1540"/>
        <v>0.22</v>
      </c>
      <c r="AP1337" s="174">
        <f t="shared" si="1540"/>
        <v>0</v>
      </c>
      <c r="AQ1337" s="174">
        <f t="shared" si="1540"/>
        <v>0</v>
      </c>
      <c r="AR1337" s="174">
        <f t="shared" si="1540"/>
        <v>0.1</v>
      </c>
      <c r="AS1337" s="174">
        <f t="shared" si="1540"/>
        <v>0.13</v>
      </c>
      <c r="AT1337" s="174">
        <f t="shared" si="1540"/>
        <v>0</v>
      </c>
      <c r="AU1337" s="174">
        <f t="shared" si="1540"/>
        <v>0</v>
      </c>
      <c r="AV1337" s="175">
        <f t="shared" si="1489"/>
        <v>1</v>
      </c>
      <c r="AW1337" s="176" t="e">
        <f>#REF!/1000</f>
        <v>#REF!</v>
      </c>
      <c r="AX1337" s="176" t="e">
        <f>#REF!/1000</f>
        <v>#REF!</v>
      </c>
      <c r="AY1337" s="176" t="e">
        <f>#REF!/1000</f>
        <v>#REF!</v>
      </c>
      <c r="AZ1337" s="176" t="e">
        <f>#REF!/1000</f>
        <v>#REF!</v>
      </c>
      <c r="BA1337" s="176" t="e">
        <f>#REF!/1000</f>
        <v>#REF!</v>
      </c>
      <c r="BB1337" s="176" t="e">
        <f>#REF!/1000</f>
        <v>#REF!</v>
      </c>
      <c r="BC1337" s="176" t="e">
        <f>#REF!/1000</f>
        <v>#REF!</v>
      </c>
      <c r="BD1337" s="176" t="e">
        <f>#REF!/1000</f>
        <v>#REF!</v>
      </c>
      <c r="BE1337" s="177" t="e">
        <f>#REF!/1000</f>
        <v>#REF!</v>
      </c>
      <c r="BF1337" s="177" t="e">
        <f>#REF!/1000</f>
        <v>#REF!</v>
      </c>
      <c r="BG1337" s="178" t="e">
        <f t="shared" si="1490"/>
        <v>#REF!</v>
      </c>
    </row>
    <row r="1338" ht="16" customHeight="1" spans="1:59">
      <c r="A1338" s="22">
        <v>1332</v>
      </c>
      <c r="B1338" s="39" t="s">
        <v>7242</v>
      </c>
      <c r="C1338" s="68" t="s">
        <v>7243</v>
      </c>
      <c r="D1338" s="22">
        <v>191</v>
      </c>
      <c r="E1338" s="22">
        <v>3</v>
      </c>
      <c r="F1338" s="144">
        <v>2605133763</v>
      </c>
      <c r="G1338" s="144" t="s">
        <v>3693</v>
      </c>
      <c r="H1338" s="144" t="s">
        <v>3693</v>
      </c>
      <c r="I1338" s="144" t="s">
        <v>5326</v>
      </c>
      <c r="J1338" s="144" t="s">
        <v>5327</v>
      </c>
      <c r="K1338" s="144">
        <f t="shared" si="1480"/>
        <v>0.0333333333333333</v>
      </c>
      <c r="L1338" s="157">
        <v>0.1</v>
      </c>
      <c r="M1338" s="171"/>
      <c r="N1338" s="171">
        <v>0.1</v>
      </c>
      <c r="O1338" s="171">
        <v>0.5</v>
      </c>
      <c r="P1338" s="171"/>
      <c r="Q1338" s="171"/>
      <c r="R1338" s="171"/>
      <c r="S1338" s="171">
        <v>0.3</v>
      </c>
      <c r="T1338" s="171">
        <v>0.1</v>
      </c>
      <c r="U1338" s="171"/>
      <c r="V1338" s="171"/>
      <c r="W1338" s="22">
        <v>3</v>
      </c>
      <c r="X1338" s="29">
        <v>2520</v>
      </c>
      <c r="Y1338" s="29">
        <v>7560</v>
      </c>
      <c r="Z1338" s="36">
        <v>3684</v>
      </c>
      <c r="AA1338" s="36">
        <f t="shared" si="1481"/>
        <v>3</v>
      </c>
      <c r="AB1338" s="29"/>
      <c r="AC1338" s="29" t="e">
        <f t="shared" si="1482"/>
        <v>#REF!</v>
      </c>
      <c r="AD1338" s="29" t="e">
        <f t="shared" si="1483"/>
        <v>#REF!</v>
      </c>
      <c r="AE1338" s="172" t="e">
        <f t="shared" si="1484"/>
        <v>#REF!</v>
      </c>
      <c r="AF1338" s="28"/>
      <c r="AG1338" s="24">
        <v>0.1</v>
      </c>
      <c r="AH1338" s="173">
        <f t="shared" si="1485"/>
        <v>1</v>
      </c>
      <c r="AI1338" s="173">
        <v>0.1</v>
      </c>
      <c r="AJ1338" s="173">
        <f t="shared" si="1486"/>
        <v>-0.9</v>
      </c>
      <c r="AK1338" s="134">
        <f t="shared" si="1487"/>
        <v>0.0333333333333333</v>
      </c>
      <c r="AL1338" s="174">
        <f t="shared" ref="AL1338:AU1338" si="1541">M1338</f>
        <v>0</v>
      </c>
      <c r="AM1338" s="174">
        <f t="shared" si="1541"/>
        <v>0.1</v>
      </c>
      <c r="AN1338" s="174">
        <f t="shared" si="1541"/>
        <v>0.5</v>
      </c>
      <c r="AO1338" s="174">
        <f t="shared" si="1541"/>
        <v>0</v>
      </c>
      <c r="AP1338" s="174">
        <f t="shared" si="1541"/>
        <v>0</v>
      </c>
      <c r="AQ1338" s="174">
        <f t="shared" si="1541"/>
        <v>0</v>
      </c>
      <c r="AR1338" s="174">
        <f t="shared" si="1541"/>
        <v>0.3</v>
      </c>
      <c r="AS1338" s="174">
        <f t="shared" si="1541"/>
        <v>0.1</v>
      </c>
      <c r="AT1338" s="174">
        <f t="shared" si="1541"/>
        <v>0</v>
      </c>
      <c r="AU1338" s="174">
        <f t="shared" si="1541"/>
        <v>0</v>
      </c>
      <c r="AV1338" s="175">
        <f t="shared" si="1489"/>
        <v>1</v>
      </c>
      <c r="AW1338" s="176" t="e">
        <f>#REF!/1000</f>
        <v>#REF!</v>
      </c>
      <c r="AX1338" s="176" t="e">
        <f>#REF!/1000</f>
        <v>#REF!</v>
      </c>
      <c r="AY1338" s="176" t="e">
        <f>#REF!/1000</f>
        <v>#REF!</v>
      </c>
      <c r="AZ1338" s="176" t="e">
        <f>#REF!/1000</f>
        <v>#REF!</v>
      </c>
      <c r="BA1338" s="176" t="e">
        <f>#REF!/1000</f>
        <v>#REF!</v>
      </c>
      <c r="BB1338" s="176" t="e">
        <f>#REF!/1000</f>
        <v>#REF!</v>
      </c>
      <c r="BC1338" s="176" t="e">
        <f>#REF!/1000</f>
        <v>#REF!</v>
      </c>
      <c r="BD1338" s="176" t="e">
        <f>#REF!/1000</f>
        <v>#REF!</v>
      </c>
      <c r="BE1338" s="177" t="e">
        <f>#REF!/1000</f>
        <v>#REF!</v>
      </c>
      <c r="BF1338" s="177" t="e">
        <f>#REF!/1000</f>
        <v>#REF!</v>
      </c>
      <c r="BG1338" s="178" t="e">
        <f t="shared" si="1490"/>
        <v>#REF!</v>
      </c>
    </row>
    <row r="1339" ht="16" customHeight="1" spans="1:59">
      <c r="A1339" s="22">
        <v>1333</v>
      </c>
      <c r="B1339" s="39" t="s">
        <v>7226</v>
      </c>
      <c r="C1339" s="68" t="s">
        <v>7227</v>
      </c>
      <c r="D1339" s="22">
        <v>195</v>
      </c>
      <c r="E1339" s="22">
        <v>1</v>
      </c>
      <c r="F1339" s="144">
        <v>2605134760</v>
      </c>
      <c r="G1339" s="144" t="s">
        <v>3693</v>
      </c>
      <c r="H1339" s="144" t="s">
        <v>3693</v>
      </c>
      <c r="I1339" s="144" t="s">
        <v>5331</v>
      </c>
      <c r="J1339" s="144" t="s">
        <v>5327</v>
      </c>
      <c r="K1339" s="144">
        <f t="shared" si="1480"/>
        <v>5</v>
      </c>
      <c r="L1339" s="157">
        <v>5</v>
      </c>
      <c r="M1339" s="171"/>
      <c r="N1339" s="171">
        <v>0.1</v>
      </c>
      <c r="O1339" s="171">
        <v>0.551282051282051</v>
      </c>
      <c r="P1339" s="171"/>
      <c r="Q1339" s="171"/>
      <c r="R1339" s="171">
        <v>0.0487179487179487</v>
      </c>
      <c r="S1339" s="171">
        <v>0.2</v>
      </c>
      <c r="T1339" s="171">
        <v>0.1</v>
      </c>
      <c r="U1339" s="171"/>
      <c r="V1339" s="171"/>
      <c r="W1339" s="22">
        <v>1</v>
      </c>
      <c r="X1339" s="29">
        <v>2108.33</v>
      </c>
      <c r="Y1339" s="29">
        <v>2108.33</v>
      </c>
      <c r="Z1339" s="36">
        <v>711.46</v>
      </c>
      <c r="AA1339" s="36">
        <f t="shared" si="1481"/>
        <v>1</v>
      </c>
      <c r="AB1339" s="29"/>
      <c r="AC1339" s="29" t="e">
        <f t="shared" si="1482"/>
        <v>#REF!</v>
      </c>
      <c r="AD1339" s="29" t="e">
        <f t="shared" si="1483"/>
        <v>#REF!</v>
      </c>
      <c r="AE1339" s="172" t="e">
        <f t="shared" si="1484"/>
        <v>#REF!</v>
      </c>
      <c r="AF1339" s="28"/>
      <c r="AG1339" s="24">
        <v>3.9</v>
      </c>
      <c r="AH1339" s="173">
        <f t="shared" si="1485"/>
        <v>1</v>
      </c>
      <c r="AI1339" s="173">
        <v>3.9</v>
      </c>
      <c r="AJ1339" s="173">
        <f t="shared" si="1486"/>
        <v>2.9</v>
      </c>
      <c r="AK1339" s="134">
        <f t="shared" si="1487"/>
        <v>5</v>
      </c>
      <c r="AL1339" s="174">
        <f t="shared" ref="AL1339:AU1339" si="1542">M1339</f>
        <v>0</v>
      </c>
      <c r="AM1339" s="174">
        <f t="shared" si="1542"/>
        <v>0.1</v>
      </c>
      <c r="AN1339" s="174">
        <f t="shared" si="1542"/>
        <v>0.551282051282051</v>
      </c>
      <c r="AO1339" s="174">
        <f t="shared" si="1542"/>
        <v>0</v>
      </c>
      <c r="AP1339" s="174">
        <f t="shared" si="1542"/>
        <v>0</v>
      </c>
      <c r="AQ1339" s="174">
        <f t="shared" si="1542"/>
        <v>0.0487179487179487</v>
      </c>
      <c r="AR1339" s="174">
        <f t="shared" si="1542"/>
        <v>0.2</v>
      </c>
      <c r="AS1339" s="174">
        <f t="shared" si="1542"/>
        <v>0.1</v>
      </c>
      <c r="AT1339" s="174">
        <f t="shared" si="1542"/>
        <v>0</v>
      </c>
      <c r="AU1339" s="174">
        <f t="shared" si="1542"/>
        <v>0</v>
      </c>
      <c r="AV1339" s="175">
        <f t="shared" si="1489"/>
        <v>1</v>
      </c>
      <c r="AW1339" s="176" t="e">
        <f>#REF!/1000</f>
        <v>#REF!</v>
      </c>
      <c r="AX1339" s="176" t="e">
        <f>#REF!/1000</f>
        <v>#REF!</v>
      </c>
      <c r="AY1339" s="176" t="e">
        <f>#REF!/1000</f>
        <v>#REF!</v>
      </c>
      <c r="AZ1339" s="176" t="e">
        <f>#REF!/1000</f>
        <v>#REF!</v>
      </c>
      <c r="BA1339" s="176" t="e">
        <f>#REF!/1000</f>
        <v>#REF!</v>
      </c>
      <c r="BB1339" s="176" t="e">
        <f>#REF!/1000</f>
        <v>#REF!</v>
      </c>
      <c r="BC1339" s="176" t="e">
        <f>#REF!/1000</f>
        <v>#REF!</v>
      </c>
      <c r="BD1339" s="176" t="e">
        <f>#REF!/1000</f>
        <v>#REF!</v>
      </c>
      <c r="BE1339" s="177" t="e">
        <f>#REF!/1000</f>
        <v>#REF!</v>
      </c>
      <c r="BF1339" s="177" t="e">
        <f>#REF!/1000</f>
        <v>#REF!</v>
      </c>
      <c r="BG1339" s="178" t="e">
        <f t="shared" si="1490"/>
        <v>#REF!</v>
      </c>
    </row>
    <row r="1340" ht="16" customHeight="1" spans="1:59">
      <c r="A1340" s="22">
        <v>1334</v>
      </c>
      <c r="B1340" s="39" t="s">
        <v>7228</v>
      </c>
      <c r="C1340" s="68" t="s">
        <v>7229</v>
      </c>
      <c r="D1340" s="22">
        <v>191</v>
      </c>
      <c r="E1340" s="22">
        <v>4</v>
      </c>
      <c r="F1340" s="144">
        <v>2605132444</v>
      </c>
      <c r="G1340" s="144" t="s">
        <v>3693</v>
      </c>
      <c r="H1340" s="144" t="s">
        <v>3693</v>
      </c>
      <c r="I1340" s="144" t="s">
        <v>5326</v>
      </c>
      <c r="J1340" s="144" t="s">
        <v>5327</v>
      </c>
      <c r="K1340" s="144">
        <f t="shared" si="1480"/>
        <v>2</v>
      </c>
      <c r="L1340" s="157">
        <v>8</v>
      </c>
      <c r="M1340" s="171"/>
      <c r="N1340" s="171"/>
      <c r="O1340" s="171">
        <v>0.133333333333333</v>
      </c>
      <c r="P1340" s="171">
        <v>0.1</v>
      </c>
      <c r="Q1340" s="171"/>
      <c r="R1340" s="171"/>
      <c r="S1340" s="171">
        <v>0.533333333333333</v>
      </c>
      <c r="T1340" s="171">
        <v>0.233333333333333</v>
      </c>
      <c r="U1340" s="171"/>
      <c r="V1340" s="171"/>
      <c r="W1340" s="22">
        <v>4</v>
      </c>
      <c r="X1340" s="29">
        <v>1440</v>
      </c>
      <c r="Y1340" s="29">
        <v>5760</v>
      </c>
      <c r="Z1340" s="36">
        <v>2456</v>
      </c>
      <c r="AA1340" s="36">
        <f t="shared" si="1481"/>
        <v>4</v>
      </c>
      <c r="AB1340" s="29"/>
      <c r="AC1340" s="29" t="e">
        <f t="shared" si="1482"/>
        <v>#REF!</v>
      </c>
      <c r="AD1340" s="29" t="e">
        <f t="shared" si="1483"/>
        <v>#REF!</v>
      </c>
      <c r="AE1340" s="172" t="e">
        <f t="shared" si="1484"/>
        <v>#REF!</v>
      </c>
      <c r="AF1340" s="28"/>
      <c r="AG1340" s="24">
        <v>0.3</v>
      </c>
      <c r="AH1340" s="173">
        <f t="shared" si="1485"/>
        <v>0.999999999999999</v>
      </c>
      <c r="AI1340" s="173">
        <v>0.3</v>
      </c>
      <c r="AJ1340" s="173">
        <f t="shared" si="1486"/>
        <v>-0.699999999999999</v>
      </c>
      <c r="AK1340" s="134">
        <f t="shared" si="1487"/>
        <v>2</v>
      </c>
      <c r="AL1340" s="174">
        <f t="shared" ref="AL1340:AU1340" si="1543">M1340</f>
        <v>0</v>
      </c>
      <c r="AM1340" s="174">
        <f t="shared" si="1543"/>
        <v>0</v>
      </c>
      <c r="AN1340" s="174">
        <f t="shared" si="1543"/>
        <v>0.133333333333333</v>
      </c>
      <c r="AO1340" s="174">
        <f t="shared" si="1543"/>
        <v>0.1</v>
      </c>
      <c r="AP1340" s="174">
        <f t="shared" si="1543"/>
        <v>0</v>
      </c>
      <c r="AQ1340" s="174">
        <f t="shared" si="1543"/>
        <v>0</v>
      </c>
      <c r="AR1340" s="174">
        <f t="shared" si="1543"/>
        <v>0.533333333333333</v>
      </c>
      <c r="AS1340" s="174">
        <f t="shared" si="1543"/>
        <v>0.233333333333333</v>
      </c>
      <c r="AT1340" s="174">
        <f t="shared" si="1543"/>
        <v>0</v>
      </c>
      <c r="AU1340" s="174">
        <f t="shared" si="1543"/>
        <v>0</v>
      </c>
      <c r="AV1340" s="175">
        <f t="shared" si="1489"/>
        <v>0.999999999999999</v>
      </c>
      <c r="AW1340" s="176" t="e">
        <f>#REF!/1000</f>
        <v>#REF!</v>
      </c>
      <c r="AX1340" s="176" t="e">
        <f>#REF!/1000</f>
        <v>#REF!</v>
      </c>
      <c r="AY1340" s="176" t="e">
        <f>#REF!/1000</f>
        <v>#REF!</v>
      </c>
      <c r="AZ1340" s="176" t="e">
        <f>#REF!/1000</f>
        <v>#REF!</v>
      </c>
      <c r="BA1340" s="176" t="e">
        <f>#REF!/1000</f>
        <v>#REF!</v>
      </c>
      <c r="BB1340" s="176" t="e">
        <f>#REF!/1000</f>
        <v>#REF!</v>
      </c>
      <c r="BC1340" s="176" t="e">
        <f>#REF!/1000</f>
        <v>#REF!</v>
      </c>
      <c r="BD1340" s="176" t="e">
        <f>#REF!/1000</f>
        <v>#REF!</v>
      </c>
      <c r="BE1340" s="177" t="e">
        <f>#REF!/1000</f>
        <v>#REF!</v>
      </c>
      <c r="BF1340" s="177" t="e">
        <f>#REF!/1000</f>
        <v>#REF!</v>
      </c>
      <c r="BG1340" s="178" t="e">
        <f t="shared" si="1490"/>
        <v>#REF!</v>
      </c>
    </row>
    <row r="1341" ht="16" customHeight="1" spans="1:59">
      <c r="A1341" s="22">
        <v>1335</v>
      </c>
      <c r="B1341" s="39" t="s">
        <v>7232</v>
      </c>
      <c r="C1341" s="68" t="s">
        <v>7233</v>
      </c>
      <c r="D1341" s="22">
        <v>191</v>
      </c>
      <c r="E1341" s="22">
        <v>2</v>
      </c>
      <c r="F1341" s="144">
        <v>2605131833</v>
      </c>
      <c r="G1341" s="144" t="s">
        <v>3693</v>
      </c>
      <c r="H1341" s="144" t="s">
        <v>3693</v>
      </c>
      <c r="I1341" s="144" t="s">
        <v>5326</v>
      </c>
      <c r="J1341" s="144" t="s">
        <v>5327</v>
      </c>
      <c r="K1341" s="144">
        <f t="shared" si="1480"/>
        <v>0.2</v>
      </c>
      <c r="L1341" s="157">
        <v>0.4</v>
      </c>
      <c r="M1341" s="171">
        <v>0.5</v>
      </c>
      <c r="N1341" s="171">
        <v>0.05</v>
      </c>
      <c r="O1341" s="171"/>
      <c r="P1341" s="171">
        <v>0.2</v>
      </c>
      <c r="Q1341" s="171"/>
      <c r="R1341" s="171"/>
      <c r="S1341" s="171">
        <v>0.1</v>
      </c>
      <c r="T1341" s="171">
        <v>0.15</v>
      </c>
      <c r="U1341" s="171"/>
      <c r="V1341" s="171"/>
      <c r="W1341" s="22">
        <v>2</v>
      </c>
      <c r="X1341" s="29">
        <v>670</v>
      </c>
      <c r="Y1341" s="29">
        <v>1340</v>
      </c>
      <c r="Z1341" s="36">
        <v>584.76</v>
      </c>
      <c r="AA1341" s="36">
        <f t="shared" si="1481"/>
        <v>2</v>
      </c>
      <c r="AB1341" s="29"/>
      <c r="AC1341" s="29" t="e">
        <f t="shared" si="1482"/>
        <v>#REF!</v>
      </c>
      <c r="AD1341" s="29" t="e">
        <f t="shared" si="1483"/>
        <v>#REF!</v>
      </c>
      <c r="AE1341" s="172" t="e">
        <f t="shared" si="1484"/>
        <v>#REF!</v>
      </c>
      <c r="AF1341" s="28"/>
      <c r="AG1341" s="24">
        <v>0.2</v>
      </c>
      <c r="AH1341" s="173">
        <f t="shared" si="1485"/>
        <v>1</v>
      </c>
      <c r="AI1341" s="173"/>
      <c r="AJ1341" s="173">
        <f t="shared" si="1486"/>
        <v>-0.8</v>
      </c>
      <c r="AK1341" s="134">
        <f t="shared" si="1487"/>
        <v>0.2</v>
      </c>
      <c r="AL1341" s="174">
        <f t="shared" ref="AL1341:AU1341" si="1544">M1341</f>
        <v>0.5</v>
      </c>
      <c r="AM1341" s="174">
        <f t="shared" si="1544"/>
        <v>0.05</v>
      </c>
      <c r="AN1341" s="174">
        <f t="shared" si="1544"/>
        <v>0</v>
      </c>
      <c r="AO1341" s="174">
        <f t="shared" si="1544"/>
        <v>0.2</v>
      </c>
      <c r="AP1341" s="174">
        <f t="shared" si="1544"/>
        <v>0</v>
      </c>
      <c r="AQ1341" s="174">
        <f t="shared" si="1544"/>
        <v>0</v>
      </c>
      <c r="AR1341" s="174">
        <f t="shared" si="1544"/>
        <v>0.1</v>
      </c>
      <c r="AS1341" s="174">
        <f t="shared" si="1544"/>
        <v>0.15</v>
      </c>
      <c r="AT1341" s="174">
        <f t="shared" si="1544"/>
        <v>0</v>
      </c>
      <c r="AU1341" s="174">
        <f t="shared" si="1544"/>
        <v>0</v>
      </c>
      <c r="AV1341" s="175">
        <f t="shared" si="1489"/>
        <v>1</v>
      </c>
      <c r="AW1341" s="176" t="e">
        <f>#REF!/1000</f>
        <v>#REF!</v>
      </c>
      <c r="AX1341" s="176" t="e">
        <f>#REF!/1000</f>
        <v>#REF!</v>
      </c>
      <c r="AY1341" s="176" t="e">
        <f>#REF!/1000</f>
        <v>#REF!</v>
      </c>
      <c r="AZ1341" s="176" t="e">
        <f>#REF!/1000</f>
        <v>#REF!</v>
      </c>
      <c r="BA1341" s="176" t="e">
        <f>#REF!/1000</f>
        <v>#REF!</v>
      </c>
      <c r="BB1341" s="176" t="e">
        <f>#REF!/1000</f>
        <v>#REF!</v>
      </c>
      <c r="BC1341" s="176" t="e">
        <f>#REF!/1000</f>
        <v>#REF!</v>
      </c>
      <c r="BD1341" s="176" t="e">
        <f>#REF!/1000</f>
        <v>#REF!</v>
      </c>
      <c r="BE1341" s="177" t="e">
        <f>#REF!/1000</f>
        <v>#REF!</v>
      </c>
      <c r="BF1341" s="177" t="e">
        <f>#REF!/1000</f>
        <v>#REF!</v>
      </c>
      <c r="BG1341" s="178" t="e">
        <f t="shared" si="1490"/>
        <v>#REF!</v>
      </c>
    </row>
    <row r="1342" ht="16" customHeight="1" spans="1:59">
      <c r="A1342" s="22">
        <v>1336</v>
      </c>
      <c r="B1342" s="39" t="s">
        <v>7230</v>
      </c>
      <c r="C1342" s="68" t="s">
        <v>7231</v>
      </c>
      <c r="D1342" s="22">
        <v>191</v>
      </c>
      <c r="E1342" s="22">
        <v>2</v>
      </c>
      <c r="F1342" s="144">
        <v>2605133569</v>
      </c>
      <c r="G1342" s="144" t="s">
        <v>3693</v>
      </c>
      <c r="H1342" s="144" t="s">
        <v>3693</v>
      </c>
      <c r="I1342" s="144" t="s">
        <v>5326</v>
      </c>
      <c r="J1342" s="144" t="s">
        <v>5327</v>
      </c>
      <c r="K1342" s="144">
        <f t="shared" si="1480"/>
        <v>0.2</v>
      </c>
      <c r="L1342" s="157">
        <v>0.4</v>
      </c>
      <c r="M1342" s="171">
        <v>0.5</v>
      </c>
      <c r="N1342" s="171">
        <v>0.05</v>
      </c>
      <c r="O1342" s="171"/>
      <c r="P1342" s="171">
        <v>0.2</v>
      </c>
      <c r="Q1342" s="171"/>
      <c r="R1342" s="171"/>
      <c r="S1342" s="171">
        <v>0.1</v>
      </c>
      <c r="T1342" s="171">
        <v>0.15</v>
      </c>
      <c r="U1342" s="171"/>
      <c r="V1342" s="171"/>
      <c r="W1342" s="22">
        <v>2</v>
      </c>
      <c r="X1342" s="29">
        <v>670</v>
      </c>
      <c r="Y1342" s="29">
        <v>1340</v>
      </c>
      <c r="Z1342" s="36">
        <v>584.76</v>
      </c>
      <c r="AA1342" s="36">
        <f t="shared" si="1481"/>
        <v>2</v>
      </c>
      <c r="AB1342" s="29"/>
      <c r="AC1342" s="29" t="e">
        <f t="shared" si="1482"/>
        <v>#REF!</v>
      </c>
      <c r="AD1342" s="29" t="e">
        <f t="shared" si="1483"/>
        <v>#REF!</v>
      </c>
      <c r="AE1342" s="172" t="e">
        <f t="shared" si="1484"/>
        <v>#REF!</v>
      </c>
      <c r="AF1342" s="28"/>
      <c r="AG1342" s="24">
        <v>0.2</v>
      </c>
      <c r="AH1342" s="173">
        <f t="shared" si="1485"/>
        <v>1</v>
      </c>
      <c r="AI1342" s="173"/>
      <c r="AJ1342" s="173">
        <f t="shared" si="1486"/>
        <v>-0.8</v>
      </c>
      <c r="AK1342" s="134">
        <f t="shared" si="1487"/>
        <v>0.2</v>
      </c>
      <c r="AL1342" s="174">
        <f t="shared" ref="AL1342:AU1342" si="1545">M1342</f>
        <v>0.5</v>
      </c>
      <c r="AM1342" s="174">
        <f t="shared" si="1545"/>
        <v>0.05</v>
      </c>
      <c r="AN1342" s="174">
        <f t="shared" si="1545"/>
        <v>0</v>
      </c>
      <c r="AO1342" s="174">
        <f t="shared" si="1545"/>
        <v>0.2</v>
      </c>
      <c r="AP1342" s="174">
        <f t="shared" si="1545"/>
        <v>0</v>
      </c>
      <c r="AQ1342" s="174">
        <f t="shared" si="1545"/>
        <v>0</v>
      </c>
      <c r="AR1342" s="174">
        <f t="shared" si="1545"/>
        <v>0.1</v>
      </c>
      <c r="AS1342" s="174">
        <f t="shared" si="1545"/>
        <v>0.15</v>
      </c>
      <c r="AT1342" s="174">
        <f t="shared" si="1545"/>
        <v>0</v>
      </c>
      <c r="AU1342" s="174">
        <f t="shared" si="1545"/>
        <v>0</v>
      </c>
      <c r="AV1342" s="175">
        <f t="shared" si="1489"/>
        <v>1</v>
      </c>
      <c r="AW1342" s="176" t="e">
        <f>#REF!/1000</f>
        <v>#REF!</v>
      </c>
      <c r="AX1342" s="176" t="e">
        <f>#REF!/1000</f>
        <v>#REF!</v>
      </c>
      <c r="AY1342" s="176" t="e">
        <f>#REF!/1000</f>
        <v>#REF!</v>
      </c>
      <c r="AZ1342" s="176" t="e">
        <f>#REF!/1000</f>
        <v>#REF!</v>
      </c>
      <c r="BA1342" s="176" t="e">
        <f>#REF!/1000</f>
        <v>#REF!</v>
      </c>
      <c r="BB1342" s="176" t="e">
        <f>#REF!/1000</f>
        <v>#REF!</v>
      </c>
      <c r="BC1342" s="176" t="e">
        <f>#REF!/1000</f>
        <v>#REF!</v>
      </c>
      <c r="BD1342" s="176" t="e">
        <f>#REF!/1000</f>
        <v>#REF!</v>
      </c>
      <c r="BE1342" s="177" t="e">
        <f>#REF!/1000</f>
        <v>#REF!</v>
      </c>
      <c r="BF1342" s="177" t="e">
        <f>#REF!/1000</f>
        <v>#REF!</v>
      </c>
      <c r="BG1342" s="178" t="e">
        <f t="shared" si="1490"/>
        <v>#REF!</v>
      </c>
    </row>
    <row r="1343" ht="16" customHeight="1" spans="1:59">
      <c r="A1343" s="22">
        <v>1337</v>
      </c>
      <c r="B1343" s="39" t="s">
        <v>7244</v>
      </c>
      <c r="C1343" s="68" t="s">
        <v>7245</v>
      </c>
      <c r="D1343" s="22">
        <v>141</v>
      </c>
      <c r="E1343" s="22">
        <v>1</v>
      </c>
      <c r="F1343" s="144">
        <v>82122</v>
      </c>
      <c r="G1343" s="144" t="s">
        <v>3688</v>
      </c>
      <c r="H1343" s="144" t="s">
        <v>3699</v>
      </c>
      <c r="I1343" s="144" t="s">
        <v>5317</v>
      </c>
      <c r="J1343" s="144" t="s">
        <v>5314</v>
      </c>
      <c r="K1343" s="144">
        <f t="shared" si="1480"/>
        <v>30</v>
      </c>
      <c r="L1343" s="157">
        <v>30</v>
      </c>
      <c r="M1343" s="171">
        <v>0.04</v>
      </c>
      <c r="N1343" s="171">
        <v>0.15</v>
      </c>
      <c r="O1343" s="171">
        <v>0.45</v>
      </c>
      <c r="P1343" s="171">
        <v>0.02</v>
      </c>
      <c r="Q1343" s="171"/>
      <c r="R1343" s="171">
        <v>0.01</v>
      </c>
      <c r="S1343" s="171">
        <v>0.25</v>
      </c>
      <c r="T1343" s="171">
        <v>0.08</v>
      </c>
      <c r="U1343" s="171"/>
      <c r="V1343" s="171"/>
      <c r="W1343" s="22">
        <v>1</v>
      </c>
      <c r="X1343" s="29">
        <v>38944.17</v>
      </c>
      <c r="Y1343" s="29">
        <v>38944.17</v>
      </c>
      <c r="Z1343" s="36">
        <v>21148.86</v>
      </c>
      <c r="AA1343" s="36">
        <f t="shared" si="1481"/>
        <v>1</v>
      </c>
      <c r="AB1343" s="29"/>
      <c r="AC1343" s="29" t="e">
        <f t="shared" si="1482"/>
        <v>#REF!</v>
      </c>
      <c r="AD1343" s="29" t="e">
        <f t="shared" si="1483"/>
        <v>#REF!</v>
      </c>
      <c r="AE1343" s="172" t="e">
        <f t="shared" si="1484"/>
        <v>#REF!</v>
      </c>
      <c r="AF1343" s="28"/>
      <c r="AG1343" s="24">
        <v>30</v>
      </c>
      <c r="AH1343" s="173">
        <f t="shared" si="1485"/>
        <v>1</v>
      </c>
      <c r="AI1343" s="173">
        <v>30</v>
      </c>
      <c r="AJ1343" s="173">
        <f t="shared" si="1486"/>
        <v>29</v>
      </c>
      <c r="AK1343" s="134">
        <f t="shared" si="1487"/>
        <v>30</v>
      </c>
      <c r="AL1343" s="174">
        <f t="shared" ref="AL1343:AU1343" si="1546">M1343</f>
        <v>0.04</v>
      </c>
      <c r="AM1343" s="174">
        <f t="shared" si="1546"/>
        <v>0.15</v>
      </c>
      <c r="AN1343" s="174">
        <f t="shared" si="1546"/>
        <v>0.45</v>
      </c>
      <c r="AO1343" s="174">
        <f t="shared" si="1546"/>
        <v>0.02</v>
      </c>
      <c r="AP1343" s="174">
        <f t="shared" si="1546"/>
        <v>0</v>
      </c>
      <c r="AQ1343" s="174">
        <f t="shared" si="1546"/>
        <v>0.01</v>
      </c>
      <c r="AR1343" s="174">
        <f t="shared" si="1546"/>
        <v>0.25</v>
      </c>
      <c r="AS1343" s="174">
        <f t="shared" si="1546"/>
        <v>0.08</v>
      </c>
      <c r="AT1343" s="174">
        <f t="shared" si="1546"/>
        <v>0</v>
      </c>
      <c r="AU1343" s="174">
        <f t="shared" si="1546"/>
        <v>0</v>
      </c>
      <c r="AV1343" s="175">
        <f t="shared" si="1489"/>
        <v>1</v>
      </c>
      <c r="AW1343" s="176" t="e">
        <f>#REF!/1000</f>
        <v>#REF!</v>
      </c>
      <c r="AX1343" s="176" t="e">
        <f>#REF!/1000</f>
        <v>#REF!</v>
      </c>
      <c r="AY1343" s="176" t="e">
        <f>#REF!/1000</f>
        <v>#REF!</v>
      </c>
      <c r="AZ1343" s="176" t="e">
        <f>#REF!/1000</f>
        <v>#REF!</v>
      </c>
      <c r="BA1343" s="176" t="e">
        <f>#REF!/1000</f>
        <v>#REF!</v>
      </c>
      <c r="BB1343" s="176" t="e">
        <f>#REF!/1000</f>
        <v>#REF!</v>
      </c>
      <c r="BC1343" s="176" t="e">
        <f>#REF!/1000</f>
        <v>#REF!</v>
      </c>
      <c r="BD1343" s="176" t="e">
        <f>#REF!/1000</f>
        <v>#REF!</v>
      </c>
      <c r="BE1343" s="177" t="e">
        <f>#REF!/1000</f>
        <v>#REF!</v>
      </c>
      <c r="BF1343" s="177" t="e">
        <f>#REF!/1000</f>
        <v>#REF!</v>
      </c>
      <c r="BG1343" s="178" t="e">
        <f t="shared" si="1490"/>
        <v>#REF!</v>
      </c>
    </row>
    <row r="1344" ht="16" customHeight="1" spans="1:59">
      <c r="A1344" s="22">
        <v>1338</v>
      </c>
      <c r="B1344" s="39" t="s">
        <v>7246</v>
      </c>
      <c r="C1344" s="68" t="s">
        <v>7247</v>
      </c>
      <c r="D1344" s="22">
        <v>141</v>
      </c>
      <c r="E1344" s="22">
        <v>2</v>
      </c>
      <c r="F1344" s="144">
        <v>82108</v>
      </c>
      <c r="G1344" s="144" t="s">
        <v>3688</v>
      </c>
      <c r="H1344" s="144" t="s">
        <v>3699</v>
      </c>
      <c r="I1344" s="144" t="s">
        <v>5317</v>
      </c>
      <c r="J1344" s="144" t="s">
        <v>5314</v>
      </c>
      <c r="K1344" s="144">
        <f t="shared" si="1480"/>
        <v>1.5</v>
      </c>
      <c r="L1344" s="157">
        <v>3</v>
      </c>
      <c r="M1344" s="171">
        <v>0.04</v>
      </c>
      <c r="N1344" s="171">
        <v>0.15</v>
      </c>
      <c r="O1344" s="171">
        <v>0.45</v>
      </c>
      <c r="P1344" s="171">
        <v>0.02</v>
      </c>
      <c r="Q1344" s="171"/>
      <c r="R1344" s="171">
        <v>0.01</v>
      </c>
      <c r="S1344" s="171">
        <v>0.25</v>
      </c>
      <c r="T1344" s="171">
        <v>0.08</v>
      </c>
      <c r="U1344" s="171"/>
      <c r="V1344" s="171"/>
      <c r="W1344" s="22">
        <v>2</v>
      </c>
      <c r="X1344" s="29">
        <v>3296.745</v>
      </c>
      <c r="Y1344" s="29">
        <v>6593.49</v>
      </c>
      <c r="Z1344" s="36">
        <v>1929.72</v>
      </c>
      <c r="AA1344" s="36">
        <f t="shared" si="1481"/>
        <v>2</v>
      </c>
      <c r="AB1344" s="29"/>
      <c r="AC1344" s="29" t="e">
        <f t="shared" si="1482"/>
        <v>#REF!</v>
      </c>
      <c r="AD1344" s="29" t="e">
        <f t="shared" si="1483"/>
        <v>#REF!</v>
      </c>
      <c r="AE1344" s="172" t="e">
        <f t="shared" si="1484"/>
        <v>#REF!</v>
      </c>
      <c r="AF1344" s="28"/>
      <c r="AG1344" s="24">
        <v>3</v>
      </c>
      <c r="AH1344" s="173">
        <f t="shared" si="1485"/>
        <v>1</v>
      </c>
      <c r="AI1344" s="173"/>
      <c r="AJ1344" s="173">
        <f t="shared" si="1486"/>
        <v>2</v>
      </c>
      <c r="AK1344" s="134">
        <f t="shared" si="1487"/>
        <v>1.5</v>
      </c>
      <c r="AL1344" s="174">
        <f t="shared" ref="AL1344:AU1344" si="1547">M1344</f>
        <v>0.04</v>
      </c>
      <c r="AM1344" s="174">
        <f t="shared" si="1547"/>
        <v>0.15</v>
      </c>
      <c r="AN1344" s="174">
        <f t="shared" si="1547"/>
        <v>0.45</v>
      </c>
      <c r="AO1344" s="174">
        <f t="shared" si="1547"/>
        <v>0.02</v>
      </c>
      <c r="AP1344" s="174">
        <f t="shared" si="1547"/>
        <v>0</v>
      </c>
      <c r="AQ1344" s="174">
        <f t="shared" si="1547"/>
        <v>0.01</v>
      </c>
      <c r="AR1344" s="174">
        <f t="shared" si="1547"/>
        <v>0.25</v>
      </c>
      <c r="AS1344" s="174">
        <f t="shared" si="1547"/>
        <v>0.08</v>
      </c>
      <c r="AT1344" s="174">
        <f t="shared" si="1547"/>
        <v>0</v>
      </c>
      <c r="AU1344" s="174">
        <f t="shared" si="1547"/>
        <v>0</v>
      </c>
      <c r="AV1344" s="175">
        <f t="shared" si="1489"/>
        <v>1</v>
      </c>
      <c r="AW1344" s="176" t="e">
        <f>#REF!/1000</f>
        <v>#REF!</v>
      </c>
      <c r="AX1344" s="176" t="e">
        <f>#REF!/1000</f>
        <v>#REF!</v>
      </c>
      <c r="AY1344" s="176" t="e">
        <f>#REF!/1000</f>
        <v>#REF!</v>
      </c>
      <c r="AZ1344" s="176" t="e">
        <f>#REF!/1000</f>
        <v>#REF!</v>
      </c>
      <c r="BA1344" s="176" t="e">
        <f>#REF!/1000</f>
        <v>#REF!</v>
      </c>
      <c r="BB1344" s="176" t="e">
        <f>#REF!/1000</f>
        <v>#REF!</v>
      </c>
      <c r="BC1344" s="176" t="e">
        <f>#REF!/1000</f>
        <v>#REF!</v>
      </c>
      <c r="BD1344" s="176" t="e">
        <f>#REF!/1000</f>
        <v>#REF!</v>
      </c>
      <c r="BE1344" s="177" t="e">
        <f>#REF!/1000</f>
        <v>#REF!</v>
      </c>
      <c r="BF1344" s="177" t="e">
        <f>#REF!/1000</f>
        <v>#REF!</v>
      </c>
      <c r="BG1344" s="178" t="e">
        <f t="shared" si="1490"/>
        <v>#REF!</v>
      </c>
    </row>
    <row r="1345" ht="16" customHeight="1" spans="1:59">
      <c r="A1345" s="22">
        <v>1339</v>
      </c>
      <c r="B1345" s="39" t="s">
        <v>7248</v>
      </c>
      <c r="C1345" s="68" t="s">
        <v>7249</v>
      </c>
      <c r="D1345" s="22">
        <v>141</v>
      </c>
      <c r="E1345" s="22">
        <v>2</v>
      </c>
      <c r="F1345" s="144">
        <v>82120</v>
      </c>
      <c r="G1345" s="144" t="s">
        <v>3688</v>
      </c>
      <c r="H1345" s="144" t="s">
        <v>3699</v>
      </c>
      <c r="I1345" s="144" t="s">
        <v>5317</v>
      </c>
      <c r="J1345" s="144" t="s">
        <v>5314</v>
      </c>
      <c r="K1345" s="144">
        <f t="shared" si="1480"/>
        <v>0.5</v>
      </c>
      <c r="L1345" s="157">
        <v>1</v>
      </c>
      <c r="M1345" s="171">
        <v>0.5</v>
      </c>
      <c r="N1345" s="171">
        <v>0.05</v>
      </c>
      <c r="O1345" s="171"/>
      <c r="P1345" s="171">
        <v>0.22</v>
      </c>
      <c r="Q1345" s="171"/>
      <c r="R1345" s="171"/>
      <c r="S1345" s="171">
        <v>0.1</v>
      </c>
      <c r="T1345" s="171">
        <v>0.13</v>
      </c>
      <c r="U1345" s="171"/>
      <c r="V1345" s="171"/>
      <c r="W1345" s="22">
        <v>2</v>
      </c>
      <c r="X1345" s="29">
        <v>2685.13</v>
      </c>
      <c r="Y1345" s="29">
        <v>5370.26</v>
      </c>
      <c r="Z1345" s="36">
        <v>1578.86</v>
      </c>
      <c r="AA1345" s="36">
        <f t="shared" si="1481"/>
        <v>2</v>
      </c>
      <c r="AB1345" s="29"/>
      <c r="AC1345" s="29" t="e">
        <f t="shared" si="1482"/>
        <v>#REF!</v>
      </c>
      <c r="AD1345" s="29" t="e">
        <f t="shared" si="1483"/>
        <v>#REF!</v>
      </c>
      <c r="AE1345" s="172" t="e">
        <f t="shared" si="1484"/>
        <v>#REF!</v>
      </c>
      <c r="AF1345" s="28"/>
      <c r="AG1345" s="24">
        <v>1</v>
      </c>
      <c r="AH1345" s="173">
        <f t="shared" si="1485"/>
        <v>1</v>
      </c>
      <c r="AI1345" s="173"/>
      <c r="AJ1345" s="173">
        <f t="shared" si="1486"/>
        <v>0</v>
      </c>
      <c r="AK1345" s="134">
        <f t="shared" si="1487"/>
        <v>0.5</v>
      </c>
      <c r="AL1345" s="174">
        <f t="shared" ref="AL1345:AU1345" si="1548">M1345</f>
        <v>0.5</v>
      </c>
      <c r="AM1345" s="174">
        <f t="shared" si="1548"/>
        <v>0.05</v>
      </c>
      <c r="AN1345" s="174">
        <f t="shared" si="1548"/>
        <v>0</v>
      </c>
      <c r="AO1345" s="174">
        <f t="shared" si="1548"/>
        <v>0.22</v>
      </c>
      <c r="AP1345" s="174">
        <f t="shared" si="1548"/>
        <v>0</v>
      </c>
      <c r="AQ1345" s="174">
        <f t="shared" si="1548"/>
        <v>0</v>
      </c>
      <c r="AR1345" s="174">
        <f t="shared" si="1548"/>
        <v>0.1</v>
      </c>
      <c r="AS1345" s="174">
        <f t="shared" si="1548"/>
        <v>0.13</v>
      </c>
      <c r="AT1345" s="174">
        <f t="shared" si="1548"/>
        <v>0</v>
      </c>
      <c r="AU1345" s="174">
        <f t="shared" si="1548"/>
        <v>0</v>
      </c>
      <c r="AV1345" s="175">
        <f t="shared" si="1489"/>
        <v>1</v>
      </c>
      <c r="AW1345" s="176" t="e">
        <f>#REF!/1000</f>
        <v>#REF!</v>
      </c>
      <c r="AX1345" s="176" t="e">
        <f>#REF!/1000</f>
        <v>#REF!</v>
      </c>
      <c r="AY1345" s="176" t="e">
        <f>#REF!/1000</f>
        <v>#REF!</v>
      </c>
      <c r="AZ1345" s="176" t="e">
        <f>#REF!/1000</f>
        <v>#REF!</v>
      </c>
      <c r="BA1345" s="176" t="e">
        <f>#REF!/1000</f>
        <v>#REF!</v>
      </c>
      <c r="BB1345" s="176" t="e">
        <f>#REF!/1000</f>
        <v>#REF!</v>
      </c>
      <c r="BC1345" s="176" t="e">
        <f>#REF!/1000</f>
        <v>#REF!</v>
      </c>
      <c r="BD1345" s="176" t="e">
        <f>#REF!/1000</f>
        <v>#REF!</v>
      </c>
      <c r="BE1345" s="177" t="e">
        <f>#REF!/1000</f>
        <v>#REF!</v>
      </c>
      <c r="BF1345" s="177" t="e">
        <f>#REF!/1000</f>
        <v>#REF!</v>
      </c>
      <c r="BG1345" s="178" t="e">
        <f t="shared" si="1490"/>
        <v>#REF!</v>
      </c>
    </row>
    <row r="1346" ht="16" customHeight="1" spans="1:59">
      <c r="A1346" s="22">
        <v>1340</v>
      </c>
      <c r="B1346" s="39" t="s">
        <v>7250</v>
      </c>
      <c r="C1346" s="68" t="s">
        <v>7251</v>
      </c>
      <c r="D1346" s="22">
        <v>141</v>
      </c>
      <c r="E1346" s="22">
        <v>2</v>
      </c>
      <c r="F1346" s="144">
        <v>82113</v>
      </c>
      <c r="G1346" s="144" t="s">
        <v>3688</v>
      </c>
      <c r="H1346" s="144" t="s">
        <v>3699</v>
      </c>
      <c r="I1346" s="144" t="s">
        <v>5317</v>
      </c>
      <c r="J1346" s="144" t="s">
        <v>5314</v>
      </c>
      <c r="K1346" s="144">
        <f t="shared" si="1480"/>
        <v>1.5</v>
      </c>
      <c r="L1346" s="157">
        <v>3</v>
      </c>
      <c r="M1346" s="171">
        <v>0.04</v>
      </c>
      <c r="N1346" s="171">
        <v>0.15</v>
      </c>
      <c r="O1346" s="171">
        <v>0.45</v>
      </c>
      <c r="P1346" s="171">
        <v>0.02</v>
      </c>
      <c r="Q1346" s="171"/>
      <c r="R1346" s="171">
        <v>0.01</v>
      </c>
      <c r="S1346" s="171">
        <v>0.25</v>
      </c>
      <c r="T1346" s="171">
        <v>0.08</v>
      </c>
      <c r="U1346" s="171"/>
      <c r="V1346" s="171"/>
      <c r="W1346" s="22">
        <v>2</v>
      </c>
      <c r="X1346" s="29">
        <v>2535.955</v>
      </c>
      <c r="Y1346" s="29">
        <v>5071.91</v>
      </c>
      <c r="Z1346" s="36">
        <v>1481.4</v>
      </c>
      <c r="AA1346" s="36">
        <f t="shared" si="1481"/>
        <v>2</v>
      </c>
      <c r="AB1346" s="29"/>
      <c r="AC1346" s="29" t="e">
        <f t="shared" si="1482"/>
        <v>#REF!</v>
      </c>
      <c r="AD1346" s="29" t="e">
        <f t="shared" si="1483"/>
        <v>#REF!</v>
      </c>
      <c r="AE1346" s="172" t="e">
        <f t="shared" si="1484"/>
        <v>#REF!</v>
      </c>
      <c r="AF1346" s="28"/>
      <c r="AG1346" s="24">
        <v>3</v>
      </c>
      <c r="AH1346" s="173">
        <f t="shared" si="1485"/>
        <v>1</v>
      </c>
      <c r="AI1346" s="173"/>
      <c r="AJ1346" s="173">
        <f t="shared" si="1486"/>
        <v>2</v>
      </c>
      <c r="AK1346" s="134">
        <f t="shared" si="1487"/>
        <v>1.5</v>
      </c>
      <c r="AL1346" s="174">
        <f t="shared" ref="AL1346:AU1346" si="1549">M1346</f>
        <v>0.04</v>
      </c>
      <c r="AM1346" s="174">
        <f t="shared" si="1549"/>
        <v>0.15</v>
      </c>
      <c r="AN1346" s="174">
        <f t="shared" si="1549"/>
        <v>0.45</v>
      </c>
      <c r="AO1346" s="174">
        <f t="shared" si="1549"/>
        <v>0.02</v>
      </c>
      <c r="AP1346" s="174">
        <f t="shared" si="1549"/>
        <v>0</v>
      </c>
      <c r="AQ1346" s="174">
        <f t="shared" si="1549"/>
        <v>0.01</v>
      </c>
      <c r="AR1346" s="174">
        <f t="shared" si="1549"/>
        <v>0.25</v>
      </c>
      <c r="AS1346" s="174">
        <f t="shared" si="1549"/>
        <v>0.08</v>
      </c>
      <c r="AT1346" s="174">
        <f t="shared" si="1549"/>
        <v>0</v>
      </c>
      <c r="AU1346" s="174">
        <f t="shared" si="1549"/>
        <v>0</v>
      </c>
      <c r="AV1346" s="175">
        <f t="shared" si="1489"/>
        <v>1</v>
      </c>
      <c r="AW1346" s="176" t="e">
        <f>#REF!/1000</f>
        <v>#REF!</v>
      </c>
      <c r="AX1346" s="176" t="e">
        <f>#REF!/1000</f>
        <v>#REF!</v>
      </c>
      <c r="AY1346" s="176" t="e">
        <f>#REF!/1000</f>
        <v>#REF!</v>
      </c>
      <c r="AZ1346" s="176" t="e">
        <f>#REF!/1000</f>
        <v>#REF!</v>
      </c>
      <c r="BA1346" s="176" t="e">
        <f>#REF!/1000</f>
        <v>#REF!</v>
      </c>
      <c r="BB1346" s="176" t="e">
        <f>#REF!/1000</f>
        <v>#REF!</v>
      </c>
      <c r="BC1346" s="176" t="e">
        <f>#REF!/1000</f>
        <v>#REF!</v>
      </c>
      <c r="BD1346" s="176" t="e">
        <f>#REF!/1000</f>
        <v>#REF!</v>
      </c>
      <c r="BE1346" s="177" t="e">
        <f>#REF!/1000</f>
        <v>#REF!</v>
      </c>
      <c r="BF1346" s="177" t="e">
        <f>#REF!/1000</f>
        <v>#REF!</v>
      </c>
      <c r="BG1346" s="178" t="e">
        <f t="shared" si="1490"/>
        <v>#REF!</v>
      </c>
    </row>
    <row r="1347" ht="16" customHeight="1" spans="1:59">
      <c r="A1347" s="22">
        <v>1341</v>
      </c>
      <c r="B1347" s="39" t="s">
        <v>7252</v>
      </c>
      <c r="C1347" s="68" t="s">
        <v>7253</v>
      </c>
      <c r="D1347" s="22">
        <v>141</v>
      </c>
      <c r="E1347" s="22">
        <v>2</v>
      </c>
      <c r="F1347" s="144">
        <v>82118</v>
      </c>
      <c r="G1347" s="144" t="s">
        <v>3688</v>
      </c>
      <c r="H1347" s="144" t="s">
        <v>3699</v>
      </c>
      <c r="I1347" s="144" t="s">
        <v>5317</v>
      </c>
      <c r="J1347" s="144" t="s">
        <v>5314</v>
      </c>
      <c r="K1347" s="144">
        <f t="shared" si="1480"/>
        <v>0.5</v>
      </c>
      <c r="L1347" s="157">
        <v>1</v>
      </c>
      <c r="M1347" s="171">
        <v>0.6</v>
      </c>
      <c r="N1347" s="171">
        <v>0.03</v>
      </c>
      <c r="O1347" s="171"/>
      <c r="P1347" s="171">
        <v>0.18</v>
      </c>
      <c r="Q1347" s="171"/>
      <c r="R1347" s="171"/>
      <c r="S1347" s="171">
        <v>0.07</v>
      </c>
      <c r="T1347" s="171">
        <v>0.12</v>
      </c>
      <c r="U1347" s="171"/>
      <c r="V1347" s="171"/>
      <c r="W1347" s="22">
        <v>2</v>
      </c>
      <c r="X1347" s="29">
        <v>2065.56</v>
      </c>
      <c r="Y1347" s="29">
        <v>4131.12</v>
      </c>
      <c r="Z1347" s="36">
        <v>1208.5</v>
      </c>
      <c r="AA1347" s="36">
        <f t="shared" si="1481"/>
        <v>2</v>
      </c>
      <c r="AB1347" s="29"/>
      <c r="AC1347" s="29" t="e">
        <f t="shared" si="1482"/>
        <v>#REF!</v>
      </c>
      <c r="AD1347" s="29" t="e">
        <f t="shared" si="1483"/>
        <v>#REF!</v>
      </c>
      <c r="AE1347" s="172" t="e">
        <f t="shared" si="1484"/>
        <v>#REF!</v>
      </c>
      <c r="AF1347" s="28"/>
      <c r="AG1347" s="24">
        <v>1</v>
      </c>
      <c r="AH1347" s="173">
        <f t="shared" si="1485"/>
        <v>1</v>
      </c>
      <c r="AI1347" s="173"/>
      <c r="AJ1347" s="173">
        <f t="shared" si="1486"/>
        <v>0</v>
      </c>
      <c r="AK1347" s="134">
        <f t="shared" si="1487"/>
        <v>0.5</v>
      </c>
      <c r="AL1347" s="174">
        <f t="shared" ref="AL1347:AU1347" si="1550">M1347</f>
        <v>0.6</v>
      </c>
      <c r="AM1347" s="174">
        <f t="shared" si="1550"/>
        <v>0.03</v>
      </c>
      <c r="AN1347" s="174">
        <f t="shared" si="1550"/>
        <v>0</v>
      </c>
      <c r="AO1347" s="174">
        <f t="shared" si="1550"/>
        <v>0.18</v>
      </c>
      <c r="AP1347" s="174">
        <f t="shared" si="1550"/>
        <v>0</v>
      </c>
      <c r="AQ1347" s="174">
        <f t="shared" si="1550"/>
        <v>0</v>
      </c>
      <c r="AR1347" s="174">
        <f t="shared" si="1550"/>
        <v>0.07</v>
      </c>
      <c r="AS1347" s="174">
        <f t="shared" si="1550"/>
        <v>0.12</v>
      </c>
      <c r="AT1347" s="174">
        <f t="shared" si="1550"/>
        <v>0</v>
      </c>
      <c r="AU1347" s="174">
        <f t="shared" si="1550"/>
        <v>0</v>
      </c>
      <c r="AV1347" s="175">
        <f t="shared" si="1489"/>
        <v>1</v>
      </c>
      <c r="AW1347" s="176" t="e">
        <f>#REF!/1000</f>
        <v>#REF!</v>
      </c>
      <c r="AX1347" s="176" t="e">
        <f>#REF!/1000</f>
        <v>#REF!</v>
      </c>
      <c r="AY1347" s="176" t="e">
        <f>#REF!/1000</f>
        <v>#REF!</v>
      </c>
      <c r="AZ1347" s="176" t="e">
        <f>#REF!/1000</f>
        <v>#REF!</v>
      </c>
      <c r="BA1347" s="176" t="e">
        <f>#REF!/1000</f>
        <v>#REF!</v>
      </c>
      <c r="BB1347" s="176" t="e">
        <f>#REF!/1000</f>
        <v>#REF!</v>
      </c>
      <c r="BC1347" s="176" t="e">
        <f>#REF!/1000</f>
        <v>#REF!</v>
      </c>
      <c r="BD1347" s="176" t="e">
        <f>#REF!/1000</f>
        <v>#REF!</v>
      </c>
      <c r="BE1347" s="177" t="e">
        <f>#REF!/1000</f>
        <v>#REF!</v>
      </c>
      <c r="BF1347" s="177" t="e">
        <f>#REF!/1000</f>
        <v>#REF!</v>
      </c>
      <c r="BG1347" s="178" t="e">
        <f t="shared" si="1490"/>
        <v>#REF!</v>
      </c>
    </row>
    <row r="1348" ht="16" customHeight="1" spans="1:59">
      <c r="A1348" s="22">
        <v>1342</v>
      </c>
      <c r="B1348" s="39" t="s">
        <v>7254</v>
      </c>
      <c r="C1348" s="68" t="s">
        <v>7255</v>
      </c>
      <c r="D1348" s="22">
        <v>141</v>
      </c>
      <c r="E1348" s="22">
        <v>2</v>
      </c>
      <c r="F1348" s="144">
        <v>82103</v>
      </c>
      <c r="G1348" s="144" t="s">
        <v>3688</v>
      </c>
      <c r="H1348" s="144" t="s">
        <v>3699</v>
      </c>
      <c r="I1348" s="144" t="s">
        <v>5317</v>
      </c>
      <c r="J1348" s="144" t="s">
        <v>5314</v>
      </c>
      <c r="K1348" s="144">
        <f t="shared" si="1480"/>
        <v>0.5</v>
      </c>
      <c r="L1348" s="157">
        <v>1</v>
      </c>
      <c r="M1348" s="171">
        <v>0.5</v>
      </c>
      <c r="N1348" s="171">
        <v>0.0333333333333333</v>
      </c>
      <c r="O1348" s="171"/>
      <c r="P1348" s="171">
        <v>0.233333333333333</v>
      </c>
      <c r="Q1348" s="171"/>
      <c r="R1348" s="171"/>
      <c r="S1348" s="171">
        <v>0.1</v>
      </c>
      <c r="T1348" s="171">
        <v>0.133333333333333</v>
      </c>
      <c r="U1348" s="171"/>
      <c r="V1348" s="171"/>
      <c r="W1348" s="22">
        <v>2</v>
      </c>
      <c r="X1348" s="29">
        <v>1985.01</v>
      </c>
      <c r="Y1348" s="29">
        <v>3970.02</v>
      </c>
      <c r="Z1348" s="36">
        <v>1208.5</v>
      </c>
      <c r="AA1348" s="36">
        <f t="shared" si="1481"/>
        <v>2</v>
      </c>
      <c r="AB1348" s="29"/>
      <c r="AC1348" s="29" t="e">
        <f t="shared" si="1482"/>
        <v>#REF!</v>
      </c>
      <c r="AD1348" s="29" t="e">
        <f t="shared" si="1483"/>
        <v>#REF!</v>
      </c>
      <c r="AE1348" s="172" t="e">
        <f t="shared" si="1484"/>
        <v>#REF!</v>
      </c>
      <c r="AF1348" s="28"/>
      <c r="AG1348" s="24">
        <v>0.3</v>
      </c>
      <c r="AH1348" s="173">
        <f t="shared" si="1485"/>
        <v>0.999999999999999</v>
      </c>
      <c r="AI1348" s="173"/>
      <c r="AJ1348" s="173">
        <f t="shared" si="1486"/>
        <v>-0.699999999999999</v>
      </c>
      <c r="AK1348" s="134">
        <f t="shared" si="1487"/>
        <v>0.5</v>
      </c>
      <c r="AL1348" s="174">
        <f t="shared" ref="AL1348:AU1348" si="1551">M1348</f>
        <v>0.5</v>
      </c>
      <c r="AM1348" s="174">
        <f t="shared" si="1551"/>
        <v>0.0333333333333333</v>
      </c>
      <c r="AN1348" s="174">
        <f t="shared" si="1551"/>
        <v>0</v>
      </c>
      <c r="AO1348" s="174">
        <f t="shared" si="1551"/>
        <v>0.233333333333333</v>
      </c>
      <c r="AP1348" s="174">
        <f t="shared" si="1551"/>
        <v>0</v>
      </c>
      <c r="AQ1348" s="174">
        <f t="shared" si="1551"/>
        <v>0</v>
      </c>
      <c r="AR1348" s="174">
        <f t="shared" si="1551"/>
        <v>0.1</v>
      </c>
      <c r="AS1348" s="174">
        <f t="shared" si="1551"/>
        <v>0.133333333333333</v>
      </c>
      <c r="AT1348" s="174">
        <f t="shared" si="1551"/>
        <v>0</v>
      </c>
      <c r="AU1348" s="174">
        <f t="shared" si="1551"/>
        <v>0</v>
      </c>
      <c r="AV1348" s="175">
        <f t="shared" si="1489"/>
        <v>0.999999999999999</v>
      </c>
      <c r="AW1348" s="176" t="e">
        <f>#REF!/1000</f>
        <v>#REF!</v>
      </c>
      <c r="AX1348" s="176" t="e">
        <f>#REF!/1000</f>
        <v>#REF!</v>
      </c>
      <c r="AY1348" s="176" t="e">
        <f>#REF!/1000</f>
        <v>#REF!</v>
      </c>
      <c r="AZ1348" s="176" t="e">
        <f>#REF!/1000</f>
        <v>#REF!</v>
      </c>
      <c r="BA1348" s="176" t="e">
        <f>#REF!/1000</f>
        <v>#REF!</v>
      </c>
      <c r="BB1348" s="176" t="e">
        <f>#REF!/1000</f>
        <v>#REF!</v>
      </c>
      <c r="BC1348" s="176" t="e">
        <f>#REF!/1000</f>
        <v>#REF!</v>
      </c>
      <c r="BD1348" s="176" t="e">
        <f>#REF!/1000</f>
        <v>#REF!</v>
      </c>
      <c r="BE1348" s="177" t="e">
        <f>#REF!/1000</f>
        <v>#REF!</v>
      </c>
      <c r="BF1348" s="177" t="e">
        <f>#REF!/1000</f>
        <v>#REF!</v>
      </c>
      <c r="BG1348" s="178" t="e">
        <f t="shared" si="1490"/>
        <v>#REF!</v>
      </c>
    </row>
    <row r="1349" ht="16" customHeight="1" spans="1:59">
      <c r="A1349" s="22">
        <v>1343</v>
      </c>
      <c r="B1349" s="39" t="s">
        <v>7256</v>
      </c>
      <c r="C1349" s="68" t="s">
        <v>7257</v>
      </c>
      <c r="D1349" s="22">
        <v>141</v>
      </c>
      <c r="E1349" s="22">
        <v>2</v>
      </c>
      <c r="F1349" s="144">
        <v>82101</v>
      </c>
      <c r="G1349" s="144" t="s">
        <v>3688</v>
      </c>
      <c r="H1349" s="144" t="s">
        <v>3699</v>
      </c>
      <c r="I1349" s="144" t="s">
        <v>5317</v>
      </c>
      <c r="J1349" s="144" t="s">
        <v>5314</v>
      </c>
      <c r="K1349" s="144">
        <f t="shared" si="1480"/>
        <v>1.5</v>
      </c>
      <c r="L1349" s="157">
        <v>3</v>
      </c>
      <c r="M1349" s="171">
        <v>0.04</v>
      </c>
      <c r="N1349" s="171">
        <v>0.15</v>
      </c>
      <c r="O1349" s="171">
        <v>0.45</v>
      </c>
      <c r="P1349" s="171">
        <v>0.02</v>
      </c>
      <c r="Q1349" s="171"/>
      <c r="R1349" s="171">
        <v>0.01</v>
      </c>
      <c r="S1349" s="171">
        <v>0.25</v>
      </c>
      <c r="T1349" s="171">
        <v>0.08</v>
      </c>
      <c r="U1349" s="171"/>
      <c r="V1349" s="171"/>
      <c r="W1349" s="22">
        <v>2</v>
      </c>
      <c r="X1349" s="29">
        <v>1979.04</v>
      </c>
      <c r="Y1349" s="29">
        <v>3958.08</v>
      </c>
      <c r="Z1349" s="36">
        <v>1189.02</v>
      </c>
      <c r="AA1349" s="36">
        <f t="shared" si="1481"/>
        <v>2</v>
      </c>
      <c r="AB1349" s="29"/>
      <c r="AC1349" s="29" t="e">
        <f t="shared" si="1482"/>
        <v>#REF!</v>
      </c>
      <c r="AD1349" s="29" t="e">
        <f t="shared" si="1483"/>
        <v>#REF!</v>
      </c>
      <c r="AE1349" s="172" t="e">
        <f t="shared" si="1484"/>
        <v>#REF!</v>
      </c>
      <c r="AF1349" s="28"/>
      <c r="AG1349" s="24">
        <v>3</v>
      </c>
      <c r="AH1349" s="173">
        <f t="shared" si="1485"/>
        <v>1</v>
      </c>
      <c r="AI1349" s="173"/>
      <c r="AJ1349" s="173">
        <f t="shared" si="1486"/>
        <v>2</v>
      </c>
      <c r="AK1349" s="134">
        <f t="shared" si="1487"/>
        <v>1.5</v>
      </c>
      <c r="AL1349" s="174">
        <f t="shared" ref="AL1349:AU1349" si="1552">M1349</f>
        <v>0.04</v>
      </c>
      <c r="AM1349" s="174">
        <f t="shared" si="1552"/>
        <v>0.15</v>
      </c>
      <c r="AN1349" s="174">
        <f t="shared" si="1552"/>
        <v>0.45</v>
      </c>
      <c r="AO1349" s="174">
        <f t="shared" si="1552"/>
        <v>0.02</v>
      </c>
      <c r="AP1349" s="174">
        <f t="shared" si="1552"/>
        <v>0</v>
      </c>
      <c r="AQ1349" s="174">
        <f t="shared" si="1552"/>
        <v>0.01</v>
      </c>
      <c r="AR1349" s="174">
        <f t="shared" si="1552"/>
        <v>0.25</v>
      </c>
      <c r="AS1349" s="174">
        <f t="shared" si="1552"/>
        <v>0.08</v>
      </c>
      <c r="AT1349" s="174">
        <f t="shared" si="1552"/>
        <v>0</v>
      </c>
      <c r="AU1349" s="174">
        <f t="shared" si="1552"/>
        <v>0</v>
      </c>
      <c r="AV1349" s="175">
        <f t="shared" si="1489"/>
        <v>1</v>
      </c>
      <c r="AW1349" s="176" t="e">
        <f>#REF!/1000</f>
        <v>#REF!</v>
      </c>
      <c r="AX1349" s="176" t="e">
        <f>#REF!/1000</f>
        <v>#REF!</v>
      </c>
      <c r="AY1349" s="176" t="e">
        <f>#REF!/1000</f>
        <v>#REF!</v>
      </c>
      <c r="AZ1349" s="176" t="e">
        <f>#REF!/1000</f>
        <v>#REF!</v>
      </c>
      <c r="BA1349" s="176" t="e">
        <f>#REF!/1000</f>
        <v>#REF!</v>
      </c>
      <c r="BB1349" s="176" t="e">
        <f>#REF!/1000</f>
        <v>#REF!</v>
      </c>
      <c r="BC1349" s="176" t="e">
        <f>#REF!/1000</f>
        <v>#REF!</v>
      </c>
      <c r="BD1349" s="176" t="e">
        <f>#REF!/1000</f>
        <v>#REF!</v>
      </c>
      <c r="BE1349" s="177" t="e">
        <f>#REF!/1000</f>
        <v>#REF!</v>
      </c>
      <c r="BF1349" s="177" t="e">
        <f>#REF!/1000</f>
        <v>#REF!</v>
      </c>
      <c r="BG1349" s="178" t="e">
        <f t="shared" si="1490"/>
        <v>#REF!</v>
      </c>
    </row>
    <row r="1350" ht="16" customHeight="1" spans="1:59">
      <c r="A1350" s="22">
        <v>1344</v>
      </c>
      <c r="B1350" s="39" t="s">
        <v>7258</v>
      </c>
      <c r="C1350" s="68" t="s">
        <v>7259</v>
      </c>
      <c r="D1350" s="22">
        <v>141</v>
      </c>
      <c r="E1350" s="22">
        <v>1</v>
      </c>
      <c r="F1350" s="144">
        <v>82111</v>
      </c>
      <c r="G1350" s="144" t="s">
        <v>3688</v>
      </c>
      <c r="H1350" s="144" t="s">
        <v>3699</v>
      </c>
      <c r="I1350" s="144" t="s">
        <v>5317</v>
      </c>
      <c r="J1350" s="144" t="s">
        <v>5314</v>
      </c>
      <c r="K1350" s="144">
        <f t="shared" si="1480"/>
        <v>0.5</v>
      </c>
      <c r="L1350" s="157">
        <v>0.5</v>
      </c>
      <c r="M1350" s="171">
        <v>0.6</v>
      </c>
      <c r="N1350" s="171">
        <v>0.03</v>
      </c>
      <c r="O1350" s="171"/>
      <c r="P1350" s="171">
        <v>0.18</v>
      </c>
      <c r="Q1350" s="171"/>
      <c r="R1350" s="171"/>
      <c r="S1350" s="171">
        <v>0.07</v>
      </c>
      <c r="T1350" s="171">
        <v>0.12</v>
      </c>
      <c r="U1350" s="171"/>
      <c r="V1350" s="171"/>
      <c r="W1350" s="22">
        <v>1</v>
      </c>
      <c r="X1350" s="29">
        <v>1819.92</v>
      </c>
      <c r="Y1350" s="29">
        <v>1819.92</v>
      </c>
      <c r="Z1350" s="36">
        <v>555.52</v>
      </c>
      <c r="AA1350" s="36">
        <f t="shared" si="1481"/>
        <v>1</v>
      </c>
      <c r="AB1350" s="29"/>
      <c r="AC1350" s="29" t="e">
        <f t="shared" si="1482"/>
        <v>#REF!</v>
      </c>
      <c r="AD1350" s="29" t="e">
        <f t="shared" si="1483"/>
        <v>#REF!</v>
      </c>
      <c r="AE1350" s="172" t="e">
        <f t="shared" si="1484"/>
        <v>#REF!</v>
      </c>
      <c r="AF1350" s="28"/>
      <c r="AG1350" s="24">
        <v>1</v>
      </c>
      <c r="AH1350" s="173">
        <f t="shared" si="1485"/>
        <v>1</v>
      </c>
      <c r="AI1350" s="173"/>
      <c r="AJ1350" s="173">
        <f t="shared" si="1486"/>
        <v>0</v>
      </c>
      <c r="AK1350" s="134">
        <f t="shared" si="1487"/>
        <v>0.5</v>
      </c>
      <c r="AL1350" s="174">
        <f t="shared" ref="AL1350:AU1350" si="1553">M1350</f>
        <v>0.6</v>
      </c>
      <c r="AM1350" s="174">
        <f t="shared" si="1553"/>
        <v>0.03</v>
      </c>
      <c r="AN1350" s="174">
        <f t="shared" si="1553"/>
        <v>0</v>
      </c>
      <c r="AO1350" s="174">
        <f t="shared" si="1553"/>
        <v>0.18</v>
      </c>
      <c r="AP1350" s="174">
        <f t="shared" si="1553"/>
        <v>0</v>
      </c>
      <c r="AQ1350" s="174">
        <f t="shared" si="1553"/>
        <v>0</v>
      </c>
      <c r="AR1350" s="174">
        <f t="shared" si="1553"/>
        <v>0.07</v>
      </c>
      <c r="AS1350" s="174">
        <f t="shared" si="1553"/>
        <v>0.12</v>
      </c>
      <c r="AT1350" s="174">
        <f t="shared" si="1553"/>
        <v>0</v>
      </c>
      <c r="AU1350" s="174">
        <f t="shared" si="1553"/>
        <v>0</v>
      </c>
      <c r="AV1350" s="175">
        <f t="shared" si="1489"/>
        <v>1</v>
      </c>
      <c r="AW1350" s="176" t="e">
        <f>#REF!/1000</f>
        <v>#REF!</v>
      </c>
      <c r="AX1350" s="176" t="e">
        <f>#REF!/1000</f>
        <v>#REF!</v>
      </c>
      <c r="AY1350" s="176" t="e">
        <f>#REF!/1000</f>
        <v>#REF!</v>
      </c>
      <c r="AZ1350" s="176" t="e">
        <f>#REF!/1000</f>
        <v>#REF!</v>
      </c>
      <c r="BA1350" s="176" t="e">
        <f>#REF!/1000</f>
        <v>#REF!</v>
      </c>
      <c r="BB1350" s="176" t="e">
        <f>#REF!/1000</f>
        <v>#REF!</v>
      </c>
      <c r="BC1350" s="176" t="e">
        <f>#REF!/1000</f>
        <v>#REF!</v>
      </c>
      <c r="BD1350" s="176" t="e">
        <f>#REF!/1000</f>
        <v>#REF!</v>
      </c>
      <c r="BE1350" s="177" t="e">
        <f>#REF!/1000</f>
        <v>#REF!</v>
      </c>
      <c r="BF1350" s="177" t="e">
        <f>#REF!/1000</f>
        <v>#REF!</v>
      </c>
      <c r="BG1350" s="178" t="e">
        <f t="shared" si="1490"/>
        <v>#REF!</v>
      </c>
    </row>
    <row r="1351" ht="16" customHeight="1" spans="1:59">
      <c r="A1351" s="22">
        <v>1345</v>
      </c>
      <c r="B1351" s="39" t="s">
        <v>7260</v>
      </c>
      <c r="C1351" s="68" t="s">
        <v>7261</v>
      </c>
      <c r="D1351" s="22">
        <v>141</v>
      </c>
      <c r="E1351" s="22">
        <v>2</v>
      </c>
      <c r="F1351" s="144">
        <v>82107</v>
      </c>
      <c r="G1351" s="144" t="s">
        <v>3688</v>
      </c>
      <c r="H1351" s="144" t="s">
        <v>3699</v>
      </c>
      <c r="I1351" s="144" t="s">
        <v>5317</v>
      </c>
      <c r="J1351" s="144" t="s">
        <v>5314</v>
      </c>
      <c r="K1351" s="144">
        <f t="shared" ref="K1351:K1414" si="1554">L1351/E1351</f>
        <v>1.75</v>
      </c>
      <c r="L1351" s="157">
        <v>3.5</v>
      </c>
      <c r="M1351" s="171"/>
      <c r="N1351" s="171"/>
      <c r="O1351" s="171">
        <v>0.151428571428571</v>
      </c>
      <c r="P1351" s="171">
        <v>0.1</v>
      </c>
      <c r="Q1351" s="171"/>
      <c r="R1351" s="171"/>
      <c r="S1351" s="171">
        <v>0.497142857142857</v>
      </c>
      <c r="T1351" s="171">
        <v>0.251428571428571</v>
      </c>
      <c r="U1351" s="171"/>
      <c r="V1351" s="171"/>
      <c r="W1351" s="22">
        <v>2</v>
      </c>
      <c r="X1351" s="29">
        <v>969.63</v>
      </c>
      <c r="Y1351" s="29">
        <v>1939.26</v>
      </c>
      <c r="Z1351" s="36">
        <v>565.26</v>
      </c>
      <c r="AA1351" s="36">
        <f t="shared" ref="AA1351:AA1414" si="1555">W1351</f>
        <v>2</v>
      </c>
      <c r="AB1351" s="29"/>
      <c r="AC1351" s="29" t="e">
        <f t="shared" ref="AC1351:AC1414" si="1556">BG1351</f>
        <v>#REF!</v>
      </c>
      <c r="AD1351" s="29" t="e">
        <f t="shared" ref="AD1351:AD1414" si="1557">AC1351-Z1351</f>
        <v>#REF!</v>
      </c>
      <c r="AE1351" s="172" t="e">
        <f t="shared" ref="AE1351:AE1414" si="1558">AD1351/Z1351</f>
        <v>#REF!</v>
      </c>
      <c r="AF1351" s="28"/>
      <c r="AG1351" s="24">
        <v>3.5</v>
      </c>
      <c r="AH1351" s="173">
        <f t="shared" ref="AH1351:AH1414" si="1559">SUM(M1351:T1351)</f>
        <v>0.999999999999999</v>
      </c>
      <c r="AI1351" s="173">
        <v>3.5</v>
      </c>
      <c r="AJ1351" s="173">
        <f t="shared" ref="AJ1351:AJ1414" si="1560">AG1351-AH1351</f>
        <v>2.5</v>
      </c>
      <c r="AK1351" s="134">
        <f t="shared" ref="AK1351:AK1414" si="1561">L1351/E1351</f>
        <v>1.75</v>
      </c>
      <c r="AL1351" s="174">
        <f t="shared" ref="AL1351:AU1351" si="1562">M1351</f>
        <v>0</v>
      </c>
      <c r="AM1351" s="174">
        <f t="shared" si="1562"/>
        <v>0</v>
      </c>
      <c r="AN1351" s="174">
        <f t="shared" si="1562"/>
        <v>0.151428571428571</v>
      </c>
      <c r="AO1351" s="174">
        <f t="shared" si="1562"/>
        <v>0.1</v>
      </c>
      <c r="AP1351" s="174">
        <f t="shared" si="1562"/>
        <v>0</v>
      </c>
      <c r="AQ1351" s="174">
        <f t="shared" si="1562"/>
        <v>0</v>
      </c>
      <c r="AR1351" s="174">
        <f t="shared" si="1562"/>
        <v>0.497142857142857</v>
      </c>
      <c r="AS1351" s="174">
        <f t="shared" si="1562"/>
        <v>0.251428571428571</v>
      </c>
      <c r="AT1351" s="174">
        <f t="shared" si="1562"/>
        <v>0</v>
      </c>
      <c r="AU1351" s="174">
        <f t="shared" si="1562"/>
        <v>0</v>
      </c>
      <c r="AV1351" s="175">
        <f t="shared" ref="AV1351:AV1414" si="1563">SUM(AL1351:AU1351)</f>
        <v>0.999999999999999</v>
      </c>
      <c r="AW1351" s="176" t="e">
        <f>#REF!/1000</f>
        <v>#REF!</v>
      </c>
      <c r="AX1351" s="176" t="e">
        <f>#REF!/1000</f>
        <v>#REF!</v>
      </c>
      <c r="AY1351" s="176" t="e">
        <f>#REF!/1000</f>
        <v>#REF!</v>
      </c>
      <c r="AZ1351" s="176" t="e">
        <f>#REF!/1000</f>
        <v>#REF!</v>
      </c>
      <c r="BA1351" s="176" t="e">
        <f>#REF!/1000</f>
        <v>#REF!</v>
      </c>
      <c r="BB1351" s="176" t="e">
        <f>#REF!/1000</f>
        <v>#REF!</v>
      </c>
      <c r="BC1351" s="176" t="e">
        <f>#REF!/1000</f>
        <v>#REF!</v>
      </c>
      <c r="BD1351" s="176" t="e">
        <f>#REF!/1000</f>
        <v>#REF!</v>
      </c>
      <c r="BE1351" s="177" t="e">
        <f>#REF!/1000</f>
        <v>#REF!</v>
      </c>
      <c r="BF1351" s="177" t="e">
        <f>#REF!/1000</f>
        <v>#REF!</v>
      </c>
      <c r="BG1351" s="178" t="e">
        <f t="shared" ref="BG1351:BG1414" si="1564">ROUND((AL1351*AW1351+AM1351*AX1351+AN1351*AY1351+AO1351*AZ1351+AP1351*BA1351+AQ1351*BB1351+AR1351*BC1351+AS1351*BD1351+AT1351*BE1351+AU1351*BF1351)*L1351,2)</f>
        <v>#REF!</v>
      </c>
    </row>
    <row r="1352" ht="16" customHeight="1" spans="1:59">
      <c r="A1352" s="22">
        <v>1346</v>
      </c>
      <c r="B1352" s="39" t="s">
        <v>7262</v>
      </c>
      <c r="C1352" s="68" t="s">
        <v>7263</v>
      </c>
      <c r="D1352" s="22">
        <v>141</v>
      </c>
      <c r="E1352" s="22">
        <v>3</v>
      </c>
      <c r="F1352" s="144">
        <v>82105</v>
      </c>
      <c r="G1352" s="144" t="s">
        <v>3688</v>
      </c>
      <c r="H1352" s="144" t="s">
        <v>3699</v>
      </c>
      <c r="I1352" s="144" t="s">
        <v>5317</v>
      </c>
      <c r="J1352" s="144" t="s">
        <v>5314</v>
      </c>
      <c r="K1352" s="144">
        <f t="shared" si="1554"/>
        <v>1</v>
      </c>
      <c r="L1352" s="157">
        <v>3</v>
      </c>
      <c r="M1352" s="171">
        <v>0.04</v>
      </c>
      <c r="N1352" s="171">
        <v>0.15</v>
      </c>
      <c r="O1352" s="171">
        <v>0.45</v>
      </c>
      <c r="P1352" s="171">
        <v>0.02</v>
      </c>
      <c r="Q1352" s="171"/>
      <c r="R1352" s="171">
        <v>0.01</v>
      </c>
      <c r="S1352" s="171">
        <v>0.25</v>
      </c>
      <c r="T1352" s="171">
        <v>0.08</v>
      </c>
      <c r="U1352" s="171"/>
      <c r="V1352" s="171"/>
      <c r="W1352" s="22">
        <v>3</v>
      </c>
      <c r="X1352" s="29">
        <v>922.11</v>
      </c>
      <c r="Y1352" s="29">
        <v>2766.33</v>
      </c>
      <c r="Z1352" s="36">
        <v>818.67</v>
      </c>
      <c r="AA1352" s="36">
        <f t="shared" si="1555"/>
        <v>3</v>
      </c>
      <c r="AB1352" s="29"/>
      <c r="AC1352" s="29" t="e">
        <f t="shared" si="1556"/>
        <v>#REF!</v>
      </c>
      <c r="AD1352" s="29" t="e">
        <f t="shared" si="1557"/>
        <v>#REF!</v>
      </c>
      <c r="AE1352" s="172" t="e">
        <f t="shared" si="1558"/>
        <v>#REF!</v>
      </c>
      <c r="AF1352" s="28"/>
      <c r="AG1352" s="24">
        <v>3</v>
      </c>
      <c r="AH1352" s="173">
        <f t="shared" si="1559"/>
        <v>1</v>
      </c>
      <c r="AI1352" s="173"/>
      <c r="AJ1352" s="173">
        <f t="shared" si="1560"/>
        <v>2</v>
      </c>
      <c r="AK1352" s="134">
        <f t="shared" si="1561"/>
        <v>1</v>
      </c>
      <c r="AL1352" s="174">
        <f t="shared" ref="AL1352:AU1352" si="1565">M1352</f>
        <v>0.04</v>
      </c>
      <c r="AM1352" s="174">
        <f t="shared" si="1565"/>
        <v>0.15</v>
      </c>
      <c r="AN1352" s="174">
        <f t="shared" si="1565"/>
        <v>0.45</v>
      </c>
      <c r="AO1352" s="174">
        <f t="shared" si="1565"/>
        <v>0.02</v>
      </c>
      <c r="AP1352" s="174">
        <f t="shared" si="1565"/>
        <v>0</v>
      </c>
      <c r="AQ1352" s="174">
        <f t="shared" si="1565"/>
        <v>0.01</v>
      </c>
      <c r="AR1352" s="174">
        <f t="shared" si="1565"/>
        <v>0.25</v>
      </c>
      <c r="AS1352" s="174">
        <f t="shared" si="1565"/>
        <v>0.08</v>
      </c>
      <c r="AT1352" s="174">
        <f t="shared" si="1565"/>
        <v>0</v>
      </c>
      <c r="AU1352" s="174">
        <f t="shared" si="1565"/>
        <v>0</v>
      </c>
      <c r="AV1352" s="175">
        <f t="shared" si="1563"/>
        <v>1</v>
      </c>
      <c r="AW1352" s="176" t="e">
        <f>#REF!/1000</f>
        <v>#REF!</v>
      </c>
      <c r="AX1352" s="176" t="e">
        <f>#REF!/1000</f>
        <v>#REF!</v>
      </c>
      <c r="AY1352" s="176" t="e">
        <f>#REF!/1000</f>
        <v>#REF!</v>
      </c>
      <c r="AZ1352" s="176" t="e">
        <f>#REF!/1000</f>
        <v>#REF!</v>
      </c>
      <c r="BA1352" s="176" t="e">
        <f>#REF!/1000</f>
        <v>#REF!</v>
      </c>
      <c r="BB1352" s="176" t="e">
        <f>#REF!/1000</f>
        <v>#REF!</v>
      </c>
      <c r="BC1352" s="176" t="e">
        <f>#REF!/1000</f>
        <v>#REF!</v>
      </c>
      <c r="BD1352" s="176" t="e">
        <f>#REF!/1000</f>
        <v>#REF!</v>
      </c>
      <c r="BE1352" s="177" t="e">
        <f>#REF!/1000</f>
        <v>#REF!</v>
      </c>
      <c r="BF1352" s="177" t="e">
        <f>#REF!/1000</f>
        <v>#REF!</v>
      </c>
      <c r="BG1352" s="178" t="e">
        <f t="shared" si="1564"/>
        <v>#REF!</v>
      </c>
    </row>
    <row r="1353" ht="16" customHeight="1" spans="1:59">
      <c r="A1353" s="22">
        <v>1347</v>
      </c>
      <c r="B1353" s="39" t="s">
        <v>7264</v>
      </c>
      <c r="C1353" s="68" t="s">
        <v>7265</v>
      </c>
      <c r="D1353" s="22">
        <v>141</v>
      </c>
      <c r="E1353" s="22">
        <v>1</v>
      </c>
      <c r="F1353" s="144">
        <v>82123</v>
      </c>
      <c r="G1353" s="144" t="s">
        <v>3688</v>
      </c>
      <c r="H1353" s="144" t="s">
        <v>3699</v>
      </c>
      <c r="I1353" s="144" t="s">
        <v>5317</v>
      </c>
      <c r="J1353" s="144" t="s">
        <v>5314</v>
      </c>
      <c r="K1353" s="144">
        <f t="shared" si="1554"/>
        <v>3</v>
      </c>
      <c r="L1353" s="157">
        <v>3</v>
      </c>
      <c r="M1353" s="171">
        <v>0.04</v>
      </c>
      <c r="N1353" s="171">
        <v>0.15</v>
      </c>
      <c r="O1353" s="171">
        <v>0.45</v>
      </c>
      <c r="P1353" s="171">
        <v>0.02</v>
      </c>
      <c r="Q1353" s="171"/>
      <c r="R1353" s="171">
        <v>0.01</v>
      </c>
      <c r="S1353" s="171">
        <v>0.25</v>
      </c>
      <c r="T1353" s="171">
        <v>0.08</v>
      </c>
      <c r="U1353" s="171"/>
      <c r="V1353" s="171"/>
      <c r="W1353" s="22">
        <v>1</v>
      </c>
      <c r="X1353" s="29">
        <v>313.27</v>
      </c>
      <c r="Y1353" s="29">
        <v>313.27</v>
      </c>
      <c r="Z1353" s="36">
        <v>87.71</v>
      </c>
      <c r="AA1353" s="36">
        <f t="shared" si="1555"/>
        <v>1</v>
      </c>
      <c r="AB1353" s="29"/>
      <c r="AC1353" s="29" t="e">
        <f t="shared" si="1556"/>
        <v>#REF!</v>
      </c>
      <c r="AD1353" s="29" t="e">
        <f t="shared" si="1557"/>
        <v>#REF!</v>
      </c>
      <c r="AE1353" s="172" t="e">
        <f t="shared" si="1558"/>
        <v>#REF!</v>
      </c>
      <c r="AF1353" s="28"/>
      <c r="AG1353" s="24">
        <v>3</v>
      </c>
      <c r="AH1353" s="173">
        <f t="shared" si="1559"/>
        <v>1</v>
      </c>
      <c r="AI1353" s="173"/>
      <c r="AJ1353" s="173">
        <f t="shared" si="1560"/>
        <v>2</v>
      </c>
      <c r="AK1353" s="134">
        <f t="shared" si="1561"/>
        <v>3</v>
      </c>
      <c r="AL1353" s="174">
        <f t="shared" ref="AL1353:AU1353" si="1566">M1353</f>
        <v>0.04</v>
      </c>
      <c r="AM1353" s="174">
        <f t="shared" si="1566"/>
        <v>0.15</v>
      </c>
      <c r="AN1353" s="174">
        <f t="shared" si="1566"/>
        <v>0.45</v>
      </c>
      <c r="AO1353" s="174">
        <f t="shared" si="1566"/>
        <v>0.02</v>
      </c>
      <c r="AP1353" s="174">
        <f t="shared" si="1566"/>
        <v>0</v>
      </c>
      <c r="AQ1353" s="174">
        <f t="shared" si="1566"/>
        <v>0.01</v>
      </c>
      <c r="AR1353" s="174">
        <f t="shared" si="1566"/>
        <v>0.25</v>
      </c>
      <c r="AS1353" s="174">
        <f t="shared" si="1566"/>
        <v>0.08</v>
      </c>
      <c r="AT1353" s="174">
        <f t="shared" si="1566"/>
        <v>0</v>
      </c>
      <c r="AU1353" s="174">
        <f t="shared" si="1566"/>
        <v>0</v>
      </c>
      <c r="AV1353" s="175">
        <f t="shared" si="1563"/>
        <v>1</v>
      </c>
      <c r="AW1353" s="176" t="e">
        <f>#REF!/1000</f>
        <v>#REF!</v>
      </c>
      <c r="AX1353" s="176" t="e">
        <f>#REF!/1000</f>
        <v>#REF!</v>
      </c>
      <c r="AY1353" s="176" t="e">
        <f>#REF!/1000</f>
        <v>#REF!</v>
      </c>
      <c r="AZ1353" s="176" t="e">
        <f>#REF!/1000</f>
        <v>#REF!</v>
      </c>
      <c r="BA1353" s="176" t="e">
        <f>#REF!/1000</f>
        <v>#REF!</v>
      </c>
      <c r="BB1353" s="176" t="e">
        <f>#REF!/1000</f>
        <v>#REF!</v>
      </c>
      <c r="BC1353" s="176" t="e">
        <f>#REF!/1000</f>
        <v>#REF!</v>
      </c>
      <c r="BD1353" s="176" t="e">
        <f>#REF!/1000</f>
        <v>#REF!</v>
      </c>
      <c r="BE1353" s="177" t="e">
        <f>#REF!/1000</f>
        <v>#REF!</v>
      </c>
      <c r="BF1353" s="177" t="e">
        <f>#REF!/1000</f>
        <v>#REF!</v>
      </c>
      <c r="BG1353" s="178" t="e">
        <f t="shared" si="1564"/>
        <v>#REF!</v>
      </c>
    </row>
    <row r="1354" ht="16" customHeight="1" spans="1:59">
      <c r="A1354" s="22">
        <v>1348</v>
      </c>
      <c r="B1354" s="39" t="s">
        <v>7266</v>
      </c>
      <c r="C1354" s="68" t="s">
        <v>7267</v>
      </c>
      <c r="D1354" s="22">
        <v>141</v>
      </c>
      <c r="E1354" s="22">
        <v>3</v>
      </c>
      <c r="F1354" s="144">
        <v>82116</v>
      </c>
      <c r="G1354" s="144" t="s">
        <v>3688</v>
      </c>
      <c r="H1354" s="144" t="s">
        <v>3699</v>
      </c>
      <c r="I1354" s="144" t="s">
        <v>5317</v>
      </c>
      <c r="J1354" s="144" t="s">
        <v>5314</v>
      </c>
      <c r="K1354" s="144">
        <f t="shared" si="1554"/>
        <v>1</v>
      </c>
      <c r="L1354" s="157">
        <v>3</v>
      </c>
      <c r="M1354" s="171">
        <v>0.04</v>
      </c>
      <c r="N1354" s="171">
        <v>0.15</v>
      </c>
      <c r="O1354" s="171">
        <v>0.45</v>
      </c>
      <c r="P1354" s="171">
        <v>0.02</v>
      </c>
      <c r="Q1354" s="171"/>
      <c r="R1354" s="171">
        <v>0.01</v>
      </c>
      <c r="S1354" s="171">
        <v>0.25</v>
      </c>
      <c r="T1354" s="171">
        <v>0.08</v>
      </c>
      <c r="U1354" s="171"/>
      <c r="V1354" s="171"/>
      <c r="W1354" s="22">
        <v>3</v>
      </c>
      <c r="X1354" s="29">
        <v>295.033333333333</v>
      </c>
      <c r="Y1354" s="29">
        <v>885.1</v>
      </c>
      <c r="Z1354" s="36">
        <v>263.13</v>
      </c>
      <c r="AA1354" s="36">
        <f t="shared" si="1555"/>
        <v>3</v>
      </c>
      <c r="AB1354" s="29"/>
      <c r="AC1354" s="29" t="e">
        <f t="shared" si="1556"/>
        <v>#REF!</v>
      </c>
      <c r="AD1354" s="29" t="e">
        <f t="shared" si="1557"/>
        <v>#REF!</v>
      </c>
      <c r="AE1354" s="172" t="e">
        <f t="shared" si="1558"/>
        <v>#REF!</v>
      </c>
      <c r="AF1354" s="28"/>
      <c r="AG1354" s="24">
        <v>3</v>
      </c>
      <c r="AH1354" s="173">
        <f t="shared" si="1559"/>
        <v>1</v>
      </c>
      <c r="AI1354" s="173"/>
      <c r="AJ1354" s="173">
        <f t="shared" si="1560"/>
        <v>2</v>
      </c>
      <c r="AK1354" s="134">
        <f t="shared" si="1561"/>
        <v>1</v>
      </c>
      <c r="AL1354" s="174">
        <f t="shared" ref="AL1354:AU1354" si="1567">M1354</f>
        <v>0.04</v>
      </c>
      <c r="AM1354" s="174">
        <f t="shared" si="1567"/>
        <v>0.15</v>
      </c>
      <c r="AN1354" s="174">
        <f t="shared" si="1567"/>
        <v>0.45</v>
      </c>
      <c r="AO1354" s="174">
        <f t="shared" si="1567"/>
        <v>0.02</v>
      </c>
      <c r="AP1354" s="174">
        <f t="shared" si="1567"/>
        <v>0</v>
      </c>
      <c r="AQ1354" s="174">
        <f t="shared" si="1567"/>
        <v>0.01</v>
      </c>
      <c r="AR1354" s="174">
        <f t="shared" si="1567"/>
        <v>0.25</v>
      </c>
      <c r="AS1354" s="174">
        <f t="shared" si="1567"/>
        <v>0.08</v>
      </c>
      <c r="AT1354" s="174">
        <f t="shared" si="1567"/>
        <v>0</v>
      </c>
      <c r="AU1354" s="174">
        <f t="shared" si="1567"/>
        <v>0</v>
      </c>
      <c r="AV1354" s="175">
        <f t="shared" si="1563"/>
        <v>1</v>
      </c>
      <c r="AW1354" s="176" t="e">
        <f>#REF!/1000</f>
        <v>#REF!</v>
      </c>
      <c r="AX1354" s="176" t="e">
        <f>#REF!/1000</f>
        <v>#REF!</v>
      </c>
      <c r="AY1354" s="176" t="e">
        <f>#REF!/1000</f>
        <v>#REF!</v>
      </c>
      <c r="AZ1354" s="176" t="e">
        <f>#REF!/1000</f>
        <v>#REF!</v>
      </c>
      <c r="BA1354" s="176" t="e">
        <f>#REF!/1000</f>
        <v>#REF!</v>
      </c>
      <c r="BB1354" s="176" t="e">
        <f>#REF!/1000</f>
        <v>#REF!</v>
      </c>
      <c r="BC1354" s="176" t="e">
        <f>#REF!/1000</f>
        <v>#REF!</v>
      </c>
      <c r="BD1354" s="176" t="e">
        <f>#REF!/1000</f>
        <v>#REF!</v>
      </c>
      <c r="BE1354" s="177" t="e">
        <f>#REF!/1000</f>
        <v>#REF!</v>
      </c>
      <c r="BF1354" s="177" t="e">
        <f>#REF!/1000</f>
        <v>#REF!</v>
      </c>
      <c r="BG1354" s="178" t="e">
        <f t="shared" si="1564"/>
        <v>#REF!</v>
      </c>
    </row>
    <row r="1355" ht="16" customHeight="1" spans="1:59">
      <c r="A1355" s="22">
        <v>1349</v>
      </c>
      <c r="B1355" s="39" t="s">
        <v>7268</v>
      </c>
      <c r="C1355" s="68" t="s">
        <v>7269</v>
      </c>
      <c r="D1355" s="22">
        <v>194</v>
      </c>
      <c r="E1355" s="22">
        <v>2</v>
      </c>
      <c r="F1355" s="144">
        <v>82104</v>
      </c>
      <c r="G1355" s="144" t="s">
        <v>3704</v>
      </c>
      <c r="H1355" s="144" t="s">
        <v>3704</v>
      </c>
      <c r="I1355" s="144" t="s">
        <v>5321</v>
      </c>
      <c r="J1355" s="144" t="s">
        <v>5314</v>
      </c>
      <c r="K1355" s="144">
        <f t="shared" si="1554"/>
        <v>1.5</v>
      </c>
      <c r="L1355" s="157">
        <v>3</v>
      </c>
      <c r="M1355" s="171">
        <v>0.04</v>
      </c>
      <c r="N1355" s="171">
        <v>0.15</v>
      </c>
      <c r="O1355" s="171">
        <v>0.45</v>
      </c>
      <c r="P1355" s="171">
        <v>0.02</v>
      </c>
      <c r="Q1355" s="171"/>
      <c r="R1355" s="171">
        <v>0.01</v>
      </c>
      <c r="S1355" s="171">
        <v>0.25</v>
      </c>
      <c r="T1355" s="171">
        <v>0.08</v>
      </c>
      <c r="U1355" s="171"/>
      <c r="V1355" s="171"/>
      <c r="W1355" s="22">
        <v>2</v>
      </c>
      <c r="X1355" s="29">
        <v>3100.83</v>
      </c>
      <c r="Y1355" s="29">
        <v>6201.66</v>
      </c>
      <c r="Z1355" s="36">
        <v>1812.76</v>
      </c>
      <c r="AA1355" s="36">
        <f t="shared" si="1555"/>
        <v>2</v>
      </c>
      <c r="AB1355" s="29"/>
      <c r="AC1355" s="29" t="e">
        <f t="shared" si="1556"/>
        <v>#REF!</v>
      </c>
      <c r="AD1355" s="29" t="e">
        <f t="shared" si="1557"/>
        <v>#REF!</v>
      </c>
      <c r="AE1355" s="172" t="e">
        <f t="shared" si="1558"/>
        <v>#REF!</v>
      </c>
      <c r="AF1355" s="28"/>
      <c r="AG1355" s="24">
        <v>3</v>
      </c>
      <c r="AH1355" s="173">
        <f t="shared" si="1559"/>
        <v>1</v>
      </c>
      <c r="AI1355" s="173"/>
      <c r="AJ1355" s="173">
        <f t="shared" si="1560"/>
        <v>2</v>
      </c>
      <c r="AK1355" s="134">
        <f t="shared" si="1561"/>
        <v>1.5</v>
      </c>
      <c r="AL1355" s="174">
        <f t="shared" ref="AL1355:AU1355" si="1568">M1355</f>
        <v>0.04</v>
      </c>
      <c r="AM1355" s="174">
        <f t="shared" si="1568"/>
        <v>0.15</v>
      </c>
      <c r="AN1355" s="174">
        <f t="shared" si="1568"/>
        <v>0.45</v>
      </c>
      <c r="AO1355" s="174">
        <f t="shared" si="1568"/>
        <v>0.02</v>
      </c>
      <c r="AP1355" s="174">
        <f t="shared" si="1568"/>
        <v>0</v>
      </c>
      <c r="AQ1355" s="174">
        <f t="shared" si="1568"/>
        <v>0.01</v>
      </c>
      <c r="AR1355" s="174">
        <f t="shared" si="1568"/>
        <v>0.25</v>
      </c>
      <c r="AS1355" s="174">
        <f t="shared" si="1568"/>
        <v>0.08</v>
      </c>
      <c r="AT1355" s="174">
        <f t="shared" si="1568"/>
        <v>0</v>
      </c>
      <c r="AU1355" s="174">
        <f t="shared" si="1568"/>
        <v>0</v>
      </c>
      <c r="AV1355" s="175">
        <f t="shared" si="1563"/>
        <v>1</v>
      </c>
      <c r="AW1355" s="176" t="e">
        <f>#REF!/1000</f>
        <v>#REF!</v>
      </c>
      <c r="AX1355" s="176" t="e">
        <f>#REF!/1000</f>
        <v>#REF!</v>
      </c>
      <c r="AY1355" s="176" t="e">
        <f>#REF!/1000</f>
        <v>#REF!</v>
      </c>
      <c r="AZ1355" s="176" t="e">
        <f>#REF!/1000</f>
        <v>#REF!</v>
      </c>
      <c r="BA1355" s="176" t="e">
        <f>#REF!/1000</f>
        <v>#REF!</v>
      </c>
      <c r="BB1355" s="176" t="e">
        <f>#REF!/1000</f>
        <v>#REF!</v>
      </c>
      <c r="BC1355" s="176" t="e">
        <f>#REF!/1000</f>
        <v>#REF!</v>
      </c>
      <c r="BD1355" s="176" t="e">
        <f>#REF!/1000</f>
        <v>#REF!</v>
      </c>
      <c r="BE1355" s="177" t="e">
        <f>#REF!/1000</f>
        <v>#REF!</v>
      </c>
      <c r="BF1355" s="177" t="e">
        <f>#REF!/1000</f>
        <v>#REF!</v>
      </c>
      <c r="BG1355" s="178" t="e">
        <f t="shared" si="1564"/>
        <v>#REF!</v>
      </c>
    </row>
    <row r="1356" ht="16" customHeight="1" spans="1:59">
      <c r="A1356" s="22">
        <v>1350</v>
      </c>
      <c r="B1356" s="39" t="s">
        <v>7248</v>
      </c>
      <c r="C1356" s="68" t="s">
        <v>7249</v>
      </c>
      <c r="D1356" s="22">
        <v>194</v>
      </c>
      <c r="E1356" s="22">
        <v>2</v>
      </c>
      <c r="F1356" s="144">
        <v>82119</v>
      </c>
      <c r="G1356" s="144" t="s">
        <v>3704</v>
      </c>
      <c r="H1356" s="144" t="s">
        <v>3704</v>
      </c>
      <c r="I1356" s="144" t="s">
        <v>5321</v>
      </c>
      <c r="J1356" s="144" t="s">
        <v>5314</v>
      </c>
      <c r="K1356" s="144">
        <f t="shared" si="1554"/>
        <v>0.5</v>
      </c>
      <c r="L1356" s="157">
        <v>1</v>
      </c>
      <c r="M1356" s="171">
        <v>0.5</v>
      </c>
      <c r="N1356" s="171">
        <v>0.05</v>
      </c>
      <c r="O1356" s="171"/>
      <c r="P1356" s="171">
        <v>0.22</v>
      </c>
      <c r="Q1356" s="171"/>
      <c r="R1356" s="171"/>
      <c r="S1356" s="171">
        <v>0.1</v>
      </c>
      <c r="T1356" s="171">
        <v>0.13</v>
      </c>
      <c r="U1356" s="171"/>
      <c r="V1356" s="171"/>
      <c r="W1356" s="22">
        <v>2</v>
      </c>
      <c r="X1356" s="29">
        <v>2685.13</v>
      </c>
      <c r="Y1356" s="29">
        <v>5370.26</v>
      </c>
      <c r="Z1356" s="36">
        <v>1578.86</v>
      </c>
      <c r="AA1356" s="36">
        <f t="shared" si="1555"/>
        <v>2</v>
      </c>
      <c r="AB1356" s="29"/>
      <c r="AC1356" s="29" t="e">
        <f t="shared" si="1556"/>
        <v>#REF!</v>
      </c>
      <c r="AD1356" s="29" t="e">
        <f t="shared" si="1557"/>
        <v>#REF!</v>
      </c>
      <c r="AE1356" s="172" t="e">
        <f t="shared" si="1558"/>
        <v>#REF!</v>
      </c>
      <c r="AF1356" s="28"/>
      <c r="AG1356" s="24">
        <v>1</v>
      </c>
      <c r="AH1356" s="173">
        <f t="shared" si="1559"/>
        <v>1</v>
      </c>
      <c r="AI1356" s="173"/>
      <c r="AJ1356" s="173">
        <f t="shared" si="1560"/>
        <v>0</v>
      </c>
      <c r="AK1356" s="134">
        <f t="shared" si="1561"/>
        <v>0.5</v>
      </c>
      <c r="AL1356" s="174">
        <f t="shared" ref="AL1356:AU1356" si="1569">M1356</f>
        <v>0.5</v>
      </c>
      <c r="AM1356" s="174">
        <f t="shared" si="1569"/>
        <v>0.05</v>
      </c>
      <c r="AN1356" s="174">
        <f t="shared" si="1569"/>
        <v>0</v>
      </c>
      <c r="AO1356" s="174">
        <f t="shared" si="1569"/>
        <v>0.22</v>
      </c>
      <c r="AP1356" s="174">
        <f t="shared" si="1569"/>
        <v>0</v>
      </c>
      <c r="AQ1356" s="174">
        <f t="shared" si="1569"/>
        <v>0</v>
      </c>
      <c r="AR1356" s="174">
        <f t="shared" si="1569"/>
        <v>0.1</v>
      </c>
      <c r="AS1356" s="174">
        <f t="shared" si="1569"/>
        <v>0.13</v>
      </c>
      <c r="AT1356" s="174">
        <f t="shared" si="1569"/>
        <v>0</v>
      </c>
      <c r="AU1356" s="174">
        <f t="shared" si="1569"/>
        <v>0</v>
      </c>
      <c r="AV1356" s="175">
        <f t="shared" si="1563"/>
        <v>1</v>
      </c>
      <c r="AW1356" s="176" t="e">
        <f>#REF!/1000</f>
        <v>#REF!</v>
      </c>
      <c r="AX1356" s="176" t="e">
        <f>#REF!/1000</f>
        <v>#REF!</v>
      </c>
      <c r="AY1356" s="176" t="e">
        <f>#REF!/1000</f>
        <v>#REF!</v>
      </c>
      <c r="AZ1356" s="176" t="e">
        <f>#REF!/1000</f>
        <v>#REF!</v>
      </c>
      <c r="BA1356" s="176" t="e">
        <f>#REF!/1000</f>
        <v>#REF!</v>
      </c>
      <c r="BB1356" s="176" t="e">
        <f>#REF!/1000</f>
        <v>#REF!</v>
      </c>
      <c r="BC1356" s="176" t="e">
        <f>#REF!/1000</f>
        <v>#REF!</v>
      </c>
      <c r="BD1356" s="176" t="e">
        <f>#REF!/1000</f>
        <v>#REF!</v>
      </c>
      <c r="BE1356" s="177" t="e">
        <f>#REF!/1000</f>
        <v>#REF!</v>
      </c>
      <c r="BF1356" s="177" t="e">
        <f>#REF!/1000</f>
        <v>#REF!</v>
      </c>
      <c r="BG1356" s="178" t="e">
        <f t="shared" si="1564"/>
        <v>#REF!</v>
      </c>
    </row>
    <row r="1357" ht="16" customHeight="1" spans="1:59">
      <c r="A1357" s="22">
        <v>1351</v>
      </c>
      <c r="B1357" s="39" t="s">
        <v>7250</v>
      </c>
      <c r="C1357" s="68" t="s">
        <v>7251</v>
      </c>
      <c r="D1357" s="22">
        <v>194</v>
      </c>
      <c r="E1357" s="22">
        <v>2</v>
      </c>
      <c r="F1357" s="144">
        <v>82112</v>
      </c>
      <c r="G1357" s="144" t="s">
        <v>3704</v>
      </c>
      <c r="H1357" s="144" t="s">
        <v>3704</v>
      </c>
      <c r="I1357" s="144" t="s">
        <v>5321</v>
      </c>
      <c r="J1357" s="144" t="s">
        <v>5314</v>
      </c>
      <c r="K1357" s="144">
        <f t="shared" si="1554"/>
        <v>1.5</v>
      </c>
      <c r="L1357" s="157">
        <v>3</v>
      </c>
      <c r="M1357" s="171">
        <v>0.04</v>
      </c>
      <c r="N1357" s="171">
        <v>0.15</v>
      </c>
      <c r="O1357" s="171">
        <v>0.45</v>
      </c>
      <c r="P1357" s="171">
        <v>0.02</v>
      </c>
      <c r="Q1357" s="171"/>
      <c r="R1357" s="171">
        <v>0.01</v>
      </c>
      <c r="S1357" s="171">
        <v>0.25</v>
      </c>
      <c r="T1357" s="171">
        <v>0.08</v>
      </c>
      <c r="U1357" s="171"/>
      <c r="V1357" s="171"/>
      <c r="W1357" s="22">
        <v>2</v>
      </c>
      <c r="X1357" s="29">
        <v>2535.955</v>
      </c>
      <c r="Y1357" s="29">
        <v>5071.91</v>
      </c>
      <c r="Z1357" s="36">
        <v>1481.4</v>
      </c>
      <c r="AA1357" s="36">
        <f t="shared" si="1555"/>
        <v>2</v>
      </c>
      <c r="AB1357" s="29"/>
      <c r="AC1357" s="29" t="e">
        <f t="shared" si="1556"/>
        <v>#REF!</v>
      </c>
      <c r="AD1357" s="29" t="e">
        <f t="shared" si="1557"/>
        <v>#REF!</v>
      </c>
      <c r="AE1357" s="172" t="e">
        <f t="shared" si="1558"/>
        <v>#REF!</v>
      </c>
      <c r="AF1357" s="28"/>
      <c r="AG1357" s="24">
        <v>3</v>
      </c>
      <c r="AH1357" s="173">
        <f t="shared" si="1559"/>
        <v>1</v>
      </c>
      <c r="AI1357" s="173"/>
      <c r="AJ1357" s="173">
        <f t="shared" si="1560"/>
        <v>2</v>
      </c>
      <c r="AK1357" s="134">
        <f t="shared" si="1561"/>
        <v>1.5</v>
      </c>
      <c r="AL1357" s="174">
        <f t="shared" ref="AL1357:AU1357" si="1570">M1357</f>
        <v>0.04</v>
      </c>
      <c r="AM1357" s="174">
        <f t="shared" si="1570"/>
        <v>0.15</v>
      </c>
      <c r="AN1357" s="174">
        <f t="shared" si="1570"/>
        <v>0.45</v>
      </c>
      <c r="AO1357" s="174">
        <f t="shared" si="1570"/>
        <v>0.02</v>
      </c>
      <c r="AP1357" s="174">
        <f t="shared" si="1570"/>
        <v>0</v>
      </c>
      <c r="AQ1357" s="174">
        <f t="shared" si="1570"/>
        <v>0.01</v>
      </c>
      <c r="AR1357" s="174">
        <f t="shared" si="1570"/>
        <v>0.25</v>
      </c>
      <c r="AS1357" s="174">
        <f t="shared" si="1570"/>
        <v>0.08</v>
      </c>
      <c r="AT1357" s="174">
        <f t="shared" si="1570"/>
        <v>0</v>
      </c>
      <c r="AU1357" s="174">
        <f t="shared" si="1570"/>
        <v>0</v>
      </c>
      <c r="AV1357" s="175">
        <f t="shared" si="1563"/>
        <v>1</v>
      </c>
      <c r="AW1357" s="176" t="e">
        <f>#REF!/1000</f>
        <v>#REF!</v>
      </c>
      <c r="AX1357" s="176" t="e">
        <f>#REF!/1000</f>
        <v>#REF!</v>
      </c>
      <c r="AY1357" s="176" t="e">
        <f>#REF!/1000</f>
        <v>#REF!</v>
      </c>
      <c r="AZ1357" s="176" t="e">
        <f>#REF!/1000</f>
        <v>#REF!</v>
      </c>
      <c r="BA1357" s="176" t="e">
        <f>#REF!/1000</f>
        <v>#REF!</v>
      </c>
      <c r="BB1357" s="176" t="e">
        <f>#REF!/1000</f>
        <v>#REF!</v>
      </c>
      <c r="BC1357" s="176" t="e">
        <f>#REF!/1000</f>
        <v>#REF!</v>
      </c>
      <c r="BD1357" s="176" t="e">
        <f>#REF!/1000</f>
        <v>#REF!</v>
      </c>
      <c r="BE1357" s="177" t="e">
        <f>#REF!/1000</f>
        <v>#REF!</v>
      </c>
      <c r="BF1357" s="177" t="e">
        <f>#REF!/1000</f>
        <v>#REF!</v>
      </c>
      <c r="BG1357" s="178" t="e">
        <f t="shared" si="1564"/>
        <v>#REF!</v>
      </c>
    </row>
    <row r="1358" ht="16" customHeight="1" spans="1:59">
      <c r="A1358" s="22">
        <v>1352</v>
      </c>
      <c r="B1358" s="39" t="s">
        <v>7252</v>
      </c>
      <c r="C1358" s="68" t="s">
        <v>7253</v>
      </c>
      <c r="D1358" s="22">
        <v>194</v>
      </c>
      <c r="E1358" s="22">
        <v>3</v>
      </c>
      <c r="F1358" s="144">
        <v>82117</v>
      </c>
      <c r="G1358" s="144" t="s">
        <v>3704</v>
      </c>
      <c r="H1358" s="144" t="s">
        <v>3704</v>
      </c>
      <c r="I1358" s="144" t="s">
        <v>5317</v>
      </c>
      <c r="J1358" s="144" t="s">
        <v>5314</v>
      </c>
      <c r="K1358" s="144">
        <f t="shared" si="1554"/>
        <v>0.5</v>
      </c>
      <c r="L1358" s="157">
        <v>1.5</v>
      </c>
      <c r="M1358" s="171">
        <v>0.6</v>
      </c>
      <c r="N1358" s="171">
        <v>0.03</v>
      </c>
      <c r="O1358" s="171"/>
      <c r="P1358" s="171">
        <v>0.18</v>
      </c>
      <c r="Q1358" s="171"/>
      <c r="R1358" s="171"/>
      <c r="S1358" s="171">
        <v>0.07</v>
      </c>
      <c r="T1358" s="171">
        <v>0.12</v>
      </c>
      <c r="U1358" s="171"/>
      <c r="V1358" s="171"/>
      <c r="W1358" s="22">
        <v>3</v>
      </c>
      <c r="X1358" s="29">
        <v>2065.56333333333</v>
      </c>
      <c r="Y1358" s="29">
        <v>6196.69</v>
      </c>
      <c r="Z1358" s="36">
        <v>1208.5</v>
      </c>
      <c r="AA1358" s="36">
        <f t="shared" si="1555"/>
        <v>3</v>
      </c>
      <c r="AB1358" s="29"/>
      <c r="AC1358" s="29" t="e">
        <f t="shared" si="1556"/>
        <v>#REF!</v>
      </c>
      <c r="AD1358" s="29" t="e">
        <f t="shared" si="1557"/>
        <v>#REF!</v>
      </c>
      <c r="AE1358" s="172" t="e">
        <f t="shared" si="1558"/>
        <v>#REF!</v>
      </c>
      <c r="AF1358" s="28"/>
      <c r="AG1358" s="24">
        <v>1</v>
      </c>
      <c r="AH1358" s="173">
        <f t="shared" si="1559"/>
        <v>1</v>
      </c>
      <c r="AI1358" s="173"/>
      <c r="AJ1358" s="173">
        <f t="shared" si="1560"/>
        <v>0</v>
      </c>
      <c r="AK1358" s="134">
        <f t="shared" si="1561"/>
        <v>0.5</v>
      </c>
      <c r="AL1358" s="174">
        <f t="shared" ref="AL1358:AU1358" si="1571">M1358</f>
        <v>0.6</v>
      </c>
      <c r="AM1358" s="174">
        <f t="shared" si="1571"/>
        <v>0.03</v>
      </c>
      <c r="AN1358" s="174">
        <f t="shared" si="1571"/>
        <v>0</v>
      </c>
      <c r="AO1358" s="174">
        <f t="shared" si="1571"/>
        <v>0.18</v>
      </c>
      <c r="AP1358" s="174">
        <f t="shared" si="1571"/>
        <v>0</v>
      </c>
      <c r="AQ1358" s="174">
        <f t="shared" si="1571"/>
        <v>0</v>
      </c>
      <c r="AR1358" s="174">
        <f t="shared" si="1571"/>
        <v>0.07</v>
      </c>
      <c r="AS1358" s="174">
        <f t="shared" si="1571"/>
        <v>0.12</v>
      </c>
      <c r="AT1358" s="174">
        <f t="shared" si="1571"/>
        <v>0</v>
      </c>
      <c r="AU1358" s="174">
        <f t="shared" si="1571"/>
        <v>0</v>
      </c>
      <c r="AV1358" s="175">
        <f t="shared" si="1563"/>
        <v>1</v>
      </c>
      <c r="AW1358" s="176" t="e">
        <f>#REF!/1000</f>
        <v>#REF!</v>
      </c>
      <c r="AX1358" s="176" t="e">
        <f>#REF!/1000</f>
        <v>#REF!</v>
      </c>
      <c r="AY1358" s="176" t="e">
        <f>#REF!/1000</f>
        <v>#REF!</v>
      </c>
      <c r="AZ1358" s="176" t="e">
        <f>#REF!/1000</f>
        <v>#REF!</v>
      </c>
      <c r="BA1358" s="176" t="e">
        <f>#REF!/1000</f>
        <v>#REF!</v>
      </c>
      <c r="BB1358" s="176" t="e">
        <f>#REF!/1000</f>
        <v>#REF!</v>
      </c>
      <c r="BC1358" s="176" t="e">
        <f>#REF!/1000</f>
        <v>#REF!</v>
      </c>
      <c r="BD1358" s="176" t="e">
        <f>#REF!/1000</f>
        <v>#REF!</v>
      </c>
      <c r="BE1358" s="177" t="e">
        <f>#REF!/1000</f>
        <v>#REF!</v>
      </c>
      <c r="BF1358" s="177" t="e">
        <f>#REF!/1000</f>
        <v>#REF!</v>
      </c>
      <c r="BG1358" s="178" t="e">
        <f t="shared" si="1564"/>
        <v>#REF!</v>
      </c>
    </row>
    <row r="1359" ht="16" customHeight="1" spans="1:59">
      <c r="A1359" s="22">
        <v>1353</v>
      </c>
      <c r="B1359" s="39" t="s">
        <v>7254</v>
      </c>
      <c r="C1359" s="68" t="s">
        <v>7255</v>
      </c>
      <c r="D1359" s="22">
        <v>194</v>
      </c>
      <c r="E1359" s="22">
        <v>2</v>
      </c>
      <c r="F1359" s="144">
        <v>82102</v>
      </c>
      <c r="G1359" s="144" t="s">
        <v>3704</v>
      </c>
      <c r="H1359" s="144" t="s">
        <v>3704</v>
      </c>
      <c r="I1359" s="144" t="s">
        <v>5321</v>
      </c>
      <c r="J1359" s="144" t="s">
        <v>5314</v>
      </c>
      <c r="K1359" s="144">
        <f t="shared" si="1554"/>
        <v>0.5</v>
      </c>
      <c r="L1359" s="157">
        <v>1</v>
      </c>
      <c r="M1359" s="171">
        <v>0.5</v>
      </c>
      <c r="N1359" s="171">
        <v>0.0333333333333333</v>
      </c>
      <c r="O1359" s="171"/>
      <c r="P1359" s="171">
        <v>0.233333333333333</v>
      </c>
      <c r="Q1359" s="171"/>
      <c r="R1359" s="171"/>
      <c r="S1359" s="171">
        <v>0.1</v>
      </c>
      <c r="T1359" s="171">
        <v>0.133333333333333</v>
      </c>
      <c r="U1359" s="171"/>
      <c r="V1359" s="171"/>
      <c r="W1359" s="22">
        <v>2</v>
      </c>
      <c r="X1359" s="29">
        <v>1985.01</v>
      </c>
      <c r="Y1359" s="29">
        <v>3970.02</v>
      </c>
      <c r="Z1359" s="36">
        <v>1208.5</v>
      </c>
      <c r="AA1359" s="36">
        <f t="shared" si="1555"/>
        <v>2</v>
      </c>
      <c r="AB1359" s="29"/>
      <c r="AC1359" s="29" t="e">
        <f t="shared" si="1556"/>
        <v>#REF!</v>
      </c>
      <c r="AD1359" s="29" t="e">
        <f t="shared" si="1557"/>
        <v>#REF!</v>
      </c>
      <c r="AE1359" s="172" t="e">
        <f t="shared" si="1558"/>
        <v>#REF!</v>
      </c>
      <c r="AF1359" s="28"/>
      <c r="AG1359" s="24">
        <v>0.3</v>
      </c>
      <c r="AH1359" s="173">
        <f t="shared" si="1559"/>
        <v>0.999999999999999</v>
      </c>
      <c r="AI1359" s="173"/>
      <c r="AJ1359" s="173">
        <f t="shared" si="1560"/>
        <v>-0.699999999999999</v>
      </c>
      <c r="AK1359" s="134">
        <f t="shared" si="1561"/>
        <v>0.5</v>
      </c>
      <c r="AL1359" s="174">
        <f t="shared" ref="AL1359:AU1359" si="1572">M1359</f>
        <v>0.5</v>
      </c>
      <c r="AM1359" s="174">
        <f t="shared" si="1572"/>
        <v>0.0333333333333333</v>
      </c>
      <c r="AN1359" s="174">
        <f t="shared" si="1572"/>
        <v>0</v>
      </c>
      <c r="AO1359" s="174">
        <f t="shared" si="1572"/>
        <v>0.233333333333333</v>
      </c>
      <c r="AP1359" s="174">
        <f t="shared" si="1572"/>
        <v>0</v>
      </c>
      <c r="AQ1359" s="174">
        <f t="shared" si="1572"/>
        <v>0</v>
      </c>
      <c r="AR1359" s="174">
        <f t="shared" si="1572"/>
        <v>0.1</v>
      </c>
      <c r="AS1359" s="174">
        <f t="shared" si="1572"/>
        <v>0.133333333333333</v>
      </c>
      <c r="AT1359" s="174">
        <f t="shared" si="1572"/>
        <v>0</v>
      </c>
      <c r="AU1359" s="174">
        <f t="shared" si="1572"/>
        <v>0</v>
      </c>
      <c r="AV1359" s="175">
        <f t="shared" si="1563"/>
        <v>0.999999999999999</v>
      </c>
      <c r="AW1359" s="176" t="e">
        <f>#REF!/1000</f>
        <v>#REF!</v>
      </c>
      <c r="AX1359" s="176" t="e">
        <f>#REF!/1000</f>
        <v>#REF!</v>
      </c>
      <c r="AY1359" s="176" t="e">
        <f>#REF!/1000</f>
        <v>#REF!</v>
      </c>
      <c r="AZ1359" s="176" t="e">
        <f>#REF!/1000</f>
        <v>#REF!</v>
      </c>
      <c r="BA1359" s="176" t="e">
        <f>#REF!/1000</f>
        <v>#REF!</v>
      </c>
      <c r="BB1359" s="176" t="e">
        <f>#REF!/1000</f>
        <v>#REF!</v>
      </c>
      <c r="BC1359" s="176" t="e">
        <f>#REF!/1000</f>
        <v>#REF!</v>
      </c>
      <c r="BD1359" s="176" t="e">
        <f>#REF!/1000</f>
        <v>#REF!</v>
      </c>
      <c r="BE1359" s="177" t="e">
        <f>#REF!/1000</f>
        <v>#REF!</v>
      </c>
      <c r="BF1359" s="177" t="e">
        <f>#REF!/1000</f>
        <v>#REF!</v>
      </c>
      <c r="BG1359" s="178" t="e">
        <f t="shared" si="1564"/>
        <v>#REF!</v>
      </c>
    </row>
    <row r="1360" ht="16" customHeight="1" spans="1:59">
      <c r="A1360" s="22">
        <v>1354</v>
      </c>
      <c r="B1360" s="39" t="s">
        <v>7256</v>
      </c>
      <c r="C1360" s="68" t="s">
        <v>7257</v>
      </c>
      <c r="D1360" s="22">
        <v>194</v>
      </c>
      <c r="E1360" s="22">
        <v>2</v>
      </c>
      <c r="F1360" s="144">
        <v>82100</v>
      </c>
      <c r="G1360" s="144" t="s">
        <v>3704</v>
      </c>
      <c r="H1360" s="144" t="s">
        <v>3704</v>
      </c>
      <c r="I1360" s="144" t="s">
        <v>5321</v>
      </c>
      <c r="J1360" s="144" t="s">
        <v>5314</v>
      </c>
      <c r="K1360" s="144">
        <f t="shared" si="1554"/>
        <v>1.5</v>
      </c>
      <c r="L1360" s="157">
        <v>3</v>
      </c>
      <c r="M1360" s="171">
        <v>0.04</v>
      </c>
      <c r="N1360" s="171">
        <v>0.15</v>
      </c>
      <c r="O1360" s="171">
        <v>0.45</v>
      </c>
      <c r="P1360" s="171">
        <v>0.02</v>
      </c>
      <c r="Q1360" s="171"/>
      <c r="R1360" s="171">
        <v>0.01</v>
      </c>
      <c r="S1360" s="171">
        <v>0.25</v>
      </c>
      <c r="T1360" s="171">
        <v>0.08</v>
      </c>
      <c r="U1360" s="171"/>
      <c r="V1360" s="171"/>
      <c r="W1360" s="22">
        <v>2</v>
      </c>
      <c r="X1360" s="29">
        <v>1979.04</v>
      </c>
      <c r="Y1360" s="29">
        <v>3958.08</v>
      </c>
      <c r="Z1360" s="36">
        <v>1189.02</v>
      </c>
      <c r="AA1360" s="36">
        <f t="shared" si="1555"/>
        <v>2</v>
      </c>
      <c r="AB1360" s="29"/>
      <c r="AC1360" s="29" t="e">
        <f t="shared" si="1556"/>
        <v>#REF!</v>
      </c>
      <c r="AD1360" s="29" t="e">
        <f t="shared" si="1557"/>
        <v>#REF!</v>
      </c>
      <c r="AE1360" s="172" t="e">
        <f t="shared" si="1558"/>
        <v>#REF!</v>
      </c>
      <c r="AF1360" s="28"/>
      <c r="AG1360" s="24">
        <v>3</v>
      </c>
      <c r="AH1360" s="173">
        <f t="shared" si="1559"/>
        <v>1</v>
      </c>
      <c r="AI1360" s="173"/>
      <c r="AJ1360" s="173">
        <f t="shared" si="1560"/>
        <v>2</v>
      </c>
      <c r="AK1360" s="134">
        <f t="shared" si="1561"/>
        <v>1.5</v>
      </c>
      <c r="AL1360" s="174">
        <f t="shared" ref="AL1360:AU1360" si="1573">M1360</f>
        <v>0.04</v>
      </c>
      <c r="AM1360" s="174">
        <f t="shared" si="1573"/>
        <v>0.15</v>
      </c>
      <c r="AN1360" s="174">
        <f t="shared" si="1573"/>
        <v>0.45</v>
      </c>
      <c r="AO1360" s="174">
        <f t="shared" si="1573"/>
        <v>0.02</v>
      </c>
      <c r="AP1360" s="174">
        <f t="shared" si="1573"/>
        <v>0</v>
      </c>
      <c r="AQ1360" s="174">
        <f t="shared" si="1573"/>
        <v>0.01</v>
      </c>
      <c r="AR1360" s="174">
        <f t="shared" si="1573"/>
        <v>0.25</v>
      </c>
      <c r="AS1360" s="174">
        <f t="shared" si="1573"/>
        <v>0.08</v>
      </c>
      <c r="AT1360" s="174">
        <f t="shared" si="1573"/>
        <v>0</v>
      </c>
      <c r="AU1360" s="174">
        <f t="shared" si="1573"/>
        <v>0</v>
      </c>
      <c r="AV1360" s="175">
        <f t="shared" si="1563"/>
        <v>1</v>
      </c>
      <c r="AW1360" s="176" t="e">
        <f>#REF!/1000</f>
        <v>#REF!</v>
      </c>
      <c r="AX1360" s="176" t="e">
        <f>#REF!/1000</f>
        <v>#REF!</v>
      </c>
      <c r="AY1360" s="176" t="e">
        <f>#REF!/1000</f>
        <v>#REF!</v>
      </c>
      <c r="AZ1360" s="176" t="e">
        <f>#REF!/1000</f>
        <v>#REF!</v>
      </c>
      <c r="BA1360" s="176" t="e">
        <f>#REF!/1000</f>
        <v>#REF!</v>
      </c>
      <c r="BB1360" s="176" t="e">
        <f>#REF!/1000</f>
        <v>#REF!</v>
      </c>
      <c r="BC1360" s="176" t="e">
        <f>#REF!/1000</f>
        <v>#REF!</v>
      </c>
      <c r="BD1360" s="176" t="e">
        <f>#REF!/1000</f>
        <v>#REF!</v>
      </c>
      <c r="BE1360" s="177" t="e">
        <f>#REF!/1000</f>
        <v>#REF!</v>
      </c>
      <c r="BF1360" s="177" t="e">
        <f>#REF!/1000</f>
        <v>#REF!</v>
      </c>
      <c r="BG1360" s="178" t="e">
        <f t="shared" si="1564"/>
        <v>#REF!</v>
      </c>
    </row>
    <row r="1361" ht="16" customHeight="1" spans="1:59">
      <c r="A1361" s="22">
        <v>1355</v>
      </c>
      <c r="B1361" s="39" t="s">
        <v>7258</v>
      </c>
      <c r="C1361" s="68" t="s">
        <v>7259</v>
      </c>
      <c r="D1361" s="22">
        <v>194</v>
      </c>
      <c r="E1361" s="22">
        <v>1</v>
      </c>
      <c r="F1361" s="144">
        <v>82110</v>
      </c>
      <c r="G1361" s="144" t="s">
        <v>3704</v>
      </c>
      <c r="H1361" s="144" t="s">
        <v>3704</v>
      </c>
      <c r="I1361" s="144" t="s">
        <v>5321</v>
      </c>
      <c r="J1361" s="144" t="s">
        <v>5314</v>
      </c>
      <c r="K1361" s="144">
        <f t="shared" si="1554"/>
        <v>0.5</v>
      </c>
      <c r="L1361" s="157">
        <v>0.5</v>
      </c>
      <c r="M1361" s="171">
        <v>0.6</v>
      </c>
      <c r="N1361" s="171">
        <v>0.03</v>
      </c>
      <c r="O1361" s="171"/>
      <c r="P1361" s="171">
        <v>0.18</v>
      </c>
      <c r="Q1361" s="171"/>
      <c r="R1361" s="171"/>
      <c r="S1361" s="171">
        <v>0.07</v>
      </c>
      <c r="T1361" s="171">
        <v>0.12</v>
      </c>
      <c r="U1361" s="171"/>
      <c r="V1361" s="171"/>
      <c r="W1361" s="22">
        <v>1</v>
      </c>
      <c r="X1361" s="29">
        <v>1819.92</v>
      </c>
      <c r="Y1361" s="29">
        <v>1819.92</v>
      </c>
      <c r="Z1361" s="36">
        <v>555.52</v>
      </c>
      <c r="AA1361" s="36">
        <f t="shared" si="1555"/>
        <v>1</v>
      </c>
      <c r="AB1361" s="29"/>
      <c r="AC1361" s="29" t="e">
        <f t="shared" si="1556"/>
        <v>#REF!</v>
      </c>
      <c r="AD1361" s="29" t="e">
        <f t="shared" si="1557"/>
        <v>#REF!</v>
      </c>
      <c r="AE1361" s="172" t="e">
        <f t="shared" si="1558"/>
        <v>#REF!</v>
      </c>
      <c r="AF1361" s="28"/>
      <c r="AG1361" s="24">
        <v>1</v>
      </c>
      <c r="AH1361" s="173">
        <f t="shared" si="1559"/>
        <v>1</v>
      </c>
      <c r="AI1361" s="173"/>
      <c r="AJ1361" s="173">
        <f t="shared" si="1560"/>
        <v>0</v>
      </c>
      <c r="AK1361" s="134">
        <f t="shared" si="1561"/>
        <v>0.5</v>
      </c>
      <c r="AL1361" s="174">
        <f t="shared" ref="AL1361:AU1361" si="1574">M1361</f>
        <v>0.6</v>
      </c>
      <c r="AM1361" s="174">
        <f t="shared" si="1574"/>
        <v>0.03</v>
      </c>
      <c r="AN1361" s="174">
        <f t="shared" si="1574"/>
        <v>0</v>
      </c>
      <c r="AO1361" s="174">
        <f t="shared" si="1574"/>
        <v>0.18</v>
      </c>
      <c r="AP1361" s="174">
        <f t="shared" si="1574"/>
        <v>0</v>
      </c>
      <c r="AQ1361" s="174">
        <f t="shared" si="1574"/>
        <v>0</v>
      </c>
      <c r="AR1361" s="174">
        <f t="shared" si="1574"/>
        <v>0.07</v>
      </c>
      <c r="AS1361" s="174">
        <f t="shared" si="1574"/>
        <v>0.12</v>
      </c>
      <c r="AT1361" s="174">
        <f t="shared" si="1574"/>
        <v>0</v>
      </c>
      <c r="AU1361" s="174">
        <f t="shared" si="1574"/>
        <v>0</v>
      </c>
      <c r="AV1361" s="175">
        <f t="shared" si="1563"/>
        <v>1</v>
      </c>
      <c r="AW1361" s="176" t="e">
        <f>#REF!/1000</f>
        <v>#REF!</v>
      </c>
      <c r="AX1361" s="176" t="e">
        <f>#REF!/1000</f>
        <v>#REF!</v>
      </c>
      <c r="AY1361" s="176" t="e">
        <f>#REF!/1000</f>
        <v>#REF!</v>
      </c>
      <c r="AZ1361" s="176" t="e">
        <f>#REF!/1000</f>
        <v>#REF!</v>
      </c>
      <c r="BA1361" s="176" t="e">
        <f>#REF!/1000</f>
        <v>#REF!</v>
      </c>
      <c r="BB1361" s="176" t="e">
        <f>#REF!/1000</f>
        <v>#REF!</v>
      </c>
      <c r="BC1361" s="176" t="e">
        <f>#REF!/1000</f>
        <v>#REF!</v>
      </c>
      <c r="BD1361" s="176" t="e">
        <f>#REF!/1000</f>
        <v>#REF!</v>
      </c>
      <c r="BE1361" s="177" t="e">
        <f>#REF!/1000</f>
        <v>#REF!</v>
      </c>
      <c r="BF1361" s="177" t="e">
        <f>#REF!/1000</f>
        <v>#REF!</v>
      </c>
      <c r="BG1361" s="178" t="e">
        <f t="shared" si="1564"/>
        <v>#REF!</v>
      </c>
    </row>
    <row r="1362" ht="16" customHeight="1" spans="1:59">
      <c r="A1362" s="22">
        <v>1356</v>
      </c>
      <c r="B1362" s="39" t="s">
        <v>7270</v>
      </c>
      <c r="C1362" s="68" t="s">
        <v>7271</v>
      </c>
      <c r="D1362" s="22">
        <v>194</v>
      </c>
      <c r="E1362" s="22">
        <v>4</v>
      </c>
      <c r="F1362" s="144">
        <v>82114</v>
      </c>
      <c r="G1362" s="144" t="s">
        <v>3704</v>
      </c>
      <c r="H1362" s="144" t="s">
        <v>3704</v>
      </c>
      <c r="I1362" s="144" t="s">
        <v>5321</v>
      </c>
      <c r="J1362" s="144" t="s">
        <v>5314</v>
      </c>
      <c r="K1362" s="144">
        <f t="shared" si="1554"/>
        <v>0.05</v>
      </c>
      <c r="L1362" s="157">
        <v>0.2</v>
      </c>
      <c r="M1362" s="171">
        <v>0.5</v>
      </c>
      <c r="N1362" s="171">
        <v>0.05</v>
      </c>
      <c r="O1362" s="171"/>
      <c r="P1362" s="171">
        <v>0.2</v>
      </c>
      <c r="Q1362" s="171"/>
      <c r="R1362" s="171"/>
      <c r="S1362" s="171">
        <v>0.1</v>
      </c>
      <c r="T1362" s="171">
        <v>0.15</v>
      </c>
      <c r="U1362" s="171"/>
      <c r="V1362" s="171"/>
      <c r="W1362" s="22">
        <v>4</v>
      </c>
      <c r="X1362" s="29">
        <v>880.1275</v>
      </c>
      <c r="Y1362" s="29">
        <v>3520.51</v>
      </c>
      <c r="Z1362" s="36">
        <v>1013.6</v>
      </c>
      <c r="AA1362" s="36">
        <f t="shared" si="1555"/>
        <v>4</v>
      </c>
      <c r="AB1362" s="29"/>
      <c r="AC1362" s="29" t="e">
        <f t="shared" si="1556"/>
        <v>#REF!</v>
      </c>
      <c r="AD1362" s="29" t="e">
        <f t="shared" si="1557"/>
        <v>#REF!</v>
      </c>
      <c r="AE1362" s="172" t="e">
        <f t="shared" si="1558"/>
        <v>#REF!</v>
      </c>
      <c r="AF1362" s="28"/>
      <c r="AG1362" s="24">
        <v>0.2</v>
      </c>
      <c r="AH1362" s="173">
        <f t="shared" si="1559"/>
        <v>1</v>
      </c>
      <c r="AI1362" s="173"/>
      <c r="AJ1362" s="173">
        <f t="shared" si="1560"/>
        <v>-0.8</v>
      </c>
      <c r="AK1362" s="134">
        <f t="shared" si="1561"/>
        <v>0.05</v>
      </c>
      <c r="AL1362" s="174">
        <f t="shared" ref="AL1362:AU1362" si="1575">M1362</f>
        <v>0.5</v>
      </c>
      <c r="AM1362" s="174">
        <f t="shared" si="1575"/>
        <v>0.05</v>
      </c>
      <c r="AN1362" s="174">
        <f t="shared" si="1575"/>
        <v>0</v>
      </c>
      <c r="AO1362" s="174">
        <f t="shared" si="1575"/>
        <v>0.2</v>
      </c>
      <c r="AP1362" s="174">
        <f t="shared" si="1575"/>
        <v>0</v>
      </c>
      <c r="AQ1362" s="174">
        <f t="shared" si="1575"/>
        <v>0</v>
      </c>
      <c r="AR1362" s="174">
        <f t="shared" si="1575"/>
        <v>0.1</v>
      </c>
      <c r="AS1362" s="174">
        <f t="shared" si="1575"/>
        <v>0.15</v>
      </c>
      <c r="AT1362" s="174">
        <f t="shared" si="1575"/>
        <v>0</v>
      </c>
      <c r="AU1362" s="174">
        <f t="shared" si="1575"/>
        <v>0</v>
      </c>
      <c r="AV1362" s="175">
        <f t="shared" si="1563"/>
        <v>1</v>
      </c>
      <c r="AW1362" s="176" t="e">
        <f>#REF!/1000</f>
        <v>#REF!</v>
      </c>
      <c r="AX1362" s="176" t="e">
        <f>#REF!/1000</f>
        <v>#REF!</v>
      </c>
      <c r="AY1362" s="176" t="e">
        <f>#REF!/1000</f>
        <v>#REF!</v>
      </c>
      <c r="AZ1362" s="176" t="e">
        <f>#REF!/1000</f>
        <v>#REF!</v>
      </c>
      <c r="BA1362" s="176" t="e">
        <f>#REF!/1000</f>
        <v>#REF!</v>
      </c>
      <c r="BB1362" s="176" t="e">
        <f>#REF!/1000</f>
        <v>#REF!</v>
      </c>
      <c r="BC1362" s="176" t="e">
        <f>#REF!/1000</f>
        <v>#REF!</v>
      </c>
      <c r="BD1362" s="176" t="e">
        <f>#REF!/1000</f>
        <v>#REF!</v>
      </c>
      <c r="BE1362" s="177" t="e">
        <f>#REF!/1000</f>
        <v>#REF!</v>
      </c>
      <c r="BF1362" s="177" t="e">
        <f>#REF!/1000</f>
        <v>#REF!</v>
      </c>
      <c r="BG1362" s="178" t="e">
        <f t="shared" si="1564"/>
        <v>#REF!</v>
      </c>
    </row>
    <row r="1363" ht="16" customHeight="1" spans="1:59">
      <c r="A1363" s="22">
        <v>1357</v>
      </c>
      <c r="B1363" s="39" t="s">
        <v>2332</v>
      </c>
      <c r="C1363" s="68" t="s">
        <v>7272</v>
      </c>
      <c r="D1363" s="22">
        <v>129</v>
      </c>
      <c r="E1363" s="22">
        <v>2</v>
      </c>
      <c r="F1363" s="144">
        <v>83385</v>
      </c>
      <c r="G1363" s="144" t="s">
        <v>3707</v>
      </c>
      <c r="H1363" s="144" t="s">
        <v>3707</v>
      </c>
      <c r="I1363" s="144" t="s">
        <v>5345</v>
      </c>
      <c r="J1363" s="144" t="s">
        <v>5314</v>
      </c>
      <c r="K1363" s="144">
        <f t="shared" si="1554"/>
        <v>0.05</v>
      </c>
      <c r="L1363" s="157">
        <v>0.1</v>
      </c>
      <c r="M1363" s="171"/>
      <c r="N1363" s="171">
        <v>0.1</v>
      </c>
      <c r="O1363" s="171">
        <v>0.1</v>
      </c>
      <c r="P1363" s="171"/>
      <c r="Q1363" s="171"/>
      <c r="R1363" s="171">
        <v>0.8</v>
      </c>
      <c r="S1363" s="171"/>
      <c r="T1363" s="171"/>
      <c r="U1363" s="171"/>
      <c r="V1363" s="171"/>
      <c r="W1363" s="22">
        <v>2</v>
      </c>
      <c r="X1363" s="29">
        <v>18.35</v>
      </c>
      <c r="Y1363" s="29">
        <v>36.7</v>
      </c>
      <c r="Z1363" s="36">
        <v>11.7</v>
      </c>
      <c r="AA1363" s="36">
        <f t="shared" si="1555"/>
        <v>2</v>
      </c>
      <c r="AB1363" s="29"/>
      <c r="AC1363" s="29" t="e">
        <f t="shared" si="1556"/>
        <v>#REF!</v>
      </c>
      <c r="AD1363" s="29" t="e">
        <f t="shared" si="1557"/>
        <v>#REF!</v>
      </c>
      <c r="AE1363" s="172" t="e">
        <f t="shared" si="1558"/>
        <v>#REF!</v>
      </c>
      <c r="AF1363" s="28"/>
      <c r="AG1363" s="24">
        <v>0.1</v>
      </c>
      <c r="AH1363" s="173">
        <f t="shared" si="1559"/>
        <v>1</v>
      </c>
      <c r="AI1363" s="173"/>
      <c r="AJ1363" s="173">
        <f t="shared" si="1560"/>
        <v>-0.9</v>
      </c>
      <c r="AK1363" s="134">
        <f t="shared" si="1561"/>
        <v>0.05</v>
      </c>
      <c r="AL1363" s="174">
        <f t="shared" ref="AL1363:AU1363" si="1576">M1363</f>
        <v>0</v>
      </c>
      <c r="AM1363" s="174">
        <f t="shared" si="1576"/>
        <v>0.1</v>
      </c>
      <c r="AN1363" s="174">
        <f t="shared" si="1576"/>
        <v>0.1</v>
      </c>
      <c r="AO1363" s="174">
        <f t="shared" si="1576"/>
        <v>0</v>
      </c>
      <c r="AP1363" s="174">
        <f t="shared" si="1576"/>
        <v>0</v>
      </c>
      <c r="AQ1363" s="174">
        <f t="shared" si="1576"/>
        <v>0.8</v>
      </c>
      <c r="AR1363" s="174">
        <f t="shared" si="1576"/>
        <v>0</v>
      </c>
      <c r="AS1363" s="174">
        <f t="shared" si="1576"/>
        <v>0</v>
      </c>
      <c r="AT1363" s="174">
        <f t="shared" si="1576"/>
        <v>0</v>
      </c>
      <c r="AU1363" s="174">
        <f t="shared" si="1576"/>
        <v>0</v>
      </c>
      <c r="AV1363" s="175">
        <f t="shared" si="1563"/>
        <v>1</v>
      </c>
      <c r="AW1363" s="176" t="e">
        <f>#REF!/1000</f>
        <v>#REF!</v>
      </c>
      <c r="AX1363" s="176" t="e">
        <f>#REF!/1000</f>
        <v>#REF!</v>
      </c>
      <c r="AY1363" s="176" t="e">
        <f>#REF!/1000</f>
        <v>#REF!</v>
      </c>
      <c r="AZ1363" s="176" t="e">
        <f>#REF!/1000</f>
        <v>#REF!</v>
      </c>
      <c r="BA1363" s="176" t="e">
        <f>#REF!/1000</f>
        <v>#REF!</v>
      </c>
      <c r="BB1363" s="176" t="e">
        <f>#REF!/1000</f>
        <v>#REF!</v>
      </c>
      <c r="BC1363" s="176" t="e">
        <f>#REF!/1000</f>
        <v>#REF!</v>
      </c>
      <c r="BD1363" s="176" t="e">
        <f>#REF!/1000</f>
        <v>#REF!</v>
      </c>
      <c r="BE1363" s="177" t="e">
        <f>#REF!/1000</f>
        <v>#REF!</v>
      </c>
      <c r="BF1363" s="177" t="e">
        <f>#REF!/1000</f>
        <v>#REF!</v>
      </c>
      <c r="BG1363" s="178" t="e">
        <f t="shared" si="1564"/>
        <v>#REF!</v>
      </c>
    </row>
    <row r="1364" ht="16" customHeight="1" spans="1:59">
      <c r="A1364" s="22">
        <v>1358</v>
      </c>
      <c r="B1364" s="39" t="s">
        <v>7273</v>
      </c>
      <c r="C1364" s="68" t="s">
        <v>7274</v>
      </c>
      <c r="D1364" s="22">
        <v>129</v>
      </c>
      <c r="E1364" s="22">
        <v>2</v>
      </c>
      <c r="F1364" s="144">
        <v>83402</v>
      </c>
      <c r="G1364" s="144" t="s">
        <v>3707</v>
      </c>
      <c r="H1364" s="144" t="s">
        <v>3707</v>
      </c>
      <c r="I1364" s="144" t="s">
        <v>5345</v>
      </c>
      <c r="J1364" s="144" t="s">
        <v>5314</v>
      </c>
      <c r="K1364" s="144">
        <f t="shared" si="1554"/>
        <v>0.05</v>
      </c>
      <c r="L1364" s="157">
        <v>0.1</v>
      </c>
      <c r="M1364" s="171"/>
      <c r="N1364" s="171">
        <v>0.1</v>
      </c>
      <c r="O1364" s="171">
        <v>0.1</v>
      </c>
      <c r="P1364" s="171"/>
      <c r="Q1364" s="171"/>
      <c r="R1364" s="171">
        <v>0.8</v>
      </c>
      <c r="S1364" s="171"/>
      <c r="T1364" s="171"/>
      <c r="U1364" s="171"/>
      <c r="V1364" s="171"/>
      <c r="W1364" s="22">
        <v>2</v>
      </c>
      <c r="X1364" s="29">
        <v>14.915</v>
      </c>
      <c r="Y1364" s="29">
        <v>29.83</v>
      </c>
      <c r="Z1364" s="36">
        <v>7.8</v>
      </c>
      <c r="AA1364" s="36">
        <f t="shared" si="1555"/>
        <v>2</v>
      </c>
      <c r="AB1364" s="29"/>
      <c r="AC1364" s="29" t="e">
        <f t="shared" si="1556"/>
        <v>#REF!</v>
      </c>
      <c r="AD1364" s="29" t="e">
        <f t="shared" si="1557"/>
        <v>#REF!</v>
      </c>
      <c r="AE1364" s="172" t="e">
        <f t="shared" si="1558"/>
        <v>#REF!</v>
      </c>
      <c r="AF1364" s="28"/>
      <c r="AG1364" s="24">
        <v>0.1</v>
      </c>
      <c r="AH1364" s="173">
        <f t="shared" si="1559"/>
        <v>1</v>
      </c>
      <c r="AI1364" s="173"/>
      <c r="AJ1364" s="173">
        <f t="shared" si="1560"/>
        <v>-0.9</v>
      </c>
      <c r="AK1364" s="134">
        <f t="shared" si="1561"/>
        <v>0.05</v>
      </c>
      <c r="AL1364" s="174">
        <f t="shared" ref="AL1364:AU1364" si="1577">M1364</f>
        <v>0</v>
      </c>
      <c r="AM1364" s="174">
        <f t="shared" si="1577"/>
        <v>0.1</v>
      </c>
      <c r="AN1364" s="174">
        <f t="shared" si="1577"/>
        <v>0.1</v>
      </c>
      <c r="AO1364" s="174">
        <f t="shared" si="1577"/>
        <v>0</v>
      </c>
      <c r="AP1364" s="174">
        <f t="shared" si="1577"/>
        <v>0</v>
      </c>
      <c r="AQ1364" s="174">
        <f t="shared" si="1577"/>
        <v>0.8</v>
      </c>
      <c r="AR1364" s="174">
        <f t="shared" si="1577"/>
        <v>0</v>
      </c>
      <c r="AS1364" s="174">
        <f t="shared" si="1577"/>
        <v>0</v>
      </c>
      <c r="AT1364" s="174">
        <f t="shared" si="1577"/>
        <v>0</v>
      </c>
      <c r="AU1364" s="174">
        <f t="shared" si="1577"/>
        <v>0</v>
      </c>
      <c r="AV1364" s="175">
        <f t="shared" si="1563"/>
        <v>1</v>
      </c>
      <c r="AW1364" s="176" t="e">
        <f>#REF!/1000</f>
        <v>#REF!</v>
      </c>
      <c r="AX1364" s="176" t="e">
        <f>#REF!/1000</f>
        <v>#REF!</v>
      </c>
      <c r="AY1364" s="176" t="e">
        <f>#REF!/1000</f>
        <v>#REF!</v>
      </c>
      <c r="AZ1364" s="176" t="e">
        <f>#REF!/1000</f>
        <v>#REF!</v>
      </c>
      <c r="BA1364" s="176" t="e">
        <f>#REF!/1000</f>
        <v>#REF!</v>
      </c>
      <c r="BB1364" s="176" t="e">
        <f>#REF!/1000</f>
        <v>#REF!</v>
      </c>
      <c r="BC1364" s="176" t="e">
        <f>#REF!/1000</f>
        <v>#REF!</v>
      </c>
      <c r="BD1364" s="176" t="e">
        <f>#REF!/1000</f>
        <v>#REF!</v>
      </c>
      <c r="BE1364" s="177" t="e">
        <f>#REF!/1000</f>
        <v>#REF!</v>
      </c>
      <c r="BF1364" s="177" t="e">
        <f>#REF!/1000</f>
        <v>#REF!</v>
      </c>
      <c r="BG1364" s="178" t="e">
        <f t="shared" si="1564"/>
        <v>#REF!</v>
      </c>
    </row>
    <row r="1365" ht="16" customHeight="1" spans="1:59">
      <c r="A1365" s="22">
        <v>1359</v>
      </c>
      <c r="B1365" s="39" t="s">
        <v>2335</v>
      </c>
      <c r="C1365" s="68" t="s">
        <v>7275</v>
      </c>
      <c r="D1365" s="22">
        <v>129</v>
      </c>
      <c r="E1365" s="22">
        <v>8</v>
      </c>
      <c r="F1365" s="144">
        <v>83395</v>
      </c>
      <c r="G1365" s="144" t="s">
        <v>3707</v>
      </c>
      <c r="H1365" s="144" t="s">
        <v>3707</v>
      </c>
      <c r="I1365" s="144" t="s">
        <v>5345</v>
      </c>
      <c r="J1365" s="144" t="s">
        <v>5314</v>
      </c>
      <c r="K1365" s="144">
        <f t="shared" si="1554"/>
        <v>0.05</v>
      </c>
      <c r="L1365" s="157">
        <v>0.4</v>
      </c>
      <c r="M1365" s="171"/>
      <c r="N1365" s="171">
        <v>0.1</v>
      </c>
      <c r="O1365" s="171">
        <v>0.1</v>
      </c>
      <c r="P1365" s="171"/>
      <c r="Q1365" s="171"/>
      <c r="R1365" s="171">
        <v>0.8</v>
      </c>
      <c r="S1365" s="171"/>
      <c r="T1365" s="171"/>
      <c r="U1365" s="171"/>
      <c r="V1365" s="171"/>
      <c r="W1365" s="22">
        <v>8</v>
      </c>
      <c r="X1365" s="29">
        <v>11.93375</v>
      </c>
      <c r="Y1365" s="29">
        <v>95.47</v>
      </c>
      <c r="Z1365" s="36">
        <v>31.2</v>
      </c>
      <c r="AA1365" s="36">
        <f t="shared" si="1555"/>
        <v>8</v>
      </c>
      <c r="AB1365" s="29"/>
      <c r="AC1365" s="29" t="e">
        <f t="shared" si="1556"/>
        <v>#REF!</v>
      </c>
      <c r="AD1365" s="29" t="e">
        <f t="shared" si="1557"/>
        <v>#REF!</v>
      </c>
      <c r="AE1365" s="172" t="e">
        <f t="shared" si="1558"/>
        <v>#REF!</v>
      </c>
      <c r="AF1365" s="28"/>
      <c r="AG1365" s="24">
        <v>0.1</v>
      </c>
      <c r="AH1365" s="173">
        <f t="shared" si="1559"/>
        <v>1</v>
      </c>
      <c r="AI1365" s="173"/>
      <c r="AJ1365" s="173">
        <f t="shared" si="1560"/>
        <v>-0.9</v>
      </c>
      <c r="AK1365" s="134">
        <f t="shared" si="1561"/>
        <v>0.05</v>
      </c>
      <c r="AL1365" s="174">
        <f t="shared" ref="AL1365:AU1365" si="1578">M1365</f>
        <v>0</v>
      </c>
      <c r="AM1365" s="174">
        <f t="shared" si="1578"/>
        <v>0.1</v>
      </c>
      <c r="AN1365" s="174">
        <f t="shared" si="1578"/>
        <v>0.1</v>
      </c>
      <c r="AO1365" s="174">
        <f t="shared" si="1578"/>
        <v>0</v>
      </c>
      <c r="AP1365" s="174">
        <f t="shared" si="1578"/>
        <v>0</v>
      </c>
      <c r="AQ1365" s="174">
        <f t="shared" si="1578"/>
        <v>0.8</v>
      </c>
      <c r="AR1365" s="174">
        <f t="shared" si="1578"/>
        <v>0</v>
      </c>
      <c r="AS1365" s="174">
        <f t="shared" si="1578"/>
        <v>0</v>
      </c>
      <c r="AT1365" s="174">
        <f t="shared" si="1578"/>
        <v>0</v>
      </c>
      <c r="AU1365" s="174">
        <f t="shared" si="1578"/>
        <v>0</v>
      </c>
      <c r="AV1365" s="175">
        <f t="shared" si="1563"/>
        <v>1</v>
      </c>
      <c r="AW1365" s="176" t="e">
        <f>#REF!/1000</f>
        <v>#REF!</v>
      </c>
      <c r="AX1365" s="176" t="e">
        <f>#REF!/1000</f>
        <v>#REF!</v>
      </c>
      <c r="AY1365" s="176" t="e">
        <f>#REF!/1000</f>
        <v>#REF!</v>
      </c>
      <c r="AZ1365" s="176" t="e">
        <f>#REF!/1000</f>
        <v>#REF!</v>
      </c>
      <c r="BA1365" s="176" t="e">
        <f>#REF!/1000</f>
        <v>#REF!</v>
      </c>
      <c r="BB1365" s="176" t="e">
        <f>#REF!/1000</f>
        <v>#REF!</v>
      </c>
      <c r="BC1365" s="176" t="e">
        <f>#REF!/1000</f>
        <v>#REF!</v>
      </c>
      <c r="BD1365" s="176" t="e">
        <f>#REF!/1000</f>
        <v>#REF!</v>
      </c>
      <c r="BE1365" s="177" t="e">
        <f>#REF!/1000</f>
        <v>#REF!</v>
      </c>
      <c r="BF1365" s="177" t="e">
        <f>#REF!/1000</f>
        <v>#REF!</v>
      </c>
      <c r="BG1365" s="178" t="e">
        <f t="shared" si="1564"/>
        <v>#REF!</v>
      </c>
    </row>
    <row r="1366" ht="16" customHeight="1" spans="1:59">
      <c r="A1366" s="22">
        <v>1360</v>
      </c>
      <c r="B1366" s="39" t="s">
        <v>2338</v>
      </c>
      <c r="C1366" s="68" t="s">
        <v>7276</v>
      </c>
      <c r="D1366" s="22">
        <v>129</v>
      </c>
      <c r="E1366" s="22">
        <v>4</v>
      </c>
      <c r="F1366" s="144">
        <v>83399</v>
      </c>
      <c r="G1366" s="144" t="s">
        <v>3707</v>
      </c>
      <c r="H1366" s="144" t="s">
        <v>3707</v>
      </c>
      <c r="I1366" s="144" t="s">
        <v>5345</v>
      </c>
      <c r="J1366" s="144" t="s">
        <v>5314</v>
      </c>
      <c r="K1366" s="144">
        <f t="shared" si="1554"/>
        <v>0.05</v>
      </c>
      <c r="L1366" s="157">
        <v>0.2</v>
      </c>
      <c r="M1366" s="171"/>
      <c r="N1366" s="171">
        <v>0.1</v>
      </c>
      <c r="O1366" s="171">
        <v>0.1</v>
      </c>
      <c r="P1366" s="171"/>
      <c r="Q1366" s="171"/>
      <c r="R1366" s="171">
        <v>0.8</v>
      </c>
      <c r="S1366" s="171"/>
      <c r="T1366" s="171"/>
      <c r="U1366" s="171"/>
      <c r="V1366" s="171"/>
      <c r="W1366" s="22">
        <v>4</v>
      </c>
      <c r="X1366" s="29">
        <v>11.9325</v>
      </c>
      <c r="Y1366" s="29">
        <v>47.73</v>
      </c>
      <c r="Z1366" s="36">
        <v>15.6</v>
      </c>
      <c r="AA1366" s="36">
        <f t="shared" si="1555"/>
        <v>4</v>
      </c>
      <c r="AB1366" s="29"/>
      <c r="AC1366" s="29" t="e">
        <f t="shared" si="1556"/>
        <v>#REF!</v>
      </c>
      <c r="AD1366" s="29" t="e">
        <f t="shared" si="1557"/>
        <v>#REF!</v>
      </c>
      <c r="AE1366" s="172" t="e">
        <f t="shared" si="1558"/>
        <v>#REF!</v>
      </c>
      <c r="AF1366" s="28"/>
      <c r="AG1366" s="24">
        <v>0.1</v>
      </c>
      <c r="AH1366" s="173">
        <f t="shared" si="1559"/>
        <v>1</v>
      </c>
      <c r="AI1366" s="173"/>
      <c r="AJ1366" s="173">
        <f t="shared" si="1560"/>
        <v>-0.9</v>
      </c>
      <c r="AK1366" s="134">
        <f t="shared" si="1561"/>
        <v>0.05</v>
      </c>
      <c r="AL1366" s="174">
        <f t="shared" ref="AL1366:AU1366" si="1579">M1366</f>
        <v>0</v>
      </c>
      <c r="AM1366" s="174">
        <f t="shared" si="1579"/>
        <v>0.1</v>
      </c>
      <c r="AN1366" s="174">
        <f t="shared" si="1579"/>
        <v>0.1</v>
      </c>
      <c r="AO1366" s="174">
        <f t="shared" si="1579"/>
        <v>0</v>
      </c>
      <c r="AP1366" s="174">
        <f t="shared" si="1579"/>
        <v>0</v>
      </c>
      <c r="AQ1366" s="174">
        <f t="shared" si="1579"/>
        <v>0.8</v>
      </c>
      <c r="AR1366" s="174">
        <f t="shared" si="1579"/>
        <v>0</v>
      </c>
      <c r="AS1366" s="174">
        <f t="shared" si="1579"/>
        <v>0</v>
      </c>
      <c r="AT1366" s="174">
        <f t="shared" si="1579"/>
        <v>0</v>
      </c>
      <c r="AU1366" s="174">
        <f t="shared" si="1579"/>
        <v>0</v>
      </c>
      <c r="AV1366" s="175">
        <f t="shared" si="1563"/>
        <v>1</v>
      </c>
      <c r="AW1366" s="176" t="e">
        <f>#REF!/1000</f>
        <v>#REF!</v>
      </c>
      <c r="AX1366" s="176" t="e">
        <f>#REF!/1000</f>
        <v>#REF!</v>
      </c>
      <c r="AY1366" s="176" t="e">
        <f>#REF!/1000</f>
        <v>#REF!</v>
      </c>
      <c r="AZ1366" s="176" t="e">
        <f>#REF!/1000</f>
        <v>#REF!</v>
      </c>
      <c r="BA1366" s="176" t="e">
        <f>#REF!/1000</f>
        <v>#REF!</v>
      </c>
      <c r="BB1366" s="176" t="e">
        <f>#REF!/1000</f>
        <v>#REF!</v>
      </c>
      <c r="BC1366" s="176" t="e">
        <f>#REF!/1000</f>
        <v>#REF!</v>
      </c>
      <c r="BD1366" s="176" t="e">
        <f>#REF!/1000</f>
        <v>#REF!</v>
      </c>
      <c r="BE1366" s="177" t="e">
        <f>#REF!/1000</f>
        <v>#REF!</v>
      </c>
      <c r="BF1366" s="177" t="e">
        <f>#REF!/1000</f>
        <v>#REF!</v>
      </c>
      <c r="BG1366" s="178" t="e">
        <f t="shared" si="1564"/>
        <v>#REF!</v>
      </c>
    </row>
    <row r="1367" ht="16" customHeight="1" spans="1:59">
      <c r="A1367" s="22">
        <v>1361</v>
      </c>
      <c r="B1367" s="39" t="s">
        <v>7277</v>
      </c>
      <c r="C1367" s="68" t="s">
        <v>7278</v>
      </c>
      <c r="D1367" s="22">
        <v>147</v>
      </c>
      <c r="E1367" s="22">
        <v>1</v>
      </c>
      <c r="F1367" s="144">
        <v>2403314891</v>
      </c>
      <c r="G1367" s="144" t="s">
        <v>3704</v>
      </c>
      <c r="H1367" s="144" t="s">
        <v>3704</v>
      </c>
      <c r="I1367" s="144" t="s">
        <v>5352</v>
      </c>
      <c r="J1367" s="144" t="s">
        <v>5314</v>
      </c>
      <c r="K1367" s="144">
        <f t="shared" si="1554"/>
        <v>2</v>
      </c>
      <c r="L1367" s="157">
        <v>2</v>
      </c>
      <c r="M1367" s="171"/>
      <c r="N1367" s="171">
        <v>1</v>
      </c>
      <c r="O1367" s="171"/>
      <c r="P1367" s="171"/>
      <c r="Q1367" s="171"/>
      <c r="R1367" s="171"/>
      <c r="S1367" s="171"/>
      <c r="T1367" s="171"/>
      <c r="U1367" s="171"/>
      <c r="V1367" s="171"/>
      <c r="W1367" s="22">
        <v>1</v>
      </c>
      <c r="X1367" s="29">
        <v>4678.09</v>
      </c>
      <c r="Y1367" s="29">
        <v>4678.09</v>
      </c>
      <c r="Z1367" s="36">
        <v>1472.57</v>
      </c>
      <c r="AA1367" s="36">
        <f t="shared" si="1555"/>
        <v>1</v>
      </c>
      <c r="AB1367" s="29"/>
      <c r="AC1367" s="29" t="e">
        <f t="shared" si="1556"/>
        <v>#REF!</v>
      </c>
      <c r="AD1367" s="29" t="e">
        <f t="shared" si="1557"/>
        <v>#REF!</v>
      </c>
      <c r="AE1367" s="172" t="e">
        <f t="shared" si="1558"/>
        <v>#REF!</v>
      </c>
      <c r="AF1367" s="28"/>
      <c r="AG1367" s="24">
        <v>2</v>
      </c>
      <c r="AH1367" s="173">
        <f t="shared" si="1559"/>
        <v>1</v>
      </c>
      <c r="AI1367" s="173"/>
      <c r="AJ1367" s="173">
        <f t="shared" si="1560"/>
        <v>1</v>
      </c>
      <c r="AK1367" s="134">
        <f t="shared" si="1561"/>
        <v>2</v>
      </c>
      <c r="AL1367" s="174">
        <f t="shared" ref="AL1367:AU1367" si="1580">M1367</f>
        <v>0</v>
      </c>
      <c r="AM1367" s="174">
        <f t="shared" si="1580"/>
        <v>1</v>
      </c>
      <c r="AN1367" s="174">
        <f t="shared" si="1580"/>
        <v>0</v>
      </c>
      <c r="AO1367" s="174">
        <f t="shared" si="1580"/>
        <v>0</v>
      </c>
      <c r="AP1367" s="174">
        <f t="shared" si="1580"/>
        <v>0</v>
      </c>
      <c r="AQ1367" s="174">
        <f t="shared" si="1580"/>
        <v>0</v>
      </c>
      <c r="AR1367" s="174">
        <f t="shared" si="1580"/>
        <v>0</v>
      </c>
      <c r="AS1367" s="174">
        <f t="shared" si="1580"/>
        <v>0</v>
      </c>
      <c r="AT1367" s="174">
        <f t="shared" si="1580"/>
        <v>0</v>
      </c>
      <c r="AU1367" s="174">
        <f t="shared" si="1580"/>
        <v>0</v>
      </c>
      <c r="AV1367" s="175">
        <f t="shared" si="1563"/>
        <v>1</v>
      </c>
      <c r="AW1367" s="176" t="e">
        <f>#REF!/1000</f>
        <v>#REF!</v>
      </c>
      <c r="AX1367" s="176" t="e">
        <f>#REF!/1000</f>
        <v>#REF!</v>
      </c>
      <c r="AY1367" s="176" t="e">
        <f>#REF!/1000</f>
        <v>#REF!</v>
      </c>
      <c r="AZ1367" s="176" t="e">
        <f>#REF!/1000</f>
        <v>#REF!</v>
      </c>
      <c r="BA1367" s="176" t="e">
        <f>#REF!/1000</f>
        <v>#REF!</v>
      </c>
      <c r="BB1367" s="176" t="e">
        <f>#REF!/1000</f>
        <v>#REF!</v>
      </c>
      <c r="BC1367" s="176" t="e">
        <f>#REF!/1000</f>
        <v>#REF!</v>
      </c>
      <c r="BD1367" s="176" t="e">
        <f>#REF!/1000</f>
        <v>#REF!</v>
      </c>
      <c r="BE1367" s="177" t="e">
        <f>#REF!/1000</f>
        <v>#REF!</v>
      </c>
      <c r="BF1367" s="177" t="e">
        <f>#REF!/1000</f>
        <v>#REF!</v>
      </c>
      <c r="BG1367" s="178" t="e">
        <f t="shared" si="1564"/>
        <v>#REF!</v>
      </c>
    </row>
    <row r="1368" ht="16" customHeight="1" spans="1:59">
      <c r="A1368" s="22">
        <v>1362</v>
      </c>
      <c r="B1368" s="39" t="s">
        <v>7279</v>
      </c>
      <c r="C1368" s="68" t="s">
        <v>7280</v>
      </c>
      <c r="D1368" s="22">
        <v>210</v>
      </c>
      <c r="E1368" s="22">
        <v>5</v>
      </c>
      <c r="F1368" s="144">
        <v>82641</v>
      </c>
      <c r="G1368" s="144" t="s">
        <v>3704</v>
      </c>
      <c r="H1368" s="144" t="s">
        <v>3704</v>
      </c>
      <c r="I1368" s="144" t="s">
        <v>5321</v>
      </c>
      <c r="J1368" s="144" t="s">
        <v>5314</v>
      </c>
      <c r="K1368" s="144">
        <f t="shared" si="1554"/>
        <v>2</v>
      </c>
      <c r="L1368" s="157">
        <v>10</v>
      </c>
      <c r="M1368" s="171"/>
      <c r="N1368" s="171">
        <v>1</v>
      </c>
      <c r="O1368" s="171"/>
      <c r="P1368" s="171"/>
      <c r="Q1368" s="171"/>
      <c r="R1368" s="171"/>
      <c r="S1368" s="171"/>
      <c r="T1368" s="171"/>
      <c r="U1368" s="171"/>
      <c r="V1368" s="171"/>
      <c r="W1368" s="22">
        <v>5</v>
      </c>
      <c r="X1368" s="29">
        <v>406.334</v>
      </c>
      <c r="Y1368" s="29">
        <v>2031.67</v>
      </c>
      <c r="Z1368" s="36">
        <v>584.75</v>
      </c>
      <c r="AA1368" s="36">
        <f t="shared" si="1555"/>
        <v>5</v>
      </c>
      <c r="AB1368" s="29"/>
      <c r="AC1368" s="29" t="e">
        <f t="shared" si="1556"/>
        <v>#REF!</v>
      </c>
      <c r="AD1368" s="29" t="e">
        <f t="shared" si="1557"/>
        <v>#REF!</v>
      </c>
      <c r="AE1368" s="172" t="e">
        <f t="shared" si="1558"/>
        <v>#REF!</v>
      </c>
      <c r="AF1368" s="28"/>
      <c r="AG1368" s="24">
        <v>2</v>
      </c>
      <c r="AH1368" s="173">
        <f t="shared" si="1559"/>
        <v>1</v>
      </c>
      <c r="AI1368" s="173"/>
      <c r="AJ1368" s="173">
        <f t="shared" si="1560"/>
        <v>1</v>
      </c>
      <c r="AK1368" s="134">
        <f t="shared" si="1561"/>
        <v>2</v>
      </c>
      <c r="AL1368" s="174">
        <f t="shared" ref="AL1368:AU1368" si="1581">M1368</f>
        <v>0</v>
      </c>
      <c r="AM1368" s="174">
        <f t="shared" si="1581"/>
        <v>1</v>
      </c>
      <c r="AN1368" s="174">
        <f t="shared" si="1581"/>
        <v>0</v>
      </c>
      <c r="AO1368" s="174">
        <f t="shared" si="1581"/>
        <v>0</v>
      </c>
      <c r="AP1368" s="174">
        <f t="shared" si="1581"/>
        <v>0</v>
      </c>
      <c r="AQ1368" s="174">
        <f t="shared" si="1581"/>
        <v>0</v>
      </c>
      <c r="AR1368" s="174">
        <f t="shared" si="1581"/>
        <v>0</v>
      </c>
      <c r="AS1368" s="174">
        <f t="shared" si="1581"/>
        <v>0</v>
      </c>
      <c r="AT1368" s="174">
        <f t="shared" si="1581"/>
        <v>0</v>
      </c>
      <c r="AU1368" s="174">
        <f t="shared" si="1581"/>
        <v>0</v>
      </c>
      <c r="AV1368" s="175">
        <f t="shared" si="1563"/>
        <v>1</v>
      </c>
      <c r="AW1368" s="176" t="e">
        <f>#REF!/1000</f>
        <v>#REF!</v>
      </c>
      <c r="AX1368" s="176" t="e">
        <f>#REF!/1000</f>
        <v>#REF!</v>
      </c>
      <c r="AY1368" s="176" t="e">
        <f>#REF!/1000</f>
        <v>#REF!</v>
      </c>
      <c r="AZ1368" s="176" t="e">
        <f>#REF!/1000</f>
        <v>#REF!</v>
      </c>
      <c r="BA1368" s="176" t="e">
        <f>#REF!/1000</f>
        <v>#REF!</v>
      </c>
      <c r="BB1368" s="176" t="e">
        <f>#REF!/1000</f>
        <v>#REF!</v>
      </c>
      <c r="BC1368" s="176" t="e">
        <f>#REF!/1000</f>
        <v>#REF!</v>
      </c>
      <c r="BD1368" s="176" t="e">
        <f>#REF!/1000</f>
        <v>#REF!</v>
      </c>
      <c r="BE1368" s="177" t="e">
        <f>#REF!/1000</f>
        <v>#REF!</v>
      </c>
      <c r="BF1368" s="177" t="e">
        <f>#REF!/1000</f>
        <v>#REF!</v>
      </c>
      <c r="BG1368" s="178" t="e">
        <f t="shared" si="1564"/>
        <v>#REF!</v>
      </c>
    </row>
    <row r="1369" ht="16" customHeight="1" spans="1:59">
      <c r="A1369" s="22">
        <v>1363</v>
      </c>
      <c r="B1369" s="39" t="s">
        <v>7281</v>
      </c>
      <c r="C1369" s="68" t="s">
        <v>7282</v>
      </c>
      <c r="D1369" s="22">
        <v>131</v>
      </c>
      <c r="E1369" s="22">
        <v>2</v>
      </c>
      <c r="F1369" s="144">
        <v>2406190214</v>
      </c>
      <c r="G1369" s="144" t="s">
        <v>5681</v>
      </c>
      <c r="H1369" s="144" t="s">
        <v>3895</v>
      </c>
      <c r="I1369" s="144" t="s">
        <v>5682</v>
      </c>
      <c r="J1369" s="144" t="s">
        <v>5683</v>
      </c>
      <c r="K1369" s="144">
        <f t="shared" si="1554"/>
        <v>12.5</v>
      </c>
      <c r="L1369" s="157">
        <v>25</v>
      </c>
      <c r="M1369" s="171">
        <v>0.1</v>
      </c>
      <c r="N1369" s="171">
        <v>0.05</v>
      </c>
      <c r="O1369" s="171">
        <v>0.5</v>
      </c>
      <c r="P1369" s="171"/>
      <c r="Q1369" s="171"/>
      <c r="R1369" s="171">
        <v>0.07</v>
      </c>
      <c r="S1369" s="171">
        <v>0.18</v>
      </c>
      <c r="T1369" s="171">
        <v>0.1</v>
      </c>
      <c r="U1369" s="171"/>
      <c r="V1369" s="171"/>
      <c r="W1369" s="22">
        <v>2</v>
      </c>
      <c r="X1369" s="29">
        <v>1123.32</v>
      </c>
      <c r="Y1369" s="29">
        <v>2246.64</v>
      </c>
      <c r="Z1369" s="36">
        <v>1052.56</v>
      </c>
      <c r="AA1369" s="36">
        <f t="shared" si="1555"/>
        <v>2</v>
      </c>
      <c r="AB1369" s="29"/>
      <c r="AC1369" s="29" t="e">
        <f t="shared" si="1556"/>
        <v>#REF!</v>
      </c>
      <c r="AD1369" s="29" t="e">
        <f t="shared" si="1557"/>
        <v>#REF!</v>
      </c>
      <c r="AE1369" s="172" t="e">
        <f t="shared" si="1558"/>
        <v>#REF!</v>
      </c>
      <c r="AF1369" s="28"/>
      <c r="AG1369" s="24">
        <v>25</v>
      </c>
      <c r="AH1369" s="173">
        <f t="shared" si="1559"/>
        <v>1</v>
      </c>
      <c r="AI1369" s="173"/>
      <c r="AJ1369" s="173">
        <f t="shared" si="1560"/>
        <v>24</v>
      </c>
      <c r="AK1369" s="134">
        <f t="shared" si="1561"/>
        <v>12.5</v>
      </c>
      <c r="AL1369" s="174">
        <f t="shared" ref="AL1369:AU1369" si="1582">M1369</f>
        <v>0.1</v>
      </c>
      <c r="AM1369" s="174">
        <f t="shared" si="1582"/>
        <v>0.05</v>
      </c>
      <c r="AN1369" s="174">
        <f t="shared" si="1582"/>
        <v>0.5</v>
      </c>
      <c r="AO1369" s="174">
        <f t="shared" si="1582"/>
        <v>0</v>
      </c>
      <c r="AP1369" s="174">
        <f t="shared" si="1582"/>
        <v>0</v>
      </c>
      <c r="AQ1369" s="174">
        <f t="shared" si="1582"/>
        <v>0.07</v>
      </c>
      <c r="AR1369" s="174">
        <f t="shared" si="1582"/>
        <v>0.18</v>
      </c>
      <c r="AS1369" s="174">
        <f t="shared" si="1582"/>
        <v>0.1</v>
      </c>
      <c r="AT1369" s="174">
        <f t="shared" si="1582"/>
        <v>0</v>
      </c>
      <c r="AU1369" s="174">
        <f t="shared" si="1582"/>
        <v>0</v>
      </c>
      <c r="AV1369" s="175">
        <f t="shared" si="1563"/>
        <v>1</v>
      </c>
      <c r="AW1369" s="176" t="e">
        <f>#REF!/1000</f>
        <v>#REF!</v>
      </c>
      <c r="AX1369" s="176" t="e">
        <f>#REF!/1000</f>
        <v>#REF!</v>
      </c>
      <c r="AY1369" s="176" t="e">
        <f>#REF!/1000</f>
        <v>#REF!</v>
      </c>
      <c r="AZ1369" s="176" t="e">
        <f>#REF!/1000</f>
        <v>#REF!</v>
      </c>
      <c r="BA1369" s="176" t="e">
        <f>#REF!/1000</f>
        <v>#REF!</v>
      </c>
      <c r="BB1369" s="176" t="e">
        <f>#REF!/1000</f>
        <v>#REF!</v>
      </c>
      <c r="BC1369" s="176" t="e">
        <f>#REF!/1000</f>
        <v>#REF!</v>
      </c>
      <c r="BD1369" s="176" t="e">
        <f>#REF!/1000</f>
        <v>#REF!</v>
      </c>
      <c r="BE1369" s="177" t="e">
        <f>#REF!/1000</f>
        <v>#REF!</v>
      </c>
      <c r="BF1369" s="177" t="e">
        <f>#REF!/1000</f>
        <v>#REF!</v>
      </c>
      <c r="BG1369" s="178" t="e">
        <f t="shared" si="1564"/>
        <v>#REF!</v>
      </c>
    </row>
    <row r="1370" ht="16" customHeight="1" spans="1:59">
      <c r="A1370" s="22">
        <v>1364</v>
      </c>
      <c r="B1370" s="39" t="s">
        <v>2358</v>
      </c>
      <c r="C1370" s="68" t="s">
        <v>2359</v>
      </c>
      <c r="D1370" s="22">
        <v>141</v>
      </c>
      <c r="E1370" s="22">
        <v>1</v>
      </c>
      <c r="F1370" s="144">
        <v>83572</v>
      </c>
      <c r="G1370" s="144" t="s">
        <v>3688</v>
      </c>
      <c r="H1370" s="144" t="s">
        <v>3699</v>
      </c>
      <c r="I1370" s="144" t="s">
        <v>5317</v>
      </c>
      <c r="J1370" s="144" t="s">
        <v>5314</v>
      </c>
      <c r="K1370" s="144">
        <f t="shared" si="1554"/>
        <v>15</v>
      </c>
      <c r="L1370" s="157">
        <v>15</v>
      </c>
      <c r="M1370" s="171"/>
      <c r="N1370" s="171">
        <v>0.18</v>
      </c>
      <c r="O1370" s="171">
        <v>0.6</v>
      </c>
      <c r="P1370" s="171"/>
      <c r="Q1370" s="171"/>
      <c r="R1370" s="171">
        <v>0.05</v>
      </c>
      <c r="S1370" s="171">
        <v>0.1</v>
      </c>
      <c r="T1370" s="171">
        <v>0.07</v>
      </c>
      <c r="U1370" s="171"/>
      <c r="V1370" s="171"/>
      <c r="W1370" s="22">
        <v>1</v>
      </c>
      <c r="X1370" s="29">
        <v>8346.43</v>
      </c>
      <c r="Y1370" s="29">
        <v>8346.43</v>
      </c>
      <c r="Z1370" s="36">
        <v>3411.11</v>
      </c>
      <c r="AA1370" s="36">
        <f t="shared" si="1555"/>
        <v>1</v>
      </c>
      <c r="AB1370" s="29"/>
      <c r="AC1370" s="29" t="e">
        <f t="shared" si="1556"/>
        <v>#REF!</v>
      </c>
      <c r="AD1370" s="29" t="e">
        <f t="shared" si="1557"/>
        <v>#REF!</v>
      </c>
      <c r="AE1370" s="172" t="e">
        <f t="shared" si="1558"/>
        <v>#REF!</v>
      </c>
      <c r="AF1370" s="28"/>
      <c r="AG1370" s="24">
        <v>15</v>
      </c>
      <c r="AH1370" s="173">
        <f t="shared" si="1559"/>
        <v>1</v>
      </c>
      <c r="AI1370" s="173"/>
      <c r="AJ1370" s="173">
        <f t="shared" si="1560"/>
        <v>14</v>
      </c>
      <c r="AK1370" s="134">
        <f t="shared" si="1561"/>
        <v>15</v>
      </c>
      <c r="AL1370" s="174">
        <f t="shared" ref="AL1370:AU1370" si="1583">M1370</f>
        <v>0</v>
      </c>
      <c r="AM1370" s="174">
        <f t="shared" si="1583"/>
        <v>0.18</v>
      </c>
      <c r="AN1370" s="174">
        <f t="shared" si="1583"/>
        <v>0.6</v>
      </c>
      <c r="AO1370" s="174">
        <f t="shared" si="1583"/>
        <v>0</v>
      </c>
      <c r="AP1370" s="174">
        <f t="shared" si="1583"/>
        <v>0</v>
      </c>
      <c r="AQ1370" s="174">
        <f t="shared" si="1583"/>
        <v>0.05</v>
      </c>
      <c r="AR1370" s="174">
        <f t="shared" si="1583"/>
        <v>0.1</v>
      </c>
      <c r="AS1370" s="174">
        <f t="shared" si="1583"/>
        <v>0.07</v>
      </c>
      <c r="AT1370" s="174">
        <f t="shared" si="1583"/>
        <v>0</v>
      </c>
      <c r="AU1370" s="174">
        <f t="shared" si="1583"/>
        <v>0</v>
      </c>
      <c r="AV1370" s="175">
        <f t="shared" si="1563"/>
        <v>1</v>
      </c>
      <c r="AW1370" s="176" t="e">
        <f>#REF!/1000</f>
        <v>#REF!</v>
      </c>
      <c r="AX1370" s="176" t="e">
        <f>#REF!/1000</f>
        <v>#REF!</v>
      </c>
      <c r="AY1370" s="176" t="e">
        <f>#REF!/1000</f>
        <v>#REF!</v>
      </c>
      <c r="AZ1370" s="176" t="e">
        <f>#REF!/1000</f>
        <v>#REF!</v>
      </c>
      <c r="BA1370" s="176" t="e">
        <f>#REF!/1000</f>
        <v>#REF!</v>
      </c>
      <c r="BB1370" s="176" t="e">
        <f>#REF!/1000</f>
        <v>#REF!</v>
      </c>
      <c r="BC1370" s="176" t="e">
        <f>#REF!/1000</f>
        <v>#REF!</v>
      </c>
      <c r="BD1370" s="176" t="e">
        <f>#REF!/1000</f>
        <v>#REF!</v>
      </c>
      <c r="BE1370" s="177" t="e">
        <f>#REF!/1000</f>
        <v>#REF!</v>
      </c>
      <c r="BF1370" s="177" t="e">
        <f>#REF!/1000</f>
        <v>#REF!</v>
      </c>
      <c r="BG1370" s="178" t="e">
        <f t="shared" si="1564"/>
        <v>#REF!</v>
      </c>
    </row>
    <row r="1371" ht="16" customHeight="1" spans="1:59">
      <c r="A1371" s="22">
        <v>1365</v>
      </c>
      <c r="B1371" s="39" t="s">
        <v>7283</v>
      </c>
      <c r="C1371" s="68" t="s">
        <v>7284</v>
      </c>
      <c r="D1371" s="22">
        <v>204</v>
      </c>
      <c r="E1371" s="22">
        <v>1</v>
      </c>
      <c r="F1371" s="144">
        <v>83558</v>
      </c>
      <c r="G1371" s="144" t="s">
        <v>3688</v>
      </c>
      <c r="H1371" s="144" t="s">
        <v>3699</v>
      </c>
      <c r="I1371" s="144" t="s">
        <v>5317</v>
      </c>
      <c r="J1371" s="144" t="s">
        <v>5314</v>
      </c>
      <c r="K1371" s="144">
        <f t="shared" si="1554"/>
        <v>0.5</v>
      </c>
      <c r="L1371" s="157">
        <v>0.5</v>
      </c>
      <c r="M1371" s="171">
        <v>0.1</v>
      </c>
      <c r="N1371" s="171">
        <v>0.06</v>
      </c>
      <c r="O1371" s="171">
        <v>0.48</v>
      </c>
      <c r="P1371" s="171"/>
      <c r="Q1371" s="171"/>
      <c r="R1371" s="171">
        <v>0.08</v>
      </c>
      <c r="S1371" s="171">
        <v>0.18</v>
      </c>
      <c r="T1371" s="171">
        <v>0.1</v>
      </c>
      <c r="U1371" s="171"/>
      <c r="V1371" s="171"/>
      <c r="W1371" s="22">
        <v>1</v>
      </c>
      <c r="X1371" s="29">
        <v>7142.95</v>
      </c>
      <c r="Y1371" s="29">
        <v>7142.95</v>
      </c>
      <c r="Z1371" s="36">
        <v>2533.96</v>
      </c>
      <c r="AA1371" s="36">
        <f t="shared" si="1555"/>
        <v>1</v>
      </c>
      <c r="AB1371" s="29"/>
      <c r="AC1371" s="29" t="e">
        <f t="shared" si="1556"/>
        <v>#REF!</v>
      </c>
      <c r="AD1371" s="29" t="e">
        <f t="shared" si="1557"/>
        <v>#REF!</v>
      </c>
      <c r="AE1371" s="172" t="e">
        <f t="shared" si="1558"/>
        <v>#REF!</v>
      </c>
      <c r="AF1371" s="28"/>
      <c r="AG1371" s="24">
        <v>0.5</v>
      </c>
      <c r="AH1371" s="173">
        <f t="shared" si="1559"/>
        <v>1</v>
      </c>
      <c r="AI1371" s="173">
        <v>0.5</v>
      </c>
      <c r="AJ1371" s="173">
        <f t="shared" si="1560"/>
        <v>-0.5</v>
      </c>
      <c r="AK1371" s="134">
        <f t="shared" si="1561"/>
        <v>0.5</v>
      </c>
      <c r="AL1371" s="174">
        <f t="shared" ref="AL1371:AU1371" si="1584">M1371</f>
        <v>0.1</v>
      </c>
      <c r="AM1371" s="174">
        <f t="shared" si="1584"/>
        <v>0.06</v>
      </c>
      <c r="AN1371" s="174">
        <f t="shared" si="1584"/>
        <v>0.48</v>
      </c>
      <c r="AO1371" s="174">
        <f t="shared" si="1584"/>
        <v>0</v>
      </c>
      <c r="AP1371" s="174">
        <f t="shared" si="1584"/>
        <v>0</v>
      </c>
      <c r="AQ1371" s="174">
        <f t="shared" si="1584"/>
        <v>0.08</v>
      </c>
      <c r="AR1371" s="174">
        <f t="shared" si="1584"/>
        <v>0.18</v>
      </c>
      <c r="AS1371" s="174">
        <f t="shared" si="1584"/>
        <v>0.1</v>
      </c>
      <c r="AT1371" s="174">
        <f t="shared" si="1584"/>
        <v>0</v>
      </c>
      <c r="AU1371" s="174">
        <f t="shared" si="1584"/>
        <v>0</v>
      </c>
      <c r="AV1371" s="175">
        <f t="shared" si="1563"/>
        <v>1</v>
      </c>
      <c r="AW1371" s="176" t="e">
        <f>#REF!/1000</f>
        <v>#REF!</v>
      </c>
      <c r="AX1371" s="176" t="e">
        <f>#REF!/1000</f>
        <v>#REF!</v>
      </c>
      <c r="AY1371" s="176" t="e">
        <f>#REF!/1000</f>
        <v>#REF!</v>
      </c>
      <c r="AZ1371" s="176" t="e">
        <f>#REF!/1000</f>
        <v>#REF!</v>
      </c>
      <c r="BA1371" s="176" t="e">
        <f>#REF!/1000</f>
        <v>#REF!</v>
      </c>
      <c r="BB1371" s="176" t="e">
        <f>#REF!/1000</f>
        <v>#REF!</v>
      </c>
      <c r="BC1371" s="176" t="e">
        <f>#REF!/1000</f>
        <v>#REF!</v>
      </c>
      <c r="BD1371" s="176" t="e">
        <f>#REF!/1000</f>
        <v>#REF!</v>
      </c>
      <c r="BE1371" s="177" t="e">
        <f>#REF!/1000</f>
        <v>#REF!</v>
      </c>
      <c r="BF1371" s="177" t="e">
        <f>#REF!/1000</f>
        <v>#REF!</v>
      </c>
      <c r="BG1371" s="178" t="e">
        <f t="shared" si="1564"/>
        <v>#REF!</v>
      </c>
    </row>
    <row r="1372" ht="16" customHeight="1" spans="1:59">
      <c r="A1372" s="22">
        <v>1366</v>
      </c>
      <c r="B1372" s="39" t="s">
        <v>7285</v>
      </c>
      <c r="C1372" s="68" t="s">
        <v>7286</v>
      </c>
      <c r="D1372" s="22">
        <v>156</v>
      </c>
      <c r="E1372" s="22">
        <v>2</v>
      </c>
      <c r="F1372" s="144">
        <v>83604</v>
      </c>
      <c r="G1372" s="144" t="s">
        <v>3688</v>
      </c>
      <c r="H1372" s="144" t="s">
        <v>3699</v>
      </c>
      <c r="I1372" s="144" t="s">
        <v>5317</v>
      </c>
      <c r="J1372" s="144" t="s">
        <v>5314</v>
      </c>
      <c r="K1372" s="144">
        <f t="shared" si="1554"/>
        <v>2</v>
      </c>
      <c r="L1372" s="157">
        <v>4</v>
      </c>
      <c r="M1372" s="171"/>
      <c r="N1372" s="171">
        <v>0.2</v>
      </c>
      <c r="O1372" s="171">
        <v>0.2</v>
      </c>
      <c r="P1372" s="171">
        <v>0.1</v>
      </c>
      <c r="Q1372" s="171"/>
      <c r="R1372" s="171">
        <v>0.35</v>
      </c>
      <c r="S1372" s="171">
        <v>0.05</v>
      </c>
      <c r="T1372" s="171">
        <v>0.1</v>
      </c>
      <c r="U1372" s="171"/>
      <c r="V1372" s="171"/>
      <c r="W1372" s="22">
        <v>2</v>
      </c>
      <c r="X1372" s="29">
        <v>6541.775</v>
      </c>
      <c r="Y1372" s="29">
        <v>13083.55</v>
      </c>
      <c r="Z1372" s="36">
        <v>4015.36</v>
      </c>
      <c r="AA1372" s="36">
        <f t="shared" si="1555"/>
        <v>2</v>
      </c>
      <c r="AB1372" s="29"/>
      <c r="AC1372" s="29" t="e">
        <f t="shared" si="1556"/>
        <v>#REF!</v>
      </c>
      <c r="AD1372" s="29" t="e">
        <f t="shared" si="1557"/>
        <v>#REF!</v>
      </c>
      <c r="AE1372" s="172" t="e">
        <f t="shared" si="1558"/>
        <v>#REF!</v>
      </c>
      <c r="AF1372" s="28"/>
      <c r="AG1372" s="24">
        <v>3</v>
      </c>
      <c r="AH1372" s="173">
        <f t="shared" si="1559"/>
        <v>1</v>
      </c>
      <c r="AI1372" s="173"/>
      <c r="AJ1372" s="173">
        <f t="shared" si="1560"/>
        <v>2</v>
      </c>
      <c r="AK1372" s="134">
        <f t="shared" si="1561"/>
        <v>2</v>
      </c>
      <c r="AL1372" s="174">
        <f t="shared" ref="AL1372:AU1372" si="1585">M1372</f>
        <v>0</v>
      </c>
      <c r="AM1372" s="174">
        <f t="shared" si="1585"/>
        <v>0.2</v>
      </c>
      <c r="AN1372" s="174">
        <f t="shared" si="1585"/>
        <v>0.2</v>
      </c>
      <c r="AO1372" s="174">
        <f t="shared" si="1585"/>
        <v>0.1</v>
      </c>
      <c r="AP1372" s="174">
        <f t="shared" si="1585"/>
        <v>0</v>
      </c>
      <c r="AQ1372" s="174">
        <f t="shared" si="1585"/>
        <v>0.35</v>
      </c>
      <c r="AR1372" s="174">
        <f t="shared" si="1585"/>
        <v>0.05</v>
      </c>
      <c r="AS1372" s="174">
        <f t="shared" si="1585"/>
        <v>0.1</v>
      </c>
      <c r="AT1372" s="174">
        <f t="shared" si="1585"/>
        <v>0</v>
      </c>
      <c r="AU1372" s="174">
        <f t="shared" si="1585"/>
        <v>0</v>
      </c>
      <c r="AV1372" s="175">
        <f t="shared" si="1563"/>
        <v>1</v>
      </c>
      <c r="AW1372" s="176" t="e">
        <f>#REF!/1000</f>
        <v>#REF!</v>
      </c>
      <c r="AX1372" s="176" t="e">
        <f>#REF!/1000</f>
        <v>#REF!</v>
      </c>
      <c r="AY1372" s="176" t="e">
        <f>#REF!/1000</f>
        <v>#REF!</v>
      </c>
      <c r="AZ1372" s="176" t="e">
        <f>#REF!/1000</f>
        <v>#REF!</v>
      </c>
      <c r="BA1372" s="176" t="e">
        <f>#REF!/1000</f>
        <v>#REF!</v>
      </c>
      <c r="BB1372" s="176" t="e">
        <f>#REF!/1000</f>
        <v>#REF!</v>
      </c>
      <c r="BC1372" s="176" t="e">
        <f>#REF!/1000</f>
        <v>#REF!</v>
      </c>
      <c r="BD1372" s="176" t="e">
        <f>#REF!/1000</f>
        <v>#REF!</v>
      </c>
      <c r="BE1372" s="177" t="e">
        <f>#REF!/1000</f>
        <v>#REF!</v>
      </c>
      <c r="BF1372" s="177" t="e">
        <f>#REF!/1000</f>
        <v>#REF!</v>
      </c>
      <c r="BG1372" s="178" t="e">
        <f t="shared" si="1564"/>
        <v>#REF!</v>
      </c>
    </row>
    <row r="1373" ht="16" customHeight="1" spans="1:59">
      <c r="A1373" s="22">
        <v>1367</v>
      </c>
      <c r="B1373" s="39" t="s">
        <v>7287</v>
      </c>
      <c r="C1373" s="68" t="s">
        <v>7288</v>
      </c>
      <c r="D1373" s="22">
        <v>156</v>
      </c>
      <c r="E1373" s="22">
        <v>2</v>
      </c>
      <c r="F1373" s="144">
        <v>83608</v>
      </c>
      <c r="G1373" s="144" t="s">
        <v>3688</v>
      </c>
      <c r="H1373" s="144" t="s">
        <v>3699</v>
      </c>
      <c r="I1373" s="144" t="s">
        <v>5317</v>
      </c>
      <c r="J1373" s="144" t="s">
        <v>5314</v>
      </c>
      <c r="K1373" s="144">
        <f t="shared" si="1554"/>
        <v>2</v>
      </c>
      <c r="L1373" s="157">
        <v>4</v>
      </c>
      <c r="M1373" s="171"/>
      <c r="N1373" s="171">
        <v>0.2</v>
      </c>
      <c r="O1373" s="171">
        <v>0.2</v>
      </c>
      <c r="P1373" s="171">
        <v>0.1</v>
      </c>
      <c r="Q1373" s="171"/>
      <c r="R1373" s="171">
        <v>0.35</v>
      </c>
      <c r="S1373" s="171">
        <v>0.05</v>
      </c>
      <c r="T1373" s="171">
        <v>0.1</v>
      </c>
      <c r="U1373" s="171"/>
      <c r="V1373" s="171"/>
      <c r="W1373" s="22">
        <v>2</v>
      </c>
      <c r="X1373" s="29">
        <v>6175.8</v>
      </c>
      <c r="Y1373" s="29">
        <v>12351.6</v>
      </c>
      <c r="Z1373" s="36">
        <v>3800.94</v>
      </c>
      <c r="AA1373" s="36">
        <f t="shared" si="1555"/>
        <v>2</v>
      </c>
      <c r="AB1373" s="29"/>
      <c r="AC1373" s="29" t="e">
        <f t="shared" si="1556"/>
        <v>#REF!</v>
      </c>
      <c r="AD1373" s="29" t="e">
        <f t="shared" si="1557"/>
        <v>#REF!</v>
      </c>
      <c r="AE1373" s="172" t="e">
        <f t="shared" si="1558"/>
        <v>#REF!</v>
      </c>
      <c r="AF1373" s="28"/>
      <c r="AG1373" s="24">
        <v>3</v>
      </c>
      <c r="AH1373" s="173">
        <f t="shared" si="1559"/>
        <v>1</v>
      </c>
      <c r="AI1373" s="173"/>
      <c r="AJ1373" s="173">
        <f t="shared" si="1560"/>
        <v>2</v>
      </c>
      <c r="AK1373" s="134">
        <f t="shared" si="1561"/>
        <v>2</v>
      </c>
      <c r="AL1373" s="174">
        <f t="shared" ref="AL1373:AU1373" si="1586">M1373</f>
        <v>0</v>
      </c>
      <c r="AM1373" s="174">
        <f t="shared" si="1586"/>
        <v>0.2</v>
      </c>
      <c r="AN1373" s="174">
        <f t="shared" si="1586"/>
        <v>0.2</v>
      </c>
      <c r="AO1373" s="174">
        <f t="shared" si="1586"/>
        <v>0.1</v>
      </c>
      <c r="AP1373" s="174">
        <f t="shared" si="1586"/>
        <v>0</v>
      </c>
      <c r="AQ1373" s="174">
        <f t="shared" si="1586"/>
        <v>0.35</v>
      </c>
      <c r="AR1373" s="174">
        <f t="shared" si="1586"/>
        <v>0.05</v>
      </c>
      <c r="AS1373" s="174">
        <f t="shared" si="1586"/>
        <v>0.1</v>
      </c>
      <c r="AT1373" s="174">
        <f t="shared" si="1586"/>
        <v>0</v>
      </c>
      <c r="AU1373" s="174">
        <f t="shared" si="1586"/>
        <v>0</v>
      </c>
      <c r="AV1373" s="175">
        <f t="shared" si="1563"/>
        <v>1</v>
      </c>
      <c r="AW1373" s="176" t="e">
        <f>#REF!/1000</f>
        <v>#REF!</v>
      </c>
      <c r="AX1373" s="176" t="e">
        <f>#REF!/1000</f>
        <v>#REF!</v>
      </c>
      <c r="AY1373" s="176" t="e">
        <f>#REF!/1000</f>
        <v>#REF!</v>
      </c>
      <c r="AZ1373" s="176" t="e">
        <f>#REF!/1000</f>
        <v>#REF!</v>
      </c>
      <c r="BA1373" s="176" t="e">
        <f>#REF!/1000</f>
        <v>#REF!</v>
      </c>
      <c r="BB1373" s="176" t="e">
        <f>#REF!/1000</f>
        <v>#REF!</v>
      </c>
      <c r="BC1373" s="176" t="e">
        <f>#REF!/1000</f>
        <v>#REF!</v>
      </c>
      <c r="BD1373" s="176" t="e">
        <f>#REF!/1000</f>
        <v>#REF!</v>
      </c>
      <c r="BE1373" s="177" t="e">
        <f>#REF!/1000</f>
        <v>#REF!</v>
      </c>
      <c r="BF1373" s="177" t="e">
        <f>#REF!/1000</f>
        <v>#REF!</v>
      </c>
      <c r="BG1373" s="178" t="e">
        <f t="shared" si="1564"/>
        <v>#REF!</v>
      </c>
    </row>
    <row r="1374" ht="16" customHeight="1" spans="1:59">
      <c r="A1374" s="22">
        <v>1368</v>
      </c>
      <c r="B1374" s="39" t="s">
        <v>7289</v>
      </c>
      <c r="C1374" s="68" t="s">
        <v>7290</v>
      </c>
      <c r="D1374" s="22">
        <v>204</v>
      </c>
      <c r="E1374" s="22">
        <v>1</v>
      </c>
      <c r="F1374" s="144">
        <v>83555</v>
      </c>
      <c r="G1374" s="144" t="s">
        <v>3688</v>
      </c>
      <c r="H1374" s="144" t="s">
        <v>3699</v>
      </c>
      <c r="I1374" s="144" t="s">
        <v>5317</v>
      </c>
      <c r="J1374" s="144" t="s">
        <v>5314</v>
      </c>
      <c r="K1374" s="144">
        <f t="shared" si="1554"/>
        <v>25</v>
      </c>
      <c r="L1374" s="157">
        <v>25</v>
      </c>
      <c r="M1374" s="171">
        <v>0.1</v>
      </c>
      <c r="N1374" s="171">
        <v>0.05</v>
      </c>
      <c r="O1374" s="171">
        <v>0.5</v>
      </c>
      <c r="P1374" s="171"/>
      <c r="Q1374" s="171"/>
      <c r="R1374" s="171">
        <v>0.07</v>
      </c>
      <c r="S1374" s="171">
        <v>0.18</v>
      </c>
      <c r="T1374" s="171">
        <v>0.1</v>
      </c>
      <c r="U1374" s="171"/>
      <c r="V1374" s="171"/>
      <c r="W1374" s="22">
        <v>1</v>
      </c>
      <c r="X1374" s="29">
        <v>5514.27</v>
      </c>
      <c r="Y1374" s="29">
        <v>5514.27</v>
      </c>
      <c r="Z1374" s="36">
        <v>1705.55</v>
      </c>
      <c r="AA1374" s="36">
        <f t="shared" si="1555"/>
        <v>1</v>
      </c>
      <c r="AB1374" s="29"/>
      <c r="AC1374" s="29" t="e">
        <f t="shared" si="1556"/>
        <v>#REF!</v>
      </c>
      <c r="AD1374" s="29" t="e">
        <f t="shared" si="1557"/>
        <v>#REF!</v>
      </c>
      <c r="AE1374" s="172" t="e">
        <f t="shared" si="1558"/>
        <v>#REF!</v>
      </c>
      <c r="AF1374" s="28"/>
      <c r="AG1374" s="24">
        <v>25</v>
      </c>
      <c r="AH1374" s="173">
        <f t="shared" si="1559"/>
        <v>1</v>
      </c>
      <c r="AI1374" s="173"/>
      <c r="AJ1374" s="173">
        <f t="shared" si="1560"/>
        <v>24</v>
      </c>
      <c r="AK1374" s="134">
        <f t="shared" si="1561"/>
        <v>25</v>
      </c>
      <c r="AL1374" s="174">
        <f t="shared" ref="AL1374:AU1374" si="1587">M1374</f>
        <v>0.1</v>
      </c>
      <c r="AM1374" s="174">
        <f t="shared" si="1587"/>
        <v>0.05</v>
      </c>
      <c r="AN1374" s="174">
        <f t="shared" si="1587"/>
        <v>0.5</v>
      </c>
      <c r="AO1374" s="174">
        <f t="shared" si="1587"/>
        <v>0</v>
      </c>
      <c r="AP1374" s="174">
        <f t="shared" si="1587"/>
        <v>0</v>
      </c>
      <c r="AQ1374" s="174">
        <f t="shared" si="1587"/>
        <v>0.07</v>
      </c>
      <c r="AR1374" s="174">
        <f t="shared" si="1587"/>
        <v>0.18</v>
      </c>
      <c r="AS1374" s="174">
        <f t="shared" si="1587"/>
        <v>0.1</v>
      </c>
      <c r="AT1374" s="174">
        <f t="shared" si="1587"/>
        <v>0</v>
      </c>
      <c r="AU1374" s="174">
        <f t="shared" si="1587"/>
        <v>0</v>
      </c>
      <c r="AV1374" s="175">
        <f t="shared" si="1563"/>
        <v>1</v>
      </c>
      <c r="AW1374" s="176" t="e">
        <f>#REF!/1000</f>
        <v>#REF!</v>
      </c>
      <c r="AX1374" s="176" t="e">
        <f>#REF!/1000</f>
        <v>#REF!</v>
      </c>
      <c r="AY1374" s="176" t="e">
        <f>#REF!/1000</f>
        <v>#REF!</v>
      </c>
      <c r="AZ1374" s="176" t="e">
        <f>#REF!/1000</f>
        <v>#REF!</v>
      </c>
      <c r="BA1374" s="176" t="e">
        <f>#REF!/1000</f>
        <v>#REF!</v>
      </c>
      <c r="BB1374" s="176" t="e">
        <f>#REF!/1000</f>
        <v>#REF!</v>
      </c>
      <c r="BC1374" s="176" t="e">
        <f>#REF!/1000</f>
        <v>#REF!</v>
      </c>
      <c r="BD1374" s="176" t="e">
        <f>#REF!/1000</f>
        <v>#REF!</v>
      </c>
      <c r="BE1374" s="177" t="e">
        <f>#REF!/1000</f>
        <v>#REF!</v>
      </c>
      <c r="BF1374" s="177" t="e">
        <f>#REF!/1000</f>
        <v>#REF!</v>
      </c>
      <c r="BG1374" s="178" t="e">
        <f t="shared" si="1564"/>
        <v>#REF!</v>
      </c>
    </row>
    <row r="1375" ht="16" customHeight="1" spans="1:59">
      <c r="A1375" s="22">
        <v>1369</v>
      </c>
      <c r="B1375" s="39" t="s">
        <v>7291</v>
      </c>
      <c r="C1375" s="68" t="s">
        <v>7292</v>
      </c>
      <c r="D1375" s="22">
        <v>156</v>
      </c>
      <c r="E1375" s="22">
        <v>4</v>
      </c>
      <c r="F1375" s="144">
        <v>83609</v>
      </c>
      <c r="G1375" s="144" t="s">
        <v>3688</v>
      </c>
      <c r="H1375" s="144" t="s">
        <v>3699</v>
      </c>
      <c r="I1375" s="144" t="s">
        <v>5317</v>
      </c>
      <c r="J1375" s="144" t="s">
        <v>5314</v>
      </c>
      <c r="K1375" s="144">
        <f t="shared" si="1554"/>
        <v>2</v>
      </c>
      <c r="L1375" s="157">
        <v>8</v>
      </c>
      <c r="M1375" s="171"/>
      <c r="N1375" s="171">
        <v>0.2</v>
      </c>
      <c r="O1375" s="171">
        <v>0.2</v>
      </c>
      <c r="P1375" s="171">
        <v>0.1</v>
      </c>
      <c r="Q1375" s="171"/>
      <c r="R1375" s="171">
        <v>0.35</v>
      </c>
      <c r="S1375" s="171">
        <v>0.05</v>
      </c>
      <c r="T1375" s="171">
        <v>0.1</v>
      </c>
      <c r="U1375" s="171"/>
      <c r="V1375" s="171"/>
      <c r="W1375" s="22">
        <v>4</v>
      </c>
      <c r="X1375" s="29">
        <v>5443.855</v>
      </c>
      <c r="Y1375" s="29">
        <v>21775.42</v>
      </c>
      <c r="Z1375" s="36">
        <v>6744.24</v>
      </c>
      <c r="AA1375" s="36">
        <f t="shared" si="1555"/>
        <v>4</v>
      </c>
      <c r="AB1375" s="29"/>
      <c r="AC1375" s="29" t="e">
        <f t="shared" si="1556"/>
        <v>#REF!</v>
      </c>
      <c r="AD1375" s="29" t="e">
        <f t="shared" si="1557"/>
        <v>#REF!</v>
      </c>
      <c r="AE1375" s="172" t="e">
        <f t="shared" si="1558"/>
        <v>#REF!</v>
      </c>
      <c r="AF1375" s="28"/>
      <c r="AG1375" s="24">
        <v>3</v>
      </c>
      <c r="AH1375" s="173">
        <f t="shared" si="1559"/>
        <v>1</v>
      </c>
      <c r="AI1375" s="173"/>
      <c r="AJ1375" s="173">
        <f t="shared" si="1560"/>
        <v>2</v>
      </c>
      <c r="AK1375" s="134">
        <f t="shared" si="1561"/>
        <v>2</v>
      </c>
      <c r="AL1375" s="174">
        <f t="shared" ref="AL1375:AU1375" si="1588">M1375</f>
        <v>0</v>
      </c>
      <c r="AM1375" s="174">
        <f t="shared" si="1588"/>
        <v>0.2</v>
      </c>
      <c r="AN1375" s="174">
        <f t="shared" si="1588"/>
        <v>0.2</v>
      </c>
      <c r="AO1375" s="174">
        <f t="shared" si="1588"/>
        <v>0.1</v>
      </c>
      <c r="AP1375" s="174">
        <f t="shared" si="1588"/>
        <v>0</v>
      </c>
      <c r="AQ1375" s="174">
        <f t="shared" si="1588"/>
        <v>0.35</v>
      </c>
      <c r="AR1375" s="174">
        <f t="shared" si="1588"/>
        <v>0.05</v>
      </c>
      <c r="AS1375" s="174">
        <f t="shared" si="1588"/>
        <v>0.1</v>
      </c>
      <c r="AT1375" s="174">
        <f t="shared" si="1588"/>
        <v>0</v>
      </c>
      <c r="AU1375" s="174">
        <f t="shared" si="1588"/>
        <v>0</v>
      </c>
      <c r="AV1375" s="175">
        <f t="shared" si="1563"/>
        <v>1</v>
      </c>
      <c r="AW1375" s="176" t="e">
        <f>#REF!/1000</f>
        <v>#REF!</v>
      </c>
      <c r="AX1375" s="176" t="e">
        <f>#REF!/1000</f>
        <v>#REF!</v>
      </c>
      <c r="AY1375" s="176" t="e">
        <f>#REF!/1000</f>
        <v>#REF!</v>
      </c>
      <c r="AZ1375" s="176" t="e">
        <f>#REF!/1000</f>
        <v>#REF!</v>
      </c>
      <c r="BA1375" s="176" t="e">
        <f>#REF!/1000</f>
        <v>#REF!</v>
      </c>
      <c r="BB1375" s="176" t="e">
        <f>#REF!/1000</f>
        <v>#REF!</v>
      </c>
      <c r="BC1375" s="176" t="e">
        <f>#REF!/1000</f>
        <v>#REF!</v>
      </c>
      <c r="BD1375" s="176" t="e">
        <f>#REF!/1000</f>
        <v>#REF!</v>
      </c>
      <c r="BE1375" s="177" t="e">
        <f>#REF!/1000</f>
        <v>#REF!</v>
      </c>
      <c r="BF1375" s="177" t="e">
        <f>#REF!/1000</f>
        <v>#REF!</v>
      </c>
      <c r="BG1375" s="178" t="e">
        <f t="shared" si="1564"/>
        <v>#REF!</v>
      </c>
    </row>
    <row r="1376" ht="16" customHeight="1" spans="1:59">
      <c r="A1376" s="22">
        <v>1370</v>
      </c>
      <c r="B1376" s="39" t="s">
        <v>7293</v>
      </c>
      <c r="C1376" s="68" t="s">
        <v>7294</v>
      </c>
      <c r="D1376" s="22">
        <v>156</v>
      </c>
      <c r="E1376" s="22">
        <v>1</v>
      </c>
      <c r="F1376" s="144">
        <v>83595</v>
      </c>
      <c r="G1376" s="144" t="s">
        <v>3688</v>
      </c>
      <c r="H1376" s="144" t="s">
        <v>3699</v>
      </c>
      <c r="I1376" s="144" t="s">
        <v>5317</v>
      </c>
      <c r="J1376" s="144" t="s">
        <v>5314</v>
      </c>
      <c r="K1376" s="144">
        <f t="shared" si="1554"/>
        <v>25</v>
      </c>
      <c r="L1376" s="157">
        <v>25</v>
      </c>
      <c r="M1376" s="171">
        <v>0.1</v>
      </c>
      <c r="N1376" s="171">
        <v>0.05</v>
      </c>
      <c r="O1376" s="171">
        <v>0.5</v>
      </c>
      <c r="P1376" s="171"/>
      <c r="Q1376" s="171"/>
      <c r="R1376" s="171">
        <v>0.07</v>
      </c>
      <c r="S1376" s="171">
        <v>0.18</v>
      </c>
      <c r="T1376" s="171">
        <v>0.1</v>
      </c>
      <c r="U1376" s="171"/>
      <c r="V1376" s="171"/>
      <c r="W1376" s="22">
        <v>1</v>
      </c>
      <c r="X1376" s="29">
        <v>5278.6</v>
      </c>
      <c r="Y1376" s="29">
        <v>5278.6</v>
      </c>
      <c r="Z1376" s="36">
        <v>1637.33</v>
      </c>
      <c r="AA1376" s="36">
        <f t="shared" si="1555"/>
        <v>1</v>
      </c>
      <c r="AB1376" s="29"/>
      <c r="AC1376" s="29" t="e">
        <f t="shared" si="1556"/>
        <v>#REF!</v>
      </c>
      <c r="AD1376" s="29" t="e">
        <f t="shared" si="1557"/>
        <v>#REF!</v>
      </c>
      <c r="AE1376" s="172" t="e">
        <f t="shared" si="1558"/>
        <v>#REF!</v>
      </c>
      <c r="AF1376" s="28"/>
      <c r="AG1376" s="24">
        <v>25</v>
      </c>
      <c r="AH1376" s="173">
        <f t="shared" si="1559"/>
        <v>1</v>
      </c>
      <c r="AI1376" s="173"/>
      <c r="AJ1376" s="173">
        <f t="shared" si="1560"/>
        <v>24</v>
      </c>
      <c r="AK1376" s="134">
        <f t="shared" si="1561"/>
        <v>25</v>
      </c>
      <c r="AL1376" s="174">
        <f t="shared" ref="AL1376:AU1376" si="1589">M1376</f>
        <v>0.1</v>
      </c>
      <c r="AM1376" s="174">
        <f t="shared" si="1589"/>
        <v>0.05</v>
      </c>
      <c r="AN1376" s="174">
        <f t="shared" si="1589"/>
        <v>0.5</v>
      </c>
      <c r="AO1376" s="174">
        <f t="shared" si="1589"/>
        <v>0</v>
      </c>
      <c r="AP1376" s="174">
        <f t="shared" si="1589"/>
        <v>0</v>
      </c>
      <c r="AQ1376" s="174">
        <f t="shared" si="1589"/>
        <v>0.07</v>
      </c>
      <c r="AR1376" s="174">
        <f t="shared" si="1589"/>
        <v>0.18</v>
      </c>
      <c r="AS1376" s="174">
        <f t="shared" si="1589"/>
        <v>0.1</v>
      </c>
      <c r="AT1376" s="174">
        <f t="shared" si="1589"/>
        <v>0</v>
      </c>
      <c r="AU1376" s="174">
        <f t="shared" si="1589"/>
        <v>0</v>
      </c>
      <c r="AV1376" s="175">
        <f t="shared" si="1563"/>
        <v>1</v>
      </c>
      <c r="AW1376" s="176" t="e">
        <f>#REF!/1000</f>
        <v>#REF!</v>
      </c>
      <c r="AX1376" s="176" t="e">
        <f>#REF!/1000</f>
        <v>#REF!</v>
      </c>
      <c r="AY1376" s="176" t="e">
        <f>#REF!/1000</f>
        <v>#REF!</v>
      </c>
      <c r="AZ1376" s="176" t="e">
        <f>#REF!/1000</f>
        <v>#REF!</v>
      </c>
      <c r="BA1376" s="176" t="e">
        <f>#REF!/1000</f>
        <v>#REF!</v>
      </c>
      <c r="BB1376" s="176" t="e">
        <f>#REF!/1000</f>
        <v>#REF!</v>
      </c>
      <c r="BC1376" s="176" t="e">
        <f>#REF!/1000</f>
        <v>#REF!</v>
      </c>
      <c r="BD1376" s="176" t="e">
        <f>#REF!/1000</f>
        <v>#REF!</v>
      </c>
      <c r="BE1376" s="177" t="e">
        <f>#REF!/1000</f>
        <v>#REF!</v>
      </c>
      <c r="BF1376" s="177" t="e">
        <f>#REF!/1000</f>
        <v>#REF!</v>
      </c>
      <c r="BG1376" s="178" t="e">
        <f t="shared" si="1564"/>
        <v>#REF!</v>
      </c>
    </row>
    <row r="1377" ht="16" customHeight="1" spans="1:59">
      <c r="A1377" s="22">
        <v>1371</v>
      </c>
      <c r="B1377" s="39" t="s">
        <v>7295</v>
      </c>
      <c r="C1377" s="68" t="s">
        <v>7296</v>
      </c>
      <c r="D1377" s="22">
        <v>192</v>
      </c>
      <c r="E1377" s="22">
        <v>1</v>
      </c>
      <c r="F1377" s="144">
        <v>83615</v>
      </c>
      <c r="G1377" s="144" t="s">
        <v>3688</v>
      </c>
      <c r="H1377" s="144" t="s">
        <v>3699</v>
      </c>
      <c r="I1377" s="144" t="s">
        <v>5317</v>
      </c>
      <c r="J1377" s="144" t="s">
        <v>5314</v>
      </c>
      <c r="K1377" s="144">
        <f t="shared" si="1554"/>
        <v>2</v>
      </c>
      <c r="L1377" s="157">
        <v>2</v>
      </c>
      <c r="M1377" s="171"/>
      <c r="N1377" s="171">
        <v>0.2</v>
      </c>
      <c r="O1377" s="171">
        <v>0.2</v>
      </c>
      <c r="P1377" s="171">
        <v>0.1</v>
      </c>
      <c r="Q1377" s="171"/>
      <c r="R1377" s="171">
        <v>0.35</v>
      </c>
      <c r="S1377" s="171">
        <v>0.05</v>
      </c>
      <c r="T1377" s="171">
        <v>0.1</v>
      </c>
      <c r="U1377" s="171"/>
      <c r="V1377" s="171"/>
      <c r="W1377" s="22">
        <v>1</v>
      </c>
      <c r="X1377" s="29">
        <v>4574.67</v>
      </c>
      <c r="Y1377" s="29">
        <v>4574.67</v>
      </c>
      <c r="Z1377" s="36">
        <v>1432.66</v>
      </c>
      <c r="AA1377" s="36">
        <f t="shared" si="1555"/>
        <v>1</v>
      </c>
      <c r="AB1377" s="29"/>
      <c r="AC1377" s="29" t="e">
        <f t="shared" si="1556"/>
        <v>#REF!</v>
      </c>
      <c r="AD1377" s="29" t="e">
        <f t="shared" si="1557"/>
        <v>#REF!</v>
      </c>
      <c r="AE1377" s="172" t="e">
        <f t="shared" si="1558"/>
        <v>#REF!</v>
      </c>
      <c r="AF1377" s="28"/>
      <c r="AG1377" s="24">
        <v>3</v>
      </c>
      <c r="AH1377" s="173">
        <f t="shared" si="1559"/>
        <v>1</v>
      </c>
      <c r="AI1377" s="173"/>
      <c r="AJ1377" s="173">
        <f t="shared" si="1560"/>
        <v>2</v>
      </c>
      <c r="AK1377" s="134">
        <f t="shared" si="1561"/>
        <v>2</v>
      </c>
      <c r="AL1377" s="174">
        <f t="shared" ref="AL1377:AU1377" si="1590">M1377</f>
        <v>0</v>
      </c>
      <c r="AM1377" s="174">
        <f t="shared" si="1590"/>
        <v>0.2</v>
      </c>
      <c r="AN1377" s="174">
        <f t="shared" si="1590"/>
        <v>0.2</v>
      </c>
      <c r="AO1377" s="174">
        <f t="shared" si="1590"/>
        <v>0.1</v>
      </c>
      <c r="AP1377" s="174">
        <f t="shared" si="1590"/>
        <v>0</v>
      </c>
      <c r="AQ1377" s="174">
        <f t="shared" si="1590"/>
        <v>0.35</v>
      </c>
      <c r="AR1377" s="174">
        <f t="shared" si="1590"/>
        <v>0.05</v>
      </c>
      <c r="AS1377" s="174">
        <f t="shared" si="1590"/>
        <v>0.1</v>
      </c>
      <c r="AT1377" s="174">
        <f t="shared" si="1590"/>
        <v>0</v>
      </c>
      <c r="AU1377" s="174">
        <f t="shared" si="1590"/>
        <v>0</v>
      </c>
      <c r="AV1377" s="175">
        <f t="shared" si="1563"/>
        <v>1</v>
      </c>
      <c r="AW1377" s="176" t="e">
        <f>#REF!/1000</f>
        <v>#REF!</v>
      </c>
      <c r="AX1377" s="176" t="e">
        <f>#REF!/1000</f>
        <v>#REF!</v>
      </c>
      <c r="AY1377" s="176" t="e">
        <f>#REF!/1000</f>
        <v>#REF!</v>
      </c>
      <c r="AZ1377" s="176" t="e">
        <f>#REF!/1000</f>
        <v>#REF!</v>
      </c>
      <c r="BA1377" s="176" t="e">
        <f>#REF!/1000</f>
        <v>#REF!</v>
      </c>
      <c r="BB1377" s="176" t="e">
        <f>#REF!/1000</f>
        <v>#REF!</v>
      </c>
      <c r="BC1377" s="176" t="e">
        <f>#REF!/1000</f>
        <v>#REF!</v>
      </c>
      <c r="BD1377" s="176" t="e">
        <f>#REF!/1000</f>
        <v>#REF!</v>
      </c>
      <c r="BE1377" s="177" t="e">
        <f>#REF!/1000</f>
        <v>#REF!</v>
      </c>
      <c r="BF1377" s="177" t="e">
        <f>#REF!/1000</f>
        <v>#REF!</v>
      </c>
      <c r="BG1377" s="178" t="e">
        <f t="shared" si="1564"/>
        <v>#REF!</v>
      </c>
    </row>
    <row r="1378" ht="16" customHeight="1" spans="1:59">
      <c r="A1378" s="22">
        <v>1372</v>
      </c>
      <c r="B1378" s="39" t="s">
        <v>7297</v>
      </c>
      <c r="C1378" s="68" t="s">
        <v>7298</v>
      </c>
      <c r="D1378" s="22">
        <v>131</v>
      </c>
      <c r="E1378" s="22">
        <v>2</v>
      </c>
      <c r="F1378" s="144">
        <v>83605</v>
      </c>
      <c r="G1378" s="144" t="s">
        <v>3688</v>
      </c>
      <c r="H1378" s="144" t="s">
        <v>3699</v>
      </c>
      <c r="I1378" s="144" t="s">
        <v>5317</v>
      </c>
      <c r="J1378" s="144" t="s">
        <v>5314</v>
      </c>
      <c r="K1378" s="144">
        <f t="shared" si="1554"/>
        <v>2</v>
      </c>
      <c r="L1378" s="157">
        <v>4</v>
      </c>
      <c r="M1378" s="171"/>
      <c r="N1378" s="171">
        <v>0.2</v>
      </c>
      <c r="O1378" s="171">
        <v>0.2</v>
      </c>
      <c r="P1378" s="171">
        <v>0.1</v>
      </c>
      <c r="Q1378" s="171"/>
      <c r="R1378" s="171">
        <v>0.35</v>
      </c>
      <c r="S1378" s="171">
        <v>0.05</v>
      </c>
      <c r="T1378" s="171">
        <v>0.1</v>
      </c>
      <c r="U1378" s="171"/>
      <c r="V1378" s="171"/>
      <c r="W1378" s="22">
        <v>2</v>
      </c>
      <c r="X1378" s="29">
        <v>4151.315</v>
      </c>
      <c r="Y1378" s="29">
        <v>8302.63</v>
      </c>
      <c r="Z1378" s="36">
        <v>2631.42</v>
      </c>
      <c r="AA1378" s="36">
        <f t="shared" si="1555"/>
        <v>2</v>
      </c>
      <c r="AB1378" s="29"/>
      <c r="AC1378" s="29" t="e">
        <f t="shared" si="1556"/>
        <v>#REF!</v>
      </c>
      <c r="AD1378" s="29" t="e">
        <f t="shared" si="1557"/>
        <v>#REF!</v>
      </c>
      <c r="AE1378" s="172" t="e">
        <f t="shared" si="1558"/>
        <v>#REF!</v>
      </c>
      <c r="AF1378" s="28"/>
      <c r="AG1378" s="24">
        <v>3</v>
      </c>
      <c r="AH1378" s="173">
        <f t="shared" si="1559"/>
        <v>1</v>
      </c>
      <c r="AI1378" s="173"/>
      <c r="AJ1378" s="173">
        <f t="shared" si="1560"/>
        <v>2</v>
      </c>
      <c r="AK1378" s="134">
        <f t="shared" si="1561"/>
        <v>2</v>
      </c>
      <c r="AL1378" s="174">
        <f t="shared" ref="AL1378:AU1378" si="1591">M1378</f>
        <v>0</v>
      </c>
      <c r="AM1378" s="174">
        <f t="shared" si="1591"/>
        <v>0.2</v>
      </c>
      <c r="AN1378" s="174">
        <f t="shared" si="1591"/>
        <v>0.2</v>
      </c>
      <c r="AO1378" s="174">
        <f t="shared" si="1591"/>
        <v>0.1</v>
      </c>
      <c r="AP1378" s="174">
        <f t="shared" si="1591"/>
        <v>0</v>
      </c>
      <c r="AQ1378" s="174">
        <f t="shared" si="1591"/>
        <v>0.35</v>
      </c>
      <c r="AR1378" s="174">
        <f t="shared" si="1591"/>
        <v>0.05</v>
      </c>
      <c r="AS1378" s="174">
        <f t="shared" si="1591"/>
        <v>0.1</v>
      </c>
      <c r="AT1378" s="174">
        <f t="shared" si="1591"/>
        <v>0</v>
      </c>
      <c r="AU1378" s="174">
        <f t="shared" si="1591"/>
        <v>0</v>
      </c>
      <c r="AV1378" s="175">
        <f t="shared" si="1563"/>
        <v>1</v>
      </c>
      <c r="AW1378" s="176" t="e">
        <f>#REF!/1000</f>
        <v>#REF!</v>
      </c>
      <c r="AX1378" s="176" t="e">
        <f>#REF!/1000</f>
        <v>#REF!</v>
      </c>
      <c r="AY1378" s="176" t="e">
        <f>#REF!/1000</f>
        <v>#REF!</v>
      </c>
      <c r="AZ1378" s="176" t="e">
        <f>#REF!/1000</f>
        <v>#REF!</v>
      </c>
      <c r="BA1378" s="176" t="e">
        <f>#REF!/1000</f>
        <v>#REF!</v>
      </c>
      <c r="BB1378" s="176" t="e">
        <f>#REF!/1000</f>
        <v>#REF!</v>
      </c>
      <c r="BC1378" s="176" t="e">
        <f>#REF!/1000</f>
        <v>#REF!</v>
      </c>
      <c r="BD1378" s="176" t="e">
        <f>#REF!/1000</f>
        <v>#REF!</v>
      </c>
      <c r="BE1378" s="177" t="e">
        <f>#REF!/1000</f>
        <v>#REF!</v>
      </c>
      <c r="BF1378" s="177" t="e">
        <f>#REF!/1000</f>
        <v>#REF!</v>
      </c>
      <c r="BG1378" s="178" t="e">
        <f t="shared" si="1564"/>
        <v>#REF!</v>
      </c>
    </row>
    <row r="1379" ht="16" customHeight="1" spans="1:59">
      <c r="A1379" s="22">
        <v>1373</v>
      </c>
      <c r="B1379" s="39" t="s">
        <v>7299</v>
      </c>
      <c r="C1379" s="68" t="s">
        <v>7300</v>
      </c>
      <c r="D1379" s="22">
        <v>143</v>
      </c>
      <c r="E1379" s="22">
        <v>5</v>
      </c>
      <c r="F1379" s="144">
        <v>82799</v>
      </c>
      <c r="G1379" s="144" t="s">
        <v>3688</v>
      </c>
      <c r="H1379" s="144" t="s">
        <v>3699</v>
      </c>
      <c r="I1379" s="144" t="s">
        <v>5317</v>
      </c>
      <c r="J1379" s="144" t="s">
        <v>5314</v>
      </c>
      <c r="K1379" s="144">
        <f t="shared" si="1554"/>
        <v>3</v>
      </c>
      <c r="L1379" s="157">
        <v>15</v>
      </c>
      <c r="M1379" s="171"/>
      <c r="N1379" s="171">
        <v>0.18</v>
      </c>
      <c r="O1379" s="171">
        <v>0.6</v>
      </c>
      <c r="P1379" s="171"/>
      <c r="Q1379" s="171"/>
      <c r="R1379" s="171">
        <v>0.05</v>
      </c>
      <c r="S1379" s="171">
        <v>0.1</v>
      </c>
      <c r="T1379" s="171">
        <v>0.07</v>
      </c>
      <c r="U1379" s="171"/>
      <c r="V1379" s="171"/>
      <c r="W1379" s="22">
        <v>5</v>
      </c>
      <c r="X1379" s="29">
        <v>3330.77</v>
      </c>
      <c r="Y1379" s="29">
        <v>16653.85</v>
      </c>
      <c r="Z1379" s="36">
        <v>4873</v>
      </c>
      <c r="AA1379" s="36">
        <f t="shared" si="1555"/>
        <v>5</v>
      </c>
      <c r="AB1379" s="29"/>
      <c r="AC1379" s="29" t="e">
        <f t="shared" si="1556"/>
        <v>#REF!</v>
      </c>
      <c r="AD1379" s="29" t="e">
        <f t="shared" si="1557"/>
        <v>#REF!</v>
      </c>
      <c r="AE1379" s="172" t="e">
        <f t="shared" si="1558"/>
        <v>#REF!</v>
      </c>
      <c r="AF1379" s="28"/>
      <c r="AG1379" s="24">
        <v>15</v>
      </c>
      <c r="AH1379" s="173">
        <f t="shared" si="1559"/>
        <v>1</v>
      </c>
      <c r="AI1379" s="173"/>
      <c r="AJ1379" s="173">
        <f t="shared" si="1560"/>
        <v>14</v>
      </c>
      <c r="AK1379" s="134">
        <f t="shared" si="1561"/>
        <v>3</v>
      </c>
      <c r="AL1379" s="174">
        <f t="shared" ref="AL1379:AU1379" si="1592">M1379</f>
        <v>0</v>
      </c>
      <c r="AM1379" s="174">
        <f t="shared" si="1592"/>
        <v>0.18</v>
      </c>
      <c r="AN1379" s="174">
        <f t="shared" si="1592"/>
        <v>0.6</v>
      </c>
      <c r="AO1379" s="174">
        <f t="shared" si="1592"/>
        <v>0</v>
      </c>
      <c r="AP1379" s="174">
        <f t="shared" si="1592"/>
        <v>0</v>
      </c>
      <c r="AQ1379" s="174">
        <f t="shared" si="1592"/>
        <v>0.05</v>
      </c>
      <c r="AR1379" s="174">
        <f t="shared" si="1592"/>
        <v>0.1</v>
      </c>
      <c r="AS1379" s="174">
        <f t="shared" si="1592"/>
        <v>0.07</v>
      </c>
      <c r="AT1379" s="174">
        <f t="shared" si="1592"/>
        <v>0</v>
      </c>
      <c r="AU1379" s="174">
        <f t="shared" si="1592"/>
        <v>0</v>
      </c>
      <c r="AV1379" s="175">
        <f t="shared" si="1563"/>
        <v>1</v>
      </c>
      <c r="AW1379" s="176" t="e">
        <f>#REF!/1000</f>
        <v>#REF!</v>
      </c>
      <c r="AX1379" s="176" t="e">
        <f>#REF!/1000</f>
        <v>#REF!</v>
      </c>
      <c r="AY1379" s="176" t="e">
        <f>#REF!/1000</f>
        <v>#REF!</v>
      </c>
      <c r="AZ1379" s="176" t="e">
        <f>#REF!/1000</f>
        <v>#REF!</v>
      </c>
      <c r="BA1379" s="176" t="e">
        <f>#REF!/1000</f>
        <v>#REF!</v>
      </c>
      <c r="BB1379" s="176" t="e">
        <f>#REF!/1000</f>
        <v>#REF!</v>
      </c>
      <c r="BC1379" s="176" t="e">
        <f>#REF!/1000</f>
        <v>#REF!</v>
      </c>
      <c r="BD1379" s="176" t="e">
        <f>#REF!/1000</f>
        <v>#REF!</v>
      </c>
      <c r="BE1379" s="177" t="e">
        <f>#REF!/1000</f>
        <v>#REF!</v>
      </c>
      <c r="BF1379" s="177" t="e">
        <f>#REF!/1000</f>
        <v>#REF!</v>
      </c>
      <c r="BG1379" s="178" t="e">
        <f t="shared" si="1564"/>
        <v>#REF!</v>
      </c>
    </row>
    <row r="1380" ht="16" customHeight="1" spans="1:59">
      <c r="A1380" s="22">
        <v>1374</v>
      </c>
      <c r="B1380" s="39" t="s">
        <v>7301</v>
      </c>
      <c r="C1380" s="68" t="s">
        <v>7302</v>
      </c>
      <c r="D1380" s="22">
        <v>156</v>
      </c>
      <c r="E1380" s="22">
        <v>4</v>
      </c>
      <c r="F1380" s="144">
        <v>83620</v>
      </c>
      <c r="G1380" s="144" t="s">
        <v>3688</v>
      </c>
      <c r="H1380" s="144" t="s">
        <v>3699</v>
      </c>
      <c r="I1380" s="144" t="s">
        <v>5317</v>
      </c>
      <c r="J1380" s="144" t="s">
        <v>5314</v>
      </c>
      <c r="K1380" s="144">
        <f t="shared" si="1554"/>
        <v>1.5</v>
      </c>
      <c r="L1380" s="157">
        <v>6</v>
      </c>
      <c r="M1380" s="171"/>
      <c r="N1380" s="171">
        <v>0.2</v>
      </c>
      <c r="O1380" s="171">
        <v>0.2</v>
      </c>
      <c r="P1380" s="171">
        <v>0.1</v>
      </c>
      <c r="Q1380" s="171"/>
      <c r="R1380" s="171">
        <v>0.35</v>
      </c>
      <c r="S1380" s="171">
        <v>0.05</v>
      </c>
      <c r="T1380" s="171">
        <v>0.1</v>
      </c>
      <c r="U1380" s="171"/>
      <c r="V1380" s="171"/>
      <c r="W1380" s="22">
        <v>4</v>
      </c>
      <c r="X1380" s="29">
        <v>3019.28</v>
      </c>
      <c r="Y1380" s="29">
        <v>12077.12</v>
      </c>
      <c r="Z1380" s="36">
        <v>3547.56</v>
      </c>
      <c r="AA1380" s="36">
        <f t="shared" si="1555"/>
        <v>4</v>
      </c>
      <c r="AB1380" s="29"/>
      <c r="AC1380" s="29" t="e">
        <f t="shared" si="1556"/>
        <v>#REF!</v>
      </c>
      <c r="AD1380" s="29" t="e">
        <f t="shared" si="1557"/>
        <v>#REF!</v>
      </c>
      <c r="AE1380" s="172" t="e">
        <f t="shared" si="1558"/>
        <v>#REF!</v>
      </c>
      <c r="AF1380" s="28"/>
      <c r="AG1380" s="24">
        <v>3</v>
      </c>
      <c r="AH1380" s="173">
        <f t="shared" si="1559"/>
        <v>1</v>
      </c>
      <c r="AI1380" s="173"/>
      <c r="AJ1380" s="173">
        <f t="shared" si="1560"/>
        <v>2</v>
      </c>
      <c r="AK1380" s="134">
        <f t="shared" si="1561"/>
        <v>1.5</v>
      </c>
      <c r="AL1380" s="174">
        <f t="shared" ref="AL1380:AU1380" si="1593">M1380</f>
        <v>0</v>
      </c>
      <c r="AM1380" s="174">
        <f t="shared" si="1593"/>
        <v>0.2</v>
      </c>
      <c r="AN1380" s="174">
        <f t="shared" si="1593"/>
        <v>0.2</v>
      </c>
      <c r="AO1380" s="174">
        <f t="shared" si="1593"/>
        <v>0.1</v>
      </c>
      <c r="AP1380" s="174">
        <f t="shared" si="1593"/>
        <v>0</v>
      </c>
      <c r="AQ1380" s="174">
        <f t="shared" si="1593"/>
        <v>0.35</v>
      </c>
      <c r="AR1380" s="174">
        <f t="shared" si="1593"/>
        <v>0.05</v>
      </c>
      <c r="AS1380" s="174">
        <f t="shared" si="1593"/>
        <v>0.1</v>
      </c>
      <c r="AT1380" s="174">
        <f t="shared" si="1593"/>
        <v>0</v>
      </c>
      <c r="AU1380" s="174">
        <f t="shared" si="1593"/>
        <v>0</v>
      </c>
      <c r="AV1380" s="175">
        <f t="shared" si="1563"/>
        <v>1</v>
      </c>
      <c r="AW1380" s="176" t="e">
        <f>#REF!/1000</f>
        <v>#REF!</v>
      </c>
      <c r="AX1380" s="176" t="e">
        <f>#REF!/1000</f>
        <v>#REF!</v>
      </c>
      <c r="AY1380" s="176" t="e">
        <f>#REF!/1000</f>
        <v>#REF!</v>
      </c>
      <c r="AZ1380" s="176" t="e">
        <f>#REF!/1000</f>
        <v>#REF!</v>
      </c>
      <c r="BA1380" s="176" t="e">
        <f>#REF!/1000</f>
        <v>#REF!</v>
      </c>
      <c r="BB1380" s="176" t="e">
        <f>#REF!/1000</f>
        <v>#REF!</v>
      </c>
      <c r="BC1380" s="176" t="e">
        <f>#REF!/1000</f>
        <v>#REF!</v>
      </c>
      <c r="BD1380" s="176" t="e">
        <f>#REF!/1000</f>
        <v>#REF!</v>
      </c>
      <c r="BE1380" s="177" t="e">
        <f>#REF!/1000</f>
        <v>#REF!</v>
      </c>
      <c r="BF1380" s="177" t="e">
        <f>#REF!/1000</f>
        <v>#REF!</v>
      </c>
      <c r="BG1380" s="178" t="e">
        <f t="shared" si="1564"/>
        <v>#REF!</v>
      </c>
    </row>
    <row r="1381" ht="16" customHeight="1" spans="1:59">
      <c r="A1381" s="22">
        <v>1375</v>
      </c>
      <c r="B1381" s="39" t="s">
        <v>7303</v>
      </c>
      <c r="C1381" s="68" t="s">
        <v>7304</v>
      </c>
      <c r="D1381" s="22">
        <v>156</v>
      </c>
      <c r="E1381" s="22">
        <v>2</v>
      </c>
      <c r="F1381" s="144">
        <v>83621</v>
      </c>
      <c r="G1381" s="144" t="s">
        <v>3688</v>
      </c>
      <c r="H1381" s="144" t="s">
        <v>3699</v>
      </c>
      <c r="I1381" s="144" t="s">
        <v>5317</v>
      </c>
      <c r="J1381" s="144" t="s">
        <v>5314</v>
      </c>
      <c r="K1381" s="144">
        <f t="shared" si="1554"/>
        <v>1.5</v>
      </c>
      <c r="L1381" s="157">
        <v>3</v>
      </c>
      <c r="M1381" s="171"/>
      <c r="N1381" s="171">
        <v>0.2</v>
      </c>
      <c r="O1381" s="171">
        <v>0.2</v>
      </c>
      <c r="P1381" s="171">
        <v>0.1</v>
      </c>
      <c r="Q1381" s="171"/>
      <c r="R1381" s="171">
        <v>0.35</v>
      </c>
      <c r="S1381" s="171">
        <v>0.05</v>
      </c>
      <c r="T1381" s="171">
        <v>0.1</v>
      </c>
      <c r="U1381" s="171"/>
      <c r="V1381" s="171"/>
      <c r="W1381" s="22">
        <v>2</v>
      </c>
      <c r="X1381" s="29">
        <v>3019.28</v>
      </c>
      <c r="Y1381" s="29">
        <v>6038.56</v>
      </c>
      <c r="Z1381" s="36">
        <v>1773.78</v>
      </c>
      <c r="AA1381" s="36">
        <f t="shared" si="1555"/>
        <v>2</v>
      </c>
      <c r="AB1381" s="29"/>
      <c r="AC1381" s="29" t="e">
        <f t="shared" si="1556"/>
        <v>#REF!</v>
      </c>
      <c r="AD1381" s="29" t="e">
        <f t="shared" si="1557"/>
        <v>#REF!</v>
      </c>
      <c r="AE1381" s="172" t="e">
        <f t="shared" si="1558"/>
        <v>#REF!</v>
      </c>
      <c r="AF1381" s="28"/>
      <c r="AG1381" s="24">
        <v>3</v>
      </c>
      <c r="AH1381" s="173">
        <f t="shared" si="1559"/>
        <v>1</v>
      </c>
      <c r="AI1381" s="173"/>
      <c r="AJ1381" s="173">
        <f t="shared" si="1560"/>
        <v>2</v>
      </c>
      <c r="AK1381" s="134">
        <f t="shared" si="1561"/>
        <v>1.5</v>
      </c>
      <c r="AL1381" s="174">
        <f t="shared" ref="AL1381:AU1381" si="1594">M1381</f>
        <v>0</v>
      </c>
      <c r="AM1381" s="174">
        <f t="shared" si="1594"/>
        <v>0.2</v>
      </c>
      <c r="AN1381" s="174">
        <f t="shared" si="1594"/>
        <v>0.2</v>
      </c>
      <c r="AO1381" s="174">
        <f t="shared" si="1594"/>
        <v>0.1</v>
      </c>
      <c r="AP1381" s="174">
        <f t="shared" si="1594"/>
        <v>0</v>
      </c>
      <c r="AQ1381" s="174">
        <f t="shared" si="1594"/>
        <v>0.35</v>
      </c>
      <c r="AR1381" s="174">
        <f t="shared" si="1594"/>
        <v>0.05</v>
      </c>
      <c r="AS1381" s="174">
        <f t="shared" si="1594"/>
        <v>0.1</v>
      </c>
      <c r="AT1381" s="174">
        <f t="shared" si="1594"/>
        <v>0</v>
      </c>
      <c r="AU1381" s="174">
        <f t="shared" si="1594"/>
        <v>0</v>
      </c>
      <c r="AV1381" s="175">
        <f t="shared" si="1563"/>
        <v>1</v>
      </c>
      <c r="AW1381" s="176" t="e">
        <f>#REF!/1000</f>
        <v>#REF!</v>
      </c>
      <c r="AX1381" s="176" t="e">
        <f>#REF!/1000</f>
        <v>#REF!</v>
      </c>
      <c r="AY1381" s="176" t="e">
        <f>#REF!/1000</f>
        <v>#REF!</v>
      </c>
      <c r="AZ1381" s="176" t="e">
        <f>#REF!/1000</f>
        <v>#REF!</v>
      </c>
      <c r="BA1381" s="176" t="e">
        <f>#REF!/1000</f>
        <v>#REF!</v>
      </c>
      <c r="BB1381" s="176" t="e">
        <f>#REF!/1000</f>
        <v>#REF!</v>
      </c>
      <c r="BC1381" s="176" t="e">
        <f>#REF!/1000</f>
        <v>#REF!</v>
      </c>
      <c r="BD1381" s="176" t="e">
        <f>#REF!/1000</f>
        <v>#REF!</v>
      </c>
      <c r="BE1381" s="177" t="e">
        <f>#REF!/1000</f>
        <v>#REF!</v>
      </c>
      <c r="BF1381" s="177" t="e">
        <f>#REF!/1000</f>
        <v>#REF!</v>
      </c>
      <c r="BG1381" s="178" t="e">
        <f t="shared" si="1564"/>
        <v>#REF!</v>
      </c>
    </row>
    <row r="1382" ht="16" customHeight="1" spans="1:59">
      <c r="A1382" s="22">
        <v>1376</v>
      </c>
      <c r="B1382" s="39" t="s">
        <v>7305</v>
      </c>
      <c r="C1382" s="68" t="s">
        <v>7306</v>
      </c>
      <c r="D1382" s="22">
        <v>156</v>
      </c>
      <c r="E1382" s="22">
        <v>2</v>
      </c>
      <c r="F1382" s="144">
        <v>83619</v>
      </c>
      <c r="G1382" s="144" t="s">
        <v>3688</v>
      </c>
      <c r="H1382" s="144" t="s">
        <v>3699</v>
      </c>
      <c r="I1382" s="144" t="s">
        <v>5317</v>
      </c>
      <c r="J1382" s="144" t="s">
        <v>5314</v>
      </c>
      <c r="K1382" s="144">
        <f t="shared" si="1554"/>
        <v>1.5</v>
      </c>
      <c r="L1382" s="157">
        <v>3</v>
      </c>
      <c r="M1382" s="171"/>
      <c r="N1382" s="171">
        <v>0.2</v>
      </c>
      <c r="O1382" s="171">
        <v>0.2</v>
      </c>
      <c r="P1382" s="171">
        <v>0.1</v>
      </c>
      <c r="Q1382" s="171"/>
      <c r="R1382" s="171">
        <v>0.35</v>
      </c>
      <c r="S1382" s="171">
        <v>0.05</v>
      </c>
      <c r="T1382" s="171">
        <v>0.1</v>
      </c>
      <c r="U1382" s="171"/>
      <c r="V1382" s="171"/>
      <c r="W1382" s="22">
        <v>2</v>
      </c>
      <c r="X1382" s="29">
        <v>3019.28</v>
      </c>
      <c r="Y1382" s="29">
        <v>6038.56</v>
      </c>
      <c r="Z1382" s="36">
        <v>1773.78</v>
      </c>
      <c r="AA1382" s="36">
        <f t="shared" si="1555"/>
        <v>2</v>
      </c>
      <c r="AB1382" s="29"/>
      <c r="AC1382" s="29" t="e">
        <f t="shared" si="1556"/>
        <v>#REF!</v>
      </c>
      <c r="AD1382" s="29" t="e">
        <f t="shared" si="1557"/>
        <v>#REF!</v>
      </c>
      <c r="AE1382" s="172" t="e">
        <f t="shared" si="1558"/>
        <v>#REF!</v>
      </c>
      <c r="AF1382" s="28"/>
      <c r="AG1382" s="24">
        <v>3</v>
      </c>
      <c r="AH1382" s="173">
        <f t="shared" si="1559"/>
        <v>1</v>
      </c>
      <c r="AI1382" s="173"/>
      <c r="AJ1382" s="173">
        <f t="shared" si="1560"/>
        <v>2</v>
      </c>
      <c r="AK1382" s="134">
        <f t="shared" si="1561"/>
        <v>1.5</v>
      </c>
      <c r="AL1382" s="174">
        <f t="shared" ref="AL1382:AU1382" si="1595">M1382</f>
        <v>0</v>
      </c>
      <c r="AM1382" s="174">
        <f t="shared" si="1595"/>
        <v>0.2</v>
      </c>
      <c r="AN1382" s="174">
        <f t="shared" si="1595"/>
        <v>0.2</v>
      </c>
      <c r="AO1382" s="174">
        <f t="shared" si="1595"/>
        <v>0.1</v>
      </c>
      <c r="AP1382" s="174">
        <f t="shared" si="1595"/>
        <v>0</v>
      </c>
      <c r="AQ1382" s="174">
        <f t="shared" si="1595"/>
        <v>0.35</v>
      </c>
      <c r="AR1382" s="174">
        <f t="shared" si="1595"/>
        <v>0.05</v>
      </c>
      <c r="AS1382" s="174">
        <f t="shared" si="1595"/>
        <v>0.1</v>
      </c>
      <c r="AT1382" s="174">
        <f t="shared" si="1595"/>
        <v>0</v>
      </c>
      <c r="AU1382" s="174">
        <f t="shared" si="1595"/>
        <v>0</v>
      </c>
      <c r="AV1382" s="175">
        <f t="shared" si="1563"/>
        <v>1</v>
      </c>
      <c r="AW1382" s="176" t="e">
        <f>#REF!/1000</f>
        <v>#REF!</v>
      </c>
      <c r="AX1382" s="176" t="e">
        <f>#REF!/1000</f>
        <v>#REF!</v>
      </c>
      <c r="AY1382" s="176" t="e">
        <f>#REF!/1000</f>
        <v>#REF!</v>
      </c>
      <c r="AZ1382" s="176" t="e">
        <f>#REF!/1000</f>
        <v>#REF!</v>
      </c>
      <c r="BA1382" s="176" t="e">
        <f>#REF!/1000</f>
        <v>#REF!</v>
      </c>
      <c r="BB1382" s="176" t="e">
        <f>#REF!/1000</f>
        <v>#REF!</v>
      </c>
      <c r="BC1382" s="176" t="e">
        <f>#REF!/1000</f>
        <v>#REF!</v>
      </c>
      <c r="BD1382" s="176" t="e">
        <f>#REF!/1000</f>
        <v>#REF!</v>
      </c>
      <c r="BE1382" s="177" t="e">
        <f>#REF!/1000</f>
        <v>#REF!</v>
      </c>
      <c r="BF1382" s="177" t="e">
        <f>#REF!/1000</f>
        <v>#REF!</v>
      </c>
      <c r="BG1382" s="178" t="e">
        <f t="shared" si="1564"/>
        <v>#REF!</v>
      </c>
    </row>
    <row r="1383" ht="16" customHeight="1" spans="1:59">
      <c r="A1383" s="22">
        <v>1377</v>
      </c>
      <c r="B1383" s="39" t="s">
        <v>7307</v>
      </c>
      <c r="C1383" s="68" t="s">
        <v>7308</v>
      </c>
      <c r="D1383" s="22">
        <v>192</v>
      </c>
      <c r="E1383" s="22">
        <v>1</v>
      </c>
      <c r="F1383" s="144">
        <v>83600</v>
      </c>
      <c r="G1383" s="144" t="s">
        <v>3688</v>
      </c>
      <c r="H1383" s="144" t="s">
        <v>3699</v>
      </c>
      <c r="I1383" s="144" t="s">
        <v>5317</v>
      </c>
      <c r="J1383" s="144" t="s">
        <v>5314</v>
      </c>
      <c r="K1383" s="144">
        <f t="shared" si="1554"/>
        <v>3</v>
      </c>
      <c r="L1383" s="157">
        <v>3</v>
      </c>
      <c r="M1383" s="171"/>
      <c r="N1383" s="171">
        <v>0.2</v>
      </c>
      <c r="O1383" s="171">
        <v>0.2</v>
      </c>
      <c r="P1383" s="171">
        <v>0.1</v>
      </c>
      <c r="Q1383" s="171"/>
      <c r="R1383" s="171">
        <v>0.35</v>
      </c>
      <c r="S1383" s="171">
        <v>0.05</v>
      </c>
      <c r="T1383" s="171">
        <v>0.1</v>
      </c>
      <c r="U1383" s="171"/>
      <c r="V1383" s="171"/>
      <c r="W1383" s="22">
        <v>1</v>
      </c>
      <c r="X1383" s="29">
        <v>2983.48</v>
      </c>
      <c r="Y1383" s="29">
        <v>2983.48</v>
      </c>
      <c r="Z1383" s="36">
        <v>877.14</v>
      </c>
      <c r="AA1383" s="36">
        <f t="shared" si="1555"/>
        <v>1</v>
      </c>
      <c r="AB1383" s="29"/>
      <c r="AC1383" s="29" t="e">
        <f t="shared" si="1556"/>
        <v>#REF!</v>
      </c>
      <c r="AD1383" s="29" t="e">
        <f t="shared" si="1557"/>
        <v>#REF!</v>
      </c>
      <c r="AE1383" s="172" t="e">
        <f t="shared" si="1558"/>
        <v>#REF!</v>
      </c>
      <c r="AF1383" s="28"/>
      <c r="AG1383" s="24">
        <v>3</v>
      </c>
      <c r="AH1383" s="173">
        <f t="shared" si="1559"/>
        <v>1</v>
      </c>
      <c r="AI1383" s="173"/>
      <c r="AJ1383" s="173">
        <f t="shared" si="1560"/>
        <v>2</v>
      </c>
      <c r="AK1383" s="134">
        <f t="shared" si="1561"/>
        <v>3</v>
      </c>
      <c r="AL1383" s="174">
        <f t="shared" ref="AL1383:AU1383" si="1596">M1383</f>
        <v>0</v>
      </c>
      <c r="AM1383" s="174">
        <f t="shared" si="1596"/>
        <v>0.2</v>
      </c>
      <c r="AN1383" s="174">
        <f t="shared" si="1596"/>
        <v>0.2</v>
      </c>
      <c r="AO1383" s="174">
        <f t="shared" si="1596"/>
        <v>0.1</v>
      </c>
      <c r="AP1383" s="174">
        <f t="shared" si="1596"/>
        <v>0</v>
      </c>
      <c r="AQ1383" s="174">
        <f t="shared" si="1596"/>
        <v>0.35</v>
      </c>
      <c r="AR1383" s="174">
        <f t="shared" si="1596"/>
        <v>0.05</v>
      </c>
      <c r="AS1383" s="174">
        <f t="shared" si="1596"/>
        <v>0.1</v>
      </c>
      <c r="AT1383" s="174">
        <f t="shared" si="1596"/>
        <v>0</v>
      </c>
      <c r="AU1383" s="174">
        <f t="shared" si="1596"/>
        <v>0</v>
      </c>
      <c r="AV1383" s="175">
        <f t="shared" si="1563"/>
        <v>1</v>
      </c>
      <c r="AW1383" s="176" t="e">
        <f>#REF!/1000</f>
        <v>#REF!</v>
      </c>
      <c r="AX1383" s="176" t="e">
        <f>#REF!/1000</f>
        <v>#REF!</v>
      </c>
      <c r="AY1383" s="176" t="e">
        <f>#REF!/1000</f>
        <v>#REF!</v>
      </c>
      <c r="AZ1383" s="176" t="e">
        <f>#REF!/1000</f>
        <v>#REF!</v>
      </c>
      <c r="BA1383" s="176" t="e">
        <f>#REF!/1000</f>
        <v>#REF!</v>
      </c>
      <c r="BB1383" s="176" t="e">
        <f>#REF!/1000</f>
        <v>#REF!</v>
      </c>
      <c r="BC1383" s="176" t="e">
        <f>#REF!/1000</f>
        <v>#REF!</v>
      </c>
      <c r="BD1383" s="176" t="e">
        <f>#REF!/1000</f>
        <v>#REF!</v>
      </c>
      <c r="BE1383" s="177" t="e">
        <f>#REF!/1000</f>
        <v>#REF!</v>
      </c>
      <c r="BF1383" s="177" t="e">
        <f>#REF!/1000</f>
        <v>#REF!</v>
      </c>
      <c r="BG1383" s="178" t="e">
        <f t="shared" si="1564"/>
        <v>#REF!</v>
      </c>
    </row>
    <row r="1384" ht="16" customHeight="1" spans="1:59">
      <c r="A1384" s="22">
        <v>1378</v>
      </c>
      <c r="B1384" s="39" t="s">
        <v>7309</v>
      </c>
      <c r="C1384" s="68" t="s">
        <v>7290</v>
      </c>
      <c r="D1384" s="22">
        <v>204</v>
      </c>
      <c r="E1384" s="22">
        <v>2</v>
      </c>
      <c r="F1384" s="144">
        <v>83554</v>
      </c>
      <c r="G1384" s="144" t="s">
        <v>3688</v>
      </c>
      <c r="H1384" s="144" t="s">
        <v>3699</v>
      </c>
      <c r="I1384" s="144" t="s">
        <v>5317</v>
      </c>
      <c r="J1384" s="144" t="s">
        <v>5314</v>
      </c>
      <c r="K1384" s="144">
        <f t="shared" si="1554"/>
        <v>25</v>
      </c>
      <c r="L1384" s="157">
        <v>50</v>
      </c>
      <c r="M1384" s="171">
        <v>0.1</v>
      </c>
      <c r="N1384" s="171">
        <v>0.05</v>
      </c>
      <c r="O1384" s="171">
        <v>0.5</v>
      </c>
      <c r="P1384" s="171"/>
      <c r="Q1384" s="171"/>
      <c r="R1384" s="171">
        <v>0.07</v>
      </c>
      <c r="S1384" s="171">
        <v>0.18</v>
      </c>
      <c r="T1384" s="171">
        <v>0.1</v>
      </c>
      <c r="U1384" s="171"/>
      <c r="V1384" s="171"/>
      <c r="W1384" s="22">
        <v>2</v>
      </c>
      <c r="X1384" s="29">
        <v>2844.555</v>
      </c>
      <c r="Y1384" s="29">
        <v>5689.11</v>
      </c>
      <c r="Z1384" s="36">
        <v>1656.82</v>
      </c>
      <c r="AA1384" s="36">
        <f t="shared" si="1555"/>
        <v>2</v>
      </c>
      <c r="AB1384" s="29"/>
      <c r="AC1384" s="29" t="e">
        <f t="shared" si="1556"/>
        <v>#REF!</v>
      </c>
      <c r="AD1384" s="29" t="e">
        <f t="shared" si="1557"/>
        <v>#REF!</v>
      </c>
      <c r="AE1384" s="172" t="e">
        <f t="shared" si="1558"/>
        <v>#REF!</v>
      </c>
      <c r="AF1384" s="28"/>
      <c r="AG1384" s="24">
        <v>25</v>
      </c>
      <c r="AH1384" s="173">
        <f t="shared" si="1559"/>
        <v>1</v>
      </c>
      <c r="AI1384" s="173"/>
      <c r="AJ1384" s="173">
        <f t="shared" si="1560"/>
        <v>24</v>
      </c>
      <c r="AK1384" s="134">
        <f t="shared" si="1561"/>
        <v>25</v>
      </c>
      <c r="AL1384" s="174">
        <f t="shared" ref="AL1384:AU1384" si="1597">M1384</f>
        <v>0.1</v>
      </c>
      <c r="AM1384" s="174">
        <f t="shared" si="1597"/>
        <v>0.05</v>
      </c>
      <c r="AN1384" s="174">
        <f t="shared" si="1597"/>
        <v>0.5</v>
      </c>
      <c r="AO1384" s="174">
        <f t="shared" si="1597"/>
        <v>0</v>
      </c>
      <c r="AP1384" s="174">
        <f t="shared" si="1597"/>
        <v>0</v>
      </c>
      <c r="AQ1384" s="174">
        <f t="shared" si="1597"/>
        <v>0.07</v>
      </c>
      <c r="AR1384" s="174">
        <f t="shared" si="1597"/>
        <v>0.18</v>
      </c>
      <c r="AS1384" s="174">
        <f t="shared" si="1597"/>
        <v>0.1</v>
      </c>
      <c r="AT1384" s="174">
        <f t="shared" si="1597"/>
        <v>0</v>
      </c>
      <c r="AU1384" s="174">
        <f t="shared" si="1597"/>
        <v>0</v>
      </c>
      <c r="AV1384" s="175">
        <f t="shared" si="1563"/>
        <v>1</v>
      </c>
      <c r="AW1384" s="176" t="e">
        <f>#REF!/1000</f>
        <v>#REF!</v>
      </c>
      <c r="AX1384" s="176" t="e">
        <f>#REF!/1000</f>
        <v>#REF!</v>
      </c>
      <c r="AY1384" s="176" t="e">
        <f>#REF!/1000</f>
        <v>#REF!</v>
      </c>
      <c r="AZ1384" s="176" t="e">
        <f>#REF!/1000</f>
        <v>#REF!</v>
      </c>
      <c r="BA1384" s="176" t="e">
        <f>#REF!/1000</f>
        <v>#REF!</v>
      </c>
      <c r="BB1384" s="176" t="e">
        <f>#REF!/1000</f>
        <v>#REF!</v>
      </c>
      <c r="BC1384" s="176" t="e">
        <f>#REF!/1000</f>
        <v>#REF!</v>
      </c>
      <c r="BD1384" s="176" t="e">
        <f>#REF!/1000</f>
        <v>#REF!</v>
      </c>
      <c r="BE1384" s="177" t="e">
        <f>#REF!/1000</f>
        <v>#REF!</v>
      </c>
      <c r="BF1384" s="177" t="e">
        <f>#REF!/1000</f>
        <v>#REF!</v>
      </c>
      <c r="BG1384" s="178" t="e">
        <f t="shared" si="1564"/>
        <v>#REF!</v>
      </c>
    </row>
    <row r="1385" ht="16" customHeight="1" spans="1:59">
      <c r="A1385" s="22">
        <v>1379</v>
      </c>
      <c r="B1385" s="39" t="s">
        <v>7310</v>
      </c>
      <c r="C1385" s="68" t="s">
        <v>7311</v>
      </c>
      <c r="D1385" s="22">
        <v>156</v>
      </c>
      <c r="E1385" s="22">
        <v>1</v>
      </c>
      <c r="F1385" s="144">
        <v>83597</v>
      </c>
      <c r="G1385" s="144" t="s">
        <v>3688</v>
      </c>
      <c r="H1385" s="144" t="s">
        <v>3699</v>
      </c>
      <c r="I1385" s="144" t="s">
        <v>5317</v>
      </c>
      <c r="J1385" s="144" t="s">
        <v>5314</v>
      </c>
      <c r="K1385" s="144">
        <f t="shared" si="1554"/>
        <v>25</v>
      </c>
      <c r="L1385" s="157">
        <v>25</v>
      </c>
      <c r="M1385" s="171">
        <v>0.1</v>
      </c>
      <c r="N1385" s="171">
        <v>0.05</v>
      </c>
      <c r="O1385" s="171">
        <v>0.5</v>
      </c>
      <c r="P1385" s="171"/>
      <c r="Q1385" s="171"/>
      <c r="R1385" s="171">
        <v>0.07</v>
      </c>
      <c r="S1385" s="171">
        <v>0.18</v>
      </c>
      <c r="T1385" s="171">
        <v>0.1</v>
      </c>
      <c r="U1385" s="171"/>
      <c r="V1385" s="171"/>
      <c r="W1385" s="22">
        <v>1</v>
      </c>
      <c r="X1385" s="29">
        <v>2699.05</v>
      </c>
      <c r="Y1385" s="29">
        <v>2699.05</v>
      </c>
      <c r="Z1385" s="36">
        <v>789.43</v>
      </c>
      <c r="AA1385" s="36">
        <f t="shared" si="1555"/>
        <v>1</v>
      </c>
      <c r="AB1385" s="29"/>
      <c r="AC1385" s="29" t="e">
        <f t="shared" si="1556"/>
        <v>#REF!</v>
      </c>
      <c r="AD1385" s="29" t="e">
        <f t="shared" si="1557"/>
        <v>#REF!</v>
      </c>
      <c r="AE1385" s="172" t="e">
        <f t="shared" si="1558"/>
        <v>#REF!</v>
      </c>
      <c r="AF1385" s="28"/>
      <c r="AG1385" s="24">
        <v>25</v>
      </c>
      <c r="AH1385" s="173">
        <f t="shared" si="1559"/>
        <v>1</v>
      </c>
      <c r="AI1385" s="173"/>
      <c r="AJ1385" s="173">
        <f t="shared" si="1560"/>
        <v>24</v>
      </c>
      <c r="AK1385" s="134">
        <f t="shared" si="1561"/>
        <v>25</v>
      </c>
      <c r="AL1385" s="174">
        <f t="shared" ref="AL1385:AU1385" si="1598">M1385</f>
        <v>0.1</v>
      </c>
      <c r="AM1385" s="174">
        <f t="shared" si="1598"/>
        <v>0.05</v>
      </c>
      <c r="AN1385" s="174">
        <f t="shared" si="1598"/>
        <v>0.5</v>
      </c>
      <c r="AO1385" s="174">
        <f t="shared" si="1598"/>
        <v>0</v>
      </c>
      <c r="AP1385" s="174">
        <f t="shared" si="1598"/>
        <v>0</v>
      </c>
      <c r="AQ1385" s="174">
        <f t="shared" si="1598"/>
        <v>0.07</v>
      </c>
      <c r="AR1385" s="174">
        <f t="shared" si="1598"/>
        <v>0.18</v>
      </c>
      <c r="AS1385" s="174">
        <f t="shared" si="1598"/>
        <v>0.1</v>
      </c>
      <c r="AT1385" s="174">
        <f t="shared" si="1598"/>
        <v>0</v>
      </c>
      <c r="AU1385" s="174">
        <f t="shared" si="1598"/>
        <v>0</v>
      </c>
      <c r="AV1385" s="175">
        <f t="shared" si="1563"/>
        <v>1</v>
      </c>
      <c r="AW1385" s="176" t="e">
        <f>#REF!/1000</f>
        <v>#REF!</v>
      </c>
      <c r="AX1385" s="176" t="e">
        <f>#REF!/1000</f>
        <v>#REF!</v>
      </c>
      <c r="AY1385" s="176" t="e">
        <f>#REF!/1000</f>
        <v>#REF!</v>
      </c>
      <c r="AZ1385" s="176" t="e">
        <f>#REF!/1000</f>
        <v>#REF!</v>
      </c>
      <c r="BA1385" s="176" t="e">
        <f>#REF!/1000</f>
        <v>#REF!</v>
      </c>
      <c r="BB1385" s="176" t="e">
        <f>#REF!/1000</f>
        <v>#REF!</v>
      </c>
      <c r="BC1385" s="176" t="e">
        <f>#REF!/1000</f>
        <v>#REF!</v>
      </c>
      <c r="BD1385" s="176" t="e">
        <f>#REF!/1000</f>
        <v>#REF!</v>
      </c>
      <c r="BE1385" s="177" t="e">
        <f>#REF!/1000</f>
        <v>#REF!</v>
      </c>
      <c r="BF1385" s="177" t="e">
        <f>#REF!/1000</f>
        <v>#REF!</v>
      </c>
      <c r="BG1385" s="178" t="e">
        <f t="shared" si="1564"/>
        <v>#REF!</v>
      </c>
    </row>
    <row r="1386" ht="16" customHeight="1" spans="1:59">
      <c r="A1386" s="22">
        <v>1380</v>
      </c>
      <c r="B1386" s="39" t="s">
        <v>7312</v>
      </c>
      <c r="C1386" s="68" t="s">
        <v>7313</v>
      </c>
      <c r="D1386" s="22">
        <v>204</v>
      </c>
      <c r="E1386" s="22">
        <v>2</v>
      </c>
      <c r="F1386" s="144">
        <v>83613</v>
      </c>
      <c r="G1386" s="144" t="s">
        <v>3688</v>
      </c>
      <c r="H1386" s="144" t="s">
        <v>3699</v>
      </c>
      <c r="I1386" s="144" t="s">
        <v>5317</v>
      </c>
      <c r="J1386" s="144" t="s">
        <v>5314</v>
      </c>
      <c r="K1386" s="144">
        <f t="shared" si="1554"/>
        <v>0.8</v>
      </c>
      <c r="L1386" s="157">
        <v>1.6</v>
      </c>
      <c r="M1386" s="171"/>
      <c r="N1386" s="171">
        <v>0.2</v>
      </c>
      <c r="O1386" s="171">
        <v>0.2</v>
      </c>
      <c r="P1386" s="171">
        <v>0.1</v>
      </c>
      <c r="Q1386" s="171"/>
      <c r="R1386" s="171">
        <v>0.35</v>
      </c>
      <c r="S1386" s="171">
        <v>0.05</v>
      </c>
      <c r="T1386" s="171">
        <v>0.1</v>
      </c>
      <c r="U1386" s="171"/>
      <c r="V1386" s="171"/>
      <c r="W1386" s="22">
        <v>2</v>
      </c>
      <c r="X1386" s="29">
        <v>2696.35</v>
      </c>
      <c r="Y1386" s="29">
        <v>5392.7</v>
      </c>
      <c r="Z1386" s="36">
        <v>1578.86</v>
      </c>
      <c r="AA1386" s="36">
        <f t="shared" si="1555"/>
        <v>2</v>
      </c>
      <c r="AB1386" s="29"/>
      <c r="AC1386" s="29" t="e">
        <f t="shared" si="1556"/>
        <v>#REF!</v>
      </c>
      <c r="AD1386" s="29" t="e">
        <f t="shared" si="1557"/>
        <v>#REF!</v>
      </c>
      <c r="AE1386" s="172" t="e">
        <f t="shared" si="1558"/>
        <v>#REF!</v>
      </c>
      <c r="AF1386" s="28"/>
      <c r="AG1386" s="24">
        <v>3</v>
      </c>
      <c r="AH1386" s="173">
        <f t="shared" si="1559"/>
        <v>1</v>
      </c>
      <c r="AI1386" s="173"/>
      <c r="AJ1386" s="173">
        <f t="shared" si="1560"/>
        <v>2</v>
      </c>
      <c r="AK1386" s="134">
        <f t="shared" si="1561"/>
        <v>0.8</v>
      </c>
      <c r="AL1386" s="174">
        <f t="shared" ref="AL1386:AU1386" si="1599">M1386</f>
        <v>0</v>
      </c>
      <c r="AM1386" s="174">
        <f t="shared" si="1599"/>
        <v>0.2</v>
      </c>
      <c r="AN1386" s="174">
        <f t="shared" si="1599"/>
        <v>0.2</v>
      </c>
      <c r="AO1386" s="174">
        <f t="shared" si="1599"/>
        <v>0.1</v>
      </c>
      <c r="AP1386" s="174">
        <f t="shared" si="1599"/>
        <v>0</v>
      </c>
      <c r="AQ1386" s="174">
        <f t="shared" si="1599"/>
        <v>0.35</v>
      </c>
      <c r="AR1386" s="174">
        <f t="shared" si="1599"/>
        <v>0.05</v>
      </c>
      <c r="AS1386" s="174">
        <f t="shared" si="1599"/>
        <v>0.1</v>
      </c>
      <c r="AT1386" s="174">
        <f t="shared" si="1599"/>
        <v>0</v>
      </c>
      <c r="AU1386" s="174">
        <f t="shared" si="1599"/>
        <v>0</v>
      </c>
      <c r="AV1386" s="175">
        <f t="shared" si="1563"/>
        <v>1</v>
      </c>
      <c r="AW1386" s="176" t="e">
        <f>#REF!/1000</f>
        <v>#REF!</v>
      </c>
      <c r="AX1386" s="176" t="e">
        <f>#REF!/1000</f>
        <v>#REF!</v>
      </c>
      <c r="AY1386" s="176" t="e">
        <f>#REF!/1000</f>
        <v>#REF!</v>
      </c>
      <c r="AZ1386" s="176" t="e">
        <f>#REF!/1000</f>
        <v>#REF!</v>
      </c>
      <c r="BA1386" s="176" t="e">
        <f>#REF!/1000</f>
        <v>#REF!</v>
      </c>
      <c r="BB1386" s="176" t="e">
        <f>#REF!/1000</f>
        <v>#REF!</v>
      </c>
      <c r="BC1386" s="176" t="e">
        <f>#REF!/1000</f>
        <v>#REF!</v>
      </c>
      <c r="BD1386" s="176" t="e">
        <f>#REF!/1000</f>
        <v>#REF!</v>
      </c>
      <c r="BE1386" s="177" t="e">
        <f>#REF!/1000</f>
        <v>#REF!</v>
      </c>
      <c r="BF1386" s="177" t="e">
        <f>#REF!/1000</f>
        <v>#REF!</v>
      </c>
      <c r="BG1386" s="178" t="e">
        <f t="shared" si="1564"/>
        <v>#REF!</v>
      </c>
    </row>
    <row r="1387" ht="16" customHeight="1" spans="1:59">
      <c r="A1387" s="22">
        <v>1381</v>
      </c>
      <c r="B1387" s="39" t="s">
        <v>7314</v>
      </c>
      <c r="C1387" s="68" t="s">
        <v>7315</v>
      </c>
      <c r="D1387" s="22">
        <v>204</v>
      </c>
      <c r="E1387" s="22">
        <v>1</v>
      </c>
      <c r="F1387" s="144">
        <v>83556</v>
      </c>
      <c r="G1387" s="144" t="s">
        <v>3688</v>
      </c>
      <c r="H1387" s="144" t="s">
        <v>3699</v>
      </c>
      <c r="I1387" s="144" t="s">
        <v>5317</v>
      </c>
      <c r="J1387" s="144" t="s">
        <v>5314</v>
      </c>
      <c r="K1387" s="144">
        <f t="shared" si="1554"/>
        <v>25</v>
      </c>
      <c r="L1387" s="157">
        <v>25</v>
      </c>
      <c r="M1387" s="171">
        <v>0.1</v>
      </c>
      <c r="N1387" s="171">
        <v>0.05</v>
      </c>
      <c r="O1387" s="171">
        <v>0.5</v>
      </c>
      <c r="P1387" s="171"/>
      <c r="Q1387" s="171"/>
      <c r="R1387" s="171">
        <v>0.07</v>
      </c>
      <c r="S1387" s="171">
        <v>0.18</v>
      </c>
      <c r="T1387" s="171">
        <v>0.1</v>
      </c>
      <c r="U1387" s="171"/>
      <c r="V1387" s="171"/>
      <c r="W1387" s="22">
        <v>1</v>
      </c>
      <c r="X1387" s="29">
        <v>2472.13</v>
      </c>
      <c r="Y1387" s="29">
        <v>2472.13</v>
      </c>
      <c r="Z1387" s="36">
        <v>721.21</v>
      </c>
      <c r="AA1387" s="36">
        <f t="shared" si="1555"/>
        <v>1</v>
      </c>
      <c r="AB1387" s="29"/>
      <c r="AC1387" s="29" t="e">
        <f t="shared" si="1556"/>
        <v>#REF!</v>
      </c>
      <c r="AD1387" s="29" t="e">
        <f t="shared" si="1557"/>
        <v>#REF!</v>
      </c>
      <c r="AE1387" s="172" t="e">
        <f t="shared" si="1558"/>
        <v>#REF!</v>
      </c>
      <c r="AF1387" s="28"/>
      <c r="AG1387" s="24">
        <v>25</v>
      </c>
      <c r="AH1387" s="173">
        <f t="shared" si="1559"/>
        <v>1</v>
      </c>
      <c r="AI1387" s="173"/>
      <c r="AJ1387" s="173">
        <f t="shared" si="1560"/>
        <v>24</v>
      </c>
      <c r="AK1387" s="134">
        <f t="shared" si="1561"/>
        <v>25</v>
      </c>
      <c r="AL1387" s="174">
        <f t="shared" ref="AL1387:AU1387" si="1600">M1387</f>
        <v>0.1</v>
      </c>
      <c r="AM1387" s="174">
        <f t="shared" si="1600"/>
        <v>0.05</v>
      </c>
      <c r="AN1387" s="174">
        <f t="shared" si="1600"/>
        <v>0.5</v>
      </c>
      <c r="AO1387" s="174">
        <f t="shared" si="1600"/>
        <v>0</v>
      </c>
      <c r="AP1387" s="174">
        <f t="shared" si="1600"/>
        <v>0</v>
      </c>
      <c r="AQ1387" s="174">
        <f t="shared" si="1600"/>
        <v>0.07</v>
      </c>
      <c r="AR1387" s="174">
        <f t="shared" si="1600"/>
        <v>0.18</v>
      </c>
      <c r="AS1387" s="174">
        <f t="shared" si="1600"/>
        <v>0.1</v>
      </c>
      <c r="AT1387" s="174">
        <f t="shared" si="1600"/>
        <v>0</v>
      </c>
      <c r="AU1387" s="174">
        <f t="shared" si="1600"/>
        <v>0</v>
      </c>
      <c r="AV1387" s="175">
        <f t="shared" si="1563"/>
        <v>1</v>
      </c>
      <c r="AW1387" s="176" t="e">
        <f>#REF!/1000</f>
        <v>#REF!</v>
      </c>
      <c r="AX1387" s="176" t="e">
        <f>#REF!/1000</f>
        <v>#REF!</v>
      </c>
      <c r="AY1387" s="176" t="e">
        <f>#REF!/1000</f>
        <v>#REF!</v>
      </c>
      <c r="AZ1387" s="176" t="e">
        <f>#REF!/1000</f>
        <v>#REF!</v>
      </c>
      <c r="BA1387" s="176" t="e">
        <f>#REF!/1000</f>
        <v>#REF!</v>
      </c>
      <c r="BB1387" s="176" t="e">
        <f>#REF!/1000</f>
        <v>#REF!</v>
      </c>
      <c r="BC1387" s="176" t="e">
        <f>#REF!/1000</f>
        <v>#REF!</v>
      </c>
      <c r="BD1387" s="176" t="e">
        <f>#REF!/1000</f>
        <v>#REF!</v>
      </c>
      <c r="BE1387" s="177" t="e">
        <f>#REF!/1000</f>
        <v>#REF!</v>
      </c>
      <c r="BF1387" s="177" t="e">
        <f>#REF!/1000</f>
        <v>#REF!</v>
      </c>
      <c r="BG1387" s="178" t="e">
        <f t="shared" si="1564"/>
        <v>#REF!</v>
      </c>
    </row>
    <row r="1388" ht="16" customHeight="1" spans="1:59">
      <c r="A1388" s="22">
        <v>1382</v>
      </c>
      <c r="B1388" s="39" t="s">
        <v>7316</v>
      </c>
      <c r="C1388" s="68" t="s">
        <v>7317</v>
      </c>
      <c r="D1388" s="22">
        <v>204</v>
      </c>
      <c r="E1388" s="22">
        <v>2</v>
      </c>
      <c r="F1388" s="144">
        <v>83624</v>
      </c>
      <c r="G1388" s="144" t="s">
        <v>3688</v>
      </c>
      <c r="H1388" s="144" t="s">
        <v>3699</v>
      </c>
      <c r="I1388" s="144" t="s">
        <v>5317</v>
      </c>
      <c r="J1388" s="144" t="s">
        <v>5314</v>
      </c>
      <c r="K1388" s="144">
        <f t="shared" si="1554"/>
        <v>12.5</v>
      </c>
      <c r="L1388" s="157">
        <v>25</v>
      </c>
      <c r="M1388" s="171">
        <v>0.1</v>
      </c>
      <c r="N1388" s="171">
        <v>0.05</v>
      </c>
      <c r="O1388" s="171">
        <v>0.5</v>
      </c>
      <c r="P1388" s="171"/>
      <c r="Q1388" s="171"/>
      <c r="R1388" s="171">
        <v>0.07</v>
      </c>
      <c r="S1388" s="171">
        <v>0.18</v>
      </c>
      <c r="T1388" s="171">
        <v>0.1</v>
      </c>
      <c r="U1388" s="171"/>
      <c r="V1388" s="171"/>
      <c r="W1388" s="22">
        <v>2</v>
      </c>
      <c r="X1388" s="29">
        <v>2467.16</v>
      </c>
      <c r="Y1388" s="29">
        <v>4934.32</v>
      </c>
      <c r="Z1388" s="36">
        <v>1442.42</v>
      </c>
      <c r="AA1388" s="36">
        <f t="shared" si="1555"/>
        <v>2</v>
      </c>
      <c r="AB1388" s="29"/>
      <c r="AC1388" s="29" t="e">
        <f t="shared" si="1556"/>
        <v>#REF!</v>
      </c>
      <c r="AD1388" s="29" t="e">
        <f t="shared" si="1557"/>
        <v>#REF!</v>
      </c>
      <c r="AE1388" s="172" t="e">
        <f t="shared" si="1558"/>
        <v>#REF!</v>
      </c>
      <c r="AF1388" s="28"/>
      <c r="AG1388" s="24">
        <v>25</v>
      </c>
      <c r="AH1388" s="173">
        <f t="shared" si="1559"/>
        <v>1</v>
      </c>
      <c r="AI1388" s="173"/>
      <c r="AJ1388" s="173">
        <f t="shared" si="1560"/>
        <v>24</v>
      </c>
      <c r="AK1388" s="134">
        <f t="shared" si="1561"/>
        <v>12.5</v>
      </c>
      <c r="AL1388" s="174">
        <f t="shared" ref="AL1388:AU1388" si="1601">M1388</f>
        <v>0.1</v>
      </c>
      <c r="AM1388" s="174">
        <f t="shared" si="1601"/>
        <v>0.05</v>
      </c>
      <c r="AN1388" s="174">
        <f t="shared" si="1601"/>
        <v>0.5</v>
      </c>
      <c r="AO1388" s="174">
        <f t="shared" si="1601"/>
        <v>0</v>
      </c>
      <c r="AP1388" s="174">
        <f t="shared" si="1601"/>
        <v>0</v>
      </c>
      <c r="AQ1388" s="174">
        <f t="shared" si="1601"/>
        <v>0.07</v>
      </c>
      <c r="AR1388" s="174">
        <f t="shared" si="1601"/>
        <v>0.18</v>
      </c>
      <c r="AS1388" s="174">
        <f t="shared" si="1601"/>
        <v>0.1</v>
      </c>
      <c r="AT1388" s="174">
        <f t="shared" si="1601"/>
        <v>0</v>
      </c>
      <c r="AU1388" s="174">
        <f t="shared" si="1601"/>
        <v>0</v>
      </c>
      <c r="AV1388" s="175">
        <f t="shared" si="1563"/>
        <v>1</v>
      </c>
      <c r="AW1388" s="176" t="e">
        <f>#REF!/1000</f>
        <v>#REF!</v>
      </c>
      <c r="AX1388" s="176" t="e">
        <f>#REF!/1000</f>
        <v>#REF!</v>
      </c>
      <c r="AY1388" s="176" t="e">
        <f>#REF!/1000</f>
        <v>#REF!</v>
      </c>
      <c r="AZ1388" s="176" t="e">
        <f>#REF!/1000</f>
        <v>#REF!</v>
      </c>
      <c r="BA1388" s="176" t="e">
        <f>#REF!/1000</f>
        <v>#REF!</v>
      </c>
      <c r="BB1388" s="176" t="e">
        <f>#REF!/1000</f>
        <v>#REF!</v>
      </c>
      <c r="BC1388" s="176" t="e">
        <f>#REF!/1000</f>
        <v>#REF!</v>
      </c>
      <c r="BD1388" s="176" t="e">
        <f>#REF!/1000</f>
        <v>#REF!</v>
      </c>
      <c r="BE1388" s="177" t="e">
        <f>#REF!/1000</f>
        <v>#REF!</v>
      </c>
      <c r="BF1388" s="177" t="e">
        <f>#REF!/1000</f>
        <v>#REF!</v>
      </c>
      <c r="BG1388" s="178" t="e">
        <f t="shared" si="1564"/>
        <v>#REF!</v>
      </c>
    </row>
    <row r="1389" ht="16" customHeight="1" spans="1:59">
      <c r="A1389" s="22">
        <v>1383</v>
      </c>
      <c r="B1389" s="39" t="s">
        <v>7318</v>
      </c>
      <c r="C1389" s="68" t="s">
        <v>7319</v>
      </c>
      <c r="D1389" s="22">
        <v>204</v>
      </c>
      <c r="E1389" s="22">
        <v>1</v>
      </c>
      <c r="F1389" s="144">
        <v>83611</v>
      </c>
      <c r="G1389" s="144" t="s">
        <v>3688</v>
      </c>
      <c r="H1389" s="144" t="s">
        <v>3699</v>
      </c>
      <c r="I1389" s="144" t="s">
        <v>5317</v>
      </c>
      <c r="J1389" s="144" t="s">
        <v>5314</v>
      </c>
      <c r="K1389" s="144">
        <f t="shared" si="1554"/>
        <v>25</v>
      </c>
      <c r="L1389" s="157">
        <v>25</v>
      </c>
      <c r="M1389" s="171">
        <v>0.1</v>
      </c>
      <c r="N1389" s="171">
        <v>0.05</v>
      </c>
      <c r="O1389" s="171">
        <v>0.5</v>
      </c>
      <c r="P1389" s="171"/>
      <c r="Q1389" s="171"/>
      <c r="R1389" s="171">
        <v>0.07</v>
      </c>
      <c r="S1389" s="171">
        <v>0.18</v>
      </c>
      <c r="T1389" s="171">
        <v>0.1</v>
      </c>
      <c r="U1389" s="171"/>
      <c r="V1389" s="171"/>
      <c r="W1389" s="22">
        <v>1</v>
      </c>
      <c r="X1389" s="29">
        <v>2012.08</v>
      </c>
      <c r="Y1389" s="29">
        <v>2012.08</v>
      </c>
      <c r="Z1389" s="36">
        <v>584.76</v>
      </c>
      <c r="AA1389" s="36">
        <f t="shared" si="1555"/>
        <v>1</v>
      </c>
      <c r="AB1389" s="29"/>
      <c r="AC1389" s="29" t="e">
        <f t="shared" si="1556"/>
        <v>#REF!</v>
      </c>
      <c r="AD1389" s="29" t="e">
        <f t="shared" si="1557"/>
        <v>#REF!</v>
      </c>
      <c r="AE1389" s="172" t="e">
        <f t="shared" si="1558"/>
        <v>#REF!</v>
      </c>
      <c r="AF1389" s="28"/>
      <c r="AG1389" s="24">
        <v>25</v>
      </c>
      <c r="AH1389" s="173">
        <f t="shared" si="1559"/>
        <v>1</v>
      </c>
      <c r="AI1389" s="173"/>
      <c r="AJ1389" s="173">
        <f t="shared" si="1560"/>
        <v>24</v>
      </c>
      <c r="AK1389" s="134">
        <f t="shared" si="1561"/>
        <v>25</v>
      </c>
      <c r="AL1389" s="174">
        <f t="shared" ref="AL1389:AU1389" si="1602">M1389</f>
        <v>0.1</v>
      </c>
      <c r="AM1389" s="174">
        <f t="shared" si="1602"/>
        <v>0.05</v>
      </c>
      <c r="AN1389" s="174">
        <f t="shared" si="1602"/>
        <v>0.5</v>
      </c>
      <c r="AO1389" s="174">
        <f t="shared" si="1602"/>
        <v>0</v>
      </c>
      <c r="AP1389" s="174">
        <f t="shared" si="1602"/>
        <v>0</v>
      </c>
      <c r="AQ1389" s="174">
        <f t="shared" si="1602"/>
        <v>0.07</v>
      </c>
      <c r="AR1389" s="174">
        <f t="shared" si="1602"/>
        <v>0.18</v>
      </c>
      <c r="AS1389" s="174">
        <f t="shared" si="1602"/>
        <v>0.1</v>
      </c>
      <c r="AT1389" s="174">
        <f t="shared" si="1602"/>
        <v>0</v>
      </c>
      <c r="AU1389" s="174">
        <f t="shared" si="1602"/>
        <v>0</v>
      </c>
      <c r="AV1389" s="175">
        <f t="shared" si="1563"/>
        <v>1</v>
      </c>
      <c r="AW1389" s="176" t="e">
        <f>#REF!/1000</f>
        <v>#REF!</v>
      </c>
      <c r="AX1389" s="176" t="e">
        <f>#REF!/1000</f>
        <v>#REF!</v>
      </c>
      <c r="AY1389" s="176" t="e">
        <f>#REF!/1000</f>
        <v>#REF!</v>
      </c>
      <c r="AZ1389" s="176" t="e">
        <f>#REF!/1000</f>
        <v>#REF!</v>
      </c>
      <c r="BA1389" s="176" t="e">
        <f>#REF!/1000</f>
        <v>#REF!</v>
      </c>
      <c r="BB1389" s="176" t="e">
        <f>#REF!/1000</f>
        <v>#REF!</v>
      </c>
      <c r="BC1389" s="176" t="e">
        <f>#REF!/1000</f>
        <v>#REF!</v>
      </c>
      <c r="BD1389" s="176" t="e">
        <f>#REF!/1000</f>
        <v>#REF!</v>
      </c>
      <c r="BE1389" s="177" t="e">
        <f>#REF!/1000</f>
        <v>#REF!</v>
      </c>
      <c r="BF1389" s="177" t="e">
        <f>#REF!/1000</f>
        <v>#REF!</v>
      </c>
      <c r="BG1389" s="178" t="e">
        <f t="shared" si="1564"/>
        <v>#REF!</v>
      </c>
    </row>
    <row r="1390" ht="16" customHeight="1" spans="1:59">
      <c r="A1390" s="22">
        <v>1384</v>
      </c>
      <c r="B1390" s="39" t="s">
        <v>7320</v>
      </c>
      <c r="C1390" s="68" t="s">
        <v>7321</v>
      </c>
      <c r="D1390" s="22">
        <v>141</v>
      </c>
      <c r="E1390" s="22">
        <v>5</v>
      </c>
      <c r="F1390" s="144">
        <v>83122</v>
      </c>
      <c r="G1390" s="144" t="s">
        <v>3688</v>
      </c>
      <c r="H1390" s="144" t="s">
        <v>3699</v>
      </c>
      <c r="I1390" s="144" t="s">
        <v>5317</v>
      </c>
      <c r="J1390" s="144" t="s">
        <v>5314</v>
      </c>
      <c r="K1390" s="144">
        <f t="shared" si="1554"/>
        <v>0.4</v>
      </c>
      <c r="L1390" s="157">
        <v>2</v>
      </c>
      <c r="M1390" s="171">
        <v>0.1</v>
      </c>
      <c r="N1390" s="171">
        <v>0.05</v>
      </c>
      <c r="O1390" s="171">
        <v>0.5</v>
      </c>
      <c r="P1390" s="171"/>
      <c r="Q1390" s="171"/>
      <c r="R1390" s="171">
        <v>0.07</v>
      </c>
      <c r="S1390" s="171">
        <v>0.18</v>
      </c>
      <c r="T1390" s="171">
        <v>0.1</v>
      </c>
      <c r="U1390" s="171"/>
      <c r="V1390" s="171"/>
      <c r="W1390" s="22">
        <v>5</v>
      </c>
      <c r="X1390" s="29">
        <v>1539.124</v>
      </c>
      <c r="Y1390" s="29">
        <v>7695.62</v>
      </c>
      <c r="Z1390" s="36">
        <v>2339.05</v>
      </c>
      <c r="AA1390" s="36">
        <f t="shared" si="1555"/>
        <v>5</v>
      </c>
      <c r="AB1390" s="29"/>
      <c r="AC1390" s="29" t="e">
        <f t="shared" si="1556"/>
        <v>#REF!</v>
      </c>
      <c r="AD1390" s="29" t="e">
        <f t="shared" si="1557"/>
        <v>#REF!</v>
      </c>
      <c r="AE1390" s="172" t="e">
        <f t="shared" si="1558"/>
        <v>#REF!</v>
      </c>
      <c r="AF1390" s="28"/>
      <c r="AG1390" s="24">
        <v>2</v>
      </c>
      <c r="AH1390" s="173">
        <f t="shared" si="1559"/>
        <v>1</v>
      </c>
      <c r="AI1390" s="173">
        <v>2</v>
      </c>
      <c r="AJ1390" s="173">
        <f t="shared" si="1560"/>
        <v>1</v>
      </c>
      <c r="AK1390" s="134">
        <f t="shared" si="1561"/>
        <v>0.4</v>
      </c>
      <c r="AL1390" s="174">
        <f t="shared" ref="AL1390:AU1390" si="1603">M1390</f>
        <v>0.1</v>
      </c>
      <c r="AM1390" s="174">
        <f t="shared" si="1603"/>
        <v>0.05</v>
      </c>
      <c r="AN1390" s="174">
        <f t="shared" si="1603"/>
        <v>0.5</v>
      </c>
      <c r="AO1390" s="174">
        <f t="shared" si="1603"/>
        <v>0</v>
      </c>
      <c r="AP1390" s="174">
        <f t="shared" si="1603"/>
        <v>0</v>
      </c>
      <c r="AQ1390" s="174">
        <f t="shared" si="1603"/>
        <v>0.07</v>
      </c>
      <c r="AR1390" s="174">
        <f t="shared" si="1603"/>
        <v>0.18</v>
      </c>
      <c r="AS1390" s="174">
        <f t="shared" si="1603"/>
        <v>0.1</v>
      </c>
      <c r="AT1390" s="174">
        <f t="shared" si="1603"/>
        <v>0</v>
      </c>
      <c r="AU1390" s="174">
        <f t="shared" si="1603"/>
        <v>0</v>
      </c>
      <c r="AV1390" s="175">
        <f t="shared" si="1563"/>
        <v>1</v>
      </c>
      <c r="AW1390" s="176" t="e">
        <f>#REF!/1000</f>
        <v>#REF!</v>
      </c>
      <c r="AX1390" s="176" t="e">
        <f>#REF!/1000</f>
        <v>#REF!</v>
      </c>
      <c r="AY1390" s="176" t="e">
        <f>#REF!/1000</f>
        <v>#REF!</v>
      </c>
      <c r="AZ1390" s="176" t="e">
        <f>#REF!/1000</f>
        <v>#REF!</v>
      </c>
      <c r="BA1390" s="176" t="e">
        <f>#REF!/1000</f>
        <v>#REF!</v>
      </c>
      <c r="BB1390" s="176" t="e">
        <f>#REF!/1000</f>
        <v>#REF!</v>
      </c>
      <c r="BC1390" s="176" t="e">
        <f>#REF!/1000</f>
        <v>#REF!</v>
      </c>
      <c r="BD1390" s="176" t="e">
        <f>#REF!/1000</f>
        <v>#REF!</v>
      </c>
      <c r="BE1390" s="177" t="e">
        <f>#REF!/1000</f>
        <v>#REF!</v>
      </c>
      <c r="BF1390" s="177" t="e">
        <f>#REF!/1000</f>
        <v>#REF!</v>
      </c>
      <c r="BG1390" s="178" t="e">
        <f t="shared" si="1564"/>
        <v>#REF!</v>
      </c>
    </row>
    <row r="1391" ht="16" customHeight="1" spans="1:59">
      <c r="A1391" s="22">
        <v>1385</v>
      </c>
      <c r="B1391" s="39" t="s">
        <v>7322</v>
      </c>
      <c r="C1391" s="68" t="s">
        <v>7323</v>
      </c>
      <c r="D1391" s="22">
        <v>192</v>
      </c>
      <c r="E1391" s="22">
        <v>1</v>
      </c>
      <c r="F1391" s="144">
        <v>83614</v>
      </c>
      <c r="G1391" s="144" t="s">
        <v>3688</v>
      </c>
      <c r="H1391" s="144" t="s">
        <v>3699</v>
      </c>
      <c r="I1391" s="144" t="s">
        <v>5317</v>
      </c>
      <c r="J1391" s="144" t="s">
        <v>5314</v>
      </c>
      <c r="K1391" s="144">
        <f t="shared" si="1554"/>
        <v>3</v>
      </c>
      <c r="L1391" s="157">
        <v>3</v>
      </c>
      <c r="M1391" s="171"/>
      <c r="N1391" s="171">
        <v>0.2</v>
      </c>
      <c r="O1391" s="171">
        <v>0.2</v>
      </c>
      <c r="P1391" s="171">
        <v>0.1</v>
      </c>
      <c r="Q1391" s="171"/>
      <c r="R1391" s="171">
        <v>0.35</v>
      </c>
      <c r="S1391" s="171">
        <v>0.05</v>
      </c>
      <c r="T1391" s="171">
        <v>0.1</v>
      </c>
      <c r="U1391" s="171"/>
      <c r="V1391" s="171"/>
      <c r="W1391" s="22">
        <v>1</v>
      </c>
      <c r="X1391" s="29">
        <v>1491.74</v>
      </c>
      <c r="Y1391" s="29">
        <v>1491.74</v>
      </c>
      <c r="Z1391" s="36">
        <v>458.06</v>
      </c>
      <c r="AA1391" s="36">
        <f t="shared" si="1555"/>
        <v>1</v>
      </c>
      <c r="AB1391" s="29"/>
      <c r="AC1391" s="29" t="e">
        <f t="shared" si="1556"/>
        <v>#REF!</v>
      </c>
      <c r="AD1391" s="29" t="e">
        <f t="shared" si="1557"/>
        <v>#REF!</v>
      </c>
      <c r="AE1391" s="172" t="e">
        <f t="shared" si="1558"/>
        <v>#REF!</v>
      </c>
      <c r="AF1391" s="28"/>
      <c r="AG1391" s="24">
        <v>3</v>
      </c>
      <c r="AH1391" s="173">
        <f t="shared" si="1559"/>
        <v>1</v>
      </c>
      <c r="AI1391" s="173"/>
      <c r="AJ1391" s="173">
        <f t="shared" si="1560"/>
        <v>2</v>
      </c>
      <c r="AK1391" s="134">
        <f t="shared" si="1561"/>
        <v>3</v>
      </c>
      <c r="AL1391" s="174">
        <f t="shared" ref="AL1391:AU1391" si="1604">M1391</f>
        <v>0</v>
      </c>
      <c r="AM1391" s="174">
        <f t="shared" si="1604"/>
        <v>0.2</v>
      </c>
      <c r="AN1391" s="174">
        <f t="shared" si="1604"/>
        <v>0.2</v>
      </c>
      <c r="AO1391" s="174">
        <f t="shared" si="1604"/>
        <v>0.1</v>
      </c>
      <c r="AP1391" s="174">
        <f t="shared" si="1604"/>
        <v>0</v>
      </c>
      <c r="AQ1391" s="174">
        <f t="shared" si="1604"/>
        <v>0.35</v>
      </c>
      <c r="AR1391" s="174">
        <f t="shared" si="1604"/>
        <v>0.05</v>
      </c>
      <c r="AS1391" s="174">
        <f t="shared" si="1604"/>
        <v>0.1</v>
      </c>
      <c r="AT1391" s="174">
        <f t="shared" si="1604"/>
        <v>0</v>
      </c>
      <c r="AU1391" s="174">
        <f t="shared" si="1604"/>
        <v>0</v>
      </c>
      <c r="AV1391" s="175">
        <f t="shared" si="1563"/>
        <v>1</v>
      </c>
      <c r="AW1391" s="176" t="e">
        <f>#REF!/1000</f>
        <v>#REF!</v>
      </c>
      <c r="AX1391" s="176" t="e">
        <f>#REF!/1000</f>
        <v>#REF!</v>
      </c>
      <c r="AY1391" s="176" t="e">
        <f>#REF!/1000</f>
        <v>#REF!</v>
      </c>
      <c r="AZ1391" s="176" t="e">
        <f>#REF!/1000</f>
        <v>#REF!</v>
      </c>
      <c r="BA1391" s="176" t="e">
        <f>#REF!/1000</f>
        <v>#REF!</v>
      </c>
      <c r="BB1391" s="176" t="e">
        <f>#REF!/1000</f>
        <v>#REF!</v>
      </c>
      <c r="BC1391" s="176" t="e">
        <f>#REF!/1000</f>
        <v>#REF!</v>
      </c>
      <c r="BD1391" s="176" t="e">
        <f>#REF!/1000</f>
        <v>#REF!</v>
      </c>
      <c r="BE1391" s="177" t="e">
        <f>#REF!/1000</f>
        <v>#REF!</v>
      </c>
      <c r="BF1391" s="177" t="e">
        <f>#REF!/1000</f>
        <v>#REF!</v>
      </c>
      <c r="BG1391" s="178" t="e">
        <f t="shared" si="1564"/>
        <v>#REF!</v>
      </c>
    </row>
    <row r="1392" ht="16" customHeight="1" spans="1:59">
      <c r="A1392" s="22">
        <v>1386</v>
      </c>
      <c r="B1392" s="39" t="s">
        <v>7324</v>
      </c>
      <c r="C1392" s="68" t="s">
        <v>7325</v>
      </c>
      <c r="D1392" s="22">
        <v>156</v>
      </c>
      <c r="E1392" s="22">
        <v>1</v>
      </c>
      <c r="F1392" s="144">
        <v>83602</v>
      </c>
      <c r="G1392" s="144" t="s">
        <v>3688</v>
      </c>
      <c r="H1392" s="144" t="s">
        <v>3699</v>
      </c>
      <c r="I1392" s="144" t="s">
        <v>5317</v>
      </c>
      <c r="J1392" s="144" t="s">
        <v>5314</v>
      </c>
      <c r="K1392" s="144">
        <f t="shared" si="1554"/>
        <v>3</v>
      </c>
      <c r="L1392" s="157">
        <v>3</v>
      </c>
      <c r="M1392" s="171"/>
      <c r="N1392" s="171">
        <v>0.2</v>
      </c>
      <c r="O1392" s="171">
        <v>0.2</v>
      </c>
      <c r="P1392" s="171">
        <v>0.1</v>
      </c>
      <c r="Q1392" s="171"/>
      <c r="R1392" s="171">
        <v>0.35</v>
      </c>
      <c r="S1392" s="171">
        <v>0.05</v>
      </c>
      <c r="T1392" s="171">
        <v>0.1</v>
      </c>
      <c r="U1392" s="171"/>
      <c r="V1392" s="171"/>
      <c r="W1392" s="22">
        <v>1</v>
      </c>
      <c r="X1392" s="29">
        <v>1325.66</v>
      </c>
      <c r="Y1392" s="29">
        <v>1325.66</v>
      </c>
      <c r="Z1392" s="36">
        <v>409.33</v>
      </c>
      <c r="AA1392" s="36">
        <f t="shared" si="1555"/>
        <v>1</v>
      </c>
      <c r="AB1392" s="29"/>
      <c r="AC1392" s="29" t="e">
        <f t="shared" si="1556"/>
        <v>#REF!</v>
      </c>
      <c r="AD1392" s="29" t="e">
        <f t="shared" si="1557"/>
        <v>#REF!</v>
      </c>
      <c r="AE1392" s="172" t="e">
        <f t="shared" si="1558"/>
        <v>#REF!</v>
      </c>
      <c r="AF1392" s="28"/>
      <c r="AG1392" s="24">
        <v>3</v>
      </c>
      <c r="AH1392" s="173">
        <f t="shared" si="1559"/>
        <v>1</v>
      </c>
      <c r="AI1392" s="173"/>
      <c r="AJ1392" s="173">
        <f t="shared" si="1560"/>
        <v>2</v>
      </c>
      <c r="AK1392" s="134">
        <f t="shared" si="1561"/>
        <v>3</v>
      </c>
      <c r="AL1392" s="174">
        <f t="shared" ref="AL1392:AU1392" si="1605">M1392</f>
        <v>0</v>
      </c>
      <c r="AM1392" s="174">
        <f t="shared" si="1605"/>
        <v>0.2</v>
      </c>
      <c r="AN1392" s="174">
        <f t="shared" si="1605"/>
        <v>0.2</v>
      </c>
      <c r="AO1392" s="174">
        <f t="shared" si="1605"/>
        <v>0.1</v>
      </c>
      <c r="AP1392" s="174">
        <f t="shared" si="1605"/>
        <v>0</v>
      </c>
      <c r="AQ1392" s="174">
        <f t="shared" si="1605"/>
        <v>0.35</v>
      </c>
      <c r="AR1392" s="174">
        <f t="shared" si="1605"/>
        <v>0.05</v>
      </c>
      <c r="AS1392" s="174">
        <f t="shared" si="1605"/>
        <v>0.1</v>
      </c>
      <c r="AT1392" s="174">
        <f t="shared" si="1605"/>
        <v>0</v>
      </c>
      <c r="AU1392" s="174">
        <f t="shared" si="1605"/>
        <v>0</v>
      </c>
      <c r="AV1392" s="175">
        <f t="shared" si="1563"/>
        <v>1</v>
      </c>
      <c r="AW1392" s="176" t="e">
        <f>#REF!/1000</f>
        <v>#REF!</v>
      </c>
      <c r="AX1392" s="176" t="e">
        <f>#REF!/1000</f>
        <v>#REF!</v>
      </c>
      <c r="AY1392" s="176" t="e">
        <f>#REF!/1000</f>
        <v>#REF!</v>
      </c>
      <c r="AZ1392" s="176" t="e">
        <f>#REF!/1000</f>
        <v>#REF!</v>
      </c>
      <c r="BA1392" s="176" t="e">
        <f>#REF!/1000</f>
        <v>#REF!</v>
      </c>
      <c r="BB1392" s="176" t="e">
        <f>#REF!/1000</f>
        <v>#REF!</v>
      </c>
      <c r="BC1392" s="176" t="e">
        <f>#REF!/1000</f>
        <v>#REF!</v>
      </c>
      <c r="BD1392" s="176" t="e">
        <f>#REF!/1000</f>
        <v>#REF!</v>
      </c>
      <c r="BE1392" s="177" t="e">
        <f>#REF!/1000</f>
        <v>#REF!</v>
      </c>
      <c r="BF1392" s="177" t="e">
        <f>#REF!/1000</f>
        <v>#REF!</v>
      </c>
      <c r="BG1392" s="178" t="e">
        <f t="shared" si="1564"/>
        <v>#REF!</v>
      </c>
    </row>
    <row r="1393" ht="16" customHeight="1" spans="1:59">
      <c r="A1393" s="22">
        <v>1387</v>
      </c>
      <c r="B1393" s="39" t="s">
        <v>7326</v>
      </c>
      <c r="C1393" s="68" t="s">
        <v>7327</v>
      </c>
      <c r="D1393" s="22">
        <v>204</v>
      </c>
      <c r="E1393" s="22">
        <v>1</v>
      </c>
      <c r="F1393" s="144">
        <v>83585</v>
      </c>
      <c r="G1393" s="144" t="s">
        <v>3688</v>
      </c>
      <c r="H1393" s="144" t="s">
        <v>3699</v>
      </c>
      <c r="I1393" s="144" t="s">
        <v>5317</v>
      </c>
      <c r="J1393" s="144" t="s">
        <v>5314</v>
      </c>
      <c r="K1393" s="144">
        <f t="shared" si="1554"/>
        <v>25</v>
      </c>
      <c r="L1393" s="157">
        <v>25</v>
      </c>
      <c r="M1393" s="171">
        <v>0.1</v>
      </c>
      <c r="N1393" s="171">
        <v>0.05</v>
      </c>
      <c r="O1393" s="171">
        <v>0.5</v>
      </c>
      <c r="P1393" s="171"/>
      <c r="Q1393" s="171"/>
      <c r="R1393" s="171">
        <v>0.07</v>
      </c>
      <c r="S1393" s="171">
        <v>0.18</v>
      </c>
      <c r="T1393" s="171">
        <v>0.1</v>
      </c>
      <c r="U1393" s="171"/>
      <c r="V1393" s="171"/>
      <c r="W1393" s="22">
        <v>1</v>
      </c>
      <c r="X1393" s="29">
        <v>1060.97</v>
      </c>
      <c r="Y1393" s="29">
        <v>1060.97</v>
      </c>
      <c r="Z1393" s="36">
        <v>331.36</v>
      </c>
      <c r="AA1393" s="36">
        <f t="shared" si="1555"/>
        <v>1</v>
      </c>
      <c r="AB1393" s="29"/>
      <c r="AC1393" s="29" t="e">
        <f t="shared" si="1556"/>
        <v>#REF!</v>
      </c>
      <c r="AD1393" s="29" t="e">
        <f t="shared" si="1557"/>
        <v>#REF!</v>
      </c>
      <c r="AE1393" s="172" t="e">
        <f t="shared" si="1558"/>
        <v>#REF!</v>
      </c>
      <c r="AF1393" s="28"/>
      <c r="AG1393" s="24">
        <v>25</v>
      </c>
      <c r="AH1393" s="173">
        <f t="shared" si="1559"/>
        <v>1</v>
      </c>
      <c r="AI1393" s="173"/>
      <c r="AJ1393" s="173">
        <f t="shared" si="1560"/>
        <v>24</v>
      </c>
      <c r="AK1393" s="134">
        <f t="shared" si="1561"/>
        <v>25</v>
      </c>
      <c r="AL1393" s="174">
        <f t="shared" ref="AL1393:AU1393" si="1606">M1393</f>
        <v>0.1</v>
      </c>
      <c r="AM1393" s="174">
        <f t="shared" si="1606"/>
        <v>0.05</v>
      </c>
      <c r="AN1393" s="174">
        <f t="shared" si="1606"/>
        <v>0.5</v>
      </c>
      <c r="AO1393" s="174">
        <f t="shared" si="1606"/>
        <v>0</v>
      </c>
      <c r="AP1393" s="174">
        <f t="shared" si="1606"/>
        <v>0</v>
      </c>
      <c r="AQ1393" s="174">
        <f t="shared" si="1606"/>
        <v>0.07</v>
      </c>
      <c r="AR1393" s="174">
        <f t="shared" si="1606"/>
        <v>0.18</v>
      </c>
      <c r="AS1393" s="174">
        <f t="shared" si="1606"/>
        <v>0.1</v>
      </c>
      <c r="AT1393" s="174">
        <f t="shared" si="1606"/>
        <v>0</v>
      </c>
      <c r="AU1393" s="174">
        <f t="shared" si="1606"/>
        <v>0</v>
      </c>
      <c r="AV1393" s="175">
        <f t="shared" si="1563"/>
        <v>1</v>
      </c>
      <c r="AW1393" s="176" t="e">
        <f>#REF!/1000</f>
        <v>#REF!</v>
      </c>
      <c r="AX1393" s="176" t="e">
        <f>#REF!/1000</f>
        <v>#REF!</v>
      </c>
      <c r="AY1393" s="176" t="e">
        <f>#REF!/1000</f>
        <v>#REF!</v>
      </c>
      <c r="AZ1393" s="176" t="e">
        <f>#REF!/1000</f>
        <v>#REF!</v>
      </c>
      <c r="BA1393" s="176" t="e">
        <f>#REF!/1000</f>
        <v>#REF!</v>
      </c>
      <c r="BB1393" s="176" t="e">
        <f>#REF!/1000</f>
        <v>#REF!</v>
      </c>
      <c r="BC1393" s="176" t="e">
        <f>#REF!/1000</f>
        <v>#REF!</v>
      </c>
      <c r="BD1393" s="176" t="e">
        <f>#REF!/1000</f>
        <v>#REF!</v>
      </c>
      <c r="BE1393" s="177" t="e">
        <f>#REF!/1000</f>
        <v>#REF!</v>
      </c>
      <c r="BF1393" s="177" t="e">
        <f>#REF!/1000</f>
        <v>#REF!</v>
      </c>
      <c r="BG1393" s="178" t="e">
        <f t="shared" si="1564"/>
        <v>#REF!</v>
      </c>
    </row>
    <row r="1394" ht="16" customHeight="1" spans="1:59">
      <c r="A1394" s="22">
        <v>1388</v>
      </c>
      <c r="B1394" s="39" t="s">
        <v>7328</v>
      </c>
      <c r="C1394" s="68" t="s">
        <v>7329</v>
      </c>
      <c r="D1394" s="22">
        <v>156</v>
      </c>
      <c r="E1394" s="22">
        <v>3</v>
      </c>
      <c r="F1394" s="144">
        <v>83618</v>
      </c>
      <c r="G1394" s="144" t="s">
        <v>3688</v>
      </c>
      <c r="H1394" s="144" t="s">
        <v>3699</v>
      </c>
      <c r="I1394" s="144" t="s">
        <v>5317</v>
      </c>
      <c r="J1394" s="144" t="s">
        <v>5314</v>
      </c>
      <c r="K1394" s="144">
        <f t="shared" si="1554"/>
        <v>3</v>
      </c>
      <c r="L1394" s="157">
        <v>9</v>
      </c>
      <c r="M1394" s="171"/>
      <c r="N1394" s="171">
        <v>0.2</v>
      </c>
      <c r="O1394" s="171">
        <v>0.2</v>
      </c>
      <c r="P1394" s="171">
        <v>0.1</v>
      </c>
      <c r="Q1394" s="171"/>
      <c r="R1394" s="171">
        <v>0.35</v>
      </c>
      <c r="S1394" s="171">
        <v>0.05</v>
      </c>
      <c r="T1394" s="171">
        <v>0.1</v>
      </c>
      <c r="U1394" s="171"/>
      <c r="V1394" s="171"/>
      <c r="W1394" s="22">
        <v>3</v>
      </c>
      <c r="X1394" s="29">
        <v>897.033333333333</v>
      </c>
      <c r="Y1394" s="29">
        <v>2691.1</v>
      </c>
      <c r="Z1394" s="36">
        <v>789.42</v>
      </c>
      <c r="AA1394" s="36">
        <f t="shared" si="1555"/>
        <v>3</v>
      </c>
      <c r="AB1394" s="29"/>
      <c r="AC1394" s="29" t="e">
        <f t="shared" si="1556"/>
        <v>#REF!</v>
      </c>
      <c r="AD1394" s="29" t="e">
        <f t="shared" si="1557"/>
        <v>#REF!</v>
      </c>
      <c r="AE1394" s="172" t="e">
        <f t="shared" si="1558"/>
        <v>#REF!</v>
      </c>
      <c r="AF1394" s="28"/>
      <c r="AG1394" s="24">
        <v>3</v>
      </c>
      <c r="AH1394" s="173">
        <f t="shared" si="1559"/>
        <v>1</v>
      </c>
      <c r="AI1394" s="173"/>
      <c r="AJ1394" s="173">
        <f t="shared" si="1560"/>
        <v>2</v>
      </c>
      <c r="AK1394" s="134">
        <f t="shared" si="1561"/>
        <v>3</v>
      </c>
      <c r="AL1394" s="174">
        <f t="shared" ref="AL1394:AU1394" si="1607">M1394</f>
        <v>0</v>
      </c>
      <c r="AM1394" s="174">
        <f t="shared" si="1607"/>
        <v>0.2</v>
      </c>
      <c r="AN1394" s="174">
        <f t="shared" si="1607"/>
        <v>0.2</v>
      </c>
      <c r="AO1394" s="174">
        <f t="shared" si="1607"/>
        <v>0.1</v>
      </c>
      <c r="AP1394" s="174">
        <f t="shared" si="1607"/>
        <v>0</v>
      </c>
      <c r="AQ1394" s="174">
        <f t="shared" si="1607"/>
        <v>0.35</v>
      </c>
      <c r="AR1394" s="174">
        <f t="shared" si="1607"/>
        <v>0.05</v>
      </c>
      <c r="AS1394" s="174">
        <f t="shared" si="1607"/>
        <v>0.1</v>
      </c>
      <c r="AT1394" s="174">
        <f t="shared" si="1607"/>
        <v>0</v>
      </c>
      <c r="AU1394" s="174">
        <f t="shared" si="1607"/>
        <v>0</v>
      </c>
      <c r="AV1394" s="175">
        <f t="shared" si="1563"/>
        <v>1</v>
      </c>
      <c r="AW1394" s="176" t="e">
        <f>#REF!/1000</f>
        <v>#REF!</v>
      </c>
      <c r="AX1394" s="176" t="e">
        <f>#REF!/1000</f>
        <v>#REF!</v>
      </c>
      <c r="AY1394" s="176" t="e">
        <f>#REF!/1000</f>
        <v>#REF!</v>
      </c>
      <c r="AZ1394" s="176" t="e">
        <f>#REF!/1000</f>
        <v>#REF!</v>
      </c>
      <c r="BA1394" s="176" t="e">
        <f>#REF!/1000</f>
        <v>#REF!</v>
      </c>
      <c r="BB1394" s="176" t="e">
        <f>#REF!/1000</f>
        <v>#REF!</v>
      </c>
      <c r="BC1394" s="176" t="e">
        <f>#REF!/1000</f>
        <v>#REF!</v>
      </c>
      <c r="BD1394" s="176" t="e">
        <f>#REF!/1000</f>
        <v>#REF!</v>
      </c>
      <c r="BE1394" s="177" t="e">
        <f>#REF!/1000</f>
        <v>#REF!</v>
      </c>
      <c r="BF1394" s="177" t="e">
        <f>#REF!/1000</f>
        <v>#REF!</v>
      </c>
      <c r="BG1394" s="178" t="e">
        <f t="shared" si="1564"/>
        <v>#REF!</v>
      </c>
    </row>
    <row r="1395" ht="16" customHeight="1" spans="1:59">
      <c r="A1395" s="22">
        <v>1389</v>
      </c>
      <c r="B1395" s="39" t="s">
        <v>7330</v>
      </c>
      <c r="C1395" s="68" t="s">
        <v>7331</v>
      </c>
      <c r="D1395" s="22">
        <v>156</v>
      </c>
      <c r="E1395" s="22">
        <v>1</v>
      </c>
      <c r="F1395" s="144">
        <v>83594</v>
      </c>
      <c r="G1395" s="144" t="s">
        <v>3688</v>
      </c>
      <c r="H1395" s="144" t="s">
        <v>3699</v>
      </c>
      <c r="I1395" s="144" t="s">
        <v>5317</v>
      </c>
      <c r="J1395" s="144" t="s">
        <v>5314</v>
      </c>
      <c r="K1395" s="144">
        <f t="shared" si="1554"/>
        <v>25</v>
      </c>
      <c r="L1395" s="157">
        <v>25</v>
      </c>
      <c r="M1395" s="171">
        <v>0.1</v>
      </c>
      <c r="N1395" s="171">
        <v>0.05</v>
      </c>
      <c r="O1395" s="171">
        <v>0.5</v>
      </c>
      <c r="P1395" s="171"/>
      <c r="Q1395" s="171"/>
      <c r="R1395" s="171">
        <v>0.07</v>
      </c>
      <c r="S1395" s="171">
        <v>0.18</v>
      </c>
      <c r="T1395" s="171">
        <v>0.1</v>
      </c>
      <c r="U1395" s="171"/>
      <c r="V1395" s="171"/>
      <c r="W1395" s="22">
        <v>1</v>
      </c>
      <c r="X1395" s="29">
        <v>895.04</v>
      </c>
      <c r="Y1395" s="29">
        <v>895.04</v>
      </c>
      <c r="Z1395" s="36">
        <v>263.14</v>
      </c>
      <c r="AA1395" s="36">
        <f t="shared" si="1555"/>
        <v>1</v>
      </c>
      <c r="AB1395" s="29"/>
      <c r="AC1395" s="29" t="e">
        <f t="shared" si="1556"/>
        <v>#REF!</v>
      </c>
      <c r="AD1395" s="29" t="e">
        <f t="shared" si="1557"/>
        <v>#REF!</v>
      </c>
      <c r="AE1395" s="172" t="e">
        <f t="shared" si="1558"/>
        <v>#REF!</v>
      </c>
      <c r="AF1395" s="28"/>
      <c r="AG1395" s="24">
        <v>25</v>
      </c>
      <c r="AH1395" s="173">
        <f t="shared" si="1559"/>
        <v>1</v>
      </c>
      <c r="AI1395" s="173"/>
      <c r="AJ1395" s="173">
        <f t="shared" si="1560"/>
        <v>24</v>
      </c>
      <c r="AK1395" s="134">
        <f t="shared" si="1561"/>
        <v>25</v>
      </c>
      <c r="AL1395" s="174">
        <f t="shared" ref="AL1395:AU1395" si="1608">M1395</f>
        <v>0.1</v>
      </c>
      <c r="AM1395" s="174">
        <f t="shared" si="1608"/>
        <v>0.05</v>
      </c>
      <c r="AN1395" s="174">
        <f t="shared" si="1608"/>
        <v>0.5</v>
      </c>
      <c r="AO1395" s="174">
        <f t="shared" si="1608"/>
        <v>0</v>
      </c>
      <c r="AP1395" s="174">
        <f t="shared" si="1608"/>
        <v>0</v>
      </c>
      <c r="AQ1395" s="174">
        <f t="shared" si="1608"/>
        <v>0.07</v>
      </c>
      <c r="AR1395" s="174">
        <f t="shared" si="1608"/>
        <v>0.18</v>
      </c>
      <c r="AS1395" s="174">
        <f t="shared" si="1608"/>
        <v>0.1</v>
      </c>
      <c r="AT1395" s="174">
        <f t="shared" si="1608"/>
        <v>0</v>
      </c>
      <c r="AU1395" s="174">
        <f t="shared" si="1608"/>
        <v>0</v>
      </c>
      <c r="AV1395" s="175">
        <f t="shared" si="1563"/>
        <v>1</v>
      </c>
      <c r="AW1395" s="176" t="e">
        <f>#REF!/1000</f>
        <v>#REF!</v>
      </c>
      <c r="AX1395" s="176" t="e">
        <f>#REF!/1000</f>
        <v>#REF!</v>
      </c>
      <c r="AY1395" s="176" t="e">
        <f>#REF!/1000</f>
        <v>#REF!</v>
      </c>
      <c r="AZ1395" s="176" t="e">
        <f>#REF!/1000</f>
        <v>#REF!</v>
      </c>
      <c r="BA1395" s="176" t="e">
        <f>#REF!/1000</f>
        <v>#REF!</v>
      </c>
      <c r="BB1395" s="176" t="e">
        <f>#REF!/1000</f>
        <v>#REF!</v>
      </c>
      <c r="BC1395" s="176" t="e">
        <f>#REF!/1000</f>
        <v>#REF!</v>
      </c>
      <c r="BD1395" s="176" t="e">
        <f>#REF!/1000</f>
        <v>#REF!</v>
      </c>
      <c r="BE1395" s="177" t="e">
        <f>#REF!/1000</f>
        <v>#REF!</v>
      </c>
      <c r="BF1395" s="177" t="e">
        <f>#REF!/1000</f>
        <v>#REF!</v>
      </c>
      <c r="BG1395" s="178" t="e">
        <f t="shared" si="1564"/>
        <v>#REF!</v>
      </c>
    </row>
    <row r="1396" ht="16" customHeight="1" spans="1:59">
      <c r="A1396" s="22">
        <v>1390</v>
      </c>
      <c r="B1396" s="39" t="s">
        <v>7332</v>
      </c>
      <c r="C1396" s="68" t="s">
        <v>7333</v>
      </c>
      <c r="D1396" s="22">
        <v>156</v>
      </c>
      <c r="E1396" s="22">
        <v>2</v>
      </c>
      <c r="F1396" s="144">
        <v>83601</v>
      </c>
      <c r="G1396" s="144" t="s">
        <v>3688</v>
      </c>
      <c r="H1396" s="144" t="s">
        <v>3699</v>
      </c>
      <c r="I1396" s="144" t="s">
        <v>5317</v>
      </c>
      <c r="J1396" s="144" t="s">
        <v>5314</v>
      </c>
      <c r="K1396" s="144">
        <f t="shared" si="1554"/>
        <v>3</v>
      </c>
      <c r="L1396" s="157">
        <v>6</v>
      </c>
      <c r="M1396" s="171"/>
      <c r="N1396" s="171">
        <v>0.2</v>
      </c>
      <c r="O1396" s="171">
        <v>0.2</v>
      </c>
      <c r="P1396" s="171">
        <v>0.1</v>
      </c>
      <c r="Q1396" s="171"/>
      <c r="R1396" s="171">
        <v>0.35</v>
      </c>
      <c r="S1396" s="171">
        <v>0.05</v>
      </c>
      <c r="T1396" s="171">
        <v>0.1</v>
      </c>
      <c r="U1396" s="171"/>
      <c r="V1396" s="171"/>
      <c r="W1396" s="22">
        <v>2</v>
      </c>
      <c r="X1396" s="29">
        <v>823.44</v>
      </c>
      <c r="Y1396" s="29">
        <v>1646.88</v>
      </c>
      <c r="Z1396" s="36">
        <v>487.3</v>
      </c>
      <c r="AA1396" s="36">
        <f t="shared" si="1555"/>
        <v>2</v>
      </c>
      <c r="AB1396" s="29"/>
      <c r="AC1396" s="29" t="e">
        <f t="shared" si="1556"/>
        <v>#REF!</v>
      </c>
      <c r="AD1396" s="29" t="e">
        <f t="shared" si="1557"/>
        <v>#REF!</v>
      </c>
      <c r="AE1396" s="172" t="e">
        <f t="shared" si="1558"/>
        <v>#REF!</v>
      </c>
      <c r="AF1396" s="28"/>
      <c r="AG1396" s="24">
        <v>3</v>
      </c>
      <c r="AH1396" s="173">
        <f t="shared" si="1559"/>
        <v>1</v>
      </c>
      <c r="AI1396" s="173"/>
      <c r="AJ1396" s="173">
        <f t="shared" si="1560"/>
        <v>2</v>
      </c>
      <c r="AK1396" s="134">
        <f t="shared" si="1561"/>
        <v>3</v>
      </c>
      <c r="AL1396" s="174">
        <f t="shared" ref="AL1396:AU1396" si="1609">M1396</f>
        <v>0</v>
      </c>
      <c r="AM1396" s="174">
        <f t="shared" si="1609"/>
        <v>0.2</v>
      </c>
      <c r="AN1396" s="174">
        <f t="shared" si="1609"/>
        <v>0.2</v>
      </c>
      <c r="AO1396" s="174">
        <f t="shared" si="1609"/>
        <v>0.1</v>
      </c>
      <c r="AP1396" s="174">
        <f t="shared" si="1609"/>
        <v>0</v>
      </c>
      <c r="AQ1396" s="174">
        <f t="shared" si="1609"/>
        <v>0.35</v>
      </c>
      <c r="AR1396" s="174">
        <f t="shared" si="1609"/>
        <v>0.05</v>
      </c>
      <c r="AS1396" s="174">
        <f t="shared" si="1609"/>
        <v>0.1</v>
      </c>
      <c r="AT1396" s="174">
        <f t="shared" si="1609"/>
        <v>0</v>
      </c>
      <c r="AU1396" s="174">
        <f t="shared" si="1609"/>
        <v>0</v>
      </c>
      <c r="AV1396" s="175">
        <f t="shared" si="1563"/>
        <v>1</v>
      </c>
      <c r="AW1396" s="176" t="e">
        <f>#REF!/1000</f>
        <v>#REF!</v>
      </c>
      <c r="AX1396" s="176" t="e">
        <f>#REF!/1000</f>
        <v>#REF!</v>
      </c>
      <c r="AY1396" s="176" t="e">
        <f>#REF!/1000</f>
        <v>#REF!</v>
      </c>
      <c r="AZ1396" s="176" t="e">
        <f>#REF!/1000</f>
        <v>#REF!</v>
      </c>
      <c r="BA1396" s="176" t="e">
        <f>#REF!/1000</f>
        <v>#REF!</v>
      </c>
      <c r="BB1396" s="176" t="e">
        <f>#REF!/1000</f>
        <v>#REF!</v>
      </c>
      <c r="BC1396" s="176" t="e">
        <f>#REF!/1000</f>
        <v>#REF!</v>
      </c>
      <c r="BD1396" s="176" t="e">
        <f>#REF!/1000</f>
        <v>#REF!</v>
      </c>
      <c r="BE1396" s="177" t="e">
        <f>#REF!/1000</f>
        <v>#REF!</v>
      </c>
      <c r="BF1396" s="177" t="e">
        <f>#REF!/1000</f>
        <v>#REF!</v>
      </c>
      <c r="BG1396" s="178" t="e">
        <f t="shared" si="1564"/>
        <v>#REF!</v>
      </c>
    </row>
    <row r="1397" ht="16" customHeight="1" spans="1:59">
      <c r="A1397" s="22">
        <v>1391</v>
      </c>
      <c r="B1397" s="39" t="s">
        <v>7334</v>
      </c>
      <c r="C1397" s="68" t="s">
        <v>7335</v>
      </c>
      <c r="D1397" s="22">
        <v>204</v>
      </c>
      <c r="E1397" s="22">
        <v>1</v>
      </c>
      <c r="F1397" s="144">
        <v>83559</v>
      </c>
      <c r="G1397" s="144" t="s">
        <v>3688</v>
      </c>
      <c r="H1397" s="144" t="s">
        <v>3699</v>
      </c>
      <c r="I1397" s="144" t="s">
        <v>5317</v>
      </c>
      <c r="J1397" s="144" t="s">
        <v>5314</v>
      </c>
      <c r="K1397" s="144">
        <f t="shared" si="1554"/>
        <v>15</v>
      </c>
      <c r="L1397" s="157">
        <v>15</v>
      </c>
      <c r="M1397" s="171"/>
      <c r="N1397" s="171">
        <v>0.18</v>
      </c>
      <c r="O1397" s="171">
        <v>0.6</v>
      </c>
      <c r="P1397" s="171"/>
      <c r="Q1397" s="171"/>
      <c r="R1397" s="171">
        <v>0.05</v>
      </c>
      <c r="S1397" s="171">
        <v>0.1</v>
      </c>
      <c r="T1397" s="171">
        <v>0.07</v>
      </c>
      <c r="U1397" s="171"/>
      <c r="V1397" s="171"/>
      <c r="W1397" s="22">
        <v>1</v>
      </c>
      <c r="X1397" s="29">
        <v>821.16</v>
      </c>
      <c r="Y1397" s="29">
        <v>821.16</v>
      </c>
      <c r="Z1397" s="36">
        <v>243.65</v>
      </c>
      <c r="AA1397" s="36">
        <f t="shared" si="1555"/>
        <v>1</v>
      </c>
      <c r="AB1397" s="29"/>
      <c r="AC1397" s="29" t="e">
        <f t="shared" si="1556"/>
        <v>#REF!</v>
      </c>
      <c r="AD1397" s="29" t="e">
        <f t="shared" si="1557"/>
        <v>#REF!</v>
      </c>
      <c r="AE1397" s="172" t="e">
        <f t="shared" si="1558"/>
        <v>#REF!</v>
      </c>
      <c r="AF1397" s="28"/>
      <c r="AG1397" s="24">
        <v>15</v>
      </c>
      <c r="AH1397" s="173">
        <f t="shared" si="1559"/>
        <v>1</v>
      </c>
      <c r="AI1397" s="173"/>
      <c r="AJ1397" s="173">
        <f t="shared" si="1560"/>
        <v>14</v>
      </c>
      <c r="AK1397" s="134">
        <f t="shared" si="1561"/>
        <v>15</v>
      </c>
      <c r="AL1397" s="174">
        <f t="shared" ref="AL1397:AU1397" si="1610">M1397</f>
        <v>0</v>
      </c>
      <c r="AM1397" s="174">
        <f t="shared" si="1610"/>
        <v>0.18</v>
      </c>
      <c r="AN1397" s="174">
        <f t="shared" si="1610"/>
        <v>0.6</v>
      </c>
      <c r="AO1397" s="174">
        <f t="shared" si="1610"/>
        <v>0</v>
      </c>
      <c r="AP1397" s="174">
        <f t="shared" si="1610"/>
        <v>0</v>
      </c>
      <c r="AQ1397" s="174">
        <f t="shared" si="1610"/>
        <v>0.05</v>
      </c>
      <c r="AR1397" s="174">
        <f t="shared" si="1610"/>
        <v>0.1</v>
      </c>
      <c r="AS1397" s="174">
        <f t="shared" si="1610"/>
        <v>0.07</v>
      </c>
      <c r="AT1397" s="174">
        <f t="shared" si="1610"/>
        <v>0</v>
      </c>
      <c r="AU1397" s="174">
        <f t="shared" si="1610"/>
        <v>0</v>
      </c>
      <c r="AV1397" s="175">
        <f t="shared" si="1563"/>
        <v>1</v>
      </c>
      <c r="AW1397" s="176" t="e">
        <f>#REF!/1000</f>
        <v>#REF!</v>
      </c>
      <c r="AX1397" s="176" t="e">
        <f>#REF!/1000</f>
        <v>#REF!</v>
      </c>
      <c r="AY1397" s="176" t="e">
        <f>#REF!/1000</f>
        <v>#REF!</v>
      </c>
      <c r="AZ1397" s="176" t="e">
        <f>#REF!/1000</f>
        <v>#REF!</v>
      </c>
      <c r="BA1397" s="176" t="e">
        <f>#REF!/1000</f>
        <v>#REF!</v>
      </c>
      <c r="BB1397" s="176" t="e">
        <f>#REF!/1000</f>
        <v>#REF!</v>
      </c>
      <c r="BC1397" s="176" t="e">
        <f>#REF!/1000</f>
        <v>#REF!</v>
      </c>
      <c r="BD1397" s="176" t="e">
        <f>#REF!/1000</f>
        <v>#REF!</v>
      </c>
      <c r="BE1397" s="177" t="e">
        <f>#REF!/1000</f>
        <v>#REF!</v>
      </c>
      <c r="BF1397" s="177" t="e">
        <f>#REF!/1000</f>
        <v>#REF!</v>
      </c>
      <c r="BG1397" s="178" t="e">
        <f t="shared" si="1564"/>
        <v>#REF!</v>
      </c>
    </row>
    <row r="1398" ht="16" customHeight="1" spans="1:59">
      <c r="A1398" s="22">
        <v>1392</v>
      </c>
      <c r="B1398" s="39" t="s">
        <v>7336</v>
      </c>
      <c r="C1398" s="68" t="s">
        <v>7337</v>
      </c>
      <c r="D1398" s="22">
        <v>204</v>
      </c>
      <c r="E1398" s="22">
        <v>1</v>
      </c>
      <c r="F1398" s="144">
        <v>83557</v>
      </c>
      <c r="G1398" s="144" t="s">
        <v>3688</v>
      </c>
      <c r="H1398" s="144" t="s">
        <v>3699</v>
      </c>
      <c r="I1398" s="144" t="s">
        <v>5317</v>
      </c>
      <c r="J1398" s="144" t="s">
        <v>5314</v>
      </c>
      <c r="K1398" s="144">
        <f t="shared" si="1554"/>
        <v>25</v>
      </c>
      <c r="L1398" s="157">
        <v>25</v>
      </c>
      <c r="M1398" s="171">
        <v>0.1</v>
      </c>
      <c r="N1398" s="171">
        <v>0.05</v>
      </c>
      <c r="O1398" s="171">
        <v>0.5</v>
      </c>
      <c r="P1398" s="171"/>
      <c r="Q1398" s="171"/>
      <c r="R1398" s="171">
        <v>0.07</v>
      </c>
      <c r="S1398" s="171">
        <v>0.18</v>
      </c>
      <c r="T1398" s="171">
        <v>0.1</v>
      </c>
      <c r="U1398" s="171"/>
      <c r="V1398" s="171"/>
      <c r="W1398" s="22">
        <v>1</v>
      </c>
      <c r="X1398" s="29">
        <v>619.8</v>
      </c>
      <c r="Y1398" s="29">
        <v>619.8</v>
      </c>
      <c r="Z1398" s="36">
        <v>185.17</v>
      </c>
      <c r="AA1398" s="36">
        <f t="shared" si="1555"/>
        <v>1</v>
      </c>
      <c r="AB1398" s="29"/>
      <c r="AC1398" s="29" t="e">
        <f t="shared" si="1556"/>
        <v>#REF!</v>
      </c>
      <c r="AD1398" s="29" t="e">
        <f t="shared" si="1557"/>
        <v>#REF!</v>
      </c>
      <c r="AE1398" s="172" t="e">
        <f t="shared" si="1558"/>
        <v>#REF!</v>
      </c>
      <c r="AF1398" s="28"/>
      <c r="AG1398" s="24">
        <v>25</v>
      </c>
      <c r="AH1398" s="173">
        <f t="shared" si="1559"/>
        <v>1</v>
      </c>
      <c r="AI1398" s="173"/>
      <c r="AJ1398" s="173">
        <f t="shared" si="1560"/>
        <v>24</v>
      </c>
      <c r="AK1398" s="134">
        <f t="shared" si="1561"/>
        <v>25</v>
      </c>
      <c r="AL1398" s="174">
        <f t="shared" ref="AL1398:AU1398" si="1611">M1398</f>
        <v>0.1</v>
      </c>
      <c r="AM1398" s="174">
        <f t="shared" si="1611"/>
        <v>0.05</v>
      </c>
      <c r="AN1398" s="174">
        <f t="shared" si="1611"/>
        <v>0.5</v>
      </c>
      <c r="AO1398" s="174">
        <f t="shared" si="1611"/>
        <v>0</v>
      </c>
      <c r="AP1398" s="174">
        <f t="shared" si="1611"/>
        <v>0</v>
      </c>
      <c r="AQ1398" s="174">
        <f t="shared" si="1611"/>
        <v>0.07</v>
      </c>
      <c r="AR1398" s="174">
        <f t="shared" si="1611"/>
        <v>0.18</v>
      </c>
      <c r="AS1398" s="174">
        <f t="shared" si="1611"/>
        <v>0.1</v>
      </c>
      <c r="AT1398" s="174">
        <f t="shared" si="1611"/>
        <v>0</v>
      </c>
      <c r="AU1398" s="174">
        <f t="shared" si="1611"/>
        <v>0</v>
      </c>
      <c r="AV1398" s="175">
        <f t="shared" si="1563"/>
        <v>1</v>
      </c>
      <c r="AW1398" s="176" t="e">
        <f>#REF!/1000</f>
        <v>#REF!</v>
      </c>
      <c r="AX1398" s="176" t="e">
        <f>#REF!/1000</f>
        <v>#REF!</v>
      </c>
      <c r="AY1398" s="176" t="e">
        <f>#REF!/1000</f>
        <v>#REF!</v>
      </c>
      <c r="AZ1398" s="176" t="e">
        <f>#REF!/1000</f>
        <v>#REF!</v>
      </c>
      <c r="BA1398" s="176" t="e">
        <f>#REF!/1000</f>
        <v>#REF!</v>
      </c>
      <c r="BB1398" s="176" t="e">
        <f>#REF!/1000</f>
        <v>#REF!</v>
      </c>
      <c r="BC1398" s="176" t="e">
        <f>#REF!/1000</f>
        <v>#REF!</v>
      </c>
      <c r="BD1398" s="176" t="e">
        <f>#REF!/1000</f>
        <v>#REF!</v>
      </c>
      <c r="BE1398" s="177" t="e">
        <f>#REF!/1000</f>
        <v>#REF!</v>
      </c>
      <c r="BF1398" s="177" t="e">
        <f>#REF!/1000</f>
        <v>#REF!</v>
      </c>
      <c r="BG1398" s="178" t="e">
        <f t="shared" si="1564"/>
        <v>#REF!</v>
      </c>
    </row>
    <row r="1399" ht="16" customHeight="1" spans="1:59">
      <c r="A1399" s="22">
        <v>1393</v>
      </c>
      <c r="B1399" s="39" t="s">
        <v>7338</v>
      </c>
      <c r="C1399" s="68" t="s">
        <v>7339</v>
      </c>
      <c r="D1399" s="22">
        <v>204</v>
      </c>
      <c r="E1399" s="22">
        <v>1</v>
      </c>
      <c r="F1399" s="144">
        <v>83616</v>
      </c>
      <c r="G1399" s="144" t="s">
        <v>3688</v>
      </c>
      <c r="H1399" s="144" t="s">
        <v>3699</v>
      </c>
      <c r="I1399" s="144" t="s">
        <v>5317</v>
      </c>
      <c r="J1399" s="144" t="s">
        <v>5314</v>
      </c>
      <c r="K1399" s="144">
        <f t="shared" si="1554"/>
        <v>15</v>
      </c>
      <c r="L1399" s="157">
        <v>15</v>
      </c>
      <c r="M1399" s="171"/>
      <c r="N1399" s="171">
        <v>0.18</v>
      </c>
      <c r="O1399" s="171">
        <v>0.6</v>
      </c>
      <c r="P1399" s="171"/>
      <c r="Q1399" s="171"/>
      <c r="R1399" s="171">
        <v>0.05</v>
      </c>
      <c r="S1399" s="171">
        <v>0.1</v>
      </c>
      <c r="T1399" s="171">
        <v>0.07</v>
      </c>
      <c r="U1399" s="171"/>
      <c r="V1399" s="171"/>
      <c r="W1399" s="22">
        <v>1</v>
      </c>
      <c r="X1399" s="29">
        <v>617.19</v>
      </c>
      <c r="Y1399" s="29">
        <v>617.19</v>
      </c>
      <c r="Z1399" s="36">
        <v>185.17</v>
      </c>
      <c r="AA1399" s="36">
        <f t="shared" si="1555"/>
        <v>1</v>
      </c>
      <c r="AB1399" s="29"/>
      <c r="AC1399" s="29" t="e">
        <f t="shared" si="1556"/>
        <v>#REF!</v>
      </c>
      <c r="AD1399" s="29" t="e">
        <f t="shared" si="1557"/>
        <v>#REF!</v>
      </c>
      <c r="AE1399" s="172" t="e">
        <f t="shared" si="1558"/>
        <v>#REF!</v>
      </c>
      <c r="AF1399" s="28"/>
      <c r="AG1399" s="24">
        <v>15</v>
      </c>
      <c r="AH1399" s="173">
        <f t="shared" si="1559"/>
        <v>1</v>
      </c>
      <c r="AI1399" s="173"/>
      <c r="AJ1399" s="173">
        <f t="shared" si="1560"/>
        <v>14</v>
      </c>
      <c r="AK1399" s="134">
        <f t="shared" si="1561"/>
        <v>15</v>
      </c>
      <c r="AL1399" s="174">
        <f t="shared" ref="AL1399:AU1399" si="1612">M1399</f>
        <v>0</v>
      </c>
      <c r="AM1399" s="174">
        <f t="shared" si="1612"/>
        <v>0.18</v>
      </c>
      <c r="AN1399" s="174">
        <f t="shared" si="1612"/>
        <v>0.6</v>
      </c>
      <c r="AO1399" s="174">
        <f t="shared" si="1612"/>
        <v>0</v>
      </c>
      <c r="AP1399" s="174">
        <f t="shared" si="1612"/>
        <v>0</v>
      </c>
      <c r="AQ1399" s="174">
        <f t="shared" si="1612"/>
        <v>0.05</v>
      </c>
      <c r="AR1399" s="174">
        <f t="shared" si="1612"/>
        <v>0.1</v>
      </c>
      <c r="AS1399" s="174">
        <f t="shared" si="1612"/>
        <v>0.07</v>
      </c>
      <c r="AT1399" s="174">
        <f t="shared" si="1612"/>
        <v>0</v>
      </c>
      <c r="AU1399" s="174">
        <f t="shared" si="1612"/>
        <v>0</v>
      </c>
      <c r="AV1399" s="175">
        <f t="shared" si="1563"/>
        <v>1</v>
      </c>
      <c r="AW1399" s="176" t="e">
        <f>#REF!/1000</f>
        <v>#REF!</v>
      </c>
      <c r="AX1399" s="176" t="e">
        <f>#REF!/1000</f>
        <v>#REF!</v>
      </c>
      <c r="AY1399" s="176" t="e">
        <f>#REF!/1000</f>
        <v>#REF!</v>
      </c>
      <c r="AZ1399" s="176" t="e">
        <f>#REF!/1000</f>
        <v>#REF!</v>
      </c>
      <c r="BA1399" s="176" t="e">
        <f>#REF!/1000</f>
        <v>#REF!</v>
      </c>
      <c r="BB1399" s="176" t="e">
        <f>#REF!/1000</f>
        <v>#REF!</v>
      </c>
      <c r="BC1399" s="176" t="e">
        <f>#REF!/1000</f>
        <v>#REF!</v>
      </c>
      <c r="BD1399" s="176" t="e">
        <f>#REF!/1000</f>
        <v>#REF!</v>
      </c>
      <c r="BE1399" s="177" t="e">
        <f>#REF!/1000</f>
        <v>#REF!</v>
      </c>
      <c r="BF1399" s="177" t="e">
        <f>#REF!/1000</f>
        <v>#REF!</v>
      </c>
      <c r="BG1399" s="178" t="e">
        <f t="shared" si="1564"/>
        <v>#REF!</v>
      </c>
    </row>
    <row r="1400" ht="16" customHeight="1" spans="1:59">
      <c r="A1400" s="22">
        <v>1394</v>
      </c>
      <c r="B1400" s="39" t="s">
        <v>2358</v>
      </c>
      <c r="C1400" s="68" t="s">
        <v>2359</v>
      </c>
      <c r="D1400" s="22">
        <v>249</v>
      </c>
      <c r="E1400" s="22">
        <v>1</v>
      </c>
      <c r="F1400" s="144">
        <v>83571</v>
      </c>
      <c r="G1400" s="144" t="s">
        <v>3704</v>
      </c>
      <c r="H1400" s="144" t="s">
        <v>3704</v>
      </c>
      <c r="I1400" s="144" t="s">
        <v>5321</v>
      </c>
      <c r="J1400" s="144" t="s">
        <v>5314</v>
      </c>
      <c r="K1400" s="144">
        <f t="shared" si="1554"/>
        <v>15</v>
      </c>
      <c r="L1400" s="157">
        <v>15</v>
      </c>
      <c r="M1400" s="171"/>
      <c r="N1400" s="171">
        <v>0.18</v>
      </c>
      <c r="O1400" s="171">
        <v>0.6</v>
      </c>
      <c r="P1400" s="171"/>
      <c r="Q1400" s="171"/>
      <c r="R1400" s="171">
        <v>0.05</v>
      </c>
      <c r="S1400" s="171">
        <v>0.1</v>
      </c>
      <c r="T1400" s="171">
        <v>0.07</v>
      </c>
      <c r="U1400" s="171"/>
      <c r="V1400" s="171"/>
      <c r="W1400" s="22">
        <v>1</v>
      </c>
      <c r="X1400" s="29">
        <v>8346.43</v>
      </c>
      <c r="Y1400" s="29">
        <v>8346.43</v>
      </c>
      <c r="Z1400" s="36">
        <v>3411.11</v>
      </c>
      <c r="AA1400" s="36">
        <f t="shared" si="1555"/>
        <v>1</v>
      </c>
      <c r="AB1400" s="29"/>
      <c r="AC1400" s="29" t="e">
        <f t="shared" si="1556"/>
        <v>#REF!</v>
      </c>
      <c r="AD1400" s="29" t="e">
        <f t="shared" si="1557"/>
        <v>#REF!</v>
      </c>
      <c r="AE1400" s="172" t="e">
        <f t="shared" si="1558"/>
        <v>#REF!</v>
      </c>
      <c r="AF1400" s="28"/>
      <c r="AG1400" s="24">
        <v>15</v>
      </c>
      <c r="AH1400" s="173">
        <f t="shared" si="1559"/>
        <v>1</v>
      </c>
      <c r="AI1400" s="173"/>
      <c r="AJ1400" s="173">
        <f t="shared" si="1560"/>
        <v>14</v>
      </c>
      <c r="AK1400" s="134">
        <f t="shared" si="1561"/>
        <v>15</v>
      </c>
      <c r="AL1400" s="174">
        <f t="shared" ref="AL1400:AU1400" si="1613">M1400</f>
        <v>0</v>
      </c>
      <c r="AM1400" s="174">
        <f t="shared" si="1613"/>
        <v>0.18</v>
      </c>
      <c r="AN1400" s="174">
        <f t="shared" si="1613"/>
        <v>0.6</v>
      </c>
      <c r="AO1400" s="174">
        <f t="shared" si="1613"/>
        <v>0</v>
      </c>
      <c r="AP1400" s="174">
        <f t="shared" si="1613"/>
        <v>0</v>
      </c>
      <c r="AQ1400" s="174">
        <f t="shared" si="1613"/>
        <v>0.05</v>
      </c>
      <c r="AR1400" s="174">
        <f t="shared" si="1613"/>
        <v>0.1</v>
      </c>
      <c r="AS1400" s="174">
        <f t="shared" si="1613"/>
        <v>0.07</v>
      </c>
      <c r="AT1400" s="174">
        <f t="shared" si="1613"/>
        <v>0</v>
      </c>
      <c r="AU1400" s="174">
        <f t="shared" si="1613"/>
        <v>0</v>
      </c>
      <c r="AV1400" s="175">
        <f t="shared" si="1563"/>
        <v>1</v>
      </c>
      <c r="AW1400" s="176" t="e">
        <f>#REF!/1000</f>
        <v>#REF!</v>
      </c>
      <c r="AX1400" s="176" t="e">
        <f>#REF!/1000</f>
        <v>#REF!</v>
      </c>
      <c r="AY1400" s="176" t="e">
        <f>#REF!/1000</f>
        <v>#REF!</v>
      </c>
      <c r="AZ1400" s="176" t="e">
        <f>#REF!/1000</f>
        <v>#REF!</v>
      </c>
      <c r="BA1400" s="176" t="e">
        <f>#REF!/1000</f>
        <v>#REF!</v>
      </c>
      <c r="BB1400" s="176" t="e">
        <f>#REF!/1000</f>
        <v>#REF!</v>
      </c>
      <c r="BC1400" s="176" t="e">
        <f>#REF!/1000</f>
        <v>#REF!</v>
      </c>
      <c r="BD1400" s="176" t="e">
        <f>#REF!/1000</f>
        <v>#REF!</v>
      </c>
      <c r="BE1400" s="177" t="e">
        <f>#REF!/1000</f>
        <v>#REF!</v>
      </c>
      <c r="BF1400" s="177" t="e">
        <f>#REF!/1000</f>
        <v>#REF!</v>
      </c>
      <c r="BG1400" s="178" t="e">
        <f t="shared" si="1564"/>
        <v>#REF!</v>
      </c>
    </row>
    <row r="1401" ht="16" customHeight="1" spans="1:59">
      <c r="A1401" s="22">
        <v>1395</v>
      </c>
      <c r="B1401" s="39" t="s">
        <v>7340</v>
      </c>
      <c r="C1401" s="68" t="s">
        <v>7341</v>
      </c>
      <c r="D1401" s="22">
        <v>243</v>
      </c>
      <c r="E1401" s="22">
        <v>2</v>
      </c>
      <c r="F1401" s="144">
        <v>83588</v>
      </c>
      <c r="G1401" s="144" t="s">
        <v>3704</v>
      </c>
      <c r="H1401" s="144" t="s">
        <v>3704</v>
      </c>
      <c r="I1401" s="144" t="s">
        <v>5321</v>
      </c>
      <c r="J1401" s="144" t="s">
        <v>5314</v>
      </c>
      <c r="K1401" s="144">
        <f t="shared" si="1554"/>
        <v>12.5</v>
      </c>
      <c r="L1401" s="157">
        <v>25</v>
      </c>
      <c r="M1401" s="171">
        <v>0.1</v>
      </c>
      <c r="N1401" s="171">
        <v>0.05</v>
      </c>
      <c r="O1401" s="171">
        <v>0.5</v>
      </c>
      <c r="P1401" s="171"/>
      <c r="Q1401" s="171"/>
      <c r="R1401" s="171">
        <v>0.07</v>
      </c>
      <c r="S1401" s="171">
        <v>0.18</v>
      </c>
      <c r="T1401" s="171">
        <v>0.1</v>
      </c>
      <c r="U1401" s="171"/>
      <c r="V1401" s="171"/>
      <c r="W1401" s="22">
        <v>2</v>
      </c>
      <c r="X1401" s="29">
        <v>7970.49</v>
      </c>
      <c r="Y1401" s="29">
        <v>15940.98</v>
      </c>
      <c r="Z1401" s="36">
        <v>5652.68</v>
      </c>
      <c r="AA1401" s="36">
        <f t="shared" si="1555"/>
        <v>2</v>
      </c>
      <c r="AB1401" s="29"/>
      <c r="AC1401" s="29" t="e">
        <f t="shared" si="1556"/>
        <v>#REF!</v>
      </c>
      <c r="AD1401" s="29" t="e">
        <f t="shared" si="1557"/>
        <v>#REF!</v>
      </c>
      <c r="AE1401" s="172" t="e">
        <f t="shared" si="1558"/>
        <v>#REF!</v>
      </c>
      <c r="AF1401" s="28"/>
      <c r="AG1401" s="24">
        <v>25</v>
      </c>
      <c r="AH1401" s="173">
        <f t="shared" si="1559"/>
        <v>1</v>
      </c>
      <c r="AI1401" s="173"/>
      <c r="AJ1401" s="173">
        <f t="shared" si="1560"/>
        <v>24</v>
      </c>
      <c r="AK1401" s="134">
        <f t="shared" si="1561"/>
        <v>12.5</v>
      </c>
      <c r="AL1401" s="174">
        <f t="shared" ref="AL1401:AU1401" si="1614">M1401</f>
        <v>0.1</v>
      </c>
      <c r="AM1401" s="174">
        <f t="shared" si="1614"/>
        <v>0.05</v>
      </c>
      <c r="AN1401" s="174">
        <f t="shared" si="1614"/>
        <v>0.5</v>
      </c>
      <c r="AO1401" s="174">
        <f t="shared" si="1614"/>
        <v>0</v>
      </c>
      <c r="AP1401" s="174">
        <f t="shared" si="1614"/>
        <v>0</v>
      </c>
      <c r="AQ1401" s="174">
        <f t="shared" si="1614"/>
        <v>0.07</v>
      </c>
      <c r="AR1401" s="174">
        <f t="shared" si="1614"/>
        <v>0.18</v>
      </c>
      <c r="AS1401" s="174">
        <f t="shared" si="1614"/>
        <v>0.1</v>
      </c>
      <c r="AT1401" s="174">
        <f t="shared" si="1614"/>
        <v>0</v>
      </c>
      <c r="AU1401" s="174">
        <f t="shared" si="1614"/>
        <v>0</v>
      </c>
      <c r="AV1401" s="175">
        <f t="shared" si="1563"/>
        <v>1</v>
      </c>
      <c r="AW1401" s="176" t="e">
        <f>#REF!/1000</f>
        <v>#REF!</v>
      </c>
      <c r="AX1401" s="176" t="e">
        <f>#REF!/1000</f>
        <v>#REF!</v>
      </c>
      <c r="AY1401" s="176" t="e">
        <f>#REF!/1000</f>
        <v>#REF!</v>
      </c>
      <c r="AZ1401" s="176" t="e">
        <f>#REF!/1000</f>
        <v>#REF!</v>
      </c>
      <c r="BA1401" s="176" t="e">
        <f>#REF!/1000</f>
        <v>#REF!</v>
      </c>
      <c r="BB1401" s="176" t="e">
        <f>#REF!/1000</f>
        <v>#REF!</v>
      </c>
      <c r="BC1401" s="176" t="e">
        <f>#REF!/1000</f>
        <v>#REF!</v>
      </c>
      <c r="BD1401" s="176" t="e">
        <f>#REF!/1000</f>
        <v>#REF!</v>
      </c>
      <c r="BE1401" s="177" t="e">
        <f>#REF!/1000</f>
        <v>#REF!</v>
      </c>
      <c r="BF1401" s="177" t="e">
        <f>#REF!/1000</f>
        <v>#REF!</v>
      </c>
      <c r="BG1401" s="178" t="e">
        <f t="shared" si="1564"/>
        <v>#REF!</v>
      </c>
    </row>
    <row r="1402" ht="16" customHeight="1" spans="1:59">
      <c r="A1402" s="22">
        <v>1396</v>
      </c>
      <c r="B1402" s="39" t="s">
        <v>7342</v>
      </c>
      <c r="C1402" s="68" t="s">
        <v>7343</v>
      </c>
      <c r="D1402" s="22">
        <v>249</v>
      </c>
      <c r="E1402" s="22">
        <v>2</v>
      </c>
      <c r="F1402" s="144">
        <v>83582</v>
      </c>
      <c r="G1402" s="144" t="s">
        <v>3704</v>
      </c>
      <c r="H1402" s="144" t="s">
        <v>3704</v>
      </c>
      <c r="I1402" s="144" t="s">
        <v>5321</v>
      </c>
      <c r="J1402" s="144" t="s">
        <v>5314</v>
      </c>
      <c r="K1402" s="144">
        <f t="shared" si="1554"/>
        <v>1.5</v>
      </c>
      <c r="L1402" s="157">
        <v>3</v>
      </c>
      <c r="M1402" s="171">
        <v>0.35</v>
      </c>
      <c r="N1402" s="171">
        <v>0.35</v>
      </c>
      <c r="O1402" s="171"/>
      <c r="P1402" s="171">
        <v>0.15</v>
      </c>
      <c r="Q1402" s="171"/>
      <c r="R1402" s="171"/>
      <c r="S1402" s="171">
        <v>0.05</v>
      </c>
      <c r="T1402" s="171">
        <v>0.1</v>
      </c>
      <c r="U1402" s="171"/>
      <c r="V1402" s="171"/>
      <c r="W1402" s="22">
        <v>2</v>
      </c>
      <c r="X1402" s="29">
        <v>5494.985</v>
      </c>
      <c r="Y1402" s="29">
        <v>10989.97</v>
      </c>
      <c r="Z1402" s="36">
        <v>3411.1</v>
      </c>
      <c r="AA1402" s="36">
        <f t="shared" si="1555"/>
        <v>2</v>
      </c>
      <c r="AB1402" s="29"/>
      <c r="AC1402" s="29" t="e">
        <f t="shared" si="1556"/>
        <v>#REF!</v>
      </c>
      <c r="AD1402" s="29" t="e">
        <f t="shared" si="1557"/>
        <v>#REF!</v>
      </c>
      <c r="AE1402" s="172" t="e">
        <f t="shared" si="1558"/>
        <v>#REF!</v>
      </c>
      <c r="AF1402" s="28"/>
      <c r="AG1402" s="24">
        <v>3</v>
      </c>
      <c r="AH1402" s="173">
        <f t="shared" si="1559"/>
        <v>1</v>
      </c>
      <c r="AI1402" s="173"/>
      <c r="AJ1402" s="173">
        <f t="shared" si="1560"/>
        <v>2</v>
      </c>
      <c r="AK1402" s="134">
        <f t="shared" si="1561"/>
        <v>1.5</v>
      </c>
      <c r="AL1402" s="174">
        <f t="shared" ref="AL1402:AU1402" si="1615">M1402</f>
        <v>0.35</v>
      </c>
      <c r="AM1402" s="174">
        <f t="shared" si="1615"/>
        <v>0.35</v>
      </c>
      <c r="AN1402" s="174">
        <f t="shared" si="1615"/>
        <v>0</v>
      </c>
      <c r="AO1402" s="174">
        <f t="shared" si="1615"/>
        <v>0.15</v>
      </c>
      <c r="AP1402" s="174">
        <f t="shared" si="1615"/>
        <v>0</v>
      </c>
      <c r="AQ1402" s="174">
        <f t="shared" si="1615"/>
        <v>0</v>
      </c>
      <c r="AR1402" s="174">
        <f t="shared" si="1615"/>
        <v>0.05</v>
      </c>
      <c r="AS1402" s="174">
        <f t="shared" si="1615"/>
        <v>0.1</v>
      </c>
      <c r="AT1402" s="174">
        <f t="shared" si="1615"/>
        <v>0</v>
      </c>
      <c r="AU1402" s="174">
        <f t="shared" si="1615"/>
        <v>0</v>
      </c>
      <c r="AV1402" s="175">
        <f t="shared" si="1563"/>
        <v>1</v>
      </c>
      <c r="AW1402" s="176" t="e">
        <f>#REF!/1000</f>
        <v>#REF!</v>
      </c>
      <c r="AX1402" s="176" t="e">
        <f>#REF!/1000</f>
        <v>#REF!</v>
      </c>
      <c r="AY1402" s="176" t="e">
        <f>#REF!/1000</f>
        <v>#REF!</v>
      </c>
      <c r="AZ1402" s="176" t="e">
        <f>#REF!/1000</f>
        <v>#REF!</v>
      </c>
      <c r="BA1402" s="176" t="e">
        <f>#REF!/1000</f>
        <v>#REF!</v>
      </c>
      <c r="BB1402" s="176" t="e">
        <f>#REF!/1000</f>
        <v>#REF!</v>
      </c>
      <c r="BC1402" s="176" t="e">
        <f>#REF!/1000</f>
        <v>#REF!</v>
      </c>
      <c r="BD1402" s="176" t="e">
        <f>#REF!/1000</f>
        <v>#REF!</v>
      </c>
      <c r="BE1402" s="177" t="e">
        <f>#REF!/1000</f>
        <v>#REF!</v>
      </c>
      <c r="BF1402" s="177" t="e">
        <f>#REF!/1000</f>
        <v>#REF!</v>
      </c>
      <c r="BG1402" s="178" t="e">
        <f t="shared" si="1564"/>
        <v>#REF!</v>
      </c>
    </row>
    <row r="1403" ht="16" customHeight="1" spans="1:59">
      <c r="A1403" s="22">
        <v>1397</v>
      </c>
      <c r="B1403" s="39" t="s">
        <v>7344</v>
      </c>
      <c r="C1403" s="68" t="s">
        <v>7345</v>
      </c>
      <c r="D1403" s="22">
        <v>234</v>
      </c>
      <c r="E1403" s="22">
        <v>1</v>
      </c>
      <c r="F1403" s="144">
        <v>83576</v>
      </c>
      <c r="G1403" s="144" t="s">
        <v>3704</v>
      </c>
      <c r="H1403" s="144" t="s">
        <v>3704</v>
      </c>
      <c r="I1403" s="144" t="s">
        <v>5321</v>
      </c>
      <c r="J1403" s="144" t="s">
        <v>5314</v>
      </c>
      <c r="K1403" s="144">
        <f t="shared" si="1554"/>
        <v>0.2</v>
      </c>
      <c r="L1403" s="157">
        <v>0.2</v>
      </c>
      <c r="M1403" s="171">
        <v>0.5</v>
      </c>
      <c r="N1403" s="171">
        <v>0.05</v>
      </c>
      <c r="O1403" s="171"/>
      <c r="P1403" s="171">
        <v>0.2</v>
      </c>
      <c r="Q1403" s="171"/>
      <c r="R1403" s="171"/>
      <c r="S1403" s="171">
        <v>0.1</v>
      </c>
      <c r="T1403" s="171">
        <v>0.15</v>
      </c>
      <c r="U1403" s="171"/>
      <c r="V1403" s="171"/>
      <c r="W1403" s="22">
        <v>1</v>
      </c>
      <c r="X1403" s="29">
        <v>4932.2</v>
      </c>
      <c r="Y1403" s="29">
        <v>4932.2</v>
      </c>
      <c r="Z1403" s="36">
        <v>1539.87</v>
      </c>
      <c r="AA1403" s="36">
        <f t="shared" si="1555"/>
        <v>1</v>
      </c>
      <c r="AB1403" s="29"/>
      <c r="AC1403" s="29" t="e">
        <f t="shared" si="1556"/>
        <v>#REF!</v>
      </c>
      <c r="AD1403" s="29" t="e">
        <f t="shared" si="1557"/>
        <v>#REF!</v>
      </c>
      <c r="AE1403" s="172" t="e">
        <f t="shared" si="1558"/>
        <v>#REF!</v>
      </c>
      <c r="AF1403" s="28"/>
      <c r="AG1403" s="24">
        <v>0.2</v>
      </c>
      <c r="AH1403" s="173">
        <f t="shared" si="1559"/>
        <v>1</v>
      </c>
      <c r="AI1403" s="173"/>
      <c r="AJ1403" s="173">
        <f t="shared" si="1560"/>
        <v>-0.8</v>
      </c>
      <c r="AK1403" s="134">
        <f t="shared" si="1561"/>
        <v>0.2</v>
      </c>
      <c r="AL1403" s="174">
        <f t="shared" ref="AL1403:AU1403" si="1616">M1403</f>
        <v>0.5</v>
      </c>
      <c r="AM1403" s="174">
        <f t="shared" si="1616"/>
        <v>0.05</v>
      </c>
      <c r="AN1403" s="174">
        <f t="shared" si="1616"/>
        <v>0</v>
      </c>
      <c r="AO1403" s="174">
        <f t="shared" si="1616"/>
        <v>0.2</v>
      </c>
      <c r="AP1403" s="174">
        <f t="shared" si="1616"/>
        <v>0</v>
      </c>
      <c r="AQ1403" s="174">
        <f t="shared" si="1616"/>
        <v>0</v>
      </c>
      <c r="AR1403" s="174">
        <f t="shared" si="1616"/>
        <v>0.1</v>
      </c>
      <c r="AS1403" s="174">
        <f t="shared" si="1616"/>
        <v>0.15</v>
      </c>
      <c r="AT1403" s="174">
        <f t="shared" si="1616"/>
        <v>0</v>
      </c>
      <c r="AU1403" s="174">
        <f t="shared" si="1616"/>
        <v>0</v>
      </c>
      <c r="AV1403" s="175">
        <f t="shared" si="1563"/>
        <v>1</v>
      </c>
      <c r="AW1403" s="176" t="e">
        <f>#REF!/1000</f>
        <v>#REF!</v>
      </c>
      <c r="AX1403" s="176" t="e">
        <f>#REF!/1000</f>
        <v>#REF!</v>
      </c>
      <c r="AY1403" s="176" t="e">
        <f>#REF!/1000</f>
        <v>#REF!</v>
      </c>
      <c r="AZ1403" s="176" t="e">
        <f>#REF!/1000</f>
        <v>#REF!</v>
      </c>
      <c r="BA1403" s="176" t="e">
        <f>#REF!/1000</f>
        <v>#REF!</v>
      </c>
      <c r="BB1403" s="176" t="e">
        <f>#REF!/1000</f>
        <v>#REF!</v>
      </c>
      <c r="BC1403" s="176" t="e">
        <f>#REF!/1000</f>
        <v>#REF!</v>
      </c>
      <c r="BD1403" s="176" t="e">
        <f>#REF!/1000</f>
        <v>#REF!</v>
      </c>
      <c r="BE1403" s="177" t="e">
        <f>#REF!/1000</f>
        <v>#REF!</v>
      </c>
      <c r="BF1403" s="177" t="e">
        <f>#REF!/1000</f>
        <v>#REF!</v>
      </c>
      <c r="BG1403" s="178" t="e">
        <f t="shared" si="1564"/>
        <v>#REF!</v>
      </c>
    </row>
    <row r="1404" ht="16" customHeight="1" spans="1:59">
      <c r="A1404" s="22">
        <v>1398</v>
      </c>
      <c r="B1404" s="39" t="s">
        <v>2390</v>
      </c>
      <c r="C1404" s="68" t="s">
        <v>2391</v>
      </c>
      <c r="D1404" s="22">
        <v>247</v>
      </c>
      <c r="E1404" s="22">
        <v>1</v>
      </c>
      <c r="F1404" s="144">
        <v>83577</v>
      </c>
      <c r="G1404" s="144" t="s">
        <v>3704</v>
      </c>
      <c r="H1404" s="144" t="s">
        <v>3704</v>
      </c>
      <c r="I1404" s="144" t="s">
        <v>5321</v>
      </c>
      <c r="J1404" s="144" t="s">
        <v>5314</v>
      </c>
      <c r="K1404" s="144">
        <f t="shared" si="1554"/>
        <v>25</v>
      </c>
      <c r="L1404" s="157">
        <v>25</v>
      </c>
      <c r="M1404" s="171">
        <v>0.1</v>
      </c>
      <c r="N1404" s="171">
        <v>0.05</v>
      </c>
      <c r="O1404" s="171">
        <v>0.5</v>
      </c>
      <c r="P1404" s="171"/>
      <c r="Q1404" s="171"/>
      <c r="R1404" s="171">
        <v>0.07</v>
      </c>
      <c r="S1404" s="171">
        <v>0.18</v>
      </c>
      <c r="T1404" s="171">
        <v>0.1</v>
      </c>
      <c r="U1404" s="171"/>
      <c r="V1404" s="171"/>
      <c r="W1404" s="22">
        <v>1</v>
      </c>
      <c r="X1404" s="29">
        <v>4813.28</v>
      </c>
      <c r="Y1404" s="29">
        <v>4813.28</v>
      </c>
      <c r="Z1404" s="36">
        <v>1500.89</v>
      </c>
      <c r="AA1404" s="36">
        <f t="shared" si="1555"/>
        <v>1</v>
      </c>
      <c r="AB1404" s="29"/>
      <c r="AC1404" s="29" t="e">
        <f t="shared" si="1556"/>
        <v>#REF!</v>
      </c>
      <c r="AD1404" s="29" t="e">
        <f t="shared" si="1557"/>
        <v>#REF!</v>
      </c>
      <c r="AE1404" s="172" t="e">
        <f t="shared" si="1558"/>
        <v>#REF!</v>
      </c>
      <c r="AF1404" s="28"/>
      <c r="AG1404" s="24">
        <v>25</v>
      </c>
      <c r="AH1404" s="173">
        <f t="shared" si="1559"/>
        <v>1</v>
      </c>
      <c r="AI1404" s="173"/>
      <c r="AJ1404" s="173">
        <f t="shared" si="1560"/>
        <v>24</v>
      </c>
      <c r="AK1404" s="134">
        <f t="shared" si="1561"/>
        <v>25</v>
      </c>
      <c r="AL1404" s="174">
        <f t="shared" ref="AL1404:AU1404" si="1617">M1404</f>
        <v>0.1</v>
      </c>
      <c r="AM1404" s="174">
        <f t="shared" si="1617"/>
        <v>0.05</v>
      </c>
      <c r="AN1404" s="174">
        <f t="shared" si="1617"/>
        <v>0.5</v>
      </c>
      <c r="AO1404" s="174">
        <f t="shared" si="1617"/>
        <v>0</v>
      </c>
      <c r="AP1404" s="174">
        <f t="shared" si="1617"/>
        <v>0</v>
      </c>
      <c r="AQ1404" s="174">
        <f t="shared" si="1617"/>
        <v>0.07</v>
      </c>
      <c r="AR1404" s="174">
        <f t="shared" si="1617"/>
        <v>0.18</v>
      </c>
      <c r="AS1404" s="174">
        <f t="shared" si="1617"/>
        <v>0.1</v>
      </c>
      <c r="AT1404" s="174">
        <f t="shared" si="1617"/>
        <v>0</v>
      </c>
      <c r="AU1404" s="174">
        <f t="shared" si="1617"/>
        <v>0</v>
      </c>
      <c r="AV1404" s="175">
        <f t="shared" si="1563"/>
        <v>1</v>
      </c>
      <c r="AW1404" s="176" t="e">
        <f>#REF!/1000</f>
        <v>#REF!</v>
      </c>
      <c r="AX1404" s="176" t="e">
        <f>#REF!/1000</f>
        <v>#REF!</v>
      </c>
      <c r="AY1404" s="176" t="e">
        <f>#REF!/1000</f>
        <v>#REF!</v>
      </c>
      <c r="AZ1404" s="176" t="e">
        <f>#REF!/1000</f>
        <v>#REF!</v>
      </c>
      <c r="BA1404" s="176" t="e">
        <f>#REF!/1000</f>
        <v>#REF!</v>
      </c>
      <c r="BB1404" s="176" t="e">
        <f>#REF!/1000</f>
        <v>#REF!</v>
      </c>
      <c r="BC1404" s="176" t="e">
        <f>#REF!/1000</f>
        <v>#REF!</v>
      </c>
      <c r="BD1404" s="176" t="e">
        <f>#REF!/1000</f>
        <v>#REF!</v>
      </c>
      <c r="BE1404" s="177" t="e">
        <f>#REF!/1000</f>
        <v>#REF!</v>
      </c>
      <c r="BF1404" s="177" t="e">
        <f>#REF!/1000</f>
        <v>#REF!</v>
      </c>
      <c r="BG1404" s="178" t="e">
        <f t="shared" si="1564"/>
        <v>#REF!</v>
      </c>
    </row>
    <row r="1405" ht="16" customHeight="1" spans="1:59">
      <c r="A1405" s="22">
        <v>1399</v>
      </c>
      <c r="B1405" s="39" t="s">
        <v>7346</v>
      </c>
      <c r="C1405" s="68" t="s">
        <v>7347</v>
      </c>
      <c r="D1405" s="22">
        <v>247</v>
      </c>
      <c r="E1405" s="22">
        <v>2</v>
      </c>
      <c r="F1405" s="144">
        <v>83552</v>
      </c>
      <c r="G1405" s="144" t="s">
        <v>3704</v>
      </c>
      <c r="H1405" s="144" t="s">
        <v>3704</v>
      </c>
      <c r="I1405" s="144" t="s">
        <v>5321</v>
      </c>
      <c r="J1405" s="144" t="s">
        <v>5314</v>
      </c>
      <c r="K1405" s="144">
        <f t="shared" si="1554"/>
        <v>12.5</v>
      </c>
      <c r="L1405" s="157">
        <v>25</v>
      </c>
      <c r="M1405" s="171">
        <v>0.1</v>
      </c>
      <c r="N1405" s="171">
        <v>0.05</v>
      </c>
      <c r="O1405" s="171">
        <v>0.5</v>
      </c>
      <c r="P1405" s="171"/>
      <c r="Q1405" s="171"/>
      <c r="R1405" s="171">
        <v>0.07</v>
      </c>
      <c r="S1405" s="171">
        <v>0.18</v>
      </c>
      <c r="T1405" s="171">
        <v>0.1</v>
      </c>
      <c r="U1405" s="171"/>
      <c r="V1405" s="171"/>
      <c r="W1405" s="22">
        <v>2</v>
      </c>
      <c r="X1405" s="29">
        <v>3962.985</v>
      </c>
      <c r="Y1405" s="29">
        <v>7925.97</v>
      </c>
      <c r="Z1405" s="36">
        <v>2417.02</v>
      </c>
      <c r="AA1405" s="36">
        <f t="shared" si="1555"/>
        <v>2</v>
      </c>
      <c r="AB1405" s="29"/>
      <c r="AC1405" s="29" t="e">
        <f t="shared" si="1556"/>
        <v>#REF!</v>
      </c>
      <c r="AD1405" s="29" t="e">
        <f t="shared" si="1557"/>
        <v>#REF!</v>
      </c>
      <c r="AE1405" s="172" t="e">
        <f t="shared" si="1558"/>
        <v>#REF!</v>
      </c>
      <c r="AF1405" s="28"/>
      <c r="AG1405" s="24">
        <v>25</v>
      </c>
      <c r="AH1405" s="173">
        <f t="shared" si="1559"/>
        <v>1</v>
      </c>
      <c r="AI1405" s="173"/>
      <c r="AJ1405" s="173">
        <f t="shared" si="1560"/>
        <v>24</v>
      </c>
      <c r="AK1405" s="134">
        <f t="shared" si="1561"/>
        <v>12.5</v>
      </c>
      <c r="AL1405" s="174">
        <f t="shared" ref="AL1405:AU1405" si="1618">M1405</f>
        <v>0.1</v>
      </c>
      <c r="AM1405" s="174">
        <f t="shared" si="1618"/>
        <v>0.05</v>
      </c>
      <c r="AN1405" s="174">
        <f t="shared" si="1618"/>
        <v>0.5</v>
      </c>
      <c r="AO1405" s="174">
        <f t="shared" si="1618"/>
        <v>0</v>
      </c>
      <c r="AP1405" s="174">
        <f t="shared" si="1618"/>
        <v>0</v>
      </c>
      <c r="AQ1405" s="174">
        <f t="shared" si="1618"/>
        <v>0.07</v>
      </c>
      <c r="AR1405" s="174">
        <f t="shared" si="1618"/>
        <v>0.18</v>
      </c>
      <c r="AS1405" s="174">
        <f t="shared" si="1618"/>
        <v>0.1</v>
      </c>
      <c r="AT1405" s="174">
        <f t="shared" si="1618"/>
        <v>0</v>
      </c>
      <c r="AU1405" s="174">
        <f t="shared" si="1618"/>
        <v>0</v>
      </c>
      <c r="AV1405" s="175">
        <f t="shared" si="1563"/>
        <v>1</v>
      </c>
      <c r="AW1405" s="176" t="e">
        <f>#REF!/1000</f>
        <v>#REF!</v>
      </c>
      <c r="AX1405" s="176" t="e">
        <f>#REF!/1000</f>
        <v>#REF!</v>
      </c>
      <c r="AY1405" s="176" t="e">
        <f>#REF!/1000</f>
        <v>#REF!</v>
      </c>
      <c r="AZ1405" s="176" t="e">
        <f>#REF!/1000</f>
        <v>#REF!</v>
      </c>
      <c r="BA1405" s="176" t="e">
        <f>#REF!/1000</f>
        <v>#REF!</v>
      </c>
      <c r="BB1405" s="176" t="e">
        <f>#REF!/1000</f>
        <v>#REF!</v>
      </c>
      <c r="BC1405" s="176" t="e">
        <f>#REF!/1000</f>
        <v>#REF!</v>
      </c>
      <c r="BD1405" s="176" t="e">
        <f>#REF!/1000</f>
        <v>#REF!</v>
      </c>
      <c r="BE1405" s="177" t="e">
        <f>#REF!/1000</f>
        <v>#REF!</v>
      </c>
      <c r="BF1405" s="177" t="e">
        <f>#REF!/1000</f>
        <v>#REF!</v>
      </c>
      <c r="BG1405" s="178" t="e">
        <f t="shared" si="1564"/>
        <v>#REF!</v>
      </c>
    </row>
    <row r="1406" ht="16" customHeight="1" spans="1:59">
      <c r="A1406" s="22">
        <v>1400</v>
      </c>
      <c r="B1406" s="39" t="s">
        <v>7348</v>
      </c>
      <c r="C1406" s="68" t="s">
        <v>7349</v>
      </c>
      <c r="D1406" s="22">
        <v>247</v>
      </c>
      <c r="E1406" s="22">
        <v>2</v>
      </c>
      <c r="F1406" s="144">
        <v>83578</v>
      </c>
      <c r="G1406" s="144" t="s">
        <v>3704</v>
      </c>
      <c r="H1406" s="144" t="s">
        <v>3704</v>
      </c>
      <c r="I1406" s="144" t="s">
        <v>5321</v>
      </c>
      <c r="J1406" s="144" t="s">
        <v>5314</v>
      </c>
      <c r="K1406" s="144">
        <f t="shared" si="1554"/>
        <v>12.5</v>
      </c>
      <c r="L1406" s="157">
        <v>25</v>
      </c>
      <c r="M1406" s="171">
        <v>0.1</v>
      </c>
      <c r="N1406" s="171">
        <v>0.05</v>
      </c>
      <c r="O1406" s="171">
        <v>0.5</v>
      </c>
      <c r="P1406" s="171"/>
      <c r="Q1406" s="171"/>
      <c r="R1406" s="171">
        <v>0.07</v>
      </c>
      <c r="S1406" s="171">
        <v>0.18</v>
      </c>
      <c r="T1406" s="171">
        <v>0.1</v>
      </c>
      <c r="U1406" s="171"/>
      <c r="V1406" s="171"/>
      <c r="W1406" s="22">
        <v>2</v>
      </c>
      <c r="X1406" s="29">
        <v>3135.415</v>
      </c>
      <c r="Y1406" s="29">
        <v>6270.83</v>
      </c>
      <c r="Z1406" s="36">
        <v>1832.26</v>
      </c>
      <c r="AA1406" s="36">
        <f t="shared" si="1555"/>
        <v>2</v>
      </c>
      <c r="AB1406" s="29"/>
      <c r="AC1406" s="29" t="e">
        <f t="shared" si="1556"/>
        <v>#REF!</v>
      </c>
      <c r="AD1406" s="29" t="e">
        <f t="shared" si="1557"/>
        <v>#REF!</v>
      </c>
      <c r="AE1406" s="172" t="e">
        <f t="shared" si="1558"/>
        <v>#REF!</v>
      </c>
      <c r="AF1406" s="28"/>
      <c r="AG1406" s="24">
        <v>25</v>
      </c>
      <c r="AH1406" s="173">
        <f t="shared" si="1559"/>
        <v>1</v>
      </c>
      <c r="AI1406" s="173"/>
      <c r="AJ1406" s="173">
        <f t="shared" si="1560"/>
        <v>24</v>
      </c>
      <c r="AK1406" s="134">
        <f t="shared" si="1561"/>
        <v>12.5</v>
      </c>
      <c r="AL1406" s="174">
        <f t="shared" ref="AL1406:AU1406" si="1619">M1406</f>
        <v>0.1</v>
      </c>
      <c r="AM1406" s="174">
        <f t="shared" si="1619"/>
        <v>0.05</v>
      </c>
      <c r="AN1406" s="174">
        <f t="shared" si="1619"/>
        <v>0.5</v>
      </c>
      <c r="AO1406" s="174">
        <f t="shared" si="1619"/>
        <v>0</v>
      </c>
      <c r="AP1406" s="174">
        <f t="shared" si="1619"/>
        <v>0</v>
      </c>
      <c r="AQ1406" s="174">
        <f t="shared" si="1619"/>
        <v>0.07</v>
      </c>
      <c r="AR1406" s="174">
        <f t="shared" si="1619"/>
        <v>0.18</v>
      </c>
      <c r="AS1406" s="174">
        <f t="shared" si="1619"/>
        <v>0.1</v>
      </c>
      <c r="AT1406" s="174">
        <f t="shared" si="1619"/>
        <v>0</v>
      </c>
      <c r="AU1406" s="174">
        <f t="shared" si="1619"/>
        <v>0</v>
      </c>
      <c r="AV1406" s="175">
        <f t="shared" si="1563"/>
        <v>1</v>
      </c>
      <c r="AW1406" s="176" t="e">
        <f>#REF!/1000</f>
        <v>#REF!</v>
      </c>
      <c r="AX1406" s="176" t="e">
        <f>#REF!/1000</f>
        <v>#REF!</v>
      </c>
      <c r="AY1406" s="176" t="e">
        <f>#REF!/1000</f>
        <v>#REF!</v>
      </c>
      <c r="AZ1406" s="176" t="e">
        <f>#REF!/1000</f>
        <v>#REF!</v>
      </c>
      <c r="BA1406" s="176" t="e">
        <f>#REF!/1000</f>
        <v>#REF!</v>
      </c>
      <c r="BB1406" s="176" t="e">
        <f>#REF!/1000</f>
        <v>#REF!</v>
      </c>
      <c r="BC1406" s="176" t="e">
        <f>#REF!/1000</f>
        <v>#REF!</v>
      </c>
      <c r="BD1406" s="176" t="e">
        <f>#REF!/1000</f>
        <v>#REF!</v>
      </c>
      <c r="BE1406" s="177" t="e">
        <f>#REF!/1000</f>
        <v>#REF!</v>
      </c>
      <c r="BF1406" s="177" t="e">
        <f>#REF!/1000</f>
        <v>#REF!</v>
      </c>
      <c r="BG1406" s="178" t="e">
        <f t="shared" si="1564"/>
        <v>#REF!</v>
      </c>
    </row>
    <row r="1407" ht="16" customHeight="1" spans="1:59">
      <c r="A1407" s="22">
        <v>1401</v>
      </c>
      <c r="B1407" s="39" t="s">
        <v>7350</v>
      </c>
      <c r="C1407" s="68" t="s">
        <v>7351</v>
      </c>
      <c r="D1407" s="22">
        <v>191</v>
      </c>
      <c r="E1407" s="22">
        <v>2</v>
      </c>
      <c r="F1407" s="144">
        <v>83581</v>
      </c>
      <c r="G1407" s="144" t="s">
        <v>3704</v>
      </c>
      <c r="H1407" s="144" t="s">
        <v>3704</v>
      </c>
      <c r="I1407" s="144" t="s">
        <v>5321</v>
      </c>
      <c r="J1407" s="144" t="s">
        <v>5314</v>
      </c>
      <c r="K1407" s="144">
        <f t="shared" si="1554"/>
        <v>0.25</v>
      </c>
      <c r="L1407" s="157">
        <v>0.5</v>
      </c>
      <c r="M1407" s="171"/>
      <c r="N1407" s="171">
        <v>0.5</v>
      </c>
      <c r="O1407" s="171">
        <v>0.3</v>
      </c>
      <c r="P1407" s="171"/>
      <c r="Q1407" s="171"/>
      <c r="R1407" s="171">
        <v>0.2</v>
      </c>
      <c r="S1407" s="171"/>
      <c r="T1407" s="171"/>
      <c r="U1407" s="171"/>
      <c r="V1407" s="171"/>
      <c r="W1407" s="22">
        <v>2</v>
      </c>
      <c r="X1407" s="29">
        <v>2892.55</v>
      </c>
      <c r="Y1407" s="29">
        <v>5785.1</v>
      </c>
      <c r="Z1407" s="36">
        <v>1695.8</v>
      </c>
      <c r="AA1407" s="36">
        <f t="shared" si="1555"/>
        <v>2</v>
      </c>
      <c r="AB1407" s="29"/>
      <c r="AC1407" s="29" t="e">
        <f t="shared" si="1556"/>
        <v>#REF!</v>
      </c>
      <c r="AD1407" s="29" t="e">
        <f t="shared" si="1557"/>
        <v>#REF!</v>
      </c>
      <c r="AE1407" s="172" t="e">
        <f t="shared" si="1558"/>
        <v>#REF!</v>
      </c>
      <c r="AF1407" s="28"/>
      <c r="AG1407" s="24">
        <v>0.5</v>
      </c>
      <c r="AH1407" s="173">
        <f t="shared" si="1559"/>
        <v>1</v>
      </c>
      <c r="AI1407" s="173"/>
      <c r="AJ1407" s="173">
        <f t="shared" si="1560"/>
        <v>-0.5</v>
      </c>
      <c r="AK1407" s="134">
        <f t="shared" si="1561"/>
        <v>0.25</v>
      </c>
      <c r="AL1407" s="174">
        <f t="shared" ref="AL1407:AU1407" si="1620">M1407</f>
        <v>0</v>
      </c>
      <c r="AM1407" s="174">
        <f t="shared" si="1620"/>
        <v>0.5</v>
      </c>
      <c r="AN1407" s="174">
        <f t="shared" si="1620"/>
        <v>0.3</v>
      </c>
      <c r="AO1407" s="174">
        <f t="shared" si="1620"/>
        <v>0</v>
      </c>
      <c r="AP1407" s="174">
        <f t="shared" si="1620"/>
        <v>0</v>
      </c>
      <c r="AQ1407" s="174">
        <f t="shared" si="1620"/>
        <v>0.2</v>
      </c>
      <c r="AR1407" s="174">
        <f t="shared" si="1620"/>
        <v>0</v>
      </c>
      <c r="AS1407" s="174">
        <f t="shared" si="1620"/>
        <v>0</v>
      </c>
      <c r="AT1407" s="174">
        <f t="shared" si="1620"/>
        <v>0</v>
      </c>
      <c r="AU1407" s="174">
        <f t="shared" si="1620"/>
        <v>0</v>
      </c>
      <c r="AV1407" s="175">
        <f t="shared" si="1563"/>
        <v>1</v>
      </c>
      <c r="AW1407" s="176" t="e">
        <f>#REF!/1000</f>
        <v>#REF!</v>
      </c>
      <c r="AX1407" s="176" t="e">
        <f>#REF!/1000</f>
        <v>#REF!</v>
      </c>
      <c r="AY1407" s="176" t="e">
        <f>#REF!/1000</f>
        <v>#REF!</v>
      </c>
      <c r="AZ1407" s="176" t="e">
        <f>#REF!/1000</f>
        <v>#REF!</v>
      </c>
      <c r="BA1407" s="176" t="e">
        <f>#REF!/1000</f>
        <v>#REF!</v>
      </c>
      <c r="BB1407" s="176" t="e">
        <f>#REF!/1000</f>
        <v>#REF!</v>
      </c>
      <c r="BC1407" s="176" t="e">
        <f>#REF!/1000</f>
        <v>#REF!</v>
      </c>
      <c r="BD1407" s="176" t="e">
        <f>#REF!/1000</f>
        <v>#REF!</v>
      </c>
      <c r="BE1407" s="177" t="e">
        <f>#REF!/1000</f>
        <v>#REF!</v>
      </c>
      <c r="BF1407" s="177" t="e">
        <f>#REF!/1000</f>
        <v>#REF!</v>
      </c>
      <c r="BG1407" s="178" t="e">
        <f t="shared" si="1564"/>
        <v>#REF!</v>
      </c>
    </row>
    <row r="1408" ht="16" customHeight="1" spans="1:59">
      <c r="A1408" s="22">
        <v>1402</v>
      </c>
      <c r="B1408" s="39" t="s">
        <v>7352</v>
      </c>
      <c r="C1408" s="68" t="s">
        <v>7353</v>
      </c>
      <c r="D1408" s="22">
        <v>249</v>
      </c>
      <c r="E1408" s="22">
        <v>2</v>
      </c>
      <c r="F1408" s="144">
        <v>83589</v>
      </c>
      <c r="G1408" s="144" t="s">
        <v>3704</v>
      </c>
      <c r="H1408" s="144" t="s">
        <v>3704</v>
      </c>
      <c r="I1408" s="144" t="s">
        <v>5321</v>
      </c>
      <c r="J1408" s="144" t="s">
        <v>5314</v>
      </c>
      <c r="K1408" s="144">
        <f t="shared" si="1554"/>
        <v>0.25</v>
      </c>
      <c r="L1408" s="157">
        <v>0.5</v>
      </c>
      <c r="M1408" s="171"/>
      <c r="N1408" s="171">
        <v>0.5</v>
      </c>
      <c r="O1408" s="171">
        <v>0.3</v>
      </c>
      <c r="P1408" s="171"/>
      <c r="Q1408" s="171"/>
      <c r="R1408" s="171">
        <v>0.2</v>
      </c>
      <c r="S1408" s="171"/>
      <c r="T1408" s="171"/>
      <c r="U1408" s="171"/>
      <c r="V1408" s="171"/>
      <c r="W1408" s="22">
        <v>2</v>
      </c>
      <c r="X1408" s="29">
        <v>1694.385</v>
      </c>
      <c r="Y1408" s="29">
        <v>3388.77</v>
      </c>
      <c r="Z1408" s="36">
        <v>1033.08</v>
      </c>
      <c r="AA1408" s="36">
        <f t="shared" si="1555"/>
        <v>2</v>
      </c>
      <c r="AB1408" s="29"/>
      <c r="AC1408" s="29" t="e">
        <f t="shared" si="1556"/>
        <v>#REF!</v>
      </c>
      <c r="AD1408" s="29" t="e">
        <f t="shared" si="1557"/>
        <v>#REF!</v>
      </c>
      <c r="AE1408" s="172" t="e">
        <f t="shared" si="1558"/>
        <v>#REF!</v>
      </c>
      <c r="AF1408" s="28"/>
      <c r="AG1408" s="24">
        <v>0.5</v>
      </c>
      <c r="AH1408" s="173">
        <f t="shared" si="1559"/>
        <v>1</v>
      </c>
      <c r="AI1408" s="173"/>
      <c r="AJ1408" s="173">
        <f t="shared" si="1560"/>
        <v>-0.5</v>
      </c>
      <c r="AK1408" s="134">
        <f t="shared" si="1561"/>
        <v>0.25</v>
      </c>
      <c r="AL1408" s="174">
        <f t="shared" ref="AL1408:AU1408" si="1621">M1408</f>
        <v>0</v>
      </c>
      <c r="AM1408" s="174">
        <f t="shared" si="1621"/>
        <v>0.5</v>
      </c>
      <c r="AN1408" s="174">
        <f t="shared" si="1621"/>
        <v>0.3</v>
      </c>
      <c r="AO1408" s="174">
        <f t="shared" si="1621"/>
        <v>0</v>
      </c>
      <c r="AP1408" s="174">
        <f t="shared" si="1621"/>
        <v>0</v>
      </c>
      <c r="AQ1408" s="174">
        <f t="shared" si="1621"/>
        <v>0.2</v>
      </c>
      <c r="AR1408" s="174">
        <f t="shared" si="1621"/>
        <v>0</v>
      </c>
      <c r="AS1408" s="174">
        <f t="shared" si="1621"/>
        <v>0</v>
      </c>
      <c r="AT1408" s="174">
        <f t="shared" si="1621"/>
        <v>0</v>
      </c>
      <c r="AU1408" s="174">
        <f t="shared" si="1621"/>
        <v>0</v>
      </c>
      <c r="AV1408" s="175">
        <f t="shared" si="1563"/>
        <v>1</v>
      </c>
      <c r="AW1408" s="176" t="e">
        <f>#REF!/1000</f>
        <v>#REF!</v>
      </c>
      <c r="AX1408" s="176" t="e">
        <f>#REF!/1000</f>
        <v>#REF!</v>
      </c>
      <c r="AY1408" s="176" t="e">
        <f>#REF!/1000</f>
        <v>#REF!</v>
      </c>
      <c r="AZ1408" s="176" t="e">
        <f>#REF!/1000</f>
        <v>#REF!</v>
      </c>
      <c r="BA1408" s="176" t="e">
        <f>#REF!/1000</f>
        <v>#REF!</v>
      </c>
      <c r="BB1408" s="176" t="e">
        <f>#REF!/1000</f>
        <v>#REF!</v>
      </c>
      <c r="BC1408" s="176" t="e">
        <f>#REF!/1000</f>
        <v>#REF!</v>
      </c>
      <c r="BD1408" s="176" t="e">
        <f>#REF!/1000</f>
        <v>#REF!</v>
      </c>
      <c r="BE1408" s="177" t="e">
        <f>#REF!/1000</f>
        <v>#REF!</v>
      </c>
      <c r="BF1408" s="177" t="e">
        <f>#REF!/1000</f>
        <v>#REF!</v>
      </c>
      <c r="BG1408" s="178" t="e">
        <f t="shared" si="1564"/>
        <v>#REF!</v>
      </c>
    </row>
    <row r="1409" ht="16" customHeight="1" spans="1:59">
      <c r="A1409" s="22">
        <v>1403</v>
      </c>
      <c r="B1409" s="39" t="s">
        <v>7354</v>
      </c>
      <c r="C1409" s="68" t="s">
        <v>7355</v>
      </c>
      <c r="D1409" s="22">
        <v>234</v>
      </c>
      <c r="E1409" s="22">
        <v>10</v>
      </c>
      <c r="F1409" s="144">
        <v>83592</v>
      </c>
      <c r="G1409" s="144" t="s">
        <v>3704</v>
      </c>
      <c r="H1409" s="144" t="s">
        <v>3704</v>
      </c>
      <c r="I1409" s="144" t="s">
        <v>5321</v>
      </c>
      <c r="J1409" s="144" t="s">
        <v>5314</v>
      </c>
      <c r="K1409" s="144">
        <f t="shared" si="1554"/>
        <v>2.5</v>
      </c>
      <c r="L1409" s="157">
        <v>25</v>
      </c>
      <c r="M1409" s="171">
        <v>0.1</v>
      </c>
      <c r="N1409" s="171">
        <v>0.05</v>
      </c>
      <c r="O1409" s="171">
        <v>0.5</v>
      </c>
      <c r="P1409" s="171"/>
      <c r="Q1409" s="171"/>
      <c r="R1409" s="171">
        <v>0.07</v>
      </c>
      <c r="S1409" s="171">
        <v>0.18</v>
      </c>
      <c r="T1409" s="171">
        <v>0.1</v>
      </c>
      <c r="U1409" s="171"/>
      <c r="V1409" s="171"/>
      <c r="W1409" s="22">
        <v>10</v>
      </c>
      <c r="X1409" s="29">
        <v>1307.291</v>
      </c>
      <c r="Y1409" s="29">
        <v>13072.91</v>
      </c>
      <c r="Z1409" s="36">
        <v>3995.9</v>
      </c>
      <c r="AA1409" s="36">
        <f t="shared" si="1555"/>
        <v>10</v>
      </c>
      <c r="AB1409" s="29"/>
      <c r="AC1409" s="29" t="e">
        <f t="shared" si="1556"/>
        <v>#REF!</v>
      </c>
      <c r="AD1409" s="29" t="e">
        <f t="shared" si="1557"/>
        <v>#REF!</v>
      </c>
      <c r="AE1409" s="172" t="e">
        <f t="shared" si="1558"/>
        <v>#REF!</v>
      </c>
      <c r="AF1409" s="28"/>
      <c r="AG1409" s="24">
        <v>25</v>
      </c>
      <c r="AH1409" s="173">
        <f t="shared" si="1559"/>
        <v>1</v>
      </c>
      <c r="AI1409" s="173"/>
      <c r="AJ1409" s="173">
        <f t="shared" si="1560"/>
        <v>24</v>
      </c>
      <c r="AK1409" s="134">
        <f t="shared" si="1561"/>
        <v>2.5</v>
      </c>
      <c r="AL1409" s="174">
        <f t="shared" ref="AL1409:AU1409" si="1622">M1409</f>
        <v>0.1</v>
      </c>
      <c r="AM1409" s="174">
        <f t="shared" si="1622"/>
        <v>0.05</v>
      </c>
      <c r="AN1409" s="174">
        <f t="shared" si="1622"/>
        <v>0.5</v>
      </c>
      <c r="AO1409" s="174">
        <f t="shared" si="1622"/>
        <v>0</v>
      </c>
      <c r="AP1409" s="174">
        <f t="shared" si="1622"/>
        <v>0</v>
      </c>
      <c r="AQ1409" s="174">
        <f t="shared" si="1622"/>
        <v>0.07</v>
      </c>
      <c r="AR1409" s="174">
        <f t="shared" si="1622"/>
        <v>0.18</v>
      </c>
      <c r="AS1409" s="174">
        <f t="shared" si="1622"/>
        <v>0.1</v>
      </c>
      <c r="AT1409" s="174">
        <f t="shared" si="1622"/>
        <v>0</v>
      </c>
      <c r="AU1409" s="174">
        <f t="shared" si="1622"/>
        <v>0</v>
      </c>
      <c r="AV1409" s="175">
        <f t="shared" si="1563"/>
        <v>1</v>
      </c>
      <c r="AW1409" s="176" t="e">
        <f>#REF!/1000</f>
        <v>#REF!</v>
      </c>
      <c r="AX1409" s="176" t="e">
        <f>#REF!/1000</f>
        <v>#REF!</v>
      </c>
      <c r="AY1409" s="176" t="e">
        <f>#REF!/1000</f>
        <v>#REF!</v>
      </c>
      <c r="AZ1409" s="176" t="e">
        <f>#REF!/1000</f>
        <v>#REF!</v>
      </c>
      <c r="BA1409" s="176" t="e">
        <f>#REF!/1000</f>
        <v>#REF!</v>
      </c>
      <c r="BB1409" s="176" t="e">
        <f>#REF!/1000</f>
        <v>#REF!</v>
      </c>
      <c r="BC1409" s="176" t="e">
        <f>#REF!/1000</f>
        <v>#REF!</v>
      </c>
      <c r="BD1409" s="176" t="e">
        <f>#REF!/1000</f>
        <v>#REF!</v>
      </c>
      <c r="BE1409" s="177" t="e">
        <f>#REF!/1000</f>
        <v>#REF!</v>
      </c>
      <c r="BF1409" s="177" t="e">
        <f>#REF!/1000</f>
        <v>#REF!</v>
      </c>
      <c r="BG1409" s="178" t="e">
        <f t="shared" si="1564"/>
        <v>#REF!</v>
      </c>
    </row>
    <row r="1410" ht="16" customHeight="1" spans="1:59">
      <c r="A1410" s="22">
        <v>1404</v>
      </c>
      <c r="B1410" s="39" t="s">
        <v>7356</v>
      </c>
      <c r="C1410" s="68" t="s">
        <v>7357</v>
      </c>
      <c r="D1410" s="22">
        <v>218</v>
      </c>
      <c r="E1410" s="22">
        <v>1</v>
      </c>
      <c r="F1410" s="144">
        <v>2403314732</v>
      </c>
      <c r="G1410" s="144" t="s">
        <v>3704</v>
      </c>
      <c r="H1410" s="144" t="s">
        <v>3704</v>
      </c>
      <c r="I1410" s="144" t="s">
        <v>5352</v>
      </c>
      <c r="J1410" s="144" t="s">
        <v>5314</v>
      </c>
      <c r="K1410" s="144">
        <f t="shared" si="1554"/>
        <v>0.59</v>
      </c>
      <c r="L1410" s="157">
        <v>0.59</v>
      </c>
      <c r="M1410" s="171"/>
      <c r="N1410" s="171">
        <v>0.186440677966102</v>
      </c>
      <c r="O1410" s="171">
        <v>0.593220338983051</v>
      </c>
      <c r="P1410" s="171"/>
      <c r="Q1410" s="171"/>
      <c r="R1410" s="171">
        <v>0.0508474576271186</v>
      </c>
      <c r="S1410" s="171">
        <v>0.101694915254237</v>
      </c>
      <c r="T1410" s="171">
        <v>0.0677966101694915</v>
      </c>
      <c r="U1410" s="171"/>
      <c r="V1410" s="171"/>
      <c r="W1410" s="22">
        <v>1</v>
      </c>
      <c r="X1410" s="29">
        <v>818.8</v>
      </c>
      <c r="Y1410" s="29">
        <v>818.8</v>
      </c>
      <c r="Z1410" s="36">
        <v>245.43</v>
      </c>
      <c r="AA1410" s="36">
        <f t="shared" si="1555"/>
        <v>1</v>
      </c>
      <c r="AB1410" s="29"/>
      <c r="AC1410" s="29" t="e">
        <f t="shared" si="1556"/>
        <v>#REF!</v>
      </c>
      <c r="AD1410" s="29" t="e">
        <f t="shared" si="1557"/>
        <v>#REF!</v>
      </c>
      <c r="AE1410" s="172" t="e">
        <f t="shared" si="1558"/>
        <v>#REF!</v>
      </c>
      <c r="AF1410" s="28"/>
      <c r="AG1410" s="24">
        <v>0.59</v>
      </c>
      <c r="AH1410" s="173">
        <f t="shared" si="1559"/>
        <v>1</v>
      </c>
      <c r="AI1410" s="173">
        <v>0.595</v>
      </c>
      <c r="AJ1410" s="173">
        <f t="shared" si="1560"/>
        <v>-0.41</v>
      </c>
      <c r="AK1410" s="134">
        <f t="shared" si="1561"/>
        <v>0.59</v>
      </c>
      <c r="AL1410" s="174">
        <f t="shared" ref="AL1410:AU1410" si="1623">M1410</f>
        <v>0</v>
      </c>
      <c r="AM1410" s="174">
        <f t="shared" si="1623"/>
        <v>0.186440677966102</v>
      </c>
      <c r="AN1410" s="174">
        <f t="shared" si="1623"/>
        <v>0.593220338983051</v>
      </c>
      <c r="AO1410" s="174">
        <f t="shared" si="1623"/>
        <v>0</v>
      </c>
      <c r="AP1410" s="174">
        <f t="shared" si="1623"/>
        <v>0</v>
      </c>
      <c r="AQ1410" s="174">
        <f t="shared" si="1623"/>
        <v>0.0508474576271186</v>
      </c>
      <c r="AR1410" s="174">
        <f t="shared" si="1623"/>
        <v>0.101694915254237</v>
      </c>
      <c r="AS1410" s="174">
        <f t="shared" si="1623"/>
        <v>0.0677966101694915</v>
      </c>
      <c r="AT1410" s="174">
        <f t="shared" si="1623"/>
        <v>0</v>
      </c>
      <c r="AU1410" s="174">
        <f t="shared" si="1623"/>
        <v>0</v>
      </c>
      <c r="AV1410" s="175">
        <f t="shared" si="1563"/>
        <v>1</v>
      </c>
      <c r="AW1410" s="176" t="e">
        <f>#REF!/1000</f>
        <v>#REF!</v>
      </c>
      <c r="AX1410" s="176" t="e">
        <f>#REF!/1000</f>
        <v>#REF!</v>
      </c>
      <c r="AY1410" s="176" t="e">
        <f>#REF!/1000</f>
        <v>#REF!</v>
      </c>
      <c r="AZ1410" s="176" t="e">
        <f>#REF!/1000</f>
        <v>#REF!</v>
      </c>
      <c r="BA1410" s="176" t="e">
        <f>#REF!/1000</f>
        <v>#REF!</v>
      </c>
      <c r="BB1410" s="176" t="e">
        <f>#REF!/1000</f>
        <v>#REF!</v>
      </c>
      <c r="BC1410" s="176" t="e">
        <f>#REF!/1000</f>
        <v>#REF!</v>
      </c>
      <c r="BD1410" s="176" t="e">
        <f>#REF!/1000</f>
        <v>#REF!</v>
      </c>
      <c r="BE1410" s="177" t="e">
        <f>#REF!/1000</f>
        <v>#REF!</v>
      </c>
      <c r="BF1410" s="177" t="e">
        <f>#REF!/1000</f>
        <v>#REF!</v>
      </c>
      <c r="BG1410" s="178" t="e">
        <f t="shared" si="1564"/>
        <v>#REF!</v>
      </c>
    </row>
    <row r="1411" ht="16" customHeight="1" spans="1:59">
      <c r="A1411" s="22">
        <v>1405</v>
      </c>
      <c r="B1411" s="39" t="s">
        <v>7358</v>
      </c>
      <c r="C1411" s="68" t="s">
        <v>7359</v>
      </c>
      <c r="D1411" s="22">
        <v>249</v>
      </c>
      <c r="E1411" s="22">
        <v>5</v>
      </c>
      <c r="F1411" s="144">
        <v>83584</v>
      </c>
      <c r="G1411" s="144" t="s">
        <v>3704</v>
      </c>
      <c r="H1411" s="144" t="s">
        <v>3704</v>
      </c>
      <c r="I1411" s="144" t="s">
        <v>5321</v>
      </c>
      <c r="J1411" s="144" t="s">
        <v>5314</v>
      </c>
      <c r="K1411" s="144">
        <f t="shared" si="1554"/>
        <v>0.4</v>
      </c>
      <c r="L1411" s="157">
        <v>2</v>
      </c>
      <c r="M1411" s="171">
        <v>0.5</v>
      </c>
      <c r="N1411" s="171">
        <v>0.05</v>
      </c>
      <c r="O1411" s="171"/>
      <c r="P1411" s="171">
        <v>0.22</v>
      </c>
      <c r="Q1411" s="171"/>
      <c r="R1411" s="171"/>
      <c r="S1411" s="171">
        <v>0.1</v>
      </c>
      <c r="T1411" s="171">
        <v>0.13</v>
      </c>
      <c r="U1411" s="171"/>
      <c r="V1411" s="171"/>
      <c r="W1411" s="22">
        <v>5</v>
      </c>
      <c r="X1411" s="29">
        <v>82.47</v>
      </c>
      <c r="Y1411" s="29">
        <v>412.35</v>
      </c>
      <c r="Z1411" s="36">
        <v>121.85</v>
      </c>
      <c r="AA1411" s="36">
        <f t="shared" si="1555"/>
        <v>5</v>
      </c>
      <c r="AB1411" s="29"/>
      <c r="AC1411" s="29" t="e">
        <f t="shared" si="1556"/>
        <v>#REF!</v>
      </c>
      <c r="AD1411" s="29" t="e">
        <f t="shared" si="1557"/>
        <v>#REF!</v>
      </c>
      <c r="AE1411" s="172" t="e">
        <f t="shared" si="1558"/>
        <v>#REF!</v>
      </c>
      <c r="AF1411" s="28"/>
      <c r="AG1411" s="24">
        <v>2</v>
      </c>
      <c r="AH1411" s="173">
        <f t="shared" si="1559"/>
        <v>1</v>
      </c>
      <c r="AI1411" s="173"/>
      <c r="AJ1411" s="173">
        <f t="shared" si="1560"/>
        <v>1</v>
      </c>
      <c r="AK1411" s="134">
        <f t="shared" si="1561"/>
        <v>0.4</v>
      </c>
      <c r="AL1411" s="174">
        <f t="shared" ref="AL1411:AU1411" si="1624">M1411</f>
        <v>0.5</v>
      </c>
      <c r="AM1411" s="174">
        <f t="shared" si="1624"/>
        <v>0.05</v>
      </c>
      <c r="AN1411" s="174">
        <f t="shared" si="1624"/>
        <v>0</v>
      </c>
      <c r="AO1411" s="174">
        <f t="shared" si="1624"/>
        <v>0.22</v>
      </c>
      <c r="AP1411" s="174">
        <f t="shared" si="1624"/>
        <v>0</v>
      </c>
      <c r="AQ1411" s="174">
        <f t="shared" si="1624"/>
        <v>0</v>
      </c>
      <c r="AR1411" s="174">
        <f t="shared" si="1624"/>
        <v>0.1</v>
      </c>
      <c r="AS1411" s="174">
        <f t="shared" si="1624"/>
        <v>0.13</v>
      </c>
      <c r="AT1411" s="174">
        <f t="shared" si="1624"/>
        <v>0</v>
      </c>
      <c r="AU1411" s="174">
        <f t="shared" si="1624"/>
        <v>0</v>
      </c>
      <c r="AV1411" s="175">
        <f t="shared" si="1563"/>
        <v>1</v>
      </c>
      <c r="AW1411" s="176" t="e">
        <f>#REF!/1000</f>
        <v>#REF!</v>
      </c>
      <c r="AX1411" s="176" t="e">
        <f>#REF!/1000</f>
        <v>#REF!</v>
      </c>
      <c r="AY1411" s="176" t="e">
        <f>#REF!/1000</f>
        <v>#REF!</v>
      </c>
      <c r="AZ1411" s="176" t="e">
        <f>#REF!/1000</f>
        <v>#REF!</v>
      </c>
      <c r="BA1411" s="176" t="e">
        <f>#REF!/1000</f>
        <v>#REF!</v>
      </c>
      <c r="BB1411" s="176" t="e">
        <f>#REF!/1000</f>
        <v>#REF!</v>
      </c>
      <c r="BC1411" s="176" t="e">
        <f>#REF!/1000</f>
        <v>#REF!</v>
      </c>
      <c r="BD1411" s="176" t="e">
        <f>#REF!/1000</f>
        <v>#REF!</v>
      </c>
      <c r="BE1411" s="177" t="e">
        <f>#REF!/1000</f>
        <v>#REF!</v>
      </c>
      <c r="BF1411" s="177" t="e">
        <f>#REF!/1000</f>
        <v>#REF!</v>
      </c>
      <c r="BG1411" s="178" t="e">
        <f t="shared" si="1564"/>
        <v>#REF!</v>
      </c>
    </row>
    <row r="1412" ht="16" customHeight="1" spans="1:59">
      <c r="A1412" s="22">
        <v>1406</v>
      </c>
      <c r="B1412" s="39" t="s">
        <v>7360</v>
      </c>
      <c r="C1412" s="68" t="s">
        <v>7361</v>
      </c>
      <c r="D1412" s="22">
        <v>130</v>
      </c>
      <c r="E1412" s="22">
        <v>3</v>
      </c>
      <c r="F1412" s="144">
        <v>82776</v>
      </c>
      <c r="G1412" s="144" t="s">
        <v>3704</v>
      </c>
      <c r="H1412" s="144" t="s">
        <v>3704</v>
      </c>
      <c r="I1412" s="144" t="s">
        <v>5321</v>
      </c>
      <c r="J1412" s="144" t="s">
        <v>5314</v>
      </c>
      <c r="K1412" s="144">
        <f t="shared" si="1554"/>
        <v>0.2</v>
      </c>
      <c r="L1412" s="157">
        <v>0.6</v>
      </c>
      <c r="M1412" s="171">
        <v>0.48</v>
      </c>
      <c r="N1412" s="171">
        <v>0.06</v>
      </c>
      <c r="O1412" s="171"/>
      <c r="P1412" s="171">
        <v>0.22</v>
      </c>
      <c r="Q1412" s="171"/>
      <c r="R1412" s="171"/>
      <c r="S1412" s="171">
        <v>0.1</v>
      </c>
      <c r="T1412" s="171">
        <v>0.14</v>
      </c>
      <c r="U1412" s="171"/>
      <c r="V1412" s="171"/>
      <c r="W1412" s="22">
        <v>3</v>
      </c>
      <c r="X1412" s="29">
        <v>1367.52</v>
      </c>
      <c r="Y1412" s="29">
        <v>4102.56</v>
      </c>
      <c r="Z1412" s="36">
        <v>2339.04</v>
      </c>
      <c r="AA1412" s="36">
        <f t="shared" si="1555"/>
        <v>3</v>
      </c>
      <c r="AB1412" s="29"/>
      <c r="AC1412" s="29" t="e">
        <f t="shared" si="1556"/>
        <v>#REF!</v>
      </c>
      <c r="AD1412" s="29" t="e">
        <f t="shared" si="1557"/>
        <v>#REF!</v>
      </c>
      <c r="AE1412" s="172" t="e">
        <f t="shared" si="1558"/>
        <v>#REF!</v>
      </c>
      <c r="AF1412" s="28"/>
      <c r="AG1412" s="24">
        <v>0.5</v>
      </c>
      <c r="AH1412" s="173">
        <f t="shared" si="1559"/>
        <v>1</v>
      </c>
      <c r="AI1412" s="173"/>
      <c r="AJ1412" s="173">
        <f t="shared" si="1560"/>
        <v>-0.5</v>
      </c>
      <c r="AK1412" s="134">
        <f t="shared" si="1561"/>
        <v>0.2</v>
      </c>
      <c r="AL1412" s="174">
        <f t="shared" ref="AL1412:AU1412" si="1625">M1412</f>
        <v>0.48</v>
      </c>
      <c r="AM1412" s="174">
        <f t="shared" si="1625"/>
        <v>0.06</v>
      </c>
      <c r="AN1412" s="174">
        <f t="shared" si="1625"/>
        <v>0</v>
      </c>
      <c r="AO1412" s="174">
        <f t="shared" si="1625"/>
        <v>0.22</v>
      </c>
      <c r="AP1412" s="174">
        <f t="shared" si="1625"/>
        <v>0</v>
      </c>
      <c r="AQ1412" s="174">
        <f t="shared" si="1625"/>
        <v>0</v>
      </c>
      <c r="AR1412" s="174">
        <f t="shared" si="1625"/>
        <v>0.1</v>
      </c>
      <c r="AS1412" s="174">
        <f t="shared" si="1625"/>
        <v>0.14</v>
      </c>
      <c r="AT1412" s="174">
        <f t="shared" si="1625"/>
        <v>0</v>
      </c>
      <c r="AU1412" s="174">
        <f t="shared" si="1625"/>
        <v>0</v>
      </c>
      <c r="AV1412" s="175">
        <f t="shared" si="1563"/>
        <v>1</v>
      </c>
      <c r="AW1412" s="176" t="e">
        <f>#REF!/1000</f>
        <v>#REF!</v>
      </c>
      <c r="AX1412" s="176" t="e">
        <f>#REF!/1000</f>
        <v>#REF!</v>
      </c>
      <c r="AY1412" s="176" t="e">
        <f>#REF!/1000</f>
        <v>#REF!</v>
      </c>
      <c r="AZ1412" s="176" t="e">
        <f>#REF!/1000</f>
        <v>#REF!</v>
      </c>
      <c r="BA1412" s="176" t="e">
        <f>#REF!/1000</f>
        <v>#REF!</v>
      </c>
      <c r="BB1412" s="176" t="e">
        <f>#REF!/1000</f>
        <v>#REF!</v>
      </c>
      <c r="BC1412" s="176" t="e">
        <f>#REF!/1000</f>
        <v>#REF!</v>
      </c>
      <c r="BD1412" s="176" t="e">
        <f>#REF!/1000</f>
        <v>#REF!</v>
      </c>
      <c r="BE1412" s="177" t="e">
        <f>#REF!/1000</f>
        <v>#REF!</v>
      </c>
      <c r="BF1412" s="177" t="e">
        <f>#REF!/1000</f>
        <v>#REF!</v>
      </c>
      <c r="BG1412" s="178" t="e">
        <f t="shared" si="1564"/>
        <v>#REF!</v>
      </c>
    </row>
    <row r="1413" ht="16" customHeight="1" spans="1:59">
      <c r="A1413" s="22">
        <v>1407</v>
      </c>
      <c r="B1413" s="39" t="s">
        <v>7362</v>
      </c>
      <c r="C1413" s="68" t="s">
        <v>7363</v>
      </c>
      <c r="D1413" s="22">
        <v>163</v>
      </c>
      <c r="E1413" s="22">
        <v>3</v>
      </c>
      <c r="F1413" s="144">
        <v>82771</v>
      </c>
      <c r="G1413" s="144" t="s">
        <v>3704</v>
      </c>
      <c r="H1413" s="144" t="s">
        <v>3704</v>
      </c>
      <c r="I1413" s="144" t="s">
        <v>5321</v>
      </c>
      <c r="J1413" s="144" t="s">
        <v>5314</v>
      </c>
      <c r="K1413" s="144">
        <f t="shared" si="1554"/>
        <v>0.2</v>
      </c>
      <c r="L1413" s="157">
        <v>0.6</v>
      </c>
      <c r="M1413" s="171">
        <v>0.48</v>
      </c>
      <c r="N1413" s="171">
        <v>0.06</v>
      </c>
      <c r="O1413" s="171"/>
      <c r="P1413" s="171">
        <v>0.22</v>
      </c>
      <c r="Q1413" s="171"/>
      <c r="R1413" s="171"/>
      <c r="S1413" s="171">
        <v>0.1</v>
      </c>
      <c r="T1413" s="171">
        <v>0.14</v>
      </c>
      <c r="U1413" s="171"/>
      <c r="V1413" s="171"/>
      <c r="W1413" s="22">
        <v>3</v>
      </c>
      <c r="X1413" s="29">
        <v>940.17</v>
      </c>
      <c r="Y1413" s="29">
        <v>2820.51</v>
      </c>
      <c r="Z1413" s="36">
        <v>2339.04</v>
      </c>
      <c r="AA1413" s="36">
        <f t="shared" si="1555"/>
        <v>3</v>
      </c>
      <c r="AB1413" s="29"/>
      <c r="AC1413" s="29" t="e">
        <f t="shared" si="1556"/>
        <v>#REF!</v>
      </c>
      <c r="AD1413" s="29" t="e">
        <f t="shared" si="1557"/>
        <v>#REF!</v>
      </c>
      <c r="AE1413" s="172" t="e">
        <f t="shared" si="1558"/>
        <v>#REF!</v>
      </c>
      <c r="AF1413" s="28"/>
      <c r="AG1413" s="24">
        <v>0.5</v>
      </c>
      <c r="AH1413" s="173">
        <f t="shared" si="1559"/>
        <v>1</v>
      </c>
      <c r="AI1413" s="173"/>
      <c r="AJ1413" s="173">
        <f t="shared" si="1560"/>
        <v>-0.5</v>
      </c>
      <c r="AK1413" s="134">
        <f t="shared" si="1561"/>
        <v>0.2</v>
      </c>
      <c r="AL1413" s="174">
        <f t="shared" ref="AL1413:AU1413" si="1626">M1413</f>
        <v>0.48</v>
      </c>
      <c r="AM1413" s="174">
        <f t="shared" si="1626"/>
        <v>0.06</v>
      </c>
      <c r="AN1413" s="174">
        <f t="shared" si="1626"/>
        <v>0</v>
      </c>
      <c r="AO1413" s="174">
        <f t="shared" si="1626"/>
        <v>0.22</v>
      </c>
      <c r="AP1413" s="174">
        <f t="shared" si="1626"/>
        <v>0</v>
      </c>
      <c r="AQ1413" s="174">
        <f t="shared" si="1626"/>
        <v>0</v>
      </c>
      <c r="AR1413" s="174">
        <f t="shared" si="1626"/>
        <v>0.1</v>
      </c>
      <c r="AS1413" s="174">
        <f t="shared" si="1626"/>
        <v>0.14</v>
      </c>
      <c r="AT1413" s="174">
        <f t="shared" si="1626"/>
        <v>0</v>
      </c>
      <c r="AU1413" s="174">
        <f t="shared" si="1626"/>
        <v>0</v>
      </c>
      <c r="AV1413" s="175">
        <f t="shared" si="1563"/>
        <v>1</v>
      </c>
      <c r="AW1413" s="176" t="e">
        <f>#REF!/1000</f>
        <v>#REF!</v>
      </c>
      <c r="AX1413" s="176" t="e">
        <f>#REF!/1000</f>
        <v>#REF!</v>
      </c>
      <c r="AY1413" s="176" t="e">
        <f>#REF!/1000</f>
        <v>#REF!</v>
      </c>
      <c r="AZ1413" s="176" t="e">
        <f>#REF!/1000</f>
        <v>#REF!</v>
      </c>
      <c r="BA1413" s="176" t="e">
        <f>#REF!/1000</f>
        <v>#REF!</v>
      </c>
      <c r="BB1413" s="176" t="e">
        <f>#REF!/1000</f>
        <v>#REF!</v>
      </c>
      <c r="BC1413" s="176" t="e">
        <f>#REF!/1000</f>
        <v>#REF!</v>
      </c>
      <c r="BD1413" s="176" t="e">
        <f>#REF!/1000</f>
        <v>#REF!</v>
      </c>
      <c r="BE1413" s="177" t="e">
        <f>#REF!/1000</f>
        <v>#REF!</v>
      </c>
      <c r="BF1413" s="177" t="e">
        <f>#REF!/1000</f>
        <v>#REF!</v>
      </c>
      <c r="BG1413" s="178" t="e">
        <f t="shared" si="1564"/>
        <v>#REF!</v>
      </c>
    </row>
    <row r="1414" ht="16" customHeight="1" spans="1:59">
      <c r="A1414" s="22">
        <v>1408</v>
      </c>
      <c r="B1414" s="39" t="s">
        <v>7364</v>
      </c>
      <c r="C1414" s="68" t="s">
        <v>7365</v>
      </c>
      <c r="D1414" s="22">
        <v>193</v>
      </c>
      <c r="E1414" s="22">
        <v>2</v>
      </c>
      <c r="F1414" s="144">
        <v>82902</v>
      </c>
      <c r="G1414" s="144" t="s">
        <v>3688</v>
      </c>
      <c r="H1414" s="144" t="s">
        <v>3699</v>
      </c>
      <c r="I1414" s="144" t="s">
        <v>5317</v>
      </c>
      <c r="J1414" s="144" t="s">
        <v>5314</v>
      </c>
      <c r="K1414" s="144">
        <f t="shared" si="1554"/>
        <v>0.6</v>
      </c>
      <c r="L1414" s="157">
        <v>1.2</v>
      </c>
      <c r="M1414" s="171">
        <v>0.1</v>
      </c>
      <c r="N1414" s="171">
        <v>0.05</v>
      </c>
      <c r="O1414" s="171">
        <v>0.5</v>
      </c>
      <c r="P1414" s="171"/>
      <c r="Q1414" s="171"/>
      <c r="R1414" s="171">
        <v>0.0666666666666667</v>
      </c>
      <c r="S1414" s="171">
        <v>0.183333333333333</v>
      </c>
      <c r="T1414" s="171">
        <v>0.1</v>
      </c>
      <c r="U1414" s="171"/>
      <c r="V1414" s="171"/>
      <c r="W1414" s="22">
        <v>2</v>
      </c>
      <c r="X1414" s="29">
        <v>6649.425</v>
      </c>
      <c r="Y1414" s="29">
        <v>13298.85</v>
      </c>
      <c r="Z1414" s="36">
        <v>4073.84</v>
      </c>
      <c r="AA1414" s="36">
        <f t="shared" si="1555"/>
        <v>2</v>
      </c>
      <c r="AB1414" s="29"/>
      <c r="AC1414" s="29" t="e">
        <f t="shared" si="1556"/>
        <v>#REF!</v>
      </c>
      <c r="AD1414" s="29" t="e">
        <f t="shared" si="1557"/>
        <v>#REF!</v>
      </c>
      <c r="AE1414" s="172" t="e">
        <f t="shared" si="1558"/>
        <v>#REF!</v>
      </c>
      <c r="AF1414" s="28"/>
      <c r="AG1414" s="24">
        <v>1.2</v>
      </c>
      <c r="AH1414" s="173">
        <f t="shared" si="1559"/>
        <v>1</v>
      </c>
      <c r="AI1414" s="173">
        <v>1.2</v>
      </c>
      <c r="AJ1414" s="173">
        <f t="shared" si="1560"/>
        <v>0.2</v>
      </c>
      <c r="AK1414" s="134">
        <f t="shared" si="1561"/>
        <v>0.6</v>
      </c>
      <c r="AL1414" s="174">
        <f t="shared" ref="AL1414:AU1414" si="1627">M1414</f>
        <v>0.1</v>
      </c>
      <c r="AM1414" s="174">
        <f t="shared" si="1627"/>
        <v>0.05</v>
      </c>
      <c r="AN1414" s="174">
        <f t="shared" si="1627"/>
        <v>0.5</v>
      </c>
      <c r="AO1414" s="174">
        <f t="shared" si="1627"/>
        <v>0</v>
      </c>
      <c r="AP1414" s="174">
        <f t="shared" si="1627"/>
        <v>0</v>
      </c>
      <c r="AQ1414" s="174">
        <f t="shared" si="1627"/>
        <v>0.0666666666666667</v>
      </c>
      <c r="AR1414" s="174">
        <f t="shared" si="1627"/>
        <v>0.183333333333333</v>
      </c>
      <c r="AS1414" s="174">
        <f t="shared" si="1627"/>
        <v>0.1</v>
      </c>
      <c r="AT1414" s="174">
        <f t="shared" si="1627"/>
        <v>0</v>
      </c>
      <c r="AU1414" s="174">
        <f t="shared" si="1627"/>
        <v>0</v>
      </c>
      <c r="AV1414" s="175">
        <f t="shared" si="1563"/>
        <v>1</v>
      </c>
      <c r="AW1414" s="176" t="e">
        <f>#REF!/1000</f>
        <v>#REF!</v>
      </c>
      <c r="AX1414" s="176" t="e">
        <f>#REF!/1000</f>
        <v>#REF!</v>
      </c>
      <c r="AY1414" s="176" t="e">
        <f>#REF!/1000</f>
        <v>#REF!</v>
      </c>
      <c r="AZ1414" s="176" t="e">
        <f>#REF!/1000</f>
        <v>#REF!</v>
      </c>
      <c r="BA1414" s="176" t="e">
        <f>#REF!/1000</f>
        <v>#REF!</v>
      </c>
      <c r="BB1414" s="176" t="e">
        <f>#REF!/1000</f>
        <v>#REF!</v>
      </c>
      <c r="BC1414" s="176" t="e">
        <f>#REF!/1000</f>
        <v>#REF!</v>
      </c>
      <c r="BD1414" s="176" t="e">
        <f>#REF!/1000</f>
        <v>#REF!</v>
      </c>
      <c r="BE1414" s="177" t="e">
        <f>#REF!/1000</f>
        <v>#REF!</v>
      </c>
      <c r="BF1414" s="177" t="e">
        <f>#REF!/1000</f>
        <v>#REF!</v>
      </c>
      <c r="BG1414" s="178" t="e">
        <f t="shared" si="1564"/>
        <v>#REF!</v>
      </c>
    </row>
    <row r="1415" ht="16" customHeight="1" spans="1:59">
      <c r="A1415" s="22">
        <v>1409</v>
      </c>
      <c r="B1415" s="39" t="s">
        <v>2425</v>
      </c>
      <c r="C1415" s="68" t="s">
        <v>2426</v>
      </c>
      <c r="D1415" s="22">
        <v>193</v>
      </c>
      <c r="E1415" s="22">
        <v>6</v>
      </c>
      <c r="F1415" s="144">
        <v>82802</v>
      </c>
      <c r="G1415" s="144" t="s">
        <v>3688</v>
      </c>
      <c r="H1415" s="144" t="s">
        <v>3699</v>
      </c>
      <c r="I1415" s="144" t="s">
        <v>5317</v>
      </c>
      <c r="J1415" s="144" t="s">
        <v>5314</v>
      </c>
      <c r="K1415" s="144">
        <f t="shared" ref="K1415:K1478" si="1628">L1415/E1415</f>
        <v>0.15</v>
      </c>
      <c r="L1415" s="157">
        <v>0.9</v>
      </c>
      <c r="M1415" s="171">
        <v>0.1</v>
      </c>
      <c r="N1415" s="171">
        <v>0.0555555555555556</v>
      </c>
      <c r="O1415" s="171">
        <v>0.5</v>
      </c>
      <c r="P1415" s="171"/>
      <c r="Q1415" s="171"/>
      <c r="R1415" s="171">
        <v>0.0666666666666667</v>
      </c>
      <c r="S1415" s="171">
        <v>0.177777777777778</v>
      </c>
      <c r="T1415" s="171">
        <v>0.1</v>
      </c>
      <c r="U1415" s="171"/>
      <c r="V1415" s="171"/>
      <c r="W1415" s="22">
        <v>6</v>
      </c>
      <c r="X1415" s="29">
        <v>5849.37833333333</v>
      </c>
      <c r="Y1415" s="29">
        <v>35096.27</v>
      </c>
      <c r="Z1415" s="36">
        <v>10818.06</v>
      </c>
      <c r="AA1415" s="36">
        <f t="shared" ref="AA1415:AA1478" si="1629">W1415</f>
        <v>6</v>
      </c>
      <c r="AB1415" s="29"/>
      <c r="AC1415" s="29" t="e">
        <f t="shared" ref="AC1415:AC1478" si="1630">BG1415</f>
        <v>#REF!</v>
      </c>
      <c r="AD1415" s="29" t="e">
        <f t="shared" ref="AD1415:AD1478" si="1631">AC1415-Z1415</f>
        <v>#REF!</v>
      </c>
      <c r="AE1415" s="172" t="e">
        <f t="shared" ref="AE1415:AE1478" si="1632">AD1415/Z1415</f>
        <v>#REF!</v>
      </c>
      <c r="AF1415" s="28"/>
      <c r="AG1415" s="24">
        <v>0.9</v>
      </c>
      <c r="AH1415" s="173">
        <f t="shared" ref="AH1415:AH1478" si="1633">SUM(M1415:T1415)</f>
        <v>1</v>
      </c>
      <c r="AI1415" s="173">
        <v>0.9</v>
      </c>
      <c r="AJ1415" s="173">
        <f t="shared" ref="AJ1415:AJ1478" si="1634">AG1415-AH1415</f>
        <v>-0.1</v>
      </c>
      <c r="AK1415" s="134">
        <f t="shared" ref="AK1415:AK1478" si="1635">L1415/E1415</f>
        <v>0.15</v>
      </c>
      <c r="AL1415" s="174">
        <f t="shared" ref="AL1415:AU1415" si="1636">M1415</f>
        <v>0.1</v>
      </c>
      <c r="AM1415" s="174">
        <f t="shared" si="1636"/>
        <v>0.0555555555555556</v>
      </c>
      <c r="AN1415" s="174">
        <f t="shared" si="1636"/>
        <v>0.5</v>
      </c>
      <c r="AO1415" s="174">
        <f t="shared" si="1636"/>
        <v>0</v>
      </c>
      <c r="AP1415" s="174">
        <f t="shared" si="1636"/>
        <v>0</v>
      </c>
      <c r="AQ1415" s="174">
        <f t="shared" si="1636"/>
        <v>0.0666666666666667</v>
      </c>
      <c r="AR1415" s="174">
        <f t="shared" si="1636"/>
        <v>0.177777777777778</v>
      </c>
      <c r="AS1415" s="174">
        <f t="shared" si="1636"/>
        <v>0.1</v>
      </c>
      <c r="AT1415" s="174">
        <f t="shared" si="1636"/>
        <v>0</v>
      </c>
      <c r="AU1415" s="174">
        <f t="shared" si="1636"/>
        <v>0</v>
      </c>
      <c r="AV1415" s="175">
        <f t="shared" ref="AV1415:AV1478" si="1637">SUM(AL1415:AU1415)</f>
        <v>1</v>
      </c>
      <c r="AW1415" s="176" t="e">
        <f>#REF!/1000</f>
        <v>#REF!</v>
      </c>
      <c r="AX1415" s="176" t="e">
        <f>#REF!/1000</f>
        <v>#REF!</v>
      </c>
      <c r="AY1415" s="176" t="e">
        <f>#REF!/1000</f>
        <v>#REF!</v>
      </c>
      <c r="AZ1415" s="176" t="e">
        <f>#REF!/1000</f>
        <v>#REF!</v>
      </c>
      <c r="BA1415" s="176" t="e">
        <f>#REF!/1000</f>
        <v>#REF!</v>
      </c>
      <c r="BB1415" s="176" t="e">
        <f>#REF!/1000</f>
        <v>#REF!</v>
      </c>
      <c r="BC1415" s="176" t="e">
        <f>#REF!/1000</f>
        <v>#REF!</v>
      </c>
      <c r="BD1415" s="176" t="e">
        <f>#REF!/1000</f>
        <v>#REF!</v>
      </c>
      <c r="BE1415" s="177" t="e">
        <f>#REF!/1000</f>
        <v>#REF!</v>
      </c>
      <c r="BF1415" s="177" t="e">
        <f>#REF!/1000</f>
        <v>#REF!</v>
      </c>
      <c r="BG1415" s="178" t="e">
        <f t="shared" ref="BG1415:BG1478" si="1638">ROUND((AL1415*AW1415+AM1415*AX1415+AN1415*AY1415+AO1415*AZ1415+AP1415*BA1415+AQ1415*BB1415+AR1415*BC1415+AS1415*BD1415+AT1415*BE1415+AU1415*BF1415)*L1415,2)</f>
        <v>#REF!</v>
      </c>
    </row>
    <row r="1416" ht="16" customHeight="1" spans="1:59">
      <c r="A1416" s="22">
        <v>1410</v>
      </c>
      <c r="B1416" s="39" t="s">
        <v>7366</v>
      </c>
      <c r="C1416" s="68" t="s">
        <v>7367</v>
      </c>
      <c r="D1416" s="22">
        <v>141</v>
      </c>
      <c r="E1416" s="22">
        <v>1</v>
      </c>
      <c r="F1416" s="144">
        <v>82934</v>
      </c>
      <c r="G1416" s="144" t="s">
        <v>3688</v>
      </c>
      <c r="H1416" s="144" t="s">
        <v>3699</v>
      </c>
      <c r="I1416" s="144" t="s">
        <v>5317</v>
      </c>
      <c r="J1416" s="144" t="s">
        <v>5314</v>
      </c>
      <c r="K1416" s="144">
        <f t="shared" si="1628"/>
        <v>25</v>
      </c>
      <c r="L1416" s="157">
        <v>25</v>
      </c>
      <c r="M1416" s="171">
        <v>0.1</v>
      </c>
      <c r="N1416" s="171">
        <v>0.05</v>
      </c>
      <c r="O1416" s="171">
        <v>0.5</v>
      </c>
      <c r="P1416" s="171"/>
      <c r="Q1416" s="171"/>
      <c r="R1416" s="171">
        <v>0.07</v>
      </c>
      <c r="S1416" s="171">
        <v>0.18</v>
      </c>
      <c r="T1416" s="171">
        <v>0.1</v>
      </c>
      <c r="U1416" s="171"/>
      <c r="V1416" s="171"/>
      <c r="W1416" s="22">
        <v>1</v>
      </c>
      <c r="X1416" s="29">
        <v>4417.39</v>
      </c>
      <c r="Y1416" s="29">
        <v>4417.39</v>
      </c>
      <c r="Z1416" s="36">
        <v>1393.68</v>
      </c>
      <c r="AA1416" s="36">
        <f t="shared" si="1629"/>
        <v>1</v>
      </c>
      <c r="AB1416" s="29"/>
      <c r="AC1416" s="29" t="e">
        <f t="shared" si="1630"/>
        <v>#REF!</v>
      </c>
      <c r="AD1416" s="29" t="e">
        <f t="shared" si="1631"/>
        <v>#REF!</v>
      </c>
      <c r="AE1416" s="172" t="e">
        <f t="shared" si="1632"/>
        <v>#REF!</v>
      </c>
      <c r="AF1416" s="28"/>
      <c r="AG1416" s="24">
        <v>25</v>
      </c>
      <c r="AH1416" s="173">
        <f t="shared" si="1633"/>
        <v>1</v>
      </c>
      <c r="AI1416" s="173"/>
      <c r="AJ1416" s="173">
        <f t="shared" si="1634"/>
        <v>24</v>
      </c>
      <c r="AK1416" s="134">
        <f t="shared" si="1635"/>
        <v>25</v>
      </c>
      <c r="AL1416" s="174">
        <f t="shared" ref="AL1416:AU1416" si="1639">M1416</f>
        <v>0.1</v>
      </c>
      <c r="AM1416" s="174">
        <f t="shared" si="1639"/>
        <v>0.05</v>
      </c>
      <c r="AN1416" s="174">
        <f t="shared" si="1639"/>
        <v>0.5</v>
      </c>
      <c r="AO1416" s="174">
        <f t="shared" si="1639"/>
        <v>0</v>
      </c>
      <c r="AP1416" s="174">
        <f t="shared" si="1639"/>
        <v>0</v>
      </c>
      <c r="AQ1416" s="174">
        <f t="shared" si="1639"/>
        <v>0.07</v>
      </c>
      <c r="AR1416" s="174">
        <f t="shared" si="1639"/>
        <v>0.18</v>
      </c>
      <c r="AS1416" s="174">
        <f t="shared" si="1639"/>
        <v>0.1</v>
      </c>
      <c r="AT1416" s="174">
        <f t="shared" si="1639"/>
        <v>0</v>
      </c>
      <c r="AU1416" s="174">
        <f t="shared" si="1639"/>
        <v>0</v>
      </c>
      <c r="AV1416" s="175">
        <f t="shared" si="1637"/>
        <v>1</v>
      </c>
      <c r="AW1416" s="176" t="e">
        <f>#REF!/1000</f>
        <v>#REF!</v>
      </c>
      <c r="AX1416" s="176" t="e">
        <f>#REF!/1000</f>
        <v>#REF!</v>
      </c>
      <c r="AY1416" s="176" t="e">
        <f>#REF!/1000</f>
        <v>#REF!</v>
      </c>
      <c r="AZ1416" s="176" t="e">
        <f>#REF!/1000</f>
        <v>#REF!</v>
      </c>
      <c r="BA1416" s="176" t="e">
        <f>#REF!/1000</f>
        <v>#REF!</v>
      </c>
      <c r="BB1416" s="176" t="e">
        <f>#REF!/1000</f>
        <v>#REF!</v>
      </c>
      <c r="BC1416" s="176" t="e">
        <f>#REF!/1000</f>
        <v>#REF!</v>
      </c>
      <c r="BD1416" s="176" t="e">
        <f>#REF!/1000</f>
        <v>#REF!</v>
      </c>
      <c r="BE1416" s="177" t="e">
        <f>#REF!/1000</f>
        <v>#REF!</v>
      </c>
      <c r="BF1416" s="177" t="e">
        <f>#REF!/1000</f>
        <v>#REF!</v>
      </c>
      <c r="BG1416" s="178" t="e">
        <f t="shared" si="1638"/>
        <v>#REF!</v>
      </c>
    </row>
    <row r="1417" ht="16" customHeight="1" spans="1:59">
      <c r="A1417" s="22">
        <v>1411</v>
      </c>
      <c r="B1417" s="39" t="s">
        <v>7368</v>
      </c>
      <c r="C1417" s="68" t="s">
        <v>7369</v>
      </c>
      <c r="D1417" s="22">
        <v>193</v>
      </c>
      <c r="E1417" s="22">
        <v>2</v>
      </c>
      <c r="F1417" s="144">
        <v>82893</v>
      </c>
      <c r="G1417" s="144" t="s">
        <v>3688</v>
      </c>
      <c r="H1417" s="144" t="s">
        <v>3699</v>
      </c>
      <c r="I1417" s="144" t="s">
        <v>5317</v>
      </c>
      <c r="J1417" s="144" t="s">
        <v>5314</v>
      </c>
      <c r="K1417" s="144">
        <f t="shared" si="1628"/>
        <v>1</v>
      </c>
      <c r="L1417" s="157">
        <v>2</v>
      </c>
      <c r="M1417" s="171"/>
      <c r="N1417" s="171">
        <v>0.18</v>
      </c>
      <c r="O1417" s="171">
        <v>0.6</v>
      </c>
      <c r="P1417" s="171"/>
      <c r="Q1417" s="171"/>
      <c r="R1417" s="171">
        <v>0.05</v>
      </c>
      <c r="S1417" s="171">
        <v>0.1</v>
      </c>
      <c r="T1417" s="171">
        <v>0.07</v>
      </c>
      <c r="U1417" s="171"/>
      <c r="V1417" s="171"/>
      <c r="W1417" s="22">
        <v>2</v>
      </c>
      <c r="X1417" s="29">
        <v>4066.39</v>
      </c>
      <c r="Y1417" s="29">
        <v>8132.78</v>
      </c>
      <c r="Z1417" s="36">
        <v>2572.94</v>
      </c>
      <c r="AA1417" s="36">
        <f t="shared" si="1629"/>
        <v>2</v>
      </c>
      <c r="AB1417" s="29"/>
      <c r="AC1417" s="29" t="e">
        <f t="shared" si="1630"/>
        <v>#REF!</v>
      </c>
      <c r="AD1417" s="29" t="e">
        <f t="shared" si="1631"/>
        <v>#REF!</v>
      </c>
      <c r="AE1417" s="172" t="e">
        <f t="shared" si="1632"/>
        <v>#REF!</v>
      </c>
      <c r="AF1417" s="28"/>
      <c r="AG1417" s="24">
        <v>2</v>
      </c>
      <c r="AH1417" s="173">
        <f t="shared" si="1633"/>
        <v>1</v>
      </c>
      <c r="AI1417" s="173">
        <v>2</v>
      </c>
      <c r="AJ1417" s="173">
        <f t="shared" si="1634"/>
        <v>1</v>
      </c>
      <c r="AK1417" s="134">
        <f t="shared" si="1635"/>
        <v>1</v>
      </c>
      <c r="AL1417" s="174">
        <f t="shared" ref="AL1417:AU1417" si="1640">M1417</f>
        <v>0</v>
      </c>
      <c r="AM1417" s="174">
        <f t="shared" si="1640"/>
        <v>0.18</v>
      </c>
      <c r="AN1417" s="174">
        <f t="shared" si="1640"/>
        <v>0.6</v>
      </c>
      <c r="AO1417" s="174">
        <f t="shared" si="1640"/>
        <v>0</v>
      </c>
      <c r="AP1417" s="174">
        <f t="shared" si="1640"/>
        <v>0</v>
      </c>
      <c r="AQ1417" s="174">
        <f t="shared" si="1640"/>
        <v>0.05</v>
      </c>
      <c r="AR1417" s="174">
        <f t="shared" si="1640"/>
        <v>0.1</v>
      </c>
      <c r="AS1417" s="174">
        <f t="shared" si="1640"/>
        <v>0.07</v>
      </c>
      <c r="AT1417" s="174">
        <f t="shared" si="1640"/>
        <v>0</v>
      </c>
      <c r="AU1417" s="174">
        <f t="shared" si="1640"/>
        <v>0</v>
      </c>
      <c r="AV1417" s="175">
        <f t="shared" si="1637"/>
        <v>1</v>
      </c>
      <c r="AW1417" s="176" t="e">
        <f>#REF!/1000</f>
        <v>#REF!</v>
      </c>
      <c r="AX1417" s="176" t="e">
        <f>#REF!/1000</f>
        <v>#REF!</v>
      </c>
      <c r="AY1417" s="176" t="e">
        <f>#REF!/1000</f>
        <v>#REF!</v>
      </c>
      <c r="AZ1417" s="176" t="e">
        <f>#REF!/1000</f>
        <v>#REF!</v>
      </c>
      <c r="BA1417" s="176" t="e">
        <f>#REF!/1000</f>
        <v>#REF!</v>
      </c>
      <c r="BB1417" s="176" t="e">
        <f>#REF!/1000</f>
        <v>#REF!</v>
      </c>
      <c r="BC1417" s="176" t="e">
        <f>#REF!/1000</f>
        <v>#REF!</v>
      </c>
      <c r="BD1417" s="176" t="e">
        <f>#REF!/1000</f>
        <v>#REF!</v>
      </c>
      <c r="BE1417" s="177" t="e">
        <f>#REF!/1000</f>
        <v>#REF!</v>
      </c>
      <c r="BF1417" s="177" t="e">
        <f>#REF!/1000</f>
        <v>#REF!</v>
      </c>
      <c r="BG1417" s="178" t="e">
        <f t="shared" si="1638"/>
        <v>#REF!</v>
      </c>
    </row>
    <row r="1418" ht="16" customHeight="1" spans="1:59">
      <c r="A1418" s="22">
        <v>1412</v>
      </c>
      <c r="B1418" s="39" t="s">
        <v>7370</v>
      </c>
      <c r="C1418" s="68" t="s">
        <v>7371</v>
      </c>
      <c r="D1418" s="22">
        <v>174</v>
      </c>
      <c r="E1418" s="22">
        <v>1</v>
      </c>
      <c r="F1418" s="144">
        <v>82906</v>
      </c>
      <c r="G1418" s="144" t="s">
        <v>3688</v>
      </c>
      <c r="H1418" s="144" t="s">
        <v>3699</v>
      </c>
      <c r="I1418" s="144" t="s">
        <v>5317</v>
      </c>
      <c r="J1418" s="144" t="s">
        <v>5314</v>
      </c>
      <c r="K1418" s="144">
        <f t="shared" si="1628"/>
        <v>0.5</v>
      </c>
      <c r="L1418" s="157">
        <v>0.5</v>
      </c>
      <c r="M1418" s="171"/>
      <c r="N1418" s="171">
        <v>0.18</v>
      </c>
      <c r="O1418" s="171">
        <v>0.58</v>
      </c>
      <c r="P1418" s="171"/>
      <c r="Q1418" s="171"/>
      <c r="R1418" s="171">
        <v>0.06</v>
      </c>
      <c r="S1418" s="171">
        <v>0.1</v>
      </c>
      <c r="T1418" s="171">
        <v>0.08</v>
      </c>
      <c r="U1418" s="171"/>
      <c r="V1418" s="171"/>
      <c r="W1418" s="22">
        <v>1</v>
      </c>
      <c r="X1418" s="29">
        <v>3132.31</v>
      </c>
      <c r="Y1418" s="29">
        <v>3132.31</v>
      </c>
      <c r="Z1418" s="36">
        <v>916.13</v>
      </c>
      <c r="AA1418" s="36">
        <f t="shared" si="1629"/>
        <v>1</v>
      </c>
      <c r="AB1418" s="29"/>
      <c r="AC1418" s="29" t="e">
        <f t="shared" si="1630"/>
        <v>#REF!</v>
      </c>
      <c r="AD1418" s="29" t="e">
        <f t="shared" si="1631"/>
        <v>#REF!</v>
      </c>
      <c r="AE1418" s="172" t="e">
        <f t="shared" si="1632"/>
        <v>#REF!</v>
      </c>
      <c r="AF1418" s="28"/>
      <c r="AG1418" s="24">
        <v>0.5</v>
      </c>
      <c r="AH1418" s="173">
        <f t="shared" si="1633"/>
        <v>1</v>
      </c>
      <c r="AI1418" s="173">
        <v>0.5</v>
      </c>
      <c r="AJ1418" s="173">
        <f t="shared" si="1634"/>
        <v>-0.5</v>
      </c>
      <c r="AK1418" s="134">
        <f t="shared" si="1635"/>
        <v>0.5</v>
      </c>
      <c r="AL1418" s="174">
        <f t="shared" ref="AL1418:AU1418" si="1641">M1418</f>
        <v>0</v>
      </c>
      <c r="AM1418" s="174">
        <f t="shared" si="1641"/>
        <v>0.18</v>
      </c>
      <c r="AN1418" s="174">
        <f t="shared" si="1641"/>
        <v>0.58</v>
      </c>
      <c r="AO1418" s="174">
        <f t="shared" si="1641"/>
        <v>0</v>
      </c>
      <c r="AP1418" s="174">
        <f t="shared" si="1641"/>
        <v>0</v>
      </c>
      <c r="AQ1418" s="174">
        <f t="shared" si="1641"/>
        <v>0.06</v>
      </c>
      <c r="AR1418" s="174">
        <f t="shared" si="1641"/>
        <v>0.1</v>
      </c>
      <c r="AS1418" s="174">
        <f t="shared" si="1641"/>
        <v>0.08</v>
      </c>
      <c r="AT1418" s="174">
        <f t="shared" si="1641"/>
        <v>0</v>
      </c>
      <c r="AU1418" s="174">
        <f t="shared" si="1641"/>
        <v>0</v>
      </c>
      <c r="AV1418" s="175">
        <f t="shared" si="1637"/>
        <v>1</v>
      </c>
      <c r="AW1418" s="176" t="e">
        <f>#REF!/1000</f>
        <v>#REF!</v>
      </c>
      <c r="AX1418" s="176" t="e">
        <f>#REF!/1000</f>
        <v>#REF!</v>
      </c>
      <c r="AY1418" s="176" t="e">
        <f>#REF!/1000</f>
        <v>#REF!</v>
      </c>
      <c r="AZ1418" s="176" t="e">
        <f>#REF!/1000</f>
        <v>#REF!</v>
      </c>
      <c r="BA1418" s="176" t="e">
        <f>#REF!/1000</f>
        <v>#REF!</v>
      </c>
      <c r="BB1418" s="176" t="e">
        <f>#REF!/1000</f>
        <v>#REF!</v>
      </c>
      <c r="BC1418" s="176" t="e">
        <f>#REF!/1000</f>
        <v>#REF!</v>
      </c>
      <c r="BD1418" s="176" t="e">
        <f>#REF!/1000</f>
        <v>#REF!</v>
      </c>
      <c r="BE1418" s="177" t="e">
        <f>#REF!/1000</f>
        <v>#REF!</v>
      </c>
      <c r="BF1418" s="177" t="e">
        <f>#REF!/1000</f>
        <v>#REF!</v>
      </c>
      <c r="BG1418" s="178" t="e">
        <f t="shared" si="1638"/>
        <v>#REF!</v>
      </c>
    </row>
    <row r="1419" ht="16" customHeight="1" spans="1:59">
      <c r="A1419" s="22">
        <v>1413</v>
      </c>
      <c r="B1419" s="39" t="s">
        <v>7372</v>
      </c>
      <c r="C1419" s="68" t="s">
        <v>7373</v>
      </c>
      <c r="D1419" s="22">
        <v>193</v>
      </c>
      <c r="E1419" s="22">
        <v>1</v>
      </c>
      <c r="F1419" s="144">
        <v>82915</v>
      </c>
      <c r="G1419" s="144" t="s">
        <v>3688</v>
      </c>
      <c r="H1419" s="144" t="s">
        <v>3699</v>
      </c>
      <c r="I1419" s="144" t="s">
        <v>5317</v>
      </c>
      <c r="J1419" s="144" t="s">
        <v>5314</v>
      </c>
      <c r="K1419" s="144">
        <f t="shared" si="1628"/>
        <v>0.6</v>
      </c>
      <c r="L1419" s="157">
        <v>0.6</v>
      </c>
      <c r="M1419" s="171">
        <v>0.1</v>
      </c>
      <c r="N1419" s="171">
        <v>0.05</v>
      </c>
      <c r="O1419" s="171">
        <v>0.5</v>
      </c>
      <c r="P1419" s="171"/>
      <c r="Q1419" s="171"/>
      <c r="R1419" s="171">
        <v>0.0666666666666667</v>
      </c>
      <c r="S1419" s="171">
        <v>0.183333333333333</v>
      </c>
      <c r="T1419" s="171">
        <v>0.1</v>
      </c>
      <c r="U1419" s="171"/>
      <c r="V1419" s="171"/>
      <c r="W1419" s="22">
        <v>1</v>
      </c>
      <c r="X1419" s="29">
        <v>2827.72</v>
      </c>
      <c r="Y1419" s="29">
        <v>2827.72</v>
      </c>
      <c r="Z1419" s="36">
        <v>828.41</v>
      </c>
      <c r="AA1419" s="36">
        <f t="shared" si="1629"/>
        <v>1</v>
      </c>
      <c r="AB1419" s="29"/>
      <c r="AC1419" s="29" t="e">
        <f t="shared" si="1630"/>
        <v>#REF!</v>
      </c>
      <c r="AD1419" s="29" t="e">
        <f t="shared" si="1631"/>
        <v>#REF!</v>
      </c>
      <c r="AE1419" s="172" t="e">
        <f t="shared" si="1632"/>
        <v>#REF!</v>
      </c>
      <c r="AF1419" s="28"/>
      <c r="AG1419" s="24">
        <v>0.6</v>
      </c>
      <c r="AH1419" s="173">
        <f t="shared" si="1633"/>
        <v>1</v>
      </c>
      <c r="AI1419" s="173">
        <v>0.6</v>
      </c>
      <c r="AJ1419" s="173">
        <f t="shared" si="1634"/>
        <v>-0.4</v>
      </c>
      <c r="AK1419" s="134">
        <f t="shared" si="1635"/>
        <v>0.6</v>
      </c>
      <c r="AL1419" s="174">
        <f t="shared" ref="AL1419:AU1419" si="1642">M1419</f>
        <v>0.1</v>
      </c>
      <c r="AM1419" s="174">
        <f t="shared" si="1642"/>
        <v>0.05</v>
      </c>
      <c r="AN1419" s="174">
        <f t="shared" si="1642"/>
        <v>0.5</v>
      </c>
      <c r="AO1419" s="174">
        <f t="shared" si="1642"/>
        <v>0</v>
      </c>
      <c r="AP1419" s="174">
        <f t="shared" si="1642"/>
        <v>0</v>
      </c>
      <c r="AQ1419" s="174">
        <f t="shared" si="1642"/>
        <v>0.0666666666666667</v>
      </c>
      <c r="AR1419" s="174">
        <f t="shared" si="1642"/>
        <v>0.183333333333333</v>
      </c>
      <c r="AS1419" s="174">
        <f t="shared" si="1642"/>
        <v>0.1</v>
      </c>
      <c r="AT1419" s="174">
        <f t="shared" si="1642"/>
        <v>0</v>
      </c>
      <c r="AU1419" s="174">
        <f t="shared" si="1642"/>
        <v>0</v>
      </c>
      <c r="AV1419" s="175">
        <f t="shared" si="1637"/>
        <v>1</v>
      </c>
      <c r="AW1419" s="176" t="e">
        <f>#REF!/1000</f>
        <v>#REF!</v>
      </c>
      <c r="AX1419" s="176" t="e">
        <f>#REF!/1000</f>
        <v>#REF!</v>
      </c>
      <c r="AY1419" s="176" t="e">
        <f>#REF!/1000</f>
        <v>#REF!</v>
      </c>
      <c r="AZ1419" s="176" t="e">
        <f>#REF!/1000</f>
        <v>#REF!</v>
      </c>
      <c r="BA1419" s="176" t="e">
        <f>#REF!/1000</f>
        <v>#REF!</v>
      </c>
      <c r="BB1419" s="176" t="e">
        <f>#REF!/1000</f>
        <v>#REF!</v>
      </c>
      <c r="BC1419" s="176" t="e">
        <f>#REF!/1000</f>
        <v>#REF!</v>
      </c>
      <c r="BD1419" s="176" t="e">
        <f>#REF!/1000</f>
        <v>#REF!</v>
      </c>
      <c r="BE1419" s="177" t="e">
        <f>#REF!/1000</f>
        <v>#REF!</v>
      </c>
      <c r="BF1419" s="177" t="e">
        <f>#REF!/1000</f>
        <v>#REF!</v>
      </c>
      <c r="BG1419" s="178" t="e">
        <f t="shared" si="1638"/>
        <v>#REF!</v>
      </c>
    </row>
    <row r="1420" ht="16" customHeight="1" spans="1:59">
      <c r="A1420" s="22">
        <v>1414</v>
      </c>
      <c r="B1420" s="39" t="s">
        <v>7374</v>
      </c>
      <c r="C1420" s="68" t="s">
        <v>7375</v>
      </c>
      <c r="D1420" s="22">
        <v>193</v>
      </c>
      <c r="E1420" s="22">
        <v>4</v>
      </c>
      <c r="F1420" s="144">
        <v>82898</v>
      </c>
      <c r="G1420" s="144" t="s">
        <v>3688</v>
      </c>
      <c r="H1420" s="144" t="s">
        <v>3699</v>
      </c>
      <c r="I1420" s="144" t="s">
        <v>5317</v>
      </c>
      <c r="J1420" s="144" t="s">
        <v>5314</v>
      </c>
      <c r="K1420" s="144">
        <f t="shared" si="1628"/>
        <v>1.5</v>
      </c>
      <c r="L1420" s="157">
        <v>6</v>
      </c>
      <c r="M1420" s="171">
        <v>0.1</v>
      </c>
      <c r="N1420" s="171">
        <v>0.05</v>
      </c>
      <c r="O1420" s="171">
        <v>0.5</v>
      </c>
      <c r="P1420" s="171"/>
      <c r="Q1420" s="171"/>
      <c r="R1420" s="171">
        <v>0.07</v>
      </c>
      <c r="S1420" s="171">
        <v>0.18</v>
      </c>
      <c r="T1420" s="171">
        <v>0.1</v>
      </c>
      <c r="U1420" s="171"/>
      <c r="V1420" s="171"/>
      <c r="W1420" s="22">
        <v>4</v>
      </c>
      <c r="X1420" s="29">
        <v>2091.21</v>
      </c>
      <c r="Y1420" s="29">
        <v>8364.84</v>
      </c>
      <c r="Z1420" s="36">
        <v>2456</v>
      </c>
      <c r="AA1420" s="36">
        <f t="shared" si="1629"/>
        <v>4</v>
      </c>
      <c r="AB1420" s="29"/>
      <c r="AC1420" s="29" t="e">
        <f t="shared" si="1630"/>
        <v>#REF!</v>
      </c>
      <c r="AD1420" s="29" t="e">
        <f t="shared" si="1631"/>
        <v>#REF!</v>
      </c>
      <c r="AE1420" s="172" t="e">
        <f t="shared" si="1632"/>
        <v>#REF!</v>
      </c>
      <c r="AF1420" s="28"/>
      <c r="AG1420" s="24">
        <v>6</v>
      </c>
      <c r="AH1420" s="173">
        <f t="shared" si="1633"/>
        <v>1</v>
      </c>
      <c r="AI1420" s="173">
        <v>6</v>
      </c>
      <c r="AJ1420" s="173">
        <f t="shared" si="1634"/>
        <v>5</v>
      </c>
      <c r="AK1420" s="134">
        <f t="shared" si="1635"/>
        <v>1.5</v>
      </c>
      <c r="AL1420" s="174">
        <f t="shared" ref="AL1420:AU1420" si="1643">M1420</f>
        <v>0.1</v>
      </c>
      <c r="AM1420" s="174">
        <f t="shared" si="1643"/>
        <v>0.05</v>
      </c>
      <c r="AN1420" s="174">
        <f t="shared" si="1643"/>
        <v>0.5</v>
      </c>
      <c r="AO1420" s="174">
        <f t="shared" si="1643"/>
        <v>0</v>
      </c>
      <c r="AP1420" s="174">
        <f t="shared" si="1643"/>
        <v>0</v>
      </c>
      <c r="AQ1420" s="174">
        <f t="shared" si="1643"/>
        <v>0.07</v>
      </c>
      <c r="AR1420" s="174">
        <f t="shared" si="1643"/>
        <v>0.18</v>
      </c>
      <c r="AS1420" s="174">
        <f t="shared" si="1643"/>
        <v>0.1</v>
      </c>
      <c r="AT1420" s="174">
        <f t="shared" si="1643"/>
        <v>0</v>
      </c>
      <c r="AU1420" s="174">
        <f t="shared" si="1643"/>
        <v>0</v>
      </c>
      <c r="AV1420" s="175">
        <f t="shared" si="1637"/>
        <v>1</v>
      </c>
      <c r="AW1420" s="176" t="e">
        <f>#REF!/1000</f>
        <v>#REF!</v>
      </c>
      <c r="AX1420" s="176" t="e">
        <f>#REF!/1000</f>
        <v>#REF!</v>
      </c>
      <c r="AY1420" s="176" t="e">
        <f>#REF!/1000</f>
        <v>#REF!</v>
      </c>
      <c r="AZ1420" s="176" t="e">
        <f>#REF!/1000</f>
        <v>#REF!</v>
      </c>
      <c r="BA1420" s="176" t="e">
        <f>#REF!/1000</f>
        <v>#REF!</v>
      </c>
      <c r="BB1420" s="176" t="e">
        <f>#REF!/1000</f>
        <v>#REF!</v>
      </c>
      <c r="BC1420" s="176" t="e">
        <f>#REF!/1000</f>
        <v>#REF!</v>
      </c>
      <c r="BD1420" s="176" t="e">
        <f>#REF!/1000</f>
        <v>#REF!</v>
      </c>
      <c r="BE1420" s="177" t="e">
        <f>#REF!/1000</f>
        <v>#REF!</v>
      </c>
      <c r="BF1420" s="177" t="e">
        <f>#REF!/1000</f>
        <v>#REF!</v>
      </c>
      <c r="BG1420" s="178" t="e">
        <f t="shared" si="1638"/>
        <v>#REF!</v>
      </c>
    </row>
    <row r="1421" ht="16" customHeight="1" spans="1:59">
      <c r="A1421" s="22">
        <v>1415</v>
      </c>
      <c r="B1421" s="39" t="s">
        <v>7376</v>
      </c>
      <c r="C1421" s="68" t="s">
        <v>7377</v>
      </c>
      <c r="D1421" s="22">
        <v>143</v>
      </c>
      <c r="E1421" s="22">
        <v>1</v>
      </c>
      <c r="F1421" s="144">
        <v>82895</v>
      </c>
      <c r="G1421" s="144" t="s">
        <v>3688</v>
      </c>
      <c r="H1421" s="144" t="s">
        <v>3699</v>
      </c>
      <c r="I1421" s="144" t="s">
        <v>5317</v>
      </c>
      <c r="J1421" s="144" t="s">
        <v>5314</v>
      </c>
      <c r="K1421" s="144">
        <f t="shared" si="1628"/>
        <v>1.07</v>
      </c>
      <c r="L1421" s="157">
        <v>1.07</v>
      </c>
      <c r="M1421" s="171">
        <v>0.102803738317757</v>
      </c>
      <c r="N1421" s="171">
        <v>0.0467289719626168</v>
      </c>
      <c r="O1421" s="171">
        <v>0.495327102803738</v>
      </c>
      <c r="P1421" s="171"/>
      <c r="Q1421" s="171"/>
      <c r="R1421" s="171">
        <v>0.0747663551401869</v>
      </c>
      <c r="S1421" s="171">
        <v>0.177570093457944</v>
      </c>
      <c r="T1421" s="171">
        <v>0.102803738317757</v>
      </c>
      <c r="U1421" s="171"/>
      <c r="V1421" s="171"/>
      <c r="W1421" s="22">
        <v>1</v>
      </c>
      <c r="X1421" s="29">
        <v>2029.56</v>
      </c>
      <c r="Y1421" s="29">
        <v>2029.56</v>
      </c>
      <c r="Z1421" s="36">
        <v>594.51</v>
      </c>
      <c r="AA1421" s="36">
        <f t="shared" si="1629"/>
        <v>1</v>
      </c>
      <c r="AB1421" s="29"/>
      <c r="AC1421" s="29" t="e">
        <f t="shared" si="1630"/>
        <v>#REF!</v>
      </c>
      <c r="AD1421" s="29" t="e">
        <f t="shared" si="1631"/>
        <v>#REF!</v>
      </c>
      <c r="AE1421" s="172" t="e">
        <f t="shared" si="1632"/>
        <v>#REF!</v>
      </c>
      <c r="AF1421" s="28"/>
      <c r="AG1421" s="24">
        <v>1.07</v>
      </c>
      <c r="AH1421" s="173">
        <f t="shared" si="1633"/>
        <v>1</v>
      </c>
      <c r="AI1421" s="173">
        <v>1.075</v>
      </c>
      <c r="AJ1421" s="173">
        <f t="shared" si="1634"/>
        <v>0.0700000000000004</v>
      </c>
      <c r="AK1421" s="134">
        <f t="shared" si="1635"/>
        <v>1.07</v>
      </c>
      <c r="AL1421" s="174">
        <f t="shared" ref="AL1421:AU1421" si="1644">M1421</f>
        <v>0.102803738317757</v>
      </c>
      <c r="AM1421" s="174">
        <f t="shared" si="1644"/>
        <v>0.0467289719626168</v>
      </c>
      <c r="AN1421" s="174">
        <f t="shared" si="1644"/>
        <v>0.495327102803738</v>
      </c>
      <c r="AO1421" s="174">
        <f t="shared" si="1644"/>
        <v>0</v>
      </c>
      <c r="AP1421" s="174">
        <f t="shared" si="1644"/>
        <v>0</v>
      </c>
      <c r="AQ1421" s="174">
        <f t="shared" si="1644"/>
        <v>0.0747663551401869</v>
      </c>
      <c r="AR1421" s="174">
        <f t="shared" si="1644"/>
        <v>0.177570093457944</v>
      </c>
      <c r="AS1421" s="174">
        <f t="shared" si="1644"/>
        <v>0.102803738317757</v>
      </c>
      <c r="AT1421" s="174">
        <f t="shared" si="1644"/>
        <v>0</v>
      </c>
      <c r="AU1421" s="174">
        <f t="shared" si="1644"/>
        <v>0</v>
      </c>
      <c r="AV1421" s="175">
        <f t="shared" si="1637"/>
        <v>1</v>
      </c>
      <c r="AW1421" s="176" t="e">
        <f>#REF!/1000</f>
        <v>#REF!</v>
      </c>
      <c r="AX1421" s="176" t="e">
        <f>#REF!/1000</f>
        <v>#REF!</v>
      </c>
      <c r="AY1421" s="176" t="e">
        <f>#REF!/1000</f>
        <v>#REF!</v>
      </c>
      <c r="AZ1421" s="176" t="e">
        <f>#REF!/1000</f>
        <v>#REF!</v>
      </c>
      <c r="BA1421" s="176" t="e">
        <f>#REF!/1000</f>
        <v>#REF!</v>
      </c>
      <c r="BB1421" s="176" t="e">
        <f>#REF!/1000</f>
        <v>#REF!</v>
      </c>
      <c r="BC1421" s="176" t="e">
        <f>#REF!/1000</f>
        <v>#REF!</v>
      </c>
      <c r="BD1421" s="176" t="e">
        <f>#REF!/1000</f>
        <v>#REF!</v>
      </c>
      <c r="BE1421" s="177" t="e">
        <f>#REF!/1000</f>
        <v>#REF!</v>
      </c>
      <c r="BF1421" s="177" t="e">
        <f>#REF!/1000</f>
        <v>#REF!</v>
      </c>
      <c r="BG1421" s="178" t="e">
        <f t="shared" si="1638"/>
        <v>#REF!</v>
      </c>
    </row>
    <row r="1422" ht="16" customHeight="1" spans="1:59">
      <c r="A1422" s="22">
        <v>1416</v>
      </c>
      <c r="B1422" s="39" t="s">
        <v>7378</v>
      </c>
      <c r="C1422" s="68" t="s">
        <v>7379</v>
      </c>
      <c r="D1422" s="22">
        <v>193</v>
      </c>
      <c r="E1422" s="22">
        <v>2</v>
      </c>
      <c r="F1422" s="144">
        <v>82896</v>
      </c>
      <c r="G1422" s="144" t="s">
        <v>3688</v>
      </c>
      <c r="H1422" s="144" t="s">
        <v>3699</v>
      </c>
      <c r="I1422" s="144" t="s">
        <v>5317</v>
      </c>
      <c r="J1422" s="144" t="s">
        <v>5314</v>
      </c>
      <c r="K1422" s="144">
        <f t="shared" si="1628"/>
        <v>12.5</v>
      </c>
      <c r="L1422" s="157">
        <v>25</v>
      </c>
      <c r="M1422" s="171">
        <v>0.1</v>
      </c>
      <c r="N1422" s="171">
        <v>0.05</v>
      </c>
      <c r="O1422" s="171">
        <v>0.5</v>
      </c>
      <c r="P1422" s="171"/>
      <c r="Q1422" s="171"/>
      <c r="R1422" s="171">
        <v>0.07</v>
      </c>
      <c r="S1422" s="171">
        <v>0.18</v>
      </c>
      <c r="T1422" s="171">
        <v>0.1</v>
      </c>
      <c r="U1422" s="171"/>
      <c r="V1422" s="171"/>
      <c r="W1422" s="22">
        <v>2</v>
      </c>
      <c r="X1422" s="29">
        <v>1530.645</v>
      </c>
      <c r="Y1422" s="29">
        <v>3061.29</v>
      </c>
      <c r="Z1422" s="36">
        <v>935.62</v>
      </c>
      <c r="AA1422" s="36">
        <f t="shared" si="1629"/>
        <v>2</v>
      </c>
      <c r="AB1422" s="29"/>
      <c r="AC1422" s="29" t="e">
        <f t="shared" si="1630"/>
        <v>#REF!</v>
      </c>
      <c r="AD1422" s="29" t="e">
        <f t="shared" si="1631"/>
        <v>#REF!</v>
      </c>
      <c r="AE1422" s="172" t="e">
        <f t="shared" si="1632"/>
        <v>#REF!</v>
      </c>
      <c r="AF1422" s="28"/>
      <c r="AG1422" s="24">
        <v>25</v>
      </c>
      <c r="AH1422" s="173">
        <f t="shared" si="1633"/>
        <v>1</v>
      </c>
      <c r="AI1422" s="173"/>
      <c r="AJ1422" s="173">
        <f t="shared" si="1634"/>
        <v>24</v>
      </c>
      <c r="AK1422" s="134">
        <f t="shared" si="1635"/>
        <v>12.5</v>
      </c>
      <c r="AL1422" s="174">
        <f t="shared" ref="AL1422:AU1422" si="1645">M1422</f>
        <v>0.1</v>
      </c>
      <c r="AM1422" s="174">
        <f t="shared" si="1645"/>
        <v>0.05</v>
      </c>
      <c r="AN1422" s="174">
        <f t="shared" si="1645"/>
        <v>0.5</v>
      </c>
      <c r="AO1422" s="174">
        <f t="shared" si="1645"/>
        <v>0</v>
      </c>
      <c r="AP1422" s="174">
        <f t="shared" si="1645"/>
        <v>0</v>
      </c>
      <c r="AQ1422" s="174">
        <f t="shared" si="1645"/>
        <v>0.07</v>
      </c>
      <c r="AR1422" s="174">
        <f t="shared" si="1645"/>
        <v>0.18</v>
      </c>
      <c r="AS1422" s="174">
        <f t="shared" si="1645"/>
        <v>0.1</v>
      </c>
      <c r="AT1422" s="174">
        <f t="shared" si="1645"/>
        <v>0</v>
      </c>
      <c r="AU1422" s="174">
        <f t="shared" si="1645"/>
        <v>0</v>
      </c>
      <c r="AV1422" s="175">
        <f t="shared" si="1637"/>
        <v>1</v>
      </c>
      <c r="AW1422" s="176" t="e">
        <f>#REF!/1000</f>
        <v>#REF!</v>
      </c>
      <c r="AX1422" s="176" t="e">
        <f>#REF!/1000</f>
        <v>#REF!</v>
      </c>
      <c r="AY1422" s="176" t="e">
        <f>#REF!/1000</f>
        <v>#REF!</v>
      </c>
      <c r="AZ1422" s="176" t="e">
        <f>#REF!/1000</f>
        <v>#REF!</v>
      </c>
      <c r="BA1422" s="176" t="e">
        <f>#REF!/1000</f>
        <v>#REF!</v>
      </c>
      <c r="BB1422" s="176" t="e">
        <f>#REF!/1000</f>
        <v>#REF!</v>
      </c>
      <c r="BC1422" s="176" t="e">
        <f>#REF!/1000</f>
        <v>#REF!</v>
      </c>
      <c r="BD1422" s="176" t="e">
        <f>#REF!/1000</f>
        <v>#REF!</v>
      </c>
      <c r="BE1422" s="177" t="e">
        <f>#REF!/1000</f>
        <v>#REF!</v>
      </c>
      <c r="BF1422" s="177" t="e">
        <f>#REF!/1000</f>
        <v>#REF!</v>
      </c>
      <c r="BG1422" s="178" t="e">
        <f t="shared" si="1638"/>
        <v>#REF!</v>
      </c>
    </row>
    <row r="1423" ht="16" customHeight="1" spans="1:59">
      <c r="A1423" s="22">
        <v>1417</v>
      </c>
      <c r="B1423" s="39" t="s">
        <v>2437</v>
      </c>
      <c r="C1423" s="68" t="s">
        <v>2438</v>
      </c>
      <c r="D1423" s="22">
        <v>207</v>
      </c>
      <c r="E1423" s="22">
        <v>3</v>
      </c>
      <c r="F1423" s="144">
        <v>82948</v>
      </c>
      <c r="G1423" s="144" t="s">
        <v>3704</v>
      </c>
      <c r="H1423" s="144" t="s">
        <v>3704</v>
      </c>
      <c r="I1423" s="144" t="s">
        <v>5321</v>
      </c>
      <c r="J1423" s="144" t="s">
        <v>5314</v>
      </c>
      <c r="K1423" s="144">
        <f t="shared" si="1628"/>
        <v>8</v>
      </c>
      <c r="L1423" s="157">
        <v>24</v>
      </c>
      <c r="M1423" s="171">
        <v>0.1</v>
      </c>
      <c r="N1423" s="171">
        <v>0.05</v>
      </c>
      <c r="O1423" s="171">
        <v>0.5</v>
      </c>
      <c r="P1423" s="171"/>
      <c r="Q1423" s="171"/>
      <c r="R1423" s="171">
        <v>0.07</v>
      </c>
      <c r="S1423" s="171">
        <v>0.18</v>
      </c>
      <c r="T1423" s="171">
        <v>0.1</v>
      </c>
      <c r="U1423" s="171"/>
      <c r="V1423" s="171"/>
      <c r="W1423" s="22">
        <v>3</v>
      </c>
      <c r="X1423" s="29">
        <v>9781.71</v>
      </c>
      <c r="Y1423" s="29">
        <v>29345.13</v>
      </c>
      <c r="Z1423" s="36">
        <v>11402.85</v>
      </c>
      <c r="AA1423" s="36">
        <f t="shared" si="1629"/>
        <v>3</v>
      </c>
      <c r="AB1423" s="29"/>
      <c r="AC1423" s="29" t="e">
        <f t="shared" si="1630"/>
        <v>#REF!</v>
      </c>
      <c r="AD1423" s="29" t="e">
        <f t="shared" si="1631"/>
        <v>#REF!</v>
      </c>
      <c r="AE1423" s="172" t="e">
        <f t="shared" si="1632"/>
        <v>#REF!</v>
      </c>
      <c r="AF1423" s="28"/>
      <c r="AG1423" s="24">
        <v>25</v>
      </c>
      <c r="AH1423" s="173">
        <f t="shared" si="1633"/>
        <v>1</v>
      </c>
      <c r="AI1423" s="173"/>
      <c r="AJ1423" s="173">
        <f t="shared" si="1634"/>
        <v>24</v>
      </c>
      <c r="AK1423" s="134">
        <f t="shared" si="1635"/>
        <v>8</v>
      </c>
      <c r="AL1423" s="174">
        <f t="shared" ref="AL1423:AU1423" si="1646">M1423</f>
        <v>0.1</v>
      </c>
      <c r="AM1423" s="174">
        <f t="shared" si="1646"/>
        <v>0.05</v>
      </c>
      <c r="AN1423" s="174">
        <f t="shared" si="1646"/>
        <v>0.5</v>
      </c>
      <c r="AO1423" s="174">
        <f t="shared" si="1646"/>
        <v>0</v>
      </c>
      <c r="AP1423" s="174">
        <f t="shared" si="1646"/>
        <v>0</v>
      </c>
      <c r="AQ1423" s="174">
        <f t="shared" si="1646"/>
        <v>0.07</v>
      </c>
      <c r="AR1423" s="174">
        <f t="shared" si="1646"/>
        <v>0.18</v>
      </c>
      <c r="AS1423" s="174">
        <f t="shared" si="1646"/>
        <v>0.1</v>
      </c>
      <c r="AT1423" s="174">
        <f t="shared" si="1646"/>
        <v>0</v>
      </c>
      <c r="AU1423" s="174">
        <f t="shared" si="1646"/>
        <v>0</v>
      </c>
      <c r="AV1423" s="175">
        <f t="shared" si="1637"/>
        <v>1</v>
      </c>
      <c r="AW1423" s="176" t="e">
        <f>#REF!/1000</f>
        <v>#REF!</v>
      </c>
      <c r="AX1423" s="176" t="e">
        <f>#REF!/1000</f>
        <v>#REF!</v>
      </c>
      <c r="AY1423" s="176" t="e">
        <f>#REF!/1000</f>
        <v>#REF!</v>
      </c>
      <c r="AZ1423" s="176" t="e">
        <f>#REF!/1000</f>
        <v>#REF!</v>
      </c>
      <c r="BA1423" s="176" t="e">
        <f>#REF!/1000</f>
        <v>#REF!</v>
      </c>
      <c r="BB1423" s="176" t="e">
        <f>#REF!/1000</f>
        <v>#REF!</v>
      </c>
      <c r="BC1423" s="176" t="e">
        <f>#REF!/1000</f>
        <v>#REF!</v>
      </c>
      <c r="BD1423" s="176" t="e">
        <f>#REF!/1000</f>
        <v>#REF!</v>
      </c>
      <c r="BE1423" s="177" t="e">
        <f>#REF!/1000</f>
        <v>#REF!</v>
      </c>
      <c r="BF1423" s="177" t="e">
        <f>#REF!/1000</f>
        <v>#REF!</v>
      </c>
      <c r="BG1423" s="178" t="e">
        <f t="shared" si="1638"/>
        <v>#REF!</v>
      </c>
    </row>
    <row r="1424" ht="16" customHeight="1" spans="1:59">
      <c r="A1424" s="22">
        <v>1418</v>
      </c>
      <c r="B1424" s="39" t="s">
        <v>2439</v>
      </c>
      <c r="C1424" s="68" t="s">
        <v>2440</v>
      </c>
      <c r="D1424" s="22">
        <v>207</v>
      </c>
      <c r="E1424" s="22">
        <v>3</v>
      </c>
      <c r="F1424" s="144">
        <v>82946</v>
      </c>
      <c r="G1424" s="144" t="s">
        <v>3704</v>
      </c>
      <c r="H1424" s="144" t="s">
        <v>3704</v>
      </c>
      <c r="I1424" s="144" t="s">
        <v>5321</v>
      </c>
      <c r="J1424" s="144" t="s">
        <v>5314</v>
      </c>
      <c r="K1424" s="144">
        <f t="shared" si="1628"/>
        <v>8</v>
      </c>
      <c r="L1424" s="157">
        <v>24</v>
      </c>
      <c r="M1424" s="171">
        <v>0.1</v>
      </c>
      <c r="N1424" s="171">
        <v>0.05</v>
      </c>
      <c r="O1424" s="171">
        <v>0.5</v>
      </c>
      <c r="P1424" s="171"/>
      <c r="Q1424" s="171"/>
      <c r="R1424" s="171">
        <v>0.07</v>
      </c>
      <c r="S1424" s="171">
        <v>0.18</v>
      </c>
      <c r="T1424" s="171">
        <v>0.1</v>
      </c>
      <c r="U1424" s="171"/>
      <c r="V1424" s="171"/>
      <c r="W1424" s="22">
        <v>3</v>
      </c>
      <c r="X1424" s="29">
        <v>7198.18666666667</v>
      </c>
      <c r="Y1424" s="29">
        <v>21594.56</v>
      </c>
      <c r="Z1424" s="36">
        <v>7894.26</v>
      </c>
      <c r="AA1424" s="36">
        <f t="shared" si="1629"/>
        <v>3</v>
      </c>
      <c r="AB1424" s="29"/>
      <c r="AC1424" s="29" t="e">
        <f t="shared" si="1630"/>
        <v>#REF!</v>
      </c>
      <c r="AD1424" s="29" t="e">
        <f t="shared" si="1631"/>
        <v>#REF!</v>
      </c>
      <c r="AE1424" s="172" t="e">
        <f t="shared" si="1632"/>
        <v>#REF!</v>
      </c>
      <c r="AF1424" s="28"/>
      <c r="AG1424" s="24">
        <v>25</v>
      </c>
      <c r="AH1424" s="173">
        <f t="shared" si="1633"/>
        <v>1</v>
      </c>
      <c r="AI1424" s="173"/>
      <c r="AJ1424" s="173">
        <f t="shared" si="1634"/>
        <v>24</v>
      </c>
      <c r="AK1424" s="134">
        <f t="shared" si="1635"/>
        <v>8</v>
      </c>
      <c r="AL1424" s="174">
        <f t="shared" ref="AL1424:AU1424" si="1647">M1424</f>
        <v>0.1</v>
      </c>
      <c r="AM1424" s="174">
        <f t="shared" si="1647"/>
        <v>0.05</v>
      </c>
      <c r="AN1424" s="174">
        <f t="shared" si="1647"/>
        <v>0.5</v>
      </c>
      <c r="AO1424" s="174">
        <f t="shared" si="1647"/>
        <v>0</v>
      </c>
      <c r="AP1424" s="174">
        <f t="shared" si="1647"/>
        <v>0</v>
      </c>
      <c r="AQ1424" s="174">
        <f t="shared" si="1647"/>
        <v>0.07</v>
      </c>
      <c r="AR1424" s="174">
        <f t="shared" si="1647"/>
        <v>0.18</v>
      </c>
      <c r="AS1424" s="174">
        <f t="shared" si="1647"/>
        <v>0.1</v>
      </c>
      <c r="AT1424" s="174">
        <f t="shared" si="1647"/>
        <v>0</v>
      </c>
      <c r="AU1424" s="174">
        <f t="shared" si="1647"/>
        <v>0</v>
      </c>
      <c r="AV1424" s="175">
        <f t="shared" si="1637"/>
        <v>1</v>
      </c>
      <c r="AW1424" s="176" t="e">
        <f>#REF!/1000</f>
        <v>#REF!</v>
      </c>
      <c r="AX1424" s="176" t="e">
        <f>#REF!/1000</f>
        <v>#REF!</v>
      </c>
      <c r="AY1424" s="176" t="e">
        <f>#REF!/1000</f>
        <v>#REF!</v>
      </c>
      <c r="AZ1424" s="176" t="e">
        <f>#REF!/1000</f>
        <v>#REF!</v>
      </c>
      <c r="BA1424" s="176" t="e">
        <f>#REF!/1000</f>
        <v>#REF!</v>
      </c>
      <c r="BB1424" s="176" t="e">
        <f>#REF!/1000</f>
        <v>#REF!</v>
      </c>
      <c r="BC1424" s="176" t="e">
        <f>#REF!/1000</f>
        <v>#REF!</v>
      </c>
      <c r="BD1424" s="176" t="e">
        <f>#REF!/1000</f>
        <v>#REF!</v>
      </c>
      <c r="BE1424" s="177" t="e">
        <f>#REF!/1000</f>
        <v>#REF!</v>
      </c>
      <c r="BF1424" s="177" t="e">
        <f>#REF!/1000</f>
        <v>#REF!</v>
      </c>
      <c r="BG1424" s="178" t="e">
        <f t="shared" si="1638"/>
        <v>#REF!</v>
      </c>
    </row>
    <row r="1425" ht="16" customHeight="1" spans="1:59">
      <c r="A1425" s="22">
        <v>1419</v>
      </c>
      <c r="B1425" s="39" t="s">
        <v>2435</v>
      </c>
      <c r="C1425" s="68" t="s">
        <v>2436</v>
      </c>
      <c r="D1425" s="22">
        <v>207</v>
      </c>
      <c r="E1425" s="22">
        <v>3</v>
      </c>
      <c r="F1425" s="144">
        <v>82944</v>
      </c>
      <c r="G1425" s="144" t="s">
        <v>3704</v>
      </c>
      <c r="H1425" s="144" t="s">
        <v>3704</v>
      </c>
      <c r="I1425" s="144" t="s">
        <v>5321</v>
      </c>
      <c r="J1425" s="144" t="s">
        <v>5314</v>
      </c>
      <c r="K1425" s="144">
        <f t="shared" si="1628"/>
        <v>8</v>
      </c>
      <c r="L1425" s="157">
        <v>24</v>
      </c>
      <c r="M1425" s="171">
        <v>0.1</v>
      </c>
      <c r="N1425" s="171">
        <v>0.05</v>
      </c>
      <c r="O1425" s="171">
        <v>0.5</v>
      </c>
      <c r="P1425" s="171"/>
      <c r="Q1425" s="171"/>
      <c r="R1425" s="171">
        <v>0.07</v>
      </c>
      <c r="S1425" s="171">
        <v>0.18</v>
      </c>
      <c r="T1425" s="171">
        <v>0.1</v>
      </c>
      <c r="U1425" s="171"/>
      <c r="V1425" s="171"/>
      <c r="W1425" s="22">
        <v>3</v>
      </c>
      <c r="X1425" s="29">
        <v>6921.80333333333</v>
      </c>
      <c r="Y1425" s="29">
        <v>20765.41</v>
      </c>
      <c r="Z1425" s="36">
        <v>6373.89</v>
      </c>
      <c r="AA1425" s="36">
        <f t="shared" si="1629"/>
        <v>3</v>
      </c>
      <c r="AB1425" s="29"/>
      <c r="AC1425" s="29" t="e">
        <f t="shared" si="1630"/>
        <v>#REF!</v>
      </c>
      <c r="AD1425" s="29" t="e">
        <f t="shared" si="1631"/>
        <v>#REF!</v>
      </c>
      <c r="AE1425" s="172" t="e">
        <f t="shared" si="1632"/>
        <v>#REF!</v>
      </c>
      <c r="AF1425" s="28"/>
      <c r="AG1425" s="24">
        <v>25</v>
      </c>
      <c r="AH1425" s="173">
        <f t="shared" si="1633"/>
        <v>1</v>
      </c>
      <c r="AI1425" s="173"/>
      <c r="AJ1425" s="173">
        <f t="shared" si="1634"/>
        <v>24</v>
      </c>
      <c r="AK1425" s="134">
        <f t="shared" si="1635"/>
        <v>8</v>
      </c>
      <c r="AL1425" s="174">
        <f t="shared" ref="AL1425:AU1425" si="1648">M1425</f>
        <v>0.1</v>
      </c>
      <c r="AM1425" s="174">
        <f t="shared" si="1648"/>
        <v>0.05</v>
      </c>
      <c r="AN1425" s="174">
        <f t="shared" si="1648"/>
        <v>0.5</v>
      </c>
      <c r="AO1425" s="174">
        <f t="shared" si="1648"/>
        <v>0</v>
      </c>
      <c r="AP1425" s="174">
        <f t="shared" si="1648"/>
        <v>0</v>
      </c>
      <c r="AQ1425" s="174">
        <f t="shared" si="1648"/>
        <v>0.07</v>
      </c>
      <c r="AR1425" s="174">
        <f t="shared" si="1648"/>
        <v>0.18</v>
      </c>
      <c r="AS1425" s="174">
        <f t="shared" si="1648"/>
        <v>0.1</v>
      </c>
      <c r="AT1425" s="174">
        <f t="shared" si="1648"/>
        <v>0</v>
      </c>
      <c r="AU1425" s="174">
        <f t="shared" si="1648"/>
        <v>0</v>
      </c>
      <c r="AV1425" s="175">
        <f t="shared" si="1637"/>
        <v>1</v>
      </c>
      <c r="AW1425" s="176" t="e">
        <f>#REF!/1000</f>
        <v>#REF!</v>
      </c>
      <c r="AX1425" s="176" t="e">
        <f>#REF!/1000</f>
        <v>#REF!</v>
      </c>
      <c r="AY1425" s="176" t="e">
        <f>#REF!/1000</f>
        <v>#REF!</v>
      </c>
      <c r="AZ1425" s="176" t="e">
        <f>#REF!/1000</f>
        <v>#REF!</v>
      </c>
      <c r="BA1425" s="176" t="e">
        <f>#REF!/1000</f>
        <v>#REF!</v>
      </c>
      <c r="BB1425" s="176" t="e">
        <f>#REF!/1000</f>
        <v>#REF!</v>
      </c>
      <c r="BC1425" s="176" t="e">
        <f>#REF!/1000</f>
        <v>#REF!</v>
      </c>
      <c r="BD1425" s="176" t="e">
        <f>#REF!/1000</f>
        <v>#REF!</v>
      </c>
      <c r="BE1425" s="177" t="e">
        <f>#REF!/1000</f>
        <v>#REF!</v>
      </c>
      <c r="BF1425" s="177" t="e">
        <f>#REF!/1000</f>
        <v>#REF!</v>
      </c>
      <c r="BG1425" s="178" t="e">
        <f t="shared" si="1638"/>
        <v>#REF!</v>
      </c>
    </row>
    <row r="1426" ht="16" customHeight="1" spans="1:59">
      <c r="A1426" s="22">
        <v>1420</v>
      </c>
      <c r="B1426" s="39" t="s">
        <v>7380</v>
      </c>
      <c r="C1426" s="68" t="s">
        <v>7381</v>
      </c>
      <c r="D1426" s="22">
        <v>163</v>
      </c>
      <c r="E1426" s="22">
        <v>1</v>
      </c>
      <c r="F1426" s="144">
        <v>82956</v>
      </c>
      <c r="G1426" s="144" t="s">
        <v>3704</v>
      </c>
      <c r="H1426" s="144" t="s">
        <v>3704</v>
      </c>
      <c r="I1426" s="144" t="s">
        <v>5321</v>
      </c>
      <c r="J1426" s="144" t="s">
        <v>5314</v>
      </c>
      <c r="K1426" s="144">
        <f t="shared" si="1628"/>
        <v>25</v>
      </c>
      <c r="L1426" s="157">
        <v>25</v>
      </c>
      <c r="M1426" s="171">
        <v>0.1</v>
      </c>
      <c r="N1426" s="171">
        <v>0.05</v>
      </c>
      <c r="O1426" s="171">
        <v>0.5</v>
      </c>
      <c r="P1426" s="171"/>
      <c r="Q1426" s="171"/>
      <c r="R1426" s="171">
        <v>0.07</v>
      </c>
      <c r="S1426" s="171">
        <v>0.18</v>
      </c>
      <c r="T1426" s="171">
        <v>0.1</v>
      </c>
      <c r="U1426" s="171"/>
      <c r="V1426" s="171"/>
      <c r="W1426" s="22">
        <v>1</v>
      </c>
      <c r="X1426" s="29">
        <v>6792.48</v>
      </c>
      <c r="Y1426" s="29">
        <v>6792.48</v>
      </c>
      <c r="Z1426" s="36">
        <v>2085.65</v>
      </c>
      <c r="AA1426" s="36">
        <f t="shared" si="1629"/>
        <v>1</v>
      </c>
      <c r="AB1426" s="29"/>
      <c r="AC1426" s="29" t="e">
        <f t="shared" si="1630"/>
        <v>#REF!</v>
      </c>
      <c r="AD1426" s="29" t="e">
        <f t="shared" si="1631"/>
        <v>#REF!</v>
      </c>
      <c r="AE1426" s="172" t="e">
        <f t="shared" si="1632"/>
        <v>#REF!</v>
      </c>
      <c r="AF1426" s="28"/>
      <c r="AG1426" s="24">
        <v>25</v>
      </c>
      <c r="AH1426" s="173">
        <f t="shared" si="1633"/>
        <v>1</v>
      </c>
      <c r="AI1426" s="173"/>
      <c r="AJ1426" s="173">
        <f t="shared" si="1634"/>
        <v>24</v>
      </c>
      <c r="AK1426" s="134">
        <f t="shared" si="1635"/>
        <v>25</v>
      </c>
      <c r="AL1426" s="174">
        <f t="shared" ref="AL1426:AU1426" si="1649">M1426</f>
        <v>0.1</v>
      </c>
      <c r="AM1426" s="174">
        <f t="shared" si="1649"/>
        <v>0.05</v>
      </c>
      <c r="AN1426" s="174">
        <f t="shared" si="1649"/>
        <v>0.5</v>
      </c>
      <c r="AO1426" s="174">
        <f t="shared" si="1649"/>
        <v>0</v>
      </c>
      <c r="AP1426" s="174">
        <f t="shared" si="1649"/>
        <v>0</v>
      </c>
      <c r="AQ1426" s="174">
        <f t="shared" si="1649"/>
        <v>0.07</v>
      </c>
      <c r="AR1426" s="174">
        <f t="shared" si="1649"/>
        <v>0.18</v>
      </c>
      <c r="AS1426" s="174">
        <f t="shared" si="1649"/>
        <v>0.1</v>
      </c>
      <c r="AT1426" s="174">
        <f t="shared" si="1649"/>
        <v>0</v>
      </c>
      <c r="AU1426" s="174">
        <f t="shared" si="1649"/>
        <v>0</v>
      </c>
      <c r="AV1426" s="175">
        <f t="shared" si="1637"/>
        <v>1</v>
      </c>
      <c r="AW1426" s="176" t="e">
        <f>#REF!/1000</f>
        <v>#REF!</v>
      </c>
      <c r="AX1426" s="176" t="e">
        <f>#REF!/1000</f>
        <v>#REF!</v>
      </c>
      <c r="AY1426" s="176" t="e">
        <f>#REF!/1000</f>
        <v>#REF!</v>
      </c>
      <c r="AZ1426" s="176" t="e">
        <f>#REF!/1000</f>
        <v>#REF!</v>
      </c>
      <c r="BA1426" s="176" t="e">
        <f>#REF!/1000</f>
        <v>#REF!</v>
      </c>
      <c r="BB1426" s="176" t="e">
        <f>#REF!/1000</f>
        <v>#REF!</v>
      </c>
      <c r="BC1426" s="176" t="e">
        <f>#REF!/1000</f>
        <v>#REF!</v>
      </c>
      <c r="BD1426" s="176" t="e">
        <f>#REF!/1000</f>
        <v>#REF!</v>
      </c>
      <c r="BE1426" s="177" t="e">
        <f>#REF!/1000</f>
        <v>#REF!</v>
      </c>
      <c r="BF1426" s="177" t="e">
        <f>#REF!/1000</f>
        <v>#REF!</v>
      </c>
      <c r="BG1426" s="178" t="e">
        <f t="shared" si="1638"/>
        <v>#REF!</v>
      </c>
    </row>
    <row r="1427" ht="16" customHeight="1" spans="1:59">
      <c r="A1427" s="22">
        <v>1421</v>
      </c>
      <c r="B1427" s="39" t="s">
        <v>2425</v>
      </c>
      <c r="C1427" s="68" t="s">
        <v>2426</v>
      </c>
      <c r="D1427" s="22">
        <v>132</v>
      </c>
      <c r="E1427" s="22">
        <v>2</v>
      </c>
      <c r="F1427" s="144">
        <v>2403315747</v>
      </c>
      <c r="G1427" s="144" t="s">
        <v>3704</v>
      </c>
      <c r="H1427" s="144" t="s">
        <v>3704</v>
      </c>
      <c r="I1427" s="144" t="s">
        <v>5352</v>
      </c>
      <c r="J1427" s="144" t="s">
        <v>5314</v>
      </c>
      <c r="K1427" s="144">
        <f t="shared" si="1628"/>
        <v>0.15</v>
      </c>
      <c r="L1427" s="157">
        <v>0.3</v>
      </c>
      <c r="M1427" s="171">
        <v>0.1</v>
      </c>
      <c r="N1427" s="171">
        <v>0.05</v>
      </c>
      <c r="O1427" s="171">
        <v>0.5</v>
      </c>
      <c r="P1427" s="171"/>
      <c r="Q1427" s="171"/>
      <c r="R1427" s="171">
        <v>0.07</v>
      </c>
      <c r="S1427" s="171">
        <v>0.18</v>
      </c>
      <c r="T1427" s="171">
        <v>0.1</v>
      </c>
      <c r="U1427" s="171"/>
      <c r="V1427" s="171"/>
      <c r="W1427" s="22">
        <v>2</v>
      </c>
      <c r="X1427" s="29">
        <v>5849.38</v>
      </c>
      <c r="Y1427" s="29">
        <v>11698.76</v>
      </c>
      <c r="Z1427" s="36">
        <v>3632.34</v>
      </c>
      <c r="AA1427" s="36">
        <f t="shared" si="1629"/>
        <v>2</v>
      </c>
      <c r="AB1427" s="29"/>
      <c r="AC1427" s="29" t="e">
        <f t="shared" si="1630"/>
        <v>#REF!</v>
      </c>
      <c r="AD1427" s="29" t="e">
        <f t="shared" si="1631"/>
        <v>#REF!</v>
      </c>
      <c r="AE1427" s="172" t="e">
        <f t="shared" si="1632"/>
        <v>#REF!</v>
      </c>
      <c r="AF1427" s="28"/>
      <c r="AG1427" s="24">
        <v>25</v>
      </c>
      <c r="AH1427" s="173">
        <f t="shared" si="1633"/>
        <v>1</v>
      </c>
      <c r="AI1427" s="173"/>
      <c r="AJ1427" s="173">
        <f t="shared" si="1634"/>
        <v>24</v>
      </c>
      <c r="AK1427" s="134">
        <f t="shared" si="1635"/>
        <v>0.15</v>
      </c>
      <c r="AL1427" s="174">
        <f t="shared" ref="AL1427:AU1427" si="1650">M1427</f>
        <v>0.1</v>
      </c>
      <c r="AM1427" s="174">
        <f t="shared" si="1650"/>
        <v>0.05</v>
      </c>
      <c r="AN1427" s="174">
        <f t="shared" si="1650"/>
        <v>0.5</v>
      </c>
      <c r="AO1427" s="174">
        <f t="shared" si="1650"/>
        <v>0</v>
      </c>
      <c r="AP1427" s="174">
        <f t="shared" si="1650"/>
        <v>0</v>
      </c>
      <c r="AQ1427" s="174">
        <f t="shared" si="1650"/>
        <v>0.07</v>
      </c>
      <c r="AR1427" s="174">
        <f t="shared" si="1650"/>
        <v>0.18</v>
      </c>
      <c r="AS1427" s="174">
        <f t="shared" si="1650"/>
        <v>0.1</v>
      </c>
      <c r="AT1427" s="174">
        <f t="shared" si="1650"/>
        <v>0</v>
      </c>
      <c r="AU1427" s="174">
        <f t="shared" si="1650"/>
        <v>0</v>
      </c>
      <c r="AV1427" s="175">
        <f t="shared" si="1637"/>
        <v>1</v>
      </c>
      <c r="AW1427" s="176" t="e">
        <f>#REF!/1000</f>
        <v>#REF!</v>
      </c>
      <c r="AX1427" s="176" t="e">
        <f>#REF!/1000</f>
        <v>#REF!</v>
      </c>
      <c r="AY1427" s="176" t="e">
        <f>#REF!/1000</f>
        <v>#REF!</v>
      </c>
      <c r="AZ1427" s="176" t="e">
        <f>#REF!/1000</f>
        <v>#REF!</v>
      </c>
      <c r="BA1427" s="176" t="e">
        <f>#REF!/1000</f>
        <v>#REF!</v>
      </c>
      <c r="BB1427" s="176" t="e">
        <f>#REF!/1000</f>
        <v>#REF!</v>
      </c>
      <c r="BC1427" s="176" t="e">
        <f>#REF!/1000</f>
        <v>#REF!</v>
      </c>
      <c r="BD1427" s="176" t="e">
        <f>#REF!/1000</f>
        <v>#REF!</v>
      </c>
      <c r="BE1427" s="177" t="e">
        <f>#REF!/1000</f>
        <v>#REF!</v>
      </c>
      <c r="BF1427" s="177" t="e">
        <f>#REF!/1000</f>
        <v>#REF!</v>
      </c>
      <c r="BG1427" s="178" t="e">
        <f t="shared" si="1638"/>
        <v>#REF!</v>
      </c>
    </row>
    <row r="1428" ht="16" customHeight="1" spans="1:59">
      <c r="A1428" s="22">
        <v>1422</v>
      </c>
      <c r="B1428" s="39" t="s">
        <v>7366</v>
      </c>
      <c r="C1428" s="68" t="s">
        <v>7367</v>
      </c>
      <c r="D1428" s="22">
        <v>207</v>
      </c>
      <c r="E1428" s="22">
        <v>2</v>
      </c>
      <c r="F1428" s="144">
        <v>82933</v>
      </c>
      <c r="G1428" s="144" t="s">
        <v>3704</v>
      </c>
      <c r="H1428" s="144" t="s">
        <v>3704</v>
      </c>
      <c r="I1428" s="144" t="s">
        <v>5321</v>
      </c>
      <c r="J1428" s="144" t="s">
        <v>5314</v>
      </c>
      <c r="K1428" s="144">
        <f t="shared" si="1628"/>
        <v>25</v>
      </c>
      <c r="L1428" s="157">
        <v>50</v>
      </c>
      <c r="M1428" s="171">
        <v>0.1</v>
      </c>
      <c r="N1428" s="171">
        <v>0.05</v>
      </c>
      <c r="O1428" s="171">
        <v>0.5</v>
      </c>
      <c r="P1428" s="171"/>
      <c r="Q1428" s="171"/>
      <c r="R1428" s="171">
        <v>0.07</v>
      </c>
      <c r="S1428" s="171">
        <v>0.18</v>
      </c>
      <c r="T1428" s="171">
        <v>0.1</v>
      </c>
      <c r="U1428" s="171"/>
      <c r="V1428" s="171"/>
      <c r="W1428" s="22">
        <v>2</v>
      </c>
      <c r="X1428" s="29">
        <v>4417.39</v>
      </c>
      <c r="Y1428" s="29">
        <v>8834.78</v>
      </c>
      <c r="Z1428" s="36">
        <v>2787.36</v>
      </c>
      <c r="AA1428" s="36">
        <f t="shared" si="1629"/>
        <v>2</v>
      </c>
      <c r="AB1428" s="29"/>
      <c r="AC1428" s="29" t="e">
        <f t="shared" si="1630"/>
        <v>#REF!</v>
      </c>
      <c r="AD1428" s="29" t="e">
        <f t="shared" si="1631"/>
        <v>#REF!</v>
      </c>
      <c r="AE1428" s="172" t="e">
        <f t="shared" si="1632"/>
        <v>#REF!</v>
      </c>
      <c r="AF1428" s="28"/>
      <c r="AG1428" s="24">
        <v>25</v>
      </c>
      <c r="AH1428" s="173">
        <f t="shared" si="1633"/>
        <v>1</v>
      </c>
      <c r="AI1428" s="173"/>
      <c r="AJ1428" s="173">
        <f t="shared" si="1634"/>
        <v>24</v>
      </c>
      <c r="AK1428" s="134">
        <f t="shared" si="1635"/>
        <v>25</v>
      </c>
      <c r="AL1428" s="174">
        <f t="shared" ref="AL1428:AU1428" si="1651">M1428</f>
        <v>0.1</v>
      </c>
      <c r="AM1428" s="174">
        <f t="shared" si="1651"/>
        <v>0.05</v>
      </c>
      <c r="AN1428" s="174">
        <f t="shared" si="1651"/>
        <v>0.5</v>
      </c>
      <c r="AO1428" s="174">
        <f t="shared" si="1651"/>
        <v>0</v>
      </c>
      <c r="AP1428" s="174">
        <f t="shared" si="1651"/>
        <v>0</v>
      </c>
      <c r="AQ1428" s="174">
        <f t="shared" si="1651"/>
        <v>0.07</v>
      </c>
      <c r="AR1428" s="174">
        <f t="shared" si="1651"/>
        <v>0.18</v>
      </c>
      <c r="AS1428" s="174">
        <f t="shared" si="1651"/>
        <v>0.1</v>
      </c>
      <c r="AT1428" s="174">
        <f t="shared" si="1651"/>
        <v>0</v>
      </c>
      <c r="AU1428" s="174">
        <f t="shared" si="1651"/>
        <v>0</v>
      </c>
      <c r="AV1428" s="175">
        <f t="shared" si="1637"/>
        <v>1</v>
      </c>
      <c r="AW1428" s="176" t="e">
        <f>#REF!/1000</f>
        <v>#REF!</v>
      </c>
      <c r="AX1428" s="176" t="e">
        <f>#REF!/1000</f>
        <v>#REF!</v>
      </c>
      <c r="AY1428" s="176" t="e">
        <f>#REF!/1000</f>
        <v>#REF!</v>
      </c>
      <c r="AZ1428" s="176" t="e">
        <f>#REF!/1000</f>
        <v>#REF!</v>
      </c>
      <c r="BA1428" s="176" t="e">
        <f>#REF!/1000</f>
        <v>#REF!</v>
      </c>
      <c r="BB1428" s="176" t="e">
        <f>#REF!/1000</f>
        <v>#REF!</v>
      </c>
      <c r="BC1428" s="176" t="e">
        <f>#REF!/1000</f>
        <v>#REF!</v>
      </c>
      <c r="BD1428" s="176" t="e">
        <f>#REF!/1000</f>
        <v>#REF!</v>
      </c>
      <c r="BE1428" s="177" t="e">
        <f>#REF!/1000</f>
        <v>#REF!</v>
      </c>
      <c r="BF1428" s="177" t="e">
        <f>#REF!/1000</f>
        <v>#REF!</v>
      </c>
      <c r="BG1428" s="178" t="e">
        <f t="shared" si="1638"/>
        <v>#REF!</v>
      </c>
    </row>
    <row r="1429" ht="16" customHeight="1" spans="1:59">
      <c r="A1429" s="22">
        <v>1423</v>
      </c>
      <c r="B1429" s="39" t="s">
        <v>2522</v>
      </c>
      <c r="C1429" s="68" t="s">
        <v>7382</v>
      </c>
      <c r="D1429" s="22">
        <v>207</v>
      </c>
      <c r="E1429" s="22">
        <v>3</v>
      </c>
      <c r="F1429" s="144">
        <v>82962</v>
      </c>
      <c r="G1429" s="144" t="s">
        <v>3704</v>
      </c>
      <c r="H1429" s="144" t="s">
        <v>3704</v>
      </c>
      <c r="I1429" s="144" t="s">
        <v>5321</v>
      </c>
      <c r="J1429" s="144" t="s">
        <v>5314</v>
      </c>
      <c r="K1429" s="144">
        <f t="shared" si="1628"/>
        <v>8</v>
      </c>
      <c r="L1429" s="157">
        <v>24</v>
      </c>
      <c r="M1429" s="171">
        <v>0.1</v>
      </c>
      <c r="N1429" s="171">
        <v>0.05</v>
      </c>
      <c r="O1429" s="171">
        <v>0.5</v>
      </c>
      <c r="P1429" s="171"/>
      <c r="Q1429" s="171"/>
      <c r="R1429" s="171">
        <v>0.07</v>
      </c>
      <c r="S1429" s="171">
        <v>0.18</v>
      </c>
      <c r="T1429" s="171">
        <v>0.1</v>
      </c>
      <c r="U1429" s="171"/>
      <c r="V1429" s="171"/>
      <c r="W1429" s="22">
        <v>3</v>
      </c>
      <c r="X1429" s="29">
        <v>3965.86666666667</v>
      </c>
      <c r="Y1429" s="29">
        <v>11897.6</v>
      </c>
      <c r="Z1429" s="36">
        <v>3625.53</v>
      </c>
      <c r="AA1429" s="36">
        <f t="shared" si="1629"/>
        <v>3</v>
      </c>
      <c r="AB1429" s="29"/>
      <c r="AC1429" s="29" t="e">
        <f t="shared" si="1630"/>
        <v>#REF!</v>
      </c>
      <c r="AD1429" s="29" t="e">
        <f t="shared" si="1631"/>
        <v>#REF!</v>
      </c>
      <c r="AE1429" s="172" t="e">
        <f t="shared" si="1632"/>
        <v>#REF!</v>
      </c>
      <c r="AF1429" s="28"/>
      <c r="AG1429" s="24">
        <v>25</v>
      </c>
      <c r="AH1429" s="173">
        <f t="shared" si="1633"/>
        <v>1</v>
      </c>
      <c r="AI1429" s="173"/>
      <c r="AJ1429" s="173">
        <f t="shared" si="1634"/>
        <v>24</v>
      </c>
      <c r="AK1429" s="134">
        <f t="shared" si="1635"/>
        <v>8</v>
      </c>
      <c r="AL1429" s="174">
        <f t="shared" ref="AL1429:AU1429" si="1652">M1429</f>
        <v>0.1</v>
      </c>
      <c r="AM1429" s="174">
        <f t="shared" si="1652"/>
        <v>0.05</v>
      </c>
      <c r="AN1429" s="174">
        <f t="shared" si="1652"/>
        <v>0.5</v>
      </c>
      <c r="AO1429" s="174">
        <f t="shared" si="1652"/>
        <v>0</v>
      </c>
      <c r="AP1429" s="174">
        <f t="shared" si="1652"/>
        <v>0</v>
      </c>
      <c r="AQ1429" s="174">
        <f t="shared" si="1652"/>
        <v>0.07</v>
      </c>
      <c r="AR1429" s="174">
        <f t="shared" si="1652"/>
        <v>0.18</v>
      </c>
      <c r="AS1429" s="174">
        <f t="shared" si="1652"/>
        <v>0.1</v>
      </c>
      <c r="AT1429" s="174">
        <f t="shared" si="1652"/>
        <v>0</v>
      </c>
      <c r="AU1429" s="174">
        <f t="shared" si="1652"/>
        <v>0</v>
      </c>
      <c r="AV1429" s="175">
        <f t="shared" si="1637"/>
        <v>1</v>
      </c>
      <c r="AW1429" s="176" t="e">
        <f>#REF!/1000</f>
        <v>#REF!</v>
      </c>
      <c r="AX1429" s="176" t="e">
        <f>#REF!/1000</f>
        <v>#REF!</v>
      </c>
      <c r="AY1429" s="176" t="e">
        <f>#REF!/1000</f>
        <v>#REF!</v>
      </c>
      <c r="AZ1429" s="176" t="e">
        <f>#REF!/1000</f>
        <v>#REF!</v>
      </c>
      <c r="BA1429" s="176" t="e">
        <f>#REF!/1000</f>
        <v>#REF!</v>
      </c>
      <c r="BB1429" s="176" t="e">
        <f>#REF!/1000</f>
        <v>#REF!</v>
      </c>
      <c r="BC1429" s="176" t="e">
        <f>#REF!/1000</f>
        <v>#REF!</v>
      </c>
      <c r="BD1429" s="176" t="e">
        <f>#REF!/1000</f>
        <v>#REF!</v>
      </c>
      <c r="BE1429" s="177" t="e">
        <f>#REF!/1000</f>
        <v>#REF!</v>
      </c>
      <c r="BF1429" s="177" t="e">
        <f>#REF!/1000</f>
        <v>#REF!</v>
      </c>
      <c r="BG1429" s="178" t="e">
        <f t="shared" si="1638"/>
        <v>#REF!</v>
      </c>
    </row>
    <row r="1430" ht="16" customHeight="1" spans="1:59">
      <c r="A1430" s="22">
        <v>1424</v>
      </c>
      <c r="B1430" s="39" t="s">
        <v>7383</v>
      </c>
      <c r="C1430" s="68" t="s">
        <v>7384</v>
      </c>
      <c r="D1430" s="22">
        <v>235</v>
      </c>
      <c r="E1430" s="22">
        <v>1</v>
      </c>
      <c r="F1430" s="144">
        <v>2403314400</v>
      </c>
      <c r="G1430" s="144" t="s">
        <v>3704</v>
      </c>
      <c r="H1430" s="144" t="s">
        <v>3704</v>
      </c>
      <c r="I1430" s="144" t="s">
        <v>5352</v>
      </c>
      <c r="J1430" s="144" t="s">
        <v>5314</v>
      </c>
      <c r="K1430" s="144">
        <f t="shared" si="1628"/>
        <v>25</v>
      </c>
      <c r="L1430" s="157">
        <v>25</v>
      </c>
      <c r="M1430" s="171">
        <v>0.1</v>
      </c>
      <c r="N1430" s="171">
        <v>0.05</v>
      </c>
      <c r="O1430" s="171">
        <v>0.5</v>
      </c>
      <c r="P1430" s="171"/>
      <c r="Q1430" s="171"/>
      <c r="R1430" s="171">
        <v>0.07</v>
      </c>
      <c r="S1430" s="171">
        <v>0.18</v>
      </c>
      <c r="T1430" s="171">
        <v>0.1</v>
      </c>
      <c r="U1430" s="171"/>
      <c r="V1430" s="171"/>
      <c r="W1430" s="22">
        <v>1</v>
      </c>
      <c r="X1430" s="29">
        <v>2908.9</v>
      </c>
      <c r="Y1430" s="29">
        <v>2908.9</v>
      </c>
      <c r="Z1430" s="36">
        <v>854.09</v>
      </c>
      <c r="AA1430" s="36">
        <f t="shared" si="1629"/>
        <v>1</v>
      </c>
      <c r="AB1430" s="29"/>
      <c r="AC1430" s="29" t="e">
        <f t="shared" si="1630"/>
        <v>#REF!</v>
      </c>
      <c r="AD1430" s="29" t="e">
        <f t="shared" si="1631"/>
        <v>#REF!</v>
      </c>
      <c r="AE1430" s="172" t="e">
        <f t="shared" si="1632"/>
        <v>#REF!</v>
      </c>
      <c r="AF1430" s="28"/>
      <c r="AG1430" s="24">
        <v>25</v>
      </c>
      <c r="AH1430" s="173">
        <f t="shared" si="1633"/>
        <v>1</v>
      </c>
      <c r="AI1430" s="173"/>
      <c r="AJ1430" s="173">
        <f t="shared" si="1634"/>
        <v>24</v>
      </c>
      <c r="AK1430" s="134">
        <f t="shared" si="1635"/>
        <v>25</v>
      </c>
      <c r="AL1430" s="174">
        <f t="shared" ref="AL1430:AU1430" si="1653">M1430</f>
        <v>0.1</v>
      </c>
      <c r="AM1430" s="174">
        <f t="shared" si="1653"/>
        <v>0.05</v>
      </c>
      <c r="AN1430" s="174">
        <f t="shared" si="1653"/>
        <v>0.5</v>
      </c>
      <c r="AO1430" s="174">
        <f t="shared" si="1653"/>
        <v>0</v>
      </c>
      <c r="AP1430" s="174">
        <f t="shared" si="1653"/>
        <v>0</v>
      </c>
      <c r="AQ1430" s="174">
        <f t="shared" si="1653"/>
        <v>0.07</v>
      </c>
      <c r="AR1430" s="174">
        <f t="shared" si="1653"/>
        <v>0.18</v>
      </c>
      <c r="AS1430" s="174">
        <f t="shared" si="1653"/>
        <v>0.1</v>
      </c>
      <c r="AT1430" s="174">
        <f t="shared" si="1653"/>
        <v>0</v>
      </c>
      <c r="AU1430" s="174">
        <f t="shared" si="1653"/>
        <v>0</v>
      </c>
      <c r="AV1430" s="175">
        <f t="shared" si="1637"/>
        <v>1</v>
      </c>
      <c r="AW1430" s="176" t="e">
        <f>#REF!/1000</f>
        <v>#REF!</v>
      </c>
      <c r="AX1430" s="176" t="e">
        <f>#REF!/1000</f>
        <v>#REF!</v>
      </c>
      <c r="AY1430" s="176" t="e">
        <f>#REF!/1000</f>
        <v>#REF!</v>
      </c>
      <c r="AZ1430" s="176" t="e">
        <f>#REF!/1000</f>
        <v>#REF!</v>
      </c>
      <c r="BA1430" s="176" t="e">
        <f>#REF!/1000</f>
        <v>#REF!</v>
      </c>
      <c r="BB1430" s="176" t="e">
        <f>#REF!/1000</f>
        <v>#REF!</v>
      </c>
      <c r="BC1430" s="176" t="e">
        <f>#REF!/1000</f>
        <v>#REF!</v>
      </c>
      <c r="BD1430" s="176" t="e">
        <f>#REF!/1000</f>
        <v>#REF!</v>
      </c>
      <c r="BE1430" s="177" t="e">
        <f>#REF!/1000</f>
        <v>#REF!</v>
      </c>
      <c r="BF1430" s="177" t="e">
        <f>#REF!/1000</f>
        <v>#REF!</v>
      </c>
      <c r="BG1430" s="178" t="e">
        <f t="shared" si="1638"/>
        <v>#REF!</v>
      </c>
    </row>
    <row r="1431" ht="16" customHeight="1" spans="1:59">
      <c r="A1431" s="22">
        <v>1425</v>
      </c>
      <c r="B1431" s="39" t="s">
        <v>7385</v>
      </c>
      <c r="C1431" s="68" t="s">
        <v>7386</v>
      </c>
      <c r="D1431" s="22">
        <v>163</v>
      </c>
      <c r="E1431" s="22">
        <v>6</v>
      </c>
      <c r="F1431" s="144">
        <v>82897</v>
      </c>
      <c r="G1431" s="144" t="s">
        <v>3704</v>
      </c>
      <c r="H1431" s="144" t="s">
        <v>3704</v>
      </c>
      <c r="I1431" s="144" t="s">
        <v>5321</v>
      </c>
      <c r="J1431" s="144" t="s">
        <v>5314</v>
      </c>
      <c r="K1431" s="144">
        <f t="shared" si="1628"/>
        <v>8</v>
      </c>
      <c r="L1431" s="157">
        <v>48</v>
      </c>
      <c r="M1431" s="171">
        <v>0.1</v>
      </c>
      <c r="N1431" s="171">
        <v>0.05</v>
      </c>
      <c r="O1431" s="171">
        <v>0.5</v>
      </c>
      <c r="P1431" s="171"/>
      <c r="Q1431" s="171"/>
      <c r="R1431" s="171">
        <v>0.07</v>
      </c>
      <c r="S1431" s="171">
        <v>0.18</v>
      </c>
      <c r="T1431" s="171">
        <v>0.1</v>
      </c>
      <c r="U1431" s="171"/>
      <c r="V1431" s="171"/>
      <c r="W1431" s="22">
        <v>6</v>
      </c>
      <c r="X1431" s="29">
        <v>2901.87333333333</v>
      </c>
      <c r="Y1431" s="29">
        <v>17411.24</v>
      </c>
      <c r="Z1431" s="36">
        <v>5087.4</v>
      </c>
      <c r="AA1431" s="36">
        <f t="shared" si="1629"/>
        <v>6</v>
      </c>
      <c r="AB1431" s="29"/>
      <c r="AC1431" s="29" t="e">
        <f t="shared" si="1630"/>
        <v>#REF!</v>
      </c>
      <c r="AD1431" s="29" t="e">
        <f t="shared" si="1631"/>
        <v>#REF!</v>
      </c>
      <c r="AE1431" s="172" t="e">
        <f t="shared" si="1632"/>
        <v>#REF!</v>
      </c>
      <c r="AF1431" s="28"/>
      <c r="AG1431" s="24">
        <v>25</v>
      </c>
      <c r="AH1431" s="173">
        <f t="shared" si="1633"/>
        <v>1</v>
      </c>
      <c r="AI1431" s="173"/>
      <c r="AJ1431" s="173">
        <f t="shared" si="1634"/>
        <v>24</v>
      </c>
      <c r="AK1431" s="134">
        <f t="shared" si="1635"/>
        <v>8</v>
      </c>
      <c r="AL1431" s="174">
        <f t="shared" ref="AL1431:AU1431" si="1654">M1431</f>
        <v>0.1</v>
      </c>
      <c r="AM1431" s="174">
        <f t="shared" si="1654"/>
        <v>0.05</v>
      </c>
      <c r="AN1431" s="174">
        <f t="shared" si="1654"/>
        <v>0.5</v>
      </c>
      <c r="AO1431" s="174">
        <f t="shared" si="1654"/>
        <v>0</v>
      </c>
      <c r="AP1431" s="174">
        <f t="shared" si="1654"/>
        <v>0</v>
      </c>
      <c r="AQ1431" s="174">
        <f t="shared" si="1654"/>
        <v>0.07</v>
      </c>
      <c r="AR1431" s="174">
        <f t="shared" si="1654"/>
        <v>0.18</v>
      </c>
      <c r="AS1431" s="174">
        <f t="shared" si="1654"/>
        <v>0.1</v>
      </c>
      <c r="AT1431" s="174">
        <f t="shared" si="1654"/>
        <v>0</v>
      </c>
      <c r="AU1431" s="174">
        <f t="shared" si="1654"/>
        <v>0</v>
      </c>
      <c r="AV1431" s="175">
        <f t="shared" si="1637"/>
        <v>1</v>
      </c>
      <c r="AW1431" s="176" t="e">
        <f>#REF!/1000</f>
        <v>#REF!</v>
      </c>
      <c r="AX1431" s="176" t="e">
        <f>#REF!/1000</f>
        <v>#REF!</v>
      </c>
      <c r="AY1431" s="176" t="e">
        <f>#REF!/1000</f>
        <v>#REF!</v>
      </c>
      <c r="AZ1431" s="176" t="e">
        <f>#REF!/1000</f>
        <v>#REF!</v>
      </c>
      <c r="BA1431" s="176" t="e">
        <f>#REF!/1000</f>
        <v>#REF!</v>
      </c>
      <c r="BB1431" s="176" t="e">
        <f>#REF!/1000</f>
        <v>#REF!</v>
      </c>
      <c r="BC1431" s="176" t="e">
        <f>#REF!/1000</f>
        <v>#REF!</v>
      </c>
      <c r="BD1431" s="176" t="e">
        <f>#REF!/1000</f>
        <v>#REF!</v>
      </c>
      <c r="BE1431" s="177" t="e">
        <f>#REF!/1000</f>
        <v>#REF!</v>
      </c>
      <c r="BF1431" s="177" t="e">
        <f>#REF!/1000</f>
        <v>#REF!</v>
      </c>
      <c r="BG1431" s="178" t="e">
        <f t="shared" si="1638"/>
        <v>#REF!</v>
      </c>
    </row>
    <row r="1432" ht="16" customHeight="1" spans="1:59">
      <c r="A1432" s="22">
        <v>1426</v>
      </c>
      <c r="B1432" s="39" t="s">
        <v>7387</v>
      </c>
      <c r="C1432" s="68" t="s">
        <v>7388</v>
      </c>
      <c r="D1432" s="22">
        <v>207</v>
      </c>
      <c r="E1432" s="22">
        <v>4</v>
      </c>
      <c r="F1432" s="144">
        <v>82911</v>
      </c>
      <c r="G1432" s="144" t="s">
        <v>3704</v>
      </c>
      <c r="H1432" s="144" t="s">
        <v>3704</v>
      </c>
      <c r="I1432" s="144" t="s">
        <v>5321</v>
      </c>
      <c r="J1432" s="144" t="s">
        <v>5314</v>
      </c>
      <c r="K1432" s="144">
        <f t="shared" si="1628"/>
        <v>6.25</v>
      </c>
      <c r="L1432" s="157">
        <v>25</v>
      </c>
      <c r="M1432" s="171">
        <v>0.1</v>
      </c>
      <c r="N1432" s="171">
        <v>0.05</v>
      </c>
      <c r="O1432" s="171">
        <v>0.5</v>
      </c>
      <c r="P1432" s="171"/>
      <c r="Q1432" s="171"/>
      <c r="R1432" s="171">
        <v>0.07</v>
      </c>
      <c r="S1432" s="171">
        <v>0.18</v>
      </c>
      <c r="T1432" s="171">
        <v>0.1</v>
      </c>
      <c r="U1432" s="171"/>
      <c r="V1432" s="171"/>
      <c r="W1432" s="22">
        <v>4</v>
      </c>
      <c r="X1432" s="29">
        <v>1782.4725</v>
      </c>
      <c r="Y1432" s="29">
        <v>7129.89</v>
      </c>
      <c r="Z1432" s="36">
        <v>2144.12</v>
      </c>
      <c r="AA1432" s="36">
        <f t="shared" si="1629"/>
        <v>4</v>
      </c>
      <c r="AB1432" s="29"/>
      <c r="AC1432" s="29" t="e">
        <f t="shared" si="1630"/>
        <v>#REF!</v>
      </c>
      <c r="AD1432" s="29" t="e">
        <f t="shared" si="1631"/>
        <v>#REF!</v>
      </c>
      <c r="AE1432" s="172" t="e">
        <f t="shared" si="1632"/>
        <v>#REF!</v>
      </c>
      <c r="AF1432" s="28"/>
      <c r="AG1432" s="24">
        <v>25</v>
      </c>
      <c r="AH1432" s="173">
        <f t="shared" si="1633"/>
        <v>1</v>
      </c>
      <c r="AI1432" s="173"/>
      <c r="AJ1432" s="173">
        <f t="shared" si="1634"/>
        <v>24</v>
      </c>
      <c r="AK1432" s="134">
        <f t="shared" si="1635"/>
        <v>6.25</v>
      </c>
      <c r="AL1432" s="174">
        <f t="shared" ref="AL1432:AU1432" si="1655">M1432</f>
        <v>0.1</v>
      </c>
      <c r="AM1432" s="174">
        <f t="shared" si="1655"/>
        <v>0.05</v>
      </c>
      <c r="AN1432" s="174">
        <f t="shared" si="1655"/>
        <v>0.5</v>
      </c>
      <c r="AO1432" s="174">
        <f t="shared" si="1655"/>
        <v>0</v>
      </c>
      <c r="AP1432" s="174">
        <f t="shared" si="1655"/>
        <v>0</v>
      </c>
      <c r="AQ1432" s="174">
        <f t="shared" si="1655"/>
        <v>0.07</v>
      </c>
      <c r="AR1432" s="174">
        <f t="shared" si="1655"/>
        <v>0.18</v>
      </c>
      <c r="AS1432" s="174">
        <f t="shared" si="1655"/>
        <v>0.1</v>
      </c>
      <c r="AT1432" s="174">
        <f t="shared" si="1655"/>
        <v>0</v>
      </c>
      <c r="AU1432" s="174">
        <f t="shared" si="1655"/>
        <v>0</v>
      </c>
      <c r="AV1432" s="175">
        <f t="shared" si="1637"/>
        <v>1</v>
      </c>
      <c r="AW1432" s="176" t="e">
        <f>#REF!/1000</f>
        <v>#REF!</v>
      </c>
      <c r="AX1432" s="176" t="e">
        <f>#REF!/1000</f>
        <v>#REF!</v>
      </c>
      <c r="AY1432" s="176" t="e">
        <f>#REF!/1000</f>
        <v>#REF!</v>
      </c>
      <c r="AZ1432" s="176" t="e">
        <f>#REF!/1000</f>
        <v>#REF!</v>
      </c>
      <c r="BA1432" s="176" t="e">
        <f>#REF!/1000</f>
        <v>#REF!</v>
      </c>
      <c r="BB1432" s="176" t="e">
        <f>#REF!/1000</f>
        <v>#REF!</v>
      </c>
      <c r="BC1432" s="176" t="e">
        <f>#REF!/1000</f>
        <v>#REF!</v>
      </c>
      <c r="BD1432" s="176" t="e">
        <f>#REF!/1000</f>
        <v>#REF!</v>
      </c>
      <c r="BE1432" s="177" t="e">
        <f>#REF!/1000</f>
        <v>#REF!</v>
      </c>
      <c r="BF1432" s="177" t="e">
        <f>#REF!/1000</f>
        <v>#REF!</v>
      </c>
      <c r="BG1432" s="178" t="e">
        <f t="shared" si="1638"/>
        <v>#REF!</v>
      </c>
    </row>
    <row r="1433" ht="16" customHeight="1" spans="1:59">
      <c r="A1433" s="22">
        <v>1427</v>
      </c>
      <c r="B1433" s="39" t="s">
        <v>2422</v>
      </c>
      <c r="C1433" s="68" t="s">
        <v>2423</v>
      </c>
      <c r="D1433" s="22">
        <v>207</v>
      </c>
      <c r="E1433" s="22">
        <v>4</v>
      </c>
      <c r="F1433" s="144">
        <v>82969</v>
      </c>
      <c r="G1433" s="144" t="s">
        <v>3704</v>
      </c>
      <c r="H1433" s="144" t="s">
        <v>3704</v>
      </c>
      <c r="I1433" s="144" t="s">
        <v>5321</v>
      </c>
      <c r="J1433" s="144" t="s">
        <v>5314</v>
      </c>
      <c r="K1433" s="144">
        <f t="shared" si="1628"/>
        <v>6.25</v>
      </c>
      <c r="L1433" s="157">
        <v>25</v>
      </c>
      <c r="M1433" s="171">
        <v>0.1</v>
      </c>
      <c r="N1433" s="171">
        <v>0.05</v>
      </c>
      <c r="O1433" s="171">
        <v>0.5</v>
      </c>
      <c r="P1433" s="171"/>
      <c r="Q1433" s="171"/>
      <c r="R1433" s="171">
        <v>0.07</v>
      </c>
      <c r="S1433" s="171">
        <v>0.18</v>
      </c>
      <c r="T1433" s="171">
        <v>0.1</v>
      </c>
      <c r="U1433" s="171"/>
      <c r="V1433" s="171"/>
      <c r="W1433" s="22">
        <v>4</v>
      </c>
      <c r="X1433" s="29">
        <v>1070.74</v>
      </c>
      <c r="Y1433" s="29">
        <v>4282.96</v>
      </c>
      <c r="Z1433" s="36">
        <v>1325.44</v>
      </c>
      <c r="AA1433" s="36">
        <f t="shared" si="1629"/>
        <v>4</v>
      </c>
      <c r="AB1433" s="29"/>
      <c r="AC1433" s="29" t="e">
        <f t="shared" si="1630"/>
        <v>#REF!</v>
      </c>
      <c r="AD1433" s="29" t="e">
        <f t="shared" si="1631"/>
        <v>#REF!</v>
      </c>
      <c r="AE1433" s="172" t="e">
        <f t="shared" si="1632"/>
        <v>#REF!</v>
      </c>
      <c r="AF1433" s="28"/>
      <c r="AG1433" s="24">
        <v>25</v>
      </c>
      <c r="AH1433" s="173">
        <f t="shared" si="1633"/>
        <v>1</v>
      </c>
      <c r="AI1433" s="173"/>
      <c r="AJ1433" s="173">
        <f t="shared" si="1634"/>
        <v>24</v>
      </c>
      <c r="AK1433" s="134">
        <f t="shared" si="1635"/>
        <v>6.25</v>
      </c>
      <c r="AL1433" s="174">
        <f t="shared" ref="AL1433:AU1433" si="1656">M1433</f>
        <v>0.1</v>
      </c>
      <c r="AM1433" s="174">
        <f t="shared" si="1656"/>
        <v>0.05</v>
      </c>
      <c r="AN1433" s="174">
        <f t="shared" si="1656"/>
        <v>0.5</v>
      </c>
      <c r="AO1433" s="174">
        <f t="shared" si="1656"/>
        <v>0</v>
      </c>
      <c r="AP1433" s="174">
        <f t="shared" si="1656"/>
        <v>0</v>
      </c>
      <c r="AQ1433" s="174">
        <f t="shared" si="1656"/>
        <v>0.07</v>
      </c>
      <c r="AR1433" s="174">
        <f t="shared" si="1656"/>
        <v>0.18</v>
      </c>
      <c r="AS1433" s="174">
        <f t="shared" si="1656"/>
        <v>0.1</v>
      </c>
      <c r="AT1433" s="174">
        <f t="shared" si="1656"/>
        <v>0</v>
      </c>
      <c r="AU1433" s="174">
        <f t="shared" si="1656"/>
        <v>0</v>
      </c>
      <c r="AV1433" s="175">
        <f t="shared" si="1637"/>
        <v>1</v>
      </c>
      <c r="AW1433" s="176" t="e">
        <f>#REF!/1000</f>
        <v>#REF!</v>
      </c>
      <c r="AX1433" s="176" t="e">
        <f>#REF!/1000</f>
        <v>#REF!</v>
      </c>
      <c r="AY1433" s="176" t="e">
        <f>#REF!/1000</f>
        <v>#REF!</v>
      </c>
      <c r="AZ1433" s="176" t="e">
        <f>#REF!/1000</f>
        <v>#REF!</v>
      </c>
      <c r="BA1433" s="176" t="e">
        <f>#REF!/1000</f>
        <v>#REF!</v>
      </c>
      <c r="BB1433" s="176" t="e">
        <f>#REF!/1000</f>
        <v>#REF!</v>
      </c>
      <c r="BC1433" s="176" t="e">
        <f>#REF!/1000</f>
        <v>#REF!</v>
      </c>
      <c r="BD1433" s="176" t="e">
        <f>#REF!/1000</f>
        <v>#REF!</v>
      </c>
      <c r="BE1433" s="177" t="e">
        <f>#REF!/1000</f>
        <v>#REF!</v>
      </c>
      <c r="BF1433" s="177" t="e">
        <f>#REF!/1000</f>
        <v>#REF!</v>
      </c>
      <c r="BG1433" s="178" t="e">
        <f t="shared" si="1638"/>
        <v>#REF!</v>
      </c>
    </row>
    <row r="1434" ht="16" customHeight="1" spans="1:59">
      <c r="A1434" s="22">
        <v>1428</v>
      </c>
      <c r="B1434" s="39" t="s">
        <v>7389</v>
      </c>
      <c r="C1434" s="68" t="s">
        <v>7390</v>
      </c>
      <c r="D1434" s="22">
        <v>207</v>
      </c>
      <c r="E1434" s="22">
        <v>3</v>
      </c>
      <c r="F1434" s="144">
        <v>82963</v>
      </c>
      <c r="G1434" s="144" t="s">
        <v>3704</v>
      </c>
      <c r="H1434" s="144" t="s">
        <v>3704</v>
      </c>
      <c r="I1434" s="144" t="s">
        <v>5321</v>
      </c>
      <c r="J1434" s="144" t="s">
        <v>5314</v>
      </c>
      <c r="K1434" s="144">
        <f t="shared" si="1628"/>
        <v>8</v>
      </c>
      <c r="L1434" s="157">
        <v>24</v>
      </c>
      <c r="M1434" s="171">
        <v>0.1</v>
      </c>
      <c r="N1434" s="171">
        <v>0.05</v>
      </c>
      <c r="O1434" s="171">
        <v>0.5</v>
      </c>
      <c r="P1434" s="171"/>
      <c r="Q1434" s="171"/>
      <c r="R1434" s="171">
        <v>0.07</v>
      </c>
      <c r="S1434" s="171">
        <v>0.18</v>
      </c>
      <c r="T1434" s="171">
        <v>0.1</v>
      </c>
      <c r="U1434" s="171"/>
      <c r="V1434" s="171"/>
      <c r="W1434" s="22">
        <v>3</v>
      </c>
      <c r="X1434" s="29">
        <v>1026.79333333333</v>
      </c>
      <c r="Y1434" s="29">
        <v>3080.38</v>
      </c>
      <c r="Z1434" s="36">
        <v>964.86</v>
      </c>
      <c r="AA1434" s="36">
        <f t="shared" si="1629"/>
        <v>3</v>
      </c>
      <c r="AB1434" s="29"/>
      <c r="AC1434" s="29" t="e">
        <f t="shared" si="1630"/>
        <v>#REF!</v>
      </c>
      <c r="AD1434" s="29" t="e">
        <f t="shared" si="1631"/>
        <v>#REF!</v>
      </c>
      <c r="AE1434" s="172" t="e">
        <f t="shared" si="1632"/>
        <v>#REF!</v>
      </c>
      <c r="AF1434" s="28"/>
      <c r="AG1434" s="24">
        <v>25</v>
      </c>
      <c r="AH1434" s="173">
        <f t="shared" si="1633"/>
        <v>1</v>
      </c>
      <c r="AI1434" s="173"/>
      <c r="AJ1434" s="173">
        <f t="shared" si="1634"/>
        <v>24</v>
      </c>
      <c r="AK1434" s="134">
        <f t="shared" si="1635"/>
        <v>8</v>
      </c>
      <c r="AL1434" s="174">
        <f t="shared" ref="AL1434:AU1434" si="1657">M1434</f>
        <v>0.1</v>
      </c>
      <c r="AM1434" s="174">
        <f t="shared" si="1657"/>
        <v>0.05</v>
      </c>
      <c r="AN1434" s="174">
        <f t="shared" si="1657"/>
        <v>0.5</v>
      </c>
      <c r="AO1434" s="174">
        <f t="shared" si="1657"/>
        <v>0</v>
      </c>
      <c r="AP1434" s="174">
        <f t="shared" si="1657"/>
        <v>0</v>
      </c>
      <c r="AQ1434" s="174">
        <f t="shared" si="1657"/>
        <v>0.07</v>
      </c>
      <c r="AR1434" s="174">
        <f t="shared" si="1657"/>
        <v>0.18</v>
      </c>
      <c r="AS1434" s="174">
        <f t="shared" si="1657"/>
        <v>0.1</v>
      </c>
      <c r="AT1434" s="174">
        <f t="shared" si="1657"/>
        <v>0</v>
      </c>
      <c r="AU1434" s="174">
        <f t="shared" si="1657"/>
        <v>0</v>
      </c>
      <c r="AV1434" s="175">
        <f t="shared" si="1637"/>
        <v>1</v>
      </c>
      <c r="AW1434" s="176" t="e">
        <f>#REF!/1000</f>
        <v>#REF!</v>
      </c>
      <c r="AX1434" s="176" t="e">
        <f>#REF!/1000</f>
        <v>#REF!</v>
      </c>
      <c r="AY1434" s="176" t="e">
        <f>#REF!/1000</f>
        <v>#REF!</v>
      </c>
      <c r="AZ1434" s="176" t="e">
        <f>#REF!/1000</f>
        <v>#REF!</v>
      </c>
      <c r="BA1434" s="176" t="e">
        <f>#REF!/1000</f>
        <v>#REF!</v>
      </c>
      <c r="BB1434" s="176" t="e">
        <f>#REF!/1000</f>
        <v>#REF!</v>
      </c>
      <c r="BC1434" s="176" t="e">
        <f>#REF!/1000</f>
        <v>#REF!</v>
      </c>
      <c r="BD1434" s="176" t="e">
        <f>#REF!/1000</f>
        <v>#REF!</v>
      </c>
      <c r="BE1434" s="177" t="e">
        <f>#REF!/1000</f>
        <v>#REF!</v>
      </c>
      <c r="BF1434" s="177" t="e">
        <f>#REF!/1000</f>
        <v>#REF!</v>
      </c>
      <c r="BG1434" s="178" t="e">
        <f t="shared" si="1638"/>
        <v>#REF!</v>
      </c>
    </row>
    <row r="1435" ht="16" customHeight="1" spans="1:59">
      <c r="A1435" s="22">
        <v>1429</v>
      </c>
      <c r="B1435" s="39" t="s">
        <v>7391</v>
      </c>
      <c r="C1435" s="68" t="s">
        <v>7392</v>
      </c>
      <c r="D1435" s="22">
        <v>207</v>
      </c>
      <c r="E1435" s="22">
        <v>2</v>
      </c>
      <c r="F1435" s="144">
        <v>82905</v>
      </c>
      <c r="G1435" s="144" t="s">
        <v>3704</v>
      </c>
      <c r="H1435" s="144" t="s">
        <v>3704</v>
      </c>
      <c r="I1435" s="144" t="s">
        <v>5321</v>
      </c>
      <c r="J1435" s="144" t="s">
        <v>5314</v>
      </c>
      <c r="K1435" s="144">
        <f t="shared" si="1628"/>
        <v>12.5</v>
      </c>
      <c r="L1435" s="157">
        <v>25</v>
      </c>
      <c r="M1435" s="171">
        <v>0.1</v>
      </c>
      <c r="N1435" s="171">
        <v>0.05</v>
      </c>
      <c r="O1435" s="171">
        <v>0.5</v>
      </c>
      <c r="P1435" s="171"/>
      <c r="Q1435" s="171"/>
      <c r="R1435" s="171">
        <v>0.07</v>
      </c>
      <c r="S1435" s="171">
        <v>0.18</v>
      </c>
      <c r="T1435" s="171">
        <v>0.1</v>
      </c>
      <c r="U1435" s="171"/>
      <c r="V1435" s="171"/>
      <c r="W1435" s="22">
        <v>2</v>
      </c>
      <c r="X1435" s="29">
        <v>724.67</v>
      </c>
      <c r="Y1435" s="29">
        <v>1449.34</v>
      </c>
      <c r="Z1435" s="36">
        <v>428.82</v>
      </c>
      <c r="AA1435" s="36">
        <f t="shared" si="1629"/>
        <v>2</v>
      </c>
      <c r="AB1435" s="29"/>
      <c r="AC1435" s="29" t="e">
        <f t="shared" si="1630"/>
        <v>#REF!</v>
      </c>
      <c r="AD1435" s="29" t="e">
        <f t="shared" si="1631"/>
        <v>#REF!</v>
      </c>
      <c r="AE1435" s="172" t="e">
        <f t="shared" si="1632"/>
        <v>#REF!</v>
      </c>
      <c r="AF1435" s="28"/>
      <c r="AG1435" s="24">
        <v>25</v>
      </c>
      <c r="AH1435" s="173">
        <f t="shared" si="1633"/>
        <v>1</v>
      </c>
      <c r="AI1435" s="173"/>
      <c r="AJ1435" s="173">
        <f t="shared" si="1634"/>
        <v>24</v>
      </c>
      <c r="AK1435" s="134">
        <f t="shared" si="1635"/>
        <v>12.5</v>
      </c>
      <c r="AL1435" s="174">
        <f t="shared" ref="AL1435:AU1435" si="1658">M1435</f>
        <v>0.1</v>
      </c>
      <c r="AM1435" s="174">
        <f t="shared" si="1658"/>
        <v>0.05</v>
      </c>
      <c r="AN1435" s="174">
        <f t="shared" si="1658"/>
        <v>0.5</v>
      </c>
      <c r="AO1435" s="174">
        <f t="shared" si="1658"/>
        <v>0</v>
      </c>
      <c r="AP1435" s="174">
        <f t="shared" si="1658"/>
        <v>0</v>
      </c>
      <c r="AQ1435" s="174">
        <f t="shared" si="1658"/>
        <v>0.07</v>
      </c>
      <c r="AR1435" s="174">
        <f t="shared" si="1658"/>
        <v>0.18</v>
      </c>
      <c r="AS1435" s="174">
        <f t="shared" si="1658"/>
        <v>0.1</v>
      </c>
      <c r="AT1435" s="174">
        <f t="shared" si="1658"/>
        <v>0</v>
      </c>
      <c r="AU1435" s="174">
        <f t="shared" si="1658"/>
        <v>0</v>
      </c>
      <c r="AV1435" s="175">
        <f t="shared" si="1637"/>
        <v>1</v>
      </c>
      <c r="AW1435" s="176" t="e">
        <f>#REF!/1000</f>
        <v>#REF!</v>
      </c>
      <c r="AX1435" s="176" t="e">
        <f>#REF!/1000</f>
        <v>#REF!</v>
      </c>
      <c r="AY1435" s="176" t="e">
        <f>#REF!/1000</f>
        <v>#REF!</v>
      </c>
      <c r="AZ1435" s="176" t="e">
        <f>#REF!/1000</f>
        <v>#REF!</v>
      </c>
      <c r="BA1435" s="176" t="e">
        <f>#REF!/1000</f>
        <v>#REF!</v>
      </c>
      <c r="BB1435" s="176" t="e">
        <f>#REF!/1000</f>
        <v>#REF!</v>
      </c>
      <c r="BC1435" s="176" t="e">
        <f>#REF!/1000</f>
        <v>#REF!</v>
      </c>
      <c r="BD1435" s="176" t="e">
        <f>#REF!/1000</f>
        <v>#REF!</v>
      </c>
      <c r="BE1435" s="177" t="e">
        <f>#REF!/1000</f>
        <v>#REF!</v>
      </c>
      <c r="BF1435" s="177" t="e">
        <f>#REF!/1000</f>
        <v>#REF!</v>
      </c>
      <c r="BG1435" s="178" t="e">
        <f t="shared" si="1638"/>
        <v>#REF!</v>
      </c>
    </row>
    <row r="1436" ht="16" customHeight="1" spans="1:59">
      <c r="A1436" s="22">
        <v>1430</v>
      </c>
      <c r="B1436" s="39" t="s">
        <v>7393</v>
      </c>
      <c r="C1436" s="68" t="s">
        <v>7394</v>
      </c>
      <c r="D1436" s="22">
        <v>207</v>
      </c>
      <c r="E1436" s="22">
        <v>3</v>
      </c>
      <c r="F1436" s="144">
        <v>82940</v>
      </c>
      <c r="G1436" s="144" t="s">
        <v>3704</v>
      </c>
      <c r="H1436" s="144" t="s">
        <v>3704</v>
      </c>
      <c r="I1436" s="144" t="s">
        <v>5321</v>
      </c>
      <c r="J1436" s="144" t="s">
        <v>5314</v>
      </c>
      <c r="K1436" s="144">
        <f t="shared" si="1628"/>
        <v>8.33333333333333</v>
      </c>
      <c r="L1436" s="157">
        <v>25</v>
      </c>
      <c r="M1436" s="171">
        <v>0.1</v>
      </c>
      <c r="N1436" s="171">
        <v>0.05</v>
      </c>
      <c r="O1436" s="171">
        <v>0.5</v>
      </c>
      <c r="P1436" s="171"/>
      <c r="Q1436" s="171"/>
      <c r="R1436" s="171">
        <v>0.07</v>
      </c>
      <c r="S1436" s="171">
        <v>0.18</v>
      </c>
      <c r="T1436" s="171">
        <v>0.1</v>
      </c>
      <c r="U1436" s="171"/>
      <c r="V1436" s="171"/>
      <c r="W1436" s="22">
        <v>3</v>
      </c>
      <c r="X1436" s="29">
        <v>461</v>
      </c>
      <c r="Y1436" s="29">
        <v>1383</v>
      </c>
      <c r="Z1436" s="36">
        <v>409.32</v>
      </c>
      <c r="AA1436" s="36">
        <f t="shared" si="1629"/>
        <v>3</v>
      </c>
      <c r="AB1436" s="29"/>
      <c r="AC1436" s="29" t="e">
        <f t="shared" si="1630"/>
        <v>#REF!</v>
      </c>
      <c r="AD1436" s="29" t="e">
        <f t="shared" si="1631"/>
        <v>#REF!</v>
      </c>
      <c r="AE1436" s="172" t="e">
        <f t="shared" si="1632"/>
        <v>#REF!</v>
      </c>
      <c r="AF1436" s="28"/>
      <c r="AG1436" s="24">
        <v>25</v>
      </c>
      <c r="AH1436" s="173">
        <f t="shared" si="1633"/>
        <v>1</v>
      </c>
      <c r="AI1436" s="173"/>
      <c r="AJ1436" s="173">
        <f t="shared" si="1634"/>
        <v>24</v>
      </c>
      <c r="AK1436" s="134">
        <f t="shared" si="1635"/>
        <v>8.33333333333333</v>
      </c>
      <c r="AL1436" s="174">
        <f t="shared" ref="AL1436:AU1436" si="1659">M1436</f>
        <v>0.1</v>
      </c>
      <c r="AM1436" s="174">
        <f t="shared" si="1659"/>
        <v>0.05</v>
      </c>
      <c r="AN1436" s="174">
        <f t="shared" si="1659"/>
        <v>0.5</v>
      </c>
      <c r="AO1436" s="174">
        <f t="shared" si="1659"/>
        <v>0</v>
      </c>
      <c r="AP1436" s="174">
        <f t="shared" si="1659"/>
        <v>0</v>
      </c>
      <c r="AQ1436" s="174">
        <f t="shared" si="1659"/>
        <v>0.07</v>
      </c>
      <c r="AR1436" s="174">
        <f t="shared" si="1659"/>
        <v>0.18</v>
      </c>
      <c r="AS1436" s="174">
        <f t="shared" si="1659"/>
        <v>0.1</v>
      </c>
      <c r="AT1436" s="174">
        <f t="shared" si="1659"/>
        <v>0</v>
      </c>
      <c r="AU1436" s="174">
        <f t="shared" si="1659"/>
        <v>0</v>
      </c>
      <c r="AV1436" s="175">
        <f t="shared" si="1637"/>
        <v>1</v>
      </c>
      <c r="AW1436" s="176" t="e">
        <f>#REF!/1000</f>
        <v>#REF!</v>
      </c>
      <c r="AX1436" s="176" t="e">
        <f>#REF!/1000</f>
        <v>#REF!</v>
      </c>
      <c r="AY1436" s="176" t="e">
        <f>#REF!/1000</f>
        <v>#REF!</v>
      </c>
      <c r="AZ1436" s="176" t="e">
        <f>#REF!/1000</f>
        <v>#REF!</v>
      </c>
      <c r="BA1436" s="176" t="e">
        <f>#REF!/1000</f>
        <v>#REF!</v>
      </c>
      <c r="BB1436" s="176" t="e">
        <f>#REF!/1000</f>
        <v>#REF!</v>
      </c>
      <c r="BC1436" s="176" t="e">
        <f>#REF!/1000</f>
        <v>#REF!</v>
      </c>
      <c r="BD1436" s="176" t="e">
        <f>#REF!/1000</f>
        <v>#REF!</v>
      </c>
      <c r="BE1436" s="177" t="e">
        <f>#REF!/1000</f>
        <v>#REF!</v>
      </c>
      <c r="BF1436" s="177" t="e">
        <f>#REF!/1000</f>
        <v>#REF!</v>
      </c>
      <c r="BG1436" s="178" t="e">
        <f t="shared" si="1638"/>
        <v>#REF!</v>
      </c>
    </row>
    <row r="1437" ht="16" customHeight="1" spans="1:59">
      <c r="A1437" s="22">
        <v>1431</v>
      </c>
      <c r="B1437" s="39" t="s">
        <v>2427</v>
      </c>
      <c r="C1437" s="68" t="s">
        <v>2428</v>
      </c>
      <c r="D1437" s="22">
        <v>207</v>
      </c>
      <c r="E1437" s="22">
        <v>4</v>
      </c>
      <c r="F1437" s="144">
        <v>82935</v>
      </c>
      <c r="G1437" s="144" t="s">
        <v>3704</v>
      </c>
      <c r="H1437" s="144" t="s">
        <v>3704</v>
      </c>
      <c r="I1437" s="144" t="s">
        <v>5321</v>
      </c>
      <c r="J1437" s="144" t="s">
        <v>5314</v>
      </c>
      <c r="K1437" s="144">
        <f t="shared" si="1628"/>
        <v>6.25</v>
      </c>
      <c r="L1437" s="157">
        <v>25</v>
      </c>
      <c r="M1437" s="171">
        <v>0.1</v>
      </c>
      <c r="N1437" s="171">
        <v>0.05</v>
      </c>
      <c r="O1437" s="171">
        <v>0.5</v>
      </c>
      <c r="P1437" s="171"/>
      <c r="Q1437" s="171"/>
      <c r="R1437" s="171">
        <v>0.07</v>
      </c>
      <c r="S1437" s="171">
        <v>0.18</v>
      </c>
      <c r="T1437" s="171">
        <v>0.1</v>
      </c>
      <c r="U1437" s="171"/>
      <c r="V1437" s="171"/>
      <c r="W1437" s="22">
        <v>4</v>
      </c>
      <c r="X1437" s="29">
        <v>405.515</v>
      </c>
      <c r="Y1437" s="29">
        <v>1622.06</v>
      </c>
      <c r="Z1437" s="36">
        <v>467.8</v>
      </c>
      <c r="AA1437" s="36">
        <f t="shared" si="1629"/>
        <v>4</v>
      </c>
      <c r="AB1437" s="29"/>
      <c r="AC1437" s="29" t="e">
        <f t="shared" si="1630"/>
        <v>#REF!</v>
      </c>
      <c r="AD1437" s="29" t="e">
        <f t="shared" si="1631"/>
        <v>#REF!</v>
      </c>
      <c r="AE1437" s="172" t="e">
        <f t="shared" si="1632"/>
        <v>#REF!</v>
      </c>
      <c r="AF1437" s="28"/>
      <c r="AG1437" s="24">
        <v>25</v>
      </c>
      <c r="AH1437" s="173">
        <f t="shared" si="1633"/>
        <v>1</v>
      </c>
      <c r="AI1437" s="173"/>
      <c r="AJ1437" s="173">
        <f t="shared" si="1634"/>
        <v>24</v>
      </c>
      <c r="AK1437" s="134">
        <f t="shared" si="1635"/>
        <v>6.25</v>
      </c>
      <c r="AL1437" s="174">
        <f t="shared" ref="AL1437:AU1437" si="1660">M1437</f>
        <v>0.1</v>
      </c>
      <c r="AM1437" s="174">
        <f t="shared" si="1660"/>
        <v>0.05</v>
      </c>
      <c r="AN1437" s="174">
        <f t="shared" si="1660"/>
        <v>0.5</v>
      </c>
      <c r="AO1437" s="174">
        <f t="shared" si="1660"/>
        <v>0</v>
      </c>
      <c r="AP1437" s="174">
        <f t="shared" si="1660"/>
        <v>0</v>
      </c>
      <c r="AQ1437" s="174">
        <f t="shared" si="1660"/>
        <v>0.07</v>
      </c>
      <c r="AR1437" s="174">
        <f t="shared" si="1660"/>
        <v>0.18</v>
      </c>
      <c r="AS1437" s="174">
        <f t="shared" si="1660"/>
        <v>0.1</v>
      </c>
      <c r="AT1437" s="174">
        <f t="shared" si="1660"/>
        <v>0</v>
      </c>
      <c r="AU1437" s="174">
        <f t="shared" si="1660"/>
        <v>0</v>
      </c>
      <c r="AV1437" s="175">
        <f t="shared" si="1637"/>
        <v>1</v>
      </c>
      <c r="AW1437" s="176" t="e">
        <f>#REF!/1000</f>
        <v>#REF!</v>
      </c>
      <c r="AX1437" s="176" t="e">
        <f>#REF!/1000</f>
        <v>#REF!</v>
      </c>
      <c r="AY1437" s="176" t="e">
        <f>#REF!/1000</f>
        <v>#REF!</v>
      </c>
      <c r="AZ1437" s="176" t="e">
        <f>#REF!/1000</f>
        <v>#REF!</v>
      </c>
      <c r="BA1437" s="176" t="e">
        <f>#REF!/1000</f>
        <v>#REF!</v>
      </c>
      <c r="BB1437" s="176" t="e">
        <f>#REF!/1000</f>
        <v>#REF!</v>
      </c>
      <c r="BC1437" s="176" t="e">
        <f>#REF!/1000</f>
        <v>#REF!</v>
      </c>
      <c r="BD1437" s="176" t="e">
        <f>#REF!/1000</f>
        <v>#REF!</v>
      </c>
      <c r="BE1437" s="177" t="e">
        <f>#REF!/1000</f>
        <v>#REF!</v>
      </c>
      <c r="BF1437" s="177" t="e">
        <f>#REF!/1000</f>
        <v>#REF!</v>
      </c>
      <c r="BG1437" s="178" t="e">
        <f t="shared" si="1638"/>
        <v>#REF!</v>
      </c>
    </row>
    <row r="1438" ht="16" customHeight="1" spans="1:59">
      <c r="A1438" s="22">
        <v>1432</v>
      </c>
      <c r="B1438" s="39" t="s">
        <v>7395</v>
      </c>
      <c r="C1438" s="68" t="s">
        <v>7396</v>
      </c>
      <c r="D1438" s="22">
        <v>207</v>
      </c>
      <c r="E1438" s="22">
        <v>4</v>
      </c>
      <c r="F1438" s="144">
        <v>82939</v>
      </c>
      <c r="G1438" s="144" t="s">
        <v>3704</v>
      </c>
      <c r="H1438" s="144" t="s">
        <v>3704</v>
      </c>
      <c r="I1438" s="144" t="s">
        <v>5321</v>
      </c>
      <c r="J1438" s="144" t="s">
        <v>5314</v>
      </c>
      <c r="K1438" s="144">
        <f t="shared" si="1628"/>
        <v>3.75</v>
      </c>
      <c r="L1438" s="157">
        <v>15</v>
      </c>
      <c r="M1438" s="171"/>
      <c r="N1438" s="171">
        <v>0.18</v>
      </c>
      <c r="O1438" s="171">
        <v>0.6</v>
      </c>
      <c r="P1438" s="171"/>
      <c r="Q1438" s="171"/>
      <c r="R1438" s="171">
        <v>0.05</v>
      </c>
      <c r="S1438" s="171">
        <v>0.1</v>
      </c>
      <c r="T1438" s="171">
        <v>0.07</v>
      </c>
      <c r="U1438" s="171"/>
      <c r="V1438" s="171"/>
      <c r="W1438" s="22">
        <v>4</v>
      </c>
      <c r="X1438" s="29">
        <v>232.0925</v>
      </c>
      <c r="Y1438" s="29">
        <v>928.37</v>
      </c>
      <c r="Z1438" s="36">
        <v>272.88</v>
      </c>
      <c r="AA1438" s="36">
        <f t="shared" si="1629"/>
        <v>4</v>
      </c>
      <c r="AB1438" s="29"/>
      <c r="AC1438" s="29" t="e">
        <f t="shared" si="1630"/>
        <v>#REF!</v>
      </c>
      <c r="AD1438" s="29" t="e">
        <f t="shared" si="1631"/>
        <v>#REF!</v>
      </c>
      <c r="AE1438" s="172" t="e">
        <f t="shared" si="1632"/>
        <v>#REF!</v>
      </c>
      <c r="AF1438" s="28"/>
      <c r="AG1438" s="24">
        <v>15</v>
      </c>
      <c r="AH1438" s="173">
        <f t="shared" si="1633"/>
        <v>1</v>
      </c>
      <c r="AI1438" s="173"/>
      <c r="AJ1438" s="173">
        <f t="shared" si="1634"/>
        <v>14</v>
      </c>
      <c r="AK1438" s="134">
        <f t="shared" si="1635"/>
        <v>3.75</v>
      </c>
      <c r="AL1438" s="174">
        <f t="shared" ref="AL1438:AU1438" si="1661">M1438</f>
        <v>0</v>
      </c>
      <c r="AM1438" s="174">
        <f t="shared" si="1661"/>
        <v>0.18</v>
      </c>
      <c r="AN1438" s="174">
        <f t="shared" si="1661"/>
        <v>0.6</v>
      </c>
      <c r="AO1438" s="174">
        <f t="shared" si="1661"/>
        <v>0</v>
      </c>
      <c r="AP1438" s="174">
        <f t="shared" si="1661"/>
        <v>0</v>
      </c>
      <c r="AQ1438" s="174">
        <f t="shared" si="1661"/>
        <v>0.05</v>
      </c>
      <c r="AR1438" s="174">
        <f t="shared" si="1661"/>
        <v>0.1</v>
      </c>
      <c r="AS1438" s="174">
        <f t="shared" si="1661"/>
        <v>0.07</v>
      </c>
      <c r="AT1438" s="174">
        <f t="shared" si="1661"/>
        <v>0</v>
      </c>
      <c r="AU1438" s="174">
        <f t="shared" si="1661"/>
        <v>0</v>
      </c>
      <c r="AV1438" s="175">
        <f t="shared" si="1637"/>
        <v>1</v>
      </c>
      <c r="AW1438" s="176" t="e">
        <f>#REF!/1000</f>
        <v>#REF!</v>
      </c>
      <c r="AX1438" s="176" t="e">
        <f>#REF!/1000</f>
        <v>#REF!</v>
      </c>
      <c r="AY1438" s="176" t="e">
        <f>#REF!/1000</f>
        <v>#REF!</v>
      </c>
      <c r="AZ1438" s="176" t="e">
        <f>#REF!/1000</f>
        <v>#REF!</v>
      </c>
      <c r="BA1438" s="176" t="e">
        <f>#REF!/1000</f>
        <v>#REF!</v>
      </c>
      <c r="BB1438" s="176" t="e">
        <f>#REF!/1000</f>
        <v>#REF!</v>
      </c>
      <c r="BC1438" s="176" t="e">
        <f>#REF!/1000</f>
        <v>#REF!</v>
      </c>
      <c r="BD1438" s="176" t="e">
        <f>#REF!/1000</f>
        <v>#REF!</v>
      </c>
      <c r="BE1438" s="177" t="e">
        <f>#REF!/1000</f>
        <v>#REF!</v>
      </c>
      <c r="BF1438" s="177" t="e">
        <f>#REF!/1000</f>
        <v>#REF!</v>
      </c>
      <c r="BG1438" s="178" t="e">
        <f t="shared" si="1638"/>
        <v>#REF!</v>
      </c>
    </row>
    <row r="1439" ht="16" customHeight="1" spans="1:59">
      <c r="A1439" s="22">
        <v>1433</v>
      </c>
      <c r="B1439" s="39" t="s">
        <v>7397</v>
      </c>
      <c r="C1439" s="68" t="s">
        <v>7398</v>
      </c>
      <c r="D1439" s="22">
        <v>207</v>
      </c>
      <c r="E1439" s="22">
        <v>4</v>
      </c>
      <c r="F1439" s="144">
        <v>82938</v>
      </c>
      <c r="G1439" s="144" t="s">
        <v>3704</v>
      </c>
      <c r="H1439" s="144" t="s">
        <v>3704</v>
      </c>
      <c r="I1439" s="144" t="s">
        <v>5321</v>
      </c>
      <c r="J1439" s="144" t="s">
        <v>5314</v>
      </c>
      <c r="K1439" s="144">
        <f t="shared" si="1628"/>
        <v>6.25</v>
      </c>
      <c r="L1439" s="157">
        <v>25</v>
      </c>
      <c r="M1439" s="171">
        <v>0.1</v>
      </c>
      <c r="N1439" s="171">
        <v>0.05</v>
      </c>
      <c r="O1439" s="171">
        <v>0.5</v>
      </c>
      <c r="P1439" s="171"/>
      <c r="Q1439" s="171"/>
      <c r="R1439" s="171">
        <v>0.07</v>
      </c>
      <c r="S1439" s="171">
        <v>0.18</v>
      </c>
      <c r="T1439" s="171">
        <v>0.1</v>
      </c>
      <c r="U1439" s="171"/>
      <c r="V1439" s="171"/>
      <c r="W1439" s="22">
        <v>4</v>
      </c>
      <c r="X1439" s="29">
        <v>121.8825</v>
      </c>
      <c r="Y1439" s="29">
        <v>487.53</v>
      </c>
      <c r="Z1439" s="36">
        <v>155.92</v>
      </c>
      <c r="AA1439" s="36">
        <f t="shared" si="1629"/>
        <v>4</v>
      </c>
      <c r="AB1439" s="29"/>
      <c r="AC1439" s="29" t="e">
        <f t="shared" si="1630"/>
        <v>#REF!</v>
      </c>
      <c r="AD1439" s="29" t="e">
        <f t="shared" si="1631"/>
        <v>#REF!</v>
      </c>
      <c r="AE1439" s="172" t="e">
        <f t="shared" si="1632"/>
        <v>#REF!</v>
      </c>
      <c r="AF1439" s="28"/>
      <c r="AG1439" s="24">
        <v>25</v>
      </c>
      <c r="AH1439" s="173">
        <f t="shared" si="1633"/>
        <v>1</v>
      </c>
      <c r="AI1439" s="173"/>
      <c r="AJ1439" s="173">
        <f t="shared" si="1634"/>
        <v>24</v>
      </c>
      <c r="AK1439" s="134">
        <f t="shared" si="1635"/>
        <v>6.25</v>
      </c>
      <c r="AL1439" s="174">
        <f t="shared" ref="AL1439:AU1439" si="1662">M1439</f>
        <v>0.1</v>
      </c>
      <c r="AM1439" s="174">
        <f t="shared" si="1662"/>
        <v>0.05</v>
      </c>
      <c r="AN1439" s="174">
        <f t="shared" si="1662"/>
        <v>0.5</v>
      </c>
      <c r="AO1439" s="174">
        <f t="shared" si="1662"/>
        <v>0</v>
      </c>
      <c r="AP1439" s="174">
        <f t="shared" si="1662"/>
        <v>0</v>
      </c>
      <c r="AQ1439" s="174">
        <f t="shared" si="1662"/>
        <v>0.07</v>
      </c>
      <c r="AR1439" s="174">
        <f t="shared" si="1662"/>
        <v>0.18</v>
      </c>
      <c r="AS1439" s="174">
        <f t="shared" si="1662"/>
        <v>0.1</v>
      </c>
      <c r="AT1439" s="174">
        <f t="shared" si="1662"/>
        <v>0</v>
      </c>
      <c r="AU1439" s="174">
        <f t="shared" si="1662"/>
        <v>0</v>
      </c>
      <c r="AV1439" s="175">
        <f t="shared" si="1637"/>
        <v>1</v>
      </c>
      <c r="AW1439" s="176" t="e">
        <f>#REF!/1000</f>
        <v>#REF!</v>
      </c>
      <c r="AX1439" s="176" t="e">
        <f>#REF!/1000</f>
        <v>#REF!</v>
      </c>
      <c r="AY1439" s="176" t="e">
        <f>#REF!/1000</f>
        <v>#REF!</v>
      </c>
      <c r="AZ1439" s="176" t="e">
        <f>#REF!/1000</f>
        <v>#REF!</v>
      </c>
      <c r="BA1439" s="176" t="e">
        <f>#REF!/1000</f>
        <v>#REF!</v>
      </c>
      <c r="BB1439" s="176" t="e">
        <f>#REF!/1000</f>
        <v>#REF!</v>
      </c>
      <c r="BC1439" s="176" t="e">
        <f>#REF!/1000</f>
        <v>#REF!</v>
      </c>
      <c r="BD1439" s="176" t="e">
        <f>#REF!/1000</f>
        <v>#REF!</v>
      </c>
      <c r="BE1439" s="177" t="e">
        <f>#REF!/1000</f>
        <v>#REF!</v>
      </c>
      <c r="BF1439" s="177" t="e">
        <f>#REF!/1000</f>
        <v>#REF!</v>
      </c>
      <c r="BG1439" s="178" t="e">
        <f t="shared" si="1638"/>
        <v>#REF!</v>
      </c>
    </row>
    <row r="1440" ht="16" customHeight="1" spans="1:59">
      <c r="A1440" s="22">
        <v>1434</v>
      </c>
      <c r="B1440" s="39" t="s">
        <v>2433</v>
      </c>
      <c r="C1440" s="68" t="s">
        <v>2434</v>
      </c>
      <c r="D1440" s="22">
        <v>132</v>
      </c>
      <c r="E1440" s="22">
        <v>2</v>
      </c>
      <c r="F1440" s="144">
        <v>2403316101</v>
      </c>
      <c r="G1440" s="144" t="s">
        <v>3704</v>
      </c>
      <c r="H1440" s="144" t="s">
        <v>3704</v>
      </c>
      <c r="I1440" s="144" t="s">
        <v>5352</v>
      </c>
      <c r="J1440" s="144" t="s">
        <v>5314</v>
      </c>
      <c r="K1440" s="144">
        <f t="shared" si="1628"/>
        <v>12.5</v>
      </c>
      <c r="L1440" s="157">
        <v>25</v>
      </c>
      <c r="M1440" s="171">
        <v>0.1</v>
      </c>
      <c r="N1440" s="171">
        <v>0.05</v>
      </c>
      <c r="O1440" s="171">
        <v>0.5</v>
      </c>
      <c r="P1440" s="171"/>
      <c r="Q1440" s="171"/>
      <c r="R1440" s="171">
        <v>0.07</v>
      </c>
      <c r="S1440" s="171">
        <v>0.18</v>
      </c>
      <c r="T1440" s="171">
        <v>0.1</v>
      </c>
      <c r="U1440" s="171"/>
      <c r="V1440" s="171"/>
      <c r="W1440" s="22">
        <v>2</v>
      </c>
      <c r="X1440" s="29">
        <v>27.35</v>
      </c>
      <c r="Y1440" s="29">
        <v>54.7</v>
      </c>
      <c r="Z1440" s="36">
        <v>15.7</v>
      </c>
      <c r="AA1440" s="36">
        <f t="shared" si="1629"/>
        <v>2</v>
      </c>
      <c r="AB1440" s="29"/>
      <c r="AC1440" s="29" t="e">
        <f t="shared" si="1630"/>
        <v>#REF!</v>
      </c>
      <c r="AD1440" s="29" t="e">
        <f t="shared" si="1631"/>
        <v>#REF!</v>
      </c>
      <c r="AE1440" s="172" t="e">
        <f t="shared" si="1632"/>
        <v>#REF!</v>
      </c>
      <c r="AF1440" s="28"/>
      <c r="AG1440" s="24">
        <v>25</v>
      </c>
      <c r="AH1440" s="173">
        <f t="shared" si="1633"/>
        <v>1</v>
      </c>
      <c r="AI1440" s="173"/>
      <c r="AJ1440" s="173">
        <f t="shared" si="1634"/>
        <v>24</v>
      </c>
      <c r="AK1440" s="134">
        <f t="shared" si="1635"/>
        <v>12.5</v>
      </c>
      <c r="AL1440" s="174">
        <f t="shared" ref="AL1440:AU1440" si="1663">M1440</f>
        <v>0.1</v>
      </c>
      <c r="AM1440" s="174">
        <f t="shared" si="1663"/>
        <v>0.05</v>
      </c>
      <c r="AN1440" s="174">
        <f t="shared" si="1663"/>
        <v>0.5</v>
      </c>
      <c r="AO1440" s="174">
        <f t="shared" si="1663"/>
        <v>0</v>
      </c>
      <c r="AP1440" s="174">
        <f t="shared" si="1663"/>
        <v>0</v>
      </c>
      <c r="AQ1440" s="174">
        <f t="shared" si="1663"/>
        <v>0.07</v>
      </c>
      <c r="AR1440" s="174">
        <f t="shared" si="1663"/>
        <v>0.18</v>
      </c>
      <c r="AS1440" s="174">
        <f t="shared" si="1663"/>
        <v>0.1</v>
      </c>
      <c r="AT1440" s="174">
        <f t="shared" si="1663"/>
        <v>0</v>
      </c>
      <c r="AU1440" s="174">
        <f t="shared" si="1663"/>
        <v>0</v>
      </c>
      <c r="AV1440" s="175">
        <f t="shared" si="1637"/>
        <v>1</v>
      </c>
      <c r="AW1440" s="176" t="e">
        <f>#REF!/1000</f>
        <v>#REF!</v>
      </c>
      <c r="AX1440" s="176" t="e">
        <f>#REF!/1000</f>
        <v>#REF!</v>
      </c>
      <c r="AY1440" s="176" t="e">
        <f>#REF!/1000</f>
        <v>#REF!</v>
      </c>
      <c r="AZ1440" s="176" t="e">
        <f>#REF!/1000</f>
        <v>#REF!</v>
      </c>
      <c r="BA1440" s="176" t="e">
        <f>#REF!/1000</f>
        <v>#REF!</v>
      </c>
      <c r="BB1440" s="176" t="e">
        <f>#REF!/1000</f>
        <v>#REF!</v>
      </c>
      <c r="BC1440" s="176" t="e">
        <f>#REF!/1000</f>
        <v>#REF!</v>
      </c>
      <c r="BD1440" s="176" t="e">
        <f>#REF!/1000</f>
        <v>#REF!</v>
      </c>
      <c r="BE1440" s="177" t="e">
        <f>#REF!/1000</f>
        <v>#REF!</v>
      </c>
      <c r="BF1440" s="177" t="e">
        <f>#REF!/1000</f>
        <v>#REF!</v>
      </c>
      <c r="BG1440" s="178" t="e">
        <f t="shared" si="1638"/>
        <v>#REF!</v>
      </c>
    </row>
    <row r="1441" ht="16" customHeight="1" spans="1:59">
      <c r="A1441" s="22">
        <v>1435</v>
      </c>
      <c r="B1441" s="39" t="s">
        <v>7399</v>
      </c>
      <c r="C1441" s="68" t="s">
        <v>7400</v>
      </c>
      <c r="D1441" s="22">
        <v>141</v>
      </c>
      <c r="E1441" s="22">
        <v>4</v>
      </c>
      <c r="F1441" s="144">
        <v>83286</v>
      </c>
      <c r="G1441" s="144" t="s">
        <v>3688</v>
      </c>
      <c r="H1441" s="144" t="s">
        <v>3699</v>
      </c>
      <c r="I1441" s="144" t="s">
        <v>5317</v>
      </c>
      <c r="J1441" s="144" t="s">
        <v>5314</v>
      </c>
      <c r="K1441" s="144">
        <f t="shared" si="1628"/>
        <v>0.1</v>
      </c>
      <c r="L1441" s="157">
        <v>0.4</v>
      </c>
      <c r="M1441" s="171"/>
      <c r="N1441" s="171">
        <v>0.4</v>
      </c>
      <c r="O1441" s="171">
        <v>0.566666666666667</v>
      </c>
      <c r="P1441" s="171"/>
      <c r="Q1441" s="171"/>
      <c r="R1441" s="171"/>
      <c r="S1441" s="171">
        <v>0.0333333333333333</v>
      </c>
      <c r="T1441" s="171"/>
      <c r="U1441" s="171"/>
      <c r="V1441" s="171"/>
      <c r="W1441" s="22">
        <v>4</v>
      </c>
      <c r="X1441" s="29">
        <v>0.635</v>
      </c>
      <c r="Y1441" s="29">
        <v>2.54</v>
      </c>
      <c r="Z1441" s="36">
        <v>3.88</v>
      </c>
      <c r="AA1441" s="36">
        <f t="shared" si="1629"/>
        <v>4</v>
      </c>
      <c r="AB1441" s="29"/>
      <c r="AC1441" s="29" t="e">
        <f t="shared" si="1630"/>
        <v>#REF!</v>
      </c>
      <c r="AD1441" s="29" t="e">
        <f t="shared" si="1631"/>
        <v>#REF!</v>
      </c>
      <c r="AE1441" s="172" t="e">
        <f t="shared" si="1632"/>
        <v>#REF!</v>
      </c>
      <c r="AF1441" s="28"/>
      <c r="AG1441" s="24">
        <v>0.3</v>
      </c>
      <c r="AH1441" s="173">
        <f t="shared" si="1633"/>
        <v>1</v>
      </c>
      <c r="AI1441" s="173"/>
      <c r="AJ1441" s="173">
        <f t="shared" si="1634"/>
        <v>-0.7</v>
      </c>
      <c r="AK1441" s="134">
        <f t="shared" si="1635"/>
        <v>0.1</v>
      </c>
      <c r="AL1441" s="174">
        <f t="shared" ref="AL1441:AU1441" si="1664">M1441</f>
        <v>0</v>
      </c>
      <c r="AM1441" s="174">
        <f t="shared" si="1664"/>
        <v>0.4</v>
      </c>
      <c r="AN1441" s="174">
        <f t="shared" si="1664"/>
        <v>0.566666666666667</v>
      </c>
      <c r="AO1441" s="174">
        <f t="shared" si="1664"/>
        <v>0</v>
      </c>
      <c r="AP1441" s="174">
        <f t="shared" si="1664"/>
        <v>0</v>
      </c>
      <c r="AQ1441" s="174">
        <f t="shared" si="1664"/>
        <v>0</v>
      </c>
      <c r="AR1441" s="174">
        <f t="shared" si="1664"/>
        <v>0.0333333333333333</v>
      </c>
      <c r="AS1441" s="174">
        <f t="shared" si="1664"/>
        <v>0</v>
      </c>
      <c r="AT1441" s="174">
        <f t="shared" si="1664"/>
        <v>0</v>
      </c>
      <c r="AU1441" s="174">
        <f t="shared" si="1664"/>
        <v>0</v>
      </c>
      <c r="AV1441" s="175">
        <f t="shared" si="1637"/>
        <v>1</v>
      </c>
      <c r="AW1441" s="176" t="e">
        <f>#REF!/1000</f>
        <v>#REF!</v>
      </c>
      <c r="AX1441" s="176" t="e">
        <f>#REF!/1000</f>
        <v>#REF!</v>
      </c>
      <c r="AY1441" s="176" t="e">
        <f>#REF!/1000</f>
        <v>#REF!</v>
      </c>
      <c r="AZ1441" s="176" t="e">
        <f>#REF!/1000</f>
        <v>#REF!</v>
      </c>
      <c r="BA1441" s="176" t="e">
        <f>#REF!/1000</f>
        <v>#REF!</v>
      </c>
      <c r="BB1441" s="176" t="e">
        <f>#REF!/1000</f>
        <v>#REF!</v>
      </c>
      <c r="BC1441" s="176" t="e">
        <f>#REF!/1000</f>
        <v>#REF!</v>
      </c>
      <c r="BD1441" s="176" t="e">
        <f>#REF!/1000</f>
        <v>#REF!</v>
      </c>
      <c r="BE1441" s="177" t="e">
        <f>#REF!/1000</f>
        <v>#REF!</v>
      </c>
      <c r="BF1441" s="177" t="e">
        <f>#REF!/1000</f>
        <v>#REF!</v>
      </c>
      <c r="BG1441" s="178" t="e">
        <f t="shared" si="1638"/>
        <v>#REF!</v>
      </c>
    </row>
    <row r="1442" ht="16" customHeight="1" spans="1:59">
      <c r="A1442" s="22">
        <v>1436</v>
      </c>
      <c r="B1442" s="39" t="s">
        <v>2443</v>
      </c>
      <c r="C1442" s="68" t="s">
        <v>2444</v>
      </c>
      <c r="D1442" s="22">
        <v>166</v>
      </c>
      <c r="E1442" s="22">
        <v>12</v>
      </c>
      <c r="F1442" s="144">
        <v>2403313986</v>
      </c>
      <c r="G1442" s="144" t="s">
        <v>3704</v>
      </c>
      <c r="H1442" s="144" t="s">
        <v>3704</v>
      </c>
      <c r="I1442" s="144" t="s">
        <v>5352</v>
      </c>
      <c r="J1442" s="144" t="s">
        <v>5314</v>
      </c>
      <c r="K1442" s="144">
        <f t="shared" si="1628"/>
        <v>2.26</v>
      </c>
      <c r="L1442" s="157">
        <v>27.12</v>
      </c>
      <c r="M1442" s="171"/>
      <c r="N1442" s="171">
        <v>0.400073746312684</v>
      </c>
      <c r="O1442" s="171">
        <v>0.549778761061947</v>
      </c>
      <c r="P1442" s="171"/>
      <c r="Q1442" s="171"/>
      <c r="R1442" s="171"/>
      <c r="S1442" s="171">
        <v>0.0501474926253687</v>
      </c>
      <c r="T1442" s="171"/>
      <c r="U1442" s="171"/>
      <c r="V1442" s="171"/>
      <c r="W1442" s="22">
        <v>12</v>
      </c>
      <c r="X1442" s="29">
        <v>52</v>
      </c>
      <c r="Y1442" s="29">
        <v>624</v>
      </c>
      <c r="Z1442" s="36">
        <v>188.52</v>
      </c>
      <c r="AA1442" s="36">
        <f t="shared" si="1629"/>
        <v>12</v>
      </c>
      <c r="AB1442" s="29"/>
      <c r="AC1442" s="29" t="e">
        <f t="shared" si="1630"/>
        <v>#REF!</v>
      </c>
      <c r="AD1442" s="29" t="e">
        <f t="shared" si="1631"/>
        <v>#REF!</v>
      </c>
      <c r="AE1442" s="172" t="e">
        <f t="shared" si="1632"/>
        <v>#REF!</v>
      </c>
      <c r="AF1442" s="28"/>
      <c r="AG1442" s="24">
        <v>27.12</v>
      </c>
      <c r="AH1442" s="173">
        <f t="shared" si="1633"/>
        <v>1</v>
      </c>
      <c r="AI1442" s="173">
        <v>27.12</v>
      </c>
      <c r="AJ1442" s="173">
        <f t="shared" si="1634"/>
        <v>26.12</v>
      </c>
      <c r="AK1442" s="134">
        <f t="shared" si="1635"/>
        <v>2.26</v>
      </c>
      <c r="AL1442" s="174">
        <f t="shared" ref="AL1442:AU1442" si="1665">M1442</f>
        <v>0</v>
      </c>
      <c r="AM1442" s="174">
        <f t="shared" si="1665"/>
        <v>0.400073746312684</v>
      </c>
      <c r="AN1442" s="174">
        <f t="shared" si="1665"/>
        <v>0.549778761061947</v>
      </c>
      <c r="AO1442" s="174">
        <f t="shared" si="1665"/>
        <v>0</v>
      </c>
      <c r="AP1442" s="174">
        <f t="shared" si="1665"/>
        <v>0</v>
      </c>
      <c r="AQ1442" s="174">
        <f t="shared" si="1665"/>
        <v>0</v>
      </c>
      <c r="AR1442" s="174">
        <f t="shared" si="1665"/>
        <v>0.0501474926253687</v>
      </c>
      <c r="AS1442" s="174">
        <f t="shared" si="1665"/>
        <v>0</v>
      </c>
      <c r="AT1442" s="174">
        <f t="shared" si="1665"/>
        <v>0</v>
      </c>
      <c r="AU1442" s="174">
        <f t="shared" si="1665"/>
        <v>0</v>
      </c>
      <c r="AV1442" s="175">
        <f t="shared" si="1637"/>
        <v>1</v>
      </c>
      <c r="AW1442" s="176" t="e">
        <f>#REF!/1000</f>
        <v>#REF!</v>
      </c>
      <c r="AX1442" s="176" t="e">
        <f>#REF!/1000</f>
        <v>#REF!</v>
      </c>
      <c r="AY1442" s="176" t="e">
        <f>#REF!/1000</f>
        <v>#REF!</v>
      </c>
      <c r="AZ1442" s="176" t="e">
        <f>#REF!/1000</f>
        <v>#REF!</v>
      </c>
      <c r="BA1442" s="176" t="e">
        <f>#REF!/1000</f>
        <v>#REF!</v>
      </c>
      <c r="BB1442" s="176" t="e">
        <f>#REF!/1000</f>
        <v>#REF!</v>
      </c>
      <c r="BC1442" s="176" t="e">
        <f>#REF!/1000</f>
        <v>#REF!</v>
      </c>
      <c r="BD1442" s="176" t="e">
        <f>#REF!/1000</f>
        <v>#REF!</v>
      </c>
      <c r="BE1442" s="177" t="e">
        <f>#REF!/1000</f>
        <v>#REF!</v>
      </c>
      <c r="BF1442" s="177" t="e">
        <f>#REF!/1000</f>
        <v>#REF!</v>
      </c>
      <c r="BG1442" s="178" t="e">
        <f t="shared" si="1638"/>
        <v>#REF!</v>
      </c>
    </row>
    <row r="1443" ht="16" customHeight="1" spans="1:59">
      <c r="A1443" s="22">
        <v>1437</v>
      </c>
      <c r="B1443" s="39" t="s">
        <v>7401</v>
      </c>
      <c r="C1443" s="68" t="s">
        <v>7402</v>
      </c>
      <c r="D1443" s="22">
        <v>150</v>
      </c>
      <c r="E1443" s="22">
        <v>2</v>
      </c>
      <c r="F1443" s="144">
        <v>82627</v>
      </c>
      <c r="G1443" s="144" t="s">
        <v>3688</v>
      </c>
      <c r="H1443" s="144" t="s">
        <v>3699</v>
      </c>
      <c r="I1443" s="144" t="s">
        <v>5317</v>
      </c>
      <c r="J1443" s="144" t="s">
        <v>5314</v>
      </c>
      <c r="K1443" s="144">
        <f t="shared" si="1628"/>
        <v>1</v>
      </c>
      <c r="L1443" s="157">
        <v>2</v>
      </c>
      <c r="M1443" s="171"/>
      <c r="N1443" s="171">
        <v>0.15</v>
      </c>
      <c r="O1443" s="171">
        <v>0.5</v>
      </c>
      <c r="P1443" s="171">
        <v>0.02</v>
      </c>
      <c r="Q1443" s="171"/>
      <c r="R1443" s="171">
        <v>0.01</v>
      </c>
      <c r="S1443" s="171">
        <v>0.25</v>
      </c>
      <c r="T1443" s="171">
        <v>0.07</v>
      </c>
      <c r="U1443" s="171"/>
      <c r="V1443" s="171"/>
      <c r="W1443" s="22">
        <v>2</v>
      </c>
      <c r="X1443" s="29">
        <v>1139.14</v>
      </c>
      <c r="Y1443" s="29">
        <v>2278.28</v>
      </c>
      <c r="Z1443" s="36">
        <v>701.72</v>
      </c>
      <c r="AA1443" s="36">
        <f t="shared" si="1629"/>
        <v>2</v>
      </c>
      <c r="AB1443" s="29"/>
      <c r="AC1443" s="29" t="e">
        <f t="shared" si="1630"/>
        <v>#REF!</v>
      </c>
      <c r="AD1443" s="29" t="e">
        <f t="shared" si="1631"/>
        <v>#REF!</v>
      </c>
      <c r="AE1443" s="172" t="e">
        <f t="shared" si="1632"/>
        <v>#REF!</v>
      </c>
      <c r="AF1443" s="28"/>
      <c r="AG1443" s="24">
        <v>2</v>
      </c>
      <c r="AH1443" s="173">
        <f t="shared" si="1633"/>
        <v>1</v>
      </c>
      <c r="AI1443" s="173"/>
      <c r="AJ1443" s="173">
        <f t="shared" si="1634"/>
        <v>1</v>
      </c>
      <c r="AK1443" s="134">
        <f t="shared" si="1635"/>
        <v>1</v>
      </c>
      <c r="AL1443" s="174">
        <f t="shared" ref="AL1443:AU1443" si="1666">M1443</f>
        <v>0</v>
      </c>
      <c r="AM1443" s="174">
        <f t="shared" si="1666"/>
        <v>0.15</v>
      </c>
      <c r="AN1443" s="174">
        <f t="shared" si="1666"/>
        <v>0.5</v>
      </c>
      <c r="AO1443" s="174">
        <f t="shared" si="1666"/>
        <v>0.02</v>
      </c>
      <c r="AP1443" s="174">
        <f t="shared" si="1666"/>
        <v>0</v>
      </c>
      <c r="AQ1443" s="174">
        <f t="shared" si="1666"/>
        <v>0.01</v>
      </c>
      <c r="AR1443" s="174">
        <f t="shared" si="1666"/>
        <v>0.25</v>
      </c>
      <c r="AS1443" s="174">
        <f t="shared" si="1666"/>
        <v>0.07</v>
      </c>
      <c r="AT1443" s="174">
        <f t="shared" si="1666"/>
        <v>0</v>
      </c>
      <c r="AU1443" s="174">
        <f t="shared" si="1666"/>
        <v>0</v>
      </c>
      <c r="AV1443" s="175">
        <f t="shared" si="1637"/>
        <v>1</v>
      </c>
      <c r="AW1443" s="176" t="e">
        <f>#REF!/1000</f>
        <v>#REF!</v>
      </c>
      <c r="AX1443" s="176" t="e">
        <f>#REF!/1000</f>
        <v>#REF!</v>
      </c>
      <c r="AY1443" s="176" t="e">
        <f>#REF!/1000</f>
        <v>#REF!</v>
      </c>
      <c r="AZ1443" s="176" t="e">
        <f>#REF!/1000</f>
        <v>#REF!</v>
      </c>
      <c r="BA1443" s="176" t="e">
        <f>#REF!/1000</f>
        <v>#REF!</v>
      </c>
      <c r="BB1443" s="176" t="e">
        <f>#REF!/1000</f>
        <v>#REF!</v>
      </c>
      <c r="BC1443" s="176" t="e">
        <f>#REF!/1000</f>
        <v>#REF!</v>
      </c>
      <c r="BD1443" s="176" t="e">
        <f>#REF!/1000</f>
        <v>#REF!</v>
      </c>
      <c r="BE1443" s="177" t="e">
        <f>#REF!/1000</f>
        <v>#REF!</v>
      </c>
      <c r="BF1443" s="177" t="e">
        <f>#REF!/1000</f>
        <v>#REF!</v>
      </c>
      <c r="BG1443" s="178" t="e">
        <f t="shared" si="1638"/>
        <v>#REF!</v>
      </c>
    </row>
    <row r="1444" ht="16" customHeight="1" spans="1:59">
      <c r="A1444" s="22">
        <v>1438</v>
      </c>
      <c r="B1444" s="39" t="s">
        <v>7403</v>
      </c>
      <c r="C1444" s="68" t="s">
        <v>7404</v>
      </c>
      <c r="D1444" s="22">
        <v>130</v>
      </c>
      <c r="E1444" s="22">
        <v>3</v>
      </c>
      <c r="F1444" s="144">
        <v>130718</v>
      </c>
      <c r="G1444" s="144" t="s">
        <v>3688</v>
      </c>
      <c r="H1444" s="144" t="s">
        <v>3699</v>
      </c>
      <c r="I1444" s="144" t="s">
        <v>5317</v>
      </c>
      <c r="J1444" s="144" t="s">
        <v>5314</v>
      </c>
      <c r="K1444" s="144">
        <f t="shared" si="1628"/>
        <v>0.1</v>
      </c>
      <c r="L1444" s="157">
        <v>0.3</v>
      </c>
      <c r="M1444" s="171">
        <v>0.5</v>
      </c>
      <c r="N1444" s="171">
        <v>0.0333333333333333</v>
      </c>
      <c r="O1444" s="171"/>
      <c r="P1444" s="171">
        <v>0.233333333333333</v>
      </c>
      <c r="Q1444" s="171"/>
      <c r="R1444" s="171"/>
      <c r="S1444" s="171">
        <v>0.1</v>
      </c>
      <c r="T1444" s="171">
        <v>0.133333333333333</v>
      </c>
      <c r="U1444" s="171"/>
      <c r="V1444" s="171"/>
      <c r="W1444" s="22">
        <v>3</v>
      </c>
      <c r="X1444" s="29">
        <v>646.42</v>
      </c>
      <c r="Y1444" s="29">
        <v>1939.26</v>
      </c>
      <c r="Z1444" s="36">
        <v>555.51</v>
      </c>
      <c r="AA1444" s="36">
        <f t="shared" si="1629"/>
        <v>3</v>
      </c>
      <c r="AB1444" s="29"/>
      <c r="AC1444" s="29" t="e">
        <f t="shared" si="1630"/>
        <v>#REF!</v>
      </c>
      <c r="AD1444" s="29" t="e">
        <f t="shared" si="1631"/>
        <v>#REF!</v>
      </c>
      <c r="AE1444" s="172" t="e">
        <f t="shared" si="1632"/>
        <v>#REF!</v>
      </c>
      <c r="AF1444" s="28"/>
      <c r="AG1444" s="24">
        <v>0.3</v>
      </c>
      <c r="AH1444" s="173">
        <f t="shared" si="1633"/>
        <v>0.999999999999999</v>
      </c>
      <c r="AI1444" s="173"/>
      <c r="AJ1444" s="173">
        <f t="shared" si="1634"/>
        <v>-0.699999999999999</v>
      </c>
      <c r="AK1444" s="134">
        <f t="shared" si="1635"/>
        <v>0.1</v>
      </c>
      <c r="AL1444" s="174">
        <f t="shared" ref="AL1444:AU1444" si="1667">M1444</f>
        <v>0.5</v>
      </c>
      <c r="AM1444" s="174">
        <f t="shared" si="1667"/>
        <v>0.0333333333333333</v>
      </c>
      <c r="AN1444" s="174">
        <f t="shared" si="1667"/>
        <v>0</v>
      </c>
      <c r="AO1444" s="174">
        <f t="shared" si="1667"/>
        <v>0.233333333333333</v>
      </c>
      <c r="AP1444" s="174">
        <f t="shared" si="1667"/>
        <v>0</v>
      </c>
      <c r="AQ1444" s="174">
        <f t="shared" si="1667"/>
        <v>0</v>
      </c>
      <c r="AR1444" s="174">
        <f t="shared" si="1667"/>
        <v>0.1</v>
      </c>
      <c r="AS1444" s="174">
        <f t="shared" si="1667"/>
        <v>0.133333333333333</v>
      </c>
      <c r="AT1444" s="174">
        <f t="shared" si="1667"/>
        <v>0</v>
      </c>
      <c r="AU1444" s="174">
        <f t="shared" si="1667"/>
        <v>0</v>
      </c>
      <c r="AV1444" s="175">
        <f t="shared" si="1637"/>
        <v>0.999999999999999</v>
      </c>
      <c r="AW1444" s="176" t="e">
        <f>#REF!/1000</f>
        <v>#REF!</v>
      </c>
      <c r="AX1444" s="176" t="e">
        <f>#REF!/1000</f>
        <v>#REF!</v>
      </c>
      <c r="AY1444" s="176" t="e">
        <f>#REF!/1000</f>
        <v>#REF!</v>
      </c>
      <c r="AZ1444" s="176" t="e">
        <f>#REF!/1000</f>
        <v>#REF!</v>
      </c>
      <c r="BA1444" s="176" t="e">
        <f>#REF!/1000</f>
        <v>#REF!</v>
      </c>
      <c r="BB1444" s="176" t="e">
        <f>#REF!/1000</f>
        <v>#REF!</v>
      </c>
      <c r="BC1444" s="176" t="e">
        <f>#REF!/1000</f>
        <v>#REF!</v>
      </c>
      <c r="BD1444" s="176" t="e">
        <f>#REF!/1000</f>
        <v>#REF!</v>
      </c>
      <c r="BE1444" s="177" t="e">
        <f>#REF!/1000</f>
        <v>#REF!</v>
      </c>
      <c r="BF1444" s="177" t="e">
        <f>#REF!/1000</f>
        <v>#REF!</v>
      </c>
      <c r="BG1444" s="178" t="e">
        <f t="shared" si="1638"/>
        <v>#REF!</v>
      </c>
    </row>
    <row r="1445" ht="16" customHeight="1" spans="1:59">
      <c r="A1445" s="22">
        <v>1439</v>
      </c>
      <c r="B1445" s="39" t="s">
        <v>7405</v>
      </c>
      <c r="C1445" s="68" t="s">
        <v>7406</v>
      </c>
      <c r="D1445" s="22">
        <v>130</v>
      </c>
      <c r="E1445" s="22">
        <v>1</v>
      </c>
      <c r="F1445" s="144">
        <v>130625</v>
      </c>
      <c r="G1445" s="144" t="s">
        <v>3688</v>
      </c>
      <c r="H1445" s="144" t="s">
        <v>3699</v>
      </c>
      <c r="I1445" s="144" t="s">
        <v>5317</v>
      </c>
      <c r="J1445" s="144" t="s">
        <v>5314</v>
      </c>
      <c r="K1445" s="144">
        <f t="shared" si="1628"/>
        <v>0.3</v>
      </c>
      <c r="L1445" s="157">
        <v>0.3</v>
      </c>
      <c r="M1445" s="171">
        <v>0.5</v>
      </c>
      <c r="N1445" s="171">
        <v>0.0333333333333333</v>
      </c>
      <c r="O1445" s="171"/>
      <c r="P1445" s="171">
        <v>0.233333333333333</v>
      </c>
      <c r="Q1445" s="171"/>
      <c r="R1445" s="171"/>
      <c r="S1445" s="171">
        <v>0.1</v>
      </c>
      <c r="T1445" s="171">
        <v>0.133333333333333</v>
      </c>
      <c r="U1445" s="171"/>
      <c r="V1445" s="171"/>
      <c r="W1445" s="22">
        <v>1</v>
      </c>
      <c r="X1445" s="29">
        <v>308.29</v>
      </c>
      <c r="Y1445" s="29">
        <v>308.29</v>
      </c>
      <c r="Z1445" s="36">
        <v>87.71</v>
      </c>
      <c r="AA1445" s="36">
        <f t="shared" si="1629"/>
        <v>1</v>
      </c>
      <c r="AB1445" s="29"/>
      <c r="AC1445" s="29" t="e">
        <f t="shared" si="1630"/>
        <v>#REF!</v>
      </c>
      <c r="AD1445" s="29" t="e">
        <f t="shared" si="1631"/>
        <v>#REF!</v>
      </c>
      <c r="AE1445" s="172" t="e">
        <f t="shared" si="1632"/>
        <v>#REF!</v>
      </c>
      <c r="AF1445" s="28"/>
      <c r="AG1445" s="24">
        <v>0.3</v>
      </c>
      <c r="AH1445" s="173">
        <f t="shared" si="1633"/>
        <v>0.999999999999999</v>
      </c>
      <c r="AI1445" s="173"/>
      <c r="AJ1445" s="173">
        <f t="shared" si="1634"/>
        <v>-0.699999999999999</v>
      </c>
      <c r="AK1445" s="134">
        <f t="shared" si="1635"/>
        <v>0.3</v>
      </c>
      <c r="AL1445" s="174">
        <f t="shared" ref="AL1445:AU1445" si="1668">M1445</f>
        <v>0.5</v>
      </c>
      <c r="AM1445" s="174">
        <f t="shared" si="1668"/>
        <v>0.0333333333333333</v>
      </c>
      <c r="AN1445" s="174">
        <f t="shared" si="1668"/>
        <v>0</v>
      </c>
      <c r="AO1445" s="174">
        <f t="shared" si="1668"/>
        <v>0.233333333333333</v>
      </c>
      <c r="AP1445" s="174">
        <f t="shared" si="1668"/>
        <v>0</v>
      </c>
      <c r="AQ1445" s="174">
        <f t="shared" si="1668"/>
        <v>0</v>
      </c>
      <c r="AR1445" s="174">
        <f t="shared" si="1668"/>
        <v>0.1</v>
      </c>
      <c r="AS1445" s="174">
        <f t="shared" si="1668"/>
        <v>0.133333333333333</v>
      </c>
      <c r="AT1445" s="174">
        <f t="shared" si="1668"/>
        <v>0</v>
      </c>
      <c r="AU1445" s="174">
        <f t="shared" si="1668"/>
        <v>0</v>
      </c>
      <c r="AV1445" s="175">
        <f t="shared" si="1637"/>
        <v>0.999999999999999</v>
      </c>
      <c r="AW1445" s="176" t="e">
        <f>#REF!/1000</f>
        <v>#REF!</v>
      </c>
      <c r="AX1445" s="176" t="e">
        <f>#REF!/1000</f>
        <v>#REF!</v>
      </c>
      <c r="AY1445" s="176" t="e">
        <f>#REF!/1000</f>
        <v>#REF!</v>
      </c>
      <c r="AZ1445" s="176" t="e">
        <f>#REF!/1000</f>
        <v>#REF!</v>
      </c>
      <c r="BA1445" s="176" t="e">
        <f>#REF!/1000</f>
        <v>#REF!</v>
      </c>
      <c r="BB1445" s="176" t="e">
        <f>#REF!/1000</f>
        <v>#REF!</v>
      </c>
      <c r="BC1445" s="176" t="e">
        <f>#REF!/1000</f>
        <v>#REF!</v>
      </c>
      <c r="BD1445" s="176" t="e">
        <f>#REF!/1000</f>
        <v>#REF!</v>
      </c>
      <c r="BE1445" s="177" t="e">
        <f>#REF!/1000</f>
        <v>#REF!</v>
      </c>
      <c r="BF1445" s="177" t="e">
        <f>#REF!/1000</f>
        <v>#REF!</v>
      </c>
      <c r="BG1445" s="178" t="e">
        <f t="shared" si="1638"/>
        <v>#REF!</v>
      </c>
    </row>
    <row r="1446" ht="16" customHeight="1" spans="1:59">
      <c r="A1446" s="22">
        <v>1440</v>
      </c>
      <c r="B1446" s="39" t="s">
        <v>7407</v>
      </c>
      <c r="C1446" s="68" t="s">
        <v>7408</v>
      </c>
      <c r="D1446" s="22">
        <v>145</v>
      </c>
      <c r="E1446" s="22">
        <v>2</v>
      </c>
      <c r="F1446" s="144">
        <v>2403314382</v>
      </c>
      <c r="G1446" s="144" t="s">
        <v>3704</v>
      </c>
      <c r="H1446" s="144" t="s">
        <v>3704</v>
      </c>
      <c r="I1446" s="144" t="s">
        <v>5352</v>
      </c>
      <c r="J1446" s="144" t="s">
        <v>5314</v>
      </c>
      <c r="K1446" s="144">
        <f t="shared" si="1628"/>
        <v>0.555</v>
      </c>
      <c r="L1446" s="157">
        <v>1.11</v>
      </c>
      <c r="M1446" s="171">
        <v>0.495495495495495</v>
      </c>
      <c r="N1446" s="171">
        <v>0.0540540540540541</v>
      </c>
      <c r="O1446" s="171"/>
      <c r="P1446" s="171">
        <v>0.225225225225225</v>
      </c>
      <c r="Q1446" s="171"/>
      <c r="R1446" s="171"/>
      <c r="S1446" s="171">
        <v>0.0990990990990991</v>
      </c>
      <c r="T1446" s="171">
        <v>0.126126126126126</v>
      </c>
      <c r="U1446" s="171"/>
      <c r="V1446" s="171"/>
      <c r="W1446" s="22">
        <v>2</v>
      </c>
      <c r="X1446" s="29">
        <v>1692.31</v>
      </c>
      <c r="Y1446" s="29">
        <v>3384.62</v>
      </c>
      <c r="Z1446" s="36">
        <v>1040.62</v>
      </c>
      <c r="AA1446" s="36">
        <f t="shared" si="1629"/>
        <v>2</v>
      </c>
      <c r="AB1446" s="29"/>
      <c r="AC1446" s="29" t="e">
        <f t="shared" si="1630"/>
        <v>#REF!</v>
      </c>
      <c r="AD1446" s="29" t="e">
        <f t="shared" si="1631"/>
        <v>#REF!</v>
      </c>
      <c r="AE1446" s="172" t="e">
        <f t="shared" si="1632"/>
        <v>#REF!</v>
      </c>
      <c r="AF1446" s="28"/>
      <c r="AG1446" s="24">
        <v>1.11</v>
      </c>
      <c r="AH1446" s="173">
        <f t="shared" si="1633"/>
        <v>0.999999999999999</v>
      </c>
      <c r="AI1446" s="173">
        <v>1.115</v>
      </c>
      <c r="AJ1446" s="173">
        <f t="shared" si="1634"/>
        <v>0.110000000000001</v>
      </c>
      <c r="AK1446" s="134">
        <f t="shared" si="1635"/>
        <v>0.555</v>
      </c>
      <c r="AL1446" s="174">
        <f t="shared" ref="AL1446:AU1446" si="1669">M1446</f>
        <v>0.495495495495495</v>
      </c>
      <c r="AM1446" s="174">
        <f t="shared" si="1669"/>
        <v>0.0540540540540541</v>
      </c>
      <c r="AN1446" s="174">
        <f t="shared" si="1669"/>
        <v>0</v>
      </c>
      <c r="AO1446" s="174">
        <f t="shared" si="1669"/>
        <v>0.225225225225225</v>
      </c>
      <c r="AP1446" s="174">
        <f t="shared" si="1669"/>
        <v>0</v>
      </c>
      <c r="AQ1446" s="174">
        <f t="shared" si="1669"/>
        <v>0</v>
      </c>
      <c r="AR1446" s="174">
        <f t="shared" si="1669"/>
        <v>0.0990990990990991</v>
      </c>
      <c r="AS1446" s="174">
        <f t="shared" si="1669"/>
        <v>0.126126126126126</v>
      </c>
      <c r="AT1446" s="174">
        <f t="shared" si="1669"/>
        <v>0</v>
      </c>
      <c r="AU1446" s="174">
        <f t="shared" si="1669"/>
        <v>0</v>
      </c>
      <c r="AV1446" s="175">
        <f t="shared" si="1637"/>
        <v>0.999999999999999</v>
      </c>
      <c r="AW1446" s="176" t="e">
        <f>#REF!/1000</f>
        <v>#REF!</v>
      </c>
      <c r="AX1446" s="176" t="e">
        <f>#REF!/1000</f>
        <v>#REF!</v>
      </c>
      <c r="AY1446" s="176" t="e">
        <f>#REF!/1000</f>
        <v>#REF!</v>
      </c>
      <c r="AZ1446" s="176" t="e">
        <f>#REF!/1000</f>
        <v>#REF!</v>
      </c>
      <c r="BA1446" s="176" t="e">
        <f>#REF!/1000</f>
        <v>#REF!</v>
      </c>
      <c r="BB1446" s="176" t="e">
        <f>#REF!/1000</f>
        <v>#REF!</v>
      </c>
      <c r="BC1446" s="176" t="e">
        <f>#REF!/1000</f>
        <v>#REF!</v>
      </c>
      <c r="BD1446" s="176" t="e">
        <f>#REF!/1000</f>
        <v>#REF!</v>
      </c>
      <c r="BE1446" s="177" t="e">
        <f>#REF!/1000</f>
        <v>#REF!</v>
      </c>
      <c r="BF1446" s="177" t="e">
        <f>#REF!/1000</f>
        <v>#REF!</v>
      </c>
      <c r="BG1446" s="178" t="e">
        <f t="shared" si="1638"/>
        <v>#REF!</v>
      </c>
    </row>
    <row r="1447" ht="16" customHeight="1" spans="1:59">
      <c r="A1447" s="22">
        <v>1441</v>
      </c>
      <c r="B1447" s="39" t="s">
        <v>7409</v>
      </c>
      <c r="C1447" s="68" t="s">
        <v>7410</v>
      </c>
      <c r="D1447" s="22">
        <v>175</v>
      </c>
      <c r="E1447" s="22">
        <v>3</v>
      </c>
      <c r="F1447" s="144">
        <v>82305</v>
      </c>
      <c r="G1447" s="144" t="s">
        <v>3704</v>
      </c>
      <c r="H1447" s="144" t="s">
        <v>3704</v>
      </c>
      <c r="I1447" s="144" t="s">
        <v>5321</v>
      </c>
      <c r="J1447" s="144" t="s">
        <v>5314</v>
      </c>
      <c r="K1447" s="144">
        <f t="shared" si="1628"/>
        <v>0.3</v>
      </c>
      <c r="L1447" s="157">
        <v>0.9</v>
      </c>
      <c r="M1447" s="171">
        <v>0.5</v>
      </c>
      <c r="N1447" s="171">
        <v>0.05</v>
      </c>
      <c r="O1447" s="171"/>
      <c r="P1447" s="171">
        <v>0.22</v>
      </c>
      <c r="Q1447" s="171"/>
      <c r="R1447" s="171"/>
      <c r="S1447" s="171">
        <v>0.1</v>
      </c>
      <c r="T1447" s="171">
        <v>0.13</v>
      </c>
      <c r="U1447" s="171"/>
      <c r="V1447" s="171"/>
      <c r="W1447" s="22">
        <v>3</v>
      </c>
      <c r="X1447" s="29">
        <v>69.6133333333333</v>
      </c>
      <c r="Y1447" s="29">
        <v>208.84</v>
      </c>
      <c r="Z1447" s="36">
        <v>61.41</v>
      </c>
      <c r="AA1447" s="36">
        <f t="shared" si="1629"/>
        <v>3</v>
      </c>
      <c r="AB1447" s="29"/>
      <c r="AC1447" s="29" t="e">
        <f t="shared" si="1630"/>
        <v>#REF!</v>
      </c>
      <c r="AD1447" s="29" t="e">
        <f t="shared" si="1631"/>
        <v>#REF!</v>
      </c>
      <c r="AE1447" s="172" t="e">
        <f t="shared" si="1632"/>
        <v>#REF!</v>
      </c>
      <c r="AF1447" s="28"/>
      <c r="AG1447" s="24">
        <v>1</v>
      </c>
      <c r="AH1447" s="173">
        <f t="shared" si="1633"/>
        <v>1</v>
      </c>
      <c r="AI1447" s="173"/>
      <c r="AJ1447" s="173">
        <f t="shared" si="1634"/>
        <v>0</v>
      </c>
      <c r="AK1447" s="134">
        <f t="shared" si="1635"/>
        <v>0.3</v>
      </c>
      <c r="AL1447" s="174">
        <f t="shared" ref="AL1447:AU1447" si="1670">M1447</f>
        <v>0.5</v>
      </c>
      <c r="AM1447" s="174">
        <f t="shared" si="1670"/>
        <v>0.05</v>
      </c>
      <c r="AN1447" s="174">
        <f t="shared" si="1670"/>
        <v>0</v>
      </c>
      <c r="AO1447" s="174">
        <f t="shared" si="1670"/>
        <v>0.22</v>
      </c>
      <c r="AP1447" s="174">
        <f t="shared" si="1670"/>
        <v>0</v>
      </c>
      <c r="AQ1447" s="174">
        <f t="shared" si="1670"/>
        <v>0</v>
      </c>
      <c r="AR1447" s="174">
        <f t="shared" si="1670"/>
        <v>0.1</v>
      </c>
      <c r="AS1447" s="174">
        <f t="shared" si="1670"/>
        <v>0.13</v>
      </c>
      <c r="AT1447" s="174">
        <f t="shared" si="1670"/>
        <v>0</v>
      </c>
      <c r="AU1447" s="174">
        <f t="shared" si="1670"/>
        <v>0</v>
      </c>
      <c r="AV1447" s="175">
        <f t="shared" si="1637"/>
        <v>1</v>
      </c>
      <c r="AW1447" s="176" t="e">
        <f>#REF!/1000</f>
        <v>#REF!</v>
      </c>
      <c r="AX1447" s="176" t="e">
        <f>#REF!/1000</f>
        <v>#REF!</v>
      </c>
      <c r="AY1447" s="176" t="e">
        <f>#REF!/1000</f>
        <v>#REF!</v>
      </c>
      <c r="AZ1447" s="176" t="e">
        <f>#REF!/1000</f>
        <v>#REF!</v>
      </c>
      <c r="BA1447" s="176" t="e">
        <f>#REF!/1000</f>
        <v>#REF!</v>
      </c>
      <c r="BB1447" s="176" t="e">
        <f>#REF!/1000</f>
        <v>#REF!</v>
      </c>
      <c r="BC1447" s="176" t="e">
        <f>#REF!/1000</f>
        <v>#REF!</v>
      </c>
      <c r="BD1447" s="176" t="e">
        <f>#REF!/1000</f>
        <v>#REF!</v>
      </c>
      <c r="BE1447" s="177" t="e">
        <f>#REF!/1000</f>
        <v>#REF!</v>
      </c>
      <c r="BF1447" s="177" t="e">
        <f>#REF!/1000</f>
        <v>#REF!</v>
      </c>
      <c r="BG1447" s="178" t="e">
        <f t="shared" si="1638"/>
        <v>#REF!</v>
      </c>
    </row>
    <row r="1448" ht="16" customHeight="1" spans="1:59">
      <c r="A1448" s="22">
        <v>1442</v>
      </c>
      <c r="B1448" s="39" t="s">
        <v>7411</v>
      </c>
      <c r="C1448" s="68" t="s">
        <v>7412</v>
      </c>
      <c r="D1448" s="22">
        <v>175</v>
      </c>
      <c r="E1448" s="22">
        <v>2</v>
      </c>
      <c r="F1448" s="144">
        <v>82304</v>
      </c>
      <c r="G1448" s="144" t="s">
        <v>3704</v>
      </c>
      <c r="H1448" s="144" t="s">
        <v>3704</v>
      </c>
      <c r="I1448" s="144" t="s">
        <v>5321</v>
      </c>
      <c r="J1448" s="144" t="s">
        <v>5314</v>
      </c>
      <c r="K1448" s="144">
        <f t="shared" si="1628"/>
        <v>0.5</v>
      </c>
      <c r="L1448" s="157">
        <v>1</v>
      </c>
      <c r="M1448" s="171">
        <v>0.5</v>
      </c>
      <c r="N1448" s="171">
        <v>0.05</v>
      </c>
      <c r="O1448" s="171"/>
      <c r="P1448" s="171">
        <v>0.22</v>
      </c>
      <c r="Q1448" s="171"/>
      <c r="R1448" s="171"/>
      <c r="S1448" s="171">
        <v>0.1</v>
      </c>
      <c r="T1448" s="171">
        <v>0.13</v>
      </c>
      <c r="U1448" s="171"/>
      <c r="V1448" s="171"/>
      <c r="W1448" s="22">
        <v>2</v>
      </c>
      <c r="X1448" s="29">
        <v>9.24</v>
      </c>
      <c r="Y1448" s="29">
        <v>18.48</v>
      </c>
      <c r="Z1448" s="36">
        <v>5.46</v>
      </c>
      <c r="AA1448" s="36">
        <f t="shared" si="1629"/>
        <v>2</v>
      </c>
      <c r="AB1448" s="29"/>
      <c r="AC1448" s="29" t="e">
        <f t="shared" si="1630"/>
        <v>#REF!</v>
      </c>
      <c r="AD1448" s="29" t="e">
        <f t="shared" si="1631"/>
        <v>#REF!</v>
      </c>
      <c r="AE1448" s="172" t="e">
        <f t="shared" si="1632"/>
        <v>#REF!</v>
      </c>
      <c r="AF1448" s="28"/>
      <c r="AG1448" s="24">
        <v>1</v>
      </c>
      <c r="AH1448" s="173">
        <f t="shared" si="1633"/>
        <v>1</v>
      </c>
      <c r="AI1448" s="173"/>
      <c r="AJ1448" s="173">
        <f t="shared" si="1634"/>
        <v>0</v>
      </c>
      <c r="AK1448" s="134">
        <f t="shared" si="1635"/>
        <v>0.5</v>
      </c>
      <c r="AL1448" s="174">
        <f t="shared" ref="AL1448:AU1448" si="1671">M1448</f>
        <v>0.5</v>
      </c>
      <c r="AM1448" s="174">
        <f t="shared" si="1671"/>
        <v>0.05</v>
      </c>
      <c r="AN1448" s="174">
        <f t="shared" si="1671"/>
        <v>0</v>
      </c>
      <c r="AO1448" s="174">
        <f t="shared" si="1671"/>
        <v>0.22</v>
      </c>
      <c r="AP1448" s="174">
        <f t="shared" si="1671"/>
        <v>0</v>
      </c>
      <c r="AQ1448" s="174">
        <f t="shared" si="1671"/>
        <v>0</v>
      </c>
      <c r="AR1448" s="174">
        <f t="shared" si="1671"/>
        <v>0.1</v>
      </c>
      <c r="AS1448" s="174">
        <f t="shared" si="1671"/>
        <v>0.13</v>
      </c>
      <c r="AT1448" s="174">
        <f t="shared" si="1671"/>
        <v>0</v>
      </c>
      <c r="AU1448" s="174">
        <f t="shared" si="1671"/>
        <v>0</v>
      </c>
      <c r="AV1448" s="175">
        <f t="shared" si="1637"/>
        <v>1</v>
      </c>
      <c r="AW1448" s="176" t="e">
        <f>#REF!/1000</f>
        <v>#REF!</v>
      </c>
      <c r="AX1448" s="176" t="e">
        <f>#REF!/1000</f>
        <v>#REF!</v>
      </c>
      <c r="AY1448" s="176" t="e">
        <f>#REF!/1000</f>
        <v>#REF!</v>
      </c>
      <c r="AZ1448" s="176" t="e">
        <f>#REF!/1000</f>
        <v>#REF!</v>
      </c>
      <c r="BA1448" s="176" t="e">
        <f>#REF!/1000</f>
        <v>#REF!</v>
      </c>
      <c r="BB1448" s="176" t="e">
        <f>#REF!/1000</f>
        <v>#REF!</v>
      </c>
      <c r="BC1448" s="176" t="e">
        <f>#REF!/1000</f>
        <v>#REF!</v>
      </c>
      <c r="BD1448" s="176" t="e">
        <f>#REF!/1000</f>
        <v>#REF!</v>
      </c>
      <c r="BE1448" s="177" t="e">
        <f>#REF!/1000</f>
        <v>#REF!</v>
      </c>
      <c r="BF1448" s="177" t="e">
        <f>#REF!/1000</f>
        <v>#REF!</v>
      </c>
      <c r="BG1448" s="178" t="e">
        <f t="shared" si="1638"/>
        <v>#REF!</v>
      </c>
    </row>
    <row r="1449" ht="16" customHeight="1" spans="1:59">
      <c r="A1449" s="22">
        <v>1443</v>
      </c>
      <c r="B1449" s="39" t="s">
        <v>7413</v>
      </c>
      <c r="C1449" s="68" t="s">
        <v>7414</v>
      </c>
      <c r="D1449" s="22">
        <v>195</v>
      </c>
      <c r="E1449" s="22">
        <v>6</v>
      </c>
      <c r="F1449" s="144">
        <v>2605131480</v>
      </c>
      <c r="G1449" s="144" t="s">
        <v>3693</v>
      </c>
      <c r="H1449" s="144" t="s">
        <v>3693</v>
      </c>
      <c r="I1449" s="144" t="s">
        <v>5326</v>
      </c>
      <c r="J1449" s="144" t="s">
        <v>5327</v>
      </c>
      <c r="K1449" s="144">
        <f t="shared" si="1628"/>
        <v>0.2</v>
      </c>
      <c r="L1449" s="157">
        <v>1.2</v>
      </c>
      <c r="M1449" s="171"/>
      <c r="N1449" s="171">
        <v>0.403508771929825</v>
      </c>
      <c r="O1449" s="171">
        <v>0.0526315789473684</v>
      </c>
      <c r="P1449" s="171">
        <v>0.298245614035088</v>
      </c>
      <c r="Q1449" s="171"/>
      <c r="R1449" s="171">
        <v>0.0964912280701754</v>
      </c>
      <c r="S1449" s="171">
        <v>0.149122807017544</v>
      </c>
      <c r="T1449" s="171"/>
      <c r="U1449" s="171"/>
      <c r="V1449" s="171"/>
      <c r="W1449" s="22">
        <v>6</v>
      </c>
      <c r="X1449" s="29">
        <v>2230</v>
      </c>
      <c r="Y1449" s="29">
        <v>13380</v>
      </c>
      <c r="Z1449" s="36">
        <v>4502.64</v>
      </c>
      <c r="AA1449" s="36">
        <f t="shared" si="1629"/>
        <v>6</v>
      </c>
      <c r="AB1449" s="29"/>
      <c r="AC1449" s="29" t="e">
        <f t="shared" si="1630"/>
        <v>#REF!</v>
      </c>
      <c r="AD1449" s="29" t="e">
        <f t="shared" si="1631"/>
        <v>#REF!</v>
      </c>
      <c r="AE1449" s="172" t="e">
        <f t="shared" si="1632"/>
        <v>#REF!</v>
      </c>
      <c r="AF1449" s="28"/>
      <c r="AG1449" s="24">
        <v>1.14</v>
      </c>
      <c r="AH1449" s="173">
        <f t="shared" si="1633"/>
        <v>1</v>
      </c>
      <c r="AI1449" s="173">
        <v>1.14</v>
      </c>
      <c r="AJ1449" s="173">
        <f t="shared" si="1634"/>
        <v>0.139999999999999</v>
      </c>
      <c r="AK1449" s="134">
        <f t="shared" si="1635"/>
        <v>0.2</v>
      </c>
      <c r="AL1449" s="174">
        <f t="shared" ref="AL1449:AU1449" si="1672">M1449</f>
        <v>0</v>
      </c>
      <c r="AM1449" s="174">
        <f t="shared" si="1672"/>
        <v>0.403508771929825</v>
      </c>
      <c r="AN1449" s="174">
        <f t="shared" si="1672"/>
        <v>0.0526315789473684</v>
      </c>
      <c r="AO1449" s="174">
        <f t="shared" si="1672"/>
        <v>0.298245614035088</v>
      </c>
      <c r="AP1449" s="174">
        <f t="shared" si="1672"/>
        <v>0</v>
      </c>
      <c r="AQ1449" s="174">
        <f t="shared" si="1672"/>
        <v>0.0964912280701754</v>
      </c>
      <c r="AR1449" s="174">
        <f t="shared" si="1672"/>
        <v>0.149122807017544</v>
      </c>
      <c r="AS1449" s="174">
        <f t="shared" si="1672"/>
        <v>0</v>
      </c>
      <c r="AT1449" s="174">
        <f t="shared" si="1672"/>
        <v>0</v>
      </c>
      <c r="AU1449" s="174">
        <f t="shared" si="1672"/>
        <v>0</v>
      </c>
      <c r="AV1449" s="175">
        <f t="shared" si="1637"/>
        <v>1</v>
      </c>
      <c r="AW1449" s="176" t="e">
        <f>#REF!/1000</f>
        <v>#REF!</v>
      </c>
      <c r="AX1449" s="176" t="e">
        <f>#REF!/1000</f>
        <v>#REF!</v>
      </c>
      <c r="AY1449" s="176" t="e">
        <f>#REF!/1000</f>
        <v>#REF!</v>
      </c>
      <c r="AZ1449" s="176" t="e">
        <f>#REF!/1000</f>
        <v>#REF!</v>
      </c>
      <c r="BA1449" s="176" t="e">
        <f>#REF!/1000</f>
        <v>#REF!</v>
      </c>
      <c r="BB1449" s="176" t="e">
        <f>#REF!/1000</f>
        <v>#REF!</v>
      </c>
      <c r="BC1449" s="176" t="e">
        <f>#REF!/1000</f>
        <v>#REF!</v>
      </c>
      <c r="BD1449" s="176" t="e">
        <f>#REF!/1000</f>
        <v>#REF!</v>
      </c>
      <c r="BE1449" s="177" t="e">
        <f>#REF!/1000</f>
        <v>#REF!</v>
      </c>
      <c r="BF1449" s="177" t="e">
        <f>#REF!/1000</f>
        <v>#REF!</v>
      </c>
      <c r="BG1449" s="178" t="e">
        <f t="shared" si="1638"/>
        <v>#REF!</v>
      </c>
    </row>
    <row r="1450" ht="16" customHeight="1" spans="1:59">
      <c r="A1450" s="22">
        <v>1444</v>
      </c>
      <c r="B1450" s="39" t="s">
        <v>7415</v>
      </c>
      <c r="C1450" s="68" t="s">
        <v>7416</v>
      </c>
      <c r="D1450" s="22">
        <v>195</v>
      </c>
      <c r="E1450" s="22">
        <v>6</v>
      </c>
      <c r="F1450" s="144">
        <v>2605131573</v>
      </c>
      <c r="G1450" s="144" t="s">
        <v>3693</v>
      </c>
      <c r="H1450" s="144" t="s">
        <v>3693</v>
      </c>
      <c r="I1450" s="144" t="s">
        <v>5326</v>
      </c>
      <c r="J1450" s="144" t="s">
        <v>5327</v>
      </c>
      <c r="K1450" s="144">
        <f t="shared" si="1628"/>
        <v>0.2</v>
      </c>
      <c r="L1450" s="157">
        <v>1.2</v>
      </c>
      <c r="M1450" s="171"/>
      <c r="N1450" s="171">
        <v>0.4</v>
      </c>
      <c r="O1450" s="171">
        <v>0.05</v>
      </c>
      <c r="P1450" s="171">
        <v>0.3</v>
      </c>
      <c r="Q1450" s="171"/>
      <c r="R1450" s="171">
        <v>0.1</v>
      </c>
      <c r="S1450" s="171">
        <v>0.15</v>
      </c>
      <c r="T1450" s="171"/>
      <c r="U1450" s="171"/>
      <c r="V1450" s="171"/>
      <c r="W1450" s="22">
        <v>6</v>
      </c>
      <c r="X1450" s="29">
        <v>2946.66666666667</v>
      </c>
      <c r="Y1450" s="29">
        <v>17680</v>
      </c>
      <c r="Z1450" s="36">
        <v>8069.7</v>
      </c>
      <c r="AA1450" s="36">
        <f t="shared" si="1629"/>
        <v>6</v>
      </c>
      <c r="AB1450" s="29"/>
      <c r="AC1450" s="29" t="e">
        <f t="shared" si="1630"/>
        <v>#REF!</v>
      </c>
      <c r="AD1450" s="29" t="e">
        <f t="shared" si="1631"/>
        <v>#REF!</v>
      </c>
      <c r="AE1450" s="172" t="e">
        <f t="shared" si="1632"/>
        <v>#REF!</v>
      </c>
      <c r="AF1450" s="28"/>
      <c r="AG1450" s="24">
        <v>1.2</v>
      </c>
      <c r="AH1450" s="173">
        <f t="shared" si="1633"/>
        <v>1</v>
      </c>
      <c r="AI1450" s="173">
        <v>1.2</v>
      </c>
      <c r="AJ1450" s="173">
        <f t="shared" si="1634"/>
        <v>0.2</v>
      </c>
      <c r="AK1450" s="134">
        <f t="shared" si="1635"/>
        <v>0.2</v>
      </c>
      <c r="AL1450" s="174">
        <f t="shared" ref="AL1450:AU1450" si="1673">M1450</f>
        <v>0</v>
      </c>
      <c r="AM1450" s="174">
        <f t="shared" si="1673"/>
        <v>0.4</v>
      </c>
      <c r="AN1450" s="174">
        <f t="shared" si="1673"/>
        <v>0.05</v>
      </c>
      <c r="AO1450" s="174">
        <f t="shared" si="1673"/>
        <v>0.3</v>
      </c>
      <c r="AP1450" s="174">
        <f t="shared" si="1673"/>
        <v>0</v>
      </c>
      <c r="AQ1450" s="174">
        <f t="shared" si="1673"/>
        <v>0.1</v>
      </c>
      <c r="AR1450" s="174">
        <f t="shared" si="1673"/>
        <v>0.15</v>
      </c>
      <c r="AS1450" s="174">
        <f t="shared" si="1673"/>
        <v>0</v>
      </c>
      <c r="AT1450" s="174">
        <f t="shared" si="1673"/>
        <v>0</v>
      </c>
      <c r="AU1450" s="174">
        <f t="shared" si="1673"/>
        <v>0</v>
      </c>
      <c r="AV1450" s="175">
        <f t="shared" si="1637"/>
        <v>1</v>
      </c>
      <c r="AW1450" s="176" t="e">
        <f>#REF!/1000</f>
        <v>#REF!</v>
      </c>
      <c r="AX1450" s="176" t="e">
        <f>#REF!/1000</f>
        <v>#REF!</v>
      </c>
      <c r="AY1450" s="176" t="e">
        <f>#REF!/1000</f>
        <v>#REF!</v>
      </c>
      <c r="AZ1450" s="176" t="e">
        <f>#REF!/1000</f>
        <v>#REF!</v>
      </c>
      <c r="BA1450" s="176" t="e">
        <f>#REF!/1000</f>
        <v>#REF!</v>
      </c>
      <c r="BB1450" s="176" t="e">
        <f>#REF!/1000</f>
        <v>#REF!</v>
      </c>
      <c r="BC1450" s="176" t="e">
        <f>#REF!/1000</f>
        <v>#REF!</v>
      </c>
      <c r="BD1450" s="176" t="e">
        <f>#REF!/1000</f>
        <v>#REF!</v>
      </c>
      <c r="BE1450" s="177" t="e">
        <f>#REF!/1000</f>
        <v>#REF!</v>
      </c>
      <c r="BF1450" s="177" t="e">
        <f>#REF!/1000</f>
        <v>#REF!</v>
      </c>
      <c r="BG1450" s="178" t="e">
        <f t="shared" si="1638"/>
        <v>#REF!</v>
      </c>
    </row>
    <row r="1451" ht="16" customHeight="1" spans="1:59">
      <c r="A1451" s="22">
        <v>1445</v>
      </c>
      <c r="B1451" s="39" t="s">
        <v>7417</v>
      </c>
      <c r="C1451" s="68" t="s">
        <v>7418</v>
      </c>
      <c r="D1451" s="22">
        <v>204</v>
      </c>
      <c r="E1451" s="22">
        <v>40</v>
      </c>
      <c r="F1451" s="144">
        <v>85165</v>
      </c>
      <c r="G1451" s="144" t="s">
        <v>3688</v>
      </c>
      <c r="H1451" s="144" t="s">
        <v>3699</v>
      </c>
      <c r="I1451" s="144" t="s">
        <v>5317</v>
      </c>
      <c r="J1451" s="144" t="s">
        <v>5314</v>
      </c>
      <c r="K1451" s="144">
        <f t="shared" si="1628"/>
        <v>0.2</v>
      </c>
      <c r="L1451" s="157">
        <v>8</v>
      </c>
      <c r="M1451" s="171"/>
      <c r="N1451" s="171">
        <v>0.1</v>
      </c>
      <c r="O1451" s="171">
        <v>0.1</v>
      </c>
      <c r="P1451" s="171"/>
      <c r="Q1451" s="171"/>
      <c r="R1451" s="171">
        <v>0.8</v>
      </c>
      <c r="S1451" s="171"/>
      <c r="T1451" s="171"/>
      <c r="U1451" s="171"/>
      <c r="V1451" s="171"/>
      <c r="W1451" s="22">
        <v>40</v>
      </c>
      <c r="X1451" s="29">
        <v>6.9615</v>
      </c>
      <c r="Y1451" s="29">
        <v>278.46</v>
      </c>
      <c r="Z1451" s="36">
        <v>82</v>
      </c>
      <c r="AA1451" s="36">
        <f t="shared" si="1629"/>
        <v>40</v>
      </c>
      <c r="AB1451" s="29"/>
      <c r="AC1451" s="29" t="e">
        <f t="shared" si="1630"/>
        <v>#REF!</v>
      </c>
      <c r="AD1451" s="29" t="e">
        <f t="shared" si="1631"/>
        <v>#REF!</v>
      </c>
      <c r="AE1451" s="172" t="e">
        <f t="shared" si="1632"/>
        <v>#REF!</v>
      </c>
      <c r="AF1451" s="28"/>
      <c r="AG1451" s="24">
        <v>0.1</v>
      </c>
      <c r="AH1451" s="173">
        <f t="shared" si="1633"/>
        <v>1</v>
      </c>
      <c r="AI1451" s="173"/>
      <c r="AJ1451" s="173">
        <f t="shared" si="1634"/>
        <v>-0.9</v>
      </c>
      <c r="AK1451" s="134">
        <f t="shared" si="1635"/>
        <v>0.2</v>
      </c>
      <c r="AL1451" s="174">
        <f t="shared" ref="AL1451:AU1451" si="1674">M1451</f>
        <v>0</v>
      </c>
      <c r="AM1451" s="174">
        <f t="shared" si="1674"/>
        <v>0.1</v>
      </c>
      <c r="AN1451" s="174">
        <f t="shared" si="1674"/>
        <v>0.1</v>
      </c>
      <c r="AO1451" s="174">
        <f t="shared" si="1674"/>
        <v>0</v>
      </c>
      <c r="AP1451" s="174">
        <f t="shared" si="1674"/>
        <v>0</v>
      </c>
      <c r="AQ1451" s="174">
        <f t="shared" si="1674"/>
        <v>0.8</v>
      </c>
      <c r="AR1451" s="174">
        <f t="shared" si="1674"/>
        <v>0</v>
      </c>
      <c r="AS1451" s="174">
        <f t="shared" si="1674"/>
        <v>0</v>
      </c>
      <c r="AT1451" s="174">
        <f t="shared" si="1674"/>
        <v>0</v>
      </c>
      <c r="AU1451" s="174">
        <f t="shared" si="1674"/>
        <v>0</v>
      </c>
      <c r="AV1451" s="175">
        <f t="shared" si="1637"/>
        <v>1</v>
      </c>
      <c r="AW1451" s="176" t="e">
        <f>#REF!/1000</f>
        <v>#REF!</v>
      </c>
      <c r="AX1451" s="176" t="e">
        <f>#REF!/1000</f>
        <v>#REF!</v>
      </c>
      <c r="AY1451" s="176" t="e">
        <f>#REF!/1000</f>
        <v>#REF!</v>
      </c>
      <c r="AZ1451" s="176" t="e">
        <f>#REF!/1000</f>
        <v>#REF!</v>
      </c>
      <c r="BA1451" s="176" t="e">
        <f>#REF!/1000</f>
        <v>#REF!</v>
      </c>
      <c r="BB1451" s="176" t="e">
        <f>#REF!/1000</f>
        <v>#REF!</v>
      </c>
      <c r="BC1451" s="176" t="e">
        <f>#REF!/1000</f>
        <v>#REF!</v>
      </c>
      <c r="BD1451" s="176" t="e">
        <f>#REF!/1000</f>
        <v>#REF!</v>
      </c>
      <c r="BE1451" s="177" t="e">
        <f>#REF!/1000</f>
        <v>#REF!</v>
      </c>
      <c r="BF1451" s="177" t="e">
        <f>#REF!/1000</f>
        <v>#REF!</v>
      </c>
      <c r="BG1451" s="178" t="e">
        <f t="shared" si="1638"/>
        <v>#REF!</v>
      </c>
    </row>
    <row r="1452" ht="16" customHeight="1" spans="1:59">
      <c r="A1452" s="22">
        <v>1446</v>
      </c>
      <c r="B1452" s="39" t="s">
        <v>7419</v>
      </c>
      <c r="C1452" s="68" t="s">
        <v>7420</v>
      </c>
      <c r="D1452" s="22">
        <v>231</v>
      </c>
      <c r="E1452" s="22">
        <v>1</v>
      </c>
      <c r="F1452" s="144">
        <v>82537</v>
      </c>
      <c r="G1452" s="144" t="s">
        <v>3704</v>
      </c>
      <c r="H1452" s="144" t="s">
        <v>3704</v>
      </c>
      <c r="I1452" s="144" t="s">
        <v>5321</v>
      </c>
      <c r="J1452" s="144" t="s">
        <v>5314</v>
      </c>
      <c r="K1452" s="144">
        <f t="shared" si="1628"/>
        <v>2</v>
      </c>
      <c r="L1452" s="157">
        <v>2</v>
      </c>
      <c r="M1452" s="171"/>
      <c r="N1452" s="171">
        <v>0.15</v>
      </c>
      <c r="O1452" s="171">
        <v>0.5</v>
      </c>
      <c r="P1452" s="171">
        <v>0.02</v>
      </c>
      <c r="Q1452" s="171"/>
      <c r="R1452" s="171">
        <v>0.01</v>
      </c>
      <c r="S1452" s="171">
        <v>0.25</v>
      </c>
      <c r="T1452" s="171">
        <v>0.07</v>
      </c>
      <c r="U1452" s="171"/>
      <c r="V1452" s="171"/>
      <c r="W1452" s="22">
        <v>1</v>
      </c>
      <c r="X1452" s="29">
        <v>8453.19</v>
      </c>
      <c r="Y1452" s="29">
        <v>8453.19</v>
      </c>
      <c r="Z1452" s="36">
        <v>3411.11</v>
      </c>
      <c r="AA1452" s="36">
        <f t="shared" si="1629"/>
        <v>1</v>
      </c>
      <c r="AB1452" s="29"/>
      <c r="AC1452" s="29" t="e">
        <f t="shared" si="1630"/>
        <v>#REF!</v>
      </c>
      <c r="AD1452" s="29" t="e">
        <f t="shared" si="1631"/>
        <v>#REF!</v>
      </c>
      <c r="AE1452" s="172" t="e">
        <f t="shared" si="1632"/>
        <v>#REF!</v>
      </c>
      <c r="AF1452" s="28"/>
      <c r="AG1452" s="24">
        <v>2</v>
      </c>
      <c r="AH1452" s="173">
        <f t="shared" si="1633"/>
        <v>1</v>
      </c>
      <c r="AI1452" s="173"/>
      <c r="AJ1452" s="173">
        <f t="shared" si="1634"/>
        <v>1</v>
      </c>
      <c r="AK1452" s="134">
        <f t="shared" si="1635"/>
        <v>2</v>
      </c>
      <c r="AL1452" s="174">
        <f t="shared" ref="AL1452:AU1452" si="1675">M1452</f>
        <v>0</v>
      </c>
      <c r="AM1452" s="174">
        <f t="shared" si="1675"/>
        <v>0.15</v>
      </c>
      <c r="AN1452" s="174">
        <f t="shared" si="1675"/>
        <v>0.5</v>
      </c>
      <c r="AO1452" s="174">
        <f t="shared" si="1675"/>
        <v>0.02</v>
      </c>
      <c r="AP1452" s="174">
        <f t="shared" si="1675"/>
        <v>0</v>
      </c>
      <c r="AQ1452" s="174">
        <f t="shared" si="1675"/>
        <v>0.01</v>
      </c>
      <c r="AR1452" s="174">
        <f t="shared" si="1675"/>
        <v>0.25</v>
      </c>
      <c r="AS1452" s="174">
        <f t="shared" si="1675"/>
        <v>0.07</v>
      </c>
      <c r="AT1452" s="174">
        <f t="shared" si="1675"/>
        <v>0</v>
      </c>
      <c r="AU1452" s="174">
        <f t="shared" si="1675"/>
        <v>0</v>
      </c>
      <c r="AV1452" s="175">
        <f t="shared" si="1637"/>
        <v>1</v>
      </c>
      <c r="AW1452" s="176" t="e">
        <f>#REF!/1000</f>
        <v>#REF!</v>
      </c>
      <c r="AX1452" s="176" t="e">
        <f>#REF!/1000</f>
        <v>#REF!</v>
      </c>
      <c r="AY1452" s="176" t="e">
        <f>#REF!/1000</f>
        <v>#REF!</v>
      </c>
      <c r="AZ1452" s="176" t="e">
        <f>#REF!/1000</f>
        <v>#REF!</v>
      </c>
      <c r="BA1452" s="176" t="e">
        <f>#REF!/1000</f>
        <v>#REF!</v>
      </c>
      <c r="BB1452" s="176" t="e">
        <f>#REF!/1000</f>
        <v>#REF!</v>
      </c>
      <c r="BC1452" s="176" t="e">
        <f>#REF!/1000</f>
        <v>#REF!</v>
      </c>
      <c r="BD1452" s="176" t="e">
        <f>#REF!/1000</f>
        <v>#REF!</v>
      </c>
      <c r="BE1452" s="177" t="e">
        <f>#REF!/1000</f>
        <v>#REF!</v>
      </c>
      <c r="BF1452" s="177" t="e">
        <f>#REF!/1000</f>
        <v>#REF!</v>
      </c>
      <c r="BG1452" s="178" t="e">
        <f t="shared" si="1638"/>
        <v>#REF!</v>
      </c>
    </row>
    <row r="1453" ht="16" customHeight="1" spans="1:59">
      <c r="A1453" s="22">
        <v>1447</v>
      </c>
      <c r="B1453" s="39" t="s">
        <v>2477</v>
      </c>
      <c r="C1453" s="68" t="s">
        <v>2478</v>
      </c>
      <c r="D1453" s="22">
        <v>192</v>
      </c>
      <c r="E1453" s="22">
        <v>1</v>
      </c>
      <c r="F1453" s="144">
        <v>2403314912</v>
      </c>
      <c r="G1453" s="144" t="s">
        <v>3704</v>
      </c>
      <c r="H1453" s="144" t="s">
        <v>3704</v>
      </c>
      <c r="I1453" s="144" t="s">
        <v>5352</v>
      </c>
      <c r="J1453" s="144" t="s">
        <v>5314</v>
      </c>
      <c r="K1453" s="144">
        <f t="shared" si="1628"/>
        <v>2</v>
      </c>
      <c r="L1453" s="157">
        <v>2</v>
      </c>
      <c r="M1453" s="171"/>
      <c r="N1453" s="171">
        <v>0.15</v>
      </c>
      <c r="O1453" s="171">
        <v>0.5</v>
      </c>
      <c r="P1453" s="171">
        <v>0.02</v>
      </c>
      <c r="Q1453" s="171"/>
      <c r="R1453" s="171">
        <v>0.01</v>
      </c>
      <c r="S1453" s="171">
        <v>0.25</v>
      </c>
      <c r="T1453" s="171">
        <v>0.07</v>
      </c>
      <c r="U1453" s="171"/>
      <c r="V1453" s="171"/>
      <c r="W1453" s="22">
        <v>1</v>
      </c>
      <c r="X1453" s="29">
        <v>27348.56</v>
      </c>
      <c r="Y1453" s="29">
        <v>27348.56</v>
      </c>
      <c r="Z1453" s="36">
        <v>12958.59</v>
      </c>
      <c r="AA1453" s="36">
        <f t="shared" si="1629"/>
        <v>1</v>
      </c>
      <c r="AB1453" s="29"/>
      <c r="AC1453" s="29" t="e">
        <f t="shared" si="1630"/>
        <v>#REF!</v>
      </c>
      <c r="AD1453" s="29" t="e">
        <f t="shared" si="1631"/>
        <v>#REF!</v>
      </c>
      <c r="AE1453" s="172" t="e">
        <f t="shared" si="1632"/>
        <v>#REF!</v>
      </c>
      <c r="AF1453" s="28"/>
      <c r="AG1453" s="24">
        <v>2</v>
      </c>
      <c r="AH1453" s="173">
        <f t="shared" si="1633"/>
        <v>1</v>
      </c>
      <c r="AI1453" s="173"/>
      <c r="AJ1453" s="173">
        <f t="shared" si="1634"/>
        <v>1</v>
      </c>
      <c r="AK1453" s="134">
        <f t="shared" si="1635"/>
        <v>2</v>
      </c>
      <c r="AL1453" s="174">
        <f t="shared" ref="AL1453:AU1453" si="1676">M1453</f>
        <v>0</v>
      </c>
      <c r="AM1453" s="174">
        <f t="shared" si="1676"/>
        <v>0.15</v>
      </c>
      <c r="AN1453" s="174">
        <f t="shared" si="1676"/>
        <v>0.5</v>
      </c>
      <c r="AO1453" s="174">
        <f t="shared" si="1676"/>
        <v>0.02</v>
      </c>
      <c r="AP1453" s="174">
        <f t="shared" si="1676"/>
        <v>0</v>
      </c>
      <c r="AQ1453" s="174">
        <f t="shared" si="1676"/>
        <v>0.01</v>
      </c>
      <c r="AR1453" s="174">
        <f t="shared" si="1676"/>
        <v>0.25</v>
      </c>
      <c r="AS1453" s="174">
        <f t="shared" si="1676"/>
        <v>0.07</v>
      </c>
      <c r="AT1453" s="174">
        <f t="shared" si="1676"/>
        <v>0</v>
      </c>
      <c r="AU1453" s="174">
        <f t="shared" si="1676"/>
        <v>0</v>
      </c>
      <c r="AV1453" s="175">
        <f t="shared" si="1637"/>
        <v>1</v>
      </c>
      <c r="AW1453" s="176" t="e">
        <f>#REF!/1000</f>
        <v>#REF!</v>
      </c>
      <c r="AX1453" s="176" t="e">
        <f>#REF!/1000</f>
        <v>#REF!</v>
      </c>
      <c r="AY1453" s="176" t="e">
        <f>#REF!/1000</f>
        <v>#REF!</v>
      </c>
      <c r="AZ1453" s="176" t="e">
        <f>#REF!/1000</f>
        <v>#REF!</v>
      </c>
      <c r="BA1453" s="176" t="e">
        <f>#REF!/1000</f>
        <v>#REF!</v>
      </c>
      <c r="BB1453" s="176" t="e">
        <f>#REF!/1000</f>
        <v>#REF!</v>
      </c>
      <c r="BC1453" s="176" t="e">
        <f>#REF!/1000</f>
        <v>#REF!</v>
      </c>
      <c r="BD1453" s="176" t="e">
        <f>#REF!/1000</f>
        <v>#REF!</v>
      </c>
      <c r="BE1453" s="177" t="e">
        <f>#REF!/1000</f>
        <v>#REF!</v>
      </c>
      <c r="BF1453" s="177" t="e">
        <f>#REF!/1000</f>
        <v>#REF!</v>
      </c>
      <c r="BG1453" s="178" t="e">
        <f t="shared" si="1638"/>
        <v>#REF!</v>
      </c>
    </row>
    <row r="1454" ht="16" customHeight="1" spans="1:59">
      <c r="A1454" s="22">
        <v>1448</v>
      </c>
      <c r="B1454" s="39" t="s">
        <v>7421</v>
      </c>
      <c r="C1454" s="68" t="s">
        <v>7422</v>
      </c>
      <c r="D1454" s="22">
        <v>223</v>
      </c>
      <c r="E1454" s="22">
        <v>1</v>
      </c>
      <c r="F1454" s="144">
        <v>82540</v>
      </c>
      <c r="G1454" s="144" t="s">
        <v>3704</v>
      </c>
      <c r="H1454" s="144" t="s">
        <v>3704</v>
      </c>
      <c r="I1454" s="144" t="s">
        <v>5321</v>
      </c>
      <c r="J1454" s="144" t="s">
        <v>5314</v>
      </c>
      <c r="K1454" s="144">
        <f t="shared" si="1628"/>
        <v>2</v>
      </c>
      <c r="L1454" s="157">
        <v>2</v>
      </c>
      <c r="M1454" s="171"/>
      <c r="N1454" s="171">
        <v>0.15</v>
      </c>
      <c r="O1454" s="171">
        <v>0.5</v>
      </c>
      <c r="P1454" s="171">
        <v>0.02</v>
      </c>
      <c r="Q1454" s="171"/>
      <c r="R1454" s="171">
        <v>0.01</v>
      </c>
      <c r="S1454" s="171">
        <v>0.25</v>
      </c>
      <c r="T1454" s="171">
        <v>0.07</v>
      </c>
      <c r="U1454" s="171"/>
      <c r="V1454" s="171"/>
      <c r="W1454" s="22">
        <v>1</v>
      </c>
      <c r="X1454" s="29">
        <v>18895.37</v>
      </c>
      <c r="Y1454" s="29">
        <v>18895.37</v>
      </c>
      <c r="Z1454" s="36">
        <v>7504.43</v>
      </c>
      <c r="AA1454" s="36">
        <f t="shared" si="1629"/>
        <v>1</v>
      </c>
      <c r="AB1454" s="29"/>
      <c r="AC1454" s="29" t="e">
        <f t="shared" si="1630"/>
        <v>#REF!</v>
      </c>
      <c r="AD1454" s="29" t="e">
        <f t="shared" si="1631"/>
        <v>#REF!</v>
      </c>
      <c r="AE1454" s="172" t="e">
        <f t="shared" si="1632"/>
        <v>#REF!</v>
      </c>
      <c r="AF1454" s="28"/>
      <c r="AG1454" s="24">
        <v>2</v>
      </c>
      <c r="AH1454" s="173">
        <f t="shared" si="1633"/>
        <v>1</v>
      </c>
      <c r="AI1454" s="173"/>
      <c r="AJ1454" s="173">
        <f t="shared" si="1634"/>
        <v>1</v>
      </c>
      <c r="AK1454" s="134">
        <f t="shared" si="1635"/>
        <v>2</v>
      </c>
      <c r="AL1454" s="174">
        <f t="shared" ref="AL1454:AU1454" si="1677">M1454</f>
        <v>0</v>
      </c>
      <c r="AM1454" s="174">
        <f t="shared" si="1677"/>
        <v>0.15</v>
      </c>
      <c r="AN1454" s="174">
        <f t="shared" si="1677"/>
        <v>0.5</v>
      </c>
      <c r="AO1454" s="174">
        <f t="shared" si="1677"/>
        <v>0.02</v>
      </c>
      <c r="AP1454" s="174">
        <f t="shared" si="1677"/>
        <v>0</v>
      </c>
      <c r="AQ1454" s="174">
        <f t="shared" si="1677"/>
        <v>0.01</v>
      </c>
      <c r="AR1454" s="174">
        <f t="shared" si="1677"/>
        <v>0.25</v>
      </c>
      <c r="AS1454" s="174">
        <f t="shared" si="1677"/>
        <v>0.07</v>
      </c>
      <c r="AT1454" s="174">
        <f t="shared" si="1677"/>
        <v>0</v>
      </c>
      <c r="AU1454" s="174">
        <f t="shared" si="1677"/>
        <v>0</v>
      </c>
      <c r="AV1454" s="175">
        <f t="shared" si="1637"/>
        <v>1</v>
      </c>
      <c r="AW1454" s="176" t="e">
        <f>#REF!/1000</f>
        <v>#REF!</v>
      </c>
      <c r="AX1454" s="176" t="e">
        <f>#REF!/1000</f>
        <v>#REF!</v>
      </c>
      <c r="AY1454" s="176" t="e">
        <f>#REF!/1000</f>
        <v>#REF!</v>
      </c>
      <c r="AZ1454" s="176" t="e">
        <f>#REF!/1000</f>
        <v>#REF!</v>
      </c>
      <c r="BA1454" s="176" t="e">
        <f>#REF!/1000</f>
        <v>#REF!</v>
      </c>
      <c r="BB1454" s="176" t="e">
        <f>#REF!/1000</f>
        <v>#REF!</v>
      </c>
      <c r="BC1454" s="176" t="e">
        <f>#REF!/1000</f>
        <v>#REF!</v>
      </c>
      <c r="BD1454" s="176" t="e">
        <f>#REF!/1000</f>
        <v>#REF!</v>
      </c>
      <c r="BE1454" s="177" t="e">
        <f>#REF!/1000</f>
        <v>#REF!</v>
      </c>
      <c r="BF1454" s="177" t="e">
        <f>#REF!/1000</f>
        <v>#REF!</v>
      </c>
      <c r="BG1454" s="178" t="e">
        <f t="shared" si="1638"/>
        <v>#REF!</v>
      </c>
    </row>
    <row r="1455" ht="16" customHeight="1" spans="1:59">
      <c r="A1455" s="22">
        <v>1449</v>
      </c>
      <c r="B1455" s="39" t="s">
        <v>7423</v>
      </c>
      <c r="C1455" s="68" t="s">
        <v>7424</v>
      </c>
      <c r="D1455" s="22">
        <v>223</v>
      </c>
      <c r="E1455" s="22">
        <v>1</v>
      </c>
      <c r="F1455" s="144">
        <v>82538</v>
      </c>
      <c r="G1455" s="144" t="s">
        <v>3704</v>
      </c>
      <c r="H1455" s="144" t="s">
        <v>3704</v>
      </c>
      <c r="I1455" s="144" t="s">
        <v>5321</v>
      </c>
      <c r="J1455" s="144" t="s">
        <v>5314</v>
      </c>
      <c r="K1455" s="144">
        <f t="shared" si="1628"/>
        <v>2</v>
      </c>
      <c r="L1455" s="157">
        <v>2</v>
      </c>
      <c r="M1455" s="171"/>
      <c r="N1455" s="171">
        <v>0.15</v>
      </c>
      <c r="O1455" s="171">
        <v>0.5</v>
      </c>
      <c r="P1455" s="171">
        <v>0.02</v>
      </c>
      <c r="Q1455" s="171"/>
      <c r="R1455" s="171">
        <v>0.01</v>
      </c>
      <c r="S1455" s="171">
        <v>0.25</v>
      </c>
      <c r="T1455" s="171">
        <v>0.07</v>
      </c>
      <c r="U1455" s="171"/>
      <c r="V1455" s="171"/>
      <c r="W1455" s="22">
        <v>1</v>
      </c>
      <c r="X1455" s="29">
        <v>16916.33</v>
      </c>
      <c r="Y1455" s="29">
        <v>16916.33</v>
      </c>
      <c r="Z1455" s="36">
        <v>6919.67</v>
      </c>
      <c r="AA1455" s="36">
        <f t="shared" si="1629"/>
        <v>1</v>
      </c>
      <c r="AB1455" s="29"/>
      <c r="AC1455" s="29" t="e">
        <f t="shared" si="1630"/>
        <v>#REF!</v>
      </c>
      <c r="AD1455" s="29" t="e">
        <f t="shared" si="1631"/>
        <v>#REF!</v>
      </c>
      <c r="AE1455" s="172" t="e">
        <f t="shared" si="1632"/>
        <v>#REF!</v>
      </c>
      <c r="AF1455" s="28"/>
      <c r="AG1455" s="24">
        <v>2</v>
      </c>
      <c r="AH1455" s="173">
        <f t="shared" si="1633"/>
        <v>1</v>
      </c>
      <c r="AI1455" s="173"/>
      <c r="AJ1455" s="173">
        <f t="shared" si="1634"/>
        <v>1</v>
      </c>
      <c r="AK1455" s="134">
        <f t="shared" si="1635"/>
        <v>2</v>
      </c>
      <c r="AL1455" s="174">
        <f t="shared" ref="AL1455:AU1455" si="1678">M1455</f>
        <v>0</v>
      </c>
      <c r="AM1455" s="174">
        <f t="shared" si="1678"/>
        <v>0.15</v>
      </c>
      <c r="AN1455" s="174">
        <f t="shared" si="1678"/>
        <v>0.5</v>
      </c>
      <c r="AO1455" s="174">
        <f t="shared" si="1678"/>
        <v>0.02</v>
      </c>
      <c r="AP1455" s="174">
        <f t="shared" si="1678"/>
        <v>0</v>
      </c>
      <c r="AQ1455" s="174">
        <f t="shared" si="1678"/>
        <v>0.01</v>
      </c>
      <c r="AR1455" s="174">
        <f t="shared" si="1678"/>
        <v>0.25</v>
      </c>
      <c r="AS1455" s="174">
        <f t="shared" si="1678"/>
        <v>0.07</v>
      </c>
      <c r="AT1455" s="174">
        <f t="shared" si="1678"/>
        <v>0</v>
      </c>
      <c r="AU1455" s="174">
        <f t="shared" si="1678"/>
        <v>0</v>
      </c>
      <c r="AV1455" s="175">
        <f t="shared" si="1637"/>
        <v>1</v>
      </c>
      <c r="AW1455" s="176" t="e">
        <f>#REF!/1000</f>
        <v>#REF!</v>
      </c>
      <c r="AX1455" s="176" t="e">
        <f>#REF!/1000</f>
        <v>#REF!</v>
      </c>
      <c r="AY1455" s="176" t="e">
        <f>#REF!/1000</f>
        <v>#REF!</v>
      </c>
      <c r="AZ1455" s="176" t="e">
        <f>#REF!/1000</f>
        <v>#REF!</v>
      </c>
      <c r="BA1455" s="176" t="e">
        <f>#REF!/1000</f>
        <v>#REF!</v>
      </c>
      <c r="BB1455" s="176" t="e">
        <f>#REF!/1000</f>
        <v>#REF!</v>
      </c>
      <c r="BC1455" s="176" t="e">
        <f>#REF!/1000</f>
        <v>#REF!</v>
      </c>
      <c r="BD1455" s="176" t="e">
        <f>#REF!/1000</f>
        <v>#REF!</v>
      </c>
      <c r="BE1455" s="177" t="e">
        <f>#REF!/1000</f>
        <v>#REF!</v>
      </c>
      <c r="BF1455" s="177" t="e">
        <f>#REF!/1000</f>
        <v>#REF!</v>
      </c>
      <c r="BG1455" s="178" t="e">
        <f t="shared" si="1638"/>
        <v>#REF!</v>
      </c>
    </row>
    <row r="1456" ht="16" customHeight="1" spans="1:59">
      <c r="A1456" s="22">
        <v>1450</v>
      </c>
      <c r="B1456" s="39" t="s">
        <v>7425</v>
      </c>
      <c r="C1456" s="68" t="s">
        <v>7426</v>
      </c>
      <c r="D1456" s="22">
        <v>130</v>
      </c>
      <c r="E1456" s="22">
        <v>1</v>
      </c>
      <c r="F1456" s="144">
        <v>82539</v>
      </c>
      <c r="G1456" s="144" t="s">
        <v>3704</v>
      </c>
      <c r="H1456" s="144" t="s">
        <v>3704</v>
      </c>
      <c r="I1456" s="144" t="s">
        <v>5321</v>
      </c>
      <c r="J1456" s="144" t="s">
        <v>5314</v>
      </c>
      <c r="K1456" s="144">
        <f t="shared" si="1628"/>
        <v>2</v>
      </c>
      <c r="L1456" s="157">
        <v>2</v>
      </c>
      <c r="M1456" s="171"/>
      <c r="N1456" s="171">
        <v>0.15</v>
      </c>
      <c r="O1456" s="171">
        <v>0.5</v>
      </c>
      <c r="P1456" s="171">
        <v>0.02</v>
      </c>
      <c r="Q1456" s="171"/>
      <c r="R1456" s="171">
        <v>0.01</v>
      </c>
      <c r="S1456" s="171">
        <v>0.25</v>
      </c>
      <c r="T1456" s="171">
        <v>0.07</v>
      </c>
      <c r="U1456" s="171"/>
      <c r="V1456" s="171"/>
      <c r="W1456" s="22">
        <v>1</v>
      </c>
      <c r="X1456" s="29">
        <v>1659.07</v>
      </c>
      <c r="Y1456" s="29">
        <v>1659.07</v>
      </c>
      <c r="Z1456" s="36">
        <v>506.79</v>
      </c>
      <c r="AA1456" s="36">
        <f t="shared" si="1629"/>
        <v>1</v>
      </c>
      <c r="AB1456" s="29"/>
      <c r="AC1456" s="29" t="e">
        <f t="shared" si="1630"/>
        <v>#REF!</v>
      </c>
      <c r="AD1456" s="29" t="e">
        <f t="shared" si="1631"/>
        <v>#REF!</v>
      </c>
      <c r="AE1456" s="172" t="e">
        <f t="shared" si="1632"/>
        <v>#REF!</v>
      </c>
      <c r="AF1456" s="28"/>
      <c r="AG1456" s="24">
        <v>2</v>
      </c>
      <c r="AH1456" s="173">
        <f t="shared" si="1633"/>
        <v>1</v>
      </c>
      <c r="AI1456" s="173"/>
      <c r="AJ1456" s="173">
        <f t="shared" si="1634"/>
        <v>1</v>
      </c>
      <c r="AK1456" s="134">
        <f t="shared" si="1635"/>
        <v>2</v>
      </c>
      <c r="AL1456" s="174">
        <f t="shared" ref="AL1456:AU1456" si="1679">M1456</f>
        <v>0</v>
      </c>
      <c r="AM1456" s="174">
        <f t="shared" si="1679"/>
        <v>0.15</v>
      </c>
      <c r="AN1456" s="174">
        <f t="shared" si="1679"/>
        <v>0.5</v>
      </c>
      <c r="AO1456" s="174">
        <f t="shared" si="1679"/>
        <v>0.02</v>
      </c>
      <c r="AP1456" s="174">
        <f t="shared" si="1679"/>
        <v>0</v>
      </c>
      <c r="AQ1456" s="174">
        <f t="shared" si="1679"/>
        <v>0.01</v>
      </c>
      <c r="AR1456" s="174">
        <f t="shared" si="1679"/>
        <v>0.25</v>
      </c>
      <c r="AS1456" s="174">
        <f t="shared" si="1679"/>
        <v>0.07</v>
      </c>
      <c r="AT1456" s="174">
        <f t="shared" si="1679"/>
        <v>0</v>
      </c>
      <c r="AU1456" s="174">
        <f t="shared" si="1679"/>
        <v>0</v>
      </c>
      <c r="AV1456" s="175">
        <f t="shared" si="1637"/>
        <v>1</v>
      </c>
      <c r="AW1456" s="176" t="e">
        <f>#REF!/1000</f>
        <v>#REF!</v>
      </c>
      <c r="AX1456" s="176" t="e">
        <f>#REF!/1000</f>
        <v>#REF!</v>
      </c>
      <c r="AY1456" s="176" t="e">
        <f>#REF!/1000</f>
        <v>#REF!</v>
      </c>
      <c r="AZ1456" s="176" t="e">
        <f>#REF!/1000</f>
        <v>#REF!</v>
      </c>
      <c r="BA1456" s="176" t="e">
        <f>#REF!/1000</f>
        <v>#REF!</v>
      </c>
      <c r="BB1456" s="176" t="e">
        <f>#REF!/1000</f>
        <v>#REF!</v>
      </c>
      <c r="BC1456" s="176" t="e">
        <f>#REF!/1000</f>
        <v>#REF!</v>
      </c>
      <c r="BD1456" s="176" t="e">
        <f>#REF!/1000</f>
        <v>#REF!</v>
      </c>
      <c r="BE1456" s="177" t="e">
        <f>#REF!/1000</f>
        <v>#REF!</v>
      </c>
      <c r="BF1456" s="177" t="e">
        <f>#REF!/1000</f>
        <v>#REF!</v>
      </c>
      <c r="BG1456" s="178" t="e">
        <f t="shared" si="1638"/>
        <v>#REF!</v>
      </c>
    </row>
    <row r="1457" ht="16" customHeight="1" spans="1:59">
      <c r="A1457" s="22">
        <v>1451</v>
      </c>
      <c r="B1457" s="39" t="s">
        <v>7427</v>
      </c>
      <c r="C1457" s="68" t="s">
        <v>7428</v>
      </c>
      <c r="D1457" s="22">
        <v>192</v>
      </c>
      <c r="E1457" s="22">
        <v>1</v>
      </c>
      <c r="F1457" s="144">
        <v>2403316255</v>
      </c>
      <c r="G1457" s="144" t="s">
        <v>3704</v>
      </c>
      <c r="H1457" s="144" t="s">
        <v>3704</v>
      </c>
      <c r="I1457" s="144" t="s">
        <v>5352</v>
      </c>
      <c r="J1457" s="144" t="s">
        <v>5314</v>
      </c>
      <c r="K1457" s="144">
        <f t="shared" si="1628"/>
        <v>10</v>
      </c>
      <c r="L1457" s="157">
        <v>10</v>
      </c>
      <c r="M1457" s="171"/>
      <c r="N1457" s="171"/>
      <c r="O1457" s="171"/>
      <c r="P1457" s="171">
        <v>0.3</v>
      </c>
      <c r="Q1457" s="171"/>
      <c r="R1457" s="171">
        <v>0.1</v>
      </c>
      <c r="S1457" s="171"/>
      <c r="T1457" s="171">
        <v>0.6</v>
      </c>
      <c r="U1457" s="171"/>
      <c r="V1457" s="171"/>
      <c r="W1457" s="22">
        <v>1</v>
      </c>
      <c r="X1457" s="29">
        <v>262.54</v>
      </c>
      <c r="Y1457" s="29">
        <v>262.54</v>
      </c>
      <c r="Z1457" s="36">
        <v>78.54</v>
      </c>
      <c r="AA1457" s="36">
        <f t="shared" si="1629"/>
        <v>1</v>
      </c>
      <c r="AB1457" s="29"/>
      <c r="AC1457" s="29" t="e">
        <f t="shared" si="1630"/>
        <v>#REF!</v>
      </c>
      <c r="AD1457" s="29" t="e">
        <f t="shared" si="1631"/>
        <v>#REF!</v>
      </c>
      <c r="AE1457" s="172" t="e">
        <f t="shared" si="1632"/>
        <v>#REF!</v>
      </c>
      <c r="AF1457" s="28"/>
      <c r="AG1457" s="24">
        <v>10</v>
      </c>
      <c r="AH1457" s="173">
        <f t="shared" si="1633"/>
        <v>1</v>
      </c>
      <c r="AI1457" s="173"/>
      <c r="AJ1457" s="173">
        <f t="shared" si="1634"/>
        <v>9</v>
      </c>
      <c r="AK1457" s="134">
        <f t="shared" si="1635"/>
        <v>10</v>
      </c>
      <c r="AL1457" s="174">
        <f t="shared" ref="AL1457:AU1457" si="1680">M1457</f>
        <v>0</v>
      </c>
      <c r="AM1457" s="174">
        <f t="shared" si="1680"/>
        <v>0</v>
      </c>
      <c r="AN1457" s="174">
        <f t="shared" si="1680"/>
        <v>0</v>
      </c>
      <c r="AO1457" s="174">
        <f t="shared" si="1680"/>
        <v>0.3</v>
      </c>
      <c r="AP1457" s="174">
        <f t="shared" si="1680"/>
        <v>0</v>
      </c>
      <c r="AQ1457" s="174">
        <f t="shared" si="1680"/>
        <v>0.1</v>
      </c>
      <c r="AR1457" s="174">
        <f t="shared" si="1680"/>
        <v>0</v>
      </c>
      <c r="AS1457" s="174">
        <f t="shared" si="1680"/>
        <v>0.6</v>
      </c>
      <c r="AT1457" s="174">
        <f t="shared" si="1680"/>
        <v>0</v>
      </c>
      <c r="AU1457" s="174">
        <f t="shared" si="1680"/>
        <v>0</v>
      </c>
      <c r="AV1457" s="175">
        <f t="shared" si="1637"/>
        <v>1</v>
      </c>
      <c r="AW1457" s="176" t="e">
        <f>#REF!/1000</f>
        <v>#REF!</v>
      </c>
      <c r="AX1457" s="176" t="e">
        <f>#REF!/1000</f>
        <v>#REF!</v>
      </c>
      <c r="AY1457" s="176" t="e">
        <f>#REF!/1000</f>
        <v>#REF!</v>
      </c>
      <c r="AZ1457" s="176" t="e">
        <f>#REF!/1000</f>
        <v>#REF!</v>
      </c>
      <c r="BA1457" s="176" t="e">
        <f>#REF!/1000</f>
        <v>#REF!</v>
      </c>
      <c r="BB1457" s="176" t="e">
        <f>#REF!/1000</f>
        <v>#REF!</v>
      </c>
      <c r="BC1457" s="176" t="e">
        <f>#REF!/1000</f>
        <v>#REF!</v>
      </c>
      <c r="BD1457" s="176" t="e">
        <f>#REF!/1000</f>
        <v>#REF!</v>
      </c>
      <c r="BE1457" s="177" t="e">
        <f>#REF!/1000</f>
        <v>#REF!</v>
      </c>
      <c r="BF1457" s="177" t="e">
        <f>#REF!/1000</f>
        <v>#REF!</v>
      </c>
      <c r="BG1457" s="178" t="e">
        <f t="shared" si="1638"/>
        <v>#REF!</v>
      </c>
    </row>
    <row r="1458" ht="16" customHeight="1" spans="1:59">
      <c r="A1458" s="22">
        <v>1452</v>
      </c>
      <c r="B1458" s="39" t="s">
        <v>7429</v>
      </c>
      <c r="C1458" s="68" t="s">
        <v>7430</v>
      </c>
      <c r="D1458" s="22">
        <v>128</v>
      </c>
      <c r="E1458" s="22">
        <v>2</v>
      </c>
      <c r="F1458" s="144">
        <v>83202</v>
      </c>
      <c r="G1458" s="144" t="s">
        <v>3688</v>
      </c>
      <c r="H1458" s="144" t="s">
        <v>3699</v>
      </c>
      <c r="I1458" s="144" t="s">
        <v>5317</v>
      </c>
      <c r="J1458" s="144" t="s">
        <v>5314</v>
      </c>
      <c r="K1458" s="144">
        <f t="shared" si="1628"/>
        <v>0.5</v>
      </c>
      <c r="L1458" s="157">
        <v>1</v>
      </c>
      <c r="M1458" s="171"/>
      <c r="N1458" s="171">
        <v>1</v>
      </c>
      <c r="O1458" s="171"/>
      <c r="P1458" s="171"/>
      <c r="Q1458" s="171"/>
      <c r="R1458" s="171"/>
      <c r="S1458" s="171"/>
      <c r="T1458" s="171"/>
      <c r="U1458" s="171"/>
      <c r="V1458" s="171"/>
      <c r="W1458" s="22">
        <v>2</v>
      </c>
      <c r="X1458" s="29">
        <v>172.64</v>
      </c>
      <c r="Y1458" s="29">
        <v>345.28</v>
      </c>
      <c r="Z1458" s="36">
        <v>97.46</v>
      </c>
      <c r="AA1458" s="36">
        <f t="shared" si="1629"/>
        <v>2</v>
      </c>
      <c r="AB1458" s="29"/>
      <c r="AC1458" s="29" t="e">
        <f t="shared" si="1630"/>
        <v>#REF!</v>
      </c>
      <c r="AD1458" s="29" t="e">
        <f t="shared" si="1631"/>
        <v>#REF!</v>
      </c>
      <c r="AE1458" s="172" t="e">
        <f t="shared" si="1632"/>
        <v>#REF!</v>
      </c>
      <c r="AF1458" s="28"/>
      <c r="AG1458" s="24">
        <v>0.5</v>
      </c>
      <c r="AH1458" s="173">
        <f t="shared" si="1633"/>
        <v>1</v>
      </c>
      <c r="AI1458" s="173"/>
      <c r="AJ1458" s="173">
        <f t="shared" si="1634"/>
        <v>-0.5</v>
      </c>
      <c r="AK1458" s="134">
        <f t="shared" si="1635"/>
        <v>0.5</v>
      </c>
      <c r="AL1458" s="174">
        <f t="shared" ref="AL1458:AU1458" si="1681">M1458</f>
        <v>0</v>
      </c>
      <c r="AM1458" s="174">
        <f t="shared" si="1681"/>
        <v>1</v>
      </c>
      <c r="AN1458" s="174">
        <f t="shared" si="1681"/>
        <v>0</v>
      </c>
      <c r="AO1458" s="174">
        <f t="shared" si="1681"/>
        <v>0</v>
      </c>
      <c r="AP1458" s="174">
        <f t="shared" si="1681"/>
        <v>0</v>
      </c>
      <c r="AQ1458" s="174">
        <f t="shared" si="1681"/>
        <v>0</v>
      </c>
      <c r="AR1458" s="174">
        <f t="shared" si="1681"/>
        <v>0</v>
      </c>
      <c r="AS1458" s="174">
        <f t="shared" si="1681"/>
        <v>0</v>
      </c>
      <c r="AT1458" s="174">
        <f t="shared" si="1681"/>
        <v>0</v>
      </c>
      <c r="AU1458" s="174">
        <f t="shared" si="1681"/>
        <v>0</v>
      </c>
      <c r="AV1458" s="175">
        <f t="shared" si="1637"/>
        <v>1</v>
      </c>
      <c r="AW1458" s="176" t="e">
        <f>#REF!/1000</f>
        <v>#REF!</v>
      </c>
      <c r="AX1458" s="176" t="e">
        <f>#REF!/1000</f>
        <v>#REF!</v>
      </c>
      <c r="AY1458" s="176" t="e">
        <f>#REF!/1000</f>
        <v>#REF!</v>
      </c>
      <c r="AZ1458" s="176" t="e">
        <f>#REF!/1000</f>
        <v>#REF!</v>
      </c>
      <c r="BA1458" s="176" t="e">
        <f>#REF!/1000</f>
        <v>#REF!</v>
      </c>
      <c r="BB1458" s="176" t="e">
        <f>#REF!/1000</f>
        <v>#REF!</v>
      </c>
      <c r="BC1458" s="176" t="e">
        <f>#REF!/1000</f>
        <v>#REF!</v>
      </c>
      <c r="BD1458" s="176" t="e">
        <f>#REF!/1000</f>
        <v>#REF!</v>
      </c>
      <c r="BE1458" s="177" t="e">
        <f>#REF!/1000</f>
        <v>#REF!</v>
      </c>
      <c r="BF1458" s="177" t="e">
        <f>#REF!/1000</f>
        <v>#REF!</v>
      </c>
      <c r="BG1458" s="178" t="e">
        <f t="shared" si="1638"/>
        <v>#REF!</v>
      </c>
    </row>
    <row r="1459" ht="16" customHeight="1" spans="1:59">
      <c r="A1459" s="22">
        <v>1453</v>
      </c>
      <c r="B1459" s="39" t="s">
        <v>7431</v>
      </c>
      <c r="C1459" s="68" t="s">
        <v>7432</v>
      </c>
      <c r="D1459" s="22">
        <v>155</v>
      </c>
      <c r="E1459" s="22">
        <v>1</v>
      </c>
      <c r="F1459" s="144">
        <v>2403315616</v>
      </c>
      <c r="G1459" s="144" t="s">
        <v>3704</v>
      </c>
      <c r="H1459" s="144" t="s">
        <v>3704</v>
      </c>
      <c r="I1459" s="144" t="s">
        <v>5352</v>
      </c>
      <c r="J1459" s="144" t="s">
        <v>5314</v>
      </c>
      <c r="K1459" s="144">
        <f t="shared" si="1628"/>
        <v>0.5</v>
      </c>
      <c r="L1459" s="157">
        <v>0.5</v>
      </c>
      <c r="M1459" s="171"/>
      <c r="N1459" s="171">
        <v>1</v>
      </c>
      <c r="O1459" s="171"/>
      <c r="P1459" s="171"/>
      <c r="Q1459" s="171"/>
      <c r="R1459" s="171"/>
      <c r="S1459" s="171"/>
      <c r="T1459" s="171"/>
      <c r="U1459" s="171"/>
      <c r="V1459" s="171"/>
      <c r="W1459" s="22">
        <v>1</v>
      </c>
      <c r="X1459" s="29">
        <v>501.49</v>
      </c>
      <c r="Y1459" s="29">
        <v>501.49</v>
      </c>
      <c r="Z1459" s="36">
        <v>147.26</v>
      </c>
      <c r="AA1459" s="36">
        <f t="shared" si="1629"/>
        <v>1</v>
      </c>
      <c r="AB1459" s="29"/>
      <c r="AC1459" s="29" t="e">
        <f t="shared" si="1630"/>
        <v>#REF!</v>
      </c>
      <c r="AD1459" s="29" t="e">
        <f t="shared" si="1631"/>
        <v>#REF!</v>
      </c>
      <c r="AE1459" s="172" t="e">
        <f t="shared" si="1632"/>
        <v>#REF!</v>
      </c>
      <c r="AF1459" s="28"/>
      <c r="AG1459" s="24">
        <v>0.5</v>
      </c>
      <c r="AH1459" s="173">
        <f t="shared" si="1633"/>
        <v>1</v>
      </c>
      <c r="AI1459" s="173"/>
      <c r="AJ1459" s="173">
        <f t="shared" si="1634"/>
        <v>-0.5</v>
      </c>
      <c r="AK1459" s="134">
        <f t="shared" si="1635"/>
        <v>0.5</v>
      </c>
      <c r="AL1459" s="174">
        <f t="shared" ref="AL1459:AU1459" si="1682">M1459</f>
        <v>0</v>
      </c>
      <c r="AM1459" s="174">
        <f t="shared" si="1682"/>
        <v>1</v>
      </c>
      <c r="AN1459" s="174">
        <f t="shared" si="1682"/>
        <v>0</v>
      </c>
      <c r="AO1459" s="174">
        <f t="shared" si="1682"/>
        <v>0</v>
      </c>
      <c r="AP1459" s="174">
        <f t="shared" si="1682"/>
        <v>0</v>
      </c>
      <c r="AQ1459" s="174">
        <f t="shared" si="1682"/>
        <v>0</v>
      </c>
      <c r="AR1459" s="174">
        <f t="shared" si="1682"/>
        <v>0</v>
      </c>
      <c r="AS1459" s="174">
        <f t="shared" si="1682"/>
        <v>0</v>
      </c>
      <c r="AT1459" s="174">
        <f t="shared" si="1682"/>
        <v>0</v>
      </c>
      <c r="AU1459" s="174">
        <f t="shared" si="1682"/>
        <v>0</v>
      </c>
      <c r="AV1459" s="175">
        <f t="shared" si="1637"/>
        <v>1</v>
      </c>
      <c r="AW1459" s="176" t="e">
        <f>#REF!/1000</f>
        <v>#REF!</v>
      </c>
      <c r="AX1459" s="176" t="e">
        <f>#REF!/1000</f>
        <v>#REF!</v>
      </c>
      <c r="AY1459" s="176" t="e">
        <f>#REF!/1000</f>
        <v>#REF!</v>
      </c>
      <c r="AZ1459" s="176" t="e">
        <f>#REF!/1000</f>
        <v>#REF!</v>
      </c>
      <c r="BA1459" s="176" t="e">
        <f>#REF!/1000</f>
        <v>#REF!</v>
      </c>
      <c r="BB1459" s="176" t="e">
        <f>#REF!/1000</f>
        <v>#REF!</v>
      </c>
      <c r="BC1459" s="176" t="e">
        <f>#REF!/1000</f>
        <v>#REF!</v>
      </c>
      <c r="BD1459" s="176" t="e">
        <f>#REF!/1000</f>
        <v>#REF!</v>
      </c>
      <c r="BE1459" s="177" t="e">
        <f>#REF!/1000</f>
        <v>#REF!</v>
      </c>
      <c r="BF1459" s="177" t="e">
        <f>#REF!/1000</f>
        <v>#REF!</v>
      </c>
      <c r="BG1459" s="178" t="e">
        <f t="shared" si="1638"/>
        <v>#REF!</v>
      </c>
    </row>
    <row r="1460" ht="16" customHeight="1" spans="1:59">
      <c r="A1460" s="22">
        <v>1454</v>
      </c>
      <c r="B1460" s="39" t="s">
        <v>7433</v>
      </c>
      <c r="C1460" s="68" t="s">
        <v>7434</v>
      </c>
      <c r="D1460" s="22">
        <v>155</v>
      </c>
      <c r="E1460" s="22">
        <v>1</v>
      </c>
      <c r="F1460" s="144">
        <v>2403316149</v>
      </c>
      <c r="G1460" s="144" t="s">
        <v>3704</v>
      </c>
      <c r="H1460" s="144" t="s">
        <v>3704</v>
      </c>
      <c r="I1460" s="144" t="s">
        <v>5352</v>
      </c>
      <c r="J1460" s="144" t="s">
        <v>5314</v>
      </c>
      <c r="K1460" s="144">
        <f t="shared" si="1628"/>
        <v>0.5</v>
      </c>
      <c r="L1460" s="157">
        <v>0.5</v>
      </c>
      <c r="M1460" s="171"/>
      <c r="N1460" s="171">
        <v>1</v>
      </c>
      <c r="O1460" s="171"/>
      <c r="P1460" s="171"/>
      <c r="Q1460" s="171"/>
      <c r="R1460" s="171"/>
      <c r="S1460" s="171"/>
      <c r="T1460" s="171"/>
      <c r="U1460" s="171"/>
      <c r="V1460" s="171"/>
      <c r="W1460" s="22">
        <v>1</v>
      </c>
      <c r="X1460" s="29">
        <v>369.74</v>
      </c>
      <c r="Y1460" s="29">
        <v>369.74</v>
      </c>
      <c r="Z1460" s="36">
        <v>107.99</v>
      </c>
      <c r="AA1460" s="36">
        <f t="shared" si="1629"/>
        <v>1</v>
      </c>
      <c r="AB1460" s="29"/>
      <c r="AC1460" s="29" t="e">
        <f t="shared" si="1630"/>
        <v>#REF!</v>
      </c>
      <c r="AD1460" s="29" t="e">
        <f t="shared" si="1631"/>
        <v>#REF!</v>
      </c>
      <c r="AE1460" s="172" t="e">
        <f t="shared" si="1632"/>
        <v>#REF!</v>
      </c>
      <c r="AF1460" s="28"/>
      <c r="AG1460" s="24">
        <v>0.5</v>
      </c>
      <c r="AH1460" s="173">
        <f t="shared" si="1633"/>
        <v>1</v>
      </c>
      <c r="AI1460" s="173"/>
      <c r="AJ1460" s="173">
        <f t="shared" si="1634"/>
        <v>-0.5</v>
      </c>
      <c r="AK1460" s="134">
        <f t="shared" si="1635"/>
        <v>0.5</v>
      </c>
      <c r="AL1460" s="174">
        <f t="shared" ref="AL1460:AU1460" si="1683">M1460</f>
        <v>0</v>
      </c>
      <c r="AM1460" s="174">
        <f t="shared" si="1683"/>
        <v>1</v>
      </c>
      <c r="AN1460" s="174">
        <f t="shared" si="1683"/>
        <v>0</v>
      </c>
      <c r="AO1460" s="174">
        <f t="shared" si="1683"/>
        <v>0</v>
      </c>
      <c r="AP1460" s="174">
        <f t="shared" si="1683"/>
        <v>0</v>
      </c>
      <c r="AQ1460" s="174">
        <f t="shared" si="1683"/>
        <v>0</v>
      </c>
      <c r="AR1460" s="174">
        <f t="shared" si="1683"/>
        <v>0</v>
      </c>
      <c r="AS1460" s="174">
        <f t="shared" si="1683"/>
        <v>0</v>
      </c>
      <c r="AT1460" s="174">
        <f t="shared" si="1683"/>
        <v>0</v>
      </c>
      <c r="AU1460" s="174">
        <f t="shared" si="1683"/>
        <v>0</v>
      </c>
      <c r="AV1460" s="175">
        <f t="shared" si="1637"/>
        <v>1</v>
      </c>
      <c r="AW1460" s="176" t="e">
        <f>#REF!/1000</f>
        <v>#REF!</v>
      </c>
      <c r="AX1460" s="176" t="e">
        <f>#REF!/1000</f>
        <v>#REF!</v>
      </c>
      <c r="AY1460" s="176" t="e">
        <f>#REF!/1000</f>
        <v>#REF!</v>
      </c>
      <c r="AZ1460" s="176" t="e">
        <f>#REF!/1000</f>
        <v>#REF!</v>
      </c>
      <c r="BA1460" s="176" t="e">
        <f>#REF!/1000</f>
        <v>#REF!</v>
      </c>
      <c r="BB1460" s="176" t="e">
        <f>#REF!/1000</f>
        <v>#REF!</v>
      </c>
      <c r="BC1460" s="176" t="e">
        <f>#REF!/1000</f>
        <v>#REF!</v>
      </c>
      <c r="BD1460" s="176" t="e">
        <f>#REF!/1000</f>
        <v>#REF!</v>
      </c>
      <c r="BE1460" s="177" t="e">
        <f>#REF!/1000</f>
        <v>#REF!</v>
      </c>
      <c r="BF1460" s="177" t="e">
        <f>#REF!/1000</f>
        <v>#REF!</v>
      </c>
      <c r="BG1460" s="178" t="e">
        <f t="shared" si="1638"/>
        <v>#REF!</v>
      </c>
    </row>
    <row r="1461" ht="16" customHeight="1" spans="1:59">
      <c r="A1461" s="22">
        <v>1455</v>
      </c>
      <c r="B1461" s="39" t="s">
        <v>7435</v>
      </c>
      <c r="C1461" s="68" t="s">
        <v>7436</v>
      </c>
      <c r="D1461" s="22">
        <v>210</v>
      </c>
      <c r="E1461" s="22">
        <v>1</v>
      </c>
      <c r="F1461" s="144">
        <v>82631</v>
      </c>
      <c r="G1461" s="144" t="s">
        <v>3704</v>
      </c>
      <c r="H1461" s="144" t="s">
        <v>3704</v>
      </c>
      <c r="I1461" s="144" t="s">
        <v>5321</v>
      </c>
      <c r="J1461" s="144" t="s">
        <v>5314</v>
      </c>
      <c r="K1461" s="144">
        <f t="shared" si="1628"/>
        <v>2</v>
      </c>
      <c r="L1461" s="157">
        <v>2</v>
      </c>
      <c r="M1461" s="171"/>
      <c r="N1461" s="171">
        <v>0.15</v>
      </c>
      <c r="O1461" s="171">
        <v>0.5</v>
      </c>
      <c r="P1461" s="171">
        <v>0.02</v>
      </c>
      <c r="Q1461" s="171"/>
      <c r="R1461" s="171">
        <v>0.01</v>
      </c>
      <c r="S1461" s="171">
        <v>0.25</v>
      </c>
      <c r="T1461" s="171">
        <v>0.07</v>
      </c>
      <c r="U1461" s="171"/>
      <c r="V1461" s="171"/>
      <c r="W1461" s="22">
        <v>1</v>
      </c>
      <c r="X1461" s="29">
        <v>1237.15</v>
      </c>
      <c r="Y1461" s="29">
        <v>1237.15</v>
      </c>
      <c r="Z1461" s="36">
        <v>380.09</v>
      </c>
      <c r="AA1461" s="36">
        <f t="shared" si="1629"/>
        <v>1</v>
      </c>
      <c r="AB1461" s="29"/>
      <c r="AC1461" s="29" t="e">
        <f t="shared" si="1630"/>
        <v>#REF!</v>
      </c>
      <c r="AD1461" s="29" t="e">
        <f t="shared" si="1631"/>
        <v>#REF!</v>
      </c>
      <c r="AE1461" s="172" t="e">
        <f t="shared" si="1632"/>
        <v>#REF!</v>
      </c>
      <c r="AF1461" s="28"/>
      <c r="AG1461" s="24">
        <v>2</v>
      </c>
      <c r="AH1461" s="173">
        <f t="shared" si="1633"/>
        <v>1</v>
      </c>
      <c r="AI1461" s="173"/>
      <c r="AJ1461" s="173">
        <f t="shared" si="1634"/>
        <v>1</v>
      </c>
      <c r="AK1461" s="134">
        <f t="shared" si="1635"/>
        <v>2</v>
      </c>
      <c r="AL1461" s="174">
        <f t="shared" ref="AL1461:AU1461" si="1684">M1461</f>
        <v>0</v>
      </c>
      <c r="AM1461" s="174">
        <f t="shared" si="1684"/>
        <v>0.15</v>
      </c>
      <c r="AN1461" s="174">
        <f t="shared" si="1684"/>
        <v>0.5</v>
      </c>
      <c r="AO1461" s="174">
        <f t="shared" si="1684"/>
        <v>0.02</v>
      </c>
      <c r="AP1461" s="174">
        <f t="shared" si="1684"/>
        <v>0</v>
      </c>
      <c r="AQ1461" s="174">
        <f t="shared" si="1684"/>
        <v>0.01</v>
      </c>
      <c r="AR1461" s="174">
        <f t="shared" si="1684"/>
        <v>0.25</v>
      </c>
      <c r="AS1461" s="174">
        <f t="shared" si="1684"/>
        <v>0.07</v>
      </c>
      <c r="AT1461" s="174">
        <f t="shared" si="1684"/>
        <v>0</v>
      </c>
      <c r="AU1461" s="174">
        <f t="shared" si="1684"/>
        <v>0</v>
      </c>
      <c r="AV1461" s="175">
        <f t="shared" si="1637"/>
        <v>1</v>
      </c>
      <c r="AW1461" s="176" t="e">
        <f>#REF!/1000</f>
        <v>#REF!</v>
      </c>
      <c r="AX1461" s="176" t="e">
        <f>#REF!/1000</f>
        <v>#REF!</v>
      </c>
      <c r="AY1461" s="176" t="e">
        <f>#REF!/1000</f>
        <v>#REF!</v>
      </c>
      <c r="AZ1461" s="176" t="e">
        <f>#REF!/1000</f>
        <v>#REF!</v>
      </c>
      <c r="BA1461" s="176" t="e">
        <f>#REF!/1000</f>
        <v>#REF!</v>
      </c>
      <c r="BB1461" s="176" t="e">
        <f>#REF!/1000</f>
        <v>#REF!</v>
      </c>
      <c r="BC1461" s="176" t="e">
        <f>#REF!/1000</f>
        <v>#REF!</v>
      </c>
      <c r="BD1461" s="176" t="e">
        <f>#REF!/1000</f>
        <v>#REF!</v>
      </c>
      <c r="BE1461" s="177" t="e">
        <f>#REF!/1000</f>
        <v>#REF!</v>
      </c>
      <c r="BF1461" s="177" t="e">
        <f>#REF!/1000</f>
        <v>#REF!</v>
      </c>
      <c r="BG1461" s="178" t="e">
        <f t="shared" si="1638"/>
        <v>#REF!</v>
      </c>
    </row>
    <row r="1462" ht="16" customHeight="1" spans="1:59">
      <c r="A1462" s="22">
        <v>1456</v>
      </c>
      <c r="B1462" s="39" t="s">
        <v>7437</v>
      </c>
      <c r="C1462" s="68" t="s">
        <v>7438</v>
      </c>
      <c r="D1462" s="22">
        <v>172</v>
      </c>
      <c r="E1462" s="22">
        <v>1.7</v>
      </c>
      <c r="F1462" s="144">
        <v>82467</v>
      </c>
      <c r="G1462" s="144" t="s">
        <v>3704</v>
      </c>
      <c r="H1462" s="144" t="s">
        <v>3704</v>
      </c>
      <c r="I1462" s="144" t="s">
        <v>5321</v>
      </c>
      <c r="J1462" s="144" t="s">
        <v>5314</v>
      </c>
      <c r="K1462" s="144">
        <f t="shared" si="1628"/>
        <v>1.2</v>
      </c>
      <c r="L1462" s="157">
        <v>2.04</v>
      </c>
      <c r="M1462" s="171"/>
      <c r="N1462" s="171">
        <v>0.15</v>
      </c>
      <c r="O1462" s="171">
        <v>0.5</v>
      </c>
      <c r="P1462" s="171">
        <v>0.02</v>
      </c>
      <c r="Q1462" s="171"/>
      <c r="R1462" s="171">
        <v>0.01</v>
      </c>
      <c r="S1462" s="171">
        <v>0.25</v>
      </c>
      <c r="T1462" s="171">
        <v>0.07</v>
      </c>
      <c r="U1462" s="171"/>
      <c r="V1462" s="171"/>
      <c r="W1462" s="22">
        <v>1700</v>
      </c>
      <c r="X1462" s="29">
        <v>9845.48235294118</v>
      </c>
      <c r="Y1462" s="29">
        <v>16737.32</v>
      </c>
      <c r="Z1462" s="36">
        <v>6627.3</v>
      </c>
      <c r="AA1462" s="36">
        <f t="shared" si="1629"/>
        <v>1700</v>
      </c>
      <c r="AB1462" s="29"/>
      <c r="AC1462" s="29" t="e">
        <f t="shared" si="1630"/>
        <v>#REF!</v>
      </c>
      <c r="AD1462" s="29" t="e">
        <f t="shared" si="1631"/>
        <v>#REF!</v>
      </c>
      <c r="AE1462" s="172" t="e">
        <f t="shared" si="1632"/>
        <v>#REF!</v>
      </c>
      <c r="AF1462" s="28"/>
      <c r="AG1462" s="24">
        <v>2</v>
      </c>
      <c r="AH1462" s="173">
        <f t="shared" si="1633"/>
        <v>1</v>
      </c>
      <c r="AI1462" s="173"/>
      <c r="AJ1462" s="173">
        <f t="shared" si="1634"/>
        <v>1</v>
      </c>
      <c r="AK1462" s="134">
        <f t="shared" si="1635"/>
        <v>1.2</v>
      </c>
      <c r="AL1462" s="174">
        <f t="shared" ref="AL1462:AU1462" si="1685">M1462</f>
        <v>0</v>
      </c>
      <c r="AM1462" s="174">
        <f t="shared" si="1685"/>
        <v>0.15</v>
      </c>
      <c r="AN1462" s="174">
        <f t="shared" si="1685"/>
        <v>0.5</v>
      </c>
      <c r="AO1462" s="174">
        <f t="shared" si="1685"/>
        <v>0.02</v>
      </c>
      <c r="AP1462" s="174">
        <f t="shared" si="1685"/>
        <v>0</v>
      </c>
      <c r="AQ1462" s="174">
        <f t="shared" si="1685"/>
        <v>0.01</v>
      </c>
      <c r="AR1462" s="174">
        <f t="shared" si="1685"/>
        <v>0.25</v>
      </c>
      <c r="AS1462" s="174">
        <f t="shared" si="1685"/>
        <v>0.07</v>
      </c>
      <c r="AT1462" s="174">
        <f t="shared" si="1685"/>
        <v>0</v>
      </c>
      <c r="AU1462" s="174">
        <f t="shared" si="1685"/>
        <v>0</v>
      </c>
      <c r="AV1462" s="175">
        <f t="shared" si="1637"/>
        <v>1</v>
      </c>
      <c r="AW1462" s="176" t="e">
        <f>#REF!/1000</f>
        <v>#REF!</v>
      </c>
      <c r="AX1462" s="176" t="e">
        <f>#REF!/1000</f>
        <v>#REF!</v>
      </c>
      <c r="AY1462" s="176" t="e">
        <f>#REF!/1000</f>
        <v>#REF!</v>
      </c>
      <c r="AZ1462" s="176" t="e">
        <f>#REF!/1000</f>
        <v>#REF!</v>
      </c>
      <c r="BA1462" s="176" t="e">
        <f>#REF!/1000</f>
        <v>#REF!</v>
      </c>
      <c r="BB1462" s="176" t="e">
        <f>#REF!/1000</f>
        <v>#REF!</v>
      </c>
      <c r="BC1462" s="176" t="e">
        <f>#REF!/1000</f>
        <v>#REF!</v>
      </c>
      <c r="BD1462" s="176" t="e">
        <f>#REF!/1000</f>
        <v>#REF!</v>
      </c>
      <c r="BE1462" s="177" t="e">
        <f>#REF!/1000</f>
        <v>#REF!</v>
      </c>
      <c r="BF1462" s="177" t="e">
        <f>#REF!/1000</f>
        <v>#REF!</v>
      </c>
      <c r="BG1462" s="178" t="e">
        <f t="shared" si="1638"/>
        <v>#REF!</v>
      </c>
    </row>
    <row r="1463" ht="16" customHeight="1" spans="1:59">
      <c r="A1463" s="22">
        <v>1457</v>
      </c>
      <c r="B1463" s="39" t="s">
        <v>7439</v>
      </c>
      <c r="C1463" s="68" t="s">
        <v>7440</v>
      </c>
      <c r="D1463" s="22">
        <v>169</v>
      </c>
      <c r="E1463" s="22">
        <v>1</v>
      </c>
      <c r="F1463" s="144">
        <v>2605132597</v>
      </c>
      <c r="G1463" s="144" t="s">
        <v>3693</v>
      </c>
      <c r="H1463" s="144" t="s">
        <v>3693</v>
      </c>
      <c r="I1463" s="144" t="s">
        <v>5326</v>
      </c>
      <c r="J1463" s="144" t="s">
        <v>5327</v>
      </c>
      <c r="K1463" s="144">
        <f t="shared" si="1628"/>
        <v>8.85</v>
      </c>
      <c r="L1463" s="157">
        <v>8.85</v>
      </c>
      <c r="M1463" s="171"/>
      <c r="N1463" s="171">
        <v>0.150282485875706</v>
      </c>
      <c r="O1463" s="171">
        <v>0.499435028248588</v>
      </c>
      <c r="P1463" s="171">
        <v>0.0203389830508475</v>
      </c>
      <c r="Q1463" s="171"/>
      <c r="R1463" s="171">
        <v>0.0101694915254237</v>
      </c>
      <c r="S1463" s="171">
        <v>0.249717514124294</v>
      </c>
      <c r="T1463" s="171">
        <v>0.0700564971751412</v>
      </c>
      <c r="U1463" s="171"/>
      <c r="V1463" s="171"/>
      <c r="W1463" s="22">
        <v>1</v>
      </c>
      <c r="X1463" s="29">
        <v>760</v>
      </c>
      <c r="Y1463" s="29">
        <v>760</v>
      </c>
      <c r="Z1463" s="36">
        <v>321.62</v>
      </c>
      <c r="AA1463" s="36">
        <f t="shared" si="1629"/>
        <v>1</v>
      </c>
      <c r="AB1463" s="29"/>
      <c r="AC1463" s="29" t="e">
        <f t="shared" si="1630"/>
        <v>#REF!</v>
      </c>
      <c r="AD1463" s="29" t="e">
        <f t="shared" si="1631"/>
        <v>#REF!</v>
      </c>
      <c r="AE1463" s="172" t="e">
        <f t="shared" si="1632"/>
        <v>#REF!</v>
      </c>
      <c r="AF1463" s="28"/>
      <c r="AG1463" s="24">
        <v>8.85</v>
      </c>
      <c r="AH1463" s="173">
        <f t="shared" si="1633"/>
        <v>1</v>
      </c>
      <c r="AI1463" s="173">
        <v>8.85</v>
      </c>
      <c r="AJ1463" s="173">
        <f t="shared" si="1634"/>
        <v>7.85</v>
      </c>
      <c r="AK1463" s="134">
        <f t="shared" si="1635"/>
        <v>8.85</v>
      </c>
      <c r="AL1463" s="174">
        <f t="shared" ref="AL1463:AU1463" si="1686">M1463</f>
        <v>0</v>
      </c>
      <c r="AM1463" s="174">
        <f t="shared" si="1686"/>
        <v>0.150282485875706</v>
      </c>
      <c r="AN1463" s="174">
        <f t="shared" si="1686"/>
        <v>0.499435028248588</v>
      </c>
      <c r="AO1463" s="174">
        <f t="shared" si="1686"/>
        <v>0.0203389830508475</v>
      </c>
      <c r="AP1463" s="174">
        <f t="shared" si="1686"/>
        <v>0</v>
      </c>
      <c r="AQ1463" s="174">
        <f t="shared" si="1686"/>
        <v>0.0101694915254237</v>
      </c>
      <c r="AR1463" s="174">
        <f t="shared" si="1686"/>
        <v>0.249717514124294</v>
      </c>
      <c r="AS1463" s="174">
        <f t="shared" si="1686"/>
        <v>0.0700564971751412</v>
      </c>
      <c r="AT1463" s="174">
        <f t="shared" si="1686"/>
        <v>0</v>
      </c>
      <c r="AU1463" s="174">
        <f t="shared" si="1686"/>
        <v>0</v>
      </c>
      <c r="AV1463" s="175">
        <f t="shared" si="1637"/>
        <v>1</v>
      </c>
      <c r="AW1463" s="176" t="e">
        <f>#REF!/1000</f>
        <v>#REF!</v>
      </c>
      <c r="AX1463" s="176" t="e">
        <f>#REF!/1000</f>
        <v>#REF!</v>
      </c>
      <c r="AY1463" s="176" t="e">
        <f>#REF!/1000</f>
        <v>#REF!</v>
      </c>
      <c r="AZ1463" s="176" t="e">
        <f>#REF!/1000</f>
        <v>#REF!</v>
      </c>
      <c r="BA1463" s="176" t="e">
        <f>#REF!/1000</f>
        <v>#REF!</v>
      </c>
      <c r="BB1463" s="176" t="e">
        <f>#REF!/1000</f>
        <v>#REF!</v>
      </c>
      <c r="BC1463" s="176" t="e">
        <f>#REF!/1000</f>
        <v>#REF!</v>
      </c>
      <c r="BD1463" s="176" t="e">
        <f>#REF!/1000</f>
        <v>#REF!</v>
      </c>
      <c r="BE1463" s="177" t="e">
        <f>#REF!/1000</f>
        <v>#REF!</v>
      </c>
      <c r="BF1463" s="177" t="e">
        <f>#REF!/1000</f>
        <v>#REF!</v>
      </c>
      <c r="BG1463" s="178" t="e">
        <f t="shared" si="1638"/>
        <v>#REF!</v>
      </c>
    </row>
    <row r="1464" ht="16" customHeight="1" spans="1:59">
      <c r="A1464" s="22">
        <v>1458</v>
      </c>
      <c r="B1464" s="39" t="s">
        <v>7441</v>
      </c>
      <c r="C1464" s="68" t="s">
        <v>7442</v>
      </c>
      <c r="D1464" s="22">
        <v>223</v>
      </c>
      <c r="E1464" s="22">
        <v>1</v>
      </c>
      <c r="F1464" s="144">
        <v>82530</v>
      </c>
      <c r="G1464" s="144" t="s">
        <v>3704</v>
      </c>
      <c r="H1464" s="144" t="s">
        <v>3704</v>
      </c>
      <c r="I1464" s="144" t="s">
        <v>5321</v>
      </c>
      <c r="J1464" s="144" t="s">
        <v>5314</v>
      </c>
      <c r="K1464" s="144">
        <f t="shared" si="1628"/>
        <v>2</v>
      </c>
      <c r="L1464" s="157">
        <v>2</v>
      </c>
      <c r="M1464" s="171"/>
      <c r="N1464" s="171">
        <v>0.15</v>
      </c>
      <c r="O1464" s="171">
        <v>0.5</v>
      </c>
      <c r="P1464" s="171">
        <v>0.02</v>
      </c>
      <c r="Q1464" s="171"/>
      <c r="R1464" s="171">
        <v>0.01</v>
      </c>
      <c r="S1464" s="171">
        <v>0.25</v>
      </c>
      <c r="T1464" s="171">
        <v>0.07</v>
      </c>
      <c r="U1464" s="171"/>
      <c r="V1464" s="171"/>
      <c r="W1464" s="22">
        <v>1</v>
      </c>
      <c r="X1464" s="29">
        <v>1709.4</v>
      </c>
      <c r="Y1464" s="29">
        <v>1709.4</v>
      </c>
      <c r="Z1464" s="36">
        <v>516.54</v>
      </c>
      <c r="AA1464" s="36">
        <f t="shared" si="1629"/>
        <v>1</v>
      </c>
      <c r="AB1464" s="29"/>
      <c r="AC1464" s="29" t="e">
        <f t="shared" si="1630"/>
        <v>#REF!</v>
      </c>
      <c r="AD1464" s="29" t="e">
        <f t="shared" si="1631"/>
        <v>#REF!</v>
      </c>
      <c r="AE1464" s="172" t="e">
        <f t="shared" si="1632"/>
        <v>#REF!</v>
      </c>
      <c r="AF1464" s="28"/>
      <c r="AG1464" s="24">
        <v>2</v>
      </c>
      <c r="AH1464" s="173">
        <f t="shared" si="1633"/>
        <v>1</v>
      </c>
      <c r="AI1464" s="173"/>
      <c r="AJ1464" s="173">
        <f t="shared" si="1634"/>
        <v>1</v>
      </c>
      <c r="AK1464" s="134">
        <f t="shared" si="1635"/>
        <v>2</v>
      </c>
      <c r="AL1464" s="174">
        <f t="shared" ref="AL1464:AU1464" si="1687">M1464</f>
        <v>0</v>
      </c>
      <c r="AM1464" s="174">
        <f t="shared" si="1687"/>
        <v>0.15</v>
      </c>
      <c r="AN1464" s="174">
        <f t="shared" si="1687"/>
        <v>0.5</v>
      </c>
      <c r="AO1464" s="174">
        <f t="shared" si="1687"/>
        <v>0.02</v>
      </c>
      <c r="AP1464" s="174">
        <f t="shared" si="1687"/>
        <v>0</v>
      </c>
      <c r="AQ1464" s="174">
        <f t="shared" si="1687"/>
        <v>0.01</v>
      </c>
      <c r="AR1464" s="174">
        <f t="shared" si="1687"/>
        <v>0.25</v>
      </c>
      <c r="AS1464" s="174">
        <f t="shared" si="1687"/>
        <v>0.07</v>
      </c>
      <c r="AT1464" s="174">
        <f t="shared" si="1687"/>
        <v>0</v>
      </c>
      <c r="AU1464" s="174">
        <f t="shared" si="1687"/>
        <v>0</v>
      </c>
      <c r="AV1464" s="175">
        <f t="shared" si="1637"/>
        <v>1</v>
      </c>
      <c r="AW1464" s="176" t="e">
        <f>#REF!/1000</f>
        <v>#REF!</v>
      </c>
      <c r="AX1464" s="176" t="e">
        <f>#REF!/1000</f>
        <v>#REF!</v>
      </c>
      <c r="AY1464" s="176" t="e">
        <f>#REF!/1000</f>
        <v>#REF!</v>
      </c>
      <c r="AZ1464" s="176" t="e">
        <f>#REF!/1000</f>
        <v>#REF!</v>
      </c>
      <c r="BA1464" s="176" t="e">
        <f>#REF!/1000</f>
        <v>#REF!</v>
      </c>
      <c r="BB1464" s="176" t="e">
        <f>#REF!/1000</f>
        <v>#REF!</v>
      </c>
      <c r="BC1464" s="176" t="e">
        <f>#REF!/1000</f>
        <v>#REF!</v>
      </c>
      <c r="BD1464" s="176" t="e">
        <f>#REF!/1000</f>
        <v>#REF!</v>
      </c>
      <c r="BE1464" s="177" t="e">
        <f>#REF!/1000</f>
        <v>#REF!</v>
      </c>
      <c r="BF1464" s="177" t="e">
        <f>#REF!/1000</f>
        <v>#REF!</v>
      </c>
      <c r="BG1464" s="178" t="e">
        <f t="shared" si="1638"/>
        <v>#REF!</v>
      </c>
    </row>
    <row r="1465" ht="16" customHeight="1" spans="1:59">
      <c r="A1465" s="179">
        <v>1459</v>
      </c>
      <c r="B1465" s="180" t="s">
        <v>7443</v>
      </c>
      <c r="C1465" s="181" t="s">
        <v>7444</v>
      </c>
      <c r="D1465" s="179">
        <v>130</v>
      </c>
      <c r="E1465" s="179">
        <v>6</v>
      </c>
      <c r="F1465" s="182">
        <v>82555</v>
      </c>
      <c r="G1465" s="182" t="s">
        <v>3704</v>
      </c>
      <c r="H1465" s="182" t="s">
        <v>3704</v>
      </c>
      <c r="I1465" s="182" t="s">
        <v>5321</v>
      </c>
      <c r="J1465" s="182" t="s">
        <v>5314</v>
      </c>
      <c r="K1465" s="182">
        <f t="shared" si="1628"/>
        <v>30</v>
      </c>
      <c r="L1465" s="183">
        <v>180</v>
      </c>
      <c r="M1465" s="184"/>
      <c r="N1465" s="184"/>
      <c r="O1465" s="184"/>
      <c r="P1465" s="184">
        <v>1</v>
      </c>
      <c r="Q1465" s="184"/>
      <c r="R1465" s="184"/>
      <c r="S1465" s="184"/>
      <c r="T1465" s="184"/>
      <c r="U1465" s="184"/>
      <c r="V1465" s="184"/>
      <c r="W1465" s="179">
        <v>6</v>
      </c>
      <c r="X1465" s="185">
        <v>3336.53</v>
      </c>
      <c r="Y1465" s="185">
        <v>20019.18</v>
      </c>
      <c r="Z1465" s="186">
        <v>5847.6</v>
      </c>
      <c r="AA1465" s="186">
        <f t="shared" si="1629"/>
        <v>6</v>
      </c>
      <c r="AB1465" s="29"/>
      <c r="AC1465" s="185" t="e">
        <f t="shared" si="1630"/>
        <v>#REF!</v>
      </c>
      <c r="AD1465" s="185" t="e">
        <f t="shared" si="1631"/>
        <v>#REF!</v>
      </c>
      <c r="AE1465" s="187" t="e">
        <f t="shared" si="1632"/>
        <v>#REF!</v>
      </c>
      <c r="AF1465" s="188" t="s">
        <v>114</v>
      </c>
      <c r="AG1465" s="189">
        <v>180</v>
      </c>
      <c r="AH1465" s="190">
        <f t="shared" si="1633"/>
        <v>1</v>
      </c>
      <c r="AI1465" s="190">
        <v>180</v>
      </c>
      <c r="AJ1465" s="190">
        <f t="shared" si="1634"/>
        <v>179</v>
      </c>
      <c r="AK1465" s="191">
        <f t="shared" si="1635"/>
        <v>30</v>
      </c>
      <c r="AL1465" s="196">
        <f t="shared" ref="AL1465:AU1465" si="1688">M1465</f>
        <v>0</v>
      </c>
      <c r="AM1465" s="196">
        <f t="shared" si="1688"/>
        <v>0</v>
      </c>
      <c r="AN1465" s="196">
        <f t="shared" si="1688"/>
        <v>0</v>
      </c>
      <c r="AO1465" s="196">
        <f t="shared" si="1688"/>
        <v>1</v>
      </c>
      <c r="AP1465" s="196">
        <f t="shared" si="1688"/>
        <v>0</v>
      </c>
      <c r="AQ1465" s="196">
        <f t="shared" si="1688"/>
        <v>0</v>
      </c>
      <c r="AR1465" s="196">
        <f t="shared" si="1688"/>
        <v>0</v>
      </c>
      <c r="AS1465" s="196">
        <f t="shared" si="1688"/>
        <v>0</v>
      </c>
      <c r="AT1465" s="196">
        <f t="shared" si="1688"/>
        <v>0</v>
      </c>
      <c r="AU1465" s="196">
        <f t="shared" si="1688"/>
        <v>0</v>
      </c>
      <c r="AV1465" s="192">
        <f t="shared" si="1637"/>
        <v>1</v>
      </c>
      <c r="AW1465" s="193" t="e">
        <f>#REF!/1000</f>
        <v>#REF!</v>
      </c>
      <c r="AX1465" s="193" t="e">
        <f>#REF!/1000</f>
        <v>#REF!</v>
      </c>
      <c r="AY1465" s="193" t="e">
        <f>#REF!/1000</f>
        <v>#REF!</v>
      </c>
      <c r="AZ1465" s="193" t="e">
        <f>#REF!/1000</f>
        <v>#REF!</v>
      </c>
      <c r="BA1465" s="193" t="e">
        <f>#REF!/1000</f>
        <v>#REF!</v>
      </c>
      <c r="BB1465" s="193" t="e">
        <f>#REF!/1000</f>
        <v>#REF!</v>
      </c>
      <c r="BC1465" s="193" t="e">
        <f>#REF!/1000</f>
        <v>#REF!</v>
      </c>
      <c r="BD1465" s="193" t="e">
        <f>#REF!/1000</f>
        <v>#REF!</v>
      </c>
      <c r="BE1465" s="194" t="e">
        <f>#REF!/1000</f>
        <v>#REF!</v>
      </c>
      <c r="BF1465" s="194" t="e">
        <f>#REF!/1000</f>
        <v>#REF!</v>
      </c>
      <c r="BG1465" s="195" t="e">
        <f t="shared" si="1638"/>
        <v>#REF!</v>
      </c>
    </row>
    <row r="1466" ht="16" customHeight="1" spans="1:59">
      <c r="A1466" s="179">
        <v>1460</v>
      </c>
      <c r="B1466" s="180" t="s">
        <v>7443</v>
      </c>
      <c r="C1466" s="181" t="s">
        <v>7445</v>
      </c>
      <c r="D1466" s="179">
        <v>133</v>
      </c>
      <c r="E1466" s="179">
        <v>4</v>
      </c>
      <c r="F1466" s="182">
        <v>2403315948</v>
      </c>
      <c r="G1466" s="182" t="s">
        <v>3704</v>
      </c>
      <c r="H1466" s="182" t="s">
        <v>3704</v>
      </c>
      <c r="I1466" s="182" t="s">
        <v>5352</v>
      </c>
      <c r="J1466" s="182" t="s">
        <v>5314</v>
      </c>
      <c r="K1466" s="182">
        <f t="shared" si="1628"/>
        <v>30</v>
      </c>
      <c r="L1466" s="183">
        <v>120</v>
      </c>
      <c r="M1466" s="184"/>
      <c r="N1466" s="184"/>
      <c r="O1466" s="184"/>
      <c r="P1466" s="184">
        <v>1</v>
      </c>
      <c r="Q1466" s="184"/>
      <c r="R1466" s="184"/>
      <c r="S1466" s="184"/>
      <c r="T1466" s="184"/>
      <c r="U1466" s="184"/>
      <c r="V1466" s="184"/>
      <c r="W1466" s="179">
        <v>4</v>
      </c>
      <c r="X1466" s="185">
        <v>3336.53</v>
      </c>
      <c r="Y1466" s="185">
        <v>13346.12</v>
      </c>
      <c r="Z1466" s="186">
        <v>3926.84</v>
      </c>
      <c r="AA1466" s="186">
        <f t="shared" si="1629"/>
        <v>4</v>
      </c>
      <c r="AB1466" s="29"/>
      <c r="AC1466" s="185" t="e">
        <f t="shared" si="1630"/>
        <v>#REF!</v>
      </c>
      <c r="AD1466" s="185" t="e">
        <f t="shared" si="1631"/>
        <v>#REF!</v>
      </c>
      <c r="AE1466" s="187" t="e">
        <f t="shared" si="1632"/>
        <v>#REF!</v>
      </c>
      <c r="AF1466" s="188" t="s">
        <v>114</v>
      </c>
      <c r="AG1466" s="189">
        <v>120</v>
      </c>
      <c r="AH1466" s="190">
        <f t="shared" si="1633"/>
        <v>1</v>
      </c>
      <c r="AI1466" s="190">
        <v>120</v>
      </c>
      <c r="AJ1466" s="190">
        <f t="shared" si="1634"/>
        <v>119</v>
      </c>
      <c r="AK1466" s="191">
        <f t="shared" si="1635"/>
        <v>30</v>
      </c>
      <c r="AL1466" s="196">
        <f t="shared" ref="AL1466:AU1466" si="1689">M1466</f>
        <v>0</v>
      </c>
      <c r="AM1466" s="196">
        <f t="shared" si="1689"/>
        <v>0</v>
      </c>
      <c r="AN1466" s="196">
        <f t="shared" si="1689"/>
        <v>0</v>
      </c>
      <c r="AO1466" s="196">
        <f t="shared" si="1689"/>
        <v>1</v>
      </c>
      <c r="AP1466" s="196">
        <f t="shared" si="1689"/>
        <v>0</v>
      </c>
      <c r="AQ1466" s="196">
        <f t="shared" si="1689"/>
        <v>0</v>
      </c>
      <c r="AR1466" s="196">
        <f t="shared" si="1689"/>
        <v>0</v>
      </c>
      <c r="AS1466" s="196">
        <f t="shared" si="1689"/>
        <v>0</v>
      </c>
      <c r="AT1466" s="196">
        <f t="shared" si="1689"/>
        <v>0</v>
      </c>
      <c r="AU1466" s="196">
        <f t="shared" si="1689"/>
        <v>0</v>
      </c>
      <c r="AV1466" s="192">
        <f t="shared" si="1637"/>
        <v>1</v>
      </c>
      <c r="AW1466" s="193" t="e">
        <f>#REF!/1000</f>
        <v>#REF!</v>
      </c>
      <c r="AX1466" s="193" t="e">
        <f>#REF!/1000</f>
        <v>#REF!</v>
      </c>
      <c r="AY1466" s="193" t="e">
        <f>#REF!/1000</f>
        <v>#REF!</v>
      </c>
      <c r="AZ1466" s="193" t="e">
        <f>#REF!/1000</f>
        <v>#REF!</v>
      </c>
      <c r="BA1466" s="193" t="e">
        <f>#REF!/1000</f>
        <v>#REF!</v>
      </c>
      <c r="BB1466" s="193" t="e">
        <f>#REF!/1000</f>
        <v>#REF!</v>
      </c>
      <c r="BC1466" s="193" t="e">
        <f>#REF!/1000</f>
        <v>#REF!</v>
      </c>
      <c r="BD1466" s="193" t="e">
        <f>#REF!/1000</f>
        <v>#REF!</v>
      </c>
      <c r="BE1466" s="194" t="e">
        <f>#REF!/1000</f>
        <v>#REF!</v>
      </c>
      <c r="BF1466" s="194" t="e">
        <f>#REF!/1000</f>
        <v>#REF!</v>
      </c>
      <c r="BG1466" s="195" t="e">
        <f t="shared" si="1638"/>
        <v>#REF!</v>
      </c>
    </row>
    <row r="1467" ht="16" customHeight="1" spans="1:59">
      <c r="A1467" s="22">
        <v>1461</v>
      </c>
      <c r="B1467" s="39" t="s">
        <v>7446</v>
      </c>
      <c r="C1467" s="68" t="s">
        <v>7447</v>
      </c>
      <c r="D1467" s="22">
        <v>169</v>
      </c>
      <c r="E1467" s="22">
        <v>2</v>
      </c>
      <c r="F1467" s="144">
        <v>2605130326</v>
      </c>
      <c r="G1467" s="144" t="s">
        <v>3693</v>
      </c>
      <c r="H1467" s="144" t="s">
        <v>3693</v>
      </c>
      <c r="I1467" s="144" t="s">
        <v>5321</v>
      </c>
      <c r="J1467" s="144" t="s">
        <v>5314</v>
      </c>
      <c r="K1467" s="144">
        <f t="shared" si="1628"/>
        <v>1.5</v>
      </c>
      <c r="L1467" s="157">
        <v>3</v>
      </c>
      <c r="M1467" s="171">
        <v>0.5</v>
      </c>
      <c r="N1467" s="171">
        <v>0.05</v>
      </c>
      <c r="O1467" s="171"/>
      <c r="P1467" s="171">
        <v>0.2</v>
      </c>
      <c r="Q1467" s="171"/>
      <c r="R1467" s="171"/>
      <c r="S1467" s="171">
        <v>0.1</v>
      </c>
      <c r="T1467" s="171">
        <v>0.15</v>
      </c>
      <c r="U1467" s="171"/>
      <c r="V1467" s="171"/>
      <c r="W1467" s="22">
        <v>2</v>
      </c>
      <c r="X1467" s="29">
        <v>1265</v>
      </c>
      <c r="Y1467" s="29">
        <v>2530</v>
      </c>
      <c r="Z1467" s="36">
        <v>604.25</v>
      </c>
      <c r="AA1467" s="36">
        <f t="shared" si="1629"/>
        <v>2</v>
      </c>
      <c r="AB1467" s="29"/>
      <c r="AC1467" s="29" t="e">
        <f t="shared" si="1630"/>
        <v>#REF!</v>
      </c>
      <c r="AD1467" s="29" t="e">
        <f t="shared" si="1631"/>
        <v>#REF!</v>
      </c>
      <c r="AE1467" s="172" t="e">
        <f t="shared" si="1632"/>
        <v>#REF!</v>
      </c>
      <c r="AF1467" s="28"/>
      <c r="AG1467" s="24">
        <v>0.2</v>
      </c>
      <c r="AH1467" s="173">
        <f t="shared" si="1633"/>
        <v>1</v>
      </c>
      <c r="AI1467" s="173">
        <v>0.2</v>
      </c>
      <c r="AJ1467" s="173">
        <f t="shared" si="1634"/>
        <v>-0.8</v>
      </c>
      <c r="AK1467" s="134">
        <f t="shared" si="1635"/>
        <v>1.5</v>
      </c>
      <c r="AL1467" s="174">
        <f t="shared" ref="AL1467:AU1467" si="1690">M1467</f>
        <v>0.5</v>
      </c>
      <c r="AM1467" s="174">
        <f t="shared" si="1690"/>
        <v>0.05</v>
      </c>
      <c r="AN1467" s="174">
        <f t="shared" si="1690"/>
        <v>0</v>
      </c>
      <c r="AO1467" s="174">
        <f t="shared" si="1690"/>
        <v>0.2</v>
      </c>
      <c r="AP1467" s="174">
        <f t="shared" si="1690"/>
        <v>0</v>
      </c>
      <c r="AQ1467" s="174">
        <f t="shared" si="1690"/>
        <v>0</v>
      </c>
      <c r="AR1467" s="174">
        <f t="shared" si="1690"/>
        <v>0.1</v>
      </c>
      <c r="AS1467" s="174">
        <f t="shared" si="1690"/>
        <v>0.15</v>
      </c>
      <c r="AT1467" s="174">
        <f t="shared" si="1690"/>
        <v>0</v>
      </c>
      <c r="AU1467" s="174">
        <f t="shared" si="1690"/>
        <v>0</v>
      </c>
      <c r="AV1467" s="175">
        <f t="shared" si="1637"/>
        <v>1</v>
      </c>
      <c r="AW1467" s="176" t="e">
        <f>#REF!/1000</f>
        <v>#REF!</v>
      </c>
      <c r="AX1467" s="176" t="e">
        <f>#REF!/1000</f>
        <v>#REF!</v>
      </c>
      <c r="AY1467" s="176" t="e">
        <f>#REF!/1000</f>
        <v>#REF!</v>
      </c>
      <c r="AZ1467" s="176" t="e">
        <f>#REF!/1000</f>
        <v>#REF!</v>
      </c>
      <c r="BA1467" s="176" t="e">
        <f>#REF!/1000</f>
        <v>#REF!</v>
      </c>
      <c r="BB1467" s="176" t="e">
        <f>#REF!/1000</f>
        <v>#REF!</v>
      </c>
      <c r="BC1467" s="176" t="e">
        <f>#REF!/1000</f>
        <v>#REF!</v>
      </c>
      <c r="BD1467" s="176" t="e">
        <f>#REF!/1000</f>
        <v>#REF!</v>
      </c>
      <c r="BE1467" s="177" t="e">
        <f>#REF!/1000</f>
        <v>#REF!</v>
      </c>
      <c r="BF1467" s="177" t="e">
        <f>#REF!/1000</f>
        <v>#REF!</v>
      </c>
      <c r="BG1467" s="178" t="e">
        <f t="shared" si="1638"/>
        <v>#REF!</v>
      </c>
    </row>
    <row r="1468" ht="16" customHeight="1" spans="1:59">
      <c r="A1468" s="22">
        <v>1462</v>
      </c>
      <c r="B1468" s="39" t="s">
        <v>7448</v>
      </c>
      <c r="C1468" s="68" t="s">
        <v>7449</v>
      </c>
      <c r="D1468" s="22">
        <v>171</v>
      </c>
      <c r="E1468" s="22">
        <v>3</v>
      </c>
      <c r="F1468" s="144">
        <v>82564</v>
      </c>
      <c r="G1468" s="144" t="s">
        <v>3704</v>
      </c>
      <c r="H1468" s="144" t="s">
        <v>3704</v>
      </c>
      <c r="I1468" s="144" t="s">
        <v>5321</v>
      </c>
      <c r="J1468" s="144" t="s">
        <v>5314</v>
      </c>
      <c r="K1468" s="144">
        <f t="shared" si="1628"/>
        <v>0.5</v>
      </c>
      <c r="L1468" s="157">
        <v>1.5</v>
      </c>
      <c r="M1468" s="171">
        <v>0.493333333333333</v>
      </c>
      <c r="N1468" s="171">
        <v>0.0533333333333333</v>
      </c>
      <c r="O1468" s="171"/>
      <c r="P1468" s="171">
        <v>0.22</v>
      </c>
      <c r="Q1468" s="171"/>
      <c r="R1468" s="171"/>
      <c r="S1468" s="171">
        <v>0.1</v>
      </c>
      <c r="T1468" s="171">
        <v>0.133333333333333</v>
      </c>
      <c r="U1468" s="171"/>
      <c r="V1468" s="171"/>
      <c r="W1468" s="22">
        <v>3</v>
      </c>
      <c r="X1468" s="29">
        <v>17995.2333333333</v>
      </c>
      <c r="Y1468" s="29">
        <v>53985.7</v>
      </c>
      <c r="Z1468" s="36">
        <v>14424.1</v>
      </c>
      <c r="AA1468" s="36">
        <f t="shared" si="1629"/>
        <v>3</v>
      </c>
      <c r="AB1468" s="29"/>
      <c r="AC1468" s="29" t="e">
        <f t="shared" si="1630"/>
        <v>#REF!</v>
      </c>
      <c r="AD1468" s="29" t="e">
        <f t="shared" si="1631"/>
        <v>#REF!</v>
      </c>
      <c r="AE1468" s="172" t="e">
        <f t="shared" si="1632"/>
        <v>#REF!</v>
      </c>
      <c r="AF1468" s="28"/>
      <c r="AG1468" s="24">
        <v>1.5</v>
      </c>
      <c r="AH1468" s="173">
        <f t="shared" si="1633"/>
        <v>0.999999999999999</v>
      </c>
      <c r="AI1468" s="173"/>
      <c r="AJ1468" s="173">
        <f t="shared" si="1634"/>
        <v>0.500000000000001</v>
      </c>
      <c r="AK1468" s="134">
        <f t="shared" si="1635"/>
        <v>0.5</v>
      </c>
      <c r="AL1468" s="174">
        <f t="shared" ref="AL1468:AU1468" si="1691">M1468</f>
        <v>0.493333333333333</v>
      </c>
      <c r="AM1468" s="174">
        <f t="shared" si="1691"/>
        <v>0.0533333333333333</v>
      </c>
      <c r="AN1468" s="174">
        <f t="shared" si="1691"/>
        <v>0</v>
      </c>
      <c r="AO1468" s="174">
        <f t="shared" si="1691"/>
        <v>0.22</v>
      </c>
      <c r="AP1468" s="174">
        <f t="shared" si="1691"/>
        <v>0</v>
      </c>
      <c r="AQ1468" s="174">
        <f t="shared" si="1691"/>
        <v>0</v>
      </c>
      <c r="AR1468" s="174">
        <f t="shared" si="1691"/>
        <v>0.1</v>
      </c>
      <c r="AS1468" s="174">
        <f t="shared" si="1691"/>
        <v>0.133333333333333</v>
      </c>
      <c r="AT1468" s="174">
        <f t="shared" si="1691"/>
        <v>0</v>
      </c>
      <c r="AU1468" s="174">
        <f t="shared" si="1691"/>
        <v>0</v>
      </c>
      <c r="AV1468" s="175">
        <f t="shared" si="1637"/>
        <v>0.999999999999999</v>
      </c>
      <c r="AW1468" s="176" t="e">
        <f>#REF!/1000</f>
        <v>#REF!</v>
      </c>
      <c r="AX1468" s="176" t="e">
        <f>#REF!/1000</f>
        <v>#REF!</v>
      </c>
      <c r="AY1468" s="176" t="e">
        <f>#REF!/1000</f>
        <v>#REF!</v>
      </c>
      <c r="AZ1468" s="176" t="e">
        <f>#REF!/1000</f>
        <v>#REF!</v>
      </c>
      <c r="BA1468" s="176" t="e">
        <f>#REF!/1000</f>
        <v>#REF!</v>
      </c>
      <c r="BB1468" s="176" t="e">
        <f>#REF!/1000</f>
        <v>#REF!</v>
      </c>
      <c r="BC1468" s="176" t="e">
        <f>#REF!/1000</f>
        <v>#REF!</v>
      </c>
      <c r="BD1468" s="176" t="e">
        <f>#REF!/1000</f>
        <v>#REF!</v>
      </c>
      <c r="BE1468" s="177" t="e">
        <f>#REF!/1000</f>
        <v>#REF!</v>
      </c>
      <c r="BF1468" s="177" t="e">
        <f>#REF!/1000</f>
        <v>#REF!</v>
      </c>
      <c r="BG1468" s="178" t="e">
        <f t="shared" si="1638"/>
        <v>#REF!</v>
      </c>
    </row>
    <row r="1469" ht="16" customHeight="1" spans="1:59">
      <c r="A1469" s="22">
        <v>1463</v>
      </c>
      <c r="B1469" s="39" t="s">
        <v>7450</v>
      </c>
      <c r="C1469" s="68" t="s">
        <v>7451</v>
      </c>
      <c r="D1469" s="22">
        <v>171</v>
      </c>
      <c r="E1469" s="22">
        <v>1</v>
      </c>
      <c r="F1469" s="144">
        <v>82554</v>
      </c>
      <c r="G1469" s="144" t="s">
        <v>3704</v>
      </c>
      <c r="H1469" s="144" t="s">
        <v>3704</v>
      </c>
      <c r="I1469" s="144" t="s">
        <v>5321</v>
      </c>
      <c r="J1469" s="144" t="s">
        <v>5314</v>
      </c>
      <c r="K1469" s="144">
        <f t="shared" si="1628"/>
        <v>1</v>
      </c>
      <c r="L1469" s="157">
        <v>1</v>
      </c>
      <c r="M1469" s="171">
        <v>0.6</v>
      </c>
      <c r="N1469" s="171">
        <v>0.03</v>
      </c>
      <c r="O1469" s="171"/>
      <c r="P1469" s="171">
        <v>0.18</v>
      </c>
      <c r="Q1469" s="171"/>
      <c r="R1469" s="171"/>
      <c r="S1469" s="171">
        <v>0.07</v>
      </c>
      <c r="T1469" s="171">
        <v>0.12</v>
      </c>
      <c r="U1469" s="171"/>
      <c r="V1469" s="171"/>
      <c r="W1469" s="22">
        <v>1</v>
      </c>
      <c r="X1469" s="29">
        <v>10667.32</v>
      </c>
      <c r="Y1469" s="29">
        <v>10667.32</v>
      </c>
      <c r="Z1469" s="36">
        <v>5067.93</v>
      </c>
      <c r="AA1469" s="36">
        <f t="shared" si="1629"/>
        <v>1</v>
      </c>
      <c r="AB1469" s="29"/>
      <c r="AC1469" s="29" t="e">
        <f t="shared" si="1630"/>
        <v>#REF!</v>
      </c>
      <c r="AD1469" s="29" t="e">
        <f t="shared" si="1631"/>
        <v>#REF!</v>
      </c>
      <c r="AE1469" s="172" t="e">
        <f t="shared" si="1632"/>
        <v>#REF!</v>
      </c>
      <c r="AF1469" s="28"/>
      <c r="AG1469" s="24">
        <v>1</v>
      </c>
      <c r="AH1469" s="173">
        <f t="shared" si="1633"/>
        <v>1</v>
      </c>
      <c r="AI1469" s="173"/>
      <c r="AJ1469" s="173">
        <f t="shared" si="1634"/>
        <v>0</v>
      </c>
      <c r="AK1469" s="134">
        <f t="shared" si="1635"/>
        <v>1</v>
      </c>
      <c r="AL1469" s="174">
        <f t="shared" ref="AL1469:AU1469" si="1692">M1469</f>
        <v>0.6</v>
      </c>
      <c r="AM1469" s="174">
        <f t="shared" si="1692"/>
        <v>0.03</v>
      </c>
      <c r="AN1469" s="174">
        <f t="shared" si="1692"/>
        <v>0</v>
      </c>
      <c r="AO1469" s="174">
        <f t="shared" si="1692"/>
        <v>0.18</v>
      </c>
      <c r="AP1469" s="174">
        <f t="shared" si="1692"/>
        <v>0</v>
      </c>
      <c r="AQ1469" s="174">
        <f t="shared" si="1692"/>
        <v>0</v>
      </c>
      <c r="AR1469" s="174">
        <f t="shared" si="1692"/>
        <v>0.07</v>
      </c>
      <c r="AS1469" s="174">
        <f t="shared" si="1692"/>
        <v>0.12</v>
      </c>
      <c r="AT1469" s="174">
        <f t="shared" si="1692"/>
        <v>0</v>
      </c>
      <c r="AU1469" s="174">
        <f t="shared" si="1692"/>
        <v>0</v>
      </c>
      <c r="AV1469" s="175">
        <f t="shared" si="1637"/>
        <v>1</v>
      </c>
      <c r="AW1469" s="176" t="e">
        <f>#REF!/1000</f>
        <v>#REF!</v>
      </c>
      <c r="AX1469" s="176" t="e">
        <f>#REF!/1000</f>
        <v>#REF!</v>
      </c>
      <c r="AY1469" s="176" t="e">
        <f>#REF!/1000</f>
        <v>#REF!</v>
      </c>
      <c r="AZ1469" s="176" t="e">
        <f>#REF!/1000</f>
        <v>#REF!</v>
      </c>
      <c r="BA1469" s="176" t="e">
        <f>#REF!/1000</f>
        <v>#REF!</v>
      </c>
      <c r="BB1469" s="176" t="e">
        <f>#REF!/1000</f>
        <v>#REF!</v>
      </c>
      <c r="BC1469" s="176" t="e">
        <f>#REF!/1000</f>
        <v>#REF!</v>
      </c>
      <c r="BD1469" s="176" t="e">
        <f>#REF!/1000</f>
        <v>#REF!</v>
      </c>
      <c r="BE1469" s="177" t="e">
        <f>#REF!/1000</f>
        <v>#REF!</v>
      </c>
      <c r="BF1469" s="177" t="e">
        <f>#REF!/1000</f>
        <v>#REF!</v>
      </c>
      <c r="BG1469" s="178" t="e">
        <f t="shared" si="1638"/>
        <v>#REF!</v>
      </c>
    </row>
    <row r="1470" ht="16" customHeight="1" spans="1:59">
      <c r="A1470" s="22">
        <v>1464</v>
      </c>
      <c r="B1470" s="39" t="s">
        <v>7452</v>
      </c>
      <c r="C1470" s="68" t="s">
        <v>7453</v>
      </c>
      <c r="D1470" s="22">
        <v>171</v>
      </c>
      <c r="E1470" s="22">
        <v>1</v>
      </c>
      <c r="F1470" s="144">
        <v>82553</v>
      </c>
      <c r="G1470" s="144" t="s">
        <v>3704</v>
      </c>
      <c r="H1470" s="144" t="s">
        <v>3704</v>
      </c>
      <c r="I1470" s="144" t="s">
        <v>5321</v>
      </c>
      <c r="J1470" s="144" t="s">
        <v>5314</v>
      </c>
      <c r="K1470" s="144">
        <f t="shared" si="1628"/>
        <v>1</v>
      </c>
      <c r="L1470" s="157">
        <v>1</v>
      </c>
      <c r="M1470" s="171">
        <v>0.6</v>
      </c>
      <c r="N1470" s="171">
        <v>0.03</v>
      </c>
      <c r="O1470" s="171"/>
      <c r="P1470" s="171">
        <v>0.18</v>
      </c>
      <c r="Q1470" s="171"/>
      <c r="R1470" s="171"/>
      <c r="S1470" s="171">
        <v>0.07</v>
      </c>
      <c r="T1470" s="171">
        <v>0.12</v>
      </c>
      <c r="U1470" s="171"/>
      <c r="V1470" s="171"/>
      <c r="W1470" s="22">
        <v>1</v>
      </c>
      <c r="X1470" s="29">
        <v>7427.33</v>
      </c>
      <c r="Y1470" s="29">
        <v>7427.33</v>
      </c>
      <c r="Z1470" s="36">
        <v>2631.42</v>
      </c>
      <c r="AA1470" s="36">
        <f t="shared" si="1629"/>
        <v>1</v>
      </c>
      <c r="AB1470" s="29"/>
      <c r="AC1470" s="29" t="e">
        <f t="shared" si="1630"/>
        <v>#REF!</v>
      </c>
      <c r="AD1470" s="29" t="e">
        <f t="shared" si="1631"/>
        <v>#REF!</v>
      </c>
      <c r="AE1470" s="172" t="e">
        <f t="shared" si="1632"/>
        <v>#REF!</v>
      </c>
      <c r="AF1470" s="28"/>
      <c r="AG1470" s="24">
        <v>1</v>
      </c>
      <c r="AH1470" s="173">
        <f t="shared" si="1633"/>
        <v>1</v>
      </c>
      <c r="AI1470" s="173"/>
      <c r="AJ1470" s="173">
        <f t="shared" si="1634"/>
        <v>0</v>
      </c>
      <c r="AK1470" s="134">
        <f t="shared" si="1635"/>
        <v>1</v>
      </c>
      <c r="AL1470" s="174">
        <f t="shared" ref="AL1470:AU1470" si="1693">M1470</f>
        <v>0.6</v>
      </c>
      <c r="AM1470" s="174">
        <f t="shared" si="1693"/>
        <v>0.03</v>
      </c>
      <c r="AN1470" s="174">
        <f t="shared" si="1693"/>
        <v>0</v>
      </c>
      <c r="AO1470" s="174">
        <f t="shared" si="1693"/>
        <v>0.18</v>
      </c>
      <c r="AP1470" s="174">
        <f t="shared" si="1693"/>
        <v>0</v>
      </c>
      <c r="AQ1470" s="174">
        <f t="shared" si="1693"/>
        <v>0</v>
      </c>
      <c r="AR1470" s="174">
        <f t="shared" si="1693"/>
        <v>0.07</v>
      </c>
      <c r="AS1470" s="174">
        <f t="shared" si="1693"/>
        <v>0.12</v>
      </c>
      <c r="AT1470" s="174">
        <f t="shared" si="1693"/>
        <v>0</v>
      </c>
      <c r="AU1470" s="174">
        <f t="shared" si="1693"/>
        <v>0</v>
      </c>
      <c r="AV1470" s="175">
        <f t="shared" si="1637"/>
        <v>1</v>
      </c>
      <c r="AW1470" s="176" t="e">
        <f>#REF!/1000</f>
        <v>#REF!</v>
      </c>
      <c r="AX1470" s="176" t="e">
        <f>#REF!/1000</f>
        <v>#REF!</v>
      </c>
      <c r="AY1470" s="176" t="e">
        <f>#REF!/1000</f>
        <v>#REF!</v>
      </c>
      <c r="AZ1470" s="176" t="e">
        <f>#REF!/1000</f>
        <v>#REF!</v>
      </c>
      <c r="BA1470" s="176" t="e">
        <f>#REF!/1000</f>
        <v>#REF!</v>
      </c>
      <c r="BB1470" s="176" t="e">
        <f>#REF!/1000</f>
        <v>#REF!</v>
      </c>
      <c r="BC1470" s="176" t="e">
        <f>#REF!/1000</f>
        <v>#REF!</v>
      </c>
      <c r="BD1470" s="176" t="e">
        <f>#REF!/1000</f>
        <v>#REF!</v>
      </c>
      <c r="BE1470" s="177" t="e">
        <f>#REF!/1000</f>
        <v>#REF!</v>
      </c>
      <c r="BF1470" s="177" t="e">
        <f>#REF!/1000</f>
        <v>#REF!</v>
      </c>
      <c r="BG1470" s="178" t="e">
        <f t="shared" si="1638"/>
        <v>#REF!</v>
      </c>
    </row>
    <row r="1471" ht="16" customHeight="1" spans="1:59">
      <c r="A1471" s="22">
        <v>1465</v>
      </c>
      <c r="B1471" s="39" t="s">
        <v>7454</v>
      </c>
      <c r="C1471" s="68" t="s">
        <v>7455</v>
      </c>
      <c r="D1471" s="22">
        <v>171</v>
      </c>
      <c r="E1471" s="22">
        <v>3</v>
      </c>
      <c r="F1471" s="144">
        <v>82563</v>
      </c>
      <c r="G1471" s="144" t="s">
        <v>3704</v>
      </c>
      <c r="H1471" s="144" t="s">
        <v>3704</v>
      </c>
      <c r="I1471" s="144" t="s">
        <v>5321</v>
      </c>
      <c r="J1471" s="144" t="s">
        <v>5314</v>
      </c>
      <c r="K1471" s="144">
        <f t="shared" si="1628"/>
        <v>0.5</v>
      </c>
      <c r="L1471" s="157">
        <v>1.5</v>
      </c>
      <c r="M1471" s="171">
        <v>0.493333333333333</v>
      </c>
      <c r="N1471" s="171">
        <v>0.0533333333333333</v>
      </c>
      <c r="O1471" s="171"/>
      <c r="P1471" s="171">
        <v>0.22</v>
      </c>
      <c r="Q1471" s="171"/>
      <c r="R1471" s="171"/>
      <c r="S1471" s="171">
        <v>0.1</v>
      </c>
      <c r="T1471" s="171">
        <v>0.133333333333333</v>
      </c>
      <c r="U1471" s="171"/>
      <c r="V1471" s="171"/>
      <c r="W1471" s="22">
        <v>3</v>
      </c>
      <c r="X1471" s="29">
        <v>4774.69</v>
      </c>
      <c r="Y1471" s="29">
        <v>14324.07</v>
      </c>
      <c r="Z1471" s="36">
        <v>4473.42</v>
      </c>
      <c r="AA1471" s="36">
        <f t="shared" si="1629"/>
        <v>3</v>
      </c>
      <c r="AB1471" s="29"/>
      <c r="AC1471" s="29" t="e">
        <f t="shared" si="1630"/>
        <v>#REF!</v>
      </c>
      <c r="AD1471" s="29" t="e">
        <f t="shared" si="1631"/>
        <v>#REF!</v>
      </c>
      <c r="AE1471" s="172" t="e">
        <f t="shared" si="1632"/>
        <v>#REF!</v>
      </c>
      <c r="AF1471" s="28"/>
      <c r="AG1471" s="24">
        <v>1.5</v>
      </c>
      <c r="AH1471" s="173">
        <f t="shared" si="1633"/>
        <v>0.999999999999999</v>
      </c>
      <c r="AI1471" s="173"/>
      <c r="AJ1471" s="173">
        <f t="shared" si="1634"/>
        <v>0.500000000000001</v>
      </c>
      <c r="AK1471" s="134">
        <f t="shared" si="1635"/>
        <v>0.5</v>
      </c>
      <c r="AL1471" s="174">
        <f t="shared" ref="AL1471:AU1471" si="1694">M1471</f>
        <v>0.493333333333333</v>
      </c>
      <c r="AM1471" s="174">
        <f t="shared" si="1694"/>
        <v>0.0533333333333333</v>
      </c>
      <c r="AN1471" s="174">
        <f t="shared" si="1694"/>
        <v>0</v>
      </c>
      <c r="AO1471" s="174">
        <f t="shared" si="1694"/>
        <v>0.22</v>
      </c>
      <c r="AP1471" s="174">
        <f t="shared" si="1694"/>
        <v>0</v>
      </c>
      <c r="AQ1471" s="174">
        <f t="shared" si="1694"/>
        <v>0</v>
      </c>
      <c r="AR1471" s="174">
        <f t="shared" si="1694"/>
        <v>0.1</v>
      </c>
      <c r="AS1471" s="174">
        <f t="shared" si="1694"/>
        <v>0.133333333333333</v>
      </c>
      <c r="AT1471" s="174">
        <f t="shared" si="1694"/>
        <v>0</v>
      </c>
      <c r="AU1471" s="174">
        <f t="shared" si="1694"/>
        <v>0</v>
      </c>
      <c r="AV1471" s="175">
        <f t="shared" si="1637"/>
        <v>0.999999999999999</v>
      </c>
      <c r="AW1471" s="176" t="e">
        <f>#REF!/1000</f>
        <v>#REF!</v>
      </c>
      <c r="AX1471" s="176" t="e">
        <f>#REF!/1000</f>
        <v>#REF!</v>
      </c>
      <c r="AY1471" s="176" t="e">
        <f>#REF!/1000</f>
        <v>#REF!</v>
      </c>
      <c r="AZ1471" s="176" t="e">
        <f>#REF!/1000</f>
        <v>#REF!</v>
      </c>
      <c r="BA1471" s="176" t="e">
        <f>#REF!/1000</f>
        <v>#REF!</v>
      </c>
      <c r="BB1471" s="176" t="e">
        <f>#REF!/1000</f>
        <v>#REF!</v>
      </c>
      <c r="BC1471" s="176" t="e">
        <f>#REF!/1000</f>
        <v>#REF!</v>
      </c>
      <c r="BD1471" s="176" t="e">
        <f>#REF!/1000</f>
        <v>#REF!</v>
      </c>
      <c r="BE1471" s="177" t="e">
        <f>#REF!/1000</f>
        <v>#REF!</v>
      </c>
      <c r="BF1471" s="177" t="e">
        <f>#REF!/1000</f>
        <v>#REF!</v>
      </c>
      <c r="BG1471" s="178" t="e">
        <f t="shared" si="1638"/>
        <v>#REF!</v>
      </c>
    </row>
    <row r="1472" ht="16" customHeight="1" spans="1:59">
      <c r="A1472" s="22">
        <v>1466</v>
      </c>
      <c r="B1472" s="39" t="s">
        <v>7456</v>
      </c>
      <c r="C1472" s="68" t="s">
        <v>7457</v>
      </c>
      <c r="D1472" s="22">
        <v>171</v>
      </c>
      <c r="E1472" s="22">
        <v>1</v>
      </c>
      <c r="F1472" s="144">
        <v>82559</v>
      </c>
      <c r="G1472" s="144" t="s">
        <v>3704</v>
      </c>
      <c r="H1472" s="144" t="s">
        <v>3704</v>
      </c>
      <c r="I1472" s="144" t="s">
        <v>5321</v>
      </c>
      <c r="J1472" s="144" t="s">
        <v>5314</v>
      </c>
      <c r="K1472" s="144">
        <f t="shared" si="1628"/>
        <v>1.5</v>
      </c>
      <c r="L1472" s="157">
        <v>1.5</v>
      </c>
      <c r="M1472" s="171">
        <v>0.493333333333333</v>
      </c>
      <c r="N1472" s="171">
        <v>0.0533333333333333</v>
      </c>
      <c r="O1472" s="171"/>
      <c r="P1472" s="171">
        <v>0.22</v>
      </c>
      <c r="Q1472" s="171"/>
      <c r="R1472" s="171"/>
      <c r="S1472" s="171">
        <v>0.1</v>
      </c>
      <c r="T1472" s="171">
        <v>0.133333333333333</v>
      </c>
      <c r="U1472" s="171"/>
      <c r="V1472" s="171"/>
      <c r="W1472" s="22">
        <v>1</v>
      </c>
      <c r="X1472" s="29">
        <v>2406.01</v>
      </c>
      <c r="Y1472" s="29">
        <v>2406.01</v>
      </c>
      <c r="Z1472" s="36">
        <v>701.71</v>
      </c>
      <c r="AA1472" s="36">
        <f t="shared" si="1629"/>
        <v>1</v>
      </c>
      <c r="AB1472" s="29"/>
      <c r="AC1472" s="29" t="e">
        <f t="shared" si="1630"/>
        <v>#REF!</v>
      </c>
      <c r="AD1472" s="29" t="e">
        <f t="shared" si="1631"/>
        <v>#REF!</v>
      </c>
      <c r="AE1472" s="172" t="e">
        <f t="shared" si="1632"/>
        <v>#REF!</v>
      </c>
      <c r="AF1472" s="28"/>
      <c r="AG1472" s="24">
        <v>1.5</v>
      </c>
      <c r="AH1472" s="173">
        <f t="shared" si="1633"/>
        <v>0.999999999999999</v>
      </c>
      <c r="AI1472" s="173"/>
      <c r="AJ1472" s="173">
        <f t="shared" si="1634"/>
        <v>0.500000000000001</v>
      </c>
      <c r="AK1472" s="134">
        <f t="shared" si="1635"/>
        <v>1.5</v>
      </c>
      <c r="AL1472" s="174">
        <f t="shared" ref="AL1472:AU1472" si="1695">M1472</f>
        <v>0.493333333333333</v>
      </c>
      <c r="AM1472" s="174">
        <f t="shared" si="1695"/>
        <v>0.0533333333333333</v>
      </c>
      <c r="AN1472" s="174">
        <f t="shared" si="1695"/>
        <v>0</v>
      </c>
      <c r="AO1472" s="174">
        <f t="shared" si="1695"/>
        <v>0.22</v>
      </c>
      <c r="AP1472" s="174">
        <f t="shared" si="1695"/>
        <v>0</v>
      </c>
      <c r="AQ1472" s="174">
        <f t="shared" si="1695"/>
        <v>0</v>
      </c>
      <c r="AR1472" s="174">
        <f t="shared" si="1695"/>
        <v>0.1</v>
      </c>
      <c r="AS1472" s="174">
        <f t="shared" si="1695"/>
        <v>0.133333333333333</v>
      </c>
      <c r="AT1472" s="174">
        <f t="shared" si="1695"/>
        <v>0</v>
      </c>
      <c r="AU1472" s="174">
        <f t="shared" si="1695"/>
        <v>0</v>
      </c>
      <c r="AV1472" s="175">
        <f t="shared" si="1637"/>
        <v>0.999999999999999</v>
      </c>
      <c r="AW1472" s="176" t="e">
        <f>#REF!/1000</f>
        <v>#REF!</v>
      </c>
      <c r="AX1472" s="176" t="e">
        <f>#REF!/1000</f>
        <v>#REF!</v>
      </c>
      <c r="AY1472" s="176" t="e">
        <f>#REF!/1000</f>
        <v>#REF!</v>
      </c>
      <c r="AZ1472" s="176" t="e">
        <f>#REF!/1000</f>
        <v>#REF!</v>
      </c>
      <c r="BA1472" s="176" t="e">
        <f>#REF!/1000</f>
        <v>#REF!</v>
      </c>
      <c r="BB1472" s="176" t="e">
        <f>#REF!/1000</f>
        <v>#REF!</v>
      </c>
      <c r="BC1472" s="176" t="e">
        <f>#REF!/1000</f>
        <v>#REF!</v>
      </c>
      <c r="BD1472" s="176" t="e">
        <f>#REF!/1000</f>
        <v>#REF!</v>
      </c>
      <c r="BE1472" s="177" t="e">
        <f>#REF!/1000</f>
        <v>#REF!</v>
      </c>
      <c r="BF1472" s="177" t="e">
        <f>#REF!/1000</f>
        <v>#REF!</v>
      </c>
      <c r="BG1472" s="178" t="e">
        <f t="shared" si="1638"/>
        <v>#REF!</v>
      </c>
    </row>
    <row r="1473" ht="16" customHeight="1" spans="1:59">
      <c r="A1473" s="22">
        <v>1467</v>
      </c>
      <c r="B1473" s="39" t="s">
        <v>7446</v>
      </c>
      <c r="C1473" s="68" t="s">
        <v>7447</v>
      </c>
      <c r="D1473" s="22">
        <v>171</v>
      </c>
      <c r="E1473" s="22">
        <v>1</v>
      </c>
      <c r="F1473" s="144">
        <v>82558</v>
      </c>
      <c r="G1473" s="144" t="s">
        <v>3704</v>
      </c>
      <c r="H1473" s="144" t="s">
        <v>3704</v>
      </c>
      <c r="I1473" s="144" t="s">
        <v>5321</v>
      </c>
      <c r="J1473" s="144" t="s">
        <v>5314</v>
      </c>
      <c r="K1473" s="144">
        <f t="shared" si="1628"/>
        <v>1.5</v>
      </c>
      <c r="L1473" s="157">
        <v>1.5</v>
      </c>
      <c r="M1473" s="171">
        <v>0.493333333333333</v>
      </c>
      <c r="N1473" s="171">
        <v>0.0533333333333333</v>
      </c>
      <c r="O1473" s="171"/>
      <c r="P1473" s="171">
        <v>0.22</v>
      </c>
      <c r="Q1473" s="171"/>
      <c r="R1473" s="171"/>
      <c r="S1473" s="171">
        <v>0.1</v>
      </c>
      <c r="T1473" s="171">
        <v>0.133333333333333</v>
      </c>
      <c r="U1473" s="171"/>
      <c r="V1473" s="171"/>
      <c r="W1473" s="22">
        <v>1</v>
      </c>
      <c r="X1473" s="29">
        <v>2066.86</v>
      </c>
      <c r="Y1473" s="29">
        <v>2066.86</v>
      </c>
      <c r="Z1473" s="36">
        <v>604.25</v>
      </c>
      <c r="AA1473" s="36">
        <f t="shared" si="1629"/>
        <v>1</v>
      </c>
      <c r="AB1473" s="29"/>
      <c r="AC1473" s="29" t="e">
        <f t="shared" si="1630"/>
        <v>#REF!</v>
      </c>
      <c r="AD1473" s="29" t="e">
        <f t="shared" si="1631"/>
        <v>#REF!</v>
      </c>
      <c r="AE1473" s="172" t="e">
        <f t="shared" si="1632"/>
        <v>#REF!</v>
      </c>
      <c r="AF1473" s="28"/>
      <c r="AG1473" s="24">
        <v>1.5</v>
      </c>
      <c r="AH1473" s="173">
        <f t="shared" si="1633"/>
        <v>0.999999999999999</v>
      </c>
      <c r="AI1473" s="173"/>
      <c r="AJ1473" s="173">
        <f t="shared" si="1634"/>
        <v>0.500000000000001</v>
      </c>
      <c r="AK1473" s="134">
        <f t="shared" si="1635"/>
        <v>1.5</v>
      </c>
      <c r="AL1473" s="174">
        <f t="shared" ref="AL1473:AU1473" si="1696">M1473</f>
        <v>0.493333333333333</v>
      </c>
      <c r="AM1473" s="174">
        <f t="shared" si="1696"/>
        <v>0.0533333333333333</v>
      </c>
      <c r="AN1473" s="174">
        <f t="shared" si="1696"/>
        <v>0</v>
      </c>
      <c r="AO1473" s="174">
        <f t="shared" si="1696"/>
        <v>0.22</v>
      </c>
      <c r="AP1473" s="174">
        <f t="shared" si="1696"/>
        <v>0</v>
      </c>
      <c r="AQ1473" s="174">
        <f t="shared" si="1696"/>
        <v>0</v>
      </c>
      <c r="AR1473" s="174">
        <f t="shared" si="1696"/>
        <v>0.1</v>
      </c>
      <c r="AS1473" s="174">
        <f t="shared" si="1696"/>
        <v>0.133333333333333</v>
      </c>
      <c r="AT1473" s="174">
        <f t="shared" si="1696"/>
        <v>0</v>
      </c>
      <c r="AU1473" s="174">
        <f t="shared" si="1696"/>
        <v>0</v>
      </c>
      <c r="AV1473" s="175">
        <f t="shared" si="1637"/>
        <v>0.999999999999999</v>
      </c>
      <c r="AW1473" s="176" t="e">
        <f>#REF!/1000</f>
        <v>#REF!</v>
      </c>
      <c r="AX1473" s="176" t="e">
        <f>#REF!/1000</f>
        <v>#REF!</v>
      </c>
      <c r="AY1473" s="176" t="e">
        <f>#REF!/1000</f>
        <v>#REF!</v>
      </c>
      <c r="AZ1473" s="176" t="e">
        <f>#REF!/1000</f>
        <v>#REF!</v>
      </c>
      <c r="BA1473" s="176" t="e">
        <f>#REF!/1000</f>
        <v>#REF!</v>
      </c>
      <c r="BB1473" s="176" t="e">
        <f>#REF!/1000</f>
        <v>#REF!</v>
      </c>
      <c r="BC1473" s="176" t="e">
        <f>#REF!/1000</f>
        <v>#REF!</v>
      </c>
      <c r="BD1473" s="176" t="e">
        <f>#REF!/1000</f>
        <v>#REF!</v>
      </c>
      <c r="BE1473" s="177" t="e">
        <f>#REF!/1000</f>
        <v>#REF!</v>
      </c>
      <c r="BF1473" s="177" t="e">
        <f>#REF!/1000</f>
        <v>#REF!</v>
      </c>
      <c r="BG1473" s="178" t="e">
        <f t="shared" si="1638"/>
        <v>#REF!</v>
      </c>
    </row>
    <row r="1474" ht="16" customHeight="1" spans="1:59">
      <c r="A1474" s="22">
        <v>1468</v>
      </c>
      <c r="B1474" s="39" t="s">
        <v>7458</v>
      </c>
      <c r="C1474" s="68" t="s">
        <v>7459</v>
      </c>
      <c r="D1474" s="22">
        <v>163</v>
      </c>
      <c r="E1474" s="22">
        <v>1</v>
      </c>
      <c r="F1474" s="144">
        <v>2403315540</v>
      </c>
      <c r="G1474" s="144" t="s">
        <v>3704</v>
      </c>
      <c r="H1474" s="144" t="s">
        <v>3704</v>
      </c>
      <c r="I1474" s="144" t="s">
        <v>5352</v>
      </c>
      <c r="J1474" s="144" t="s">
        <v>5314</v>
      </c>
      <c r="K1474" s="144">
        <f t="shared" si="1628"/>
        <v>1</v>
      </c>
      <c r="L1474" s="157">
        <v>1</v>
      </c>
      <c r="M1474" s="171">
        <v>0.5</v>
      </c>
      <c r="N1474" s="171">
        <v>0.05</v>
      </c>
      <c r="O1474" s="171"/>
      <c r="P1474" s="171">
        <v>0.22</v>
      </c>
      <c r="Q1474" s="171"/>
      <c r="R1474" s="171"/>
      <c r="S1474" s="171">
        <v>0.1</v>
      </c>
      <c r="T1474" s="171">
        <v>0.13</v>
      </c>
      <c r="U1474" s="171"/>
      <c r="V1474" s="171"/>
      <c r="W1474" s="22">
        <v>1</v>
      </c>
      <c r="X1474" s="29">
        <v>794.9</v>
      </c>
      <c r="Y1474" s="29">
        <v>794.9</v>
      </c>
      <c r="Z1474" s="36">
        <v>235.61</v>
      </c>
      <c r="AA1474" s="36">
        <f t="shared" si="1629"/>
        <v>1</v>
      </c>
      <c r="AB1474" s="29"/>
      <c r="AC1474" s="29" t="e">
        <f t="shared" si="1630"/>
        <v>#REF!</v>
      </c>
      <c r="AD1474" s="29" t="e">
        <f t="shared" si="1631"/>
        <v>#REF!</v>
      </c>
      <c r="AE1474" s="172" t="e">
        <f t="shared" si="1632"/>
        <v>#REF!</v>
      </c>
      <c r="AF1474" s="28"/>
      <c r="AG1474" s="24">
        <v>1</v>
      </c>
      <c r="AH1474" s="173">
        <f t="shared" si="1633"/>
        <v>1</v>
      </c>
      <c r="AI1474" s="173"/>
      <c r="AJ1474" s="173">
        <f t="shared" si="1634"/>
        <v>0</v>
      </c>
      <c r="AK1474" s="134">
        <f t="shared" si="1635"/>
        <v>1</v>
      </c>
      <c r="AL1474" s="174">
        <f t="shared" ref="AL1474:AU1474" si="1697">M1474</f>
        <v>0.5</v>
      </c>
      <c r="AM1474" s="174">
        <f t="shared" si="1697"/>
        <v>0.05</v>
      </c>
      <c r="AN1474" s="174">
        <f t="shared" si="1697"/>
        <v>0</v>
      </c>
      <c r="AO1474" s="174">
        <f t="shared" si="1697"/>
        <v>0.22</v>
      </c>
      <c r="AP1474" s="174">
        <f t="shared" si="1697"/>
        <v>0</v>
      </c>
      <c r="AQ1474" s="174">
        <f t="shared" si="1697"/>
        <v>0</v>
      </c>
      <c r="AR1474" s="174">
        <f t="shared" si="1697"/>
        <v>0.1</v>
      </c>
      <c r="AS1474" s="174">
        <f t="shared" si="1697"/>
        <v>0.13</v>
      </c>
      <c r="AT1474" s="174">
        <f t="shared" si="1697"/>
        <v>0</v>
      </c>
      <c r="AU1474" s="174">
        <f t="shared" si="1697"/>
        <v>0</v>
      </c>
      <c r="AV1474" s="175">
        <f t="shared" si="1637"/>
        <v>1</v>
      </c>
      <c r="AW1474" s="176" t="e">
        <f>#REF!/1000</f>
        <v>#REF!</v>
      </c>
      <c r="AX1474" s="176" t="e">
        <f>#REF!/1000</f>
        <v>#REF!</v>
      </c>
      <c r="AY1474" s="176" t="e">
        <f>#REF!/1000</f>
        <v>#REF!</v>
      </c>
      <c r="AZ1474" s="176" t="e">
        <f>#REF!/1000</f>
        <v>#REF!</v>
      </c>
      <c r="BA1474" s="176" t="e">
        <f>#REF!/1000</f>
        <v>#REF!</v>
      </c>
      <c r="BB1474" s="176" t="e">
        <f>#REF!/1000</f>
        <v>#REF!</v>
      </c>
      <c r="BC1474" s="176" t="e">
        <f>#REF!/1000</f>
        <v>#REF!</v>
      </c>
      <c r="BD1474" s="176" t="e">
        <f>#REF!/1000</f>
        <v>#REF!</v>
      </c>
      <c r="BE1474" s="177" t="e">
        <f>#REF!/1000</f>
        <v>#REF!</v>
      </c>
      <c r="BF1474" s="177" t="e">
        <f>#REF!/1000</f>
        <v>#REF!</v>
      </c>
      <c r="BG1474" s="178" t="e">
        <f t="shared" si="1638"/>
        <v>#REF!</v>
      </c>
    </row>
    <row r="1475" ht="16" customHeight="1" spans="1:59">
      <c r="A1475" s="22">
        <v>1469</v>
      </c>
      <c r="B1475" s="39" t="s">
        <v>7460</v>
      </c>
      <c r="C1475" s="68" t="s">
        <v>7461</v>
      </c>
      <c r="D1475" s="22">
        <v>171</v>
      </c>
      <c r="E1475" s="22">
        <v>1</v>
      </c>
      <c r="F1475" s="144">
        <v>82551</v>
      </c>
      <c r="G1475" s="144" t="s">
        <v>3704</v>
      </c>
      <c r="H1475" s="144" t="s">
        <v>3704</v>
      </c>
      <c r="I1475" s="144" t="s">
        <v>5321</v>
      </c>
      <c r="J1475" s="144" t="s">
        <v>5314</v>
      </c>
      <c r="K1475" s="144">
        <f t="shared" si="1628"/>
        <v>0.2</v>
      </c>
      <c r="L1475" s="157">
        <v>0.2</v>
      </c>
      <c r="M1475" s="171">
        <v>0.5</v>
      </c>
      <c r="N1475" s="171">
        <v>0.05</v>
      </c>
      <c r="O1475" s="171"/>
      <c r="P1475" s="171">
        <v>0.2</v>
      </c>
      <c r="Q1475" s="171"/>
      <c r="R1475" s="171"/>
      <c r="S1475" s="171">
        <v>0.1</v>
      </c>
      <c r="T1475" s="171">
        <v>0.15</v>
      </c>
      <c r="U1475" s="171"/>
      <c r="V1475" s="171"/>
      <c r="W1475" s="22">
        <v>1</v>
      </c>
      <c r="X1475" s="29">
        <v>350.33</v>
      </c>
      <c r="Y1475" s="29">
        <v>350.33</v>
      </c>
      <c r="Z1475" s="36">
        <v>107.21</v>
      </c>
      <c r="AA1475" s="36">
        <f t="shared" si="1629"/>
        <v>1</v>
      </c>
      <c r="AB1475" s="29"/>
      <c r="AC1475" s="29" t="e">
        <f t="shared" si="1630"/>
        <v>#REF!</v>
      </c>
      <c r="AD1475" s="29" t="e">
        <f t="shared" si="1631"/>
        <v>#REF!</v>
      </c>
      <c r="AE1475" s="172" t="e">
        <f t="shared" si="1632"/>
        <v>#REF!</v>
      </c>
      <c r="AF1475" s="28"/>
      <c r="AG1475" s="24">
        <v>0.2</v>
      </c>
      <c r="AH1475" s="173">
        <f t="shared" si="1633"/>
        <v>1</v>
      </c>
      <c r="AI1475" s="173"/>
      <c r="AJ1475" s="173">
        <f t="shared" si="1634"/>
        <v>-0.8</v>
      </c>
      <c r="AK1475" s="134">
        <f t="shared" si="1635"/>
        <v>0.2</v>
      </c>
      <c r="AL1475" s="174">
        <f t="shared" ref="AL1475:AU1475" si="1698">M1475</f>
        <v>0.5</v>
      </c>
      <c r="AM1475" s="174">
        <f t="shared" si="1698"/>
        <v>0.05</v>
      </c>
      <c r="AN1475" s="174">
        <f t="shared" si="1698"/>
        <v>0</v>
      </c>
      <c r="AO1475" s="174">
        <f t="shared" si="1698"/>
        <v>0.2</v>
      </c>
      <c r="AP1475" s="174">
        <f t="shared" si="1698"/>
        <v>0</v>
      </c>
      <c r="AQ1475" s="174">
        <f t="shared" si="1698"/>
        <v>0</v>
      </c>
      <c r="AR1475" s="174">
        <f t="shared" si="1698"/>
        <v>0.1</v>
      </c>
      <c r="AS1475" s="174">
        <f t="shared" si="1698"/>
        <v>0.15</v>
      </c>
      <c r="AT1475" s="174">
        <f t="shared" si="1698"/>
        <v>0</v>
      </c>
      <c r="AU1475" s="174">
        <f t="shared" si="1698"/>
        <v>0</v>
      </c>
      <c r="AV1475" s="175">
        <f t="shared" si="1637"/>
        <v>1</v>
      </c>
      <c r="AW1475" s="176" t="e">
        <f>#REF!/1000</f>
        <v>#REF!</v>
      </c>
      <c r="AX1475" s="176" t="e">
        <f>#REF!/1000</f>
        <v>#REF!</v>
      </c>
      <c r="AY1475" s="176" t="e">
        <f>#REF!/1000</f>
        <v>#REF!</v>
      </c>
      <c r="AZ1475" s="176" t="e">
        <f>#REF!/1000</f>
        <v>#REF!</v>
      </c>
      <c r="BA1475" s="176" t="e">
        <f>#REF!/1000</f>
        <v>#REF!</v>
      </c>
      <c r="BB1475" s="176" t="e">
        <f>#REF!/1000</f>
        <v>#REF!</v>
      </c>
      <c r="BC1475" s="176" t="e">
        <f>#REF!/1000</f>
        <v>#REF!</v>
      </c>
      <c r="BD1475" s="176" t="e">
        <f>#REF!/1000</f>
        <v>#REF!</v>
      </c>
      <c r="BE1475" s="177" t="e">
        <f>#REF!/1000</f>
        <v>#REF!</v>
      </c>
      <c r="BF1475" s="177" t="e">
        <f>#REF!/1000</f>
        <v>#REF!</v>
      </c>
      <c r="BG1475" s="178" t="e">
        <f t="shared" si="1638"/>
        <v>#REF!</v>
      </c>
    </row>
    <row r="1476" ht="16" customHeight="1" spans="1:59">
      <c r="A1476" s="22">
        <v>1470</v>
      </c>
      <c r="B1476" s="39" t="s">
        <v>7462</v>
      </c>
      <c r="C1476" s="68" t="s">
        <v>7463</v>
      </c>
      <c r="D1476" s="22">
        <v>169</v>
      </c>
      <c r="E1476" s="22">
        <v>0.2</v>
      </c>
      <c r="F1476" s="144">
        <v>2605131909</v>
      </c>
      <c r="G1476" s="144" t="s">
        <v>3693</v>
      </c>
      <c r="H1476" s="144" t="s">
        <v>3693</v>
      </c>
      <c r="I1476" s="144" t="s">
        <v>5326</v>
      </c>
      <c r="J1476" s="144" t="s">
        <v>5327</v>
      </c>
      <c r="K1476" s="144">
        <f t="shared" si="1628"/>
        <v>85.5</v>
      </c>
      <c r="L1476" s="157">
        <v>17.1</v>
      </c>
      <c r="M1476" s="171"/>
      <c r="N1476" s="171"/>
      <c r="O1476" s="171"/>
      <c r="P1476" s="171">
        <v>0.3</v>
      </c>
      <c r="Q1476" s="171"/>
      <c r="R1476" s="171">
        <v>0.1</v>
      </c>
      <c r="S1476" s="171"/>
      <c r="T1476" s="171">
        <v>0.6</v>
      </c>
      <c r="U1476" s="171"/>
      <c r="V1476" s="171"/>
      <c r="W1476" s="22">
        <v>0.2</v>
      </c>
      <c r="X1476" s="29">
        <v>31950</v>
      </c>
      <c r="Y1476" s="29">
        <v>6390</v>
      </c>
      <c r="Z1476" s="36">
        <v>3820.44</v>
      </c>
      <c r="AA1476" s="36">
        <f t="shared" si="1629"/>
        <v>0.2</v>
      </c>
      <c r="AB1476" s="29"/>
      <c r="AC1476" s="29" t="e">
        <f t="shared" si="1630"/>
        <v>#REF!</v>
      </c>
      <c r="AD1476" s="29" t="e">
        <f t="shared" si="1631"/>
        <v>#REF!</v>
      </c>
      <c r="AE1476" s="172" t="e">
        <f t="shared" si="1632"/>
        <v>#REF!</v>
      </c>
      <c r="AF1476" s="28"/>
      <c r="AG1476" s="24">
        <v>17.1</v>
      </c>
      <c r="AH1476" s="173">
        <f t="shared" si="1633"/>
        <v>1</v>
      </c>
      <c r="AI1476" s="173">
        <v>17.1</v>
      </c>
      <c r="AJ1476" s="173">
        <f t="shared" si="1634"/>
        <v>16.1</v>
      </c>
      <c r="AK1476" s="134">
        <f t="shared" si="1635"/>
        <v>85.5</v>
      </c>
      <c r="AL1476" s="174">
        <f t="shared" ref="AL1476:AU1476" si="1699">M1476</f>
        <v>0</v>
      </c>
      <c r="AM1476" s="174">
        <f t="shared" si="1699"/>
        <v>0</v>
      </c>
      <c r="AN1476" s="174">
        <f t="shared" si="1699"/>
        <v>0</v>
      </c>
      <c r="AO1476" s="174">
        <f t="shared" si="1699"/>
        <v>0.3</v>
      </c>
      <c r="AP1476" s="174">
        <f t="shared" si="1699"/>
        <v>0</v>
      </c>
      <c r="AQ1476" s="174">
        <f t="shared" si="1699"/>
        <v>0.1</v>
      </c>
      <c r="AR1476" s="174">
        <f t="shared" si="1699"/>
        <v>0</v>
      </c>
      <c r="AS1476" s="174">
        <f t="shared" si="1699"/>
        <v>0.6</v>
      </c>
      <c r="AT1476" s="174">
        <f t="shared" si="1699"/>
        <v>0</v>
      </c>
      <c r="AU1476" s="174">
        <f t="shared" si="1699"/>
        <v>0</v>
      </c>
      <c r="AV1476" s="175">
        <f t="shared" si="1637"/>
        <v>1</v>
      </c>
      <c r="AW1476" s="176" t="e">
        <f>#REF!/1000</f>
        <v>#REF!</v>
      </c>
      <c r="AX1476" s="176" t="e">
        <f>#REF!/1000</f>
        <v>#REF!</v>
      </c>
      <c r="AY1476" s="176" t="e">
        <f>#REF!/1000</f>
        <v>#REF!</v>
      </c>
      <c r="AZ1476" s="176" t="e">
        <f>#REF!/1000</f>
        <v>#REF!</v>
      </c>
      <c r="BA1476" s="176" t="e">
        <f>#REF!/1000</f>
        <v>#REF!</v>
      </c>
      <c r="BB1476" s="176" t="e">
        <f>#REF!/1000</f>
        <v>#REF!</v>
      </c>
      <c r="BC1476" s="176" t="e">
        <f>#REF!/1000</f>
        <v>#REF!</v>
      </c>
      <c r="BD1476" s="176" t="e">
        <f>#REF!/1000</f>
        <v>#REF!</v>
      </c>
      <c r="BE1476" s="177" t="e">
        <f>#REF!/1000</f>
        <v>#REF!</v>
      </c>
      <c r="BF1476" s="177" t="e">
        <f>#REF!/1000</f>
        <v>#REF!</v>
      </c>
      <c r="BG1476" s="178" t="e">
        <f t="shared" si="1638"/>
        <v>#REF!</v>
      </c>
    </row>
    <row r="1477" ht="16" customHeight="1" spans="1:59">
      <c r="A1477" s="22">
        <v>1471</v>
      </c>
      <c r="B1477" s="39" t="s">
        <v>2514</v>
      </c>
      <c r="C1477" s="68" t="s">
        <v>2515</v>
      </c>
      <c r="D1477" s="22">
        <v>145</v>
      </c>
      <c r="E1477" s="22">
        <v>1</v>
      </c>
      <c r="F1477" s="144">
        <v>2403315420</v>
      </c>
      <c r="G1477" s="144" t="s">
        <v>3704</v>
      </c>
      <c r="H1477" s="144" t="s">
        <v>3704</v>
      </c>
      <c r="I1477" s="144" t="s">
        <v>5352</v>
      </c>
      <c r="J1477" s="144" t="s">
        <v>5314</v>
      </c>
      <c r="K1477" s="144">
        <f t="shared" si="1628"/>
        <v>15</v>
      </c>
      <c r="L1477" s="157">
        <v>15</v>
      </c>
      <c r="M1477" s="171"/>
      <c r="N1477" s="171">
        <v>0.18</v>
      </c>
      <c r="O1477" s="171">
        <v>0.6</v>
      </c>
      <c r="P1477" s="171"/>
      <c r="Q1477" s="171"/>
      <c r="R1477" s="171">
        <v>0.05</v>
      </c>
      <c r="S1477" s="171">
        <v>0.1</v>
      </c>
      <c r="T1477" s="171">
        <v>0.07</v>
      </c>
      <c r="U1477" s="171"/>
      <c r="V1477" s="171"/>
      <c r="W1477" s="22">
        <v>1</v>
      </c>
      <c r="X1477" s="29">
        <v>79.56</v>
      </c>
      <c r="Y1477" s="29">
        <v>79.56</v>
      </c>
      <c r="Z1477" s="36">
        <v>23.56</v>
      </c>
      <c r="AA1477" s="36">
        <f t="shared" si="1629"/>
        <v>1</v>
      </c>
      <c r="AB1477" s="29"/>
      <c r="AC1477" s="29" t="e">
        <f t="shared" si="1630"/>
        <v>#REF!</v>
      </c>
      <c r="AD1477" s="29" t="e">
        <f t="shared" si="1631"/>
        <v>#REF!</v>
      </c>
      <c r="AE1477" s="172" t="e">
        <f t="shared" si="1632"/>
        <v>#REF!</v>
      </c>
      <c r="AF1477" s="28"/>
      <c r="AG1477" s="24">
        <v>15</v>
      </c>
      <c r="AH1477" s="173">
        <f t="shared" si="1633"/>
        <v>1</v>
      </c>
      <c r="AI1477" s="173"/>
      <c r="AJ1477" s="173">
        <f t="shared" si="1634"/>
        <v>14</v>
      </c>
      <c r="AK1477" s="134">
        <f t="shared" si="1635"/>
        <v>15</v>
      </c>
      <c r="AL1477" s="174">
        <f t="shared" ref="AL1477:AU1477" si="1700">M1477</f>
        <v>0</v>
      </c>
      <c r="AM1477" s="174">
        <f t="shared" si="1700"/>
        <v>0.18</v>
      </c>
      <c r="AN1477" s="174">
        <f t="shared" si="1700"/>
        <v>0.6</v>
      </c>
      <c r="AO1477" s="174">
        <f t="shared" si="1700"/>
        <v>0</v>
      </c>
      <c r="AP1477" s="174">
        <f t="shared" si="1700"/>
        <v>0</v>
      </c>
      <c r="AQ1477" s="174">
        <f t="shared" si="1700"/>
        <v>0.05</v>
      </c>
      <c r="AR1477" s="174">
        <f t="shared" si="1700"/>
        <v>0.1</v>
      </c>
      <c r="AS1477" s="174">
        <f t="shared" si="1700"/>
        <v>0.07</v>
      </c>
      <c r="AT1477" s="174">
        <f t="shared" si="1700"/>
        <v>0</v>
      </c>
      <c r="AU1477" s="174">
        <f t="shared" si="1700"/>
        <v>0</v>
      </c>
      <c r="AV1477" s="175">
        <f t="shared" si="1637"/>
        <v>1</v>
      </c>
      <c r="AW1477" s="176" t="e">
        <f>#REF!/1000</f>
        <v>#REF!</v>
      </c>
      <c r="AX1477" s="176" t="e">
        <f>#REF!/1000</f>
        <v>#REF!</v>
      </c>
      <c r="AY1477" s="176" t="e">
        <f>#REF!/1000</f>
        <v>#REF!</v>
      </c>
      <c r="AZ1477" s="176" t="e">
        <f>#REF!/1000</f>
        <v>#REF!</v>
      </c>
      <c r="BA1477" s="176" t="e">
        <f>#REF!/1000</f>
        <v>#REF!</v>
      </c>
      <c r="BB1477" s="176" t="e">
        <f>#REF!/1000</f>
        <v>#REF!</v>
      </c>
      <c r="BC1477" s="176" t="e">
        <f>#REF!/1000</f>
        <v>#REF!</v>
      </c>
      <c r="BD1477" s="176" t="e">
        <f>#REF!/1000</f>
        <v>#REF!</v>
      </c>
      <c r="BE1477" s="177" t="e">
        <f>#REF!/1000</f>
        <v>#REF!</v>
      </c>
      <c r="BF1477" s="177" t="e">
        <f>#REF!/1000</f>
        <v>#REF!</v>
      </c>
      <c r="BG1477" s="178" t="e">
        <f t="shared" si="1638"/>
        <v>#REF!</v>
      </c>
    </row>
    <row r="1478" ht="16" customHeight="1" spans="1:59">
      <c r="A1478" s="22">
        <v>1472</v>
      </c>
      <c r="B1478" s="39" t="s">
        <v>7464</v>
      </c>
      <c r="C1478" s="68" t="s">
        <v>7465</v>
      </c>
      <c r="D1478" s="22">
        <v>166</v>
      </c>
      <c r="E1478" s="22">
        <v>18</v>
      </c>
      <c r="F1478" s="144">
        <v>2605131298</v>
      </c>
      <c r="G1478" s="144" t="s">
        <v>3693</v>
      </c>
      <c r="H1478" s="144" t="s">
        <v>3693</v>
      </c>
      <c r="I1478" s="144" t="s">
        <v>6384</v>
      </c>
      <c r="J1478" s="144" t="s">
        <v>5314</v>
      </c>
      <c r="K1478" s="144">
        <f t="shared" si="1628"/>
        <v>0.0111111111111111</v>
      </c>
      <c r="L1478" s="157">
        <v>0.2</v>
      </c>
      <c r="M1478" s="171"/>
      <c r="N1478" s="171">
        <v>0.15</v>
      </c>
      <c r="O1478" s="171">
        <v>0.55</v>
      </c>
      <c r="P1478" s="171"/>
      <c r="Q1478" s="171"/>
      <c r="R1478" s="171"/>
      <c r="S1478" s="171">
        <v>0.25</v>
      </c>
      <c r="T1478" s="171">
        <v>0.05</v>
      </c>
      <c r="U1478" s="171"/>
      <c r="V1478" s="171"/>
      <c r="W1478" s="22">
        <v>18</v>
      </c>
      <c r="X1478" s="29">
        <v>20</v>
      </c>
      <c r="Y1478" s="29">
        <v>360</v>
      </c>
      <c r="Z1478" s="36">
        <v>73.1</v>
      </c>
      <c r="AA1478" s="36">
        <f t="shared" si="1629"/>
        <v>18</v>
      </c>
      <c r="AB1478" s="29"/>
      <c r="AC1478" s="29" t="e">
        <f t="shared" si="1630"/>
        <v>#REF!</v>
      </c>
      <c r="AD1478" s="29" t="e">
        <f t="shared" si="1631"/>
        <v>#REF!</v>
      </c>
      <c r="AE1478" s="172" t="e">
        <f t="shared" si="1632"/>
        <v>#REF!</v>
      </c>
      <c r="AF1478" s="28"/>
      <c r="AG1478" s="24">
        <v>0.2</v>
      </c>
      <c r="AH1478" s="173">
        <f t="shared" si="1633"/>
        <v>1</v>
      </c>
      <c r="AI1478" s="173">
        <v>0.2</v>
      </c>
      <c r="AJ1478" s="173">
        <f t="shared" si="1634"/>
        <v>-0.8</v>
      </c>
      <c r="AK1478" s="134">
        <f t="shared" si="1635"/>
        <v>0.0111111111111111</v>
      </c>
      <c r="AL1478" s="174">
        <f t="shared" ref="AL1478:AU1478" si="1701">M1478</f>
        <v>0</v>
      </c>
      <c r="AM1478" s="174">
        <f t="shared" si="1701"/>
        <v>0.15</v>
      </c>
      <c r="AN1478" s="174">
        <f t="shared" si="1701"/>
        <v>0.55</v>
      </c>
      <c r="AO1478" s="174">
        <f t="shared" si="1701"/>
        <v>0</v>
      </c>
      <c r="AP1478" s="174">
        <f t="shared" si="1701"/>
        <v>0</v>
      </c>
      <c r="AQ1478" s="174">
        <f t="shared" si="1701"/>
        <v>0</v>
      </c>
      <c r="AR1478" s="174">
        <f t="shared" si="1701"/>
        <v>0.25</v>
      </c>
      <c r="AS1478" s="174">
        <f t="shared" si="1701"/>
        <v>0.05</v>
      </c>
      <c r="AT1478" s="174">
        <f t="shared" si="1701"/>
        <v>0</v>
      </c>
      <c r="AU1478" s="174">
        <f t="shared" si="1701"/>
        <v>0</v>
      </c>
      <c r="AV1478" s="175">
        <f t="shared" si="1637"/>
        <v>1</v>
      </c>
      <c r="AW1478" s="176" t="e">
        <f>#REF!/1000</f>
        <v>#REF!</v>
      </c>
      <c r="AX1478" s="176" t="e">
        <f>#REF!/1000</f>
        <v>#REF!</v>
      </c>
      <c r="AY1478" s="176" t="e">
        <f>#REF!/1000</f>
        <v>#REF!</v>
      </c>
      <c r="AZ1478" s="176" t="e">
        <f>#REF!/1000</f>
        <v>#REF!</v>
      </c>
      <c r="BA1478" s="176" t="e">
        <f>#REF!/1000</f>
        <v>#REF!</v>
      </c>
      <c r="BB1478" s="176" t="e">
        <f>#REF!/1000</f>
        <v>#REF!</v>
      </c>
      <c r="BC1478" s="176" t="e">
        <f>#REF!/1000</f>
        <v>#REF!</v>
      </c>
      <c r="BD1478" s="176" t="e">
        <f>#REF!/1000</f>
        <v>#REF!</v>
      </c>
      <c r="BE1478" s="177" t="e">
        <f>#REF!/1000</f>
        <v>#REF!</v>
      </c>
      <c r="BF1478" s="177" t="e">
        <f>#REF!/1000</f>
        <v>#REF!</v>
      </c>
      <c r="BG1478" s="178" t="e">
        <f t="shared" si="1638"/>
        <v>#REF!</v>
      </c>
    </row>
    <row r="1479" ht="16" customHeight="1" spans="1:59">
      <c r="A1479" s="22">
        <v>1473</v>
      </c>
      <c r="B1479" s="39" t="s">
        <v>7466</v>
      </c>
      <c r="C1479" s="68" t="s">
        <v>7467</v>
      </c>
      <c r="D1479" s="22">
        <v>166</v>
      </c>
      <c r="E1479" s="22">
        <v>34</v>
      </c>
      <c r="F1479" s="144">
        <v>2605133165</v>
      </c>
      <c r="G1479" s="144" t="s">
        <v>3693</v>
      </c>
      <c r="H1479" s="144" t="s">
        <v>3693</v>
      </c>
      <c r="I1479" s="144" t="s">
        <v>5326</v>
      </c>
      <c r="J1479" s="144" t="s">
        <v>5327</v>
      </c>
      <c r="K1479" s="144">
        <f t="shared" ref="K1479:K1542" si="1702">L1479/E1479</f>
        <v>0.00588235294117647</v>
      </c>
      <c r="L1479" s="157">
        <v>0.2</v>
      </c>
      <c r="M1479" s="171"/>
      <c r="N1479" s="171">
        <v>0.15</v>
      </c>
      <c r="O1479" s="171">
        <v>0.55</v>
      </c>
      <c r="P1479" s="171"/>
      <c r="Q1479" s="171"/>
      <c r="R1479" s="171"/>
      <c r="S1479" s="171">
        <v>0.25</v>
      </c>
      <c r="T1479" s="171">
        <v>0.05</v>
      </c>
      <c r="U1479" s="171"/>
      <c r="V1479" s="171"/>
      <c r="W1479" s="22">
        <v>34</v>
      </c>
      <c r="X1479" s="29">
        <v>18.9102941176471</v>
      </c>
      <c r="Y1479" s="29">
        <v>642.95</v>
      </c>
      <c r="Z1479" s="36">
        <v>198.9</v>
      </c>
      <c r="AA1479" s="36">
        <f t="shared" ref="AA1479:AA1542" si="1703">W1479</f>
        <v>34</v>
      </c>
      <c r="AB1479" s="29"/>
      <c r="AC1479" s="29" t="e">
        <f t="shared" ref="AC1479:AC1542" si="1704">BG1479</f>
        <v>#REF!</v>
      </c>
      <c r="AD1479" s="29" t="e">
        <f t="shared" ref="AD1479:AD1542" si="1705">AC1479-Z1479</f>
        <v>#REF!</v>
      </c>
      <c r="AE1479" s="172" t="e">
        <f t="shared" ref="AE1479:AE1542" si="1706">AD1479/Z1479</f>
        <v>#REF!</v>
      </c>
      <c r="AF1479" s="28"/>
      <c r="AG1479" s="24">
        <v>0.2</v>
      </c>
      <c r="AH1479" s="173">
        <f t="shared" ref="AH1479:AH1542" si="1707">SUM(M1479:T1479)</f>
        <v>1</v>
      </c>
      <c r="AI1479" s="173">
        <v>0.2</v>
      </c>
      <c r="AJ1479" s="173">
        <f t="shared" ref="AJ1479:AJ1542" si="1708">AG1479-AH1479</f>
        <v>-0.8</v>
      </c>
      <c r="AK1479" s="134">
        <f t="shared" ref="AK1479:AK1542" si="1709">L1479/E1479</f>
        <v>0.00588235294117647</v>
      </c>
      <c r="AL1479" s="174">
        <f t="shared" ref="AL1479:AU1479" si="1710">M1479</f>
        <v>0</v>
      </c>
      <c r="AM1479" s="174">
        <f t="shared" si="1710"/>
        <v>0.15</v>
      </c>
      <c r="AN1479" s="174">
        <f t="shared" si="1710"/>
        <v>0.55</v>
      </c>
      <c r="AO1479" s="174">
        <f t="shared" si="1710"/>
        <v>0</v>
      </c>
      <c r="AP1479" s="174">
        <f t="shared" si="1710"/>
        <v>0</v>
      </c>
      <c r="AQ1479" s="174">
        <f t="shared" si="1710"/>
        <v>0</v>
      </c>
      <c r="AR1479" s="174">
        <f t="shared" si="1710"/>
        <v>0.25</v>
      </c>
      <c r="AS1479" s="174">
        <f t="shared" si="1710"/>
        <v>0.05</v>
      </c>
      <c r="AT1479" s="174">
        <f t="shared" si="1710"/>
        <v>0</v>
      </c>
      <c r="AU1479" s="174">
        <f t="shared" si="1710"/>
        <v>0</v>
      </c>
      <c r="AV1479" s="175">
        <f t="shared" ref="AV1479:AV1542" si="1711">SUM(AL1479:AU1479)</f>
        <v>1</v>
      </c>
      <c r="AW1479" s="176" t="e">
        <f>#REF!/1000</f>
        <v>#REF!</v>
      </c>
      <c r="AX1479" s="176" t="e">
        <f>#REF!/1000</f>
        <v>#REF!</v>
      </c>
      <c r="AY1479" s="176" t="e">
        <f>#REF!/1000</f>
        <v>#REF!</v>
      </c>
      <c r="AZ1479" s="176" t="e">
        <f>#REF!/1000</f>
        <v>#REF!</v>
      </c>
      <c r="BA1479" s="176" t="e">
        <f>#REF!/1000</f>
        <v>#REF!</v>
      </c>
      <c r="BB1479" s="176" t="e">
        <f>#REF!/1000</f>
        <v>#REF!</v>
      </c>
      <c r="BC1479" s="176" t="e">
        <f>#REF!/1000</f>
        <v>#REF!</v>
      </c>
      <c r="BD1479" s="176" t="e">
        <f>#REF!/1000</f>
        <v>#REF!</v>
      </c>
      <c r="BE1479" s="177" t="e">
        <f>#REF!/1000</f>
        <v>#REF!</v>
      </c>
      <c r="BF1479" s="177" t="e">
        <f>#REF!/1000</f>
        <v>#REF!</v>
      </c>
      <c r="BG1479" s="178" t="e">
        <f t="shared" ref="BG1479:BG1542" si="1712">ROUND((AL1479*AW1479+AM1479*AX1479+AN1479*AY1479+AO1479*AZ1479+AP1479*BA1479+AQ1479*BB1479+AR1479*BC1479+AS1479*BD1479+AT1479*BE1479+AU1479*BF1479)*L1479,2)</f>
        <v>#REF!</v>
      </c>
    </row>
    <row r="1480" ht="16" customHeight="1" spans="1:59">
      <c r="A1480" s="22">
        <v>1474</v>
      </c>
      <c r="B1480" s="39" t="s">
        <v>7468</v>
      </c>
      <c r="C1480" s="68" t="s">
        <v>7469</v>
      </c>
      <c r="D1480" s="22">
        <v>166</v>
      </c>
      <c r="E1480" s="22">
        <v>1</v>
      </c>
      <c r="F1480" s="144">
        <v>2605133826</v>
      </c>
      <c r="G1480" s="144" t="s">
        <v>3693</v>
      </c>
      <c r="H1480" s="144" t="s">
        <v>3693</v>
      </c>
      <c r="I1480" s="144" t="s">
        <v>5326</v>
      </c>
      <c r="J1480" s="144" t="s">
        <v>5327</v>
      </c>
      <c r="K1480" s="144">
        <f t="shared" si="1702"/>
        <v>4.5</v>
      </c>
      <c r="L1480" s="157">
        <v>4.5</v>
      </c>
      <c r="M1480" s="171">
        <v>0.5</v>
      </c>
      <c r="N1480" s="171">
        <v>0.0511111111111111</v>
      </c>
      <c r="O1480" s="171"/>
      <c r="P1480" s="171">
        <v>0.22</v>
      </c>
      <c r="Q1480" s="171"/>
      <c r="R1480" s="171"/>
      <c r="S1480" s="171">
        <v>0.1</v>
      </c>
      <c r="T1480" s="171">
        <v>0.128888888888889</v>
      </c>
      <c r="U1480" s="171"/>
      <c r="V1480" s="171"/>
      <c r="W1480" s="22">
        <v>1</v>
      </c>
      <c r="X1480" s="29">
        <v>2820</v>
      </c>
      <c r="Y1480" s="29">
        <v>2820</v>
      </c>
      <c r="Z1480" s="36">
        <v>1315.71</v>
      </c>
      <c r="AA1480" s="36">
        <f t="shared" si="1703"/>
        <v>1</v>
      </c>
      <c r="AB1480" s="29"/>
      <c r="AC1480" s="29" t="e">
        <f t="shared" si="1704"/>
        <v>#REF!</v>
      </c>
      <c r="AD1480" s="29" t="e">
        <f t="shared" si="1705"/>
        <v>#REF!</v>
      </c>
      <c r="AE1480" s="172" t="e">
        <f t="shared" si="1706"/>
        <v>#REF!</v>
      </c>
      <c r="AF1480" s="28"/>
      <c r="AG1480" s="24">
        <v>4.5</v>
      </c>
      <c r="AH1480" s="173">
        <f t="shared" si="1707"/>
        <v>1</v>
      </c>
      <c r="AI1480" s="173">
        <v>4.5</v>
      </c>
      <c r="AJ1480" s="173">
        <f t="shared" si="1708"/>
        <v>3.5</v>
      </c>
      <c r="AK1480" s="134">
        <f t="shared" si="1709"/>
        <v>4.5</v>
      </c>
      <c r="AL1480" s="174">
        <f t="shared" ref="AL1480:AU1480" si="1713">M1480</f>
        <v>0.5</v>
      </c>
      <c r="AM1480" s="174">
        <f t="shared" si="1713"/>
        <v>0.0511111111111111</v>
      </c>
      <c r="AN1480" s="174">
        <f t="shared" si="1713"/>
        <v>0</v>
      </c>
      <c r="AO1480" s="174">
        <f t="shared" si="1713"/>
        <v>0.22</v>
      </c>
      <c r="AP1480" s="174">
        <f t="shared" si="1713"/>
        <v>0</v>
      </c>
      <c r="AQ1480" s="174">
        <f t="shared" si="1713"/>
        <v>0</v>
      </c>
      <c r="AR1480" s="174">
        <f t="shared" si="1713"/>
        <v>0.1</v>
      </c>
      <c r="AS1480" s="174">
        <f t="shared" si="1713"/>
        <v>0.128888888888889</v>
      </c>
      <c r="AT1480" s="174">
        <f t="shared" si="1713"/>
        <v>0</v>
      </c>
      <c r="AU1480" s="174">
        <f t="shared" si="1713"/>
        <v>0</v>
      </c>
      <c r="AV1480" s="175">
        <f t="shared" si="1711"/>
        <v>1</v>
      </c>
      <c r="AW1480" s="176" t="e">
        <f>#REF!/1000</f>
        <v>#REF!</v>
      </c>
      <c r="AX1480" s="176" t="e">
        <f>#REF!/1000</f>
        <v>#REF!</v>
      </c>
      <c r="AY1480" s="176" t="e">
        <f>#REF!/1000</f>
        <v>#REF!</v>
      </c>
      <c r="AZ1480" s="176" t="e">
        <f>#REF!/1000</f>
        <v>#REF!</v>
      </c>
      <c r="BA1480" s="176" t="e">
        <f>#REF!/1000</f>
        <v>#REF!</v>
      </c>
      <c r="BB1480" s="176" t="e">
        <f>#REF!/1000</f>
        <v>#REF!</v>
      </c>
      <c r="BC1480" s="176" t="e">
        <f>#REF!/1000</f>
        <v>#REF!</v>
      </c>
      <c r="BD1480" s="176" t="e">
        <f>#REF!/1000</f>
        <v>#REF!</v>
      </c>
      <c r="BE1480" s="177" t="e">
        <f>#REF!/1000</f>
        <v>#REF!</v>
      </c>
      <c r="BF1480" s="177" t="e">
        <f>#REF!/1000</f>
        <v>#REF!</v>
      </c>
      <c r="BG1480" s="178" t="e">
        <f t="shared" si="1712"/>
        <v>#REF!</v>
      </c>
    </row>
    <row r="1481" ht="16" customHeight="1" spans="1:59">
      <c r="A1481" s="22">
        <v>1475</v>
      </c>
      <c r="B1481" s="39" t="s">
        <v>7470</v>
      </c>
      <c r="C1481" s="68" t="s">
        <v>7471</v>
      </c>
      <c r="D1481" s="22">
        <v>166</v>
      </c>
      <c r="E1481" s="22">
        <v>1</v>
      </c>
      <c r="F1481" s="144">
        <v>2605133384</v>
      </c>
      <c r="G1481" s="144" t="s">
        <v>3693</v>
      </c>
      <c r="H1481" s="144" t="s">
        <v>3693</v>
      </c>
      <c r="I1481" s="144" t="s">
        <v>5326</v>
      </c>
      <c r="J1481" s="144" t="s">
        <v>5327</v>
      </c>
      <c r="K1481" s="144">
        <f t="shared" si="1702"/>
        <v>3</v>
      </c>
      <c r="L1481" s="157">
        <v>3</v>
      </c>
      <c r="M1481" s="171">
        <v>0.5</v>
      </c>
      <c r="N1481" s="171">
        <v>0.05</v>
      </c>
      <c r="O1481" s="171"/>
      <c r="P1481" s="171">
        <v>0.22</v>
      </c>
      <c r="Q1481" s="171"/>
      <c r="R1481" s="171"/>
      <c r="S1481" s="171">
        <v>0.1</v>
      </c>
      <c r="T1481" s="171">
        <v>0.13</v>
      </c>
      <c r="U1481" s="171"/>
      <c r="V1481" s="171"/>
      <c r="W1481" s="22">
        <v>1</v>
      </c>
      <c r="X1481" s="29">
        <v>500</v>
      </c>
      <c r="Y1481" s="29">
        <v>500</v>
      </c>
      <c r="Z1481" s="36">
        <v>243.65</v>
      </c>
      <c r="AA1481" s="36">
        <f t="shared" si="1703"/>
        <v>1</v>
      </c>
      <c r="AB1481" s="29"/>
      <c r="AC1481" s="29" t="e">
        <f t="shared" si="1704"/>
        <v>#REF!</v>
      </c>
      <c r="AD1481" s="29" t="e">
        <f t="shared" si="1705"/>
        <v>#REF!</v>
      </c>
      <c r="AE1481" s="172" t="e">
        <f t="shared" si="1706"/>
        <v>#REF!</v>
      </c>
      <c r="AF1481" s="28"/>
      <c r="AG1481" s="24">
        <v>3</v>
      </c>
      <c r="AH1481" s="173">
        <f t="shared" si="1707"/>
        <v>1</v>
      </c>
      <c r="AI1481" s="173">
        <v>3</v>
      </c>
      <c r="AJ1481" s="173">
        <f t="shared" si="1708"/>
        <v>2</v>
      </c>
      <c r="AK1481" s="134">
        <f t="shared" si="1709"/>
        <v>3</v>
      </c>
      <c r="AL1481" s="174">
        <f t="shared" ref="AL1481:AU1481" si="1714">M1481</f>
        <v>0.5</v>
      </c>
      <c r="AM1481" s="174">
        <f t="shared" si="1714"/>
        <v>0.05</v>
      </c>
      <c r="AN1481" s="174">
        <f t="shared" si="1714"/>
        <v>0</v>
      </c>
      <c r="AO1481" s="174">
        <f t="shared" si="1714"/>
        <v>0.22</v>
      </c>
      <c r="AP1481" s="174">
        <f t="shared" si="1714"/>
        <v>0</v>
      </c>
      <c r="AQ1481" s="174">
        <f t="shared" si="1714"/>
        <v>0</v>
      </c>
      <c r="AR1481" s="174">
        <f t="shared" si="1714"/>
        <v>0.1</v>
      </c>
      <c r="AS1481" s="174">
        <f t="shared" si="1714"/>
        <v>0.13</v>
      </c>
      <c r="AT1481" s="174">
        <f t="shared" si="1714"/>
        <v>0</v>
      </c>
      <c r="AU1481" s="174">
        <f t="shared" si="1714"/>
        <v>0</v>
      </c>
      <c r="AV1481" s="175">
        <f t="shared" si="1711"/>
        <v>1</v>
      </c>
      <c r="AW1481" s="176" t="e">
        <f>#REF!/1000</f>
        <v>#REF!</v>
      </c>
      <c r="AX1481" s="176" t="e">
        <f>#REF!/1000</f>
        <v>#REF!</v>
      </c>
      <c r="AY1481" s="176" t="e">
        <f>#REF!/1000</f>
        <v>#REF!</v>
      </c>
      <c r="AZ1481" s="176" t="e">
        <f>#REF!/1000</f>
        <v>#REF!</v>
      </c>
      <c r="BA1481" s="176" t="e">
        <f>#REF!/1000</f>
        <v>#REF!</v>
      </c>
      <c r="BB1481" s="176" t="e">
        <f>#REF!/1000</f>
        <v>#REF!</v>
      </c>
      <c r="BC1481" s="176" t="e">
        <f>#REF!/1000</f>
        <v>#REF!</v>
      </c>
      <c r="BD1481" s="176" t="e">
        <f>#REF!/1000</f>
        <v>#REF!</v>
      </c>
      <c r="BE1481" s="177" t="e">
        <f>#REF!/1000</f>
        <v>#REF!</v>
      </c>
      <c r="BF1481" s="177" t="e">
        <f>#REF!/1000</f>
        <v>#REF!</v>
      </c>
      <c r="BG1481" s="178" t="e">
        <f t="shared" si="1712"/>
        <v>#REF!</v>
      </c>
    </row>
    <row r="1482" ht="16" customHeight="1" spans="1:59">
      <c r="A1482" s="22">
        <v>1476</v>
      </c>
      <c r="B1482" s="39" t="s">
        <v>2518</v>
      </c>
      <c r="C1482" s="68" t="s">
        <v>2519</v>
      </c>
      <c r="D1482" s="22">
        <v>120</v>
      </c>
      <c r="E1482" s="22">
        <v>10</v>
      </c>
      <c r="F1482" s="144">
        <v>2403315709</v>
      </c>
      <c r="G1482" s="144" t="s">
        <v>3704</v>
      </c>
      <c r="H1482" s="144" t="s">
        <v>3704</v>
      </c>
      <c r="I1482" s="144" t="s">
        <v>5352</v>
      </c>
      <c r="J1482" s="144" t="s">
        <v>5314</v>
      </c>
      <c r="K1482" s="144">
        <f t="shared" si="1702"/>
        <v>1.5</v>
      </c>
      <c r="L1482" s="157">
        <v>15</v>
      </c>
      <c r="M1482" s="171"/>
      <c r="N1482" s="171"/>
      <c r="O1482" s="171">
        <v>0.25</v>
      </c>
      <c r="P1482" s="171">
        <v>0.03</v>
      </c>
      <c r="Q1482" s="171">
        <v>0.07</v>
      </c>
      <c r="R1482" s="171"/>
      <c r="S1482" s="171">
        <v>0.5</v>
      </c>
      <c r="T1482" s="171">
        <v>0.15</v>
      </c>
      <c r="U1482" s="171"/>
      <c r="V1482" s="171"/>
      <c r="W1482" s="22">
        <v>10</v>
      </c>
      <c r="X1482" s="29">
        <v>9.4</v>
      </c>
      <c r="Y1482" s="29">
        <v>94</v>
      </c>
      <c r="Z1482" s="36">
        <v>27.5</v>
      </c>
      <c r="AA1482" s="36">
        <f t="shared" si="1703"/>
        <v>10</v>
      </c>
      <c r="AB1482" s="29"/>
      <c r="AC1482" s="29" t="e">
        <f t="shared" si="1704"/>
        <v>#REF!</v>
      </c>
      <c r="AD1482" s="29" t="e">
        <f t="shared" si="1705"/>
        <v>#REF!</v>
      </c>
      <c r="AE1482" s="172" t="e">
        <f t="shared" si="1706"/>
        <v>#REF!</v>
      </c>
      <c r="AF1482" s="28"/>
      <c r="AG1482" s="24">
        <v>15</v>
      </c>
      <c r="AH1482" s="173">
        <f t="shared" si="1707"/>
        <v>1</v>
      </c>
      <c r="AI1482" s="173"/>
      <c r="AJ1482" s="173">
        <f t="shared" si="1708"/>
        <v>14</v>
      </c>
      <c r="AK1482" s="134">
        <f t="shared" si="1709"/>
        <v>1.5</v>
      </c>
      <c r="AL1482" s="174">
        <f t="shared" ref="AL1482:AU1482" si="1715">M1482</f>
        <v>0</v>
      </c>
      <c r="AM1482" s="174">
        <f t="shared" si="1715"/>
        <v>0</v>
      </c>
      <c r="AN1482" s="174">
        <f t="shared" si="1715"/>
        <v>0.25</v>
      </c>
      <c r="AO1482" s="174">
        <f t="shared" si="1715"/>
        <v>0.03</v>
      </c>
      <c r="AP1482" s="174">
        <f t="shared" si="1715"/>
        <v>0.07</v>
      </c>
      <c r="AQ1482" s="174">
        <f t="shared" si="1715"/>
        <v>0</v>
      </c>
      <c r="AR1482" s="174">
        <f t="shared" si="1715"/>
        <v>0.5</v>
      </c>
      <c r="AS1482" s="174">
        <f t="shared" si="1715"/>
        <v>0.15</v>
      </c>
      <c r="AT1482" s="174">
        <f t="shared" si="1715"/>
        <v>0</v>
      </c>
      <c r="AU1482" s="174">
        <f t="shared" si="1715"/>
        <v>0</v>
      </c>
      <c r="AV1482" s="175">
        <f t="shared" si="1711"/>
        <v>1</v>
      </c>
      <c r="AW1482" s="176" t="e">
        <f>#REF!/1000</f>
        <v>#REF!</v>
      </c>
      <c r="AX1482" s="176" t="e">
        <f>#REF!/1000</f>
        <v>#REF!</v>
      </c>
      <c r="AY1482" s="176" t="e">
        <f>#REF!/1000</f>
        <v>#REF!</v>
      </c>
      <c r="AZ1482" s="176" t="e">
        <f>#REF!/1000</f>
        <v>#REF!</v>
      </c>
      <c r="BA1482" s="176" t="e">
        <f>#REF!/1000</f>
        <v>#REF!</v>
      </c>
      <c r="BB1482" s="176" t="e">
        <f>#REF!/1000</f>
        <v>#REF!</v>
      </c>
      <c r="BC1482" s="176" t="e">
        <f>#REF!/1000</f>
        <v>#REF!</v>
      </c>
      <c r="BD1482" s="176" t="e">
        <f>#REF!/1000</f>
        <v>#REF!</v>
      </c>
      <c r="BE1482" s="177" t="e">
        <f>#REF!/1000</f>
        <v>#REF!</v>
      </c>
      <c r="BF1482" s="177" t="e">
        <f>#REF!/1000</f>
        <v>#REF!</v>
      </c>
      <c r="BG1482" s="178" t="e">
        <f t="shared" si="1712"/>
        <v>#REF!</v>
      </c>
    </row>
    <row r="1483" ht="16" customHeight="1" spans="1:59">
      <c r="A1483" s="22">
        <v>1477</v>
      </c>
      <c r="B1483" s="39" t="s">
        <v>7472</v>
      </c>
      <c r="C1483" s="68" t="s">
        <v>7473</v>
      </c>
      <c r="D1483" s="22">
        <v>183</v>
      </c>
      <c r="E1483" s="22">
        <v>1</v>
      </c>
      <c r="F1483" s="144">
        <v>2403315966</v>
      </c>
      <c r="G1483" s="144" t="s">
        <v>3704</v>
      </c>
      <c r="H1483" s="144" t="s">
        <v>3704</v>
      </c>
      <c r="I1483" s="144" t="s">
        <v>5352</v>
      </c>
      <c r="J1483" s="144" t="s">
        <v>5314</v>
      </c>
      <c r="K1483" s="144">
        <f t="shared" si="1702"/>
        <v>15</v>
      </c>
      <c r="L1483" s="157">
        <v>15</v>
      </c>
      <c r="M1483" s="171"/>
      <c r="N1483" s="171">
        <v>1</v>
      </c>
      <c r="O1483" s="171"/>
      <c r="P1483" s="171"/>
      <c r="Q1483" s="171"/>
      <c r="R1483" s="171"/>
      <c r="S1483" s="171"/>
      <c r="T1483" s="171"/>
      <c r="U1483" s="171"/>
      <c r="V1483" s="171"/>
      <c r="W1483" s="22">
        <v>1</v>
      </c>
      <c r="X1483" s="29">
        <v>60339.23</v>
      </c>
      <c r="Y1483" s="29">
        <v>60339.23</v>
      </c>
      <c r="Z1483" s="36">
        <v>14978.95</v>
      </c>
      <c r="AA1483" s="36">
        <f t="shared" si="1703"/>
        <v>1</v>
      </c>
      <c r="AB1483" s="29"/>
      <c r="AC1483" s="29" t="e">
        <f t="shared" si="1704"/>
        <v>#REF!</v>
      </c>
      <c r="AD1483" s="29" t="e">
        <f t="shared" si="1705"/>
        <v>#REF!</v>
      </c>
      <c r="AE1483" s="172" t="e">
        <f t="shared" si="1706"/>
        <v>#REF!</v>
      </c>
      <c r="AF1483" s="28"/>
      <c r="AG1483" s="24">
        <v>15</v>
      </c>
      <c r="AH1483" s="173">
        <f t="shared" si="1707"/>
        <v>1</v>
      </c>
      <c r="AI1483" s="173">
        <v>15</v>
      </c>
      <c r="AJ1483" s="173">
        <f t="shared" si="1708"/>
        <v>14</v>
      </c>
      <c r="AK1483" s="134">
        <f t="shared" si="1709"/>
        <v>15</v>
      </c>
      <c r="AL1483" s="174">
        <f t="shared" ref="AL1483:AU1483" si="1716">M1483</f>
        <v>0</v>
      </c>
      <c r="AM1483" s="174">
        <f t="shared" si="1716"/>
        <v>1</v>
      </c>
      <c r="AN1483" s="174">
        <f t="shared" si="1716"/>
        <v>0</v>
      </c>
      <c r="AO1483" s="174">
        <f t="shared" si="1716"/>
        <v>0</v>
      </c>
      <c r="AP1483" s="174">
        <f t="shared" si="1716"/>
        <v>0</v>
      </c>
      <c r="AQ1483" s="174">
        <f t="shared" si="1716"/>
        <v>0</v>
      </c>
      <c r="AR1483" s="174">
        <f t="shared" si="1716"/>
        <v>0</v>
      </c>
      <c r="AS1483" s="174">
        <f t="shared" si="1716"/>
        <v>0</v>
      </c>
      <c r="AT1483" s="174">
        <f t="shared" si="1716"/>
        <v>0</v>
      </c>
      <c r="AU1483" s="174">
        <f t="shared" si="1716"/>
        <v>0</v>
      </c>
      <c r="AV1483" s="175">
        <f t="shared" si="1711"/>
        <v>1</v>
      </c>
      <c r="AW1483" s="176" t="e">
        <f>#REF!/1000</f>
        <v>#REF!</v>
      </c>
      <c r="AX1483" s="176" t="e">
        <f>#REF!/1000</f>
        <v>#REF!</v>
      </c>
      <c r="AY1483" s="176" t="e">
        <f>#REF!/1000</f>
        <v>#REF!</v>
      </c>
      <c r="AZ1483" s="176" t="e">
        <f>#REF!/1000</f>
        <v>#REF!</v>
      </c>
      <c r="BA1483" s="176" t="e">
        <f>#REF!/1000</f>
        <v>#REF!</v>
      </c>
      <c r="BB1483" s="176" t="e">
        <f>#REF!/1000</f>
        <v>#REF!</v>
      </c>
      <c r="BC1483" s="176" t="e">
        <f>#REF!/1000</f>
        <v>#REF!</v>
      </c>
      <c r="BD1483" s="176" t="e">
        <f>#REF!/1000</f>
        <v>#REF!</v>
      </c>
      <c r="BE1483" s="177" t="e">
        <f>#REF!/1000</f>
        <v>#REF!</v>
      </c>
      <c r="BF1483" s="177" t="e">
        <f>#REF!/1000</f>
        <v>#REF!</v>
      </c>
      <c r="BG1483" s="178" t="e">
        <f t="shared" si="1712"/>
        <v>#REF!</v>
      </c>
    </row>
    <row r="1484" ht="16" customHeight="1" spans="1:59">
      <c r="A1484" s="22">
        <v>1478</v>
      </c>
      <c r="B1484" s="39" t="s">
        <v>7474</v>
      </c>
      <c r="C1484" s="68" t="s">
        <v>7475</v>
      </c>
      <c r="D1484" s="22">
        <v>183</v>
      </c>
      <c r="E1484" s="22">
        <v>1</v>
      </c>
      <c r="F1484" s="144">
        <v>2403314934</v>
      </c>
      <c r="G1484" s="144" t="s">
        <v>3704</v>
      </c>
      <c r="H1484" s="144" t="s">
        <v>3704</v>
      </c>
      <c r="I1484" s="144" t="s">
        <v>5352</v>
      </c>
      <c r="J1484" s="144" t="s">
        <v>5314</v>
      </c>
      <c r="K1484" s="144">
        <f t="shared" si="1702"/>
        <v>20</v>
      </c>
      <c r="L1484" s="157">
        <v>20</v>
      </c>
      <c r="M1484" s="171"/>
      <c r="N1484" s="171">
        <v>1</v>
      </c>
      <c r="O1484" s="171"/>
      <c r="P1484" s="171"/>
      <c r="Q1484" s="171"/>
      <c r="R1484" s="171"/>
      <c r="S1484" s="171"/>
      <c r="T1484" s="171"/>
      <c r="U1484" s="171"/>
      <c r="V1484" s="171"/>
      <c r="W1484" s="22">
        <v>1</v>
      </c>
      <c r="X1484" s="29">
        <v>55367.65</v>
      </c>
      <c r="Y1484" s="29">
        <v>55367.65</v>
      </c>
      <c r="Z1484" s="36">
        <v>26113.52</v>
      </c>
      <c r="AA1484" s="36">
        <f t="shared" si="1703"/>
        <v>1</v>
      </c>
      <c r="AB1484" s="29"/>
      <c r="AC1484" s="29" t="e">
        <f t="shared" si="1704"/>
        <v>#REF!</v>
      </c>
      <c r="AD1484" s="29" t="e">
        <f t="shared" si="1705"/>
        <v>#REF!</v>
      </c>
      <c r="AE1484" s="172" t="e">
        <f t="shared" si="1706"/>
        <v>#REF!</v>
      </c>
      <c r="AF1484" s="28"/>
      <c r="AG1484" s="24">
        <v>20</v>
      </c>
      <c r="AH1484" s="173">
        <f t="shared" si="1707"/>
        <v>1</v>
      </c>
      <c r="AI1484" s="173">
        <v>20</v>
      </c>
      <c r="AJ1484" s="173">
        <f t="shared" si="1708"/>
        <v>19</v>
      </c>
      <c r="AK1484" s="134">
        <f t="shared" si="1709"/>
        <v>20</v>
      </c>
      <c r="AL1484" s="174">
        <f t="shared" ref="AL1484:AU1484" si="1717">M1484</f>
        <v>0</v>
      </c>
      <c r="AM1484" s="174">
        <f t="shared" si="1717"/>
        <v>1</v>
      </c>
      <c r="AN1484" s="174">
        <f t="shared" si="1717"/>
        <v>0</v>
      </c>
      <c r="AO1484" s="174">
        <f t="shared" si="1717"/>
        <v>0</v>
      </c>
      <c r="AP1484" s="174">
        <f t="shared" si="1717"/>
        <v>0</v>
      </c>
      <c r="AQ1484" s="174">
        <f t="shared" si="1717"/>
        <v>0</v>
      </c>
      <c r="AR1484" s="174">
        <f t="shared" si="1717"/>
        <v>0</v>
      </c>
      <c r="AS1484" s="174">
        <f t="shared" si="1717"/>
        <v>0</v>
      </c>
      <c r="AT1484" s="174">
        <f t="shared" si="1717"/>
        <v>0</v>
      </c>
      <c r="AU1484" s="174">
        <f t="shared" si="1717"/>
        <v>0</v>
      </c>
      <c r="AV1484" s="175">
        <f t="shared" si="1711"/>
        <v>1</v>
      </c>
      <c r="AW1484" s="176" t="e">
        <f>#REF!/1000</f>
        <v>#REF!</v>
      </c>
      <c r="AX1484" s="176" t="e">
        <f>#REF!/1000</f>
        <v>#REF!</v>
      </c>
      <c r="AY1484" s="176" t="e">
        <f>#REF!/1000</f>
        <v>#REF!</v>
      </c>
      <c r="AZ1484" s="176" t="e">
        <f>#REF!/1000</f>
        <v>#REF!</v>
      </c>
      <c r="BA1484" s="176" t="e">
        <f>#REF!/1000</f>
        <v>#REF!</v>
      </c>
      <c r="BB1484" s="176" t="e">
        <f>#REF!/1000</f>
        <v>#REF!</v>
      </c>
      <c r="BC1484" s="176" t="e">
        <f>#REF!/1000</f>
        <v>#REF!</v>
      </c>
      <c r="BD1484" s="176" t="e">
        <f>#REF!/1000</f>
        <v>#REF!</v>
      </c>
      <c r="BE1484" s="177" t="e">
        <f>#REF!/1000</f>
        <v>#REF!</v>
      </c>
      <c r="BF1484" s="177" t="e">
        <f>#REF!/1000</f>
        <v>#REF!</v>
      </c>
      <c r="BG1484" s="178" t="e">
        <f t="shared" si="1712"/>
        <v>#REF!</v>
      </c>
    </row>
    <row r="1485" ht="16" customHeight="1" spans="1:59">
      <c r="A1485" s="22">
        <v>1479</v>
      </c>
      <c r="B1485" s="39" t="s">
        <v>7476</v>
      </c>
      <c r="C1485" s="68" t="s">
        <v>7477</v>
      </c>
      <c r="D1485" s="22">
        <v>120</v>
      </c>
      <c r="E1485" s="22">
        <v>1</v>
      </c>
      <c r="F1485" s="144">
        <v>82732</v>
      </c>
      <c r="G1485" s="144" t="s">
        <v>5459</v>
      </c>
      <c r="H1485" s="144" t="s">
        <v>5086</v>
      </c>
      <c r="I1485" s="144" t="s">
        <v>5460</v>
      </c>
      <c r="J1485" s="144" t="s">
        <v>5314</v>
      </c>
      <c r="K1485" s="144">
        <f t="shared" si="1702"/>
        <v>3</v>
      </c>
      <c r="L1485" s="157">
        <v>3</v>
      </c>
      <c r="M1485" s="171">
        <v>0.35</v>
      </c>
      <c r="N1485" s="171">
        <v>0.35</v>
      </c>
      <c r="O1485" s="171"/>
      <c r="P1485" s="171">
        <v>0.15</v>
      </c>
      <c r="Q1485" s="171"/>
      <c r="R1485" s="171"/>
      <c r="S1485" s="171">
        <v>0.05</v>
      </c>
      <c r="T1485" s="171">
        <v>0.1</v>
      </c>
      <c r="U1485" s="171"/>
      <c r="V1485" s="171"/>
      <c r="W1485" s="22">
        <v>1</v>
      </c>
      <c r="X1485" s="29">
        <v>21367.52</v>
      </c>
      <c r="Y1485" s="29">
        <v>21367.52</v>
      </c>
      <c r="Z1485" s="36">
        <v>11110.46</v>
      </c>
      <c r="AA1485" s="36">
        <f t="shared" si="1703"/>
        <v>1</v>
      </c>
      <c r="AB1485" s="29"/>
      <c r="AC1485" s="29" t="e">
        <f t="shared" si="1704"/>
        <v>#REF!</v>
      </c>
      <c r="AD1485" s="29" t="e">
        <f t="shared" si="1705"/>
        <v>#REF!</v>
      </c>
      <c r="AE1485" s="172" t="e">
        <f t="shared" si="1706"/>
        <v>#REF!</v>
      </c>
      <c r="AF1485" s="28"/>
      <c r="AG1485" s="24">
        <v>3</v>
      </c>
      <c r="AH1485" s="173">
        <f t="shared" si="1707"/>
        <v>1</v>
      </c>
      <c r="AI1485" s="173"/>
      <c r="AJ1485" s="173">
        <f t="shared" si="1708"/>
        <v>2</v>
      </c>
      <c r="AK1485" s="134">
        <f t="shared" si="1709"/>
        <v>3</v>
      </c>
      <c r="AL1485" s="174">
        <f t="shared" ref="AL1485:AU1485" si="1718">M1485</f>
        <v>0.35</v>
      </c>
      <c r="AM1485" s="174">
        <f t="shared" si="1718"/>
        <v>0.35</v>
      </c>
      <c r="AN1485" s="174">
        <f t="shared" si="1718"/>
        <v>0</v>
      </c>
      <c r="AO1485" s="174">
        <f t="shared" si="1718"/>
        <v>0.15</v>
      </c>
      <c r="AP1485" s="174">
        <f t="shared" si="1718"/>
        <v>0</v>
      </c>
      <c r="AQ1485" s="174">
        <f t="shared" si="1718"/>
        <v>0</v>
      </c>
      <c r="AR1485" s="174">
        <f t="shared" si="1718"/>
        <v>0.05</v>
      </c>
      <c r="AS1485" s="174">
        <f t="shared" si="1718"/>
        <v>0.1</v>
      </c>
      <c r="AT1485" s="174">
        <f t="shared" si="1718"/>
        <v>0</v>
      </c>
      <c r="AU1485" s="174">
        <f t="shared" si="1718"/>
        <v>0</v>
      </c>
      <c r="AV1485" s="175">
        <f t="shared" si="1711"/>
        <v>1</v>
      </c>
      <c r="AW1485" s="176" t="e">
        <f>#REF!/1000</f>
        <v>#REF!</v>
      </c>
      <c r="AX1485" s="176" t="e">
        <f>#REF!/1000</f>
        <v>#REF!</v>
      </c>
      <c r="AY1485" s="176" t="e">
        <f>#REF!/1000</f>
        <v>#REF!</v>
      </c>
      <c r="AZ1485" s="176" t="e">
        <f>#REF!/1000</f>
        <v>#REF!</v>
      </c>
      <c r="BA1485" s="176" t="e">
        <f>#REF!/1000</f>
        <v>#REF!</v>
      </c>
      <c r="BB1485" s="176" t="e">
        <f>#REF!/1000</f>
        <v>#REF!</v>
      </c>
      <c r="BC1485" s="176" t="e">
        <f>#REF!/1000</f>
        <v>#REF!</v>
      </c>
      <c r="BD1485" s="176" t="e">
        <f>#REF!/1000</f>
        <v>#REF!</v>
      </c>
      <c r="BE1485" s="177" t="e">
        <f>#REF!/1000</f>
        <v>#REF!</v>
      </c>
      <c r="BF1485" s="177" t="e">
        <f>#REF!/1000</f>
        <v>#REF!</v>
      </c>
      <c r="BG1485" s="178" t="e">
        <f t="shared" si="1712"/>
        <v>#REF!</v>
      </c>
    </row>
    <row r="1486" ht="16" customHeight="1" spans="1:59">
      <c r="A1486" s="22">
        <v>1480</v>
      </c>
      <c r="B1486" s="39" t="s">
        <v>7478</v>
      </c>
      <c r="C1486" s="68" t="s">
        <v>7479</v>
      </c>
      <c r="D1486" s="22">
        <v>123</v>
      </c>
      <c r="E1486" s="22">
        <v>1</v>
      </c>
      <c r="F1486" s="144">
        <v>2403316082</v>
      </c>
      <c r="G1486" s="144" t="s">
        <v>3704</v>
      </c>
      <c r="H1486" s="144" t="s">
        <v>3704</v>
      </c>
      <c r="I1486" s="144" t="s">
        <v>5352</v>
      </c>
      <c r="J1486" s="144" t="s">
        <v>5314</v>
      </c>
      <c r="K1486" s="144">
        <f t="shared" si="1702"/>
        <v>1</v>
      </c>
      <c r="L1486" s="157">
        <v>1</v>
      </c>
      <c r="M1486" s="171">
        <v>0.6</v>
      </c>
      <c r="N1486" s="171">
        <v>0.03</v>
      </c>
      <c r="O1486" s="171"/>
      <c r="P1486" s="171">
        <v>0.18</v>
      </c>
      <c r="Q1486" s="171"/>
      <c r="R1486" s="171"/>
      <c r="S1486" s="171">
        <v>0.07</v>
      </c>
      <c r="T1486" s="171">
        <v>0.12</v>
      </c>
      <c r="U1486" s="171"/>
      <c r="V1486" s="171"/>
      <c r="W1486" s="22">
        <v>1</v>
      </c>
      <c r="X1486" s="29">
        <v>5211.97</v>
      </c>
      <c r="Y1486" s="29">
        <v>5211.97</v>
      </c>
      <c r="Z1486" s="36">
        <v>1629.64</v>
      </c>
      <c r="AA1486" s="36">
        <f t="shared" si="1703"/>
        <v>1</v>
      </c>
      <c r="AB1486" s="29"/>
      <c r="AC1486" s="29" t="e">
        <f t="shared" si="1704"/>
        <v>#REF!</v>
      </c>
      <c r="AD1486" s="29" t="e">
        <f t="shared" si="1705"/>
        <v>#REF!</v>
      </c>
      <c r="AE1486" s="172" t="e">
        <f t="shared" si="1706"/>
        <v>#REF!</v>
      </c>
      <c r="AF1486" s="28"/>
      <c r="AG1486" s="24">
        <v>1</v>
      </c>
      <c r="AH1486" s="173">
        <f t="shared" si="1707"/>
        <v>1</v>
      </c>
      <c r="AI1486" s="173"/>
      <c r="AJ1486" s="173">
        <f t="shared" si="1708"/>
        <v>0</v>
      </c>
      <c r="AK1486" s="134">
        <f t="shared" si="1709"/>
        <v>1</v>
      </c>
      <c r="AL1486" s="174">
        <f t="shared" ref="AL1486:AU1486" si="1719">M1486</f>
        <v>0.6</v>
      </c>
      <c r="AM1486" s="174">
        <f t="shared" si="1719"/>
        <v>0.03</v>
      </c>
      <c r="AN1486" s="174">
        <f t="shared" si="1719"/>
        <v>0</v>
      </c>
      <c r="AO1486" s="174">
        <f t="shared" si="1719"/>
        <v>0.18</v>
      </c>
      <c r="AP1486" s="174">
        <f t="shared" si="1719"/>
        <v>0</v>
      </c>
      <c r="AQ1486" s="174">
        <f t="shared" si="1719"/>
        <v>0</v>
      </c>
      <c r="AR1486" s="174">
        <f t="shared" si="1719"/>
        <v>0.07</v>
      </c>
      <c r="AS1486" s="174">
        <f t="shared" si="1719"/>
        <v>0.12</v>
      </c>
      <c r="AT1486" s="174">
        <f t="shared" si="1719"/>
        <v>0</v>
      </c>
      <c r="AU1486" s="174">
        <f t="shared" si="1719"/>
        <v>0</v>
      </c>
      <c r="AV1486" s="175">
        <f t="shared" si="1711"/>
        <v>1</v>
      </c>
      <c r="AW1486" s="176" t="e">
        <f>#REF!/1000</f>
        <v>#REF!</v>
      </c>
      <c r="AX1486" s="176" t="e">
        <f>#REF!/1000</f>
        <v>#REF!</v>
      </c>
      <c r="AY1486" s="176" t="e">
        <f>#REF!/1000</f>
        <v>#REF!</v>
      </c>
      <c r="AZ1486" s="176" t="e">
        <f>#REF!/1000</f>
        <v>#REF!</v>
      </c>
      <c r="BA1486" s="176" t="e">
        <f>#REF!/1000</f>
        <v>#REF!</v>
      </c>
      <c r="BB1486" s="176" t="e">
        <f>#REF!/1000</f>
        <v>#REF!</v>
      </c>
      <c r="BC1486" s="176" t="e">
        <f>#REF!/1000</f>
        <v>#REF!</v>
      </c>
      <c r="BD1486" s="176" t="e">
        <f>#REF!/1000</f>
        <v>#REF!</v>
      </c>
      <c r="BE1486" s="177" t="e">
        <f>#REF!/1000</f>
        <v>#REF!</v>
      </c>
      <c r="BF1486" s="177" t="e">
        <f>#REF!/1000</f>
        <v>#REF!</v>
      </c>
      <c r="BG1486" s="178" t="e">
        <f t="shared" si="1712"/>
        <v>#REF!</v>
      </c>
    </row>
    <row r="1487" ht="16" customHeight="1" spans="1:59">
      <c r="A1487" s="22">
        <v>1481</v>
      </c>
      <c r="B1487" s="39" t="s">
        <v>7480</v>
      </c>
      <c r="C1487" s="68" t="s">
        <v>5729</v>
      </c>
      <c r="D1487" s="22">
        <v>169</v>
      </c>
      <c r="E1487" s="22">
        <v>1</v>
      </c>
      <c r="F1487" s="144">
        <v>2605130354</v>
      </c>
      <c r="G1487" s="144" t="s">
        <v>3693</v>
      </c>
      <c r="H1487" s="144" t="s">
        <v>3693</v>
      </c>
      <c r="I1487" s="144" t="s">
        <v>5326</v>
      </c>
      <c r="J1487" s="144" t="s">
        <v>5327</v>
      </c>
      <c r="K1487" s="144">
        <f t="shared" si="1702"/>
        <v>0.2</v>
      </c>
      <c r="L1487" s="157">
        <v>0.2</v>
      </c>
      <c r="M1487" s="171">
        <v>0.6</v>
      </c>
      <c r="N1487" s="171">
        <v>0.05</v>
      </c>
      <c r="O1487" s="171"/>
      <c r="P1487" s="171">
        <v>0.2</v>
      </c>
      <c r="Q1487" s="171"/>
      <c r="R1487" s="171"/>
      <c r="S1487" s="171">
        <v>0.05</v>
      </c>
      <c r="T1487" s="171">
        <v>0.1</v>
      </c>
      <c r="U1487" s="171"/>
      <c r="V1487" s="171"/>
      <c r="W1487" s="22">
        <v>1</v>
      </c>
      <c r="X1487" s="29">
        <v>2520</v>
      </c>
      <c r="Y1487" s="29">
        <v>2520</v>
      </c>
      <c r="Z1487" s="36">
        <v>1228</v>
      </c>
      <c r="AA1487" s="36">
        <f t="shared" si="1703"/>
        <v>1</v>
      </c>
      <c r="AB1487" s="29"/>
      <c r="AC1487" s="29" t="e">
        <f t="shared" si="1704"/>
        <v>#REF!</v>
      </c>
      <c r="AD1487" s="29" t="e">
        <f t="shared" si="1705"/>
        <v>#REF!</v>
      </c>
      <c r="AE1487" s="172" t="e">
        <f t="shared" si="1706"/>
        <v>#REF!</v>
      </c>
      <c r="AF1487" s="28"/>
      <c r="AG1487" s="24">
        <v>0.2</v>
      </c>
      <c r="AH1487" s="173">
        <f t="shared" si="1707"/>
        <v>1</v>
      </c>
      <c r="AI1487" s="173">
        <v>0.2</v>
      </c>
      <c r="AJ1487" s="173">
        <f t="shared" si="1708"/>
        <v>-0.8</v>
      </c>
      <c r="AK1487" s="134">
        <f t="shared" si="1709"/>
        <v>0.2</v>
      </c>
      <c r="AL1487" s="174">
        <f t="shared" ref="AL1487:AU1487" si="1720">M1487</f>
        <v>0.6</v>
      </c>
      <c r="AM1487" s="174">
        <f t="shared" si="1720"/>
        <v>0.05</v>
      </c>
      <c r="AN1487" s="174">
        <f t="shared" si="1720"/>
        <v>0</v>
      </c>
      <c r="AO1487" s="174">
        <f t="shared" si="1720"/>
        <v>0.2</v>
      </c>
      <c r="AP1487" s="174">
        <f t="shared" si="1720"/>
        <v>0</v>
      </c>
      <c r="AQ1487" s="174">
        <f t="shared" si="1720"/>
        <v>0</v>
      </c>
      <c r="AR1487" s="174">
        <f t="shared" si="1720"/>
        <v>0.05</v>
      </c>
      <c r="AS1487" s="174">
        <f t="shared" si="1720"/>
        <v>0.1</v>
      </c>
      <c r="AT1487" s="174">
        <f t="shared" si="1720"/>
        <v>0</v>
      </c>
      <c r="AU1487" s="174">
        <f t="shared" si="1720"/>
        <v>0</v>
      </c>
      <c r="AV1487" s="175">
        <f t="shared" si="1711"/>
        <v>1</v>
      </c>
      <c r="AW1487" s="176" t="e">
        <f>#REF!/1000</f>
        <v>#REF!</v>
      </c>
      <c r="AX1487" s="176" t="e">
        <f>#REF!/1000</f>
        <v>#REF!</v>
      </c>
      <c r="AY1487" s="176" t="e">
        <f>#REF!/1000</f>
        <v>#REF!</v>
      </c>
      <c r="AZ1487" s="176" t="e">
        <f>#REF!/1000</f>
        <v>#REF!</v>
      </c>
      <c r="BA1487" s="176" t="e">
        <f>#REF!/1000</f>
        <v>#REF!</v>
      </c>
      <c r="BB1487" s="176" t="e">
        <f>#REF!/1000</f>
        <v>#REF!</v>
      </c>
      <c r="BC1487" s="176" t="e">
        <f>#REF!/1000</f>
        <v>#REF!</v>
      </c>
      <c r="BD1487" s="176" t="e">
        <f>#REF!/1000</f>
        <v>#REF!</v>
      </c>
      <c r="BE1487" s="177" t="e">
        <f>#REF!/1000</f>
        <v>#REF!</v>
      </c>
      <c r="BF1487" s="177" t="e">
        <f>#REF!/1000</f>
        <v>#REF!</v>
      </c>
      <c r="BG1487" s="178" t="e">
        <f t="shared" si="1712"/>
        <v>#REF!</v>
      </c>
    </row>
    <row r="1488" ht="16" customHeight="1" spans="1:59">
      <c r="A1488" s="22">
        <v>1482</v>
      </c>
      <c r="B1488" s="39" t="s">
        <v>7481</v>
      </c>
      <c r="C1488" s="68" t="s">
        <v>7482</v>
      </c>
      <c r="D1488" s="22">
        <v>150</v>
      </c>
      <c r="E1488" s="22">
        <v>1</v>
      </c>
      <c r="F1488" s="144">
        <v>82536</v>
      </c>
      <c r="G1488" s="144" t="s">
        <v>3688</v>
      </c>
      <c r="H1488" s="144" t="s">
        <v>3699</v>
      </c>
      <c r="I1488" s="144" t="s">
        <v>5317</v>
      </c>
      <c r="J1488" s="144" t="s">
        <v>5314</v>
      </c>
      <c r="K1488" s="144">
        <f t="shared" si="1702"/>
        <v>1</v>
      </c>
      <c r="L1488" s="157">
        <v>1</v>
      </c>
      <c r="M1488" s="171">
        <v>0.6</v>
      </c>
      <c r="N1488" s="171">
        <v>0.03</v>
      </c>
      <c r="O1488" s="171"/>
      <c r="P1488" s="171">
        <v>0.18</v>
      </c>
      <c r="Q1488" s="171"/>
      <c r="R1488" s="171"/>
      <c r="S1488" s="171">
        <v>0.07</v>
      </c>
      <c r="T1488" s="171">
        <v>0.12</v>
      </c>
      <c r="U1488" s="171"/>
      <c r="V1488" s="171"/>
      <c r="W1488" s="22">
        <v>1</v>
      </c>
      <c r="X1488" s="29">
        <v>5934.99</v>
      </c>
      <c r="Y1488" s="29">
        <v>5934.99</v>
      </c>
      <c r="Z1488" s="36">
        <v>1832.25</v>
      </c>
      <c r="AA1488" s="36">
        <f t="shared" si="1703"/>
        <v>1</v>
      </c>
      <c r="AB1488" s="29"/>
      <c r="AC1488" s="29" t="e">
        <f t="shared" si="1704"/>
        <v>#REF!</v>
      </c>
      <c r="AD1488" s="29" t="e">
        <f t="shared" si="1705"/>
        <v>#REF!</v>
      </c>
      <c r="AE1488" s="172" t="e">
        <f t="shared" si="1706"/>
        <v>#REF!</v>
      </c>
      <c r="AF1488" s="28"/>
      <c r="AG1488" s="24">
        <v>1</v>
      </c>
      <c r="AH1488" s="173">
        <f t="shared" si="1707"/>
        <v>1</v>
      </c>
      <c r="AI1488" s="173"/>
      <c r="AJ1488" s="173">
        <f t="shared" si="1708"/>
        <v>0</v>
      </c>
      <c r="AK1488" s="134">
        <f t="shared" si="1709"/>
        <v>1</v>
      </c>
      <c r="AL1488" s="174">
        <f t="shared" ref="AL1488:AU1488" si="1721">M1488</f>
        <v>0.6</v>
      </c>
      <c r="AM1488" s="174">
        <f t="shared" si="1721"/>
        <v>0.03</v>
      </c>
      <c r="AN1488" s="174">
        <f t="shared" si="1721"/>
        <v>0</v>
      </c>
      <c r="AO1488" s="174">
        <f t="shared" si="1721"/>
        <v>0.18</v>
      </c>
      <c r="AP1488" s="174">
        <f t="shared" si="1721"/>
        <v>0</v>
      </c>
      <c r="AQ1488" s="174">
        <f t="shared" si="1721"/>
        <v>0</v>
      </c>
      <c r="AR1488" s="174">
        <f t="shared" si="1721"/>
        <v>0.07</v>
      </c>
      <c r="AS1488" s="174">
        <f t="shared" si="1721"/>
        <v>0.12</v>
      </c>
      <c r="AT1488" s="174">
        <f t="shared" si="1721"/>
        <v>0</v>
      </c>
      <c r="AU1488" s="174">
        <f t="shared" si="1721"/>
        <v>0</v>
      </c>
      <c r="AV1488" s="175">
        <f t="shared" si="1711"/>
        <v>1</v>
      </c>
      <c r="AW1488" s="176" t="e">
        <f>#REF!/1000</f>
        <v>#REF!</v>
      </c>
      <c r="AX1488" s="176" t="e">
        <f>#REF!/1000</f>
        <v>#REF!</v>
      </c>
      <c r="AY1488" s="176" t="e">
        <f>#REF!/1000</f>
        <v>#REF!</v>
      </c>
      <c r="AZ1488" s="176" t="e">
        <f>#REF!/1000</f>
        <v>#REF!</v>
      </c>
      <c r="BA1488" s="176" t="e">
        <f>#REF!/1000</f>
        <v>#REF!</v>
      </c>
      <c r="BB1488" s="176" t="e">
        <f>#REF!/1000</f>
        <v>#REF!</v>
      </c>
      <c r="BC1488" s="176" t="e">
        <f>#REF!/1000</f>
        <v>#REF!</v>
      </c>
      <c r="BD1488" s="176" t="e">
        <f>#REF!/1000</f>
        <v>#REF!</v>
      </c>
      <c r="BE1488" s="177" t="e">
        <f>#REF!/1000</f>
        <v>#REF!</v>
      </c>
      <c r="BF1488" s="177" t="e">
        <f>#REF!/1000</f>
        <v>#REF!</v>
      </c>
      <c r="BG1488" s="178" t="e">
        <f t="shared" si="1712"/>
        <v>#REF!</v>
      </c>
    </row>
    <row r="1489" ht="16" customHeight="1" spans="1:59">
      <c r="A1489" s="22">
        <v>1483</v>
      </c>
      <c r="B1489" s="39" t="s">
        <v>7481</v>
      </c>
      <c r="C1489" s="68" t="s">
        <v>7482</v>
      </c>
      <c r="D1489" s="22">
        <v>231</v>
      </c>
      <c r="E1489" s="22">
        <v>1</v>
      </c>
      <c r="F1489" s="144">
        <v>82535</v>
      </c>
      <c r="G1489" s="144" t="s">
        <v>3704</v>
      </c>
      <c r="H1489" s="144" t="s">
        <v>3704</v>
      </c>
      <c r="I1489" s="144" t="s">
        <v>5321</v>
      </c>
      <c r="J1489" s="144" t="s">
        <v>5314</v>
      </c>
      <c r="K1489" s="144">
        <f t="shared" si="1702"/>
        <v>1</v>
      </c>
      <c r="L1489" s="157">
        <v>1</v>
      </c>
      <c r="M1489" s="171">
        <v>0.6</v>
      </c>
      <c r="N1489" s="171">
        <v>0.03</v>
      </c>
      <c r="O1489" s="171"/>
      <c r="P1489" s="171">
        <v>0.18</v>
      </c>
      <c r="Q1489" s="171"/>
      <c r="R1489" s="171"/>
      <c r="S1489" s="171">
        <v>0.07</v>
      </c>
      <c r="T1489" s="171">
        <v>0.12</v>
      </c>
      <c r="U1489" s="171"/>
      <c r="V1489" s="171"/>
      <c r="W1489" s="22">
        <v>1</v>
      </c>
      <c r="X1489" s="29">
        <v>5934.99</v>
      </c>
      <c r="Y1489" s="29">
        <v>5934.99</v>
      </c>
      <c r="Z1489" s="36">
        <v>1832.25</v>
      </c>
      <c r="AA1489" s="36">
        <f t="shared" si="1703"/>
        <v>1</v>
      </c>
      <c r="AB1489" s="29"/>
      <c r="AC1489" s="29" t="e">
        <f t="shared" si="1704"/>
        <v>#REF!</v>
      </c>
      <c r="AD1489" s="29" t="e">
        <f t="shared" si="1705"/>
        <v>#REF!</v>
      </c>
      <c r="AE1489" s="172" t="e">
        <f t="shared" si="1706"/>
        <v>#REF!</v>
      </c>
      <c r="AF1489" s="28"/>
      <c r="AG1489" s="24">
        <v>1</v>
      </c>
      <c r="AH1489" s="173">
        <f t="shared" si="1707"/>
        <v>1</v>
      </c>
      <c r="AI1489" s="173"/>
      <c r="AJ1489" s="173">
        <f t="shared" si="1708"/>
        <v>0</v>
      </c>
      <c r="AK1489" s="134">
        <f t="shared" si="1709"/>
        <v>1</v>
      </c>
      <c r="AL1489" s="174">
        <f t="shared" ref="AL1489:AU1489" si="1722">M1489</f>
        <v>0.6</v>
      </c>
      <c r="AM1489" s="174">
        <f t="shared" si="1722"/>
        <v>0.03</v>
      </c>
      <c r="AN1489" s="174">
        <f t="shared" si="1722"/>
        <v>0</v>
      </c>
      <c r="AO1489" s="174">
        <f t="shared" si="1722"/>
        <v>0.18</v>
      </c>
      <c r="AP1489" s="174">
        <f t="shared" si="1722"/>
        <v>0</v>
      </c>
      <c r="AQ1489" s="174">
        <f t="shared" si="1722"/>
        <v>0</v>
      </c>
      <c r="AR1489" s="174">
        <f t="shared" si="1722"/>
        <v>0.07</v>
      </c>
      <c r="AS1489" s="174">
        <f t="shared" si="1722"/>
        <v>0.12</v>
      </c>
      <c r="AT1489" s="174">
        <f t="shared" si="1722"/>
        <v>0</v>
      </c>
      <c r="AU1489" s="174">
        <f t="shared" si="1722"/>
        <v>0</v>
      </c>
      <c r="AV1489" s="175">
        <f t="shared" si="1711"/>
        <v>1</v>
      </c>
      <c r="AW1489" s="176" t="e">
        <f>#REF!/1000</f>
        <v>#REF!</v>
      </c>
      <c r="AX1489" s="176" t="e">
        <f>#REF!/1000</f>
        <v>#REF!</v>
      </c>
      <c r="AY1489" s="176" t="e">
        <f>#REF!/1000</f>
        <v>#REF!</v>
      </c>
      <c r="AZ1489" s="176" t="e">
        <f>#REF!/1000</f>
        <v>#REF!</v>
      </c>
      <c r="BA1489" s="176" t="e">
        <f>#REF!/1000</f>
        <v>#REF!</v>
      </c>
      <c r="BB1489" s="176" t="e">
        <f>#REF!/1000</f>
        <v>#REF!</v>
      </c>
      <c r="BC1489" s="176" t="e">
        <f>#REF!/1000</f>
        <v>#REF!</v>
      </c>
      <c r="BD1489" s="176" t="e">
        <f>#REF!/1000</f>
        <v>#REF!</v>
      </c>
      <c r="BE1489" s="177" t="e">
        <f>#REF!/1000</f>
        <v>#REF!</v>
      </c>
      <c r="BF1489" s="177" t="e">
        <f>#REF!/1000</f>
        <v>#REF!</v>
      </c>
      <c r="BG1489" s="178" t="e">
        <f t="shared" si="1712"/>
        <v>#REF!</v>
      </c>
    </row>
    <row r="1490" ht="16" customHeight="1" spans="1:59">
      <c r="A1490" s="22">
        <v>1484</v>
      </c>
      <c r="B1490" s="39" t="s">
        <v>7483</v>
      </c>
      <c r="C1490" s="68" t="s">
        <v>7484</v>
      </c>
      <c r="D1490" s="22">
        <v>231</v>
      </c>
      <c r="E1490" s="22">
        <v>1</v>
      </c>
      <c r="F1490" s="144">
        <v>82534</v>
      </c>
      <c r="G1490" s="144" t="s">
        <v>3704</v>
      </c>
      <c r="H1490" s="144" t="s">
        <v>3704</v>
      </c>
      <c r="I1490" s="144" t="s">
        <v>5321</v>
      </c>
      <c r="J1490" s="144" t="s">
        <v>5314</v>
      </c>
      <c r="K1490" s="144">
        <f t="shared" si="1702"/>
        <v>1</v>
      </c>
      <c r="L1490" s="157">
        <v>1</v>
      </c>
      <c r="M1490" s="171">
        <v>0.6</v>
      </c>
      <c r="N1490" s="171">
        <v>0.03</v>
      </c>
      <c r="O1490" s="171"/>
      <c r="P1490" s="171">
        <v>0.18</v>
      </c>
      <c r="Q1490" s="171"/>
      <c r="R1490" s="171"/>
      <c r="S1490" s="171">
        <v>0.07</v>
      </c>
      <c r="T1490" s="171">
        <v>0.12</v>
      </c>
      <c r="U1490" s="171"/>
      <c r="V1490" s="171"/>
      <c r="W1490" s="22">
        <v>1</v>
      </c>
      <c r="X1490" s="29">
        <v>4773.57</v>
      </c>
      <c r="Y1490" s="29">
        <v>4773.57</v>
      </c>
      <c r="Z1490" s="36">
        <v>1491.14</v>
      </c>
      <c r="AA1490" s="36">
        <f t="shared" si="1703"/>
        <v>1</v>
      </c>
      <c r="AB1490" s="29"/>
      <c r="AC1490" s="29" t="e">
        <f t="shared" si="1704"/>
        <v>#REF!</v>
      </c>
      <c r="AD1490" s="29" t="e">
        <f t="shared" si="1705"/>
        <v>#REF!</v>
      </c>
      <c r="AE1490" s="172" t="e">
        <f t="shared" si="1706"/>
        <v>#REF!</v>
      </c>
      <c r="AF1490" s="28"/>
      <c r="AG1490" s="24">
        <v>1</v>
      </c>
      <c r="AH1490" s="173">
        <f t="shared" si="1707"/>
        <v>1</v>
      </c>
      <c r="AI1490" s="173"/>
      <c r="AJ1490" s="173">
        <f t="shared" si="1708"/>
        <v>0</v>
      </c>
      <c r="AK1490" s="134">
        <f t="shared" si="1709"/>
        <v>1</v>
      </c>
      <c r="AL1490" s="174">
        <f t="shared" ref="AL1490:AU1490" si="1723">M1490</f>
        <v>0.6</v>
      </c>
      <c r="AM1490" s="174">
        <f t="shared" si="1723"/>
        <v>0.03</v>
      </c>
      <c r="AN1490" s="174">
        <f t="shared" si="1723"/>
        <v>0</v>
      </c>
      <c r="AO1490" s="174">
        <f t="shared" si="1723"/>
        <v>0.18</v>
      </c>
      <c r="AP1490" s="174">
        <f t="shared" si="1723"/>
        <v>0</v>
      </c>
      <c r="AQ1490" s="174">
        <f t="shared" si="1723"/>
        <v>0</v>
      </c>
      <c r="AR1490" s="174">
        <f t="shared" si="1723"/>
        <v>0.07</v>
      </c>
      <c r="AS1490" s="174">
        <f t="shared" si="1723"/>
        <v>0.12</v>
      </c>
      <c r="AT1490" s="174">
        <f t="shared" si="1723"/>
        <v>0</v>
      </c>
      <c r="AU1490" s="174">
        <f t="shared" si="1723"/>
        <v>0</v>
      </c>
      <c r="AV1490" s="175">
        <f t="shared" si="1711"/>
        <v>1</v>
      </c>
      <c r="AW1490" s="176" t="e">
        <f>#REF!/1000</f>
        <v>#REF!</v>
      </c>
      <c r="AX1490" s="176" t="e">
        <f>#REF!/1000</f>
        <v>#REF!</v>
      </c>
      <c r="AY1490" s="176" t="e">
        <f>#REF!/1000</f>
        <v>#REF!</v>
      </c>
      <c r="AZ1490" s="176" t="e">
        <f>#REF!/1000</f>
        <v>#REF!</v>
      </c>
      <c r="BA1490" s="176" t="e">
        <f>#REF!/1000</f>
        <v>#REF!</v>
      </c>
      <c r="BB1490" s="176" t="e">
        <f>#REF!/1000</f>
        <v>#REF!</v>
      </c>
      <c r="BC1490" s="176" t="e">
        <f>#REF!/1000</f>
        <v>#REF!</v>
      </c>
      <c r="BD1490" s="176" t="e">
        <f>#REF!/1000</f>
        <v>#REF!</v>
      </c>
      <c r="BE1490" s="177" t="e">
        <f>#REF!/1000</f>
        <v>#REF!</v>
      </c>
      <c r="BF1490" s="177" t="e">
        <f>#REF!/1000</f>
        <v>#REF!</v>
      </c>
      <c r="BG1490" s="178" t="e">
        <f t="shared" si="1712"/>
        <v>#REF!</v>
      </c>
    </row>
    <row r="1491" ht="16" customHeight="1" spans="1:59">
      <c r="A1491" s="22">
        <v>1485</v>
      </c>
      <c r="B1491" s="39" t="s">
        <v>7485</v>
      </c>
      <c r="C1491" s="68" t="s">
        <v>7486</v>
      </c>
      <c r="D1491" s="22">
        <v>181</v>
      </c>
      <c r="E1491" s="22">
        <v>200</v>
      </c>
      <c r="F1491" s="144">
        <v>82081</v>
      </c>
      <c r="G1491" s="144" t="s">
        <v>3688</v>
      </c>
      <c r="H1491" s="144" t="s">
        <v>3699</v>
      </c>
      <c r="I1491" s="144" t="s">
        <v>5317</v>
      </c>
      <c r="J1491" s="144" t="s">
        <v>5314</v>
      </c>
      <c r="K1491" s="144">
        <f t="shared" si="1702"/>
        <v>2</v>
      </c>
      <c r="L1491" s="157">
        <v>400</v>
      </c>
      <c r="M1491" s="171">
        <v>0.04</v>
      </c>
      <c r="N1491" s="171">
        <v>0.15</v>
      </c>
      <c r="O1491" s="171">
        <v>0.45</v>
      </c>
      <c r="P1491" s="171">
        <v>0.02</v>
      </c>
      <c r="Q1491" s="171"/>
      <c r="R1491" s="171">
        <v>0.01</v>
      </c>
      <c r="S1491" s="171">
        <v>0.25</v>
      </c>
      <c r="T1491" s="171">
        <v>0.08</v>
      </c>
      <c r="U1491" s="171"/>
      <c r="V1491" s="171"/>
      <c r="W1491" s="22">
        <v>200</v>
      </c>
      <c r="X1491" s="29">
        <v>48.85335</v>
      </c>
      <c r="Y1491" s="29">
        <v>9770.67</v>
      </c>
      <c r="Z1491" s="36">
        <v>2924</v>
      </c>
      <c r="AA1491" s="36">
        <f t="shared" si="1703"/>
        <v>200</v>
      </c>
      <c r="AB1491" s="29"/>
      <c r="AC1491" s="29" t="e">
        <f t="shared" si="1704"/>
        <v>#REF!</v>
      </c>
      <c r="AD1491" s="29" t="e">
        <f t="shared" si="1705"/>
        <v>#REF!</v>
      </c>
      <c r="AE1491" s="172" t="e">
        <f t="shared" si="1706"/>
        <v>#REF!</v>
      </c>
      <c r="AF1491" s="28"/>
      <c r="AG1491" s="24">
        <v>3</v>
      </c>
      <c r="AH1491" s="173">
        <f t="shared" si="1707"/>
        <v>1</v>
      </c>
      <c r="AI1491" s="173"/>
      <c r="AJ1491" s="173">
        <f t="shared" si="1708"/>
        <v>2</v>
      </c>
      <c r="AK1491" s="134">
        <f t="shared" si="1709"/>
        <v>2</v>
      </c>
      <c r="AL1491" s="174">
        <f t="shared" ref="AL1491:AU1491" si="1724">M1491</f>
        <v>0.04</v>
      </c>
      <c r="AM1491" s="174">
        <f t="shared" si="1724"/>
        <v>0.15</v>
      </c>
      <c r="AN1491" s="174">
        <f t="shared" si="1724"/>
        <v>0.45</v>
      </c>
      <c r="AO1491" s="174">
        <f t="shared" si="1724"/>
        <v>0.02</v>
      </c>
      <c r="AP1491" s="174">
        <f t="shared" si="1724"/>
        <v>0</v>
      </c>
      <c r="AQ1491" s="174">
        <f t="shared" si="1724"/>
        <v>0.01</v>
      </c>
      <c r="AR1491" s="174">
        <f t="shared" si="1724"/>
        <v>0.25</v>
      </c>
      <c r="AS1491" s="174">
        <f t="shared" si="1724"/>
        <v>0.08</v>
      </c>
      <c r="AT1491" s="174">
        <f t="shared" si="1724"/>
        <v>0</v>
      </c>
      <c r="AU1491" s="174">
        <f t="shared" si="1724"/>
        <v>0</v>
      </c>
      <c r="AV1491" s="175">
        <f t="shared" si="1711"/>
        <v>1</v>
      </c>
      <c r="AW1491" s="176" t="e">
        <f>#REF!/1000</f>
        <v>#REF!</v>
      </c>
      <c r="AX1491" s="176" t="e">
        <f>#REF!/1000</f>
        <v>#REF!</v>
      </c>
      <c r="AY1491" s="176" t="e">
        <f>#REF!/1000</f>
        <v>#REF!</v>
      </c>
      <c r="AZ1491" s="176" t="e">
        <f>#REF!/1000</f>
        <v>#REF!</v>
      </c>
      <c r="BA1491" s="176" t="e">
        <f>#REF!/1000</f>
        <v>#REF!</v>
      </c>
      <c r="BB1491" s="176" t="e">
        <f>#REF!/1000</f>
        <v>#REF!</v>
      </c>
      <c r="BC1491" s="176" t="e">
        <f>#REF!/1000</f>
        <v>#REF!</v>
      </c>
      <c r="BD1491" s="176" t="e">
        <f>#REF!/1000</f>
        <v>#REF!</v>
      </c>
      <c r="BE1491" s="177" t="e">
        <f>#REF!/1000</f>
        <v>#REF!</v>
      </c>
      <c r="BF1491" s="177" t="e">
        <f>#REF!/1000</f>
        <v>#REF!</v>
      </c>
      <c r="BG1491" s="178" t="e">
        <f t="shared" si="1712"/>
        <v>#REF!</v>
      </c>
    </row>
    <row r="1492" ht="16" customHeight="1" spans="1:59">
      <c r="A1492" s="22">
        <v>1486</v>
      </c>
      <c r="B1492" s="39" t="s">
        <v>7487</v>
      </c>
      <c r="C1492" s="68" t="s">
        <v>7488</v>
      </c>
      <c r="D1492" s="22">
        <v>124</v>
      </c>
      <c r="E1492" s="22">
        <v>5</v>
      </c>
      <c r="F1492" s="144">
        <v>2403314477</v>
      </c>
      <c r="G1492" s="144" t="s">
        <v>3704</v>
      </c>
      <c r="H1492" s="144" t="s">
        <v>3704</v>
      </c>
      <c r="I1492" s="144" t="s">
        <v>5352</v>
      </c>
      <c r="J1492" s="144" t="s">
        <v>5314</v>
      </c>
      <c r="K1492" s="144">
        <f t="shared" si="1702"/>
        <v>0.424</v>
      </c>
      <c r="L1492" s="157">
        <v>2.12</v>
      </c>
      <c r="M1492" s="171">
        <v>0.349056603773585</v>
      </c>
      <c r="N1492" s="171">
        <v>0.0188679245283019</v>
      </c>
      <c r="O1492" s="171">
        <v>0.080188679245283</v>
      </c>
      <c r="P1492" s="171">
        <v>0.150943396226415</v>
      </c>
      <c r="Q1492" s="171"/>
      <c r="R1492" s="171"/>
      <c r="S1492" s="171">
        <v>0.25</v>
      </c>
      <c r="T1492" s="171">
        <v>0.150943396226415</v>
      </c>
      <c r="U1492" s="171"/>
      <c r="V1492" s="171"/>
      <c r="W1492" s="22">
        <v>5</v>
      </c>
      <c r="X1492" s="29">
        <v>3399.15</v>
      </c>
      <c r="Y1492" s="29">
        <v>16995.75</v>
      </c>
      <c r="Z1492" s="36">
        <v>5006.75</v>
      </c>
      <c r="AA1492" s="36">
        <f t="shared" si="1703"/>
        <v>5</v>
      </c>
      <c r="AB1492" s="29"/>
      <c r="AC1492" s="29" t="e">
        <f t="shared" si="1704"/>
        <v>#REF!</v>
      </c>
      <c r="AD1492" s="29" t="e">
        <f t="shared" si="1705"/>
        <v>#REF!</v>
      </c>
      <c r="AE1492" s="172" t="e">
        <f t="shared" si="1706"/>
        <v>#REF!</v>
      </c>
      <c r="AF1492" s="28"/>
      <c r="AG1492" s="24">
        <v>2.12</v>
      </c>
      <c r="AH1492" s="173">
        <f t="shared" si="1707"/>
        <v>1</v>
      </c>
      <c r="AI1492" s="173">
        <v>2.125</v>
      </c>
      <c r="AJ1492" s="173">
        <f t="shared" si="1708"/>
        <v>1.12</v>
      </c>
      <c r="AK1492" s="134">
        <f t="shared" si="1709"/>
        <v>0.424</v>
      </c>
      <c r="AL1492" s="174">
        <f t="shared" ref="AL1492:AU1492" si="1725">M1492</f>
        <v>0.349056603773585</v>
      </c>
      <c r="AM1492" s="174">
        <f t="shared" si="1725"/>
        <v>0.0188679245283019</v>
      </c>
      <c r="AN1492" s="174">
        <f t="shared" si="1725"/>
        <v>0.080188679245283</v>
      </c>
      <c r="AO1492" s="174">
        <f t="shared" si="1725"/>
        <v>0.150943396226415</v>
      </c>
      <c r="AP1492" s="174">
        <f t="shared" si="1725"/>
        <v>0</v>
      </c>
      <c r="AQ1492" s="174">
        <f t="shared" si="1725"/>
        <v>0</v>
      </c>
      <c r="AR1492" s="174">
        <f t="shared" si="1725"/>
        <v>0.25</v>
      </c>
      <c r="AS1492" s="174">
        <f t="shared" si="1725"/>
        <v>0.150943396226415</v>
      </c>
      <c r="AT1492" s="174">
        <f t="shared" si="1725"/>
        <v>0</v>
      </c>
      <c r="AU1492" s="174">
        <f t="shared" si="1725"/>
        <v>0</v>
      </c>
      <c r="AV1492" s="175">
        <f t="shared" si="1711"/>
        <v>1</v>
      </c>
      <c r="AW1492" s="176" t="e">
        <f>#REF!/1000</f>
        <v>#REF!</v>
      </c>
      <c r="AX1492" s="176" t="e">
        <f>#REF!/1000</f>
        <v>#REF!</v>
      </c>
      <c r="AY1492" s="176" t="e">
        <f>#REF!/1000</f>
        <v>#REF!</v>
      </c>
      <c r="AZ1492" s="176" t="e">
        <f>#REF!/1000</f>
        <v>#REF!</v>
      </c>
      <c r="BA1492" s="176" t="e">
        <f>#REF!/1000</f>
        <v>#REF!</v>
      </c>
      <c r="BB1492" s="176" t="e">
        <f>#REF!/1000</f>
        <v>#REF!</v>
      </c>
      <c r="BC1492" s="176" t="e">
        <f>#REF!/1000</f>
        <v>#REF!</v>
      </c>
      <c r="BD1492" s="176" t="e">
        <f>#REF!/1000</f>
        <v>#REF!</v>
      </c>
      <c r="BE1492" s="177" t="e">
        <f>#REF!/1000</f>
        <v>#REF!</v>
      </c>
      <c r="BF1492" s="177" t="e">
        <f>#REF!/1000</f>
        <v>#REF!</v>
      </c>
      <c r="BG1492" s="178" t="e">
        <f t="shared" si="1712"/>
        <v>#REF!</v>
      </c>
    </row>
    <row r="1493" ht="16" customHeight="1" spans="1:59">
      <c r="A1493" s="22">
        <v>1487</v>
      </c>
      <c r="B1493" s="39" t="s">
        <v>7489</v>
      </c>
      <c r="C1493" s="68" t="s">
        <v>7490</v>
      </c>
      <c r="D1493" s="22">
        <v>124</v>
      </c>
      <c r="E1493" s="22">
        <v>10</v>
      </c>
      <c r="F1493" s="144">
        <v>2403315089</v>
      </c>
      <c r="G1493" s="144" t="s">
        <v>3704</v>
      </c>
      <c r="H1493" s="144" t="s">
        <v>3704</v>
      </c>
      <c r="I1493" s="144" t="s">
        <v>5352</v>
      </c>
      <c r="J1493" s="144" t="s">
        <v>5314</v>
      </c>
      <c r="K1493" s="144">
        <f t="shared" si="1702"/>
        <v>0.15</v>
      </c>
      <c r="L1493" s="157">
        <v>1.5</v>
      </c>
      <c r="M1493" s="171">
        <v>0.493333333333333</v>
      </c>
      <c r="N1493" s="171">
        <v>0.0533333333333333</v>
      </c>
      <c r="O1493" s="171"/>
      <c r="P1493" s="171">
        <v>0.22</v>
      </c>
      <c r="Q1493" s="171"/>
      <c r="R1493" s="171"/>
      <c r="S1493" s="171">
        <v>0.1</v>
      </c>
      <c r="T1493" s="171">
        <v>0.133333333333333</v>
      </c>
      <c r="U1493" s="171"/>
      <c r="V1493" s="171"/>
      <c r="W1493" s="22">
        <v>10</v>
      </c>
      <c r="X1493" s="29">
        <v>2940.936</v>
      </c>
      <c r="Y1493" s="29">
        <v>29409.36</v>
      </c>
      <c r="Z1493" s="36">
        <v>8639.1</v>
      </c>
      <c r="AA1493" s="36">
        <f t="shared" si="1703"/>
        <v>10</v>
      </c>
      <c r="AB1493" s="29"/>
      <c r="AC1493" s="29" t="e">
        <f t="shared" si="1704"/>
        <v>#REF!</v>
      </c>
      <c r="AD1493" s="29" t="e">
        <f t="shared" si="1705"/>
        <v>#REF!</v>
      </c>
      <c r="AE1493" s="172" t="e">
        <f t="shared" si="1706"/>
        <v>#REF!</v>
      </c>
      <c r="AF1493" s="28"/>
      <c r="AG1493" s="24">
        <v>1.5</v>
      </c>
      <c r="AH1493" s="173">
        <f t="shared" si="1707"/>
        <v>0.999999999999999</v>
      </c>
      <c r="AI1493" s="173"/>
      <c r="AJ1493" s="173">
        <f t="shared" si="1708"/>
        <v>0.500000000000001</v>
      </c>
      <c r="AK1493" s="134">
        <f t="shared" si="1709"/>
        <v>0.15</v>
      </c>
      <c r="AL1493" s="174">
        <f t="shared" ref="AL1493:AU1493" si="1726">M1493</f>
        <v>0.493333333333333</v>
      </c>
      <c r="AM1493" s="174">
        <f t="shared" si="1726"/>
        <v>0.0533333333333333</v>
      </c>
      <c r="AN1493" s="174">
        <f t="shared" si="1726"/>
        <v>0</v>
      </c>
      <c r="AO1493" s="174">
        <f t="shared" si="1726"/>
        <v>0.22</v>
      </c>
      <c r="AP1493" s="174">
        <f t="shared" si="1726"/>
        <v>0</v>
      </c>
      <c r="AQ1493" s="174">
        <f t="shared" si="1726"/>
        <v>0</v>
      </c>
      <c r="AR1493" s="174">
        <f t="shared" si="1726"/>
        <v>0.1</v>
      </c>
      <c r="AS1493" s="174">
        <f t="shared" si="1726"/>
        <v>0.133333333333333</v>
      </c>
      <c r="AT1493" s="174">
        <f t="shared" si="1726"/>
        <v>0</v>
      </c>
      <c r="AU1493" s="174">
        <f t="shared" si="1726"/>
        <v>0</v>
      </c>
      <c r="AV1493" s="175">
        <f t="shared" si="1711"/>
        <v>0.999999999999999</v>
      </c>
      <c r="AW1493" s="176" t="e">
        <f>#REF!/1000</f>
        <v>#REF!</v>
      </c>
      <c r="AX1493" s="176" t="e">
        <f>#REF!/1000</f>
        <v>#REF!</v>
      </c>
      <c r="AY1493" s="176" t="e">
        <f>#REF!/1000</f>
        <v>#REF!</v>
      </c>
      <c r="AZ1493" s="176" t="e">
        <f>#REF!/1000</f>
        <v>#REF!</v>
      </c>
      <c r="BA1493" s="176" t="e">
        <f>#REF!/1000</f>
        <v>#REF!</v>
      </c>
      <c r="BB1493" s="176" t="e">
        <f>#REF!/1000</f>
        <v>#REF!</v>
      </c>
      <c r="BC1493" s="176" t="e">
        <f>#REF!/1000</f>
        <v>#REF!</v>
      </c>
      <c r="BD1493" s="176" t="e">
        <f>#REF!/1000</f>
        <v>#REF!</v>
      </c>
      <c r="BE1493" s="177" t="e">
        <f>#REF!/1000</f>
        <v>#REF!</v>
      </c>
      <c r="BF1493" s="177" t="e">
        <f>#REF!/1000</f>
        <v>#REF!</v>
      </c>
      <c r="BG1493" s="178" t="e">
        <f t="shared" si="1712"/>
        <v>#REF!</v>
      </c>
    </row>
    <row r="1494" ht="16" customHeight="1" spans="1:59">
      <c r="A1494" s="22">
        <v>1488</v>
      </c>
      <c r="B1494" s="39" t="s">
        <v>7491</v>
      </c>
      <c r="C1494" s="68" t="s">
        <v>7492</v>
      </c>
      <c r="D1494" s="22">
        <v>130</v>
      </c>
      <c r="E1494" s="22">
        <v>1</v>
      </c>
      <c r="F1494" s="144">
        <v>82229</v>
      </c>
      <c r="G1494" s="144" t="s">
        <v>3704</v>
      </c>
      <c r="H1494" s="144" t="s">
        <v>3704</v>
      </c>
      <c r="I1494" s="144" t="s">
        <v>5321</v>
      </c>
      <c r="J1494" s="144" t="s">
        <v>5314</v>
      </c>
      <c r="K1494" s="144">
        <f t="shared" si="1702"/>
        <v>15</v>
      </c>
      <c r="L1494" s="157">
        <v>15</v>
      </c>
      <c r="M1494" s="171"/>
      <c r="N1494" s="171">
        <v>0.5</v>
      </c>
      <c r="O1494" s="171">
        <v>0.3</v>
      </c>
      <c r="P1494" s="171"/>
      <c r="Q1494" s="171"/>
      <c r="R1494" s="171">
        <v>0.2</v>
      </c>
      <c r="S1494" s="171"/>
      <c r="T1494" s="171"/>
      <c r="U1494" s="171"/>
      <c r="V1494" s="171"/>
      <c r="W1494" s="22">
        <v>1</v>
      </c>
      <c r="X1494" s="29">
        <v>849.99</v>
      </c>
      <c r="Y1494" s="29">
        <v>849.99</v>
      </c>
      <c r="Z1494" s="36">
        <v>243.65</v>
      </c>
      <c r="AA1494" s="36">
        <f t="shared" si="1703"/>
        <v>1</v>
      </c>
      <c r="AB1494" s="29"/>
      <c r="AC1494" s="29" t="e">
        <f t="shared" si="1704"/>
        <v>#REF!</v>
      </c>
      <c r="AD1494" s="29" t="e">
        <f t="shared" si="1705"/>
        <v>#REF!</v>
      </c>
      <c r="AE1494" s="172" t="e">
        <f t="shared" si="1706"/>
        <v>#REF!</v>
      </c>
      <c r="AF1494" s="28"/>
      <c r="AG1494" s="24">
        <v>15</v>
      </c>
      <c r="AH1494" s="173">
        <f t="shared" si="1707"/>
        <v>1</v>
      </c>
      <c r="AI1494" s="173">
        <v>15</v>
      </c>
      <c r="AJ1494" s="173">
        <f t="shared" si="1708"/>
        <v>14</v>
      </c>
      <c r="AK1494" s="134">
        <f t="shared" si="1709"/>
        <v>15</v>
      </c>
      <c r="AL1494" s="174">
        <f t="shared" ref="AL1494:AU1494" si="1727">M1494</f>
        <v>0</v>
      </c>
      <c r="AM1494" s="174">
        <f t="shared" si="1727"/>
        <v>0.5</v>
      </c>
      <c r="AN1494" s="174">
        <f t="shared" si="1727"/>
        <v>0.3</v>
      </c>
      <c r="AO1494" s="174">
        <f t="shared" si="1727"/>
        <v>0</v>
      </c>
      <c r="AP1494" s="174">
        <f t="shared" si="1727"/>
        <v>0</v>
      </c>
      <c r="AQ1494" s="174">
        <f t="shared" si="1727"/>
        <v>0.2</v>
      </c>
      <c r="AR1494" s="174">
        <f t="shared" si="1727"/>
        <v>0</v>
      </c>
      <c r="AS1494" s="174">
        <f t="shared" si="1727"/>
        <v>0</v>
      </c>
      <c r="AT1494" s="174">
        <f t="shared" si="1727"/>
        <v>0</v>
      </c>
      <c r="AU1494" s="174">
        <f t="shared" si="1727"/>
        <v>0</v>
      </c>
      <c r="AV1494" s="175">
        <f t="shared" si="1711"/>
        <v>1</v>
      </c>
      <c r="AW1494" s="176" t="e">
        <f>#REF!/1000</f>
        <v>#REF!</v>
      </c>
      <c r="AX1494" s="176" t="e">
        <f>#REF!/1000</f>
        <v>#REF!</v>
      </c>
      <c r="AY1494" s="176" t="e">
        <f>#REF!/1000</f>
        <v>#REF!</v>
      </c>
      <c r="AZ1494" s="176" t="e">
        <f>#REF!/1000</f>
        <v>#REF!</v>
      </c>
      <c r="BA1494" s="176" t="e">
        <f>#REF!/1000</f>
        <v>#REF!</v>
      </c>
      <c r="BB1494" s="176" t="e">
        <f>#REF!/1000</f>
        <v>#REF!</v>
      </c>
      <c r="BC1494" s="176" t="e">
        <f>#REF!/1000</f>
        <v>#REF!</v>
      </c>
      <c r="BD1494" s="176" t="e">
        <f>#REF!/1000</f>
        <v>#REF!</v>
      </c>
      <c r="BE1494" s="177" t="e">
        <f>#REF!/1000</f>
        <v>#REF!</v>
      </c>
      <c r="BF1494" s="177" t="e">
        <f>#REF!/1000</f>
        <v>#REF!</v>
      </c>
      <c r="BG1494" s="178" t="e">
        <f t="shared" si="1712"/>
        <v>#REF!</v>
      </c>
    </row>
    <row r="1495" ht="16" customHeight="1" spans="1:59">
      <c r="A1495" s="22">
        <v>1489</v>
      </c>
      <c r="B1495" s="39" t="s">
        <v>7493</v>
      </c>
      <c r="C1495" s="68" t="s">
        <v>7494</v>
      </c>
      <c r="D1495" s="22">
        <v>188</v>
      </c>
      <c r="E1495" s="22">
        <v>1</v>
      </c>
      <c r="F1495" s="144">
        <v>82253</v>
      </c>
      <c r="G1495" s="144" t="s">
        <v>3704</v>
      </c>
      <c r="H1495" s="144" t="s">
        <v>3704</v>
      </c>
      <c r="I1495" s="144" t="s">
        <v>5321</v>
      </c>
      <c r="J1495" s="144" t="s">
        <v>5314</v>
      </c>
      <c r="K1495" s="144">
        <f t="shared" si="1702"/>
        <v>15</v>
      </c>
      <c r="L1495" s="157">
        <v>15</v>
      </c>
      <c r="M1495" s="171"/>
      <c r="N1495" s="171"/>
      <c r="O1495" s="171">
        <v>0.25</v>
      </c>
      <c r="P1495" s="171">
        <v>0.03</v>
      </c>
      <c r="Q1495" s="171">
        <v>0.07</v>
      </c>
      <c r="R1495" s="171"/>
      <c r="S1495" s="171">
        <v>0.5</v>
      </c>
      <c r="T1495" s="171">
        <v>0.15</v>
      </c>
      <c r="U1495" s="171"/>
      <c r="V1495" s="171"/>
      <c r="W1495" s="22">
        <v>1</v>
      </c>
      <c r="X1495" s="29">
        <v>711.06</v>
      </c>
      <c r="Y1495" s="29">
        <v>711.06</v>
      </c>
      <c r="Z1495" s="36">
        <v>204.67</v>
      </c>
      <c r="AA1495" s="36">
        <f t="shared" si="1703"/>
        <v>1</v>
      </c>
      <c r="AB1495" s="29"/>
      <c r="AC1495" s="29" t="e">
        <f t="shared" si="1704"/>
        <v>#REF!</v>
      </c>
      <c r="AD1495" s="29" t="e">
        <f t="shared" si="1705"/>
        <v>#REF!</v>
      </c>
      <c r="AE1495" s="172" t="e">
        <f t="shared" si="1706"/>
        <v>#REF!</v>
      </c>
      <c r="AF1495" s="28"/>
      <c r="AG1495" s="24">
        <v>15</v>
      </c>
      <c r="AH1495" s="173">
        <f t="shared" si="1707"/>
        <v>1</v>
      </c>
      <c r="AI1495" s="173"/>
      <c r="AJ1495" s="173">
        <f t="shared" si="1708"/>
        <v>14</v>
      </c>
      <c r="AK1495" s="134">
        <f t="shared" si="1709"/>
        <v>15</v>
      </c>
      <c r="AL1495" s="174">
        <f t="shared" ref="AL1495:AU1495" si="1728">M1495</f>
        <v>0</v>
      </c>
      <c r="AM1495" s="174">
        <f t="shared" si="1728"/>
        <v>0</v>
      </c>
      <c r="AN1495" s="174">
        <f t="shared" si="1728"/>
        <v>0.25</v>
      </c>
      <c r="AO1495" s="174">
        <f t="shared" si="1728"/>
        <v>0.03</v>
      </c>
      <c r="AP1495" s="174">
        <f t="shared" si="1728"/>
        <v>0.07</v>
      </c>
      <c r="AQ1495" s="174">
        <f t="shared" si="1728"/>
        <v>0</v>
      </c>
      <c r="AR1495" s="174">
        <f t="shared" si="1728"/>
        <v>0.5</v>
      </c>
      <c r="AS1495" s="174">
        <f t="shared" si="1728"/>
        <v>0.15</v>
      </c>
      <c r="AT1495" s="174">
        <f t="shared" si="1728"/>
        <v>0</v>
      </c>
      <c r="AU1495" s="174">
        <f t="shared" si="1728"/>
        <v>0</v>
      </c>
      <c r="AV1495" s="175">
        <f t="shared" si="1711"/>
        <v>1</v>
      </c>
      <c r="AW1495" s="176" t="e">
        <f>#REF!/1000</f>
        <v>#REF!</v>
      </c>
      <c r="AX1495" s="176" t="e">
        <f>#REF!/1000</f>
        <v>#REF!</v>
      </c>
      <c r="AY1495" s="176" t="e">
        <f>#REF!/1000</f>
        <v>#REF!</v>
      </c>
      <c r="AZ1495" s="176" t="e">
        <f>#REF!/1000</f>
        <v>#REF!</v>
      </c>
      <c r="BA1495" s="176" t="e">
        <f>#REF!/1000</f>
        <v>#REF!</v>
      </c>
      <c r="BB1495" s="176" t="e">
        <f>#REF!/1000</f>
        <v>#REF!</v>
      </c>
      <c r="BC1495" s="176" t="e">
        <f>#REF!/1000</f>
        <v>#REF!</v>
      </c>
      <c r="BD1495" s="176" t="e">
        <f>#REF!/1000</f>
        <v>#REF!</v>
      </c>
      <c r="BE1495" s="177" t="e">
        <f>#REF!/1000</f>
        <v>#REF!</v>
      </c>
      <c r="BF1495" s="177" t="e">
        <f>#REF!/1000</f>
        <v>#REF!</v>
      </c>
      <c r="BG1495" s="178" t="e">
        <f t="shared" si="1712"/>
        <v>#REF!</v>
      </c>
    </row>
    <row r="1496" ht="16" customHeight="1" spans="1:59">
      <c r="A1496" s="22">
        <v>1490</v>
      </c>
      <c r="B1496" s="39" t="s">
        <v>7495</v>
      </c>
      <c r="C1496" s="68" t="s">
        <v>7496</v>
      </c>
      <c r="D1496" s="22">
        <v>130</v>
      </c>
      <c r="E1496" s="22">
        <v>4</v>
      </c>
      <c r="F1496" s="144">
        <v>82235</v>
      </c>
      <c r="G1496" s="144" t="s">
        <v>3704</v>
      </c>
      <c r="H1496" s="144" t="s">
        <v>3704</v>
      </c>
      <c r="I1496" s="144" t="s">
        <v>5321</v>
      </c>
      <c r="J1496" s="144" t="s">
        <v>5314</v>
      </c>
      <c r="K1496" s="144">
        <f t="shared" si="1702"/>
        <v>3.75</v>
      </c>
      <c r="L1496" s="157">
        <v>15</v>
      </c>
      <c r="M1496" s="171"/>
      <c r="N1496" s="171"/>
      <c r="O1496" s="171">
        <v>0.25</v>
      </c>
      <c r="P1496" s="171">
        <v>0.03</v>
      </c>
      <c r="Q1496" s="171">
        <v>0.07</v>
      </c>
      <c r="R1496" s="171"/>
      <c r="S1496" s="171">
        <v>0.5</v>
      </c>
      <c r="T1496" s="171">
        <v>0.15</v>
      </c>
      <c r="U1496" s="171"/>
      <c r="V1496" s="171"/>
      <c r="W1496" s="22">
        <v>4</v>
      </c>
      <c r="X1496" s="29">
        <v>214.81</v>
      </c>
      <c r="Y1496" s="29">
        <v>859.24</v>
      </c>
      <c r="Z1496" s="36">
        <v>233.92</v>
      </c>
      <c r="AA1496" s="36">
        <f t="shared" si="1703"/>
        <v>4</v>
      </c>
      <c r="AB1496" s="29"/>
      <c r="AC1496" s="29" t="e">
        <f t="shared" si="1704"/>
        <v>#REF!</v>
      </c>
      <c r="AD1496" s="29" t="e">
        <f t="shared" si="1705"/>
        <v>#REF!</v>
      </c>
      <c r="AE1496" s="172" t="e">
        <f t="shared" si="1706"/>
        <v>#REF!</v>
      </c>
      <c r="AF1496" s="28"/>
      <c r="AG1496" s="24">
        <v>15</v>
      </c>
      <c r="AH1496" s="173">
        <f t="shared" si="1707"/>
        <v>1</v>
      </c>
      <c r="AI1496" s="173"/>
      <c r="AJ1496" s="173">
        <f t="shared" si="1708"/>
        <v>14</v>
      </c>
      <c r="AK1496" s="134">
        <f t="shared" si="1709"/>
        <v>3.75</v>
      </c>
      <c r="AL1496" s="174">
        <f t="shared" ref="AL1496:AU1496" si="1729">M1496</f>
        <v>0</v>
      </c>
      <c r="AM1496" s="174">
        <f t="shared" si="1729"/>
        <v>0</v>
      </c>
      <c r="AN1496" s="174">
        <f t="shared" si="1729"/>
        <v>0.25</v>
      </c>
      <c r="AO1496" s="174">
        <f t="shared" si="1729"/>
        <v>0.03</v>
      </c>
      <c r="AP1496" s="174">
        <f t="shared" si="1729"/>
        <v>0.07</v>
      </c>
      <c r="AQ1496" s="174">
        <f t="shared" si="1729"/>
        <v>0</v>
      </c>
      <c r="AR1496" s="174">
        <f t="shared" si="1729"/>
        <v>0.5</v>
      </c>
      <c r="AS1496" s="174">
        <f t="shared" si="1729"/>
        <v>0.15</v>
      </c>
      <c r="AT1496" s="174">
        <f t="shared" si="1729"/>
        <v>0</v>
      </c>
      <c r="AU1496" s="174">
        <f t="shared" si="1729"/>
        <v>0</v>
      </c>
      <c r="AV1496" s="175">
        <f t="shared" si="1711"/>
        <v>1</v>
      </c>
      <c r="AW1496" s="176" t="e">
        <f>#REF!/1000</f>
        <v>#REF!</v>
      </c>
      <c r="AX1496" s="176" t="e">
        <f>#REF!/1000</f>
        <v>#REF!</v>
      </c>
      <c r="AY1496" s="176" t="e">
        <f>#REF!/1000</f>
        <v>#REF!</v>
      </c>
      <c r="AZ1496" s="176" t="e">
        <f>#REF!/1000</f>
        <v>#REF!</v>
      </c>
      <c r="BA1496" s="176" t="e">
        <f>#REF!/1000</f>
        <v>#REF!</v>
      </c>
      <c r="BB1496" s="176" t="e">
        <f>#REF!/1000</f>
        <v>#REF!</v>
      </c>
      <c r="BC1496" s="176" t="e">
        <f>#REF!/1000</f>
        <v>#REF!</v>
      </c>
      <c r="BD1496" s="176" t="e">
        <f>#REF!/1000</f>
        <v>#REF!</v>
      </c>
      <c r="BE1496" s="177" t="e">
        <f>#REF!/1000</f>
        <v>#REF!</v>
      </c>
      <c r="BF1496" s="177" t="e">
        <f>#REF!/1000</f>
        <v>#REF!</v>
      </c>
      <c r="BG1496" s="178" t="e">
        <f t="shared" si="1712"/>
        <v>#REF!</v>
      </c>
    </row>
    <row r="1497" ht="16" customHeight="1" spans="1:59">
      <c r="A1497" s="22">
        <v>1491</v>
      </c>
      <c r="B1497" s="39" t="s">
        <v>2590</v>
      </c>
      <c r="C1497" s="68" t="s">
        <v>2591</v>
      </c>
      <c r="D1497" s="22">
        <v>124</v>
      </c>
      <c r="E1497" s="22">
        <v>1</v>
      </c>
      <c r="F1497" s="144">
        <v>2403314435</v>
      </c>
      <c r="G1497" s="144" t="s">
        <v>3704</v>
      </c>
      <c r="H1497" s="144" t="s">
        <v>3704</v>
      </c>
      <c r="I1497" s="144" t="s">
        <v>5352</v>
      </c>
      <c r="J1497" s="144" t="s">
        <v>5314</v>
      </c>
      <c r="K1497" s="144">
        <f t="shared" si="1702"/>
        <v>15</v>
      </c>
      <c r="L1497" s="157">
        <v>15</v>
      </c>
      <c r="M1497" s="171"/>
      <c r="N1497" s="171"/>
      <c r="O1497" s="171">
        <v>0.25</v>
      </c>
      <c r="P1497" s="171">
        <v>0.03</v>
      </c>
      <c r="Q1497" s="171">
        <v>0.07</v>
      </c>
      <c r="R1497" s="171"/>
      <c r="S1497" s="171">
        <v>0.5</v>
      </c>
      <c r="T1497" s="171">
        <v>0.15</v>
      </c>
      <c r="U1497" s="171"/>
      <c r="V1497" s="171"/>
      <c r="W1497" s="22">
        <v>1</v>
      </c>
      <c r="X1497" s="29">
        <v>174.1</v>
      </c>
      <c r="Y1497" s="29">
        <v>174.1</v>
      </c>
      <c r="Z1497" s="36">
        <v>49.09</v>
      </c>
      <c r="AA1497" s="36">
        <f t="shared" si="1703"/>
        <v>1</v>
      </c>
      <c r="AB1497" s="29"/>
      <c r="AC1497" s="29" t="e">
        <f t="shared" si="1704"/>
        <v>#REF!</v>
      </c>
      <c r="AD1497" s="29" t="e">
        <f t="shared" si="1705"/>
        <v>#REF!</v>
      </c>
      <c r="AE1497" s="172" t="e">
        <f t="shared" si="1706"/>
        <v>#REF!</v>
      </c>
      <c r="AF1497" s="28"/>
      <c r="AG1497" s="24">
        <v>15</v>
      </c>
      <c r="AH1497" s="173">
        <f t="shared" si="1707"/>
        <v>1</v>
      </c>
      <c r="AI1497" s="173"/>
      <c r="AJ1497" s="173">
        <f t="shared" si="1708"/>
        <v>14</v>
      </c>
      <c r="AK1497" s="134">
        <f t="shared" si="1709"/>
        <v>15</v>
      </c>
      <c r="AL1497" s="174">
        <f t="shared" ref="AL1497:AU1497" si="1730">M1497</f>
        <v>0</v>
      </c>
      <c r="AM1497" s="174">
        <f t="shared" si="1730"/>
        <v>0</v>
      </c>
      <c r="AN1497" s="174">
        <f t="shared" si="1730"/>
        <v>0.25</v>
      </c>
      <c r="AO1497" s="174">
        <f t="shared" si="1730"/>
        <v>0.03</v>
      </c>
      <c r="AP1497" s="174">
        <f t="shared" si="1730"/>
        <v>0.07</v>
      </c>
      <c r="AQ1497" s="174">
        <f t="shared" si="1730"/>
        <v>0</v>
      </c>
      <c r="AR1497" s="174">
        <f t="shared" si="1730"/>
        <v>0.5</v>
      </c>
      <c r="AS1497" s="174">
        <f t="shared" si="1730"/>
        <v>0.15</v>
      </c>
      <c r="AT1497" s="174">
        <f t="shared" si="1730"/>
        <v>0</v>
      </c>
      <c r="AU1497" s="174">
        <f t="shared" si="1730"/>
        <v>0</v>
      </c>
      <c r="AV1497" s="175">
        <f t="shared" si="1711"/>
        <v>1</v>
      </c>
      <c r="AW1497" s="176" t="e">
        <f>#REF!/1000</f>
        <v>#REF!</v>
      </c>
      <c r="AX1497" s="176" t="e">
        <f>#REF!/1000</f>
        <v>#REF!</v>
      </c>
      <c r="AY1497" s="176" t="e">
        <f>#REF!/1000</f>
        <v>#REF!</v>
      </c>
      <c r="AZ1497" s="176" t="e">
        <f>#REF!/1000</f>
        <v>#REF!</v>
      </c>
      <c r="BA1497" s="176" t="e">
        <f>#REF!/1000</f>
        <v>#REF!</v>
      </c>
      <c r="BB1497" s="176" t="e">
        <f>#REF!/1000</f>
        <v>#REF!</v>
      </c>
      <c r="BC1497" s="176" t="e">
        <f>#REF!/1000</f>
        <v>#REF!</v>
      </c>
      <c r="BD1497" s="176" t="e">
        <f>#REF!/1000</f>
        <v>#REF!</v>
      </c>
      <c r="BE1497" s="177" t="e">
        <f>#REF!/1000</f>
        <v>#REF!</v>
      </c>
      <c r="BF1497" s="177" t="e">
        <f>#REF!/1000</f>
        <v>#REF!</v>
      </c>
      <c r="BG1497" s="178" t="e">
        <f t="shared" si="1712"/>
        <v>#REF!</v>
      </c>
    </row>
    <row r="1498" ht="16" customHeight="1" spans="1:59">
      <c r="A1498" s="22">
        <v>1492</v>
      </c>
      <c r="B1498" s="39" t="s">
        <v>2592</v>
      </c>
      <c r="C1498" s="68" t="s">
        <v>2593</v>
      </c>
      <c r="D1498" s="22">
        <v>188</v>
      </c>
      <c r="E1498" s="22">
        <v>7</v>
      </c>
      <c r="F1498" s="144">
        <v>82250</v>
      </c>
      <c r="G1498" s="144" t="s">
        <v>3704</v>
      </c>
      <c r="H1498" s="144" t="s">
        <v>3704</v>
      </c>
      <c r="I1498" s="144" t="s">
        <v>5321</v>
      </c>
      <c r="J1498" s="144" t="s">
        <v>5314</v>
      </c>
      <c r="K1498" s="144">
        <f t="shared" si="1702"/>
        <v>2</v>
      </c>
      <c r="L1498" s="157">
        <v>14</v>
      </c>
      <c r="M1498" s="171"/>
      <c r="N1498" s="171"/>
      <c r="O1498" s="171">
        <v>0.25</v>
      </c>
      <c r="P1498" s="171">
        <v>0.03</v>
      </c>
      <c r="Q1498" s="171">
        <v>0.07</v>
      </c>
      <c r="R1498" s="171"/>
      <c r="S1498" s="171">
        <v>0.5</v>
      </c>
      <c r="T1498" s="171">
        <v>0.15</v>
      </c>
      <c r="U1498" s="171"/>
      <c r="V1498" s="171"/>
      <c r="W1498" s="22">
        <v>7</v>
      </c>
      <c r="X1498" s="29">
        <v>159.118571428571</v>
      </c>
      <c r="Y1498" s="29">
        <v>1113.83</v>
      </c>
      <c r="Z1498" s="36">
        <v>341.11</v>
      </c>
      <c r="AA1498" s="36">
        <f t="shared" si="1703"/>
        <v>7</v>
      </c>
      <c r="AB1498" s="29"/>
      <c r="AC1498" s="29" t="e">
        <f t="shared" si="1704"/>
        <v>#REF!</v>
      </c>
      <c r="AD1498" s="29" t="e">
        <f t="shared" si="1705"/>
        <v>#REF!</v>
      </c>
      <c r="AE1498" s="172" t="e">
        <f t="shared" si="1706"/>
        <v>#REF!</v>
      </c>
      <c r="AF1498" s="28"/>
      <c r="AG1498" s="24">
        <v>15</v>
      </c>
      <c r="AH1498" s="173">
        <f t="shared" si="1707"/>
        <v>1</v>
      </c>
      <c r="AI1498" s="173"/>
      <c r="AJ1498" s="173">
        <f t="shared" si="1708"/>
        <v>14</v>
      </c>
      <c r="AK1498" s="134">
        <f t="shared" si="1709"/>
        <v>2</v>
      </c>
      <c r="AL1498" s="174">
        <f t="shared" ref="AL1498:AU1498" si="1731">M1498</f>
        <v>0</v>
      </c>
      <c r="AM1498" s="174">
        <f t="shared" si="1731"/>
        <v>0</v>
      </c>
      <c r="AN1498" s="174">
        <f t="shared" si="1731"/>
        <v>0.25</v>
      </c>
      <c r="AO1498" s="174">
        <f t="shared" si="1731"/>
        <v>0.03</v>
      </c>
      <c r="AP1498" s="174">
        <f t="shared" si="1731"/>
        <v>0.07</v>
      </c>
      <c r="AQ1498" s="174">
        <f t="shared" si="1731"/>
        <v>0</v>
      </c>
      <c r="AR1498" s="174">
        <f t="shared" si="1731"/>
        <v>0.5</v>
      </c>
      <c r="AS1498" s="174">
        <f t="shared" si="1731"/>
        <v>0.15</v>
      </c>
      <c r="AT1498" s="174">
        <f t="shared" si="1731"/>
        <v>0</v>
      </c>
      <c r="AU1498" s="174">
        <f t="shared" si="1731"/>
        <v>0</v>
      </c>
      <c r="AV1498" s="175">
        <f t="shared" si="1711"/>
        <v>1</v>
      </c>
      <c r="AW1498" s="176" t="e">
        <f>#REF!/1000</f>
        <v>#REF!</v>
      </c>
      <c r="AX1498" s="176" t="e">
        <f>#REF!/1000</f>
        <v>#REF!</v>
      </c>
      <c r="AY1498" s="176" t="e">
        <f>#REF!/1000</f>
        <v>#REF!</v>
      </c>
      <c r="AZ1498" s="176" t="e">
        <f>#REF!/1000</f>
        <v>#REF!</v>
      </c>
      <c r="BA1498" s="176" t="e">
        <f>#REF!/1000</f>
        <v>#REF!</v>
      </c>
      <c r="BB1498" s="176" t="e">
        <f>#REF!/1000</f>
        <v>#REF!</v>
      </c>
      <c r="BC1498" s="176" t="e">
        <f>#REF!/1000</f>
        <v>#REF!</v>
      </c>
      <c r="BD1498" s="176" t="e">
        <f>#REF!/1000</f>
        <v>#REF!</v>
      </c>
      <c r="BE1498" s="177" t="e">
        <f>#REF!/1000</f>
        <v>#REF!</v>
      </c>
      <c r="BF1498" s="177" t="e">
        <f>#REF!/1000</f>
        <v>#REF!</v>
      </c>
      <c r="BG1498" s="178" t="e">
        <f t="shared" si="1712"/>
        <v>#REF!</v>
      </c>
    </row>
    <row r="1499" ht="16" customHeight="1" spans="1:59">
      <c r="A1499" s="22">
        <v>1493</v>
      </c>
      <c r="B1499" s="39" t="s">
        <v>7497</v>
      </c>
      <c r="C1499" s="68" t="s">
        <v>7498</v>
      </c>
      <c r="D1499" s="22">
        <v>188</v>
      </c>
      <c r="E1499" s="22">
        <v>2</v>
      </c>
      <c r="F1499" s="144">
        <v>82179</v>
      </c>
      <c r="G1499" s="144" t="s">
        <v>3704</v>
      </c>
      <c r="H1499" s="144" t="s">
        <v>3704</v>
      </c>
      <c r="I1499" s="144" t="s">
        <v>5321</v>
      </c>
      <c r="J1499" s="144" t="s">
        <v>5314</v>
      </c>
      <c r="K1499" s="144">
        <f t="shared" si="1702"/>
        <v>7.5</v>
      </c>
      <c r="L1499" s="157">
        <v>15</v>
      </c>
      <c r="M1499" s="171"/>
      <c r="N1499" s="171"/>
      <c r="O1499" s="171">
        <v>0.25</v>
      </c>
      <c r="P1499" s="171">
        <v>0.03</v>
      </c>
      <c r="Q1499" s="171">
        <v>0.07</v>
      </c>
      <c r="R1499" s="171"/>
      <c r="S1499" s="171">
        <v>0.5</v>
      </c>
      <c r="T1499" s="171">
        <v>0.15</v>
      </c>
      <c r="U1499" s="171"/>
      <c r="V1499" s="171"/>
      <c r="W1499" s="22">
        <v>2</v>
      </c>
      <c r="X1499" s="29">
        <v>119.34</v>
      </c>
      <c r="Y1499" s="29">
        <v>238.68</v>
      </c>
      <c r="Z1499" s="36">
        <v>77.96</v>
      </c>
      <c r="AA1499" s="36">
        <f t="shared" si="1703"/>
        <v>2</v>
      </c>
      <c r="AB1499" s="29"/>
      <c r="AC1499" s="29" t="e">
        <f t="shared" si="1704"/>
        <v>#REF!</v>
      </c>
      <c r="AD1499" s="29" t="e">
        <f t="shared" si="1705"/>
        <v>#REF!</v>
      </c>
      <c r="AE1499" s="172" t="e">
        <f t="shared" si="1706"/>
        <v>#REF!</v>
      </c>
      <c r="AF1499" s="28"/>
      <c r="AG1499" s="24">
        <v>15</v>
      </c>
      <c r="AH1499" s="173">
        <f t="shared" si="1707"/>
        <v>1</v>
      </c>
      <c r="AI1499" s="173"/>
      <c r="AJ1499" s="173">
        <f t="shared" si="1708"/>
        <v>14</v>
      </c>
      <c r="AK1499" s="134">
        <f t="shared" si="1709"/>
        <v>7.5</v>
      </c>
      <c r="AL1499" s="174">
        <f t="shared" ref="AL1499:AU1499" si="1732">M1499</f>
        <v>0</v>
      </c>
      <c r="AM1499" s="174">
        <f t="shared" si="1732"/>
        <v>0</v>
      </c>
      <c r="AN1499" s="174">
        <f t="shared" si="1732"/>
        <v>0.25</v>
      </c>
      <c r="AO1499" s="174">
        <f t="shared" si="1732"/>
        <v>0.03</v>
      </c>
      <c r="AP1499" s="174">
        <f t="shared" si="1732"/>
        <v>0.07</v>
      </c>
      <c r="AQ1499" s="174">
        <f t="shared" si="1732"/>
        <v>0</v>
      </c>
      <c r="AR1499" s="174">
        <f t="shared" si="1732"/>
        <v>0.5</v>
      </c>
      <c r="AS1499" s="174">
        <f t="shared" si="1732"/>
        <v>0.15</v>
      </c>
      <c r="AT1499" s="174">
        <f t="shared" si="1732"/>
        <v>0</v>
      </c>
      <c r="AU1499" s="174">
        <f t="shared" si="1732"/>
        <v>0</v>
      </c>
      <c r="AV1499" s="175">
        <f t="shared" si="1711"/>
        <v>1</v>
      </c>
      <c r="AW1499" s="176" t="e">
        <f>#REF!/1000</f>
        <v>#REF!</v>
      </c>
      <c r="AX1499" s="176" t="e">
        <f>#REF!/1000</f>
        <v>#REF!</v>
      </c>
      <c r="AY1499" s="176" t="e">
        <f>#REF!/1000</f>
        <v>#REF!</v>
      </c>
      <c r="AZ1499" s="176" t="e">
        <f>#REF!/1000</f>
        <v>#REF!</v>
      </c>
      <c r="BA1499" s="176" t="e">
        <f>#REF!/1000</f>
        <v>#REF!</v>
      </c>
      <c r="BB1499" s="176" t="e">
        <f>#REF!/1000</f>
        <v>#REF!</v>
      </c>
      <c r="BC1499" s="176" t="e">
        <f>#REF!/1000</f>
        <v>#REF!</v>
      </c>
      <c r="BD1499" s="176" t="e">
        <f>#REF!/1000</f>
        <v>#REF!</v>
      </c>
      <c r="BE1499" s="177" t="e">
        <f>#REF!/1000</f>
        <v>#REF!</v>
      </c>
      <c r="BF1499" s="177" t="e">
        <f>#REF!/1000</f>
        <v>#REF!</v>
      </c>
      <c r="BG1499" s="178" t="e">
        <f t="shared" si="1712"/>
        <v>#REF!</v>
      </c>
    </row>
    <row r="1500" ht="16" customHeight="1" spans="1:59">
      <c r="A1500" s="22">
        <v>1494</v>
      </c>
      <c r="B1500" s="39" t="s">
        <v>7499</v>
      </c>
      <c r="C1500" s="68" t="s">
        <v>7500</v>
      </c>
      <c r="D1500" s="22">
        <v>188</v>
      </c>
      <c r="E1500" s="22">
        <v>2</v>
      </c>
      <c r="F1500" s="144">
        <v>82187</v>
      </c>
      <c r="G1500" s="144" t="s">
        <v>3704</v>
      </c>
      <c r="H1500" s="144" t="s">
        <v>3704</v>
      </c>
      <c r="I1500" s="144" t="s">
        <v>5321</v>
      </c>
      <c r="J1500" s="144" t="s">
        <v>5314</v>
      </c>
      <c r="K1500" s="144">
        <f t="shared" si="1702"/>
        <v>7.5</v>
      </c>
      <c r="L1500" s="157">
        <v>15</v>
      </c>
      <c r="M1500" s="171"/>
      <c r="N1500" s="171"/>
      <c r="O1500" s="171">
        <v>0.25</v>
      </c>
      <c r="P1500" s="171">
        <v>0.03</v>
      </c>
      <c r="Q1500" s="171">
        <v>0.07</v>
      </c>
      <c r="R1500" s="171"/>
      <c r="S1500" s="171">
        <v>0.5</v>
      </c>
      <c r="T1500" s="171">
        <v>0.15</v>
      </c>
      <c r="U1500" s="171"/>
      <c r="V1500" s="171"/>
      <c r="W1500" s="22">
        <v>2</v>
      </c>
      <c r="X1500" s="29">
        <v>119.34</v>
      </c>
      <c r="Y1500" s="29">
        <v>238.68</v>
      </c>
      <c r="Z1500" s="36">
        <v>77.96</v>
      </c>
      <c r="AA1500" s="36">
        <f t="shared" si="1703"/>
        <v>2</v>
      </c>
      <c r="AB1500" s="29"/>
      <c r="AC1500" s="29" t="e">
        <f t="shared" si="1704"/>
        <v>#REF!</v>
      </c>
      <c r="AD1500" s="29" t="e">
        <f t="shared" si="1705"/>
        <v>#REF!</v>
      </c>
      <c r="AE1500" s="172" t="e">
        <f t="shared" si="1706"/>
        <v>#REF!</v>
      </c>
      <c r="AF1500" s="28"/>
      <c r="AG1500" s="24">
        <v>15</v>
      </c>
      <c r="AH1500" s="173">
        <f t="shared" si="1707"/>
        <v>1</v>
      </c>
      <c r="AI1500" s="173"/>
      <c r="AJ1500" s="173">
        <f t="shared" si="1708"/>
        <v>14</v>
      </c>
      <c r="AK1500" s="134">
        <f t="shared" si="1709"/>
        <v>7.5</v>
      </c>
      <c r="AL1500" s="174">
        <f t="shared" ref="AL1500:AU1500" si="1733">M1500</f>
        <v>0</v>
      </c>
      <c r="AM1500" s="174">
        <f t="shared" si="1733"/>
        <v>0</v>
      </c>
      <c r="AN1500" s="174">
        <f t="shared" si="1733"/>
        <v>0.25</v>
      </c>
      <c r="AO1500" s="174">
        <f t="shared" si="1733"/>
        <v>0.03</v>
      </c>
      <c r="AP1500" s="174">
        <f t="shared" si="1733"/>
        <v>0.07</v>
      </c>
      <c r="AQ1500" s="174">
        <f t="shared" si="1733"/>
        <v>0</v>
      </c>
      <c r="AR1500" s="174">
        <f t="shared" si="1733"/>
        <v>0.5</v>
      </c>
      <c r="AS1500" s="174">
        <f t="shared" si="1733"/>
        <v>0.15</v>
      </c>
      <c r="AT1500" s="174">
        <f t="shared" si="1733"/>
        <v>0</v>
      </c>
      <c r="AU1500" s="174">
        <f t="shared" si="1733"/>
        <v>0</v>
      </c>
      <c r="AV1500" s="175">
        <f t="shared" si="1711"/>
        <v>1</v>
      </c>
      <c r="AW1500" s="176" t="e">
        <f>#REF!/1000</f>
        <v>#REF!</v>
      </c>
      <c r="AX1500" s="176" t="e">
        <f>#REF!/1000</f>
        <v>#REF!</v>
      </c>
      <c r="AY1500" s="176" t="e">
        <f>#REF!/1000</f>
        <v>#REF!</v>
      </c>
      <c r="AZ1500" s="176" t="e">
        <f>#REF!/1000</f>
        <v>#REF!</v>
      </c>
      <c r="BA1500" s="176" t="e">
        <f>#REF!/1000</f>
        <v>#REF!</v>
      </c>
      <c r="BB1500" s="176" t="e">
        <f>#REF!/1000</f>
        <v>#REF!</v>
      </c>
      <c r="BC1500" s="176" t="e">
        <f>#REF!/1000</f>
        <v>#REF!</v>
      </c>
      <c r="BD1500" s="176" t="e">
        <f>#REF!/1000</f>
        <v>#REF!</v>
      </c>
      <c r="BE1500" s="177" t="e">
        <f>#REF!/1000</f>
        <v>#REF!</v>
      </c>
      <c r="BF1500" s="177" t="e">
        <f>#REF!/1000</f>
        <v>#REF!</v>
      </c>
      <c r="BG1500" s="178" t="e">
        <f t="shared" si="1712"/>
        <v>#REF!</v>
      </c>
    </row>
    <row r="1501" ht="16" customHeight="1" spans="1:59">
      <c r="A1501" s="179">
        <v>1495</v>
      </c>
      <c r="B1501" s="180" t="s">
        <v>7501</v>
      </c>
      <c r="C1501" s="181" t="s">
        <v>7502</v>
      </c>
      <c r="D1501" s="179">
        <v>188</v>
      </c>
      <c r="E1501" s="179">
        <v>1</v>
      </c>
      <c r="F1501" s="182">
        <v>82176</v>
      </c>
      <c r="G1501" s="182" t="s">
        <v>3704</v>
      </c>
      <c r="H1501" s="182" t="s">
        <v>3704</v>
      </c>
      <c r="I1501" s="182" t="s">
        <v>5321</v>
      </c>
      <c r="J1501" s="182" t="s">
        <v>5314</v>
      </c>
      <c r="K1501" s="182">
        <f t="shared" si="1702"/>
        <v>15</v>
      </c>
      <c r="L1501" s="183">
        <v>15</v>
      </c>
      <c r="M1501" s="184"/>
      <c r="N1501" s="184"/>
      <c r="O1501" s="184"/>
      <c r="P1501" s="184"/>
      <c r="Q1501" s="184"/>
      <c r="R1501" s="184"/>
      <c r="S1501" s="184">
        <v>1</v>
      </c>
      <c r="T1501" s="184"/>
      <c r="U1501" s="184"/>
      <c r="V1501" s="184"/>
      <c r="W1501" s="179">
        <v>1</v>
      </c>
      <c r="X1501" s="185">
        <v>119.34</v>
      </c>
      <c r="Y1501" s="185">
        <v>119.34</v>
      </c>
      <c r="Z1501" s="186">
        <v>38.98</v>
      </c>
      <c r="AA1501" s="186">
        <f t="shared" si="1703"/>
        <v>1</v>
      </c>
      <c r="AB1501" s="29"/>
      <c r="AC1501" s="185" t="e">
        <f t="shared" si="1704"/>
        <v>#REF!</v>
      </c>
      <c r="AD1501" s="185" t="e">
        <f t="shared" si="1705"/>
        <v>#REF!</v>
      </c>
      <c r="AE1501" s="187" t="e">
        <f t="shared" si="1706"/>
        <v>#REF!</v>
      </c>
      <c r="AF1501" s="188" t="s">
        <v>5306</v>
      </c>
      <c r="AG1501" s="189">
        <v>15</v>
      </c>
      <c r="AH1501" s="190">
        <f t="shared" si="1707"/>
        <v>1</v>
      </c>
      <c r="AI1501" s="190">
        <v>15</v>
      </c>
      <c r="AJ1501" s="190">
        <f t="shared" si="1708"/>
        <v>14</v>
      </c>
      <c r="AK1501" s="191">
        <f t="shared" si="1709"/>
        <v>15</v>
      </c>
      <c r="AL1501" s="174">
        <f t="shared" ref="AL1501:AU1501" si="1734">M1501</f>
        <v>0</v>
      </c>
      <c r="AM1501" s="174">
        <f t="shared" si="1734"/>
        <v>0</v>
      </c>
      <c r="AN1501" s="174">
        <f t="shared" si="1734"/>
        <v>0</v>
      </c>
      <c r="AO1501" s="174">
        <f t="shared" si="1734"/>
        <v>0</v>
      </c>
      <c r="AP1501" s="174">
        <f t="shared" si="1734"/>
        <v>0</v>
      </c>
      <c r="AQ1501" s="174">
        <f t="shared" si="1734"/>
        <v>0</v>
      </c>
      <c r="AR1501" s="174">
        <f t="shared" si="1734"/>
        <v>1</v>
      </c>
      <c r="AS1501" s="174">
        <f t="shared" si="1734"/>
        <v>0</v>
      </c>
      <c r="AT1501" s="174">
        <f t="shared" si="1734"/>
        <v>0</v>
      </c>
      <c r="AU1501" s="174">
        <f t="shared" si="1734"/>
        <v>0</v>
      </c>
      <c r="AV1501" s="192">
        <f t="shared" si="1711"/>
        <v>1</v>
      </c>
      <c r="AW1501" s="193" t="e">
        <f>#REF!/1000</f>
        <v>#REF!</v>
      </c>
      <c r="AX1501" s="193" t="e">
        <f>#REF!/1000</f>
        <v>#REF!</v>
      </c>
      <c r="AY1501" s="193" t="e">
        <f>#REF!/1000</f>
        <v>#REF!</v>
      </c>
      <c r="AZ1501" s="193" t="e">
        <f>#REF!/1000</f>
        <v>#REF!</v>
      </c>
      <c r="BA1501" s="193" t="e">
        <f>#REF!/1000</f>
        <v>#REF!</v>
      </c>
      <c r="BB1501" s="193" t="e">
        <f>#REF!/1000</f>
        <v>#REF!</v>
      </c>
      <c r="BC1501" s="193" t="e">
        <f>#REF!/1000</f>
        <v>#REF!</v>
      </c>
      <c r="BD1501" s="193" t="e">
        <f>#REF!/1000</f>
        <v>#REF!</v>
      </c>
      <c r="BE1501" s="194" t="e">
        <f>#REF!/1000</f>
        <v>#REF!</v>
      </c>
      <c r="BF1501" s="194" t="e">
        <f>#REF!/1000</f>
        <v>#REF!</v>
      </c>
      <c r="BG1501" s="195" t="e">
        <f t="shared" si="1712"/>
        <v>#REF!</v>
      </c>
    </row>
    <row r="1502" ht="16" customHeight="1" spans="1:59">
      <c r="A1502" s="179">
        <v>1496</v>
      </c>
      <c r="B1502" s="180" t="s">
        <v>7503</v>
      </c>
      <c r="C1502" s="181" t="s">
        <v>7504</v>
      </c>
      <c r="D1502" s="179">
        <v>188</v>
      </c>
      <c r="E1502" s="179">
        <v>1</v>
      </c>
      <c r="F1502" s="182">
        <v>82178</v>
      </c>
      <c r="G1502" s="182" t="s">
        <v>3704</v>
      </c>
      <c r="H1502" s="182" t="s">
        <v>3704</v>
      </c>
      <c r="I1502" s="182" t="s">
        <v>5321</v>
      </c>
      <c r="J1502" s="182" t="s">
        <v>5314</v>
      </c>
      <c r="K1502" s="182">
        <f t="shared" si="1702"/>
        <v>25</v>
      </c>
      <c r="L1502" s="183">
        <v>25</v>
      </c>
      <c r="M1502" s="184"/>
      <c r="N1502" s="184"/>
      <c r="O1502" s="184"/>
      <c r="P1502" s="184"/>
      <c r="Q1502" s="184"/>
      <c r="R1502" s="184"/>
      <c r="S1502" s="184">
        <v>1</v>
      </c>
      <c r="T1502" s="184"/>
      <c r="U1502" s="184"/>
      <c r="V1502" s="184"/>
      <c r="W1502" s="179">
        <v>1</v>
      </c>
      <c r="X1502" s="185">
        <v>119.34</v>
      </c>
      <c r="Y1502" s="185">
        <v>119.34</v>
      </c>
      <c r="Z1502" s="186">
        <v>38.98</v>
      </c>
      <c r="AA1502" s="186">
        <f t="shared" si="1703"/>
        <v>1</v>
      </c>
      <c r="AB1502" s="29"/>
      <c r="AC1502" s="185" t="e">
        <f t="shared" si="1704"/>
        <v>#REF!</v>
      </c>
      <c r="AD1502" s="185" t="e">
        <f t="shared" si="1705"/>
        <v>#REF!</v>
      </c>
      <c r="AE1502" s="187" t="e">
        <f t="shared" si="1706"/>
        <v>#REF!</v>
      </c>
      <c r="AF1502" s="188" t="s">
        <v>5306</v>
      </c>
      <c r="AG1502" s="189">
        <v>25</v>
      </c>
      <c r="AH1502" s="190">
        <f t="shared" si="1707"/>
        <v>1</v>
      </c>
      <c r="AI1502" s="190">
        <v>25</v>
      </c>
      <c r="AJ1502" s="190">
        <f t="shared" si="1708"/>
        <v>24</v>
      </c>
      <c r="AK1502" s="191">
        <f t="shared" si="1709"/>
        <v>25</v>
      </c>
      <c r="AL1502" s="174">
        <f t="shared" ref="AL1502:AU1502" si="1735">M1502</f>
        <v>0</v>
      </c>
      <c r="AM1502" s="174">
        <f t="shared" si="1735"/>
        <v>0</v>
      </c>
      <c r="AN1502" s="174">
        <f t="shared" si="1735"/>
        <v>0</v>
      </c>
      <c r="AO1502" s="174">
        <f t="shared" si="1735"/>
        <v>0</v>
      </c>
      <c r="AP1502" s="174">
        <f t="shared" si="1735"/>
        <v>0</v>
      </c>
      <c r="AQ1502" s="174">
        <f t="shared" si="1735"/>
        <v>0</v>
      </c>
      <c r="AR1502" s="174">
        <f t="shared" si="1735"/>
        <v>1</v>
      </c>
      <c r="AS1502" s="174">
        <f t="shared" si="1735"/>
        <v>0</v>
      </c>
      <c r="AT1502" s="174">
        <f t="shared" si="1735"/>
        <v>0</v>
      </c>
      <c r="AU1502" s="174">
        <f t="shared" si="1735"/>
        <v>0</v>
      </c>
      <c r="AV1502" s="192">
        <f t="shared" si="1711"/>
        <v>1</v>
      </c>
      <c r="AW1502" s="193" t="e">
        <f>#REF!/1000</f>
        <v>#REF!</v>
      </c>
      <c r="AX1502" s="193" t="e">
        <f>#REF!/1000</f>
        <v>#REF!</v>
      </c>
      <c r="AY1502" s="193" t="e">
        <f>#REF!/1000</f>
        <v>#REF!</v>
      </c>
      <c r="AZ1502" s="193" t="e">
        <f>#REF!/1000</f>
        <v>#REF!</v>
      </c>
      <c r="BA1502" s="193" t="e">
        <f>#REF!/1000</f>
        <v>#REF!</v>
      </c>
      <c r="BB1502" s="193" t="e">
        <f>#REF!/1000</f>
        <v>#REF!</v>
      </c>
      <c r="BC1502" s="193" t="e">
        <f>#REF!/1000</f>
        <v>#REF!</v>
      </c>
      <c r="BD1502" s="193" t="e">
        <f>#REF!/1000</f>
        <v>#REF!</v>
      </c>
      <c r="BE1502" s="194" t="e">
        <f>#REF!/1000</f>
        <v>#REF!</v>
      </c>
      <c r="BF1502" s="194" t="e">
        <f>#REF!/1000</f>
        <v>#REF!</v>
      </c>
      <c r="BG1502" s="195" t="e">
        <f t="shared" si="1712"/>
        <v>#REF!</v>
      </c>
    </row>
    <row r="1503" ht="16" customHeight="1" spans="1:59">
      <c r="A1503" s="22">
        <v>1497</v>
      </c>
      <c r="B1503" s="39" t="s">
        <v>7505</v>
      </c>
      <c r="C1503" s="68" t="s">
        <v>7506</v>
      </c>
      <c r="D1503" s="22">
        <v>189</v>
      </c>
      <c r="E1503" s="22">
        <v>4</v>
      </c>
      <c r="F1503" s="144">
        <v>82254</v>
      </c>
      <c r="G1503" s="144" t="s">
        <v>3704</v>
      </c>
      <c r="H1503" s="144" t="s">
        <v>3704</v>
      </c>
      <c r="I1503" s="144" t="s">
        <v>5321</v>
      </c>
      <c r="J1503" s="144" t="s">
        <v>5314</v>
      </c>
      <c r="K1503" s="144">
        <f t="shared" si="1702"/>
        <v>3.75</v>
      </c>
      <c r="L1503" s="157">
        <v>15</v>
      </c>
      <c r="M1503" s="171"/>
      <c r="N1503" s="171"/>
      <c r="O1503" s="171">
        <v>0.25</v>
      </c>
      <c r="P1503" s="171">
        <v>0.03</v>
      </c>
      <c r="Q1503" s="171">
        <v>0.07</v>
      </c>
      <c r="R1503" s="171"/>
      <c r="S1503" s="171">
        <v>0.5</v>
      </c>
      <c r="T1503" s="171">
        <v>0.15</v>
      </c>
      <c r="U1503" s="171"/>
      <c r="V1503" s="171"/>
      <c r="W1503" s="22">
        <v>4</v>
      </c>
      <c r="X1503" s="29">
        <v>99.45</v>
      </c>
      <c r="Y1503" s="29">
        <v>397.8</v>
      </c>
      <c r="Z1503" s="36">
        <v>116.96</v>
      </c>
      <c r="AA1503" s="36">
        <f t="shared" si="1703"/>
        <v>4</v>
      </c>
      <c r="AB1503" s="29"/>
      <c r="AC1503" s="29" t="e">
        <f t="shared" si="1704"/>
        <v>#REF!</v>
      </c>
      <c r="AD1503" s="29" t="e">
        <f t="shared" si="1705"/>
        <v>#REF!</v>
      </c>
      <c r="AE1503" s="172" t="e">
        <f t="shared" si="1706"/>
        <v>#REF!</v>
      </c>
      <c r="AF1503" s="28"/>
      <c r="AG1503" s="24">
        <v>15</v>
      </c>
      <c r="AH1503" s="173">
        <f t="shared" si="1707"/>
        <v>1</v>
      </c>
      <c r="AI1503" s="173"/>
      <c r="AJ1503" s="173">
        <f t="shared" si="1708"/>
        <v>14</v>
      </c>
      <c r="AK1503" s="134">
        <f t="shared" si="1709"/>
        <v>3.75</v>
      </c>
      <c r="AL1503" s="174">
        <f t="shared" ref="AL1503:AU1503" si="1736">M1503</f>
        <v>0</v>
      </c>
      <c r="AM1503" s="174">
        <f t="shared" si="1736"/>
        <v>0</v>
      </c>
      <c r="AN1503" s="174">
        <f t="shared" si="1736"/>
        <v>0.25</v>
      </c>
      <c r="AO1503" s="174">
        <f t="shared" si="1736"/>
        <v>0.03</v>
      </c>
      <c r="AP1503" s="174">
        <f t="shared" si="1736"/>
        <v>0.07</v>
      </c>
      <c r="AQ1503" s="174">
        <f t="shared" si="1736"/>
        <v>0</v>
      </c>
      <c r="AR1503" s="174">
        <f t="shared" si="1736"/>
        <v>0.5</v>
      </c>
      <c r="AS1503" s="174">
        <f t="shared" si="1736"/>
        <v>0.15</v>
      </c>
      <c r="AT1503" s="174">
        <f t="shared" si="1736"/>
        <v>0</v>
      </c>
      <c r="AU1503" s="174">
        <f t="shared" si="1736"/>
        <v>0</v>
      </c>
      <c r="AV1503" s="175">
        <f t="shared" si="1711"/>
        <v>1</v>
      </c>
      <c r="AW1503" s="176" t="e">
        <f>#REF!/1000</f>
        <v>#REF!</v>
      </c>
      <c r="AX1503" s="176" t="e">
        <f>#REF!/1000</f>
        <v>#REF!</v>
      </c>
      <c r="AY1503" s="176" t="e">
        <f>#REF!/1000</f>
        <v>#REF!</v>
      </c>
      <c r="AZ1503" s="176" t="e">
        <f>#REF!/1000</f>
        <v>#REF!</v>
      </c>
      <c r="BA1503" s="176" t="e">
        <f>#REF!/1000</f>
        <v>#REF!</v>
      </c>
      <c r="BB1503" s="176" t="e">
        <f>#REF!/1000</f>
        <v>#REF!</v>
      </c>
      <c r="BC1503" s="176" t="e">
        <f>#REF!/1000</f>
        <v>#REF!</v>
      </c>
      <c r="BD1503" s="176" t="e">
        <f>#REF!/1000</f>
        <v>#REF!</v>
      </c>
      <c r="BE1503" s="177" t="e">
        <f>#REF!/1000</f>
        <v>#REF!</v>
      </c>
      <c r="BF1503" s="177" t="e">
        <f>#REF!/1000</f>
        <v>#REF!</v>
      </c>
      <c r="BG1503" s="178" t="e">
        <f t="shared" si="1712"/>
        <v>#REF!</v>
      </c>
    </row>
    <row r="1504" ht="16" customHeight="1" spans="1:59">
      <c r="A1504" s="179">
        <v>1498</v>
      </c>
      <c r="B1504" s="180" t="s">
        <v>7507</v>
      </c>
      <c r="C1504" s="181" t="s">
        <v>7508</v>
      </c>
      <c r="D1504" s="179">
        <v>188</v>
      </c>
      <c r="E1504" s="179">
        <v>1</v>
      </c>
      <c r="F1504" s="182">
        <v>82260</v>
      </c>
      <c r="G1504" s="182" t="s">
        <v>3704</v>
      </c>
      <c r="H1504" s="182" t="s">
        <v>3704</v>
      </c>
      <c r="I1504" s="182" t="s">
        <v>5321</v>
      </c>
      <c r="J1504" s="182" t="s">
        <v>5314</v>
      </c>
      <c r="K1504" s="182">
        <f t="shared" si="1702"/>
        <v>45</v>
      </c>
      <c r="L1504" s="183">
        <v>45</v>
      </c>
      <c r="M1504" s="184"/>
      <c r="N1504" s="184"/>
      <c r="O1504" s="184"/>
      <c r="P1504" s="184"/>
      <c r="Q1504" s="184"/>
      <c r="R1504" s="184"/>
      <c r="S1504" s="184">
        <v>1</v>
      </c>
      <c r="T1504" s="184"/>
      <c r="U1504" s="184"/>
      <c r="V1504" s="184"/>
      <c r="W1504" s="179">
        <v>1</v>
      </c>
      <c r="X1504" s="185">
        <v>99.45</v>
      </c>
      <c r="Y1504" s="185">
        <v>99.45</v>
      </c>
      <c r="Z1504" s="186">
        <v>29.24</v>
      </c>
      <c r="AA1504" s="186">
        <f t="shared" si="1703"/>
        <v>1</v>
      </c>
      <c r="AB1504" s="29"/>
      <c r="AC1504" s="185" t="e">
        <f t="shared" si="1704"/>
        <v>#REF!</v>
      </c>
      <c r="AD1504" s="185" t="e">
        <f t="shared" si="1705"/>
        <v>#REF!</v>
      </c>
      <c r="AE1504" s="187" t="e">
        <f t="shared" si="1706"/>
        <v>#REF!</v>
      </c>
      <c r="AF1504" s="188" t="s">
        <v>5306</v>
      </c>
      <c r="AG1504" s="189">
        <v>45</v>
      </c>
      <c r="AH1504" s="190">
        <f t="shared" si="1707"/>
        <v>1</v>
      </c>
      <c r="AI1504" s="190">
        <v>45</v>
      </c>
      <c r="AJ1504" s="190">
        <f t="shared" si="1708"/>
        <v>44</v>
      </c>
      <c r="AK1504" s="191">
        <f t="shared" si="1709"/>
        <v>45</v>
      </c>
      <c r="AL1504" s="174">
        <f t="shared" ref="AL1504:AU1504" si="1737">M1504</f>
        <v>0</v>
      </c>
      <c r="AM1504" s="174">
        <f t="shared" si="1737"/>
        <v>0</v>
      </c>
      <c r="AN1504" s="174">
        <f t="shared" si="1737"/>
        <v>0</v>
      </c>
      <c r="AO1504" s="174">
        <f t="shared" si="1737"/>
        <v>0</v>
      </c>
      <c r="AP1504" s="174">
        <f t="shared" si="1737"/>
        <v>0</v>
      </c>
      <c r="AQ1504" s="174">
        <f t="shared" si="1737"/>
        <v>0</v>
      </c>
      <c r="AR1504" s="174">
        <f t="shared" si="1737"/>
        <v>1</v>
      </c>
      <c r="AS1504" s="174">
        <f t="shared" si="1737"/>
        <v>0</v>
      </c>
      <c r="AT1504" s="174">
        <f t="shared" si="1737"/>
        <v>0</v>
      </c>
      <c r="AU1504" s="174">
        <f t="shared" si="1737"/>
        <v>0</v>
      </c>
      <c r="AV1504" s="192">
        <f t="shared" si="1711"/>
        <v>1</v>
      </c>
      <c r="AW1504" s="193" t="e">
        <f>#REF!/1000</f>
        <v>#REF!</v>
      </c>
      <c r="AX1504" s="193" t="e">
        <f>#REF!/1000</f>
        <v>#REF!</v>
      </c>
      <c r="AY1504" s="193" t="e">
        <f>#REF!/1000</f>
        <v>#REF!</v>
      </c>
      <c r="AZ1504" s="193" t="e">
        <f>#REF!/1000</f>
        <v>#REF!</v>
      </c>
      <c r="BA1504" s="193" t="e">
        <f>#REF!/1000</f>
        <v>#REF!</v>
      </c>
      <c r="BB1504" s="193" t="e">
        <f>#REF!/1000</f>
        <v>#REF!</v>
      </c>
      <c r="BC1504" s="193" t="e">
        <f>#REF!/1000</f>
        <v>#REF!</v>
      </c>
      <c r="BD1504" s="193" t="e">
        <f>#REF!/1000</f>
        <v>#REF!</v>
      </c>
      <c r="BE1504" s="194" t="e">
        <f>#REF!/1000</f>
        <v>#REF!</v>
      </c>
      <c r="BF1504" s="194" t="e">
        <f>#REF!/1000</f>
        <v>#REF!</v>
      </c>
      <c r="BG1504" s="195" t="e">
        <f t="shared" si="1712"/>
        <v>#REF!</v>
      </c>
    </row>
    <row r="1505" ht="16" customHeight="1" spans="1:59">
      <c r="A1505" s="22">
        <v>1499</v>
      </c>
      <c r="B1505" s="39" t="s">
        <v>7509</v>
      </c>
      <c r="C1505" s="68" t="s">
        <v>7510</v>
      </c>
      <c r="D1505" s="22">
        <v>188</v>
      </c>
      <c r="E1505" s="22">
        <v>1</v>
      </c>
      <c r="F1505" s="144">
        <v>82193</v>
      </c>
      <c r="G1505" s="144" t="s">
        <v>3704</v>
      </c>
      <c r="H1505" s="144" t="s">
        <v>3704</v>
      </c>
      <c r="I1505" s="144" t="s">
        <v>5321</v>
      </c>
      <c r="J1505" s="144" t="s">
        <v>5314</v>
      </c>
      <c r="K1505" s="144">
        <f t="shared" si="1702"/>
        <v>6.75</v>
      </c>
      <c r="L1505" s="157">
        <v>6.75</v>
      </c>
      <c r="M1505" s="171"/>
      <c r="N1505" s="171"/>
      <c r="O1505" s="171">
        <v>0.25037037037037</v>
      </c>
      <c r="P1505" s="171">
        <v>0.0296296296296296</v>
      </c>
      <c r="Q1505" s="171">
        <v>0.0696296296296296</v>
      </c>
      <c r="R1505" s="171"/>
      <c r="S1505" s="171">
        <v>0.500740740740741</v>
      </c>
      <c r="T1505" s="171">
        <v>0.14962962962963</v>
      </c>
      <c r="U1505" s="171"/>
      <c r="V1505" s="171"/>
      <c r="W1505" s="22">
        <v>1</v>
      </c>
      <c r="X1505" s="29">
        <v>99.45</v>
      </c>
      <c r="Y1505" s="29">
        <v>99.45</v>
      </c>
      <c r="Z1505" s="36">
        <v>29.24</v>
      </c>
      <c r="AA1505" s="36">
        <f t="shared" si="1703"/>
        <v>1</v>
      </c>
      <c r="AB1505" s="29"/>
      <c r="AC1505" s="29" t="e">
        <f t="shared" si="1704"/>
        <v>#REF!</v>
      </c>
      <c r="AD1505" s="29" t="e">
        <f t="shared" si="1705"/>
        <v>#REF!</v>
      </c>
      <c r="AE1505" s="172" t="e">
        <f t="shared" si="1706"/>
        <v>#REF!</v>
      </c>
      <c r="AF1505" s="28"/>
      <c r="AG1505" s="24">
        <v>6.75</v>
      </c>
      <c r="AH1505" s="173">
        <f t="shared" si="1707"/>
        <v>1</v>
      </c>
      <c r="AI1505" s="173">
        <v>6.755</v>
      </c>
      <c r="AJ1505" s="173">
        <f t="shared" si="1708"/>
        <v>5.75</v>
      </c>
      <c r="AK1505" s="134">
        <f t="shared" si="1709"/>
        <v>6.75</v>
      </c>
      <c r="AL1505" s="174">
        <f t="shared" ref="AL1505:AU1505" si="1738">M1505</f>
        <v>0</v>
      </c>
      <c r="AM1505" s="174">
        <f t="shared" si="1738"/>
        <v>0</v>
      </c>
      <c r="AN1505" s="174">
        <f t="shared" si="1738"/>
        <v>0.25037037037037</v>
      </c>
      <c r="AO1505" s="174">
        <f t="shared" si="1738"/>
        <v>0.0296296296296296</v>
      </c>
      <c r="AP1505" s="174">
        <f t="shared" si="1738"/>
        <v>0.0696296296296296</v>
      </c>
      <c r="AQ1505" s="174">
        <f t="shared" si="1738"/>
        <v>0</v>
      </c>
      <c r="AR1505" s="174">
        <f t="shared" si="1738"/>
        <v>0.500740740740741</v>
      </c>
      <c r="AS1505" s="174">
        <f t="shared" si="1738"/>
        <v>0.14962962962963</v>
      </c>
      <c r="AT1505" s="174">
        <f t="shared" si="1738"/>
        <v>0</v>
      </c>
      <c r="AU1505" s="174">
        <f t="shared" si="1738"/>
        <v>0</v>
      </c>
      <c r="AV1505" s="175">
        <f t="shared" si="1711"/>
        <v>1</v>
      </c>
      <c r="AW1505" s="176" t="e">
        <f>#REF!/1000</f>
        <v>#REF!</v>
      </c>
      <c r="AX1505" s="176" t="e">
        <f>#REF!/1000</f>
        <v>#REF!</v>
      </c>
      <c r="AY1505" s="176" t="e">
        <f>#REF!/1000</f>
        <v>#REF!</v>
      </c>
      <c r="AZ1505" s="176" t="e">
        <f>#REF!/1000</f>
        <v>#REF!</v>
      </c>
      <c r="BA1505" s="176" t="e">
        <f>#REF!/1000</f>
        <v>#REF!</v>
      </c>
      <c r="BB1505" s="176" t="e">
        <f>#REF!/1000</f>
        <v>#REF!</v>
      </c>
      <c r="BC1505" s="176" t="e">
        <f>#REF!/1000</f>
        <v>#REF!</v>
      </c>
      <c r="BD1505" s="176" t="e">
        <f>#REF!/1000</f>
        <v>#REF!</v>
      </c>
      <c r="BE1505" s="177" t="e">
        <f>#REF!/1000</f>
        <v>#REF!</v>
      </c>
      <c r="BF1505" s="177" t="e">
        <f>#REF!/1000</f>
        <v>#REF!</v>
      </c>
      <c r="BG1505" s="178" t="e">
        <f t="shared" si="1712"/>
        <v>#REF!</v>
      </c>
    </row>
    <row r="1506" ht="16" customHeight="1" spans="1:59">
      <c r="A1506" s="22">
        <v>1500</v>
      </c>
      <c r="B1506" s="39" t="s">
        <v>7511</v>
      </c>
      <c r="C1506" s="68" t="s">
        <v>7512</v>
      </c>
      <c r="D1506" s="22">
        <v>188</v>
      </c>
      <c r="E1506" s="22">
        <v>1</v>
      </c>
      <c r="F1506" s="144">
        <v>82255</v>
      </c>
      <c r="G1506" s="144" t="s">
        <v>3704</v>
      </c>
      <c r="H1506" s="144" t="s">
        <v>3704</v>
      </c>
      <c r="I1506" s="144" t="s">
        <v>5321</v>
      </c>
      <c r="J1506" s="144" t="s">
        <v>5314</v>
      </c>
      <c r="K1506" s="144">
        <f t="shared" si="1702"/>
        <v>6.62</v>
      </c>
      <c r="L1506" s="157">
        <v>6.62</v>
      </c>
      <c r="M1506" s="171"/>
      <c r="N1506" s="171"/>
      <c r="O1506" s="171">
        <v>0.250755287009063</v>
      </c>
      <c r="P1506" s="171">
        <v>0.0302114803625378</v>
      </c>
      <c r="Q1506" s="171">
        <v>0.0694864048338369</v>
      </c>
      <c r="R1506" s="171"/>
      <c r="S1506" s="171">
        <v>0.5</v>
      </c>
      <c r="T1506" s="171">
        <v>0.149546827794562</v>
      </c>
      <c r="U1506" s="171"/>
      <c r="V1506" s="171"/>
      <c r="W1506" s="22">
        <v>1</v>
      </c>
      <c r="X1506" s="29">
        <v>84.53</v>
      </c>
      <c r="Y1506" s="29">
        <v>84.53</v>
      </c>
      <c r="Z1506" s="36">
        <v>24.37</v>
      </c>
      <c r="AA1506" s="36">
        <f t="shared" si="1703"/>
        <v>1</v>
      </c>
      <c r="AB1506" s="29"/>
      <c r="AC1506" s="29" t="e">
        <f t="shared" si="1704"/>
        <v>#REF!</v>
      </c>
      <c r="AD1506" s="29" t="e">
        <f t="shared" si="1705"/>
        <v>#REF!</v>
      </c>
      <c r="AE1506" s="172" t="e">
        <f t="shared" si="1706"/>
        <v>#REF!</v>
      </c>
      <c r="AF1506" s="28"/>
      <c r="AG1506" s="24">
        <v>6.62</v>
      </c>
      <c r="AH1506" s="173">
        <f t="shared" si="1707"/>
        <v>1</v>
      </c>
      <c r="AI1506" s="173">
        <v>6.625</v>
      </c>
      <c r="AJ1506" s="173">
        <f t="shared" si="1708"/>
        <v>5.62</v>
      </c>
      <c r="AK1506" s="134">
        <f t="shared" si="1709"/>
        <v>6.62</v>
      </c>
      <c r="AL1506" s="174">
        <f t="shared" ref="AL1506:AU1506" si="1739">M1506</f>
        <v>0</v>
      </c>
      <c r="AM1506" s="174">
        <f t="shared" si="1739"/>
        <v>0</v>
      </c>
      <c r="AN1506" s="174">
        <f t="shared" si="1739"/>
        <v>0.250755287009063</v>
      </c>
      <c r="AO1506" s="174">
        <f t="shared" si="1739"/>
        <v>0.0302114803625378</v>
      </c>
      <c r="AP1506" s="174">
        <f t="shared" si="1739"/>
        <v>0.0694864048338369</v>
      </c>
      <c r="AQ1506" s="174">
        <f t="shared" si="1739"/>
        <v>0</v>
      </c>
      <c r="AR1506" s="174">
        <f t="shared" si="1739"/>
        <v>0.5</v>
      </c>
      <c r="AS1506" s="174">
        <f t="shared" si="1739"/>
        <v>0.149546827794562</v>
      </c>
      <c r="AT1506" s="174">
        <f t="shared" si="1739"/>
        <v>0</v>
      </c>
      <c r="AU1506" s="174">
        <f t="shared" si="1739"/>
        <v>0</v>
      </c>
      <c r="AV1506" s="175">
        <f t="shared" si="1711"/>
        <v>1</v>
      </c>
      <c r="AW1506" s="176" t="e">
        <f>#REF!/1000</f>
        <v>#REF!</v>
      </c>
      <c r="AX1506" s="176" t="e">
        <f>#REF!/1000</f>
        <v>#REF!</v>
      </c>
      <c r="AY1506" s="176" t="e">
        <f>#REF!/1000</f>
        <v>#REF!</v>
      </c>
      <c r="AZ1506" s="176" t="e">
        <f>#REF!/1000</f>
        <v>#REF!</v>
      </c>
      <c r="BA1506" s="176" t="e">
        <f>#REF!/1000</f>
        <v>#REF!</v>
      </c>
      <c r="BB1506" s="176" t="e">
        <f>#REF!/1000</f>
        <v>#REF!</v>
      </c>
      <c r="BC1506" s="176" t="e">
        <f>#REF!/1000</f>
        <v>#REF!</v>
      </c>
      <c r="BD1506" s="176" t="e">
        <f>#REF!/1000</f>
        <v>#REF!</v>
      </c>
      <c r="BE1506" s="177" t="e">
        <f>#REF!/1000</f>
        <v>#REF!</v>
      </c>
      <c r="BF1506" s="177" t="e">
        <f>#REF!/1000</f>
        <v>#REF!</v>
      </c>
      <c r="BG1506" s="178" t="e">
        <f t="shared" si="1712"/>
        <v>#REF!</v>
      </c>
    </row>
    <row r="1507" ht="16" customHeight="1" spans="1:59">
      <c r="A1507" s="22">
        <v>1501</v>
      </c>
      <c r="B1507" s="39" t="s">
        <v>7513</v>
      </c>
      <c r="C1507" s="68" t="s">
        <v>7514</v>
      </c>
      <c r="D1507" s="22">
        <v>188</v>
      </c>
      <c r="E1507" s="22">
        <v>1</v>
      </c>
      <c r="F1507" s="144">
        <v>82204</v>
      </c>
      <c r="G1507" s="144" t="s">
        <v>3704</v>
      </c>
      <c r="H1507" s="144" t="s">
        <v>3704</v>
      </c>
      <c r="I1507" s="144" t="s">
        <v>5321</v>
      </c>
      <c r="J1507" s="144" t="s">
        <v>5314</v>
      </c>
      <c r="K1507" s="144">
        <f t="shared" si="1702"/>
        <v>15</v>
      </c>
      <c r="L1507" s="157">
        <v>15</v>
      </c>
      <c r="M1507" s="171"/>
      <c r="N1507" s="171"/>
      <c r="O1507" s="171">
        <v>0.25</v>
      </c>
      <c r="P1507" s="171">
        <v>0.03</v>
      </c>
      <c r="Q1507" s="171">
        <v>0.07</v>
      </c>
      <c r="R1507" s="171"/>
      <c r="S1507" s="171">
        <v>0.5</v>
      </c>
      <c r="T1507" s="171">
        <v>0.15</v>
      </c>
      <c r="U1507" s="171"/>
      <c r="V1507" s="171"/>
      <c r="W1507" s="22">
        <v>1</v>
      </c>
      <c r="X1507" s="29">
        <v>74.59</v>
      </c>
      <c r="Y1507" s="29">
        <v>74.59</v>
      </c>
      <c r="Z1507" s="36">
        <v>21.44</v>
      </c>
      <c r="AA1507" s="36">
        <f t="shared" si="1703"/>
        <v>1</v>
      </c>
      <c r="AB1507" s="29"/>
      <c r="AC1507" s="29" t="e">
        <f t="shared" si="1704"/>
        <v>#REF!</v>
      </c>
      <c r="AD1507" s="29" t="e">
        <f t="shared" si="1705"/>
        <v>#REF!</v>
      </c>
      <c r="AE1507" s="172" t="e">
        <f t="shared" si="1706"/>
        <v>#REF!</v>
      </c>
      <c r="AF1507" s="28"/>
      <c r="AG1507" s="24">
        <v>15</v>
      </c>
      <c r="AH1507" s="173">
        <f t="shared" si="1707"/>
        <v>1</v>
      </c>
      <c r="AI1507" s="173"/>
      <c r="AJ1507" s="173">
        <f t="shared" si="1708"/>
        <v>14</v>
      </c>
      <c r="AK1507" s="134">
        <f t="shared" si="1709"/>
        <v>15</v>
      </c>
      <c r="AL1507" s="174">
        <f t="shared" ref="AL1507:AU1507" si="1740">M1507</f>
        <v>0</v>
      </c>
      <c r="AM1507" s="174">
        <f t="shared" si="1740"/>
        <v>0</v>
      </c>
      <c r="AN1507" s="174">
        <f t="shared" si="1740"/>
        <v>0.25</v>
      </c>
      <c r="AO1507" s="174">
        <f t="shared" si="1740"/>
        <v>0.03</v>
      </c>
      <c r="AP1507" s="174">
        <f t="shared" si="1740"/>
        <v>0.07</v>
      </c>
      <c r="AQ1507" s="174">
        <f t="shared" si="1740"/>
        <v>0</v>
      </c>
      <c r="AR1507" s="174">
        <f t="shared" si="1740"/>
        <v>0.5</v>
      </c>
      <c r="AS1507" s="174">
        <f t="shared" si="1740"/>
        <v>0.15</v>
      </c>
      <c r="AT1507" s="174">
        <f t="shared" si="1740"/>
        <v>0</v>
      </c>
      <c r="AU1507" s="174">
        <f t="shared" si="1740"/>
        <v>0</v>
      </c>
      <c r="AV1507" s="175">
        <f t="shared" si="1711"/>
        <v>1</v>
      </c>
      <c r="AW1507" s="176" t="e">
        <f>#REF!/1000</f>
        <v>#REF!</v>
      </c>
      <c r="AX1507" s="176" t="e">
        <f>#REF!/1000</f>
        <v>#REF!</v>
      </c>
      <c r="AY1507" s="176" t="e">
        <f>#REF!/1000</f>
        <v>#REF!</v>
      </c>
      <c r="AZ1507" s="176" t="e">
        <f>#REF!/1000</f>
        <v>#REF!</v>
      </c>
      <c r="BA1507" s="176" t="e">
        <f>#REF!/1000</f>
        <v>#REF!</v>
      </c>
      <c r="BB1507" s="176" t="e">
        <f>#REF!/1000</f>
        <v>#REF!</v>
      </c>
      <c r="BC1507" s="176" t="e">
        <f>#REF!/1000</f>
        <v>#REF!</v>
      </c>
      <c r="BD1507" s="176" t="e">
        <f>#REF!/1000</f>
        <v>#REF!</v>
      </c>
      <c r="BE1507" s="177" t="e">
        <f>#REF!/1000</f>
        <v>#REF!</v>
      </c>
      <c r="BF1507" s="177" t="e">
        <f>#REF!/1000</f>
        <v>#REF!</v>
      </c>
      <c r="BG1507" s="178" t="e">
        <f t="shared" si="1712"/>
        <v>#REF!</v>
      </c>
    </row>
    <row r="1508" ht="16" customHeight="1" spans="1:59">
      <c r="A1508" s="22">
        <v>1502</v>
      </c>
      <c r="B1508" s="39" t="s">
        <v>2588</v>
      </c>
      <c r="C1508" s="68" t="s">
        <v>2589</v>
      </c>
      <c r="D1508" s="22">
        <v>191</v>
      </c>
      <c r="E1508" s="22">
        <v>5</v>
      </c>
      <c r="F1508" s="144">
        <v>2403314198</v>
      </c>
      <c r="G1508" s="144" t="s">
        <v>3704</v>
      </c>
      <c r="H1508" s="144" t="s">
        <v>3704</v>
      </c>
      <c r="I1508" s="144" t="s">
        <v>5352</v>
      </c>
      <c r="J1508" s="144" t="s">
        <v>5314</v>
      </c>
      <c r="K1508" s="144">
        <f t="shared" si="1702"/>
        <v>3</v>
      </c>
      <c r="L1508" s="157">
        <v>15</v>
      </c>
      <c r="M1508" s="171"/>
      <c r="N1508" s="171"/>
      <c r="O1508" s="171">
        <v>0.25</v>
      </c>
      <c r="P1508" s="171">
        <v>0.03</v>
      </c>
      <c r="Q1508" s="171">
        <v>0.07</v>
      </c>
      <c r="R1508" s="171"/>
      <c r="S1508" s="171">
        <v>0.5</v>
      </c>
      <c r="T1508" s="171">
        <v>0.15</v>
      </c>
      <c r="U1508" s="171"/>
      <c r="V1508" s="171"/>
      <c r="W1508" s="22">
        <v>5</v>
      </c>
      <c r="X1508" s="29">
        <v>66.63</v>
      </c>
      <c r="Y1508" s="29">
        <v>333.15</v>
      </c>
      <c r="Z1508" s="36">
        <v>98.15</v>
      </c>
      <c r="AA1508" s="36">
        <f t="shared" si="1703"/>
        <v>5</v>
      </c>
      <c r="AB1508" s="29"/>
      <c r="AC1508" s="29" t="e">
        <f t="shared" si="1704"/>
        <v>#REF!</v>
      </c>
      <c r="AD1508" s="29" t="e">
        <f t="shared" si="1705"/>
        <v>#REF!</v>
      </c>
      <c r="AE1508" s="172" t="e">
        <f t="shared" si="1706"/>
        <v>#REF!</v>
      </c>
      <c r="AF1508" s="28"/>
      <c r="AG1508" s="24">
        <v>15</v>
      </c>
      <c r="AH1508" s="173">
        <f t="shared" si="1707"/>
        <v>1</v>
      </c>
      <c r="AI1508" s="173"/>
      <c r="AJ1508" s="173">
        <f t="shared" si="1708"/>
        <v>14</v>
      </c>
      <c r="AK1508" s="134">
        <f t="shared" si="1709"/>
        <v>3</v>
      </c>
      <c r="AL1508" s="174">
        <f t="shared" ref="AL1508:AU1508" si="1741">M1508</f>
        <v>0</v>
      </c>
      <c r="AM1508" s="174">
        <f t="shared" si="1741"/>
        <v>0</v>
      </c>
      <c r="AN1508" s="174">
        <f t="shared" si="1741"/>
        <v>0.25</v>
      </c>
      <c r="AO1508" s="174">
        <f t="shared" si="1741"/>
        <v>0.03</v>
      </c>
      <c r="AP1508" s="174">
        <f t="shared" si="1741"/>
        <v>0.07</v>
      </c>
      <c r="AQ1508" s="174">
        <f t="shared" si="1741"/>
        <v>0</v>
      </c>
      <c r="AR1508" s="174">
        <f t="shared" si="1741"/>
        <v>0.5</v>
      </c>
      <c r="AS1508" s="174">
        <f t="shared" si="1741"/>
        <v>0.15</v>
      </c>
      <c r="AT1508" s="174">
        <f t="shared" si="1741"/>
        <v>0</v>
      </c>
      <c r="AU1508" s="174">
        <f t="shared" si="1741"/>
        <v>0</v>
      </c>
      <c r="AV1508" s="175">
        <f t="shared" si="1711"/>
        <v>1</v>
      </c>
      <c r="AW1508" s="176" t="e">
        <f>#REF!/1000</f>
        <v>#REF!</v>
      </c>
      <c r="AX1508" s="176" t="e">
        <f>#REF!/1000</f>
        <v>#REF!</v>
      </c>
      <c r="AY1508" s="176" t="e">
        <f>#REF!/1000</f>
        <v>#REF!</v>
      </c>
      <c r="AZ1508" s="176" t="e">
        <f>#REF!/1000</f>
        <v>#REF!</v>
      </c>
      <c r="BA1508" s="176" t="e">
        <f>#REF!/1000</f>
        <v>#REF!</v>
      </c>
      <c r="BB1508" s="176" t="e">
        <f>#REF!/1000</f>
        <v>#REF!</v>
      </c>
      <c r="BC1508" s="176" t="e">
        <f>#REF!/1000</f>
        <v>#REF!</v>
      </c>
      <c r="BD1508" s="176" t="e">
        <f>#REF!/1000</f>
        <v>#REF!</v>
      </c>
      <c r="BE1508" s="177" t="e">
        <f>#REF!/1000</f>
        <v>#REF!</v>
      </c>
      <c r="BF1508" s="177" t="e">
        <f>#REF!/1000</f>
        <v>#REF!</v>
      </c>
      <c r="BG1508" s="178" t="e">
        <f t="shared" si="1712"/>
        <v>#REF!</v>
      </c>
    </row>
    <row r="1509" ht="16" customHeight="1" spans="1:59">
      <c r="A1509" s="179">
        <v>1503</v>
      </c>
      <c r="B1509" s="180" t="s">
        <v>7515</v>
      </c>
      <c r="C1509" s="181" t="s">
        <v>7516</v>
      </c>
      <c r="D1509" s="179">
        <v>188</v>
      </c>
      <c r="E1509" s="179">
        <v>2</v>
      </c>
      <c r="F1509" s="182">
        <v>82263</v>
      </c>
      <c r="G1509" s="182" t="s">
        <v>3704</v>
      </c>
      <c r="H1509" s="182" t="s">
        <v>3704</v>
      </c>
      <c r="I1509" s="182" t="s">
        <v>5321</v>
      </c>
      <c r="J1509" s="182" t="s">
        <v>5314</v>
      </c>
      <c r="K1509" s="182">
        <f t="shared" si="1702"/>
        <v>20</v>
      </c>
      <c r="L1509" s="183">
        <v>40</v>
      </c>
      <c r="M1509" s="184"/>
      <c r="N1509" s="184"/>
      <c r="O1509" s="184"/>
      <c r="P1509" s="184"/>
      <c r="Q1509" s="184"/>
      <c r="R1509" s="184"/>
      <c r="S1509" s="184">
        <v>1</v>
      </c>
      <c r="T1509" s="184"/>
      <c r="U1509" s="184"/>
      <c r="V1509" s="184"/>
      <c r="W1509" s="179">
        <v>2</v>
      </c>
      <c r="X1509" s="185">
        <v>59.67</v>
      </c>
      <c r="Y1509" s="185">
        <v>119.34</v>
      </c>
      <c r="Z1509" s="186">
        <v>35.08</v>
      </c>
      <c r="AA1509" s="186">
        <f t="shared" si="1703"/>
        <v>2</v>
      </c>
      <c r="AB1509" s="29"/>
      <c r="AC1509" s="185" t="e">
        <f t="shared" si="1704"/>
        <v>#REF!</v>
      </c>
      <c r="AD1509" s="185" t="e">
        <f t="shared" si="1705"/>
        <v>#REF!</v>
      </c>
      <c r="AE1509" s="187" t="e">
        <f t="shared" si="1706"/>
        <v>#REF!</v>
      </c>
      <c r="AF1509" s="188" t="s">
        <v>5306</v>
      </c>
      <c r="AG1509" s="189">
        <v>40</v>
      </c>
      <c r="AH1509" s="190">
        <f t="shared" si="1707"/>
        <v>1</v>
      </c>
      <c r="AI1509" s="190">
        <v>40</v>
      </c>
      <c r="AJ1509" s="190">
        <f t="shared" si="1708"/>
        <v>39</v>
      </c>
      <c r="AK1509" s="191">
        <f t="shared" si="1709"/>
        <v>20</v>
      </c>
      <c r="AL1509" s="174">
        <f t="shared" ref="AL1509:AU1509" si="1742">M1509</f>
        <v>0</v>
      </c>
      <c r="AM1509" s="174">
        <f t="shared" si="1742"/>
        <v>0</v>
      </c>
      <c r="AN1509" s="174">
        <f t="shared" si="1742"/>
        <v>0</v>
      </c>
      <c r="AO1509" s="174">
        <f t="shared" si="1742"/>
        <v>0</v>
      </c>
      <c r="AP1509" s="174">
        <f t="shared" si="1742"/>
        <v>0</v>
      </c>
      <c r="AQ1509" s="174">
        <f t="shared" si="1742"/>
        <v>0</v>
      </c>
      <c r="AR1509" s="174">
        <f t="shared" si="1742"/>
        <v>1</v>
      </c>
      <c r="AS1509" s="174">
        <f t="shared" si="1742"/>
        <v>0</v>
      </c>
      <c r="AT1509" s="174">
        <f t="shared" si="1742"/>
        <v>0</v>
      </c>
      <c r="AU1509" s="174">
        <f t="shared" si="1742"/>
        <v>0</v>
      </c>
      <c r="AV1509" s="192">
        <f t="shared" si="1711"/>
        <v>1</v>
      </c>
      <c r="AW1509" s="193" t="e">
        <f>#REF!/1000</f>
        <v>#REF!</v>
      </c>
      <c r="AX1509" s="193" t="e">
        <f>#REF!/1000</f>
        <v>#REF!</v>
      </c>
      <c r="AY1509" s="193" t="e">
        <f>#REF!/1000</f>
        <v>#REF!</v>
      </c>
      <c r="AZ1509" s="193" t="e">
        <f>#REF!/1000</f>
        <v>#REF!</v>
      </c>
      <c r="BA1509" s="193" t="e">
        <f>#REF!/1000</f>
        <v>#REF!</v>
      </c>
      <c r="BB1509" s="193" t="e">
        <f>#REF!/1000</f>
        <v>#REF!</v>
      </c>
      <c r="BC1509" s="193" t="e">
        <f>#REF!/1000</f>
        <v>#REF!</v>
      </c>
      <c r="BD1509" s="193" t="e">
        <f>#REF!/1000</f>
        <v>#REF!</v>
      </c>
      <c r="BE1509" s="194" t="e">
        <f>#REF!/1000</f>
        <v>#REF!</v>
      </c>
      <c r="BF1509" s="194" t="e">
        <f>#REF!/1000</f>
        <v>#REF!</v>
      </c>
      <c r="BG1509" s="195" t="e">
        <f t="shared" si="1712"/>
        <v>#REF!</v>
      </c>
    </row>
    <row r="1510" ht="16" customHeight="1" spans="1:59">
      <c r="A1510" s="22">
        <v>1504</v>
      </c>
      <c r="B1510" s="39" t="s">
        <v>7517</v>
      </c>
      <c r="C1510" s="68" t="s">
        <v>7518</v>
      </c>
      <c r="D1510" s="22">
        <v>188</v>
      </c>
      <c r="E1510" s="22">
        <v>6</v>
      </c>
      <c r="F1510" s="144">
        <v>82239</v>
      </c>
      <c r="G1510" s="144" t="s">
        <v>3704</v>
      </c>
      <c r="H1510" s="144" t="s">
        <v>3704</v>
      </c>
      <c r="I1510" s="144" t="s">
        <v>5321</v>
      </c>
      <c r="J1510" s="144" t="s">
        <v>5314</v>
      </c>
      <c r="K1510" s="144">
        <f t="shared" si="1702"/>
        <v>0.833333333333333</v>
      </c>
      <c r="L1510" s="157">
        <v>5</v>
      </c>
      <c r="M1510" s="171"/>
      <c r="N1510" s="171"/>
      <c r="O1510" s="171">
        <v>0.25</v>
      </c>
      <c r="P1510" s="171">
        <v>0.03</v>
      </c>
      <c r="Q1510" s="171">
        <v>0.07</v>
      </c>
      <c r="R1510" s="171"/>
      <c r="S1510" s="171">
        <v>0.5</v>
      </c>
      <c r="T1510" s="171">
        <v>0.15</v>
      </c>
      <c r="U1510" s="171"/>
      <c r="V1510" s="171"/>
      <c r="W1510" s="22">
        <v>6</v>
      </c>
      <c r="X1510" s="29">
        <v>59.67</v>
      </c>
      <c r="Y1510" s="29">
        <v>358.02</v>
      </c>
      <c r="Z1510" s="36">
        <v>105.24</v>
      </c>
      <c r="AA1510" s="36">
        <f t="shared" si="1703"/>
        <v>6</v>
      </c>
      <c r="AB1510" s="29"/>
      <c r="AC1510" s="29" t="e">
        <f t="shared" si="1704"/>
        <v>#REF!</v>
      </c>
      <c r="AD1510" s="29" t="e">
        <f t="shared" si="1705"/>
        <v>#REF!</v>
      </c>
      <c r="AE1510" s="172" t="e">
        <f t="shared" si="1706"/>
        <v>#REF!</v>
      </c>
      <c r="AF1510" s="28"/>
      <c r="AG1510" s="24">
        <v>5</v>
      </c>
      <c r="AH1510" s="173">
        <f t="shared" si="1707"/>
        <v>1</v>
      </c>
      <c r="AI1510" s="173">
        <v>5</v>
      </c>
      <c r="AJ1510" s="173">
        <f t="shared" si="1708"/>
        <v>4</v>
      </c>
      <c r="AK1510" s="134">
        <f t="shared" si="1709"/>
        <v>0.833333333333333</v>
      </c>
      <c r="AL1510" s="174">
        <f t="shared" ref="AL1510:AU1510" si="1743">M1510</f>
        <v>0</v>
      </c>
      <c r="AM1510" s="174">
        <f t="shared" si="1743"/>
        <v>0</v>
      </c>
      <c r="AN1510" s="174">
        <f t="shared" si="1743"/>
        <v>0.25</v>
      </c>
      <c r="AO1510" s="174">
        <f t="shared" si="1743"/>
        <v>0.03</v>
      </c>
      <c r="AP1510" s="174">
        <f t="shared" si="1743"/>
        <v>0.07</v>
      </c>
      <c r="AQ1510" s="174">
        <f t="shared" si="1743"/>
        <v>0</v>
      </c>
      <c r="AR1510" s="174">
        <f t="shared" si="1743"/>
        <v>0.5</v>
      </c>
      <c r="AS1510" s="174">
        <f t="shared" si="1743"/>
        <v>0.15</v>
      </c>
      <c r="AT1510" s="174">
        <f t="shared" si="1743"/>
        <v>0</v>
      </c>
      <c r="AU1510" s="174">
        <f t="shared" si="1743"/>
        <v>0</v>
      </c>
      <c r="AV1510" s="175">
        <f t="shared" si="1711"/>
        <v>1</v>
      </c>
      <c r="AW1510" s="176" t="e">
        <f>#REF!/1000</f>
        <v>#REF!</v>
      </c>
      <c r="AX1510" s="176" t="e">
        <f>#REF!/1000</f>
        <v>#REF!</v>
      </c>
      <c r="AY1510" s="176" t="e">
        <f>#REF!/1000</f>
        <v>#REF!</v>
      </c>
      <c r="AZ1510" s="176" t="e">
        <f>#REF!/1000</f>
        <v>#REF!</v>
      </c>
      <c r="BA1510" s="176" t="e">
        <f>#REF!/1000</f>
        <v>#REF!</v>
      </c>
      <c r="BB1510" s="176" t="e">
        <f>#REF!/1000</f>
        <v>#REF!</v>
      </c>
      <c r="BC1510" s="176" t="e">
        <f>#REF!/1000</f>
        <v>#REF!</v>
      </c>
      <c r="BD1510" s="176" t="e">
        <f>#REF!/1000</f>
        <v>#REF!</v>
      </c>
      <c r="BE1510" s="177" t="e">
        <f>#REF!/1000</f>
        <v>#REF!</v>
      </c>
      <c r="BF1510" s="177" t="e">
        <f>#REF!/1000</f>
        <v>#REF!</v>
      </c>
      <c r="BG1510" s="178" t="e">
        <f t="shared" si="1712"/>
        <v>#REF!</v>
      </c>
    </row>
    <row r="1511" ht="16" customHeight="1" spans="1:59">
      <c r="A1511" s="22">
        <v>1505</v>
      </c>
      <c r="B1511" s="39" t="s">
        <v>7519</v>
      </c>
      <c r="C1511" s="68" t="s">
        <v>7520</v>
      </c>
      <c r="D1511" s="22">
        <v>188</v>
      </c>
      <c r="E1511" s="22">
        <v>6</v>
      </c>
      <c r="F1511" s="144">
        <v>82202</v>
      </c>
      <c r="G1511" s="144" t="s">
        <v>3704</v>
      </c>
      <c r="H1511" s="144" t="s">
        <v>3704</v>
      </c>
      <c r="I1511" s="144" t="s">
        <v>5321</v>
      </c>
      <c r="J1511" s="144" t="s">
        <v>5314</v>
      </c>
      <c r="K1511" s="144">
        <f t="shared" si="1702"/>
        <v>2.5</v>
      </c>
      <c r="L1511" s="157">
        <v>15</v>
      </c>
      <c r="M1511" s="171"/>
      <c r="N1511" s="171"/>
      <c r="O1511" s="171">
        <v>0.25</v>
      </c>
      <c r="P1511" s="171">
        <v>0.03</v>
      </c>
      <c r="Q1511" s="171">
        <v>0.07</v>
      </c>
      <c r="R1511" s="171"/>
      <c r="S1511" s="171">
        <v>0.5</v>
      </c>
      <c r="T1511" s="171">
        <v>0.15</v>
      </c>
      <c r="U1511" s="171"/>
      <c r="V1511" s="171"/>
      <c r="W1511" s="22">
        <v>6</v>
      </c>
      <c r="X1511" s="29">
        <v>59.67</v>
      </c>
      <c r="Y1511" s="29">
        <v>358.02</v>
      </c>
      <c r="Z1511" s="36">
        <v>105.24</v>
      </c>
      <c r="AA1511" s="36">
        <f t="shared" si="1703"/>
        <v>6</v>
      </c>
      <c r="AB1511" s="29"/>
      <c r="AC1511" s="29" t="e">
        <f t="shared" si="1704"/>
        <v>#REF!</v>
      </c>
      <c r="AD1511" s="29" t="e">
        <f t="shared" si="1705"/>
        <v>#REF!</v>
      </c>
      <c r="AE1511" s="172" t="e">
        <f t="shared" si="1706"/>
        <v>#REF!</v>
      </c>
      <c r="AF1511" s="28"/>
      <c r="AG1511" s="24">
        <v>15</v>
      </c>
      <c r="AH1511" s="173">
        <f t="shared" si="1707"/>
        <v>1</v>
      </c>
      <c r="AI1511" s="173"/>
      <c r="AJ1511" s="173">
        <f t="shared" si="1708"/>
        <v>14</v>
      </c>
      <c r="AK1511" s="134">
        <f t="shared" si="1709"/>
        <v>2.5</v>
      </c>
      <c r="AL1511" s="174">
        <f t="shared" ref="AL1511:AU1511" si="1744">M1511</f>
        <v>0</v>
      </c>
      <c r="AM1511" s="174">
        <f t="shared" si="1744"/>
        <v>0</v>
      </c>
      <c r="AN1511" s="174">
        <f t="shared" si="1744"/>
        <v>0.25</v>
      </c>
      <c r="AO1511" s="174">
        <f t="shared" si="1744"/>
        <v>0.03</v>
      </c>
      <c r="AP1511" s="174">
        <f t="shared" si="1744"/>
        <v>0.07</v>
      </c>
      <c r="AQ1511" s="174">
        <f t="shared" si="1744"/>
        <v>0</v>
      </c>
      <c r="AR1511" s="174">
        <f t="shared" si="1744"/>
        <v>0.5</v>
      </c>
      <c r="AS1511" s="174">
        <f t="shared" si="1744"/>
        <v>0.15</v>
      </c>
      <c r="AT1511" s="174">
        <f t="shared" si="1744"/>
        <v>0</v>
      </c>
      <c r="AU1511" s="174">
        <f t="shared" si="1744"/>
        <v>0</v>
      </c>
      <c r="AV1511" s="175">
        <f t="shared" si="1711"/>
        <v>1</v>
      </c>
      <c r="AW1511" s="176" t="e">
        <f>#REF!/1000</f>
        <v>#REF!</v>
      </c>
      <c r="AX1511" s="176" t="e">
        <f>#REF!/1000</f>
        <v>#REF!</v>
      </c>
      <c r="AY1511" s="176" t="e">
        <f>#REF!/1000</f>
        <v>#REF!</v>
      </c>
      <c r="AZ1511" s="176" t="e">
        <f>#REF!/1000</f>
        <v>#REF!</v>
      </c>
      <c r="BA1511" s="176" t="e">
        <f>#REF!/1000</f>
        <v>#REF!</v>
      </c>
      <c r="BB1511" s="176" t="e">
        <f>#REF!/1000</f>
        <v>#REF!</v>
      </c>
      <c r="BC1511" s="176" t="e">
        <f>#REF!/1000</f>
        <v>#REF!</v>
      </c>
      <c r="BD1511" s="176" t="e">
        <f>#REF!/1000</f>
        <v>#REF!</v>
      </c>
      <c r="BE1511" s="177" t="e">
        <f>#REF!/1000</f>
        <v>#REF!</v>
      </c>
      <c r="BF1511" s="177" t="e">
        <f>#REF!/1000</f>
        <v>#REF!</v>
      </c>
      <c r="BG1511" s="178" t="e">
        <f t="shared" si="1712"/>
        <v>#REF!</v>
      </c>
    </row>
    <row r="1512" ht="16" customHeight="1" spans="1:59">
      <c r="A1512" s="22">
        <v>1506</v>
      </c>
      <c r="B1512" s="39" t="s">
        <v>7521</v>
      </c>
      <c r="C1512" s="68" t="s">
        <v>7522</v>
      </c>
      <c r="D1512" s="22">
        <v>189</v>
      </c>
      <c r="E1512" s="22">
        <v>6</v>
      </c>
      <c r="F1512" s="144">
        <v>82196</v>
      </c>
      <c r="G1512" s="144" t="s">
        <v>3704</v>
      </c>
      <c r="H1512" s="144" t="s">
        <v>3704</v>
      </c>
      <c r="I1512" s="144" t="s">
        <v>5321</v>
      </c>
      <c r="J1512" s="144" t="s">
        <v>5314</v>
      </c>
      <c r="K1512" s="144">
        <f t="shared" si="1702"/>
        <v>2.5</v>
      </c>
      <c r="L1512" s="157">
        <v>15</v>
      </c>
      <c r="M1512" s="171"/>
      <c r="N1512" s="171">
        <v>0.18</v>
      </c>
      <c r="O1512" s="171">
        <v>0.6</v>
      </c>
      <c r="P1512" s="171"/>
      <c r="Q1512" s="171"/>
      <c r="R1512" s="171">
        <v>0.05</v>
      </c>
      <c r="S1512" s="171">
        <v>0.1</v>
      </c>
      <c r="T1512" s="171">
        <v>0.07</v>
      </c>
      <c r="U1512" s="171"/>
      <c r="V1512" s="171"/>
      <c r="W1512" s="22">
        <v>6</v>
      </c>
      <c r="X1512" s="29">
        <v>59.67</v>
      </c>
      <c r="Y1512" s="29">
        <v>358.02</v>
      </c>
      <c r="Z1512" s="36">
        <v>105.24</v>
      </c>
      <c r="AA1512" s="36">
        <f t="shared" si="1703"/>
        <v>6</v>
      </c>
      <c r="AB1512" s="29"/>
      <c r="AC1512" s="29" t="e">
        <f t="shared" si="1704"/>
        <v>#REF!</v>
      </c>
      <c r="AD1512" s="29" t="e">
        <f t="shared" si="1705"/>
        <v>#REF!</v>
      </c>
      <c r="AE1512" s="172" t="e">
        <f t="shared" si="1706"/>
        <v>#REF!</v>
      </c>
      <c r="AF1512" s="28"/>
      <c r="AG1512" s="24">
        <v>15</v>
      </c>
      <c r="AH1512" s="173">
        <f t="shared" si="1707"/>
        <v>1</v>
      </c>
      <c r="AI1512" s="173"/>
      <c r="AJ1512" s="173">
        <f t="shared" si="1708"/>
        <v>14</v>
      </c>
      <c r="AK1512" s="134">
        <f t="shared" si="1709"/>
        <v>2.5</v>
      </c>
      <c r="AL1512" s="174">
        <f t="shared" ref="AL1512:AU1512" si="1745">M1512</f>
        <v>0</v>
      </c>
      <c r="AM1512" s="174">
        <f t="shared" si="1745"/>
        <v>0.18</v>
      </c>
      <c r="AN1512" s="174">
        <f t="shared" si="1745"/>
        <v>0.6</v>
      </c>
      <c r="AO1512" s="174">
        <f t="shared" si="1745"/>
        <v>0</v>
      </c>
      <c r="AP1512" s="174">
        <f t="shared" si="1745"/>
        <v>0</v>
      </c>
      <c r="AQ1512" s="174">
        <f t="shared" si="1745"/>
        <v>0.05</v>
      </c>
      <c r="AR1512" s="174">
        <f t="shared" si="1745"/>
        <v>0.1</v>
      </c>
      <c r="AS1512" s="174">
        <f t="shared" si="1745"/>
        <v>0.07</v>
      </c>
      <c r="AT1512" s="174">
        <f t="shared" si="1745"/>
        <v>0</v>
      </c>
      <c r="AU1512" s="174">
        <f t="shared" si="1745"/>
        <v>0</v>
      </c>
      <c r="AV1512" s="175">
        <f t="shared" si="1711"/>
        <v>1</v>
      </c>
      <c r="AW1512" s="176" t="e">
        <f>#REF!/1000</f>
        <v>#REF!</v>
      </c>
      <c r="AX1512" s="176" t="e">
        <f>#REF!/1000</f>
        <v>#REF!</v>
      </c>
      <c r="AY1512" s="176" t="e">
        <f>#REF!/1000</f>
        <v>#REF!</v>
      </c>
      <c r="AZ1512" s="176" t="e">
        <f>#REF!/1000</f>
        <v>#REF!</v>
      </c>
      <c r="BA1512" s="176" t="e">
        <f>#REF!/1000</f>
        <v>#REF!</v>
      </c>
      <c r="BB1512" s="176" t="e">
        <f>#REF!/1000</f>
        <v>#REF!</v>
      </c>
      <c r="BC1512" s="176" t="e">
        <f>#REF!/1000</f>
        <v>#REF!</v>
      </c>
      <c r="BD1512" s="176" t="e">
        <f>#REF!/1000</f>
        <v>#REF!</v>
      </c>
      <c r="BE1512" s="177" t="e">
        <f>#REF!/1000</f>
        <v>#REF!</v>
      </c>
      <c r="BF1512" s="177" t="e">
        <f>#REF!/1000</f>
        <v>#REF!</v>
      </c>
      <c r="BG1512" s="178" t="e">
        <f t="shared" si="1712"/>
        <v>#REF!</v>
      </c>
    </row>
    <row r="1513" ht="16" customHeight="1" spans="1:59">
      <c r="A1513" s="22">
        <v>1507</v>
      </c>
      <c r="B1513" s="39" t="s">
        <v>7523</v>
      </c>
      <c r="C1513" s="68" t="s">
        <v>7524</v>
      </c>
      <c r="D1513" s="22">
        <v>188</v>
      </c>
      <c r="E1513" s="22">
        <v>28</v>
      </c>
      <c r="F1513" s="144">
        <v>82241</v>
      </c>
      <c r="G1513" s="144" t="s">
        <v>3704</v>
      </c>
      <c r="H1513" s="144" t="s">
        <v>3704</v>
      </c>
      <c r="I1513" s="144" t="s">
        <v>5321</v>
      </c>
      <c r="J1513" s="144" t="s">
        <v>5314</v>
      </c>
      <c r="K1513" s="144">
        <f t="shared" si="1702"/>
        <v>1</v>
      </c>
      <c r="L1513" s="157">
        <v>28</v>
      </c>
      <c r="M1513" s="171"/>
      <c r="N1513" s="171"/>
      <c r="O1513" s="171">
        <v>0.25</v>
      </c>
      <c r="P1513" s="171">
        <v>0.03</v>
      </c>
      <c r="Q1513" s="171">
        <v>0.07</v>
      </c>
      <c r="R1513" s="171"/>
      <c r="S1513" s="171">
        <v>0.5</v>
      </c>
      <c r="T1513" s="171">
        <v>0.15</v>
      </c>
      <c r="U1513" s="171"/>
      <c r="V1513" s="171"/>
      <c r="W1513" s="22">
        <v>28</v>
      </c>
      <c r="X1513" s="29">
        <v>59.6696428571429</v>
      </c>
      <c r="Y1513" s="29">
        <v>1670.75</v>
      </c>
      <c r="Z1513" s="36">
        <v>491.12</v>
      </c>
      <c r="AA1513" s="36">
        <f t="shared" si="1703"/>
        <v>28</v>
      </c>
      <c r="AB1513" s="29"/>
      <c r="AC1513" s="29" t="e">
        <f t="shared" si="1704"/>
        <v>#REF!</v>
      </c>
      <c r="AD1513" s="29" t="e">
        <f t="shared" si="1705"/>
        <v>#REF!</v>
      </c>
      <c r="AE1513" s="172" t="e">
        <f t="shared" si="1706"/>
        <v>#REF!</v>
      </c>
      <c r="AF1513" s="28"/>
      <c r="AG1513" s="24">
        <v>15</v>
      </c>
      <c r="AH1513" s="173">
        <f t="shared" si="1707"/>
        <v>1</v>
      </c>
      <c r="AI1513" s="173"/>
      <c r="AJ1513" s="173">
        <f t="shared" si="1708"/>
        <v>14</v>
      </c>
      <c r="AK1513" s="134">
        <f t="shared" si="1709"/>
        <v>1</v>
      </c>
      <c r="AL1513" s="174">
        <f t="shared" ref="AL1513:AU1513" si="1746">M1513</f>
        <v>0</v>
      </c>
      <c r="AM1513" s="174">
        <f t="shared" si="1746"/>
        <v>0</v>
      </c>
      <c r="AN1513" s="174">
        <f t="shared" si="1746"/>
        <v>0.25</v>
      </c>
      <c r="AO1513" s="174">
        <f t="shared" si="1746"/>
        <v>0.03</v>
      </c>
      <c r="AP1513" s="174">
        <f t="shared" si="1746"/>
        <v>0.07</v>
      </c>
      <c r="AQ1513" s="174">
        <f t="shared" si="1746"/>
        <v>0</v>
      </c>
      <c r="AR1513" s="174">
        <f t="shared" si="1746"/>
        <v>0.5</v>
      </c>
      <c r="AS1513" s="174">
        <f t="shared" si="1746"/>
        <v>0.15</v>
      </c>
      <c r="AT1513" s="174">
        <f t="shared" si="1746"/>
        <v>0</v>
      </c>
      <c r="AU1513" s="174">
        <f t="shared" si="1746"/>
        <v>0</v>
      </c>
      <c r="AV1513" s="175">
        <f t="shared" si="1711"/>
        <v>1</v>
      </c>
      <c r="AW1513" s="176" t="e">
        <f>#REF!/1000</f>
        <v>#REF!</v>
      </c>
      <c r="AX1513" s="176" t="e">
        <f>#REF!/1000</f>
        <v>#REF!</v>
      </c>
      <c r="AY1513" s="176" t="e">
        <f>#REF!/1000</f>
        <v>#REF!</v>
      </c>
      <c r="AZ1513" s="176" t="e">
        <f>#REF!/1000</f>
        <v>#REF!</v>
      </c>
      <c r="BA1513" s="176" t="e">
        <f>#REF!/1000</f>
        <v>#REF!</v>
      </c>
      <c r="BB1513" s="176" t="e">
        <f>#REF!/1000</f>
        <v>#REF!</v>
      </c>
      <c r="BC1513" s="176" t="e">
        <f>#REF!/1000</f>
        <v>#REF!</v>
      </c>
      <c r="BD1513" s="176" t="e">
        <f>#REF!/1000</f>
        <v>#REF!</v>
      </c>
      <c r="BE1513" s="177" t="e">
        <f>#REF!/1000</f>
        <v>#REF!</v>
      </c>
      <c r="BF1513" s="177" t="e">
        <f>#REF!/1000</f>
        <v>#REF!</v>
      </c>
      <c r="BG1513" s="178" t="e">
        <f t="shared" si="1712"/>
        <v>#REF!</v>
      </c>
    </row>
    <row r="1514" ht="16" customHeight="1" spans="1:59">
      <c r="A1514" s="22">
        <v>1508</v>
      </c>
      <c r="B1514" s="39" t="s">
        <v>7525</v>
      </c>
      <c r="C1514" s="68" t="s">
        <v>7526</v>
      </c>
      <c r="D1514" s="22">
        <v>188</v>
      </c>
      <c r="E1514" s="22">
        <v>6</v>
      </c>
      <c r="F1514" s="144">
        <v>82264</v>
      </c>
      <c r="G1514" s="144" t="s">
        <v>3704</v>
      </c>
      <c r="H1514" s="144" t="s">
        <v>3704</v>
      </c>
      <c r="I1514" s="144" t="s">
        <v>5321</v>
      </c>
      <c r="J1514" s="144" t="s">
        <v>5314</v>
      </c>
      <c r="K1514" s="144">
        <f t="shared" si="1702"/>
        <v>2.5</v>
      </c>
      <c r="L1514" s="157">
        <v>15</v>
      </c>
      <c r="M1514" s="171"/>
      <c r="N1514" s="171"/>
      <c r="O1514" s="171">
        <v>0.25</v>
      </c>
      <c r="P1514" s="171">
        <v>0.03</v>
      </c>
      <c r="Q1514" s="171">
        <v>0.07</v>
      </c>
      <c r="R1514" s="171"/>
      <c r="S1514" s="171">
        <v>0.5</v>
      </c>
      <c r="T1514" s="171">
        <v>0.15</v>
      </c>
      <c r="U1514" s="171"/>
      <c r="V1514" s="171"/>
      <c r="W1514" s="22">
        <v>6</v>
      </c>
      <c r="X1514" s="29">
        <v>49.725</v>
      </c>
      <c r="Y1514" s="29">
        <v>298.35</v>
      </c>
      <c r="Z1514" s="36">
        <v>87.72</v>
      </c>
      <c r="AA1514" s="36">
        <f t="shared" si="1703"/>
        <v>6</v>
      </c>
      <c r="AB1514" s="29"/>
      <c r="AC1514" s="29" t="e">
        <f t="shared" si="1704"/>
        <v>#REF!</v>
      </c>
      <c r="AD1514" s="29" t="e">
        <f t="shared" si="1705"/>
        <v>#REF!</v>
      </c>
      <c r="AE1514" s="172" t="e">
        <f t="shared" si="1706"/>
        <v>#REF!</v>
      </c>
      <c r="AF1514" s="28"/>
      <c r="AG1514" s="24">
        <v>15</v>
      </c>
      <c r="AH1514" s="173">
        <f t="shared" si="1707"/>
        <v>1</v>
      </c>
      <c r="AI1514" s="173"/>
      <c r="AJ1514" s="173">
        <f t="shared" si="1708"/>
        <v>14</v>
      </c>
      <c r="AK1514" s="134">
        <f t="shared" si="1709"/>
        <v>2.5</v>
      </c>
      <c r="AL1514" s="174">
        <f t="shared" ref="AL1514:AU1514" si="1747">M1514</f>
        <v>0</v>
      </c>
      <c r="AM1514" s="174">
        <f t="shared" si="1747"/>
        <v>0</v>
      </c>
      <c r="AN1514" s="174">
        <f t="shared" si="1747"/>
        <v>0.25</v>
      </c>
      <c r="AO1514" s="174">
        <f t="shared" si="1747"/>
        <v>0.03</v>
      </c>
      <c r="AP1514" s="174">
        <f t="shared" si="1747"/>
        <v>0.07</v>
      </c>
      <c r="AQ1514" s="174">
        <f t="shared" si="1747"/>
        <v>0</v>
      </c>
      <c r="AR1514" s="174">
        <f t="shared" si="1747"/>
        <v>0.5</v>
      </c>
      <c r="AS1514" s="174">
        <f t="shared" si="1747"/>
        <v>0.15</v>
      </c>
      <c r="AT1514" s="174">
        <f t="shared" si="1747"/>
        <v>0</v>
      </c>
      <c r="AU1514" s="174">
        <f t="shared" si="1747"/>
        <v>0</v>
      </c>
      <c r="AV1514" s="175">
        <f t="shared" si="1711"/>
        <v>1</v>
      </c>
      <c r="AW1514" s="176" t="e">
        <f>#REF!/1000</f>
        <v>#REF!</v>
      </c>
      <c r="AX1514" s="176" t="e">
        <f>#REF!/1000</f>
        <v>#REF!</v>
      </c>
      <c r="AY1514" s="176" t="e">
        <f>#REF!/1000</f>
        <v>#REF!</v>
      </c>
      <c r="AZ1514" s="176" t="e">
        <f>#REF!/1000</f>
        <v>#REF!</v>
      </c>
      <c r="BA1514" s="176" t="e">
        <f>#REF!/1000</f>
        <v>#REF!</v>
      </c>
      <c r="BB1514" s="176" t="e">
        <f>#REF!/1000</f>
        <v>#REF!</v>
      </c>
      <c r="BC1514" s="176" t="e">
        <f>#REF!/1000</f>
        <v>#REF!</v>
      </c>
      <c r="BD1514" s="176" t="e">
        <f>#REF!/1000</f>
        <v>#REF!</v>
      </c>
      <c r="BE1514" s="177" t="e">
        <f>#REF!/1000</f>
        <v>#REF!</v>
      </c>
      <c r="BF1514" s="177" t="e">
        <f>#REF!/1000</f>
        <v>#REF!</v>
      </c>
      <c r="BG1514" s="178" t="e">
        <f t="shared" si="1712"/>
        <v>#REF!</v>
      </c>
    </row>
    <row r="1515" ht="16" customHeight="1" spans="1:59">
      <c r="A1515" s="22">
        <v>1509</v>
      </c>
      <c r="B1515" s="39" t="s">
        <v>7527</v>
      </c>
      <c r="C1515" s="68" t="s">
        <v>7528</v>
      </c>
      <c r="D1515" s="22">
        <v>188</v>
      </c>
      <c r="E1515" s="22">
        <v>18</v>
      </c>
      <c r="F1515" s="144">
        <v>82249</v>
      </c>
      <c r="G1515" s="144" t="s">
        <v>3704</v>
      </c>
      <c r="H1515" s="144" t="s">
        <v>3704</v>
      </c>
      <c r="I1515" s="144" t="s">
        <v>5321</v>
      </c>
      <c r="J1515" s="144" t="s">
        <v>5314</v>
      </c>
      <c r="K1515" s="144">
        <f t="shared" si="1702"/>
        <v>2</v>
      </c>
      <c r="L1515" s="157">
        <v>36</v>
      </c>
      <c r="M1515" s="171"/>
      <c r="N1515" s="171"/>
      <c r="O1515" s="171">
        <v>0.25</v>
      </c>
      <c r="P1515" s="171">
        <v>0.03</v>
      </c>
      <c r="Q1515" s="171">
        <v>0.07</v>
      </c>
      <c r="R1515" s="171"/>
      <c r="S1515" s="171">
        <v>0.5</v>
      </c>
      <c r="T1515" s="171">
        <v>0.15</v>
      </c>
      <c r="U1515" s="171"/>
      <c r="V1515" s="171"/>
      <c r="W1515" s="22">
        <v>18</v>
      </c>
      <c r="X1515" s="29">
        <v>49.7244444444444</v>
      </c>
      <c r="Y1515" s="29">
        <v>895.04</v>
      </c>
      <c r="Z1515" s="36">
        <v>263.16</v>
      </c>
      <c r="AA1515" s="36">
        <f t="shared" si="1703"/>
        <v>18</v>
      </c>
      <c r="AB1515" s="29"/>
      <c r="AC1515" s="29" t="e">
        <f t="shared" si="1704"/>
        <v>#REF!</v>
      </c>
      <c r="AD1515" s="29" t="e">
        <f t="shared" si="1705"/>
        <v>#REF!</v>
      </c>
      <c r="AE1515" s="172" t="e">
        <f t="shared" si="1706"/>
        <v>#REF!</v>
      </c>
      <c r="AF1515" s="28"/>
      <c r="AG1515" s="24">
        <v>15</v>
      </c>
      <c r="AH1515" s="173">
        <f t="shared" si="1707"/>
        <v>1</v>
      </c>
      <c r="AI1515" s="173"/>
      <c r="AJ1515" s="173">
        <f t="shared" si="1708"/>
        <v>14</v>
      </c>
      <c r="AK1515" s="134">
        <f t="shared" si="1709"/>
        <v>2</v>
      </c>
      <c r="AL1515" s="174">
        <f t="shared" ref="AL1515:AU1515" si="1748">M1515</f>
        <v>0</v>
      </c>
      <c r="AM1515" s="174">
        <f t="shared" si="1748"/>
        <v>0</v>
      </c>
      <c r="AN1515" s="174">
        <f t="shared" si="1748"/>
        <v>0.25</v>
      </c>
      <c r="AO1515" s="174">
        <f t="shared" si="1748"/>
        <v>0.03</v>
      </c>
      <c r="AP1515" s="174">
        <f t="shared" si="1748"/>
        <v>0.07</v>
      </c>
      <c r="AQ1515" s="174">
        <f t="shared" si="1748"/>
        <v>0</v>
      </c>
      <c r="AR1515" s="174">
        <f t="shared" si="1748"/>
        <v>0.5</v>
      </c>
      <c r="AS1515" s="174">
        <f t="shared" si="1748"/>
        <v>0.15</v>
      </c>
      <c r="AT1515" s="174">
        <f t="shared" si="1748"/>
        <v>0</v>
      </c>
      <c r="AU1515" s="174">
        <f t="shared" si="1748"/>
        <v>0</v>
      </c>
      <c r="AV1515" s="175">
        <f t="shared" si="1711"/>
        <v>1</v>
      </c>
      <c r="AW1515" s="176" t="e">
        <f>#REF!/1000</f>
        <v>#REF!</v>
      </c>
      <c r="AX1515" s="176" t="e">
        <f>#REF!/1000</f>
        <v>#REF!</v>
      </c>
      <c r="AY1515" s="176" t="e">
        <f>#REF!/1000</f>
        <v>#REF!</v>
      </c>
      <c r="AZ1515" s="176" t="e">
        <f>#REF!/1000</f>
        <v>#REF!</v>
      </c>
      <c r="BA1515" s="176" t="e">
        <f>#REF!/1000</f>
        <v>#REF!</v>
      </c>
      <c r="BB1515" s="176" t="e">
        <f>#REF!/1000</f>
        <v>#REF!</v>
      </c>
      <c r="BC1515" s="176" t="e">
        <f>#REF!/1000</f>
        <v>#REF!</v>
      </c>
      <c r="BD1515" s="176" t="e">
        <f>#REF!/1000</f>
        <v>#REF!</v>
      </c>
      <c r="BE1515" s="177" t="e">
        <f>#REF!/1000</f>
        <v>#REF!</v>
      </c>
      <c r="BF1515" s="177" t="e">
        <f>#REF!/1000</f>
        <v>#REF!</v>
      </c>
      <c r="BG1515" s="178" t="e">
        <f t="shared" si="1712"/>
        <v>#REF!</v>
      </c>
    </row>
    <row r="1516" ht="16" customHeight="1" spans="1:59">
      <c r="A1516" s="22">
        <v>1510</v>
      </c>
      <c r="B1516" s="39" t="s">
        <v>7529</v>
      </c>
      <c r="C1516" s="68" t="s">
        <v>7530</v>
      </c>
      <c r="D1516" s="22">
        <v>188</v>
      </c>
      <c r="E1516" s="22">
        <v>6</v>
      </c>
      <c r="F1516" s="144">
        <v>82195</v>
      </c>
      <c r="G1516" s="144" t="s">
        <v>3704</v>
      </c>
      <c r="H1516" s="144" t="s">
        <v>3704</v>
      </c>
      <c r="I1516" s="144" t="s">
        <v>5321</v>
      </c>
      <c r="J1516" s="144" t="s">
        <v>5314</v>
      </c>
      <c r="K1516" s="144">
        <f t="shared" si="1702"/>
        <v>2.5</v>
      </c>
      <c r="L1516" s="157">
        <v>15</v>
      </c>
      <c r="M1516" s="171"/>
      <c r="N1516" s="171"/>
      <c r="O1516" s="171">
        <v>0.25</v>
      </c>
      <c r="P1516" s="171">
        <v>0.03</v>
      </c>
      <c r="Q1516" s="171">
        <v>0.07</v>
      </c>
      <c r="R1516" s="171"/>
      <c r="S1516" s="171">
        <v>0.5</v>
      </c>
      <c r="T1516" s="171">
        <v>0.15</v>
      </c>
      <c r="U1516" s="171"/>
      <c r="V1516" s="171"/>
      <c r="W1516" s="22">
        <v>6</v>
      </c>
      <c r="X1516" s="29">
        <v>39.78</v>
      </c>
      <c r="Y1516" s="29">
        <v>238.68</v>
      </c>
      <c r="Z1516" s="36">
        <v>70.2</v>
      </c>
      <c r="AA1516" s="36">
        <f t="shared" si="1703"/>
        <v>6</v>
      </c>
      <c r="AB1516" s="29"/>
      <c r="AC1516" s="29" t="e">
        <f t="shared" si="1704"/>
        <v>#REF!</v>
      </c>
      <c r="AD1516" s="29" t="e">
        <f t="shared" si="1705"/>
        <v>#REF!</v>
      </c>
      <c r="AE1516" s="172" t="e">
        <f t="shared" si="1706"/>
        <v>#REF!</v>
      </c>
      <c r="AF1516" s="28"/>
      <c r="AG1516" s="24">
        <v>15</v>
      </c>
      <c r="AH1516" s="173">
        <f t="shared" si="1707"/>
        <v>1</v>
      </c>
      <c r="AI1516" s="173"/>
      <c r="AJ1516" s="173">
        <f t="shared" si="1708"/>
        <v>14</v>
      </c>
      <c r="AK1516" s="134">
        <f t="shared" si="1709"/>
        <v>2.5</v>
      </c>
      <c r="AL1516" s="174">
        <f t="shared" ref="AL1516:AU1516" si="1749">M1516</f>
        <v>0</v>
      </c>
      <c r="AM1516" s="174">
        <f t="shared" si="1749"/>
        <v>0</v>
      </c>
      <c r="AN1516" s="174">
        <f t="shared" si="1749"/>
        <v>0.25</v>
      </c>
      <c r="AO1516" s="174">
        <f t="shared" si="1749"/>
        <v>0.03</v>
      </c>
      <c r="AP1516" s="174">
        <f t="shared" si="1749"/>
        <v>0.07</v>
      </c>
      <c r="AQ1516" s="174">
        <f t="shared" si="1749"/>
        <v>0</v>
      </c>
      <c r="AR1516" s="174">
        <f t="shared" si="1749"/>
        <v>0.5</v>
      </c>
      <c r="AS1516" s="174">
        <f t="shared" si="1749"/>
        <v>0.15</v>
      </c>
      <c r="AT1516" s="174">
        <f t="shared" si="1749"/>
        <v>0</v>
      </c>
      <c r="AU1516" s="174">
        <f t="shared" si="1749"/>
        <v>0</v>
      </c>
      <c r="AV1516" s="175">
        <f t="shared" si="1711"/>
        <v>1</v>
      </c>
      <c r="AW1516" s="176" t="e">
        <f>#REF!/1000</f>
        <v>#REF!</v>
      </c>
      <c r="AX1516" s="176" t="e">
        <f>#REF!/1000</f>
        <v>#REF!</v>
      </c>
      <c r="AY1516" s="176" t="e">
        <f>#REF!/1000</f>
        <v>#REF!</v>
      </c>
      <c r="AZ1516" s="176" t="e">
        <f>#REF!/1000</f>
        <v>#REF!</v>
      </c>
      <c r="BA1516" s="176" t="e">
        <f>#REF!/1000</f>
        <v>#REF!</v>
      </c>
      <c r="BB1516" s="176" t="e">
        <f>#REF!/1000</f>
        <v>#REF!</v>
      </c>
      <c r="BC1516" s="176" t="e">
        <f>#REF!/1000</f>
        <v>#REF!</v>
      </c>
      <c r="BD1516" s="176" t="e">
        <f>#REF!/1000</f>
        <v>#REF!</v>
      </c>
      <c r="BE1516" s="177" t="e">
        <f>#REF!/1000</f>
        <v>#REF!</v>
      </c>
      <c r="BF1516" s="177" t="e">
        <f>#REF!/1000</f>
        <v>#REF!</v>
      </c>
      <c r="BG1516" s="178" t="e">
        <f t="shared" si="1712"/>
        <v>#REF!</v>
      </c>
    </row>
    <row r="1517" ht="16" customHeight="1" spans="1:59">
      <c r="A1517" s="22">
        <v>1511</v>
      </c>
      <c r="B1517" s="39" t="s">
        <v>7531</v>
      </c>
      <c r="C1517" s="68" t="s">
        <v>7532</v>
      </c>
      <c r="D1517" s="22">
        <v>188</v>
      </c>
      <c r="E1517" s="22">
        <v>6</v>
      </c>
      <c r="F1517" s="144">
        <v>82203</v>
      </c>
      <c r="G1517" s="144" t="s">
        <v>3704</v>
      </c>
      <c r="H1517" s="144" t="s">
        <v>3704</v>
      </c>
      <c r="I1517" s="144" t="s">
        <v>5321</v>
      </c>
      <c r="J1517" s="144" t="s">
        <v>5314</v>
      </c>
      <c r="K1517" s="144">
        <f t="shared" si="1702"/>
        <v>2.5</v>
      </c>
      <c r="L1517" s="157">
        <v>15</v>
      </c>
      <c r="M1517" s="171"/>
      <c r="N1517" s="171"/>
      <c r="O1517" s="171">
        <v>0.25</v>
      </c>
      <c r="P1517" s="171">
        <v>0.03</v>
      </c>
      <c r="Q1517" s="171">
        <v>0.07</v>
      </c>
      <c r="R1517" s="171"/>
      <c r="S1517" s="171">
        <v>0.5</v>
      </c>
      <c r="T1517" s="171">
        <v>0.15</v>
      </c>
      <c r="U1517" s="171"/>
      <c r="V1517" s="171"/>
      <c r="W1517" s="22">
        <v>6</v>
      </c>
      <c r="X1517" s="29">
        <v>39.78</v>
      </c>
      <c r="Y1517" s="29">
        <v>238.68</v>
      </c>
      <c r="Z1517" s="36">
        <v>70.2</v>
      </c>
      <c r="AA1517" s="36">
        <f t="shared" si="1703"/>
        <v>6</v>
      </c>
      <c r="AB1517" s="29"/>
      <c r="AC1517" s="29" t="e">
        <f t="shared" si="1704"/>
        <v>#REF!</v>
      </c>
      <c r="AD1517" s="29" t="e">
        <f t="shared" si="1705"/>
        <v>#REF!</v>
      </c>
      <c r="AE1517" s="172" t="e">
        <f t="shared" si="1706"/>
        <v>#REF!</v>
      </c>
      <c r="AF1517" s="28"/>
      <c r="AG1517" s="24">
        <v>15</v>
      </c>
      <c r="AH1517" s="173">
        <f t="shared" si="1707"/>
        <v>1</v>
      </c>
      <c r="AI1517" s="173"/>
      <c r="AJ1517" s="173">
        <f t="shared" si="1708"/>
        <v>14</v>
      </c>
      <c r="AK1517" s="134">
        <f t="shared" si="1709"/>
        <v>2.5</v>
      </c>
      <c r="AL1517" s="174">
        <f t="shared" ref="AL1517:AU1517" si="1750">M1517</f>
        <v>0</v>
      </c>
      <c r="AM1517" s="174">
        <f t="shared" si="1750"/>
        <v>0</v>
      </c>
      <c r="AN1517" s="174">
        <f t="shared" si="1750"/>
        <v>0.25</v>
      </c>
      <c r="AO1517" s="174">
        <f t="shared" si="1750"/>
        <v>0.03</v>
      </c>
      <c r="AP1517" s="174">
        <f t="shared" si="1750"/>
        <v>0.07</v>
      </c>
      <c r="AQ1517" s="174">
        <f t="shared" si="1750"/>
        <v>0</v>
      </c>
      <c r="AR1517" s="174">
        <f t="shared" si="1750"/>
        <v>0.5</v>
      </c>
      <c r="AS1517" s="174">
        <f t="shared" si="1750"/>
        <v>0.15</v>
      </c>
      <c r="AT1517" s="174">
        <f t="shared" si="1750"/>
        <v>0</v>
      </c>
      <c r="AU1517" s="174">
        <f t="shared" si="1750"/>
        <v>0</v>
      </c>
      <c r="AV1517" s="175">
        <f t="shared" si="1711"/>
        <v>1</v>
      </c>
      <c r="AW1517" s="176" t="e">
        <f>#REF!/1000</f>
        <v>#REF!</v>
      </c>
      <c r="AX1517" s="176" t="e">
        <f>#REF!/1000</f>
        <v>#REF!</v>
      </c>
      <c r="AY1517" s="176" t="e">
        <f>#REF!/1000</f>
        <v>#REF!</v>
      </c>
      <c r="AZ1517" s="176" t="e">
        <f>#REF!/1000</f>
        <v>#REF!</v>
      </c>
      <c r="BA1517" s="176" t="e">
        <f>#REF!/1000</f>
        <v>#REF!</v>
      </c>
      <c r="BB1517" s="176" t="e">
        <f>#REF!/1000</f>
        <v>#REF!</v>
      </c>
      <c r="BC1517" s="176" t="e">
        <f>#REF!/1000</f>
        <v>#REF!</v>
      </c>
      <c r="BD1517" s="176" t="e">
        <f>#REF!/1000</f>
        <v>#REF!</v>
      </c>
      <c r="BE1517" s="177" t="e">
        <f>#REF!/1000</f>
        <v>#REF!</v>
      </c>
      <c r="BF1517" s="177" t="e">
        <f>#REF!/1000</f>
        <v>#REF!</v>
      </c>
      <c r="BG1517" s="178" t="e">
        <f t="shared" si="1712"/>
        <v>#REF!</v>
      </c>
    </row>
    <row r="1518" ht="16" customHeight="1" spans="1:59">
      <c r="A1518" s="22">
        <v>1512</v>
      </c>
      <c r="B1518" s="39" t="s">
        <v>7533</v>
      </c>
      <c r="C1518" s="68" t="s">
        <v>7534</v>
      </c>
      <c r="D1518" s="22">
        <v>188</v>
      </c>
      <c r="E1518" s="22">
        <v>2</v>
      </c>
      <c r="F1518" s="144">
        <v>82262</v>
      </c>
      <c r="G1518" s="144" t="s">
        <v>3704</v>
      </c>
      <c r="H1518" s="144" t="s">
        <v>3704</v>
      </c>
      <c r="I1518" s="144" t="s">
        <v>5321</v>
      </c>
      <c r="J1518" s="144" t="s">
        <v>5314</v>
      </c>
      <c r="K1518" s="144">
        <f t="shared" si="1702"/>
        <v>30</v>
      </c>
      <c r="L1518" s="157">
        <v>60</v>
      </c>
      <c r="M1518" s="171"/>
      <c r="N1518" s="171"/>
      <c r="O1518" s="171"/>
      <c r="P1518" s="171"/>
      <c r="Q1518" s="171"/>
      <c r="R1518" s="171"/>
      <c r="S1518" s="171">
        <v>1</v>
      </c>
      <c r="T1518" s="171"/>
      <c r="U1518" s="171"/>
      <c r="V1518" s="171"/>
      <c r="W1518" s="22">
        <v>2</v>
      </c>
      <c r="X1518" s="29">
        <v>39.78</v>
      </c>
      <c r="Y1518" s="29">
        <v>79.56</v>
      </c>
      <c r="Z1518" s="36">
        <v>23.4</v>
      </c>
      <c r="AA1518" s="36">
        <f t="shared" si="1703"/>
        <v>2</v>
      </c>
      <c r="AB1518" s="29"/>
      <c r="AC1518" s="29" t="e">
        <f t="shared" si="1704"/>
        <v>#REF!</v>
      </c>
      <c r="AD1518" s="29" t="e">
        <f t="shared" si="1705"/>
        <v>#REF!</v>
      </c>
      <c r="AE1518" s="172" t="e">
        <f t="shared" si="1706"/>
        <v>#REF!</v>
      </c>
      <c r="AF1518" s="28"/>
      <c r="AG1518" s="24">
        <v>60</v>
      </c>
      <c r="AH1518" s="173">
        <f t="shared" si="1707"/>
        <v>1</v>
      </c>
      <c r="AI1518" s="173">
        <v>60</v>
      </c>
      <c r="AJ1518" s="173">
        <f t="shared" si="1708"/>
        <v>59</v>
      </c>
      <c r="AK1518" s="134">
        <f t="shared" si="1709"/>
        <v>30</v>
      </c>
      <c r="AL1518" s="174">
        <f t="shared" ref="AL1518:AU1518" si="1751">M1518</f>
        <v>0</v>
      </c>
      <c r="AM1518" s="174">
        <f t="shared" si="1751"/>
        <v>0</v>
      </c>
      <c r="AN1518" s="174">
        <f t="shared" si="1751"/>
        <v>0</v>
      </c>
      <c r="AO1518" s="174">
        <f t="shared" si="1751"/>
        <v>0</v>
      </c>
      <c r="AP1518" s="174">
        <f t="shared" si="1751"/>
        <v>0</v>
      </c>
      <c r="AQ1518" s="174">
        <f t="shared" si="1751"/>
        <v>0</v>
      </c>
      <c r="AR1518" s="174">
        <f t="shared" si="1751"/>
        <v>1</v>
      </c>
      <c r="AS1518" s="174">
        <f t="shared" si="1751"/>
        <v>0</v>
      </c>
      <c r="AT1518" s="174">
        <f t="shared" si="1751"/>
        <v>0</v>
      </c>
      <c r="AU1518" s="174">
        <f t="shared" si="1751"/>
        <v>0</v>
      </c>
      <c r="AV1518" s="175">
        <f t="shared" si="1711"/>
        <v>1</v>
      </c>
      <c r="AW1518" s="176" t="e">
        <f>#REF!/1000</f>
        <v>#REF!</v>
      </c>
      <c r="AX1518" s="176" t="e">
        <f>#REF!/1000</f>
        <v>#REF!</v>
      </c>
      <c r="AY1518" s="176" t="e">
        <f>#REF!/1000</f>
        <v>#REF!</v>
      </c>
      <c r="AZ1518" s="176" t="e">
        <f>#REF!/1000</f>
        <v>#REF!</v>
      </c>
      <c r="BA1518" s="176" t="e">
        <f>#REF!/1000</f>
        <v>#REF!</v>
      </c>
      <c r="BB1518" s="176" t="e">
        <f>#REF!/1000</f>
        <v>#REF!</v>
      </c>
      <c r="BC1518" s="176" t="e">
        <f>#REF!/1000</f>
        <v>#REF!</v>
      </c>
      <c r="BD1518" s="176" t="e">
        <f>#REF!/1000</f>
        <v>#REF!</v>
      </c>
      <c r="BE1518" s="177" t="e">
        <f>#REF!/1000</f>
        <v>#REF!</v>
      </c>
      <c r="BF1518" s="177" t="e">
        <f>#REF!/1000</f>
        <v>#REF!</v>
      </c>
      <c r="BG1518" s="178" t="e">
        <f t="shared" si="1712"/>
        <v>#REF!</v>
      </c>
    </row>
    <row r="1519" ht="16" customHeight="1" spans="1:59">
      <c r="A1519" s="179">
        <v>1513</v>
      </c>
      <c r="B1519" s="180" t="s">
        <v>7535</v>
      </c>
      <c r="C1519" s="181" t="s">
        <v>7536</v>
      </c>
      <c r="D1519" s="179">
        <v>188</v>
      </c>
      <c r="E1519" s="179">
        <v>1</v>
      </c>
      <c r="F1519" s="182">
        <v>82175</v>
      </c>
      <c r="G1519" s="182" t="s">
        <v>3704</v>
      </c>
      <c r="H1519" s="182" t="s">
        <v>3704</v>
      </c>
      <c r="I1519" s="182" t="s">
        <v>5321</v>
      </c>
      <c r="J1519" s="182" t="s">
        <v>5314</v>
      </c>
      <c r="K1519" s="182">
        <f t="shared" si="1702"/>
        <v>10</v>
      </c>
      <c r="L1519" s="183">
        <v>10</v>
      </c>
      <c r="M1519" s="184"/>
      <c r="N1519" s="184"/>
      <c r="O1519" s="184"/>
      <c r="P1519" s="184"/>
      <c r="Q1519" s="184"/>
      <c r="R1519" s="184"/>
      <c r="S1519" s="184">
        <v>1</v>
      </c>
      <c r="T1519" s="184"/>
      <c r="U1519" s="184"/>
      <c r="V1519" s="184"/>
      <c r="W1519" s="179">
        <v>1</v>
      </c>
      <c r="X1519" s="185">
        <v>39.78</v>
      </c>
      <c r="Y1519" s="185">
        <v>39.78</v>
      </c>
      <c r="Z1519" s="186">
        <v>11.7</v>
      </c>
      <c r="AA1519" s="186">
        <f t="shared" si="1703"/>
        <v>1</v>
      </c>
      <c r="AB1519" s="29"/>
      <c r="AC1519" s="185" t="e">
        <f t="shared" si="1704"/>
        <v>#REF!</v>
      </c>
      <c r="AD1519" s="185" t="e">
        <f t="shared" si="1705"/>
        <v>#REF!</v>
      </c>
      <c r="AE1519" s="187" t="e">
        <f t="shared" si="1706"/>
        <v>#REF!</v>
      </c>
      <c r="AF1519" s="188" t="s">
        <v>5306</v>
      </c>
      <c r="AG1519" s="189">
        <v>10</v>
      </c>
      <c r="AH1519" s="190">
        <f t="shared" si="1707"/>
        <v>1</v>
      </c>
      <c r="AI1519" s="190">
        <v>10</v>
      </c>
      <c r="AJ1519" s="190">
        <f t="shared" si="1708"/>
        <v>9</v>
      </c>
      <c r="AK1519" s="191">
        <f t="shared" si="1709"/>
        <v>10</v>
      </c>
      <c r="AL1519" s="174">
        <f t="shared" ref="AL1519:AU1519" si="1752">M1519</f>
        <v>0</v>
      </c>
      <c r="AM1519" s="174">
        <f t="shared" si="1752"/>
        <v>0</v>
      </c>
      <c r="AN1519" s="174">
        <f t="shared" si="1752"/>
        <v>0</v>
      </c>
      <c r="AO1519" s="174">
        <f t="shared" si="1752"/>
        <v>0</v>
      </c>
      <c r="AP1519" s="174">
        <f t="shared" si="1752"/>
        <v>0</v>
      </c>
      <c r="AQ1519" s="174">
        <f t="shared" si="1752"/>
        <v>0</v>
      </c>
      <c r="AR1519" s="174">
        <f t="shared" si="1752"/>
        <v>1</v>
      </c>
      <c r="AS1519" s="174">
        <f t="shared" si="1752"/>
        <v>0</v>
      </c>
      <c r="AT1519" s="174">
        <f t="shared" si="1752"/>
        <v>0</v>
      </c>
      <c r="AU1519" s="174">
        <f t="shared" si="1752"/>
        <v>0</v>
      </c>
      <c r="AV1519" s="192">
        <f t="shared" si="1711"/>
        <v>1</v>
      </c>
      <c r="AW1519" s="193" t="e">
        <f>#REF!/1000</f>
        <v>#REF!</v>
      </c>
      <c r="AX1519" s="193" t="e">
        <f>#REF!/1000</f>
        <v>#REF!</v>
      </c>
      <c r="AY1519" s="193" t="e">
        <f>#REF!/1000</f>
        <v>#REF!</v>
      </c>
      <c r="AZ1519" s="193" t="e">
        <f>#REF!/1000</f>
        <v>#REF!</v>
      </c>
      <c r="BA1519" s="193" t="e">
        <f>#REF!/1000</f>
        <v>#REF!</v>
      </c>
      <c r="BB1519" s="193" t="e">
        <f>#REF!/1000</f>
        <v>#REF!</v>
      </c>
      <c r="BC1519" s="193" t="e">
        <f>#REF!/1000</f>
        <v>#REF!</v>
      </c>
      <c r="BD1519" s="193" t="e">
        <f>#REF!/1000</f>
        <v>#REF!</v>
      </c>
      <c r="BE1519" s="194" t="e">
        <f>#REF!/1000</f>
        <v>#REF!</v>
      </c>
      <c r="BF1519" s="194" t="e">
        <f>#REF!/1000</f>
        <v>#REF!</v>
      </c>
      <c r="BG1519" s="195" t="e">
        <f t="shared" si="1712"/>
        <v>#REF!</v>
      </c>
    </row>
    <row r="1520" ht="16" customHeight="1" spans="1:59">
      <c r="A1520" s="22">
        <v>1514</v>
      </c>
      <c r="B1520" s="39" t="s">
        <v>7537</v>
      </c>
      <c r="C1520" s="68" t="s">
        <v>7538</v>
      </c>
      <c r="D1520" s="22">
        <v>188</v>
      </c>
      <c r="E1520" s="22">
        <v>10</v>
      </c>
      <c r="F1520" s="144">
        <v>82245</v>
      </c>
      <c r="G1520" s="144" t="s">
        <v>3704</v>
      </c>
      <c r="H1520" s="144" t="s">
        <v>3704</v>
      </c>
      <c r="I1520" s="144" t="s">
        <v>5321</v>
      </c>
      <c r="J1520" s="144" t="s">
        <v>5314</v>
      </c>
      <c r="K1520" s="144">
        <f t="shared" si="1702"/>
        <v>0.47</v>
      </c>
      <c r="L1520" s="157">
        <v>4.7</v>
      </c>
      <c r="M1520" s="171"/>
      <c r="N1520" s="171">
        <v>0.180851063829787</v>
      </c>
      <c r="O1520" s="171">
        <v>0.597872340425532</v>
      </c>
      <c r="P1520" s="171"/>
      <c r="Q1520" s="171"/>
      <c r="R1520" s="171">
        <v>0.051063829787234</v>
      </c>
      <c r="S1520" s="171">
        <v>0.1</v>
      </c>
      <c r="T1520" s="171">
        <v>0.0702127659574468</v>
      </c>
      <c r="U1520" s="171"/>
      <c r="V1520" s="171"/>
      <c r="W1520" s="22">
        <v>10</v>
      </c>
      <c r="X1520" s="29">
        <v>29.835</v>
      </c>
      <c r="Y1520" s="29">
        <v>298.35</v>
      </c>
      <c r="Z1520" s="36">
        <v>87.7</v>
      </c>
      <c r="AA1520" s="36">
        <f t="shared" si="1703"/>
        <v>10</v>
      </c>
      <c r="AB1520" s="29"/>
      <c r="AC1520" s="29" t="e">
        <f t="shared" si="1704"/>
        <v>#REF!</v>
      </c>
      <c r="AD1520" s="29" t="e">
        <f t="shared" si="1705"/>
        <v>#REF!</v>
      </c>
      <c r="AE1520" s="172" t="e">
        <f t="shared" si="1706"/>
        <v>#REF!</v>
      </c>
      <c r="AF1520" s="28"/>
      <c r="AG1520" s="24">
        <v>4.7</v>
      </c>
      <c r="AH1520" s="173">
        <f t="shared" si="1707"/>
        <v>1</v>
      </c>
      <c r="AI1520" s="173">
        <v>4.7</v>
      </c>
      <c r="AJ1520" s="173">
        <f t="shared" si="1708"/>
        <v>3.7</v>
      </c>
      <c r="AK1520" s="134">
        <f t="shared" si="1709"/>
        <v>0.47</v>
      </c>
      <c r="AL1520" s="174">
        <f t="shared" ref="AL1520:AU1520" si="1753">M1520</f>
        <v>0</v>
      </c>
      <c r="AM1520" s="174">
        <f t="shared" si="1753"/>
        <v>0.180851063829787</v>
      </c>
      <c r="AN1520" s="174">
        <f t="shared" si="1753"/>
        <v>0.597872340425532</v>
      </c>
      <c r="AO1520" s="174">
        <f t="shared" si="1753"/>
        <v>0</v>
      </c>
      <c r="AP1520" s="174">
        <f t="shared" si="1753"/>
        <v>0</v>
      </c>
      <c r="AQ1520" s="174">
        <f t="shared" si="1753"/>
        <v>0.051063829787234</v>
      </c>
      <c r="AR1520" s="174">
        <f t="shared" si="1753"/>
        <v>0.1</v>
      </c>
      <c r="AS1520" s="174">
        <f t="shared" si="1753"/>
        <v>0.0702127659574468</v>
      </c>
      <c r="AT1520" s="174">
        <f t="shared" si="1753"/>
        <v>0</v>
      </c>
      <c r="AU1520" s="174">
        <f t="shared" si="1753"/>
        <v>0</v>
      </c>
      <c r="AV1520" s="175">
        <f t="shared" si="1711"/>
        <v>1</v>
      </c>
      <c r="AW1520" s="176" t="e">
        <f>#REF!/1000</f>
        <v>#REF!</v>
      </c>
      <c r="AX1520" s="176" t="e">
        <f>#REF!/1000</f>
        <v>#REF!</v>
      </c>
      <c r="AY1520" s="176" t="e">
        <f>#REF!/1000</f>
        <v>#REF!</v>
      </c>
      <c r="AZ1520" s="176" t="e">
        <f>#REF!/1000</f>
        <v>#REF!</v>
      </c>
      <c r="BA1520" s="176" t="e">
        <f>#REF!/1000</f>
        <v>#REF!</v>
      </c>
      <c r="BB1520" s="176" t="e">
        <f>#REF!/1000</f>
        <v>#REF!</v>
      </c>
      <c r="BC1520" s="176" t="e">
        <f>#REF!/1000</f>
        <v>#REF!</v>
      </c>
      <c r="BD1520" s="176" t="e">
        <f>#REF!/1000</f>
        <v>#REF!</v>
      </c>
      <c r="BE1520" s="177" t="e">
        <f>#REF!/1000</f>
        <v>#REF!</v>
      </c>
      <c r="BF1520" s="177" t="e">
        <f>#REF!/1000</f>
        <v>#REF!</v>
      </c>
      <c r="BG1520" s="178" t="e">
        <f t="shared" si="1712"/>
        <v>#REF!</v>
      </c>
    </row>
    <row r="1521" ht="16" customHeight="1" spans="1:59">
      <c r="A1521" s="22">
        <v>1515</v>
      </c>
      <c r="B1521" s="39" t="s">
        <v>7539</v>
      </c>
      <c r="C1521" s="68" t="s">
        <v>7540</v>
      </c>
      <c r="D1521" s="22">
        <v>188</v>
      </c>
      <c r="E1521" s="22">
        <v>10</v>
      </c>
      <c r="F1521" s="144">
        <v>82240</v>
      </c>
      <c r="G1521" s="144" t="s">
        <v>3704</v>
      </c>
      <c r="H1521" s="144" t="s">
        <v>3704</v>
      </c>
      <c r="I1521" s="144" t="s">
        <v>5321</v>
      </c>
      <c r="J1521" s="144" t="s">
        <v>5314</v>
      </c>
      <c r="K1521" s="144">
        <f t="shared" si="1702"/>
        <v>0.47</v>
      </c>
      <c r="L1521" s="157">
        <v>4.7</v>
      </c>
      <c r="M1521" s="171"/>
      <c r="N1521" s="171"/>
      <c r="O1521" s="171">
        <v>0.251063829787234</v>
      </c>
      <c r="P1521" s="171">
        <v>0.0297872340425532</v>
      </c>
      <c r="Q1521" s="171">
        <v>0.0702127659574468</v>
      </c>
      <c r="R1521" s="171"/>
      <c r="S1521" s="171">
        <v>0.5</v>
      </c>
      <c r="T1521" s="171">
        <v>0.148936170212766</v>
      </c>
      <c r="U1521" s="171"/>
      <c r="V1521" s="171"/>
      <c r="W1521" s="22">
        <v>10</v>
      </c>
      <c r="X1521" s="29">
        <v>29.835</v>
      </c>
      <c r="Y1521" s="29">
        <v>298.35</v>
      </c>
      <c r="Z1521" s="36">
        <v>87.7</v>
      </c>
      <c r="AA1521" s="36">
        <f t="shared" si="1703"/>
        <v>10</v>
      </c>
      <c r="AB1521" s="29"/>
      <c r="AC1521" s="29" t="e">
        <f t="shared" si="1704"/>
        <v>#REF!</v>
      </c>
      <c r="AD1521" s="29" t="e">
        <f t="shared" si="1705"/>
        <v>#REF!</v>
      </c>
      <c r="AE1521" s="172" t="e">
        <f t="shared" si="1706"/>
        <v>#REF!</v>
      </c>
      <c r="AF1521" s="28"/>
      <c r="AG1521" s="24">
        <v>4.7</v>
      </c>
      <c r="AH1521" s="173">
        <f t="shared" si="1707"/>
        <v>1</v>
      </c>
      <c r="AI1521" s="173">
        <v>4.7</v>
      </c>
      <c r="AJ1521" s="173">
        <f t="shared" si="1708"/>
        <v>3.7</v>
      </c>
      <c r="AK1521" s="134">
        <f t="shared" si="1709"/>
        <v>0.47</v>
      </c>
      <c r="AL1521" s="174">
        <f t="shared" ref="AL1521:AU1521" si="1754">M1521</f>
        <v>0</v>
      </c>
      <c r="AM1521" s="174">
        <f t="shared" si="1754"/>
        <v>0</v>
      </c>
      <c r="AN1521" s="174">
        <f t="shared" si="1754"/>
        <v>0.251063829787234</v>
      </c>
      <c r="AO1521" s="174">
        <f t="shared" si="1754"/>
        <v>0.0297872340425532</v>
      </c>
      <c r="AP1521" s="174">
        <f t="shared" si="1754"/>
        <v>0.0702127659574468</v>
      </c>
      <c r="AQ1521" s="174">
        <f t="shared" si="1754"/>
        <v>0</v>
      </c>
      <c r="AR1521" s="174">
        <f t="shared" si="1754"/>
        <v>0.5</v>
      </c>
      <c r="AS1521" s="174">
        <f t="shared" si="1754"/>
        <v>0.148936170212766</v>
      </c>
      <c r="AT1521" s="174">
        <f t="shared" si="1754"/>
        <v>0</v>
      </c>
      <c r="AU1521" s="174">
        <f t="shared" si="1754"/>
        <v>0</v>
      </c>
      <c r="AV1521" s="175">
        <f t="shared" si="1711"/>
        <v>1</v>
      </c>
      <c r="AW1521" s="176" t="e">
        <f>#REF!/1000</f>
        <v>#REF!</v>
      </c>
      <c r="AX1521" s="176" t="e">
        <f>#REF!/1000</f>
        <v>#REF!</v>
      </c>
      <c r="AY1521" s="176" t="e">
        <f>#REF!/1000</f>
        <v>#REF!</v>
      </c>
      <c r="AZ1521" s="176" t="e">
        <f>#REF!/1000</f>
        <v>#REF!</v>
      </c>
      <c r="BA1521" s="176" t="e">
        <f>#REF!/1000</f>
        <v>#REF!</v>
      </c>
      <c r="BB1521" s="176" t="e">
        <f>#REF!/1000</f>
        <v>#REF!</v>
      </c>
      <c r="BC1521" s="176" t="e">
        <f>#REF!/1000</f>
        <v>#REF!</v>
      </c>
      <c r="BD1521" s="176" t="e">
        <f>#REF!/1000</f>
        <v>#REF!</v>
      </c>
      <c r="BE1521" s="177" t="e">
        <f>#REF!/1000</f>
        <v>#REF!</v>
      </c>
      <c r="BF1521" s="177" t="e">
        <f>#REF!/1000</f>
        <v>#REF!</v>
      </c>
      <c r="BG1521" s="178" t="e">
        <f t="shared" si="1712"/>
        <v>#REF!</v>
      </c>
    </row>
    <row r="1522" ht="16" customHeight="1" spans="1:59">
      <c r="A1522" s="22">
        <v>1516</v>
      </c>
      <c r="B1522" s="39" t="s">
        <v>7541</v>
      </c>
      <c r="C1522" s="68" t="s">
        <v>7542</v>
      </c>
      <c r="D1522" s="22">
        <v>188</v>
      </c>
      <c r="E1522" s="22">
        <v>8</v>
      </c>
      <c r="F1522" s="144">
        <v>82186</v>
      </c>
      <c r="G1522" s="144" t="s">
        <v>3704</v>
      </c>
      <c r="H1522" s="144" t="s">
        <v>3704</v>
      </c>
      <c r="I1522" s="144" t="s">
        <v>5321</v>
      </c>
      <c r="J1522" s="144" t="s">
        <v>5314</v>
      </c>
      <c r="K1522" s="144">
        <f t="shared" si="1702"/>
        <v>2</v>
      </c>
      <c r="L1522" s="157">
        <v>16</v>
      </c>
      <c r="M1522" s="171"/>
      <c r="N1522" s="171"/>
      <c r="O1522" s="171">
        <v>0.25</v>
      </c>
      <c r="P1522" s="171">
        <v>0.03</v>
      </c>
      <c r="Q1522" s="171">
        <v>0.07</v>
      </c>
      <c r="R1522" s="171"/>
      <c r="S1522" s="171">
        <v>0.5</v>
      </c>
      <c r="T1522" s="171">
        <v>0.15</v>
      </c>
      <c r="U1522" s="171"/>
      <c r="V1522" s="171"/>
      <c r="W1522" s="22">
        <v>8</v>
      </c>
      <c r="X1522" s="29">
        <v>29.835</v>
      </c>
      <c r="Y1522" s="29">
        <v>238.68</v>
      </c>
      <c r="Z1522" s="36">
        <v>70.16</v>
      </c>
      <c r="AA1522" s="36">
        <f t="shared" si="1703"/>
        <v>8</v>
      </c>
      <c r="AB1522" s="29"/>
      <c r="AC1522" s="29" t="e">
        <f t="shared" si="1704"/>
        <v>#REF!</v>
      </c>
      <c r="AD1522" s="29" t="e">
        <f t="shared" si="1705"/>
        <v>#REF!</v>
      </c>
      <c r="AE1522" s="172" t="e">
        <f t="shared" si="1706"/>
        <v>#REF!</v>
      </c>
      <c r="AF1522" s="28"/>
      <c r="AG1522" s="24">
        <v>15</v>
      </c>
      <c r="AH1522" s="173">
        <f t="shared" si="1707"/>
        <v>1</v>
      </c>
      <c r="AI1522" s="173"/>
      <c r="AJ1522" s="173">
        <f t="shared" si="1708"/>
        <v>14</v>
      </c>
      <c r="AK1522" s="134">
        <f t="shared" si="1709"/>
        <v>2</v>
      </c>
      <c r="AL1522" s="174">
        <f t="shared" ref="AL1522:AU1522" si="1755">M1522</f>
        <v>0</v>
      </c>
      <c r="AM1522" s="174">
        <f t="shared" si="1755"/>
        <v>0</v>
      </c>
      <c r="AN1522" s="174">
        <f t="shared" si="1755"/>
        <v>0.25</v>
      </c>
      <c r="AO1522" s="174">
        <f t="shared" si="1755"/>
        <v>0.03</v>
      </c>
      <c r="AP1522" s="174">
        <f t="shared" si="1755"/>
        <v>0.07</v>
      </c>
      <c r="AQ1522" s="174">
        <f t="shared" si="1755"/>
        <v>0</v>
      </c>
      <c r="AR1522" s="174">
        <f t="shared" si="1755"/>
        <v>0.5</v>
      </c>
      <c r="AS1522" s="174">
        <f t="shared" si="1755"/>
        <v>0.15</v>
      </c>
      <c r="AT1522" s="174">
        <f t="shared" si="1755"/>
        <v>0</v>
      </c>
      <c r="AU1522" s="174">
        <f t="shared" si="1755"/>
        <v>0</v>
      </c>
      <c r="AV1522" s="175">
        <f t="shared" si="1711"/>
        <v>1</v>
      </c>
      <c r="AW1522" s="176" t="e">
        <f>#REF!/1000</f>
        <v>#REF!</v>
      </c>
      <c r="AX1522" s="176" t="e">
        <f>#REF!/1000</f>
        <v>#REF!</v>
      </c>
      <c r="AY1522" s="176" t="e">
        <f>#REF!/1000</f>
        <v>#REF!</v>
      </c>
      <c r="AZ1522" s="176" t="e">
        <f>#REF!/1000</f>
        <v>#REF!</v>
      </c>
      <c r="BA1522" s="176" t="e">
        <f>#REF!/1000</f>
        <v>#REF!</v>
      </c>
      <c r="BB1522" s="176" t="e">
        <f>#REF!/1000</f>
        <v>#REF!</v>
      </c>
      <c r="BC1522" s="176" t="e">
        <f>#REF!/1000</f>
        <v>#REF!</v>
      </c>
      <c r="BD1522" s="176" t="e">
        <f>#REF!/1000</f>
        <v>#REF!</v>
      </c>
      <c r="BE1522" s="177" t="e">
        <f>#REF!/1000</f>
        <v>#REF!</v>
      </c>
      <c r="BF1522" s="177" t="e">
        <f>#REF!/1000</f>
        <v>#REF!</v>
      </c>
      <c r="BG1522" s="178" t="e">
        <f t="shared" si="1712"/>
        <v>#REF!</v>
      </c>
    </row>
    <row r="1523" ht="16" customHeight="1" spans="1:59">
      <c r="A1523" s="22">
        <v>1517</v>
      </c>
      <c r="B1523" s="39" t="s">
        <v>7543</v>
      </c>
      <c r="C1523" s="68" t="s">
        <v>7544</v>
      </c>
      <c r="D1523" s="22">
        <v>188</v>
      </c>
      <c r="E1523" s="22">
        <v>12</v>
      </c>
      <c r="F1523" s="144">
        <v>82205</v>
      </c>
      <c r="G1523" s="144" t="s">
        <v>3704</v>
      </c>
      <c r="H1523" s="144" t="s">
        <v>3704</v>
      </c>
      <c r="I1523" s="144" t="s">
        <v>5321</v>
      </c>
      <c r="J1523" s="144" t="s">
        <v>5314</v>
      </c>
      <c r="K1523" s="144">
        <f t="shared" si="1702"/>
        <v>0.255833333333333</v>
      </c>
      <c r="L1523" s="157">
        <v>3.07</v>
      </c>
      <c r="M1523" s="171"/>
      <c r="N1523" s="171"/>
      <c r="O1523" s="171">
        <v>0.250814332247557</v>
      </c>
      <c r="P1523" s="171">
        <v>0.0293159609120521</v>
      </c>
      <c r="Q1523" s="171">
        <v>0.0684039087947883</v>
      </c>
      <c r="R1523" s="171"/>
      <c r="S1523" s="171">
        <v>0.501628664495114</v>
      </c>
      <c r="T1523" s="171">
        <v>0.149837133550489</v>
      </c>
      <c r="U1523" s="171"/>
      <c r="V1523" s="171"/>
      <c r="W1523" s="22">
        <v>12</v>
      </c>
      <c r="X1523" s="29">
        <v>29.835</v>
      </c>
      <c r="Y1523" s="29">
        <v>358.02</v>
      </c>
      <c r="Z1523" s="36">
        <v>105.24</v>
      </c>
      <c r="AA1523" s="36">
        <f t="shared" si="1703"/>
        <v>12</v>
      </c>
      <c r="AB1523" s="29"/>
      <c r="AC1523" s="29" t="e">
        <f t="shared" si="1704"/>
        <v>#REF!</v>
      </c>
      <c r="AD1523" s="29" t="e">
        <f t="shared" si="1705"/>
        <v>#REF!</v>
      </c>
      <c r="AE1523" s="172" t="e">
        <f t="shared" si="1706"/>
        <v>#REF!</v>
      </c>
      <c r="AF1523" s="28"/>
      <c r="AG1523" s="24">
        <v>3.07</v>
      </c>
      <c r="AH1523" s="173">
        <f t="shared" si="1707"/>
        <v>1</v>
      </c>
      <c r="AI1523" s="173">
        <v>3.07</v>
      </c>
      <c r="AJ1523" s="173">
        <f t="shared" si="1708"/>
        <v>2.07</v>
      </c>
      <c r="AK1523" s="134">
        <f t="shared" si="1709"/>
        <v>0.255833333333333</v>
      </c>
      <c r="AL1523" s="174">
        <f t="shared" ref="AL1523:AU1523" si="1756">M1523</f>
        <v>0</v>
      </c>
      <c r="AM1523" s="174">
        <f t="shared" si="1756"/>
        <v>0</v>
      </c>
      <c r="AN1523" s="174">
        <f t="shared" si="1756"/>
        <v>0.250814332247557</v>
      </c>
      <c r="AO1523" s="174">
        <f t="shared" si="1756"/>
        <v>0.0293159609120521</v>
      </c>
      <c r="AP1523" s="174">
        <f t="shared" si="1756"/>
        <v>0.0684039087947883</v>
      </c>
      <c r="AQ1523" s="174">
        <f t="shared" si="1756"/>
        <v>0</v>
      </c>
      <c r="AR1523" s="174">
        <f t="shared" si="1756"/>
        <v>0.501628664495114</v>
      </c>
      <c r="AS1523" s="174">
        <f t="shared" si="1756"/>
        <v>0.149837133550489</v>
      </c>
      <c r="AT1523" s="174">
        <f t="shared" si="1756"/>
        <v>0</v>
      </c>
      <c r="AU1523" s="174">
        <f t="shared" si="1756"/>
        <v>0</v>
      </c>
      <c r="AV1523" s="175">
        <f t="shared" si="1711"/>
        <v>1</v>
      </c>
      <c r="AW1523" s="176" t="e">
        <f>#REF!/1000</f>
        <v>#REF!</v>
      </c>
      <c r="AX1523" s="176" t="e">
        <f>#REF!/1000</f>
        <v>#REF!</v>
      </c>
      <c r="AY1523" s="176" t="e">
        <f>#REF!/1000</f>
        <v>#REF!</v>
      </c>
      <c r="AZ1523" s="176" t="e">
        <f>#REF!/1000</f>
        <v>#REF!</v>
      </c>
      <c r="BA1523" s="176" t="e">
        <f>#REF!/1000</f>
        <v>#REF!</v>
      </c>
      <c r="BB1523" s="176" t="e">
        <f>#REF!/1000</f>
        <v>#REF!</v>
      </c>
      <c r="BC1523" s="176" t="e">
        <f>#REF!/1000</f>
        <v>#REF!</v>
      </c>
      <c r="BD1523" s="176" t="e">
        <f>#REF!/1000</f>
        <v>#REF!</v>
      </c>
      <c r="BE1523" s="177" t="e">
        <f>#REF!/1000</f>
        <v>#REF!</v>
      </c>
      <c r="BF1523" s="177" t="e">
        <f>#REF!/1000</f>
        <v>#REF!</v>
      </c>
      <c r="BG1523" s="178" t="e">
        <f t="shared" si="1712"/>
        <v>#REF!</v>
      </c>
    </row>
    <row r="1524" ht="16" customHeight="1" spans="1:59">
      <c r="A1524" s="22">
        <v>1518</v>
      </c>
      <c r="B1524" s="39" t="s">
        <v>7545</v>
      </c>
      <c r="C1524" s="68" t="s">
        <v>7546</v>
      </c>
      <c r="D1524" s="22">
        <v>188</v>
      </c>
      <c r="E1524" s="22">
        <v>6</v>
      </c>
      <c r="F1524" s="144" t="s">
        <v>7547</v>
      </c>
      <c r="G1524" s="144" t="s">
        <v>3704</v>
      </c>
      <c r="H1524" s="144" t="s">
        <v>3704</v>
      </c>
      <c r="I1524" s="144" t="s">
        <v>5321</v>
      </c>
      <c r="J1524" s="144" t="s">
        <v>5314</v>
      </c>
      <c r="K1524" s="144">
        <f t="shared" si="1702"/>
        <v>2.5</v>
      </c>
      <c r="L1524" s="157">
        <v>15</v>
      </c>
      <c r="M1524" s="171"/>
      <c r="N1524" s="171"/>
      <c r="O1524" s="171">
        <v>0.25</v>
      </c>
      <c r="P1524" s="171">
        <v>0.03</v>
      </c>
      <c r="Q1524" s="171">
        <v>0.07</v>
      </c>
      <c r="R1524" s="171"/>
      <c r="S1524" s="171">
        <v>0.5</v>
      </c>
      <c r="T1524" s="171">
        <v>0.15</v>
      </c>
      <c r="U1524" s="171"/>
      <c r="V1524" s="171"/>
      <c r="W1524" s="22">
        <v>6</v>
      </c>
      <c r="X1524" s="29">
        <v>29.835</v>
      </c>
      <c r="Y1524" s="29">
        <v>179.01</v>
      </c>
      <c r="Z1524" s="36">
        <v>179.01</v>
      </c>
      <c r="AA1524" s="36">
        <f t="shared" si="1703"/>
        <v>6</v>
      </c>
      <c r="AB1524" s="29"/>
      <c r="AC1524" s="29" t="e">
        <f t="shared" si="1704"/>
        <v>#REF!</v>
      </c>
      <c r="AD1524" s="29" t="e">
        <f t="shared" si="1705"/>
        <v>#REF!</v>
      </c>
      <c r="AE1524" s="172" t="e">
        <f t="shared" si="1706"/>
        <v>#REF!</v>
      </c>
      <c r="AF1524" s="28"/>
      <c r="AG1524" s="24">
        <v>15</v>
      </c>
      <c r="AH1524" s="173">
        <f t="shared" si="1707"/>
        <v>1</v>
      </c>
      <c r="AI1524" s="173"/>
      <c r="AJ1524" s="173">
        <f t="shared" si="1708"/>
        <v>14</v>
      </c>
      <c r="AK1524" s="134">
        <f t="shared" si="1709"/>
        <v>2.5</v>
      </c>
      <c r="AL1524" s="174">
        <f t="shared" ref="AL1524:AU1524" si="1757">M1524</f>
        <v>0</v>
      </c>
      <c r="AM1524" s="174">
        <f t="shared" si="1757"/>
        <v>0</v>
      </c>
      <c r="AN1524" s="174">
        <f t="shared" si="1757"/>
        <v>0.25</v>
      </c>
      <c r="AO1524" s="174">
        <f t="shared" si="1757"/>
        <v>0.03</v>
      </c>
      <c r="AP1524" s="174">
        <f t="shared" si="1757"/>
        <v>0.07</v>
      </c>
      <c r="AQ1524" s="174">
        <f t="shared" si="1757"/>
        <v>0</v>
      </c>
      <c r="AR1524" s="174">
        <f t="shared" si="1757"/>
        <v>0.5</v>
      </c>
      <c r="AS1524" s="174">
        <f t="shared" si="1757"/>
        <v>0.15</v>
      </c>
      <c r="AT1524" s="174">
        <f t="shared" si="1757"/>
        <v>0</v>
      </c>
      <c r="AU1524" s="174">
        <f t="shared" si="1757"/>
        <v>0</v>
      </c>
      <c r="AV1524" s="175">
        <f t="shared" si="1711"/>
        <v>1</v>
      </c>
      <c r="AW1524" s="176" t="e">
        <f>#REF!/1000</f>
        <v>#REF!</v>
      </c>
      <c r="AX1524" s="176" t="e">
        <f>#REF!/1000</f>
        <v>#REF!</v>
      </c>
      <c r="AY1524" s="176" t="e">
        <f>#REF!/1000</f>
        <v>#REF!</v>
      </c>
      <c r="AZ1524" s="176" t="e">
        <f>#REF!/1000</f>
        <v>#REF!</v>
      </c>
      <c r="BA1524" s="176" t="e">
        <f>#REF!/1000</f>
        <v>#REF!</v>
      </c>
      <c r="BB1524" s="176" t="e">
        <f>#REF!/1000</f>
        <v>#REF!</v>
      </c>
      <c r="BC1524" s="176" t="e">
        <f>#REF!/1000</f>
        <v>#REF!</v>
      </c>
      <c r="BD1524" s="176" t="e">
        <f>#REF!/1000</f>
        <v>#REF!</v>
      </c>
      <c r="BE1524" s="177" t="e">
        <f>#REF!/1000</f>
        <v>#REF!</v>
      </c>
      <c r="BF1524" s="177" t="e">
        <f>#REF!/1000</f>
        <v>#REF!</v>
      </c>
      <c r="BG1524" s="178" t="e">
        <f t="shared" si="1712"/>
        <v>#REF!</v>
      </c>
    </row>
    <row r="1525" ht="16" customHeight="1" spans="1:59">
      <c r="A1525" s="22">
        <v>1519</v>
      </c>
      <c r="B1525" s="39" t="s">
        <v>2566</v>
      </c>
      <c r="C1525" s="68" t="s">
        <v>2567</v>
      </c>
      <c r="D1525" s="22">
        <v>188</v>
      </c>
      <c r="E1525" s="22">
        <v>7</v>
      </c>
      <c r="F1525" s="144">
        <v>82236</v>
      </c>
      <c r="G1525" s="144" t="s">
        <v>3704</v>
      </c>
      <c r="H1525" s="144" t="s">
        <v>3704</v>
      </c>
      <c r="I1525" s="144" t="s">
        <v>5321</v>
      </c>
      <c r="J1525" s="144" t="s">
        <v>5314</v>
      </c>
      <c r="K1525" s="144">
        <f t="shared" si="1702"/>
        <v>0.5</v>
      </c>
      <c r="L1525" s="157">
        <v>3.5</v>
      </c>
      <c r="M1525" s="171"/>
      <c r="N1525" s="171"/>
      <c r="O1525" s="171">
        <v>0.251428571428571</v>
      </c>
      <c r="P1525" s="171">
        <v>0.0285714285714286</v>
      </c>
      <c r="Q1525" s="171">
        <v>0.0714285714285714</v>
      </c>
      <c r="R1525" s="171"/>
      <c r="S1525" s="171">
        <v>0.497142857142857</v>
      </c>
      <c r="T1525" s="171">
        <v>0.151428571428571</v>
      </c>
      <c r="U1525" s="171"/>
      <c r="V1525" s="171"/>
      <c r="W1525" s="22">
        <v>7</v>
      </c>
      <c r="X1525" s="29">
        <v>29.8342857142857</v>
      </c>
      <c r="Y1525" s="29">
        <v>208.84</v>
      </c>
      <c r="Z1525" s="36">
        <v>61.39</v>
      </c>
      <c r="AA1525" s="36">
        <f t="shared" si="1703"/>
        <v>7</v>
      </c>
      <c r="AB1525" s="29"/>
      <c r="AC1525" s="29" t="e">
        <f t="shared" si="1704"/>
        <v>#REF!</v>
      </c>
      <c r="AD1525" s="29" t="e">
        <f t="shared" si="1705"/>
        <v>#REF!</v>
      </c>
      <c r="AE1525" s="172" t="e">
        <f t="shared" si="1706"/>
        <v>#REF!</v>
      </c>
      <c r="AF1525" s="28"/>
      <c r="AG1525" s="24">
        <v>3.5</v>
      </c>
      <c r="AH1525" s="173">
        <f t="shared" si="1707"/>
        <v>0.999999999999999</v>
      </c>
      <c r="AI1525" s="173">
        <v>3.5</v>
      </c>
      <c r="AJ1525" s="173">
        <f t="shared" si="1708"/>
        <v>2.5</v>
      </c>
      <c r="AK1525" s="134">
        <f t="shared" si="1709"/>
        <v>0.5</v>
      </c>
      <c r="AL1525" s="174">
        <f t="shared" ref="AL1525:AU1525" si="1758">M1525</f>
        <v>0</v>
      </c>
      <c r="AM1525" s="174">
        <f t="shared" si="1758"/>
        <v>0</v>
      </c>
      <c r="AN1525" s="174">
        <f t="shared" si="1758"/>
        <v>0.251428571428571</v>
      </c>
      <c r="AO1525" s="174">
        <f t="shared" si="1758"/>
        <v>0.0285714285714286</v>
      </c>
      <c r="AP1525" s="174">
        <f t="shared" si="1758"/>
        <v>0.0714285714285714</v>
      </c>
      <c r="AQ1525" s="174">
        <f t="shared" si="1758"/>
        <v>0</v>
      </c>
      <c r="AR1525" s="174">
        <f t="shared" si="1758"/>
        <v>0.497142857142857</v>
      </c>
      <c r="AS1525" s="174">
        <f t="shared" si="1758"/>
        <v>0.151428571428571</v>
      </c>
      <c r="AT1525" s="174">
        <f t="shared" si="1758"/>
        <v>0</v>
      </c>
      <c r="AU1525" s="174">
        <f t="shared" si="1758"/>
        <v>0</v>
      </c>
      <c r="AV1525" s="175">
        <f t="shared" si="1711"/>
        <v>0.999999999999999</v>
      </c>
      <c r="AW1525" s="176" t="e">
        <f>#REF!/1000</f>
        <v>#REF!</v>
      </c>
      <c r="AX1525" s="176" t="e">
        <f>#REF!/1000</f>
        <v>#REF!</v>
      </c>
      <c r="AY1525" s="176" t="e">
        <f>#REF!/1000</f>
        <v>#REF!</v>
      </c>
      <c r="AZ1525" s="176" t="e">
        <f>#REF!/1000</f>
        <v>#REF!</v>
      </c>
      <c r="BA1525" s="176" t="e">
        <f>#REF!/1000</f>
        <v>#REF!</v>
      </c>
      <c r="BB1525" s="176" t="e">
        <f>#REF!/1000</f>
        <v>#REF!</v>
      </c>
      <c r="BC1525" s="176" t="e">
        <f>#REF!/1000</f>
        <v>#REF!</v>
      </c>
      <c r="BD1525" s="176" t="e">
        <f>#REF!/1000</f>
        <v>#REF!</v>
      </c>
      <c r="BE1525" s="177" t="e">
        <f>#REF!/1000</f>
        <v>#REF!</v>
      </c>
      <c r="BF1525" s="177" t="e">
        <f>#REF!/1000</f>
        <v>#REF!</v>
      </c>
      <c r="BG1525" s="178" t="e">
        <f t="shared" si="1712"/>
        <v>#REF!</v>
      </c>
    </row>
    <row r="1526" ht="16" customHeight="1" spans="1:59">
      <c r="A1526" s="179">
        <v>1520</v>
      </c>
      <c r="B1526" s="180" t="s">
        <v>7548</v>
      </c>
      <c r="C1526" s="181" t="s">
        <v>7549</v>
      </c>
      <c r="D1526" s="179">
        <v>130</v>
      </c>
      <c r="E1526" s="179">
        <v>6</v>
      </c>
      <c r="F1526" s="182">
        <v>82234</v>
      </c>
      <c r="G1526" s="182" t="s">
        <v>3704</v>
      </c>
      <c r="H1526" s="182" t="s">
        <v>3704</v>
      </c>
      <c r="I1526" s="182" t="s">
        <v>5321</v>
      </c>
      <c r="J1526" s="182" t="s">
        <v>5314</v>
      </c>
      <c r="K1526" s="182">
        <f t="shared" si="1702"/>
        <v>0.0716666666666667</v>
      </c>
      <c r="L1526" s="183">
        <v>0.43</v>
      </c>
      <c r="M1526" s="184"/>
      <c r="N1526" s="184"/>
      <c r="O1526" s="184"/>
      <c r="P1526" s="184"/>
      <c r="Q1526" s="184"/>
      <c r="R1526" s="184"/>
      <c r="S1526" s="184"/>
      <c r="T1526" s="184">
        <v>1</v>
      </c>
      <c r="U1526" s="184"/>
      <c r="V1526" s="184"/>
      <c r="W1526" s="179">
        <v>6</v>
      </c>
      <c r="X1526" s="185">
        <v>22.9733333333333</v>
      </c>
      <c r="Y1526" s="185">
        <v>137.84</v>
      </c>
      <c r="Z1526" s="186">
        <v>40.92</v>
      </c>
      <c r="AA1526" s="186">
        <f t="shared" si="1703"/>
        <v>6</v>
      </c>
      <c r="AB1526" s="29"/>
      <c r="AC1526" s="185" t="e">
        <f t="shared" si="1704"/>
        <v>#REF!</v>
      </c>
      <c r="AD1526" s="185" t="e">
        <f t="shared" si="1705"/>
        <v>#REF!</v>
      </c>
      <c r="AE1526" s="187" t="e">
        <f t="shared" si="1706"/>
        <v>#REF!</v>
      </c>
      <c r="AF1526" s="188" t="s">
        <v>92</v>
      </c>
      <c r="AG1526" s="189">
        <v>0.43</v>
      </c>
      <c r="AH1526" s="190">
        <f t="shared" si="1707"/>
        <v>1</v>
      </c>
      <c r="AI1526" s="190">
        <v>0.43</v>
      </c>
      <c r="AJ1526" s="190">
        <f t="shared" si="1708"/>
        <v>-0.57</v>
      </c>
      <c r="AK1526" s="191">
        <f t="shared" si="1709"/>
        <v>0.0716666666666667</v>
      </c>
      <c r="AL1526" s="196">
        <f t="shared" ref="AL1526:AU1526" si="1759">M1526</f>
        <v>0</v>
      </c>
      <c r="AM1526" s="196">
        <f t="shared" si="1759"/>
        <v>0</v>
      </c>
      <c r="AN1526" s="196">
        <f t="shared" si="1759"/>
        <v>0</v>
      </c>
      <c r="AO1526" s="196">
        <f t="shared" si="1759"/>
        <v>0</v>
      </c>
      <c r="AP1526" s="196">
        <f t="shared" si="1759"/>
        <v>0</v>
      </c>
      <c r="AQ1526" s="196">
        <f t="shared" si="1759"/>
        <v>0</v>
      </c>
      <c r="AR1526" s="196">
        <f t="shared" si="1759"/>
        <v>0</v>
      </c>
      <c r="AS1526" s="196">
        <f t="shared" si="1759"/>
        <v>1</v>
      </c>
      <c r="AT1526" s="196">
        <f t="shared" si="1759"/>
        <v>0</v>
      </c>
      <c r="AU1526" s="196">
        <f t="shared" si="1759"/>
        <v>0</v>
      </c>
      <c r="AV1526" s="192">
        <f t="shared" si="1711"/>
        <v>1</v>
      </c>
      <c r="AW1526" s="193" t="e">
        <f>#REF!/1000</f>
        <v>#REF!</v>
      </c>
      <c r="AX1526" s="193" t="e">
        <f>#REF!/1000</f>
        <v>#REF!</v>
      </c>
      <c r="AY1526" s="193" t="e">
        <f>#REF!/1000</f>
        <v>#REF!</v>
      </c>
      <c r="AZ1526" s="193" t="e">
        <f>#REF!/1000</f>
        <v>#REF!</v>
      </c>
      <c r="BA1526" s="193" t="e">
        <f>#REF!/1000</f>
        <v>#REF!</v>
      </c>
      <c r="BB1526" s="193" t="e">
        <f>#REF!/1000</f>
        <v>#REF!</v>
      </c>
      <c r="BC1526" s="193" t="e">
        <f>#REF!/1000</f>
        <v>#REF!</v>
      </c>
      <c r="BD1526" s="193" t="e">
        <f>#REF!/1000</f>
        <v>#REF!</v>
      </c>
      <c r="BE1526" s="194" t="e">
        <f>#REF!/1000</f>
        <v>#REF!</v>
      </c>
      <c r="BF1526" s="194" t="e">
        <f>#REF!/1000</f>
        <v>#REF!</v>
      </c>
      <c r="BG1526" s="195" t="e">
        <f t="shared" si="1712"/>
        <v>#REF!</v>
      </c>
    </row>
    <row r="1527" ht="16" customHeight="1" spans="1:59">
      <c r="A1527" s="22">
        <v>1521</v>
      </c>
      <c r="B1527" s="39" t="s">
        <v>7550</v>
      </c>
      <c r="C1527" s="68" t="s">
        <v>7551</v>
      </c>
      <c r="D1527" s="22">
        <v>188</v>
      </c>
      <c r="E1527" s="22">
        <v>1</v>
      </c>
      <c r="F1527" s="144">
        <v>82258</v>
      </c>
      <c r="G1527" s="144" t="s">
        <v>3704</v>
      </c>
      <c r="H1527" s="144" t="s">
        <v>3704</v>
      </c>
      <c r="I1527" s="144" t="s">
        <v>5321</v>
      </c>
      <c r="J1527" s="144" t="s">
        <v>5314</v>
      </c>
      <c r="K1527" s="144">
        <f t="shared" si="1702"/>
        <v>0.3</v>
      </c>
      <c r="L1527" s="157">
        <v>0.3</v>
      </c>
      <c r="M1527" s="171">
        <v>0.5</v>
      </c>
      <c r="N1527" s="171">
        <v>0.0333333333333333</v>
      </c>
      <c r="O1527" s="171"/>
      <c r="P1527" s="171">
        <v>0.233333333333333</v>
      </c>
      <c r="Q1527" s="171"/>
      <c r="R1527" s="171"/>
      <c r="S1527" s="171">
        <v>0.1</v>
      </c>
      <c r="T1527" s="171">
        <v>0.133333333333333</v>
      </c>
      <c r="U1527" s="171"/>
      <c r="V1527" s="171"/>
      <c r="W1527" s="22">
        <v>1</v>
      </c>
      <c r="X1527" s="29">
        <v>20</v>
      </c>
      <c r="Y1527" s="29">
        <v>20</v>
      </c>
      <c r="Z1527" s="36">
        <v>5.85</v>
      </c>
      <c r="AA1527" s="36">
        <f t="shared" si="1703"/>
        <v>1</v>
      </c>
      <c r="AB1527" s="29"/>
      <c r="AC1527" s="29" t="e">
        <f t="shared" si="1704"/>
        <v>#REF!</v>
      </c>
      <c r="AD1527" s="29" t="e">
        <f t="shared" si="1705"/>
        <v>#REF!</v>
      </c>
      <c r="AE1527" s="172" t="e">
        <f t="shared" si="1706"/>
        <v>#REF!</v>
      </c>
      <c r="AF1527" s="28"/>
      <c r="AG1527" s="24">
        <v>0.3</v>
      </c>
      <c r="AH1527" s="173">
        <f t="shared" si="1707"/>
        <v>0.999999999999999</v>
      </c>
      <c r="AI1527" s="173"/>
      <c r="AJ1527" s="173">
        <f t="shared" si="1708"/>
        <v>-0.699999999999999</v>
      </c>
      <c r="AK1527" s="134">
        <f t="shared" si="1709"/>
        <v>0.3</v>
      </c>
      <c r="AL1527" s="174">
        <f t="shared" ref="AL1527:AU1527" si="1760">M1527</f>
        <v>0.5</v>
      </c>
      <c r="AM1527" s="174">
        <f t="shared" si="1760"/>
        <v>0.0333333333333333</v>
      </c>
      <c r="AN1527" s="174">
        <f t="shared" si="1760"/>
        <v>0</v>
      </c>
      <c r="AO1527" s="174">
        <f t="shared" si="1760"/>
        <v>0.233333333333333</v>
      </c>
      <c r="AP1527" s="174">
        <f t="shared" si="1760"/>
        <v>0</v>
      </c>
      <c r="AQ1527" s="174">
        <f t="shared" si="1760"/>
        <v>0</v>
      </c>
      <c r="AR1527" s="174">
        <f t="shared" si="1760"/>
        <v>0.1</v>
      </c>
      <c r="AS1527" s="174">
        <f t="shared" si="1760"/>
        <v>0.133333333333333</v>
      </c>
      <c r="AT1527" s="174">
        <f t="shared" si="1760"/>
        <v>0</v>
      </c>
      <c r="AU1527" s="174">
        <f t="shared" si="1760"/>
        <v>0</v>
      </c>
      <c r="AV1527" s="175">
        <f t="shared" si="1711"/>
        <v>0.999999999999999</v>
      </c>
      <c r="AW1527" s="176" t="e">
        <f>#REF!/1000</f>
        <v>#REF!</v>
      </c>
      <c r="AX1527" s="176" t="e">
        <f>#REF!/1000</f>
        <v>#REF!</v>
      </c>
      <c r="AY1527" s="176" t="e">
        <f>#REF!/1000</f>
        <v>#REF!</v>
      </c>
      <c r="AZ1527" s="176" t="e">
        <f>#REF!/1000</f>
        <v>#REF!</v>
      </c>
      <c r="BA1527" s="176" t="e">
        <f>#REF!/1000</f>
        <v>#REF!</v>
      </c>
      <c r="BB1527" s="176" t="e">
        <f>#REF!/1000</f>
        <v>#REF!</v>
      </c>
      <c r="BC1527" s="176" t="e">
        <f>#REF!/1000</f>
        <v>#REF!</v>
      </c>
      <c r="BD1527" s="176" t="e">
        <f>#REF!/1000</f>
        <v>#REF!</v>
      </c>
      <c r="BE1527" s="177" t="e">
        <f>#REF!/1000</f>
        <v>#REF!</v>
      </c>
      <c r="BF1527" s="177" t="e">
        <f>#REF!/1000</f>
        <v>#REF!</v>
      </c>
      <c r="BG1527" s="178" t="e">
        <f t="shared" si="1712"/>
        <v>#REF!</v>
      </c>
    </row>
    <row r="1528" ht="16" customHeight="1" spans="1:59">
      <c r="A1528" s="22">
        <v>1522</v>
      </c>
      <c r="B1528" s="39" t="s">
        <v>7552</v>
      </c>
      <c r="C1528" s="68" t="s">
        <v>7553</v>
      </c>
      <c r="D1528" s="22">
        <v>188</v>
      </c>
      <c r="E1528" s="22">
        <v>20</v>
      </c>
      <c r="F1528" s="144">
        <v>82198</v>
      </c>
      <c r="G1528" s="144" t="s">
        <v>3704</v>
      </c>
      <c r="H1528" s="144" t="s">
        <v>3704</v>
      </c>
      <c r="I1528" s="144" t="s">
        <v>5321</v>
      </c>
      <c r="J1528" s="144" t="s">
        <v>5314</v>
      </c>
      <c r="K1528" s="144">
        <f t="shared" si="1702"/>
        <v>0.75</v>
      </c>
      <c r="L1528" s="157">
        <v>15</v>
      </c>
      <c r="M1528" s="171"/>
      <c r="N1528" s="171"/>
      <c r="O1528" s="171">
        <v>0.25</v>
      </c>
      <c r="P1528" s="171">
        <v>0.03</v>
      </c>
      <c r="Q1528" s="171">
        <v>0.07</v>
      </c>
      <c r="R1528" s="171"/>
      <c r="S1528" s="171">
        <v>0.5</v>
      </c>
      <c r="T1528" s="171">
        <v>0.15</v>
      </c>
      <c r="U1528" s="171"/>
      <c r="V1528" s="171"/>
      <c r="W1528" s="22">
        <v>20</v>
      </c>
      <c r="X1528" s="29">
        <v>19.89</v>
      </c>
      <c r="Y1528" s="29">
        <v>397.8</v>
      </c>
      <c r="Z1528" s="36">
        <v>117</v>
      </c>
      <c r="AA1528" s="36">
        <f t="shared" si="1703"/>
        <v>20</v>
      </c>
      <c r="AB1528" s="29"/>
      <c r="AC1528" s="29" t="e">
        <f t="shared" si="1704"/>
        <v>#REF!</v>
      </c>
      <c r="AD1528" s="29" t="e">
        <f t="shared" si="1705"/>
        <v>#REF!</v>
      </c>
      <c r="AE1528" s="172" t="e">
        <f t="shared" si="1706"/>
        <v>#REF!</v>
      </c>
      <c r="AF1528" s="28"/>
      <c r="AG1528" s="24">
        <v>15</v>
      </c>
      <c r="AH1528" s="173">
        <f t="shared" si="1707"/>
        <v>1</v>
      </c>
      <c r="AI1528" s="173"/>
      <c r="AJ1528" s="173">
        <f t="shared" si="1708"/>
        <v>14</v>
      </c>
      <c r="AK1528" s="134">
        <f t="shared" si="1709"/>
        <v>0.75</v>
      </c>
      <c r="AL1528" s="174">
        <f t="shared" ref="AL1528:AU1528" si="1761">M1528</f>
        <v>0</v>
      </c>
      <c r="AM1528" s="174">
        <f t="shared" si="1761"/>
        <v>0</v>
      </c>
      <c r="AN1528" s="174">
        <f t="shared" si="1761"/>
        <v>0.25</v>
      </c>
      <c r="AO1528" s="174">
        <f t="shared" si="1761"/>
        <v>0.03</v>
      </c>
      <c r="AP1528" s="174">
        <f t="shared" si="1761"/>
        <v>0.07</v>
      </c>
      <c r="AQ1528" s="174">
        <f t="shared" si="1761"/>
        <v>0</v>
      </c>
      <c r="AR1528" s="174">
        <f t="shared" si="1761"/>
        <v>0.5</v>
      </c>
      <c r="AS1528" s="174">
        <f t="shared" si="1761"/>
        <v>0.15</v>
      </c>
      <c r="AT1528" s="174">
        <f t="shared" si="1761"/>
        <v>0</v>
      </c>
      <c r="AU1528" s="174">
        <f t="shared" si="1761"/>
        <v>0</v>
      </c>
      <c r="AV1528" s="175">
        <f t="shared" si="1711"/>
        <v>1</v>
      </c>
      <c r="AW1528" s="176" t="e">
        <f>#REF!/1000</f>
        <v>#REF!</v>
      </c>
      <c r="AX1528" s="176" t="e">
        <f>#REF!/1000</f>
        <v>#REF!</v>
      </c>
      <c r="AY1528" s="176" t="e">
        <f>#REF!/1000</f>
        <v>#REF!</v>
      </c>
      <c r="AZ1528" s="176" t="e">
        <f>#REF!/1000</f>
        <v>#REF!</v>
      </c>
      <c r="BA1528" s="176" t="e">
        <f>#REF!/1000</f>
        <v>#REF!</v>
      </c>
      <c r="BB1528" s="176" t="e">
        <f>#REF!/1000</f>
        <v>#REF!</v>
      </c>
      <c r="BC1528" s="176" t="e">
        <f>#REF!/1000</f>
        <v>#REF!</v>
      </c>
      <c r="BD1528" s="176" t="e">
        <f>#REF!/1000</f>
        <v>#REF!</v>
      </c>
      <c r="BE1528" s="177" t="e">
        <f>#REF!/1000</f>
        <v>#REF!</v>
      </c>
      <c r="BF1528" s="177" t="e">
        <f>#REF!/1000</f>
        <v>#REF!</v>
      </c>
      <c r="BG1528" s="178" t="e">
        <f t="shared" si="1712"/>
        <v>#REF!</v>
      </c>
    </row>
    <row r="1529" ht="16" customHeight="1" spans="1:59">
      <c r="A1529" s="22">
        <v>1523</v>
      </c>
      <c r="B1529" s="39" t="s">
        <v>2564</v>
      </c>
      <c r="C1529" s="68" t="s">
        <v>2565</v>
      </c>
      <c r="D1529" s="22">
        <v>188</v>
      </c>
      <c r="E1529" s="22">
        <v>16</v>
      </c>
      <c r="F1529" s="144">
        <v>82232</v>
      </c>
      <c r="G1529" s="144" t="s">
        <v>3704</v>
      </c>
      <c r="H1529" s="144" t="s">
        <v>3704</v>
      </c>
      <c r="I1529" s="144" t="s">
        <v>5321</v>
      </c>
      <c r="J1529" s="144" t="s">
        <v>5314</v>
      </c>
      <c r="K1529" s="144">
        <f t="shared" si="1702"/>
        <v>1</v>
      </c>
      <c r="L1529" s="157">
        <v>16</v>
      </c>
      <c r="M1529" s="171"/>
      <c r="N1529" s="171"/>
      <c r="O1529" s="171">
        <v>0.25</v>
      </c>
      <c r="P1529" s="171">
        <v>0.03</v>
      </c>
      <c r="Q1529" s="171">
        <v>0.07</v>
      </c>
      <c r="R1529" s="171"/>
      <c r="S1529" s="171">
        <v>0.5</v>
      </c>
      <c r="T1529" s="171">
        <v>0.15</v>
      </c>
      <c r="U1529" s="171"/>
      <c r="V1529" s="171"/>
      <c r="W1529" s="22">
        <v>16</v>
      </c>
      <c r="X1529" s="29">
        <v>19.89</v>
      </c>
      <c r="Y1529" s="29">
        <v>318.24</v>
      </c>
      <c r="Z1529" s="36">
        <v>93.6</v>
      </c>
      <c r="AA1529" s="36">
        <f t="shared" si="1703"/>
        <v>16</v>
      </c>
      <c r="AB1529" s="29"/>
      <c r="AC1529" s="29" t="e">
        <f t="shared" si="1704"/>
        <v>#REF!</v>
      </c>
      <c r="AD1529" s="29" t="e">
        <f t="shared" si="1705"/>
        <v>#REF!</v>
      </c>
      <c r="AE1529" s="172" t="e">
        <f t="shared" si="1706"/>
        <v>#REF!</v>
      </c>
      <c r="AF1529" s="28"/>
      <c r="AG1529" s="24">
        <v>15</v>
      </c>
      <c r="AH1529" s="173">
        <f t="shared" si="1707"/>
        <v>1</v>
      </c>
      <c r="AI1529" s="173"/>
      <c r="AJ1529" s="173">
        <f t="shared" si="1708"/>
        <v>14</v>
      </c>
      <c r="AK1529" s="134">
        <f t="shared" si="1709"/>
        <v>1</v>
      </c>
      <c r="AL1529" s="174">
        <f t="shared" ref="AL1529:AU1529" si="1762">M1529</f>
        <v>0</v>
      </c>
      <c r="AM1529" s="174">
        <f t="shared" si="1762"/>
        <v>0</v>
      </c>
      <c r="AN1529" s="174">
        <f t="shared" si="1762"/>
        <v>0.25</v>
      </c>
      <c r="AO1529" s="174">
        <f t="shared" si="1762"/>
        <v>0.03</v>
      </c>
      <c r="AP1529" s="174">
        <f t="shared" si="1762"/>
        <v>0.07</v>
      </c>
      <c r="AQ1529" s="174">
        <f t="shared" si="1762"/>
        <v>0</v>
      </c>
      <c r="AR1529" s="174">
        <f t="shared" si="1762"/>
        <v>0.5</v>
      </c>
      <c r="AS1529" s="174">
        <f t="shared" si="1762"/>
        <v>0.15</v>
      </c>
      <c r="AT1529" s="174">
        <f t="shared" si="1762"/>
        <v>0</v>
      </c>
      <c r="AU1529" s="174">
        <f t="shared" si="1762"/>
        <v>0</v>
      </c>
      <c r="AV1529" s="175">
        <f t="shared" si="1711"/>
        <v>1</v>
      </c>
      <c r="AW1529" s="176" t="e">
        <f>#REF!/1000</f>
        <v>#REF!</v>
      </c>
      <c r="AX1529" s="176" t="e">
        <f>#REF!/1000</f>
        <v>#REF!</v>
      </c>
      <c r="AY1529" s="176" t="e">
        <f>#REF!/1000</f>
        <v>#REF!</v>
      </c>
      <c r="AZ1529" s="176" t="e">
        <f>#REF!/1000</f>
        <v>#REF!</v>
      </c>
      <c r="BA1529" s="176" t="e">
        <f>#REF!/1000</f>
        <v>#REF!</v>
      </c>
      <c r="BB1529" s="176" t="e">
        <f>#REF!/1000</f>
        <v>#REF!</v>
      </c>
      <c r="BC1529" s="176" t="e">
        <f>#REF!/1000</f>
        <v>#REF!</v>
      </c>
      <c r="BD1529" s="176" t="e">
        <f>#REF!/1000</f>
        <v>#REF!</v>
      </c>
      <c r="BE1529" s="177" t="e">
        <f>#REF!/1000</f>
        <v>#REF!</v>
      </c>
      <c r="BF1529" s="177" t="e">
        <f>#REF!/1000</f>
        <v>#REF!</v>
      </c>
      <c r="BG1529" s="178" t="e">
        <f t="shared" si="1712"/>
        <v>#REF!</v>
      </c>
    </row>
    <row r="1530" ht="16" customHeight="1" spans="1:59">
      <c r="A1530" s="22">
        <v>1524</v>
      </c>
      <c r="B1530" s="39" t="s">
        <v>2568</v>
      </c>
      <c r="C1530" s="68" t="s">
        <v>2569</v>
      </c>
      <c r="D1530" s="22">
        <v>188</v>
      </c>
      <c r="E1530" s="22">
        <v>16</v>
      </c>
      <c r="F1530" s="144">
        <v>82191</v>
      </c>
      <c r="G1530" s="144" t="s">
        <v>3704</v>
      </c>
      <c r="H1530" s="144" t="s">
        <v>3704</v>
      </c>
      <c r="I1530" s="144" t="s">
        <v>5321</v>
      </c>
      <c r="J1530" s="144" t="s">
        <v>5314</v>
      </c>
      <c r="K1530" s="144">
        <f t="shared" si="1702"/>
        <v>1</v>
      </c>
      <c r="L1530" s="157">
        <v>16</v>
      </c>
      <c r="M1530" s="171"/>
      <c r="N1530" s="171"/>
      <c r="O1530" s="171">
        <v>0.25</v>
      </c>
      <c r="P1530" s="171">
        <v>0.03</v>
      </c>
      <c r="Q1530" s="171">
        <v>0.07</v>
      </c>
      <c r="R1530" s="171"/>
      <c r="S1530" s="171">
        <v>0.5</v>
      </c>
      <c r="T1530" s="171">
        <v>0.15</v>
      </c>
      <c r="U1530" s="171"/>
      <c r="V1530" s="171"/>
      <c r="W1530" s="22">
        <v>16</v>
      </c>
      <c r="X1530" s="29">
        <v>19.89</v>
      </c>
      <c r="Y1530" s="29">
        <v>318.24</v>
      </c>
      <c r="Z1530" s="36">
        <v>93.6</v>
      </c>
      <c r="AA1530" s="36">
        <f t="shared" si="1703"/>
        <v>16</v>
      </c>
      <c r="AB1530" s="29"/>
      <c r="AC1530" s="29" t="e">
        <f t="shared" si="1704"/>
        <v>#REF!</v>
      </c>
      <c r="AD1530" s="29" t="e">
        <f t="shared" si="1705"/>
        <v>#REF!</v>
      </c>
      <c r="AE1530" s="172" t="e">
        <f t="shared" si="1706"/>
        <v>#REF!</v>
      </c>
      <c r="AF1530" s="28"/>
      <c r="AG1530" s="24">
        <v>15</v>
      </c>
      <c r="AH1530" s="173">
        <f t="shared" si="1707"/>
        <v>1</v>
      </c>
      <c r="AI1530" s="173"/>
      <c r="AJ1530" s="173">
        <f t="shared" si="1708"/>
        <v>14</v>
      </c>
      <c r="AK1530" s="134">
        <f t="shared" si="1709"/>
        <v>1</v>
      </c>
      <c r="AL1530" s="174">
        <f t="shared" ref="AL1530:AU1530" si="1763">M1530</f>
        <v>0</v>
      </c>
      <c r="AM1530" s="174">
        <f t="shared" si="1763"/>
        <v>0</v>
      </c>
      <c r="AN1530" s="174">
        <f t="shared" si="1763"/>
        <v>0.25</v>
      </c>
      <c r="AO1530" s="174">
        <f t="shared" si="1763"/>
        <v>0.03</v>
      </c>
      <c r="AP1530" s="174">
        <f t="shared" si="1763"/>
        <v>0.07</v>
      </c>
      <c r="AQ1530" s="174">
        <f t="shared" si="1763"/>
        <v>0</v>
      </c>
      <c r="AR1530" s="174">
        <f t="shared" si="1763"/>
        <v>0.5</v>
      </c>
      <c r="AS1530" s="174">
        <f t="shared" si="1763"/>
        <v>0.15</v>
      </c>
      <c r="AT1530" s="174">
        <f t="shared" si="1763"/>
        <v>0</v>
      </c>
      <c r="AU1530" s="174">
        <f t="shared" si="1763"/>
        <v>0</v>
      </c>
      <c r="AV1530" s="175">
        <f t="shared" si="1711"/>
        <v>1</v>
      </c>
      <c r="AW1530" s="176" t="e">
        <f>#REF!/1000</f>
        <v>#REF!</v>
      </c>
      <c r="AX1530" s="176" t="e">
        <f>#REF!/1000</f>
        <v>#REF!</v>
      </c>
      <c r="AY1530" s="176" t="e">
        <f>#REF!/1000</f>
        <v>#REF!</v>
      </c>
      <c r="AZ1530" s="176" t="e">
        <f>#REF!/1000</f>
        <v>#REF!</v>
      </c>
      <c r="BA1530" s="176" t="e">
        <f>#REF!/1000</f>
        <v>#REF!</v>
      </c>
      <c r="BB1530" s="176" t="e">
        <f>#REF!/1000</f>
        <v>#REF!</v>
      </c>
      <c r="BC1530" s="176" t="e">
        <f>#REF!/1000</f>
        <v>#REF!</v>
      </c>
      <c r="BD1530" s="176" t="e">
        <f>#REF!/1000</f>
        <v>#REF!</v>
      </c>
      <c r="BE1530" s="177" t="e">
        <f>#REF!/1000</f>
        <v>#REF!</v>
      </c>
      <c r="BF1530" s="177" t="e">
        <f>#REF!/1000</f>
        <v>#REF!</v>
      </c>
      <c r="BG1530" s="178" t="e">
        <f t="shared" si="1712"/>
        <v>#REF!</v>
      </c>
    </row>
    <row r="1531" ht="16" customHeight="1" spans="1:59">
      <c r="A1531" s="22">
        <v>1525</v>
      </c>
      <c r="B1531" s="39" t="s">
        <v>7554</v>
      </c>
      <c r="C1531" s="68" t="s">
        <v>7555</v>
      </c>
      <c r="D1531" s="22">
        <v>188</v>
      </c>
      <c r="E1531" s="22">
        <v>8</v>
      </c>
      <c r="F1531" s="144">
        <v>82183</v>
      </c>
      <c r="G1531" s="144" t="s">
        <v>3704</v>
      </c>
      <c r="H1531" s="144" t="s">
        <v>3704</v>
      </c>
      <c r="I1531" s="144" t="s">
        <v>5321</v>
      </c>
      <c r="J1531" s="144" t="s">
        <v>5314</v>
      </c>
      <c r="K1531" s="144">
        <f t="shared" si="1702"/>
        <v>1.875</v>
      </c>
      <c r="L1531" s="157">
        <v>15</v>
      </c>
      <c r="M1531" s="171"/>
      <c r="N1531" s="171"/>
      <c r="O1531" s="171">
        <v>0.25</v>
      </c>
      <c r="P1531" s="171">
        <v>0.03</v>
      </c>
      <c r="Q1531" s="171">
        <v>0.07</v>
      </c>
      <c r="R1531" s="171"/>
      <c r="S1531" s="171">
        <v>0.5</v>
      </c>
      <c r="T1531" s="171">
        <v>0.15</v>
      </c>
      <c r="U1531" s="171"/>
      <c r="V1531" s="171"/>
      <c r="W1531" s="22">
        <v>8</v>
      </c>
      <c r="X1531" s="29">
        <v>19.89</v>
      </c>
      <c r="Y1531" s="29">
        <v>159.12</v>
      </c>
      <c r="Z1531" s="36">
        <v>46.8</v>
      </c>
      <c r="AA1531" s="36">
        <f t="shared" si="1703"/>
        <v>8</v>
      </c>
      <c r="AB1531" s="29"/>
      <c r="AC1531" s="29" t="e">
        <f t="shared" si="1704"/>
        <v>#REF!</v>
      </c>
      <c r="AD1531" s="29" t="e">
        <f t="shared" si="1705"/>
        <v>#REF!</v>
      </c>
      <c r="AE1531" s="172" t="e">
        <f t="shared" si="1706"/>
        <v>#REF!</v>
      </c>
      <c r="AF1531" s="28"/>
      <c r="AG1531" s="24">
        <v>15</v>
      </c>
      <c r="AH1531" s="173">
        <f t="shared" si="1707"/>
        <v>1</v>
      </c>
      <c r="AI1531" s="173"/>
      <c r="AJ1531" s="173">
        <f t="shared" si="1708"/>
        <v>14</v>
      </c>
      <c r="AK1531" s="134">
        <f t="shared" si="1709"/>
        <v>1.875</v>
      </c>
      <c r="AL1531" s="174">
        <f t="shared" ref="AL1531:AU1531" si="1764">M1531</f>
        <v>0</v>
      </c>
      <c r="AM1531" s="174">
        <f t="shared" si="1764"/>
        <v>0</v>
      </c>
      <c r="AN1531" s="174">
        <f t="shared" si="1764"/>
        <v>0.25</v>
      </c>
      <c r="AO1531" s="174">
        <f t="shared" si="1764"/>
        <v>0.03</v>
      </c>
      <c r="AP1531" s="174">
        <f t="shared" si="1764"/>
        <v>0.07</v>
      </c>
      <c r="AQ1531" s="174">
        <f t="shared" si="1764"/>
        <v>0</v>
      </c>
      <c r="AR1531" s="174">
        <f t="shared" si="1764"/>
        <v>0.5</v>
      </c>
      <c r="AS1531" s="174">
        <f t="shared" si="1764"/>
        <v>0.15</v>
      </c>
      <c r="AT1531" s="174">
        <f t="shared" si="1764"/>
        <v>0</v>
      </c>
      <c r="AU1531" s="174">
        <f t="shared" si="1764"/>
        <v>0</v>
      </c>
      <c r="AV1531" s="175">
        <f t="shared" si="1711"/>
        <v>1</v>
      </c>
      <c r="AW1531" s="176" t="e">
        <f>#REF!/1000</f>
        <v>#REF!</v>
      </c>
      <c r="AX1531" s="176" t="e">
        <f>#REF!/1000</f>
        <v>#REF!</v>
      </c>
      <c r="AY1531" s="176" t="e">
        <f>#REF!/1000</f>
        <v>#REF!</v>
      </c>
      <c r="AZ1531" s="176" t="e">
        <f>#REF!/1000</f>
        <v>#REF!</v>
      </c>
      <c r="BA1531" s="176" t="e">
        <f>#REF!/1000</f>
        <v>#REF!</v>
      </c>
      <c r="BB1531" s="176" t="e">
        <f>#REF!/1000</f>
        <v>#REF!</v>
      </c>
      <c r="BC1531" s="176" t="e">
        <f>#REF!/1000</f>
        <v>#REF!</v>
      </c>
      <c r="BD1531" s="176" t="e">
        <f>#REF!/1000</f>
        <v>#REF!</v>
      </c>
      <c r="BE1531" s="177" t="e">
        <f>#REF!/1000</f>
        <v>#REF!</v>
      </c>
      <c r="BF1531" s="177" t="e">
        <f>#REF!/1000</f>
        <v>#REF!</v>
      </c>
      <c r="BG1531" s="178" t="e">
        <f t="shared" si="1712"/>
        <v>#REF!</v>
      </c>
    </row>
    <row r="1532" ht="16" customHeight="1" spans="1:59">
      <c r="A1532" s="22">
        <v>1526</v>
      </c>
      <c r="B1532" s="39" t="s">
        <v>7556</v>
      </c>
      <c r="C1532" s="68" t="s">
        <v>7557</v>
      </c>
      <c r="D1532" s="22">
        <v>188</v>
      </c>
      <c r="E1532" s="22">
        <v>8</v>
      </c>
      <c r="F1532" s="144">
        <v>82184</v>
      </c>
      <c r="G1532" s="144" t="s">
        <v>3704</v>
      </c>
      <c r="H1532" s="144" t="s">
        <v>3704</v>
      </c>
      <c r="I1532" s="144" t="s">
        <v>5321</v>
      </c>
      <c r="J1532" s="144" t="s">
        <v>5314</v>
      </c>
      <c r="K1532" s="144">
        <f t="shared" si="1702"/>
        <v>1.875</v>
      </c>
      <c r="L1532" s="157">
        <v>15</v>
      </c>
      <c r="M1532" s="171"/>
      <c r="N1532" s="171"/>
      <c r="O1532" s="171">
        <v>0.25</v>
      </c>
      <c r="P1532" s="171">
        <v>0.03</v>
      </c>
      <c r="Q1532" s="171">
        <v>0.07</v>
      </c>
      <c r="R1532" s="171"/>
      <c r="S1532" s="171">
        <v>0.5</v>
      </c>
      <c r="T1532" s="171">
        <v>0.15</v>
      </c>
      <c r="U1532" s="171"/>
      <c r="V1532" s="171"/>
      <c r="W1532" s="22">
        <v>8</v>
      </c>
      <c r="X1532" s="29">
        <v>19.89</v>
      </c>
      <c r="Y1532" s="29">
        <v>159.12</v>
      </c>
      <c r="Z1532" s="36">
        <v>46.8</v>
      </c>
      <c r="AA1532" s="36">
        <f t="shared" si="1703"/>
        <v>8</v>
      </c>
      <c r="AB1532" s="29"/>
      <c r="AC1532" s="29" t="e">
        <f t="shared" si="1704"/>
        <v>#REF!</v>
      </c>
      <c r="AD1532" s="29" t="e">
        <f t="shared" si="1705"/>
        <v>#REF!</v>
      </c>
      <c r="AE1532" s="172" t="e">
        <f t="shared" si="1706"/>
        <v>#REF!</v>
      </c>
      <c r="AF1532" s="28"/>
      <c r="AG1532" s="24">
        <v>15</v>
      </c>
      <c r="AH1532" s="173">
        <f t="shared" si="1707"/>
        <v>1</v>
      </c>
      <c r="AI1532" s="173"/>
      <c r="AJ1532" s="173">
        <f t="shared" si="1708"/>
        <v>14</v>
      </c>
      <c r="AK1532" s="134">
        <f t="shared" si="1709"/>
        <v>1.875</v>
      </c>
      <c r="AL1532" s="174">
        <f t="shared" ref="AL1532:AU1532" si="1765">M1532</f>
        <v>0</v>
      </c>
      <c r="AM1532" s="174">
        <f t="shared" si="1765"/>
        <v>0</v>
      </c>
      <c r="AN1532" s="174">
        <f t="shared" si="1765"/>
        <v>0.25</v>
      </c>
      <c r="AO1532" s="174">
        <f t="shared" si="1765"/>
        <v>0.03</v>
      </c>
      <c r="AP1532" s="174">
        <f t="shared" si="1765"/>
        <v>0.07</v>
      </c>
      <c r="AQ1532" s="174">
        <f t="shared" si="1765"/>
        <v>0</v>
      </c>
      <c r="AR1532" s="174">
        <f t="shared" si="1765"/>
        <v>0.5</v>
      </c>
      <c r="AS1532" s="174">
        <f t="shared" si="1765"/>
        <v>0.15</v>
      </c>
      <c r="AT1532" s="174">
        <f t="shared" si="1765"/>
        <v>0</v>
      </c>
      <c r="AU1532" s="174">
        <f t="shared" si="1765"/>
        <v>0</v>
      </c>
      <c r="AV1532" s="175">
        <f t="shared" si="1711"/>
        <v>1</v>
      </c>
      <c r="AW1532" s="176" t="e">
        <f>#REF!/1000</f>
        <v>#REF!</v>
      </c>
      <c r="AX1532" s="176" t="e">
        <f>#REF!/1000</f>
        <v>#REF!</v>
      </c>
      <c r="AY1532" s="176" t="e">
        <f>#REF!/1000</f>
        <v>#REF!</v>
      </c>
      <c r="AZ1532" s="176" t="e">
        <f>#REF!/1000</f>
        <v>#REF!</v>
      </c>
      <c r="BA1532" s="176" t="e">
        <f>#REF!/1000</f>
        <v>#REF!</v>
      </c>
      <c r="BB1532" s="176" t="e">
        <f>#REF!/1000</f>
        <v>#REF!</v>
      </c>
      <c r="BC1532" s="176" t="e">
        <f>#REF!/1000</f>
        <v>#REF!</v>
      </c>
      <c r="BD1532" s="176" t="e">
        <f>#REF!/1000</f>
        <v>#REF!</v>
      </c>
      <c r="BE1532" s="177" t="e">
        <f>#REF!/1000</f>
        <v>#REF!</v>
      </c>
      <c r="BF1532" s="177" t="e">
        <f>#REF!/1000</f>
        <v>#REF!</v>
      </c>
      <c r="BG1532" s="178" t="e">
        <f t="shared" si="1712"/>
        <v>#REF!</v>
      </c>
    </row>
    <row r="1533" ht="16" customHeight="1" spans="1:59">
      <c r="A1533" s="22">
        <v>1527</v>
      </c>
      <c r="B1533" s="39" t="s">
        <v>2554</v>
      </c>
      <c r="C1533" s="68" t="s">
        <v>2555</v>
      </c>
      <c r="D1533" s="22">
        <v>189</v>
      </c>
      <c r="E1533" s="22">
        <v>6</v>
      </c>
      <c r="F1533" s="144">
        <v>82226</v>
      </c>
      <c r="G1533" s="144" t="s">
        <v>3704</v>
      </c>
      <c r="H1533" s="144" t="s">
        <v>3704</v>
      </c>
      <c r="I1533" s="144" t="s">
        <v>5321</v>
      </c>
      <c r="J1533" s="144" t="s">
        <v>5314</v>
      </c>
      <c r="K1533" s="144">
        <f t="shared" si="1702"/>
        <v>0.25</v>
      </c>
      <c r="L1533" s="157">
        <v>1.5</v>
      </c>
      <c r="M1533" s="171"/>
      <c r="N1533" s="171"/>
      <c r="O1533" s="171">
        <v>0.253333333333333</v>
      </c>
      <c r="P1533" s="171">
        <v>0.0266666666666667</v>
      </c>
      <c r="Q1533" s="171">
        <v>0.0733333333333333</v>
      </c>
      <c r="R1533" s="171"/>
      <c r="S1533" s="171">
        <v>0.5</v>
      </c>
      <c r="T1533" s="171">
        <v>0.146666666666667</v>
      </c>
      <c r="U1533" s="171"/>
      <c r="V1533" s="171"/>
      <c r="W1533" s="22">
        <v>6</v>
      </c>
      <c r="X1533" s="29">
        <v>19.89</v>
      </c>
      <c r="Y1533" s="29">
        <v>119.34</v>
      </c>
      <c r="Z1533" s="36">
        <v>35.1</v>
      </c>
      <c r="AA1533" s="36">
        <f t="shared" si="1703"/>
        <v>6</v>
      </c>
      <c r="AB1533" s="29"/>
      <c r="AC1533" s="29" t="e">
        <f t="shared" si="1704"/>
        <v>#REF!</v>
      </c>
      <c r="AD1533" s="29" t="e">
        <f t="shared" si="1705"/>
        <v>#REF!</v>
      </c>
      <c r="AE1533" s="172" t="e">
        <f t="shared" si="1706"/>
        <v>#REF!</v>
      </c>
      <c r="AF1533" s="28"/>
      <c r="AG1533" s="24">
        <v>1.5</v>
      </c>
      <c r="AH1533" s="173">
        <f t="shared" si="1707"/>
        <v>1</v>
      </c>
      <c r="AI1533" s="173">
        <v>1.5</v>
      </c>
      <c r="AJ1533" s="173">
        <f t="shared" si="1708"/>
        <v>0.5</v>
      </c>
      <c r="AK1533" s="134">
        <f t="shared" si="1709"/>
        <v>0.25</v>
      </c>
      <c r="AL1533" s="174">
        <f t="shared" ref="AL1533:AU1533" si="1766">M1533</f>
        <v>0</v>
      </c>
      <c r="AM1533" s="174">
        <f t="shared" si="1766"/>
        <v>0</v>
      </c>
      <c r="AN1533" s="174">
        <f t="shared" si="1766"/>
        <v>0.253333333333333</v>
      </c>
      <c r="AO1533" s="174">
        <f t="shared" si="1766"/>
        <v>0.0266666666666667</v>
      </c>
      <c r="AP1533" s="174">
        <f t="shared" si="1766"/>
        <v>0.0733333333333333</v>
      </c>
      <c r="AQ1533" s="174">
        <f t="shared" si="1766"/>
        <v>0</v>
      </c>
      <c r="AR1533" s="174">
        <f t="shared" si="1766"/>
        <v>0.5</v>
      </c>
      <c r="AS1533" s="174">
        <f t="shared" si="1766"/>
        <v>0.146666666666667</v>
      </c>
      <c r="AT1533" s="174">
        <f t="shared" si="1766"/>
        <v>0</v>
      </c>
      <c r="AU1533" s="174">
        <f t="shared" si="1766"/>
        <v>0</v>
      </c>
      <c r="AV1533" s="175">
        <f t="shared" si="1711"/>
        <v>1</v>
      </c>
      <c r="AW1533" s="176" t="e">
        <f>#REF!/1000</f>
        <v>#REF!</v>
      </c>
      <c r="AX1533" s="176" t="e">
        <f>#REF!/1000</f>
        <v>#REF!</v>
      </c>
      <c r="AY1533" s="176" t="e">
        <f>#REF!/1000</f>
        <v>#REF!</v>
      </c>
      <c r="AZ1533" s="176" t="e">
        <f>#REF!/1000</f>
        <v>#REF!</v>
      </c>
      <c r="BA1533" s="176" t="e">
        <f>#REF!/1000</f>
        <v>#REF!</v>
      </c>
      <c r="BB1533" s="176" t="e">
        <f>#REF!/1000</f>
        <v>#REF!</v>
      </c>
      <c r="BC1533" s="176" t="e">
        <f>#REF!/1000</f>
        <v>#REF!</v>
      </c>
      <c r="BD1533" s="176" t="e">
        <f>#REF!/1000</f>
        <v>#REF!</v>
      </c>
      <c r="BE1533" s="177" t="e">
        <f>#REF!/1000</f>
        <v>#REF!</v>
      </c>
      <c r="BF1533" s="177" t="e">
        <f>#REF!/1000</f>
        <v>#REF!</v>
      </c>
      <c r="BG1533" s="178" t="e">
        <f t="shared" si="1712"/>
        <v>#REF!</v>
      </c>
    </row>
    <row r="1534" ht="16" customHeight="1" spans="1:59">
      <c r="A1534" s="22">
        <v>1528</v>
      </c>
      <c r="B1534" s="39" t="s">
        <v>7558</v>
      </c>
      <c r="C1534" s="68" t="s">
        <v>7559</v>
      </c>
      <c r="D1534" s="22">
        <v>188</v>
      </c>
      <c r="E1534" s="22">
        <v>2</v>
      </c>
      <c r="F1534" s="144">
        <v>82216</v>
      </c>
      <c r="G1534" s="144" t="s">
        <v>3704</v>
      </c>
      <c r="H1534" s="144" t="s">
        <v>3704</v>
      </c>
      <c r="I1534" s="144" t="s">
        <v>5321</v>
      </c>
      <c r="J1534" s="144" t="s">
        <v>5314</v>
      </c>
      <c r="K1534" s="144">
        <f t="shared" si="1702"/>
        <v>8</v>
      </c>
      <c r="L1534" s="157">
        <v>16</v>
      </c>
      <c r="M1534" s="171"/>
      <c r="N1534" s="171"/>
      <c r="O1534" s="171">
        <v>0.25</v>
      </c>
      <c r="P1534" s="171">
        <v>0.03</v>
      </c>
      <c r="Q1534" s="171">
        <v>0.07</v>
      </c>
      <c r="R1534" s="171"/>
      <c r="S1534" s="171">
        <v>0.5</v>
      </c>
      <c r="T1534" s="171">
        <v>0.15</v>
      </c>
      <c r="U1534" s="171"/>
      <c r="V1534" s="171"/>
      <c r="W1534" s="22">
        <v>2</v>
      </c>
      <c r="X1534" s="29">
        <v>19.89</v>
      </c>
      <c r="Y1534" s="29">
        <v>39.78</v>
      </c>
      <c r="Z1534" s="36">
        <v>11.7</v>
      </c>
      <c r="AA1534" s="36">
        <f t="shared" si="1703"/>
        <v>2</v>
      </c>
      <c r="AB1534" s="29"/>
      <c r="AC1534" s="29" t="e">
        <f t="shared" si="1704"/>
        <v>#REF!</v>
      </c>
      <c r="AD1534" s="29" t="e">
        <f t="shared" si="1705"/>
        <v>#REF!</v>
      </c>
      <c r="AE1534" s="172" t="e">
        <f t="shared" si="1706"/>
        <v>#REF!</v>
      </c>
      <c r="AF1534" s="28"/>
      <c r="AG1534" s="24">
        <v>15</v>
      </c>
      <c r="AH1534" s="173">
        <f t="shared" si="1707"/>
        <v>1</v>
      </c>
      <c r="AI1534" s="173"/>
      <c r="AJ1534" s="173">
        <f t="shared" si="1708"/>
        <v>14</v>
      </c>
      <c r="AK1534" s="134">
        <f t="shared" si="1709"/>
        <v>8</v>
      </c>
      <c r="AL1534" s="174">
        <f t="shared" ref="AL1534:AU1534" si="1767">M1534</f>
        <v>0</v>
      </c>
      <c r="AM1534" s="174">
        <f t="shared" si="1767"/>
        <v>0</v>
      </c>
      <c r="AN1534" s="174">
        <f t="shared" si="1767"/>
        <v>0.25</v>
      </c>
      <c r="AO1534" s="174">
        <f t="shared" si="1767"/>
        <v>0.03</v>
      </c>
      <c r="AP1534" s="174">
        <f t="shared" si="1767"/>
        <v>0.07</v>
      </c>
      <c r="AQ1534" s="174">
        <f t="shared" si="1767"/>
        <v>0</v>
      </c>
      <c r="AR1534" s="174">
        <f t="shared" si="1767"/>
        <v>0.5</v>
      </c>
      <c r="AS1534" s="174">
        <f t="shared" si="1767"/>
        <v>0.15</v>
      </c>
      <c r="AT1534" s="174">
        <f t="shared" si="1767"/>
        <v>0</v>
      </c>
      <c r="AU1534" s="174">
        <f t="shared" si="1767"/>
        <v>0</v>
      </c>
      <c r="AV1534" s="175">
        <f t="shared" si="1711"/>
        <v>1</v>
      </c>
      <c r="AW1534" s="176" t="e">
        <f>#REF!/1000</f>
        <v>#REF!</v>
      </c>
      <c r="AX1534" s="176" t="e">
        <f>#REF!/1000</f>
        <v>#REF!</v>
      </c>
      <c r="AY1534" s="176" t="e">
        <f>#REF!/1000</f>
        <v>#REF!</v>
      </c>
      <c r="AZ1534" s="176" t="e">
        <f>#REF!/1000</f>
        <v>#REF!</v>
      </c>
      <c r="BA1534" s="176" t="e">
        <f>#REF!/1000</f>
        <v>#REF!</v>
      </c>
      <c r="BB1534" s="176" t="e">
        <f>#REF!/1000</f>
        <v>#REF!</v>
      </c>
      <c r="BC1534" s="176" t="e">
        <f>#REF!/1000</f>
        <v>#REF!</v>
      </c>
      <c r="BD1534" s="176" t="e">
        <f>#REF!/1000</f>
        <v>#REF!</v>
      </c>
      <c r="BE1534" s="177" t="e">
        <f>#REF!/1000</f>
        <v>#REF!</v>
      </c>
      <c r="BF1534" s="177" t="e">
        <f>#REF!/1000</f>
        <v>#REF!</v>
      </c>
      <c r="BG1534" s="178" t="e">
        <f t="shared" si="1712"/>
        <v>#REF!</v>
      </c>
    </row>
    <row r="1535" ht="16" customHeight="1" spans="1:59">
      <c r="A1535" s="22">
        <v>1529</v>
      </c>
      <c r="B1535" s="39" t="s">
        <v>7560</v>
      </c>
      <c r="C1535" s="68" t="s">
        <v>7561</v>
      </c>
      <c r="D1535" s="22">
        <v>188</v>
      </c>
      <c r="E1535" s="22">
        <v>1</v>
      </c>
      <c r="F1535" s="144">
        <v>82247</v>
      </c>
      <c r="G1535" s="144" t="s">
        <v>3704</v>
      </c>
      <c r="H1535" s="144" t="s">
        <v>3704</v>
      </c>
      <c r="I1535" s="144" t="s">
        <v>5321</v>
      </c>
      <c r="J1535" s="144" t="s">
        <v>5314</v>
      </c>
      <c r="K1535" s="144">
        <f t="shared" si="1702"/>
        <v>15</v>
      </c>
      <c r="L1535" s="157">
        <v>15</v>
      </c>
      <c r="M1535" s="171"/>
      <c r="N1535" s="171"/>
      <c r="O1535" s="171">
        <v>0.25</v>
      </c>
      <c r="P1535" s="171">
        <v>0.03</v>
      </c>
      <c r="Q1535" s="171">
        <v>0.07</v>
      </c>
      <c r="R1535" s="171"/>
      <c r="S1535" s="171">
        <v>0.5</v>
      </c>
      <c r="T1535" s="171">
        <v>0.15</v>
      </c>
      <c r="U1535" s="171"/>
      <c r="V1535" s="171"/>
      <c r="W1535" s="22">
        <v>1</v>
      </c>
      <c r="X1535" s="29">
        <v>19.89</v>
      </c>
      <c r="Y1535" s="29">
        <v>19.89</v>
      </c>
      <c r="Z1535" s="36">
        <v>5.85</v>
      </c>
      <c r="AA1535" s="36">
        <f t="shared" si="1703"/>
        <v>1</v>
      </c>
      <c r="AB1535" s="29"/>
      <c r="AC1535" s="29" t="e">
        <f t="shared" si="1704"/>
        <v>#REF!</v>
      </c>
      <c r="AD1535" s="29" t="e">
        <f t="shared" si="1705"/>
        <v>#REF!</v>
      </c>
      <c r="AE1535" s="172" t="e">
        <f t="shared" si="1706"/>
        <v>#REF!</v>
      </c>
      <c r="AF1535" s="28"/>
      <c r="AG1535" s="24">
        <v>15</v>
      </c>
      <c r="AH1535" s="173">
        <f t="shared" si="1707"/>
        <v>1</v>
      </c>
      <c r="AI1535" s="173"/>
      <c r="AJ1535" s="173">
        <f t="shared" si="1708"/>
        <v>14</v>
      </c>
      <c r="AK1535" s="134">
        <f t="shared" si="1709"/>
        <v>15</v>
      </c>
      <c r="AL1535" s="174">
        <f t="shared" ref="AL1535:AU1535" si="1768">M1535</f>
        <v>0</v>
      </c>
      <c r="AM1535" s="174">
        <f t="shared" si="1768"/>
        <v>0</v>
      </c>
      <c r="AN1535" s="174">
        <f t="shared" si="1768"/>
        <v>0.25</v>
      </c>
      <c r="AO1535" s="174">
        <f t="shared" si="1768"/>
        <v>0.03</v>
      </c>
      <c r="AP1535" s="174">
        <f t="shared" si="1768"/>
        <v>0.07</v>
      </c>
      <c r="AQ1535" s="174">
        <f t="shared" si="1768"/>
        <v>0</v>
      </c>
      <c r="AR1535" s="174">
        <f t="shared" si="1768"/>
        <v>0.5</v>
      </c>
      <c r="AS1535" s="174">
        <f t="shared" si="1768"/>
        <v>0.15</v>
      </c>
      <c r="AT1535" s="174">
        <f t="shared" si="1768"/>
        <v>0</v>
      </c>
      <c r="AU1535" s="174">
        <f t="shared" si="1768"/>
        <v>0</v>
      </c>
      <c r="AV1535" s="175">
        <f t="shared" si="1711"/>
        <v>1</v>
      </c>
      <c r="AW1535" s="176" t="e">
        <f>#REF!/1000</f>
        <v>#REF!</v>
      </c>
      <c r="AX1535" s="176" t="e">
        <f>#REF!/1000</f>
        <v>#REF!</v>
      </c>
      <c r="AY1535" s="176" t="e">
        <f>#REF!/1000</f>
        <v>#REF!</v>
      </c>
      <c r="AZ1535" s="176" t="e">
        <f>#REF!/1000</f>
        <v>#REF!</v>
      </c>
      <c r="BA1535" s="176" t="e">
        <f>#REF!/1000</f>
        <v>#REF!</v>
      </c>
      <c r="BB1535" s="176" t="e">
        <f>#REF!/1000</f>
        <v>#REF!</v>
      </c>
      <c r="BC1535" s="176" t="e">
        <f>#REF!/1000</f>
        <v>#REF!</v>
      </c>
      <c r="BD1535" s="176" t="e">
        <f>#REF!/1000</f>
        <v>#REF!</v>
      </c>
      <c r="BE1535" s="177" t="e">
        <f>#REF!/1000</f>
        <v>#REF!</v>
      </c>
      <c r="BF1535" s="177" t="e">
        <f>#REF!/1000</f>
        <v>#REF!</v>
      </c>
      <c r="BG1535" s="178" t="e">
        <f t="shared" si="1712"/>
        <v>#REF!</v>
      </c>
    </row>
    <row r="1536" ht="16" customHeight="1" spans="1:59">
      <c r="A1536" s="22">
        <v>1530</v>
      </c>
      <c r="B1536" s="39" t="s">
        <v>7562</v>
      </c>
      <c r="C1536" s="68" t="s">
        <v>7563</v>
      </c>
      <c r="D1536" s="22">
        <v>188</v>
      </c>
      <c r="E1536" s="22">
        <v>1</v>
      </c>
      <c r="F1536" s="144">
        <v>82222</v>
      </c>
      <c r="G1536" s="144" t="s">
        <v>3704</v>
      </c>
      <c r="H1536" s="144" t="s">
        <v>3704</v>
      </c>
      <c r="I1536" s="144" t="s">
        <v>5321</v>
      </c>
      <c r="J1536" s="144" t="s">
        <v>5314</v>
      </c>
      <c r="K1536" s="144">
        <f t="shared" si="1702"/>
        <v>15</v>
      </c>
      <c r="L1536" s="157">
        <v>15</v>
      </c>
      <c r="M1536" s="171"/>
      <c r="N1536" s="171"/>
      <c r="O1536" s="171">
        <v>0.25</v>
      </c>
      <c r="P1536" s="171">
        <v>0.03</v>
      </c>
      <c r="Q1536" s="171">
        <v>0.07</v>
      </c>
      <c r="R1536" s="171"/>
      <c r="S1536" s="171">
        <v>0.5</v>
      </c>
      <c r="T1536" s="171">
        <v>0.15</v>
      </c>
      <c r="U1536" s="171"/>
      <c r="V1536" s="171"/>
      <c r="W1536" s="22">
        <v>1</v>
      </c>
      <c r="X1536" s="29">
        <v>19.89</v>
      </c>
      <c r="Y1536" s="29">
        <v>19.89</v>
      </c>
      <c r="Z1536" s="36">
        <v>5.85</v>
      </c>
      <c r="AA1536" s="36">
        <f t="shared" si="1703"/>
        <v>1</v>
      </c>
      <c r="AB1536" s="29"/>
      <c r="AC1536" s="29" t="e">
        <f t="shared" si="1704"/>
        <v>#REF!</v>
      </c>
      <c r="AD1536" s="29" t="e">
        <f t="shared" si="1705"/>
        <v>#REF!</v>
      </c>
      <c r="AE1536" s="172" t="e">
        <f t="shared" si="1706"/>
        <v>#REF!</v>
      </c>
      <c r="AF1536" s="28"/>
      <c r="AG1536" s="24">
        <v>15</v>
      </c>
      <c r="AH1536" s="173">
        <f t="shared" si="1707"/>
        <v>1</v>
      </c>
      <c r="AI1536" s="173"/>
      <c r="AJ1536" s="173">
        <f t="shared" si="1708"/>
        <v>14</v>
      </c>
      <c r="AK1536" s="134">
        <f t="shared" si="1709"/>
        <v>15</v>
      </c>
      <c r="AL1536" s="174">
        <f t="shared" ref="AL1536:AU1536" si="1769">M1536</f>
        <v>0</v>
      </c>
      <c r="AM1536" s="174">
        <f t="shared" si="1769"/>
        <v>0</v>
      </c>
      <c r="AN1536" s="174">
        <f t="shared" si="1769"/>
        <v>0.25</v>
      </c>
      <c r="AO1536" s="174">
        <f t="shared" si="1769"/>
        <v>0.03</v>
      </c>
      <c r="AP1536" s="174">
        <f t="shared" si="1769"/>
        <v>0.07</v>
      </c>
      <c r="AQ1536" s="174">
        <f t="shared" si="1769"/>
        <v>0</v>
      </c>
      <c r="AR1536" s="174">
        <f t="shared" si="1769"/>
        <v>0.5</v>
      </c>
      <c r="AS1536" s="174">
        <f t="shared" si="1769"/>
        <v>0.15</v>
      </c>
      <c r="AT1536" s="174">
        <f t="shared" si="1769"/>
        <v>0</v>
      </c>
      <c r="AU1536" s="174">
        <f t="shared" si="1769"/>
        <v>0</v>
      </c>
      <c r="AV1536" s="175">
        <f t="shared" si="1711"/>
        <v>1</v>
      </c>
      <c r="AW1536" s="176" t="e">
        <f>#REF!/1000</f>
        <v>#REF!</v>
      </c>
      <c r="AX1536" s="176" t="e">
        <f>#REF!/1000</f>
        <v>#REF!</v>
      </c>
      <c r="AY1536" s="176" t="e">
        <f>#REF!/1000</f>
        <v>#REF!</v>
      </c>
      <c r="AZ1536" s="176" t="e">
        <f>#REF!/1000</f>
        <v>#REF!</v>
      </c>
      <c r="BA1536" s="176" t="e">
        <f>#REF!/1000</f>
        <v>#REF!</v>
      </c>
      <c r="BB1536" s="176" t="e">
        <f>#REF!/1000</f>
        <v>#REF!</v>
      </c>
      <c r="BC1536" s="176" t="e">
        <f>#REF!/1000</f>
        <v>#REF!</v>
      </c>
      <c r="BD1536" s="176" t="e">
        <f>#REF!/1000</f>
        <v>#REF!</v>
      </c>
      <c r="BE1536" s="177" t="e">
        <f>#REF!/1000</f>
        <v>#REF!</v>
      </c>
      <c r="BF1536" s="177" t="e">
        <f>#REF!/1000</f>
        <v>#REF!</v>
      </c>
      <c r="BG1536" s="178" t="e">
        <f t="shared" si="1712"/>
        <v>#REF!</v>
      </c>
    </row>
    <row r="1537" ht="16" customHeight="1" spans="1:59">
      <c r="A1537" s="22">
        <v>1531</v>
      </c>
      <c r="B1537" s="39" t="s">
        <v>7564</v>
      </c>
      <c r="C1537" s="68" t="s">
        <v>7565</v>
      </c>
      <c r="D1537" s="22">
        <v>188</v>
      </c>
      <c r="E1537" s="22">
        <v>1</v>
      </c>
      <c r="F1537" s="144">
        <v>82259</v>
      </c>
      <c r="G1537" s="144" t="s">
        <v>3704</v>
      </c>
      <c r="H1537" s="144" t="s">
        <v>3704</v>
      </c>
      <c r="I1537" s="144" t="s">
        <v>5321</v>
      </c>
      <c r="J1537" s="144" t="s">
        <v>5314</v>
      </c>
      <c r="K1537" s="144">
        <f t="shared" si="1702"/>
        <v>45</v>
      </c>
      <c r="L1537" s="157">
        <v>45</v>
      </c>
      <c r="M1537" s="171"/>
      <c r="N1537" s="171"/>
      <c r="O1537" s="171">
        <v>0.25</v>
      </c>
      <c r="P1537" s="171">
        <v>0.03</v>
      </c>
      <c r="Q1537" s="171">
        <v>0.07</v>
      </c>
      <c r="R1537" s="171"/>
      <c r="S1537" s="171">
        <v>0.5</v>
      </c>
      <c r="T1537" s="171">
        <v>0.15</v>
      </c>
      <c r="U1537" s="171"/>
      <c r="V1537" s="171"/>
      <c r="W1537" s="22">
        <v>1</v>
      </c>
      <c r="X1537" s="29">
        <v>19.89</v>
      </c>
      <c r="Y1537" s="29">
        <v>19.89</v>
      </c>
      <c r="Z1537" s="36">
        <v>5.85</v>
      </c>
      <c r="AA1537" s="36">
        <f t="shared" si="1703"/>
        <v>1</v>
      </c>
      <c r="AB1537" s="29"/>
      <c r="AC1537" s="29" t="e">
        <f t="shared" si="1704"/>
        <v>#REF!</v>
      </c>
      <c r="AD1537" s="29" t="e">
        <f t="shared" si="1705"/>
        <v>#REF!</v>
      </c>
      <c r="AE1537" s="172" t="e">
        <f t="shared" si="1706"/>
        <v>#REF!</v>
      </c>
      <c r="AF1537" s="28"/>
      <c r="AG1537" s="24">
        <v>15</v>
      </c>
      <c r="AH1537" s="173">
        <f t="shared" si="1707"/>
        <v>1</v>
      </c>
      <c r="AI1537" s="173"/>
      <c r="AJ1537" s="173">
        <f t="shared" si="1708"/>
        <v>14</v>
      </c>
      <c r="AK1537" s="134">
        <f t="shared" si="1709"/>
        <v>45</v>
      </c>
      <c r="AL1537" s="174">
        <f t="shared" ref="AL1537:AU1537" si="1770">M1537</f>
        <v>0</v>
      </c>
      <c r="AM1537" s="174">
        <f t="shared" si="1770"/>
        <v>0</v>
      </c>
      <c r="AN1537" s="174">
        <f t="shared" si="1770"/>
        <v>0.25</v>
      </c>
      <c r="AO1537" s="174">
        <f t="shared" si="1770"/>
        <v>0.03</v>
      </c>
      <c r="AP1537" s="174">
        <f t="shared" si="1770"/>
        <v>0.07</v>
      </c>
      <c r="AQ1537" s="174">
        <f t="shared" si="1770"/>
        <v>0</v>
      </c>
      <c r="AR1537" s="174">
        <f t="shared" si="1770"/>
        <v>0.5</v>
      </c>
      <c r="AS1537" s="174">
        <f t="shared" si="1770"/>
        <v>0.15</v>
      </c>
      <c r="AT1537" s="174">
        <f t="shared" si="1770"/>
        <v>0</v>
      </c>
      <c r="AU1537" s="174">
        <f t="shared" si="1770"/>
        <v>0</v>
      </c>
      <c r="AV1537" s="175">
        <f t="shared" si="1711"/>
        <v>1</v>
      </c>
      <c r="AW1537" s="176" t="e">
        <f>#REF!/1000</f>
        <v>#REF!</v>
      </c>
      <c r="AX1537" s="176" t="e">
        <f>#REF!/1000</f>
        <v>#REF!</v>
      </c>
      <c r="AY1537" s="176" t="e">
        <f>#REF!/1000</f>
        <v>#REF!</v>
      </c>
      <c r="AZ1537" s="176" t="e">
        <f>#REF!/1000</f>
        <v>#REF!</v>
      </c>
      <c r="BA1537" s="176" t="e">
        <f>#REF!/1000</f>
        <v>#REF!</v>
      </c>
      <c r="BB1537" s="176" t="e">
        <f>#REF!/1000</f>
        <v>#REF!</v>
      </c>
      <c r="BC1537" s="176" t="e">
        <f>#REF!/1000</f>
        <v>#REF!</v>
      </c>
      <c r="BD1537" s="176" t="e">
        <f>#REF!/1000</f>
        <v>#REF!</v>
      </c>
      <c r="BE1537" s="177" t="e">
        <f>#REF!/1000</f>
        <v>#REF!</v>
      </c>
      <c r="BF1537" s="177" t="e">
        <f>#REF!/1000</f>
        <v>#REF!</v>
      </c>
      <c r="BG1537" s="178" t="e">
        <f t="shared" si="1712"/>
        <v>#REF!</v>
      </c>
    </row>
    <row r="1538" ht="16" customHeight="1" spans="1:59">
      <c r="A1538" s="22">
        <v>1532</v>
      </c>
      <c r="B1538" s="39" t="s">
        <v>2562</v>
      </c>
      <c r="C1538" s="68" t="s">
        <v>2563</v>
      </c>
      <c r="D1538" s="22">
        <v>188</v>
      </c>
      <c r="E1538" s="22">
        <v>28</v>
      </c>
      <c r="F1538" s="144">
        <v>82231</v>
      </c>
      <c r="G1538" s="144" t="s">
        <v>3704</v>
      </c>
      <c r="H1538" s="144" t="s">
        <v>3704</v>
      </c>
      <c r="I1538" s="144" t="s">
        <v>5321</v>
      </c>
      <c r="J1538" s="144" t="s">
        <v>5314</v>
      </c>
      <c r="K1538" s="144">
        <f t="shared" si="1702"/>
        <v>1</v>
      </c>
      <c r="L1538" s="157">
        <v>28</v>
      </c>
      <c r="M1538" s="171"/>
      <c r="N1538" s="171"/>
      <c r="O1538" s="171">
        <v>0.25</v>
      </c>
      <c r="P1538" s="171">
        <v>0.03</v>
      </c>
      <c r="Q1538" s="171">
        <v>0.07</v>
      </c>
      <c r="R1538" s="171"/>
      <c r="S1538" s="171">
        <v>0.5</v>
      </c>
      <c r="T1538" s="171">
        <v>0.15</v>
      </c>
      <c r="U1538" s="171"/>
      <c r="V1538" s="171"/>
      <c r="W1538" s="22">
        <v>28</v>
      </c>
      <c r="X1538" s="29">
        <v>19.89</v>
      </c>
      <c r="Y1538" s="29">
        <v>556.92</v>
      </c>
      <c r="Z1538" s="36">
        <v>163.8</v>
      </c>
      <c r="AA1538" s="36">
        <f t="shared" si="1703"/>
        <v>28</v>
      </c>
      <c r="AB1538" s="29"/>
      <c r="AC1538" s="29" t="e">
        <f t="shared" si="1704"/>
        <v>#REF!</v>
      </c>
      <c r="AD1538" s="29" t="e">
        <f t="shared" si="1705"/>
        <v>#REF!</v>
      </c>
      <c r="AE1538" s="172" t="e">
        <f t="shared" si="1706"/>
        <v>#REF!</v>
      </c>
      <c r="AF1538" s="28"/>
      <c r="AG1538" s="24">
        <v>15</v>
      </c>
      <c r="AH1538" s="173">
        <f t="shared" si="1707"/>
        <v>1</v>
      </c>
      <c r="AI1538" s="173"/>
      <c r="AJ1538" s="173">
        <f t="shared" si="1708"/>
        <v>14</v>
      </c>
      <c r="AK1538" s="134">
        <f t="shared" si="1709"/>
        <v>1</v>
      </c>
      <c r="AL1538" s="174">
        <f t="shared" ref="AL1538:AU1538" si="1771">M1538</f>
        <v>0</v>
      </c>
      <c r="AM1538" s="174">
        <f t="shared" si="1771"/>
        <v>0</v>
      </c>
      <c r="AN1538" s="174">
        <f t="shared" si="1771"/>
        <v>0.25</v>
      </c>
      <c r="AO1538" s="174">
        <f t="shared" si="1771"/>
        <v>0.03</v>
      </c>
      <c r="AP1538" s="174">
        <f t="shared" si="1771"/>
        <v>0.07</v>
      </c>
      <c r="AQ1538" s="174">
        <f t="shared" si="1771"/>
        <v>0</v>
      </c>
      <c r="AR1538" s="174">
        <f t="shared" si="1771"/>
        <v>0.5</v>
      </c>
      <c r="AS1538" s="174">
        <f t="shared" si="1771"/>
        <v>0.15</v>
      </c>
      <c r="AT1538" s="174">
        <f t="shared" si="1771"/>
        <v>0</v>
      </c>
      <c r="AU1538" s="174">
        <f t="shared" si="1771"/>
        <v>0</v>
      </c>
      <c r="AV1538" s="175">
        <f t="shared" si="1711"/>
        <v>1</v>
      </c>
      <c r="AW1538" s="176" t="e">
        <f>#REF!/1000</f>
        <v>#REF!</v>
      </c>
      <c r="AX1538" s="176" t="e">
        <f>#REF!/1000</f>
        <v>#REF!</v>
      </c>
      <c r="AY1538" s="176" t="e">
        <f>#REF!/1000</f>
        <v>#REF!</v>
      </c>
      <c r="AZ1538" s="176" t="e">
        <f>#REF!/1000</f>
        <v>#REF!</v>
      </c>
      <c r="BA1538" s="176" t="e">
        <f>#REF!/1000</f>
        <v>#REF!</v>
      </c>
      <c r="BB1538" s="176" t="e">
        <f>#REF!/1000</f>
        <v>#REF!</v>
      </c>
      <c r="BC1538" s="176" t="e">
        <f>#REF!/1000</f>
        <v>#REF!</v>
      </c>
      <c r="BD1538" s="176" t="e">
        <f>#REF!/1000</f>
        <v>#REF!</v>
      </c>
      <c r="BE1538" s="177" t="e">
        <f>#REF!/1000</f>
        <v>#REF!</v>
      </c>
      <c r="BF1538" s="177" t="e">
        <f>#REF!/1000</f>
        <v>#REF!</v>
      </c>
      <c r="BG1538" s="178" t="e">
        <f t="shared" si="1712"/>
        <v>#REF!</v>
      </c>
    </row>
    <row r="1539" ht="16" customHeight="1" spans="1:59">
      <c r="A1539" s="22">
        <v>1533</v>
      </c>
      <c r="B1539" s="39" t="s">
        <v>7566</v>
      </c>
      <c r="C1539" s="68" t="s">
        <v>7567</v>
      </c>
      <c r="D1539" s="22">
        <v>188</v>
      </c>
      <c r="E1539" s="22">
        <v>14</v>
      </c>
      <c r="F1539" s="144">
        <v>82282</v>
      </c>
      <c r="G1539" s="144" t="s">
        <v>3704</v>
      </c>
      <c r="H1539" s="144" t="s">
        <v>3704</v>
      </c>
      <c r="I1539" s="144" t="s">
        <v>5321</v>
      </c>
      <c r="J1539" s="144" t="s">
        <v>5314</v>
      </c>
      <c r="K1539" s="144">
        <f t="shared" si="1702"/>
        <v>1</v>
      </c>
      <c r="L1539" s="157">
        <v>14</v>
      </c>
      <c r="M1539" s="171"/>
      <c r="N1539" s="171"/>
      <c r="O1539" s="171">
        <v>0.25</v>
      </c>
      <c r="P1539" s="171">
        <v>0.03</v>
      </c>
      <c r="Q1539" s="171">
        <v>0.07</v>
      </c>
      <c r="R1539" s="171"/>
      <c r="S1539" s="171">
        <v>0.5</v>
      </c>
      <c r="T1539" s="171">
        <v>0.15</v>
      </c>
      <c r="U1539" s="171"/>
      <c r="V1539" s="171"/>
      <c r="W1539" s="22">
        <v>14</v>
      </c>
      <c r="X1539" s="29">
        <v>19.89</v>
      </c>
      <c r="Y1539" s="29">
        <v>278.46</v>
      </c>
      <c r="Z1539" s="36">
        <v>81.9</v>
      </c>
      <c r="AA1539" s="36">
        <f t="shared" si="1703"/>
        <v>14</v>
      </c>
      <c r="AB1539" s="29"/>
      <c r="AC1539" s="29" t="e">
        <f t="shared" si="1704"/>
        <v>#REF!</v>
      </c>
      <c r="AD1539" s="29" t="e">
        <f t="shared" si="1705"/>
        <v>#REF!</v>
      </c>
      <c r="AE1539" s="172" t="e">
        <f t="shared" si="1706"/>
        <v>#REF!</v>
      </c>
      <c r="AF1539" s="28"/>
      <c r="AG1539" s="24">
        <v>15</v>
      </c>
      <c r="AH1539" s="173">
        <f t="shared" si="1707"/>
        <v>1</v>
      </c>
      <c r="AI1539" s="173"/>
      <c r="AJ1539" s="173">
        <f t="shared" si="1708"/>
        <v>14</v>
      </c>
      <c r="AK1539" s="134">
        <f t="shared" si="1709"/>
        <v>1</v>
      </c>
      <c r="AL1539" s="174">
        <f t="shared" ref="AL1539:AU1539" si="1772">M1539</f>
        <v>0</v>
      </c>
      <c r="AM1539" s="174">
        <f t="shared" si="1772"/>
        <v>0</v>
      </c>
      <c r="AN1539" s="174">
        <f t="shared" si="1772"/>
        <v>0.25</v>
      </c>
      <c r="AO1539" s="174">
        <f t="shared" si="1772"/>
        <v>0.03</v>
      </c>
      <c r="AP1539" s="174">
        <f t="shared" si="1772"/>
        <v>0.07</v>
      </c>
      <c r="AQ1539" s="174">
        <f t="shared" si="1772"/>
        <v>0</v>
      </c>
      <c r="AR1539" s="174">
        <f t="shared" si="1772"/>
        <v>0.5</v>
      </c>
      <c r="AS1539" s="174">
        <f t="shared" si="1772"/>
        <v>0.15</v>
      </c>
      <c r="AT1539" s="174">
        <f t="shared" si="1772"/>
        <v>0</v>
      </c>
      <c r="AU1539" s="174">
        <f t="shared" si="1772"/>
        <v>0</v>
      </c>
      <c r="AV1539" s="175">
        <f t="shared" si="1711"/>
        <v>1</v>
      </c>
      <c r="AW1539" s="176" t="e">
        <f>#REF!/1000</f>
        <v>#REF!</v>
      </c>
      <c r="AX1539" s="176" t="e">
        <f>#REF!/1000</f>
        <v>#REF!</v>
      </c>
      <c r="AY1539" s="176" t="e">
        <f>#REF!/1000</f>
        <v>#REF!</v>
      </c>
      <c r="AZ1539" s="176" t="e">
        <f>#REF!/1000</f>
        <v>#REF!</v>
      </c>
      <c r="BA1539" s="176" t="e">
        <f>#REF!/1000</f>
        <v>#REF!</v>
      </c>
      <c r="BB1539" s="176" t="e">
        <f>#REF!/1000</f>
        <v>#REF!</v>
      </c>
      <c r="BC1539" s="176" t="e">
        <f>#REF!/1000</f>
        <v>#REF!</v>
      </c>
      <c r="BD1539" s="176" t="e">
        <f>#REF!/1000</f>
        <v>#REF!</v>
      </c>
      <c r="BE1539" s="177" t="e">
        <f>#REF!/1000</f>
        <v>#REF!</v>
      </c>
      <c r="BF1539" s="177" t="e">
        <f>#REF!/1000</f>
        <v>#REF!</v>
      </c>
      <c r="BG1539" s="178" t="e">
        <f t="shared" si="1712"/>
        <v>#REF!</v>
      </c>
    </row>
    <row r="1540" ht="16" customHeight="1" spans="1:59">
      <c r="A1540" s="22">
        <v>1534</v>
      </c>
      <c r="B1540" s="39" t="s">
        <v>7568</v>
      </c>
      <c r="C1540" s="68" t="s">
        <v>7569</v>
      </c>
      <c r="D1540" s="22">
        <v>188</v>
      </c>
      <c r="E1540" s="22">
        <v>4</v>
      </c>
      <c r="F1540" s="144">
        <v>82181</v>
      </c>
      <c r="G1540" s="144" t="s">
        <v>3704</v>
      </c>
      <c r="H1540" s="144" t="s">
        <v>3704</v>
      </c>
      <c r="I1540" s="144" t="s">
        <v>5321</v>
      </c>
      <c r="J1540" s="144" t="s">
        <v>5314</v>
      </c>
      <c r="K1540" s="144">
        <f t="shared" si="1702"/>
        <v>3.75</v>
      </c>
      <c r="L1540" s="157">
        <v>15</v>
      </c>
      <c r="M1540" s="171"/>
      <c r="N1540" s="171"/>
      <c r="O1540" s="171">
        <v>0.25</v>
      </c>
      <c r="P1540" s="171">
        <v>0.03</v>
      </c>
      <c r="Q1540" s="171">
        <v>0.07</v>
      </c>
      <c r="R1540" s="171"/>
      <c r="S1540" s="171">
        <v>0.5</v>
      </c>
      <c r="T1540" s="171">
        <v>0.15</v>
      </c>
      <c r="U1540" s="171"/>
      <c r="V1540" s="171"/>
      <c r="W1540" s="22">
        <v>4</v>
      </c>
      <c r="X1540" s="29">
        <v>14.9175</v>
      </c>
      <c r="Y1540" s="29">
        <v>59.67</v>
      </c>
      <c r="Z1540" s="36">
        <v>15.6</v>
      </c>
      <c r="AA1540" s="36">
        <f t="shared" si="1703"/>
        <v>4</v>
      </c>
      <c r="AB1540" s="29"/>
      <c r="AC1540" s="29" t="e">
        <f t="shared" si="1704"/>
        <v>#REF!</v>
      </c>
      <c r="AD1540" s="29" t="e">
        <f t="shared" si="1705"/>
        <v>#REF!</v>
      </c>
      <c r="AE1540" s="172" t="e">
        <f t="shared" si="1706"/>
        <v>#REF!</v>
      </c>
      <c r="AF1540" s="28"/>
      <c r="AG1540" s="24">
        <v>15</v>
      </c>
      <c r="AH1540" s="173">
        <f t="shared" si="1707"/>
        <v>1</v>
      </c>
      <c r="AI1540" s="173"/>
      <c r="AJ1540" s="173">
        <f t="shared" si="1708"/>
        <v>14</v>
      </c>
      <c r="AK1540" s="134">
        <f t="shared" si="1709"/>
        <v>3.75</v>
      </c>
      <c r="AL1540" s="174">
        <f t="shared" ref="AL1540:AU1540" si="1773">M1540</f>
        <v>0</v>
      </c>
      <c r="AM1540" s="174">
        <f t="shared" si="1773"/>
        <v>0</v>
      </c>
      <c r="AN1540" s="174">
        <f t="shared" si="1773"/>
        <v>0.25</v>
      </c>
      <c r="AO1540" s="174">
        <f t="shared" si="1773"/>
        <v>0.03</v>
      </c>
      <c r="AP1540" s="174">
        <f t="shared" si="1773"/>
        <v>0.07</v>
      </c>
      <c r="AQ1540" s="174">
        <f t="shared" si="1773"/>
        <v>0</v>
      </c>
      <c r="AR1540" s="174">
        <f t="shared" si="1773"/>
        <v>0.5</v>
      </c>
      <c r="AS1540" s="174">
        <f t="shared" si="1773"/>
        <v>0.15</v>
      </c>
      <c r="AT1540" s="174">
        <f t="shared" si="1773"/>
        <v>0</v>
      </c>
      <c r="AU1540" s="174">
        <f t="shared" si="1773"/>
        <v>0</v>
      </c>
      <c r="AV1540" s="175">
        <f t="shared" si="1711"/>
        <v>1</v>
      </c>
      <c r="AW1540" s="176" t="e">
        <f>#REF!/1000</f>
        <v>#REF!</v>
      </c>
      <c r="AX1540" s="176" t="e">
        <f>#REF!/1000</f>
        <v>#REF!</v>
      </c>
      <c r="AY1540" s="176" t="e">
        <f>#REF!/1000</f>
        <v>#REF!</v>
      </c>
      <c r="AZ1540" s="176" t="e">
        <f>#REF!/1000</f>
        <v>#REF!</v>
      </c>
      <c r="BA1540" s="176" t="e">
        <f>#REF!/1000</f>
        <v>#REF!</v>
      </c>
      <c r="BB1540" s="176" t="e">
        <f>#REF!/1000</f>
        <v>#REF!</v>
      </c>
      <c r="BC1540" s="176" t="e">
        <f>#REF!/1000</f>
        <v>#REF!</v>
      </c>
      <c r="BD1540" s="176" t="e">
        <f>#REF!/1000</f>
        <v>#REF!</v>
      </c>
      <c r="BE1540" s="177" t="e">
        <f>#REF!/1000</f>
        <v>#REF!</v>
      </c>
      <c r="BF1540" s="177" t="e">
        <f>#REF!/1000</f>
        <v>#REF!</v>
      </c>
      <c r="BG1540" s="178" t="e">
        <f t="shared" si="1712"/>
        <v>#REF!</v>
      </c>
    </row>
    <row r="1541" ht="16" customHeight="1" spans="1:59">
      <c r="A1541" s="22">
        <v>1535</v>
      </c>
      <c r="B1541" s="39" t="s">
        <v>7570</v>
      </c>
      <c r="C1541" s="68" t="s">
        <v>7571</v>
      </c>
      <c r="D1541" s="22">
        <v>188</v>
      </c>
      <c r="E1541" s="22">
        <v>50</v>
      </c>
      <c r="F1541" s="144">
        <v>82166</v>
      </c>
      <c r="G1541" s="144" t="s">
        <v>3704</v>
      </c>
      <c r="H1541" s="144" t="s">
        <v>3704</v>
      </c>
      <c r="I1541" s="144" t="s">
        <v>5321</v>
      </c>
      <c r="J1541" s="144" t="s">
        <v>5314</v>
      </c>
      <c r="K1541" s="144">
        <f t="shared" si="1702"/>
        <v>3.75</v>
      </c>
      <c r="L1541" s="157">
        <v>187.5</v>
      </c>
      <c r="M1541" s="171"/>
      <c r="N1541" s="171"/>
      <c r="O1541" s="171">
        <v>0.25</v>
      </c>
      <c r="P1541" s="171">
        <v>0.03</v>
      </c>
      <c r="Q1541" s="171">
        <v>0.07</v>
      </c>
      <c r="R1541" s="171"/>
      <c r="S1541" s="171">
        <v>0.5</v>
      </c>
      <c r="T1541" s="171">
        <v>0.15</v>
      </c>
      <c r="U1541" s="171"/>
      <c r="V1541" s="171"/>
      <c r="W1541" s="22">
        <v>50</v>
      </c>
      <c r="X1541" s="29">
        <v>9.945</v>
      </c>
      <c r="Y1541" s="29">
        <v>497.25</v>
      </c>
      <c r="Z1541" s="36">
        <v>146</v>
      </c>
      <c r="AA1541" s="36">
        <f t="shared" si="1703"/>
        <v>50</v>
      </c>
      <c r="AB1541" s="29"/>
      <c r="AC1541" s="29" t="e">
        <f t="shared" si="1704"/>
        <v>#REF!</v>
      </c>
      <c r="AD1541" s="29" t="e">
        <f t="shared" si="1705"/>
        <v>#REF!</v>
      </c>
      <c r="AE1541" s="172" t="e">
        <f t="shared" si="1706"/>
        <v>#REF!</v>
      </c>
      <c r="AF1541" s="28"/>
      <c r="AG1541" s="24">
        <v>15</v>
      </c>
      <c r="AH1541" s="173">
        <f t="shared" si="1707"/>
        <v>1</v>
      </c>
      <c r="AI1541" s="173"/>
      <c r="AJ1541" s="173">
        <f t="shared" si="1708"/>
        <v>14</v>
      </c>
      <c r="AK1541" s="134">
        <f t="shared" si="1709"/>
        <v>3.75</v>
      </c>
      <c r="AL1541" s="174">
        <f t="shared" ref="AL1541:AU1541" si="1774">M1541</f>
        <v>0</v>
      </c>
      <c r="AM1541" s="174">
        <f t="shared" si="1774"/>
        <v>0</v>
      </c>
      <c r="AN1541" s="174">
        <f t="shared" si="1774"/>
        <v>0.25</v>
      </c>
      <c r="AO1541" s="174">
        <f t="shared" si="1774"/>
        <v>0.03</v>
      </c>
      <c r="AP1541" s="174">
        <f t="shared" si="1774"/>
        <v>0.07</v>
      </c>
      <c r="AQ1541" s="174">
        <f t="shared" si="1774"/>
        <v>0</v>
      </c>
      <c r="AR1541" s="174">
        <f t="shared" si="1774"/>
        <v>0.5</v>
      </c>
      <c r="AS1541" s="174">
        <f t="shared" si="1774"/>
        <v>0.15</v>
      </c>
      <c r="AT1541" s="174">
        <f t="shared" si="1774"/>
        <v>0</v>
      </c>
      <c r="AU1541" s="174">
        <f t="shared" si="1774"/>
        <v>0</v>
      </c>
      <c r="AV1541" s="175">
        <f t="shared" si="1711"/>
        <v>1</v>
      </c>
      <c r="AW1541" s="176" t="e">
        <f>#REF!/1000</f>
        <v>#REF!</v>
      </c>
      <c r="AX1541" s="176" t="e">
        <f>#REF!/1000</f>
        <v>#REF!</v>
      </c>
      <c r="AY1541" s="176" t="e">
        <f>#REF!/1000</f>
        <v>#REF!</v>
      </c>
      <c r="AZ1541" s="176" t="e">
        <f>#REF!/1000</f>
        <v>#REF!</v>
      </c>
      <c r="BA1541" s="176" t="e">
        <f>#REF!/1000</f>
        <v>#REF!</v>
      </c>
      <c r="BB1541" s="176" t="e">
        <f>#REF!/1000</f>
        <v>#REF!</v>
      </c>
      <c r="BC1541" s="176" t="e">
        <f>#REF!/1000</f>
        <v>#REF!</v>
      </c>
      <c r="BD1541" s="176" t="e">
        <f>#REF!/1000</f>
        <v>#REF!</v>
      </c>
      <c r="BE1541" s="177" t="e">
        <f>#REF!/1000</f>
        <v>#REF!</v>
      </c>
      <c r="BF1541" s="177" t="e">
        <f>#REF!/1000</f>
        <v>#REF!</v>
      </c>
      <c r="BG1541" s="178" t="e">
        <f t="shared" si="1712"/>
        <v>#REF!</v>
      </c>
    </row>
    <row r="1542" ht="16" customHeight="1" spans="1:59">
      <c r="A1542" s="22">
        <v>1536</v>
      </c>
      <c r="B1542" s="39" t="s">
        <v>7572</v>
      </c>
      <c r="C1542" s="68" t="s">
        <v>7573</v>
      </c>
      <c r="D1542" s="22">
        <v>188</v>
      </c>
      <c r="E1542" s="22">
        <v>48</v>
      </c>
      <c r="F1542" s="144">
        <v>82182</v>
      </c>
      <c r="G1542" s="144" t="s">
        <v>3704</v>
      </c>
      <c r="H1542" s="144" t="s">
        <v>3704</v>
      </c>
      <c r="I1542" s="144" t="s">
        <v>5321</v>
      </c>
      <c r="J1542" s="144" t="s">
        <v>5314</v>
      </c>
      <c r="K1542" s="144">
        <f t="shared" si="1702"/>
        <v>3.75</v>
      </c>
      <c r="L1542" s="157">
        <v>180</v>
      </c>
      <c r="M1542" s="171"/>
      <c r="N1542" s="171"/>
      <c r="O1542" s="171">
        <v>0.25</v>
      </c>
      <c r="P1542" s="171">
        <v>0.03</v>
      </c>
      <c r="Q1542" s="171">
        <v>0.07</v>
      </c>
      <c r="R1542" s="171"/>
      <c r="S1542" s="171">
        <v>0.5</v>
      </c>
      <c r="T1542" s="171">
        <v>0.15</v>
      </c>
      <c r="U1542" s="171"/>
      <c r="V1542" s="171"/>
      <c r="W1542" s="22">
        <v>48</v>
      </c>
      <c r="X1542" s="29">
        <v>9.945</v>
      </c>
      <c r="Y1542" s="29">
        <v>477.36</v>
      </c>
      <c r="Z1542" s="36">
        <v>140.16</v>
      </c>
      <c r="AA1542" s="36">
        <f t="shared" si="1703"/>
        <v>48</v>
      </c>
      <c r="AB1542" s="29"/>
      <c r="AC1542" s="29" t="e">
        <f t="shared" si="1704"/>
        <v>#REF!</v>
      </c>
      <c r="AD1542" s="29" t="e">
        <f t="shared" si="1705"/>
        <v>#REF!</v>
      </c>
      <c r="AE1542" s="172" t="e">
        <f t="shared" si="1706"/>
        <v>#REF!</v>
      </c>
      <c r="AF1542" s="28"/>
      <c r="AG1542" s="24">
        <v>15</v>
      </c>
      <c r="AH1542" s="173">
        <f t="shared" si="1707"/>
        <v>1</v>
      </c>
      <c r="AI1542" s="173"/>
      <c r="AJ1542" s="173">
        <f t="shared" si="1708"/>
        <v>14</v>
      </c>
      <c r="AK1542" s="134">
        <f t="shared" si="1709"/>
        <v>3.75</v>
      </c>
      <c r="AL1542" s="174">
        <f t="shared" ref="AL1542:AU1542" si="1775">M1542</f>
        <v>0</v>
      </c>
      <c r="AM1542" s="174">
        <f t="shared" si="1775"/>
        <v>0</v>
      </c>
      <c r="AN1542" s="174">
        <f t="shared" si="1775"/>
        <v>0.25</v>
      </c>
      <c r="AO1542" s="174">
        <f t="shared" si="1775"/>
        <v>0.03</v>
      </c>
      <c r="AP1542" s="174">
        <f t="shared" si="1775"/>
        <v>0.07</v>
      </c>
      <c r="AQ1542" s="174">
        <f t="shared" si="1775"/>
        <v>0</v>
      </c>
      <c r="AR1542" s="174">
        <f t="shared" si="1775"/>
        <v>0.5</v>
      </c>
      <c r="AS1542" s="174">
        <f t="shared" si="1775"/>
        <v>0.15</v>
      </c>
      <c r="AT1542" s="174">
        <f t="shared" si="1775"/>
        <v>0</v>
      </c>
      <c r="AU1542" s="174">
        <f t="shared" si="1775"/>
        <v>0</v>
      </c>
      <c r="AV1542" s="175">
        <f t="shared" si="1711"/>
        <v>1</v>
      </c>
      <c r="AW1542" s="176" t="e">
        <f>#REF!/1000</f>
        <v>#REF!</v>
      </c>
      <c r="AX1542" s="176" t="e">
        <f>#REF!/1000</f>
        <v>#REF!</v>
      </c>
      <c r="AY1542" s="176" t="e">
        <f>#REF!/1000</f>
        <v>#REF!</v>
      </c>
      <c r="AZ1542" s="176" t="e">
        <f>#REF!/1000</f>
        <v>#REF!</v>
      </c>
      <c r="BA1542" s="176" t="e">
        <f>#REF!/1000</f>
        <v>#REF!</v>
      </c>
      <c r="BB1542" s="176" t="e">
        <f>#REF!/1000</f>
        <v>#REF!</v>
      </c>
      <c r="BC1542" s="176" t="e">
        <f>#REF!/1000</f>
        <v>#REF!</v>
      </c>
      <c r="BD1542" s="176" t="e">
        <f>#REF!/1000</f>
        <v>#REF!</v>
      </c>
      <c r="BE1542" s="177" t="e">
        <f>#REF!/1000</f>
        <v>#REF!</v>
      </c>
      <c r="BF1542" s="177" t="e">
        <f>#REF!/1000</f>
        <v>#REF!</v>
      </c>
      <c r="BG1542" s="178" t="e">
        <f t="shared" si="1712"/>
        <v>#REF!</v>
      </c>
    </row>
    <row r="1543" ht="16" customHeight="1" spans="1:59">
      <c r="A1543" s="22">
        <v>1537</v>
      </c>
      <c r="B1543" s="39" t="s">
        <v>7574</v>
      </c>
      <c r="C1543" s="68" t="s">
        <v>7575</v>
      </c>
      <c r="D1543" s="22">
        <v>188</v>
      </c>
      <c r="E1543" s="22">
        <v>30</v>
      </c>
      <c r="F1543" s="144">
        <v>82163</v>
      </c>
      <c r="G1543" s="144" t="s">
        <v>3704</v>
      </c>
      <c r="H1543" s="144" t="s">
        <v>3704</v>
      </c>
      <c r="I1543" s="144" t="s">
        <v>5321</v>
      </c>
      <c r="J1543" s="144" t="s">
        <v>5314</v>
      </c>
      <c r="K1543" s="144">
        <f t="shared" ref="K1543:K1606" si="1776">L1543/E1543</f>
        <v>3</v>
      </c>
      <c r="L1543" s="157">
        <v>90</v>
      </c>
      <c r="M1543" s="171"/>
      <c r="N1543" s="171"/>
      <c r="O1543" s="171">
        <v>0.25</v>
      </c>
      <c r="P1543" s="171">
        <v>0.03</v>
      </c>
      <c r="Q1543" s="171">
        <v>0.07</v>
      </c>
      <c r="R1543" s="171"/>
      <c r="S1543" s="171">
        <v>0.5</v>
      </c>
      <c r="T1543" s="171">
        <v>0.15</v>
      </c>
      <c r="U1543" s="171"/>
      <c r="V1543" s="171"/>
      <c r="W1543" s="22">
        <v>30</v>
      </c>
      <c r="X1543" s="29">
        <v>9.945</v>
      </c>
      <c r="Y1543" s="29">
        <v>298.35</v>
      </c>
      <c r="Z1543" s="36">
        <v>87.6</v>
      </c>
      <c r="AA1543" s="36">
        <f t="shared" ref="AA1543:AA1606" si="1777">W1543</f>
        <v>30</v>
      </c>
      <c r="AB1543" s="29"/>
      <c r="AC1543" s="29" t="e">
        <f t="shared" ref="AC1543:AC1606" si="1778">BG1543</f>
        <v>#REF!</v>
      </c>
      <c r="AD1543" s="29" t="e">
        <f t="shared" ref="AD1543:AD1606" si="1779">AC1543-Z1543</f>
        <v>#REF!</v>
      </c>
      <c r="AE1543" s="172" t="e">
        <f t="shared" ref="AE1543:AE1606" si="1780">AD1543/Z1543</f>
        <v>#REF!</v>
      </c>
      <c r="AF1543" s="28"/>
      <c r="AG1543" s="24">
        <v>15</v>
      </c>
      <c r="AH1543" s="173">
        <f t="shared" ref="AH1543:AH1606" si="1781">SUM(M1543:T1543)</f>
        <v>1</v>
      </c>
      <c r="AI1543" s="173"/>
      <c r="AJ1543" s="173">
        <f t="shared" ref="AJ1543:AJ1606" si="1782">AG1543-AH1543</f>
        <v>14</v>
      </c>
      <c r="AK1543" s="134">
        <f t="shared" ref="AK1543:AK1606" si="1783">L1543/E1543</f>
        <v>3</v>
      </c>
      <c r="AL1543" s="174">
        <f t="shared" ref="AL1543:AU1543" si="1784">M1543</f>
        <v>0</v>
      </c>
      <c r="AM1543" s="174">
        <f t="shared" si="1784"/>
        <v>0</v>
      </c>
      <c r="AN1543" s="174">
        <f t="shared" si="1784"/>
        <v>0.25</v>
      </c>
      <c r="AO1543" s="174">
        <f t="shared" si="1784"/>
        <v>0.03</v>
      </c>
      <c r="AP1543" s="174">
        <f t="shared" si="1784"/>
        <v>0.07</v>
      </c>
      <c r="AQ1543" s="174">
        <f t="shared" si="1784"/>
        <v>0</v>
      </c>
      <c r="AR1543" s="174">
        <f t="shared" si="1784"/>
        <v>0.5</v>
      </c>
      <c r="AS1543" s="174">
        <f t="shared" si="1784"/>
        <v>0.15</v>
      </c>
      <c r="AT1543" s="174">
        <f t="shared" si="1784"/>
        <v>0</v>
      </c>
      <c r="AU1543" s="174">
        <f t="shared" si="1784"/>
        <v>0</v>
      </c>
      <c r="AV1543" s="175">
        <f t="shared" ref="AV1543:AV1606" si="1785">SUM(AL1543:AU1543)</f>
        <v>1</v>
      </c>
      <c r="AW1543" s="176" t="e">
        <f>#REF!/1000</f>
        <v>#REF!</v>
      </c>
      <c r="AX1543" s="176" t="e">
        <f>#REF!/1000</f>
        <v>#REF!</v>
      </c>
      <c r="AY1543" s="176" t="e">
        <f>#REF!/1000</f>
        <v>#REF!</v>
      </c>
      <c r="AZ1543" s="176" t="e">
        <f>#REF!/1000</f>
        <v>#REF!</v>
      </c>
      <c r="BA1543" s="176" t="e">
        <f>#REF!/1000</f>
        <v>#REF!</v>
      </c>
      <c r="BB1543" s="176" t="e">
        <f>#REF!/1000</f>
        <v>#REF!</v>
      </c>
      <c r="BC1543" s="176" t="e">
        <f>#REF!/1000</f>
        <v>#REF!</v>
      </c>
      <c r="BD1543" s="176" t="e">
        <f>#REF!/1000</f>
        <v>#REF!</v>
      </c>
      <c r="BE1543" s="177" t="e">
        <f>#REF!/1000</f>
        <v>#REF!</v>
      </c>
      <c r="BF1543" s="177" t="e">
        <f>#REF!/1000</f>
        <v>#REF!</v>
      </c>
      <c r="BG1543" s="178" t="e">
        <f t="shared" ref="BG1543:BG1606" si="1786">ROUND((AL1543*AW1543+AM1543*AX1543+AN1543*AY1543+AO1543*AZ1543+AP1543*BA1543+AQ1543*BB1543+AR1543*BC1543+AS1543*BD1543+AT1543*BE1543+AU1543*BF1543)*L1543,2)</f>
        <v>#REF!</v>
      </c>
    </row>
    <row r="1544" ht="16" customHeight="1" spans="1:59">
      <c r="A1544" s="22">
        <v>1538</v>
      </c>
      <c r="B1544" s="39" t="s">
        <v>7576</v>
      </c>
      <c r="C1544" s="68" t="s">
        <v>7577</v>
      </c>
      <c r="D1544" s="22">
        <v>188</v>
      </c>
      <c r="E1544" s="22">
        <v>30</v>
      </c>
      <c r="F1544" s="144">
        <v>82170</v>
      </c>
      <c r="G1544" s="144" t="s">
        <v>3704</v>
      </c>
      <c r="H1544" s="144" t="s">
        <v>3704</v>
      </c>
      <c r="I1544" s="144" t="s">
        <v>5321</v>
      </c>
      <c r="J1544" s="144" t="s">
        <v>5314</v>
      </c>
      <c r="K1544" s="144">
        <f t="shared" si="1776"/>
        <v>0.5</v>
      </c>
      <c r="L1544" s="157">
        <v>15</v>
      </c>
      <c r="M1544" s="171"/>
      <c r="N1544" s="171"/>
      <c r="O1544" s="171">
        <v>0.25</v>
      </c>
      <c r="P1544" s="171">
        <v>0.03</v>
      </c>
      <c r="Q1544" s="171">
        <v>0.07</v>
      </c>
      <c r="R1544" s="171"/>
      <c r="S1544" s="171">
        <v>0.5</v>
      </c>
      <c r="T1544" s="171">
        <v>0.15</v>
      </c>
      <c r="U1544" s="171"/>
      <c r="V1544" s="171"/>
      <c r="W1544" s="22">
        <v>30</v>
      </c>
      <c r="X1544" s="29">
        <v>9.945</v>
      </c>
      <c r="Y1544" s="29">
        <v>298.35</v>
      </c>
      <c r="Z1544" s="36">
        <v>87.6</v>
      </c>
      <c r="AA1544" s="36">
        <f t="shared" si="1777"/>
        <v>30</v>
      </c>
      <c r="AB1544" s="29"/>
      <c r="AC1544" s="29" t="e">
        <f t="shared" si="1778"/>
        <v>#REF!</v>
      </c>
      <c r="AD1544" s="29" t="e">
        <f t="shared" si="1779"/>
        <v>#REF!</v>
      </c>
      <c r="AE1544" s="172" t="e">
        <f t="shared" si="1780"/>
        <v>#REF!</v>
      </c>
      <c r="AF1544" s="28"/>
      <c r="AG1544" s="24">
        <v>15</v>
      </c>
      <c r="AH1544" s="173">
        <f t="shared" si="1781"/>
        <v>1</v>
      </c>
      <c r="AI1544" s="173"/>
      <c r="AJ1544" s="173">
        <f t="shared" si="1782"/>
        <v>14</v>
      </c>
      <c r="AK1544" s="134">
        <f t="shared" si="1783"/>
        <v>0.5</v>
      </c>
      <c r="AL1544" s="174">
        <f t="shared" ref="AL1544:AU1544" si="1787">M1544</f>
        <v>0</v>
      </c>
      <c r="AM1544" s="174">
        <f t="shared" si="1787"/>
        <v>0</v>
      </c>
      <c r="AN1544" s="174">
        <f t="shared" si="1787"/>
        <v>0.25</v>
      </c>
      <c r="AO1544" s="174">
        <f t="shared" si="1787"/>
        <v>0.03</v>
      </c>
      <c r="AP1544" s="174">
        <f t="shared" si="1787"/>
        <v>0.07</v>
      </c>
      <c r="AQ1544" s="174">
        <f t="shared" si="1787"/>
        <v>0</v>
      </c>
      <c r="AR1544" s="174">
        <f t="shared" si="1787"/>
        <v>0.5</v>
      </c>
      <c r="AS1544" s="174">
        <f t="shared" si="1787"/>
        <v>0.15</v>
      </c>
      <c r="AT1544" s="174">
        <f t="shared" si="1787"/>
        <v>0</v>
      </c>
      <c r="AU1544" s="174">
        <f t="shared" si="1787"/>
        <v>0</v>
      </c>
      <c r="AV1544" s="175">
        <f t="shared" si="1785"/>
        <v>1</v>
      </c>
      <c r="AW1544" s="176" t="e">
        <f>#REF!/1000</f>
        <v>#REF!</v>
      </c>
      <c r="AX1544" s="176" t="e">
        <f>#REF!/1000</f>
        <v>#REF!</v>
      </c>
      <c r="AY1544" s="176" t="e">
        <f>#REF!/1000</f>
        <v>#REF!</v>
      </c>
      <c r="AZ1544" s="176" t="e">
        <f>#REF!/1000</f>
        <v>#REF!</v>
      </c>
      <c r="BA1544" s="176" t="e">
        <f>#REF!/1000</f>
        <v>#REF!</v>
      </c>
      <c r="BB1544" s="176" t="e">
        <f>#REF!/1000</f>
        <v>#REF!</v>
      </c>
      <c r="BC1544" s="176" t="e">
        <f>#REF!/1000</f>
        <v>#REF!</v>
      </c>
      <c r="BD1544" s="176" t="e">
        <f>#REF!/1000</f>
        <v>#REF!</v>
      </c>
      <c r="BE1544" s="177" t="e">
        <f>#REF!/1000</f>
        <v>#REF!</v>
      </c>
      <c r="BF1544" s="177" t="e">
        <f>#REF!/1000</f>
        <v>#REF!</v>
      </c>
      <c r="BG1544" s="178" t="e">
        <f t="shared" si="1786"/>
        <v>#REF!</v>
      </c>
    </row>
    <row r="1545" ht="16" customHeight="1" spans="1:59">
      <c r="A1545" s="22">
        <v>1539</v>
      </c>
      <c r="B1545" s="39" t="s">
        <v>7578</v>
      </c>
      <c r="C1545" s="68" t="s">
        <v>7579</v>
      </c>
      <c r="D1545" s="22">
        <v>188</v>
      </c>
      <c r="E1545" s="22">
        <v>30</v>
      </c>
      <c r="F1545" s="144">
        <v>82162</v>
      </c>
      <c r="G1545" s="144" t="s">
        <v>3704</v>
      </c>
      <c r="H1545" s="144" t="s">
        <v>3704</v>
      </c>
      <c r="I1545" s="144" t="s">
        <v>5321</v>
      </c>
      <c r="J1545" s="144" t="s">
        <v>5314</v>
      </c>
      <c r="K1545" s="144">
        <f t="shared" si="1776"/>
        <v>3</v>
      </c>
      <c r="L1545" s="157">
        <v>90</v>
      </c>
      <c r="M1545" s="171"/>
      <c r="N1545" s="171"/>
      <c r="O1545" s="171">
        <v>0.25</v>
      </c>
      <c r="P1545" s="171">
        <v>0.03</v>
      </c>
      <c r="Q1545" s="171">
        <v>0.07</v>
      </c>
      <c r="R1545" s="171"/>
      <c r="S1545" s="171">
        <v>0.5</v>
      </c>
      <c r="T1545" s="171">
        <v>0.15</v>
      </c>
      <c r="U1545" s="171"/>
      <c r="V1545" s="171"/>
      <c r="W1545" s="22">
        <v>30</v>
      </c>
      <c r="X1545" s="29">
        <v>9.945</v>
      </c>
      <c r="Y1545" s="29">
        <v>298.35</v>
      </c>
      <c r="Z1545" s="36">
        <v>87.6</v>
      </c>
      <c r="AA1545" s="36">
        <f t="shared" si="1777"/>
        <v>30</v>
      </c>
      <c r="AB1545" s="29"/>
      <c r="AC1545" s="29" t="e">
        <f t="shared" si="1778"/>
        <v>#REF!</v>
      </c>
      <c r="AD1545" s="29" t="e">
        <f t="shared" si="1779"/>
        <v>#REF!</v>
      </c>
      <c r="AE1545" s="172" t="e">
        <f t="shared" si="1780"/>
        <v>#REF!</v>
      </c>
      <c r="AF1545" s="28"/>
      <c r="AG1545" s="24">
        <v>15</v>
      </c>
      <c r="AH1545" s="173">
        <f t="shared" si="1781"/>
        <v>1</v>
      </c>
      <c r="AI1545" s="173"/>
      <c r="AJ1545" s="173">
        <f t="shared" si="1782"/>
        <v>14</v>
      </c>
      <c r="AK1545" s="134">
        <f t="shared" si="1783"/>
        <v>3</v>
      </c>
      <c r="AL1545" s="174">
        <f t="shared" ref="AL1545:AU1545" si="1788">M1545</f>
        <v>0</v>
      </c>
      <c r="AM1545" s="174">
        <f t="shared" si="1788"/>
        <v>0</v>
      </c>
      <c r="AN1545" s="174">
        <f t="shared" si="1788"/>
        <v>0.25</v>
      </c>
      <c r="AO1545" s="174">
        <f t="shared" si="1788"/>
        <v>0.03</v>
      </c>
      <c r="AP1545" s="174">
        <f t="shared" si="1788"/>
        <v>0.07</v>
      </c>
      <c r="AQ1545" s="174">
        <f t="shared" si="1788"/>
        <v>0</v>
      </c>
      <c r="AR1545" s="174">
        <f t="shared" si="1788"/>
        <v>0.5</v>
      </c>
      <c r="AS1545" s="174">
        <f t="shared" si="1788"/>
        <v>0.15</v>
      </c>
      <c r="AT1545" s="174">
        <f t="shared" si="1788"/>
        <v>0</v>
      </c>
      <c r="AU1545" s="174">
        <f t="shared" si="1788"/>
        <v>0</v>
      </c>
      <c r="AV1545" s="175">
        <f t="shared" si="1785"/>
        <v>1</v>
      </c>
      <c r="AW1545" s="176" t="e">
        <f>#REF!/1000</f>
        <v>#REF!</v>
      </c>
      <c r="AX1545" s="176" t="e">
        <f>#REF!/1000</f>
        <v>#REF!</v>
      </c>
      <c r="AY1545" s="176" t="e">
        <f>#REF!/1000</f>
        <v>#REF!</v>
      </c>
      <c r="AZ1545" s="176" t="e">
        <f>#REF!/1000</f>
        <v>#REF!</v>
      </c>
      <c r="BA1545" s="176" t="e">
        <f>#REF!/1000</f>
        <v>#REF!</v>
      </c>
      <c r="BB1545" s="176" t="e">
        <f>#REF!/1000</f>
        <v>#REF!</v>
      </c>
      <c r="BC1545" s="176" t="e">
        <f>#REF!/1000</f>
        <v>#REF!</v>
      </c>
      <c r="BD1545" s="176" t="e">
        <f>#REF!/1000</f>
        <v>#REF!</v>
      </c>
      <c r="BE1545" s="177" t="e">
        <f>#REF!/1000</f>
        <v>#REF!</v>
      </c>
      <c r="BF1545" s="177" t="e">
        <f>#REF!/1000</f>
        <v>#REF!</v>
      </c>
      <c r="BG1545" s="178" t="e">
        <f t="shared" si="1786"/>
        <v>#REF!</v>
      </c>
    </row>
    <row r="1546" ht="16" customHeight="1" spans="1:59">
      <c r="A1546" s="22">
        <v>1540</v>
      </c>
      <c r="B1546" s="39" t="s">
        <v>7580</v>
      </c>
      <c r="C1546" s="68" t="s">
        <v>7581</v>
      </c>
      <c r="D1546" s="22">
        <v>188</v>
      </c>
      <c r="E1546" s="22">
        <v>30</v>
      </c>
      <c r="F1546" s="144">
        <v>82161</v>
      </c>
      <c r="G1546" s="144" t="s">
        <v>3704</v>
      </c>
      <c r="H1546" s="144" t="s">
        <v>3704</v>
      </c>
      <c r="I1546" s="144" t="s">
        <v>5321</v>
      </c>
      <c r="J1546" s="144" t="s">
        <v>5314</v>
      </c>
      <c r="K1546" s="144">
        <f t="shared" si="1776"/>
        <v>0.5</v>
      </c>
      <c r="L1546" s="157">
        <v>15</v>
      </c>
      <c r="M1546" s="171"/>
      <c r="N1546" s="171"/>
      <c r="O1546" s="171">
        <v>0.25</v>
      </c>
      <c r="P1546" s="171">
        <v>0.03</v>
      </c>
      <c r="Q1546" s="171">
        <v>0.07</v>
      </c>
      <c r="R1546" s="171"/>
      <c r="S1546" s="171">
        <v>0.5</v>
      </c>
      <c r="T1546" s="171">
        <v>0.15</v>
      </c>
      <c r="U1546" s="171"/>
      <c r="V1546" s="171"/>
      <c r="W1546" s="22">
        <v>30</v>
      </c>
      <c r="X1546" s="29">
        <v>9.945</v>
      </c>
      <c r="Y1546" s="29">
        <v>298.35</v>
      </c>
      <c r="Z1546" s="36">
        <v>87.6</v>
      </c>
      <c r="AA1546" s="36">
        <f t="shared" si="1777"/>
        <v>30</v>
      </c>
      <c r="AB1546" s="29"/>
      <c r="AC1546" s="29" t="e">
        <f t="shared" si="1778"/>
        <v>#REF!</v>
      </c>
      <c r="AD1546" s="29" t="e">
        <f t="shared" si="1779"/>
        <v>#REF!</v>
      </c>
      <c r="AE1546" s="172" t="e">
        <f t="shared" si="1780"/>
        <v>#REF!</v>
      </c>
      <c r="AF1546" s="28"/>
      <c r="AG1546" s="24">
        <v>15</v>
      </c>
      <c r="AH1546" s="173">
        <f t="shared" si="1781"/>
        <v>1</v>
      </c>
      <c r="AI1546" s="173"/>
      <c r="AJ1546" s="173">
        <f t="shared" si="1782"/>
        <v>14</v>
      </c>
      <c r="AK1546" s="134">
        <f t="shared" si="1783"/>
        <v>0.5</v>
      </c>
      <c r="AL1546" s="174">
        <f t="shared" ref="AL1546:AU1546" si="1789">M1546</f>
        <v>0</v>
      </c>
      <c r="AM1546" s="174">
        <f t="shared" si="1789"/>
        <v>0</v>
      </c>
      <c r="AN1546" s="174">
        <f t="shared" si="1789"/>
        <v>0.25</v>
      </c>
      <c r="AO1546" s="174">
        <f t="shared" si="1789"/>
        <v>0.03</v>
      </c>
      <c r="AP1546" s="174">
        <f t="shared" si="1789"/>
        <v>0.07</v>
      </c>
      <c r="AQ1546" s="174">
        <f t="shared" si="1789"/>
        <v>0</v>
      </c>
      <c r="AR1546" s="174">
        <f t="shared" si="1789"/>
        <v>0.5</v>
      </c>
      <c r="AS1546" s="174">
        <f t="shared" si="1789"/>
        <v>0.15</v>
      </c>
      <c r="AT1546" s="174">
        <f t="shared" si="1789"/>
        <v>0</v>
      </c>
      <c r="AU1546" s="174">
        <f t="shared" si="1789"/>
        <v>0</v>
      </c>
      <c r="AV1546" s="175">
        <f t="shared" si="1785"/>
        <v>1</v>
      </c>
      <c r="AW1546" s="176" t="e">
        <f>#REF!/1000</f>
        <v>#REF!</v>
      </c>
      <c r="AX1546" s="176" t="e">
        <f>#REF!/1000</f>
        <v>#REF!</v>
      </c>
      <c r="AY1546" s="176" t="e">
        <f>#REF!/1000</f>
        <v>#REF!</v>
      </c>
      <c r="AZ1546" s="176" t="e">
        <f>#REF!/1000</f>
        <v>#REF!</v>
      </c>
      <c r="BA1546" s="176" t="e">
        <f>#REF!/1000</f>
        <v>#REF!</v>
      </c>
      <c r="BB1546" s="176" t="e">
        <f>#REF!/1000</f>
        <v>#REF!</v>
      </c>
      <c r="BC1546" s="176" t="e">
        <f>#REF!/1000</f>
        <v>#REF!</v>
      </c>
      <c r="BD1546" s="176" t="e">
        <f>#REF!/1000</f>
        <v>#REF!</v>
      </c>
      <c r="BE1546" s="177" t="e">
        <f>#REF!/1000</f>
        <v>#REF!</v>
      </c>
      <c r="BF1546" s="177" t="e">
        <f>#REF!/1000</f>
        <v>#REF!</v>
      </c>
      <c r="BG1546" s="178" t="e">
        <f t="shared" si="1786"/>
        <v>#REF!</v>
      </c>
    </row>
    <row r="1547" ht="16" customHeight="1" spans="1:59">
      <c r="A1547" s="22">
        <v>1541</v>
      </c>
      <c r="B1547" s="39" t="s">
        <v>7582</v>
      </c>
      <c r="C1547" s="68" t="s">
        <v>7583</v>
      </c>
      <c r="D1547" s="22">
        <v>188</v>
      </c>
      <c r="E1547" s="22">
        <v>30</v>
      </c>
      <c r="F1547" s="144">
        <v>82160</v>
      </c>
      <c r="G1547" s="144" t="s">
        <v>3704</v>
      </c>
      <c r="H1547" s="144" t="s">
        <v>3704</v>
      </c>
      <c r="I1547" s="144" t="s">
        <v>5321</v>
      </c>
      <c r="J1547" s="144" t="s">
        <v>5314</v>
      </c>
      <c r="K1547" s="144">
        <f t="shared" si="1776"/>
        <v>0.5</v>
      </c>
      <c r="L1547" s="157">
        <v>15</v>
      </c>
      <c r="M1547" s="171"/>
      <c r="N1547" s="171"/>
      <c r="O1547" s="171">
        <v>0.25</v>
      </c>
      <c r="P1547" s="171">
        <v>0.03</v>
      </c>
      <c r="Q1547" s="171">
        <v>0.07</v>
      </c>
      <c r="R1547" s="171"/>
      <c r="S1547" s="171">
        <v>0.5</v>
      </c>
      <c r="T1547" s="171">
        <v>0.15</v>
      </c>
      <c r="U1547" s="171"/>
      <c r="V1547" s="171"/>
      <c r="W1547" s="22">
        <v>30</v>
      </c>
      <c r="X1547" s="29">
        <v>9.945</v>
      </c>
      <c r="Y1547" s="29">
        <v>298.35</v>
      </c>
      <c r="Z1547" s="36">
        <v>87.6</v>
      </c>
      <c r="AA1547" s="36">
        <f t="shared" si="1777"/>
        <v>30</v>
      </c>
      <c r="AB1547" s="29"/>
      <c r="AC1547" s="29" t="e">
        <f t="shared" si="1778"/>
        <v>#REF!</v>
      </c>
      <c r="AD1547" s="29" t="e">
        <f t="shared" si="1779"/>
        <v>#REF!</v>
      </c>
      <c r="AE1547" s="172" t="e">
        <f t="shared" si="1780"/>
        <v>#REF!</v>
      </c>
      <c r="AF1547" s="28"/>
      <c r="AG1547" s="24">
        <v>15</v>
      </c>
      <c r="AH1547" s="173">
        <f t="shared" si="1781"/>
        <v>1</v>
      </c>
      <c r="AI1547" s="173"/>
      <c r="AJ1547" s="173">
        <f t="shared" si="1782"/>
        <v>14</v>
      </c>
      <c r="AK1547" s="134">
        <f t="shared" si="1783"/>
        <v>0.5</v>
      </c>
      <c r="AL1547" s="174">
        <f t="shared" ref="AL1547:AU1547" si="1790">M1547</f>
        <v>0</v>
      </c>
      <c r="AM1547" s="174">
        <f t="shared" si="1790"/>
        <v>0</v>
      </c>
      <c r="AN1547" s="174">
        <f t="shared" si="1790"/>
        <v>0.25</v>
      </c>
      <c r="AO1547" s="174">
        <f t="shared" si="1790"/>
        <v>0.03</v>
      </c>
      <c r="AP1547" s="174">
        <f t="shared" si="1790"/>
        <v>0.07</v>
      </c>
      <c r="AQ1547" s="174">
        <f t="shared" si="1790"/>
        <v>0</v>
      </c>
      <c r="AR1547" s="174">
        <f t="shared" si="1790"/>
        <v>0.5</v>
      </c>
      <c r="AS1547" s="174">
        <f t="shared" si="1790"/>
        <v>0.15</v>
      </c>
      <c r="AT1547" s="174">
        <f t="shared" si="1790"/>
        <v>0</v>
      </c>
      <c r="AU1547" s="174">
        <f t="shared" si="1790"/>
        <v>0</v>
      </c>
      <c r="AV1547" s="175">
        <f t="shared" si="1785"/>
        <v>1</v>
      </c>
      <c r="AW1547" s="176" t="e">
        <f>#REF!/1000</f>
        <v>#REF!</v>
      </c>
      <c r="AX1547" s="176" t="e">
        <f>#REF!/1000</f>
        <v>#REF!</v>
      </c>
      <c r="AY1547" s="176" t="e">
        <f>#REF!/1000</f>
        <v>#REF!</v>
      </c>
      <c r="AZ1547" s="176" t="e">
        <f>#REF!/1000</f>
        <v>#REF!</v>
      </c>
      <c r="BA1547" s="176" t="e">
        <f>#REF!/1000</f>
        <v>#REF!</v>
      </c>
      <c r="BB1547" s="176" t="e">
        <f>#REF!/1000</f>
        <v>#REF!</v>
      </c>
      <c r="BC1547" s="176" t="e">
        <f>#REF!/1000</f>
        <v>#REF!</v>
      </c>
      <c r="BD1547" s="176" t="e">
        <f>#REF!/1000</f>
        <v>#REF!</v>
      </c>
      <c r="BE1547" s="177" t="e">
        <f>#REF!/1000</f>
        <v>#REF!</v>
      </c>
      <c r="BF1547" s="177" t="e">
        <f>#REF!/1000</f>
        <v>#REF!</v>
      </c>
      <c r="BG1547" s="178" t="e">
        <f t="shared" si="1786"/>
        <v>#REF!</v>
      </c>
    </row>
    <row r="1548" ht="16" customHeight="1" spans="1:59">
      <c r="A1548" s="22">
        <v>1542</v>
      </c>
      <c r="B1548" s="39" t="s">
        <v>7584</v>
      </c>
      <c r="C1548" s="68" t="s">
        <v>7585</v>
      </c>
      <c r="D1548" s="22">
        <v>188</v>
      </c>
      <c r="E1548" s="22">
        <v>20</v>
      </c>
      <c r="F1548" s="144">
        <v>82164</v>
      </c>
      <c r="G1548" s="144" t="s">
        <v>3704</v>
      </c>
      <c r="H1548" s="144" t="s">
        <v>3704</v>
      </c>
      <c r="I1548" s="144" t="s">
        <v>5321</v>
      </c>
      <c r="J1548" s="144" t="s">
        <v>5314</v>
      </c>
      <c r="K1548" s="144">
        <f t="shared" si="1776"/>
        <v>3.75</v>
      </c>
      <c r="L1548" s="157">
        <v>75</v>
      </c>
      <c r="M1548" s="171"/>
      <c r="N1548" s="171"/>
      <c r="O1548" s="171">
        <v>0.25</v>
      </c>
      <c r="P1548" s="171">
        <v>0.03</v>
      </c>
      <c r="Q1548" s="171">
        <v>0.07</v>
      </c>
      <c r="R1548" s="171"/>
      <c r="S1548" s="171">
        <v>0.5</v>
      </c>
      <c r="T1548" s="171">
        <v>0.15</v>
      </c>
      <c r="U1548" s="171"/>
      <c r="V1548" s="171"/>
      <c r="W1548" s="22">
        <v>20</v>
      </c>
      <c r="X1548" s="29">
        <v>9.945</v>
      </c>
      <c r="Y1548" s="29">
        <v>198.9</v>
      </c>
      <c r="Z1548" s="36">
        <v>58.4</v>
      </c>
      <c r="AA1548" s="36">
        <f t="shared" si="1777"/>
        <v>20</v>
      </c>
      <c r="AB1548" s="29"/>
      <c r="AC1548" s="29" t="e">
        <f t="shared" si="1778"/>
        <v>#REF!</v>
      </c>
      <c r="AD1548" s="29" t="e">
        <f t="shared" si="1779"/>
        <v>#REF!</v>
      </c>
      <c r="AE1548" s="172" t="e">
        <f t="shared" si="1780"/>
        <v>#REF!</v>
      </c>
      <c r="AF1548" s="28"/>
      <c r="AG1548" s="24">
        <v>15</v>
      </c>
      <c r="AH1548" s="173">
        <f t="shared" si="1781"/>
        <v>1</v>
      </c>
      <c r="AI1548" s="173"/>
      <c r="AJ1548" s="173">
        <f t="shared" si="1782"/>
        <v>14</v>
      </c>
      <c r="AK1548" s="134">
        <f t="shared" si="1783"/>
        <v>3.75</v>
      </c>
      <c r="AL1548" s="174">
        <f t="shared" ref="AL1548:AU1548" si="1791">M1548</f>
        <v>0</v>
      </c>
      <c r="AM1548" s="174">
        <f t="shared" si="1791"/>
        <v>0</v>
      </c>
      <c r="AN1548" s="174">
        <f t="shared" si="1791"/>
        <v>0.25</v>
      </c>
      <c r="AO1548" s="174">
        <f t="shared" si="1791"/>
        <v>0.03</v>
      </c>
      <c r="AP1548" s="174">
        <f t="shared" si="1791"/>
        <v>0.07</v>
      </c>
      <c r="AQ1548" s="174">
        <f t="shared" si="1791"/>
        <v>0</v>
      </c>
      <c r="AR1548" s="174">
        <f t="shared" si="1791"/>
        <v>0.5</v>
      </c>
      <c r="AS1548" s="174">
        <f t="shared" si="1791"/>
        <v>0.15</v>
      </c>
      <c r="AT1548" s="174">
        <f t="shared" si="1791"/>
        <v>0</v>
      </c>
      <c r="AU1548" s="174">
        <f t="shared" si="1791"/>
        <v>0</v>
      </c>
      <c r="AV1548" s="175">
        <f t="shared" si="1785"/>
        <v>1</v>
      </c>
      <c r="AW1548" s="176" t="e">
        <f>#REF!/1000</f>
        <v>#REF!</v>
      </c>
      <c r="AX1548" s="176" t="e">
        <f>#REF!/1000</f>
        <v>#REF!</v>
      </c>
      <c r="AY1548" s="176" t="e">
        <f>#REF!/1000</f>
        <v>#REF!</v>
      </c>
      <c r="AZ1548" s="176" t="e">
        <f>#REF!/1000</f>
        <v>#REF!</v>
      </c>
      <c r="BA1548" s="176" t="e">
        <f>#REF!/1000</f>
        <v>#REF!</v>
      </c>
      <c r="BB1548" s="176" t="e">
        <f>#REF!/1000</f>
        <v>#REF!</v>
      </c>
      <c r="BC1548" s="176" t="e">
        <f>#REF!/1000</f>
        <v>#REF!</v>
      </c>
      <c r="BD1548" s="176" t="e">
        <f>#REF!/1000</f>
        <v>#REF!</v>
      </c>
      <c r="BE1548" s="177" t="e">
        <f>#REF!/1000</f>
        <v>#REF!</v>
      </c>
      <c r="BF1548" s="177" t="e">
        <f>#REF!/1000</f>
        <v>#REF!</v>
      </c>
      <c r="BG1548" s="178" t="e">
        <f t="shared" si="1786"/>
        <v>#REF!</v>
      </c>
    </row>
    <row r="1549" ht="16" customHeight="1" spans="1:59">
      <c r="A1549" s="22">
        <v>1543</v>
      </c>
      <c r="B1549" s="39" t="s">
        <v>7586</v>
      </c>
      <c r="C1549" s="68" t="s">
        <v>7587</v>
      </c>
      <c r="D1549" s="22">
        <v>188</v>
      </c>
      <c r="E1549" s="22">
        <v>20</v>
      </c>
      <c r="F1549" s="144">
        <v>82151</v>
      </c>
      <c r="G1549" s="144" t="s">
        <v>3704</v>
      </c>
      <c r="H1549" s="144" t="s">
        <v>3704</v>
      </c>
      <c r="I1549" s="144" t="s">
        <v>5321</v>
      </c>
      <c r="J1549" s="144" t="s">
        <v>5314</v>
      </c>
      <c r="K1549" s="144">
        <f t="shared" si="1776"/>
        <v>0.75</v>
      </c>
      <c r="L1549" s="157">
        <v>15</v>
      </c>
      <c r="M1549" s="171"/>
      <c r="N1549" s="171"/>
      <c r="O1549" s="171">
        <v>0.25</v>
      </c>
      <c r="P1549" s="171">
        <v>0.03</v>
      </c>
      <c r="Q1549" s="171">
        <v>0.07</v>
      </c>
      <c r="R1549" s="171"/>
      <c r="S1549" s="171">
        <v>0.5</v>
      </c>
      <c r="T1549" s="171">
        <v>0.15</v>
      </c>
      <c r="U1549" s="171"/>
      <c r="V1549" s="171"/>
      <c r="W1549" s="22">
        <v>20</v>
      </c>
      <c r="X1549" s="29">
        <v>9.945</v>
      </c>
      <c r="Y1549" s="29">
        <v>198.9</v>
      </c>
      <c r="Z1549" s="36">
        <v>58.4</v>
      </c>
      <c r="AA1549" s="36">
        <f t="shared" si="1777"/>
        <v>20</v>
      </c>
      <c r="AB1549" s="29"/>
      <c r="AC1549" s="29" t="e">
        <f t="shared" si="1778"/>
        <v>#REF!</v>
      </c>
      <c r="AD1549" s="29" t="e">
        <f t="shared" si="1779"/>
        <v>#REF!</v>
      </c>
      <c r="AE1549" s="172" t="e">
        <f t="shared" si="1780"/>
        <v>#REF!</v>
      </c>
      <c r="AF1549" s="28"/>
      <c r="AG1549" s="24">
        <v>15</v>
      </c>
      <c r="AH1549" s="173">
        <f t="shared" si="1781"/>
        <v>1</v>
      </c>
      <c r="AI1549" s="173"/>
      <c r="AJ1549" s="173">
        <f t="shared" si="1782"/>
        <v>14</v>
      </c>
      <c r="AK1549" s="134">
        <f t="shared" si="1783"/>
        <v>0.75</v>
      </c>
      <c r="AL1549" s="174">
        <f t="shared" ref="AL1549:AU1549" si="1792">M1549</f>
        <v>0</v>
      </c>
      <c r="AM1549" s="174">
        <f t="shared" si="1792"/>
        <v>0</v>
      </c>
      <c r="AN1549" s="174">
        <f t="shared" si="1792"/>
        <v>0.25</v>
      </c>
      <c r="AO1549" s="174">
        <f t="shared" si="1792"/>
        <v>0.03</v>
      </c>
      <c r="AP1549" s="174">
        <f t="shared" si="1792"/>
        <v>0.07</v>
      </c>
      <c r="AQ1549" s="174">
        <f t="shared" si="1792"/>
        <v>0</v>
      </c>
      <c r="AR1549" s="174">
        <f t="shared" si="1792"/>
        <v>0.5</v>
      </c>
      <c r="AS1549" s="174">
        <f t="shared" si="1792"/>
        <v>0.15</v>
      </c>
      <c r="AT1549" s="174">
        <f t="shared" si="1792"/>
        <v>0</v>
      </c>
      <c r="AU1549" s="174">
        <f t="shared" si="1792"/>
        <v>0</v>
      </c>
      <c r="AV1549" s="175">
        <f t="shared" si="1785"/>
        <v>1</v>
      </c>
      <c r="AW1549" s="176" t="e">
        <f>#REF!/1000</f>
        <v>#REF!</v>
      </c>
      <c r="AX1549" s="176" t="e">
        <f>#REF!/1000</f>
        <v>#REF!</v>
      </c>
      <c r="AY1549" s="176" t="e">
        <f>#REF!/1000</f>
        <v>#REF!</v>
      </c>
      <c r="AZ1549" s="176" t="e">
        <f>#REF!/1000</f>
        <v>#REF!</v>
      </c>
      <c r="BA1549" s="176" t="e">
        <f>#REF!/1000</f>
        <v>#REF!</v>
      </c>
      <c r="BB1549" s="176" t="e">
        <f>#REF!/1000</f>
        <v>#REF!</v>
      </c>
      <c r="BC1549" s="176" t="e">
        <f>#REF!/1000</f>
        <v>#REF!</v>
      </c>
      <c r="BD1549" s="176" t="e">
        <f>#REF!/1000</f>
        <v>#REF!</v>
      </c>
      <c r="BE1549" s="177" t="e">
        <f>#REF!/1000</f>
        <v>#REF!</v>
      </c>
      <c r="BF1549" s="177" t="e">
        <f>#REF!/1000</f>
        <v>#REF!</v>
      </c>
      <c r="BG1549" s="178" t="e">
        <f t="shared" si="1786"/>
        <v>#REF!</v>
      </c>
    </row>
    <row r="1550" ht="16" customHeight="1" spans="1:59">
      <c r="A1550" s="22">
        <v>1544</v>
      </c>
      <c r="B1550" s="39" t="s">
        <v>7588</v>
      </c>
      <c r="C1550" s="68" t="s">
        <v>7589</v>
      </c>
      <c r="D1550" s="22">
        <v>188</v>
      </c>
      <c r="E1550" s="22">
        <v>20</v>
      </c>
      <c r="F1550" s="144" t="s">
        <v>7590</v>
      </c>
      <c r="G1550" s="144" t="s">
        <v>3704</v>
      </c>
      <c r="H1550" s="144" t="s">
        <v>3704</v>
      </c>
      <c r="I1550" s="144" t="s">
        <v>5321</v>
      </c>
      <c r="J1550" s="144" t="s">
        <v>5314</v>
      </c>
      <c r="K1550" s="144">
        <f t="shared" si="1776"/>
        <v>3.75</v>
      </c>
      <c r="L1550" s="157">
        <v>75</v>
      </c>
      <c r="M1550" s="171"/>
      <c r="N1550" s="171"/>
      <c r="O1550" s="171">
        <v>0.25</v>
      </c>
      <c r="P1550" s="171">
        <v>0.03</v>
      </c>
      <c r="Q1550" s="171">
        <v>0.07</v>
      </c>
      <c r="R1550" s="171"/>
      <c r="S1550" s="171">
        <v>0.5</v>
      </c>
      <c r="T1550" s="171">
        <v>0.15</v>
      </c>
      <c r="U1550" s="171"/>
      <c r="V1550" s="171"/>
      <c r="W1550" s="22">
        <v>20</v>
      </c>
      <c r="X1550" s="29">
        <v>9.945</v>
      </c>
      <c r="Y1550" s="29">
        <v>198.9</v>
      </c>
      <c r="Z1550" s="36">
        <v>198.9</v>
      </c>
      <c r="AA1550" s="36">
        <f t="shared" si="1777"/>
        <v>20</v>
      </c>
      <c r="AB1550" s="29"/>
      <c r="AC1550" s="29" t="e">
        <f t="shared" si="1778"/>
        <v>#REF!</v>
      </c>
      <c r="AD1550" s="29" t="e">
        <f t="shared" si="1779"/>
        <v>#REF!</v>
      </c>
      <c r="AE1550" s="172" t="e">
        <f t="shared" si="1780"/>
        <v>#REF!</v>
      </c>
      <c r="AF1550" s="28"/>
      <c r="AG1550" s="24">
        <v>15</v>
      </c>
      <c r="AH1550" s="173">
        <f t="shared" si="1781"/>
        <v>1</v>
      </c>
      <c r="AI1550" s="173"/>
      <c r="AJ1550" s="173">
        <f t="shared" si="1782"/>
        <v>14</v>
      </c>
      <c r="AK1550" s="134">
        <f t="shared" si="1783"/>
        <v>3.75</v>
      </c>
      <c r="AL1550" s="174">
        <f t="shared" ref="AL1550:AU1550" si="1793">M1550</f>
        <v>0</v>
      </c>
      <c r="AM1550" s="174">
        <f t="shared" si="1793"/>
        <v>0</v>
      </c>
      <c r="AN1550" s="174">
        <f t="shared" si="1793"/>
        <v>0.25</v>
      </c>
      <c r="AO1550" s="174">
        <f t="shared" si="1793"/>
        <v>0.03</v>
      </c>
      <c r="AP1550" s="174">
        <f t="shared" si="1793"/>
        <v>0.07</v>
      </c>
      <c r="AQ1550" s="174">
        <f t="shared" si="1793"/>
        <v>0</v>
      </c>
      <c r="AR1550" s="174">
        <f t="shared" si="1793"/>
        <v>0.5</v>
      </c>
      <c r="AS1550" s="174">
        <f t="shared" si="1793"/>
        <v>0.15</v>
      </c>
      <c r="AT1550" s="174">
        <f t="shared" si="1793"/>
        <v>0</v>
      </c>
      <c r="AU1550" s="174">
        <f t="shared" si="1793"/>
        <v>0</v>
      </c>
      <c r="AV1550" s="175">
        <f t="shared" si="1785"/>
        <v>1</v>
      </c>
      <c r="AW1550" s="176" t="e">
        <f>#REF!/1000</f>
        <v>#REF!</v>
      </c>
      <c r="AX1550" s="176" t="e">
        <f>#REF!/1000</f>
        <v>#REF!</v>
      </c>
      <c r="AY1550" s="176" t="e">
        <f>#REF!/1000</f>
        <v>#REF!</v>
      </c>
      <c r="AZ1550" s="176" t="e">
        <f>#REF!/1000</f>
        <v>#REF!</v>
      </c>
      <c r="BA1550" s="176" t="e">
        <f>#REF!/1000</f>
        <v>#REF!</v>
      </c>
      <c r="BB1550" s="176" t="e">
        <f>#REF!/1000</f>
        <v>#REF!</v>
      </c>
      <c r="BC1550" s="176" t="e">
        <f>#REF!/1000</f>
        <v>#REF!</v>
      </c>
      <c r="BD1550" s="176" t="e">
        <f>#REF!/1000</f>
        <v>#REF!</v>
      </c>
      <c r="BE1550" s="177" t="e">
        <f>#REF!/1000</f>
        <v>#REF!</v>
      </c>
      <c r="BF1550" s="177" t="e">
        <f>#REF!/1000</f>
        <v>#REF!</v>
      </c>
      <c r="BG1550" s="178" t="e">
        <f t="shared" si="1786"/>
        <v>#REF!</v>
      </c>
    </row>
    <row r="1551" ht="16" customHeight="1" spans="1:59">
      <c r="A1551" s="22">
        <v>1545</v>
      </c>
      <c r="B1551" s="39" t="s">
        <v>7591</v>
      </c>
      <c r="C1551" s="68" t="s">
        <v>7592</v>
      </c>
      <c r="D1551" s="22">
        <v>188</v>
      </c>
      <c r="E1551" s="22">
        <v>12</v>
      </c>
      <c r="F1551" s="144">
        <v>82233</v>
      </c>
      <c r="G1551" s="144" t="s">
        <v>3704</v>
      </c>
      <c r="H1551" s="144" t="s">
        <v>3704</v>
      </c>
      <c r="I1551" s="144" t="s">
        <v>5321</v>
      </c>
      <c r="J1551" s="144" t="s">
        <v>5314</v>
      </c>
      <c r="K1551" s="144">
        <f t="shared" si="1776"/>
        <v>3.75</v>
      </c>
      <c r="L1551" s="157">
        <v>45</v>
      </c>
      <c r="M1551" s="171"/>
      <c r="N1551" s="171"/>
      <c r="O1551" s="171">
        <v>0.25</v>
      </c>
      <c r="P1551" s="171">
        <v>0.03</v>
      </c>
      <c r="Q1551" s="171">
        <v>0.07</v>
      </c>
      <c r="R1551" s="171"/>
      <c r="S1551" s="171">
        <v>0.5</v>
      </c>
      <c r="T1551" s="171">
        <v>0.15</v>
      </c>
      <c r="U1551" s="171"/>
      <c r="V1551" s="171"/>
      <c r="W1551" s="22">
        <v>12</v>
      </c>
      <c r="X1551" s="29">
        <v>9.945</v>
      </c>
      <c r="Y1551" s="29">
        <v>119.34</v>
      </c>
      <c r="Z1551" s="36">
        <v>35.04</v>
      </c>
      <c r="AA1551" s="36">
        <f t="shared" si="1777"/>
        <v>12</v>
      </c>
      <c r="AB1551" s="29"/>
      <c r="AC1551" s="29" t="e">
        <f t="shared" si="1778"/>
        <v>#REF!</v>
      </c>
      <c r="AD1551" s="29" t="e">
        <f t="shared" si="1779"/>
        <v>#REF!</v>
      </c>
      <c r="AE1551" s="172" t="e">
        <f t="shared" si="1780"/>
        <v>#REF!</v>
      </c>
      <c r="AF1551" s="28"/>
      <c r="AG1551" s="24">
        <v>15</v>
      </c>
      <c r="AH1551" s="173">
        <f t="shared" si="1781"/>
        <v>1</v>
      </c>
      <c r="AI1551" s="173"/>
      <c r="AJ1551" s="173">
        <f t="shared" si="1782"/>
        <v>14</v>
      </c>
      <c r="AK1551" s="134">
        <f t="shared" si="1783"/>
        <v>3.75</v>
      </c>
      <c r="AL1551" s="174">
        <f t="shared" ref="AL1551:AU1551" si="1794">M1551</f>
        <v>0</v>
      </c>
      <c r="AM1551" s="174">
        <f t="shared" si="1794"/>
        <v>0</v>
      </c>
      <c r="AN1551" s="174">
        <f t="shared" si="1794"/>
        <v>0.25</v>
      </c>
      <c r="AO1551" s="174">
        <f t="shared" si="1794"/>
        <v>0.03</v>
      </c>
      <c r="AP1551" s="174">
        <f t="shared" si="1794"/>
        <v>0.07</v>
      </c>
      <c r="AQ1551" s="174">
        <f t="shared" si="1794"/>
        <v>0</v>
      </c>
      <c r="AR1551" s="174">
        <f t="shared" si="1794"/>
        <v>0.5</v>
      </c>
      <c r="AS1551" s="174">
        <f t="shared" si="1794"/>
        <v>0.15</v>
      </c>
      <c r="AT1551" s="174">
        <f t="shared" si="1794"/>
        <v>0</v>
      </c>
      <c r="AU1551" s="174">
        <f t="shared" si="1794"/>
        <v>0</v>
      </c>
      <c r="AV1551" s="175">
        <f t="shared" si="1785"/>
        <v>1</v>
      </c>
      <c r="AW1551" s="176" t="e">
        <f>#REF!/1000</f>
        <v>#REF!</v>
      </c>
      <c r="AX1551" s="176" t="e">
        <f>#REF!/1000</f>
        <v>#REF!</v>
      </c>
      <c r="AY1551" s="176" t="e">
        <f>#REF!/1000</f>
        <v>#REF!</v>
      </c>
      <c r="AZ1551" s="176" t="e">
        <f>#REF!/1000</f>
        <v>#REF!</v>
      </c>
      <c r="BA1551" s="176" t="e">
        <f>#REF!/1000</f>
        <v>#REF!</v>
      </c>
      <c r="BB1551" s="176" t="e">
        <f>#REF!/1000</f>
        <v>#REF!</v>
      </c>
      <c r="BC1551" s="176" t="e">
        <f>#REF!/1000</f>
        <v>#REF!</v>
      </c>
      <c r="BD1551" s="176" t="e">
        <f>#REF!/1000</f>
        <v>#REF!</v>
      </c>
      <c r="BE1551" s="177" t="e">
        <f>#REF!/1000</f>
        <v>#REF!</v>
      </c>
      <c r="BF1551" s="177" t="e">
        <f>#REF!/1000</f>
        <v>#REF!</v>
      </c>
      <c r="BG1551" s="178" t="e">
        <f t="shared" si="1786"/>
        <v>#REF!</v>
      </c>
    </row>
    <row r="1552" ht="16" customHeight="1" spans="1:59">
      <c r="A1552" s="22">
        <v>1546</v>
      </c>
      <c r="B1552" s="39" t="s">
        <v>7593</v>
      </c>
      <c r="C1552" s="68" t="s">
        <v>7594</v>
      </c>
      <c r="D1552" s="22">
        <v>188</v>
      </c>
      <c r="E1552" s="22">
        <v>10</v>
      </c>
      <c r="F1552" s="144">
        <v>82152</v>
      </c>
      <c r="G1552" s="144" t="s">
        <v>3704</v>
      </c>
      <c r="H1552" s="144" t="s">
        <v>3704</v>
      </c>
      <c r="I1552" s="144" t="s">
        <v>5321</v>
      </c>
      <c r="J1552" s="144" t="s">
        <v>5314</v>
      </c>
      <c r="K1552" s="144">
        <f t="shared" si="1776"/>
        <v>1.5</v>
      </c>
      <c r="L1552" s="157">
        <v>15</v>
      </c>
      <c r="M1552" s="171"/>
      <c r="N1552" s="171"/>
      <c r="O1552" s="171">
        <v>0.25</v>
      </c>
      <c r="P1552" s="171">
        <v>0.03</v>
      </c>
      <c r="Q1552" s="171">
        <v>0.07</v>
      </c>
      <c r="R1552" s="171"/>
      <c r="S1552" s="171">
        <v>0.5</v>
      </c>
      <c r="T1552" s="171">
        <v>0.15</v>
      </c>
      <c r="U1552" s="171"/>
      <c r="V1552" s="171"/>
      <c r="W1552" s="22">
        <v>10</v>
      </c>
      <c r="X1552" s="29">
        <v>9.945</v>
      </c>
      <c r="Y1552" s="29">
        <v>99.45</v>
      </c>
      <c r="Z1552" s="36">
        <v>29.2</v>
      </c>
      <c r="AA1552" s="36">
        <f t="shared" si="1777"/>
        <v>10</v>
      </c>
      <c r="AB1552" s="29"/>
      <c r="AC1552" s="29" t="e">
        <f t="shared" si="1778"/>
        <v>#REF!</v>
      </c>
      <c r="AD1552" s="29" t="e">
        <f t="shared" si="1779"/>
        <v>#REF!</v>
      </c>
      <c r="AE1552" s="172" t="e">
        <f t="shared" si="1780"/>
        <v>#REF!</v>
      </c>
      <c r="AF1552" s="28"/>
      <c r="AG1552" s="24">
        <v>15</v>
      </c>
      <c r="AH1552" s="173">
        <f t="shared" si="1781"/>
        <v>1</v>
      </c>
      <c r="AI1552" s="173"/>
      <c r="AJ1552" s="173">
        <f t="shared" si="1782"/>
        <v>14</v>
      </c>
      <c r="AK1552" s="134">
        <f t="shared" si="1783"/>
        <v>1.5</v>
      </c>
      <c r="AL1552" s="174">
        <f t="shared" ref="AL1552:AU1552" si="1795">M1552</f>
        <v>0</v>
      </c>
      <c r="AM1552" s="174">
        <f t="shared" si="1795"/>
        <v>0</v>
      </c>
      <c r="AN1552" s="174">
        <f t="shared" si="1795"/>
        <v>0.25</v>
      </c>
      <c r="AO1552" s="174">
        <f t="shared" si="1795"/>
        <v>0.03</v>
      </c>
      <c r="AP1552" s="174">
        <f t="shared" si="1795"/>
        <v>0.07</v>
      </c>
      <c r="AQ1552" s="174">
        <f t="shared" si="1795"/>
        <v>0</v>
      </c>
      <c r="AR1552" s="174">
        <f t="shared" si="1795"/>
        <v>0.5</v>
      </c>
      <c r="AS1552" s="174">
        <f t="shared" si="1795"/>
        <v>0.15</v>
      </c>
      <c r="AT1552" s="174">
        <f t="shared" si="1795"/>
        <v>0</v>
      </c>
      <c r="AU1552" s="174">
        <f t="shared" si="1795"/>
        <v>0</v>
      </c>
      <c r="AV1552" s="175">
        <f t="shared" si="1785"/>
        <v>1</v>
      </c>
      <c r="AW1552" s="176" t="e">
        <f>#REF!/1000</f>
        <v>#REF!</v>
      </c>
      <c r="AX1552" s="176" t="e">
        <f>#REF!/1000</f>
        <v>#REF!</v>
      </c>
      <c r="AY1552" s="176" t="e">
        <f>#REF!/1000</f>
        <v>#REF!</v>
      </c>
      <c r="AZ1552" s="176" t="e">
        <f>#REF!/1000</f>
        <v>#REF!</v>
      </c>
      <c r="BA1552" s="176" t="e">
        <f>#REF!/1000</f>
        <v>#REF!</v>
      </c>
      <c r="BB1552" s="176" t="e">
        <f>#REF!/1000</f>
        <v>#REF!</v>
      </c>
      <c r="BC1552" s="176" t="e">
        <f>#REF!/1000</f>
        <v>#REF!</v>
      </c>
      <c r="BD1552" s="176" t="e">
        <f>#REF!/1000</f>
        <v>#REF!</v>
      </c>
      <c r="BE1552" s="177" t="e">
        <f>#REF!/1000</f>
        <v>#REF!</v>
      </c>
      <c r="BF1552" s="177" t="e">
        <f>#REF!/1000</f>
        <v>#REF!</v>
      </c>
      <c r="BG1552" s="178" t="e">
        <f t="shared" si="1786"/>
        <v>#REF!</v>
      </c>
    </row>
    <row r="1553" ht="16" customHeight="1" spans="1:59">
      <c r="A1553" s="22">
        <v>1547</v>
      </c>
      <c r="B1553" s="39" t="s">
        <v>7595</v>
      </c>
      <c r="C1553" s="68" t="s">
        <v>7596</v>
      </c>
      <c r="D1553" s="22">
        <v>188</v>
      </c>
      <c r="E1553" s="22">
        <v>10</v>
      </c>
      <c r="F1553" s="144">
        <v>82168</v>
      </c>
      <c r="G1553" s="144" t="s">
        <v>3704</v>
      </c>
      <c r="H1553" s="144" t="s">
        <v>3704</v>
      </c>
      <c r="I1553" s="144" t="s">
        <v>5321</v>
      </c>
      <c r="J1553" s="144" t="s">
        <v>5314</v>
      </c>
      <c r="K1553" s="144">
        <f t="shared" si="1776"/>
        <v>3.75</v>
      </c>
      <c r="L1553" s="157">
        <v>37.5</v>
      </c>
      <c r="M1553" s="171"/>
      <c r="N1553" s="171"/>
      <c r="O1553" s="171">
        <v>0.25</v>
      </c>
      <c r="P1553" s="171">
        <v>0.03</v>
      </c>
      <c r="Q1553" s="171">
        <v>0.07</v>
      </c>
      <c r="R1553" s="171"/>
      <c r="S1553" s="171">
        <v>0.5</v>
      </c>
      <c r="T1553" s="171">
        <v>0.15</v>
      </c>
      <c r="U1553" s="171"/>
      <c r="V1553" s="171"/>
      <c r="W1553" s="22">
        <v>10</v>
      </c>
      <c r="X1553" s="29">
        <v>9.945</v>
      </c>
      <c r="Y1553" s="29">
        <v>99.45</v>
      </c>
      <c r="Z1553" s="36">
        <v>29.2</v>
      </c>
      <c r="AA1553" s="36">
        <f t="shared" si="1777"/>
        <v>10</v>
      </c>
      <c r="AB1553" s="29"/>
      <c r="AC1553" s="29" t="e">
        <f t="shared" si="1778"/>
        <v>#REF!</v>
      </c>
      <c r="AD1553" s="29" t="e">
        <f t="shared" si="1779"/>
        <v>#REF!</v>
      </c>
      <c r="AE1553" s="172" t="e">
        <f t="shared" si="1780"/>
        <v>#REF!</v>
      </c>
      <c r="AF1553" s="28"/>
      <c r="AG1553" s="24">
        <v>15</v>
      </c>
      <c r="AH1553" s="173">
        <f t="shared" si="1781"/>
        <v>1</v>
      </c>
      <c r="AI1553" s="173"/>
      <c r="AJ1553" s="173">
        <f t="shared" si="1782"/>
        <v>14</v>
      </c>
      <c r="AK1553" s="134">
        <f t="shared" si="1783"/>
        <v>3.75</v>
      </c>
      <c r="AL1553" s="174">
        <f t="shared" ref="AL1553:AU1553" si="1796">M1553</f>
        <v>0</v>
      </c>
      <c r="AM1553" s="174">
        <f t="shared" si="1796"/>
        <v>0</v>
      </c>
      <c r="AN1553" s="174">
        <f t="shared" si="1796"/>
        <v>0.25</v>
      </c>
      <c r="AO1553" s="174">
        <f t="shared" si="1796"/>
        <v>0.03</v>
      </c>
      <c r="AP1553" s="174">
        <f t="shared" si="1796"/>
        <v>0.07</v>
      </c>
      <c r="AQ1553" s="174">
        <f t="shared" si="1796"/>
        <v>0</v>
      </c>
      <c r="AR1553" s="174">
        <f t="shared" si="1796"/>
        <v>0.5</v>
      </c>
      <c r="AS1553" s="174">
        <f t="shared" si="1796"/>
        <v>0.15</v>
      </c>
      <c r="AT1553" s="174">
        <f t="shared" si="1796"/>
        <v>0</v>
      </c>
      <c r="AU1553" s="174">
        <f t="shared" si="1796"/>
        <v>0</v>
      </c>
      <c r="AV1553" s="175">
        <f t="shared" si="1785"/>
        <v>1</v>
      </c>
      <c r="AW1553" s="176" t="e">
        <f>#REF!/1000</f>
        <v>#REF!</v>
      </c>
      <c r="AX1553" s="176" t="e">
        <f>#REF!/1000</f>
        <v>#REF!</v>
      </c>
      <c r="AY1553" s="176" t="e">
        <f>#REF!/1000</f>
        <v>#REF!</v>
      </c>
      <c r="AZ1553" s="176" t="e">
        <f>#REF!/1000</f>
        <v>#REF!</v>
      </c>
      <c r="BA1553" s="176" t="e">
        <f>#REF!/1000</f>
        <v>#REF!</v>
      </c>
      <c r="BB1553" s="176" t="e">
        <f>#REF!/1000</f>
        <v>#REF!</v>
      </c>
      <c r="BC1553" s="176" t="e">
        <f>#REF!/1000</f>
        <v>#REF!</v>
      </c>
      <c r="BD1553" s="176" t="e">
        <f>#REF!/1000</f>
        <v>#REF!</v>
      </c>
      <c r="BE1553" s="177" t="e">
        <f>#REF!/1000</f>
        <v>#REF!</v>
      </c>
      <c r="BF1553" s="177" t="e">
        <f>#REF!/1000</f>
        <v>#REF!</v>
      </c>
      <c r="BG1553" s="178" t="e">
        <f t="shared" si="1786"/>
        <v>#REF!</v>
      </c>
    </row>
    <row r="1554" ht="16" customHeight="1" spans="1:59">
      <c r="A1554" s="22">
        <v>1548</v>
      </c>
      <c r="B1554" s="39" t="s">
        <v>7597</v>
      </c>
      <c r="C1554" s="68" t="s">
        <v>7598</v>
      </c>
      <c r="D1554" s="22">
        <v>188</v>
      </c>
      <c r="E1554" s="22">
        <v>10</v>
      </c>
      <c r="F1554" s="144">
        <v>82169</v>
      </c>
      <c r="G1554" s="144" t="s">
        <v>3704</v>
      </c>
      <c r="H1554" s="144" t="s">
        <v>3704</v>
      </c>
      <c r="I1554" s="144" t="s">
        <v>5321</v>
      </c>
      <c r="J1554" s="144" t="s">
        <v>5314</v>
      </c>
      <c r="K1554" s="144">
        <f t="shared" si="1776"/>
        <v>3.75</v>
      </c>
      <c r="L1554" s="157">
        <v>37.5</v>
      </c>
      <c r="M1554" s="171"/>
      <c r="N1554" s="171"/>
      <c r="O1554" s="171">
        <v>0.25</v>
      </c>
      <c r="P1554" s="171">
        <v>0.03</v>
      </c>
      <c r="Q1554" s="171">
        <v>0.07</v>
      </c>
      <c r="R1554" s="171"/>
      <c r="S1554" s="171">
        <v>0.5</v>
      </c>
      <c r="T1554" s="171">
        <v>0.15</v>
      </c>
      <c r="U1554" s="171"/>
      <c r="V1554" s="171"/>
      <c r="W1554" s="22">
        <v>10</v>
      </c>
      <c r="X1554" s="29">
        <v>9.945</v>
      </c>
      <c r="Y1554" s="29">
        <v>99.45</v>
      </c>
      <c r="Z1554" s="36">
        <v>29.2</v>
      </c>
      <c r="AA1554" s="36">
        <f t="shared" si="1777"/>
        <v>10</v>
      </c>
      <c r="AB1554" s="29"/>
      <c r="AC1554" s="29" t="e">
        <f t="shared" si="1778"/>
        <v>#REF!</v>
      </c>
      <c r="AD1554" s="29" t="e">
        <f t="shared" si="1779"/>
        <v>#REF!</v>
      </c>
      <c r="AE1554" s="172" t="e">
        <f t="shared" si="1780"/>
        <v>#REF!</v>
      </c>
      <c r="AF1554" s="28"/>
      <c r="AG1554" s="24">
        <v>15</v>
      </c>
      <c r="AH1554" s="173">
        <f t="shared" si="1781"/>
        <v>1</v>
      </c>
      <c r="AI1554" s="173"/>
      <c r="AJ1554" s="173">
        <f t="shared" si="1782"/>
        <v>14</v>
      </c>
      <c r="AK1554" s="134">
        <f t="shared" si="1783"/>
        <v>3.75</v>
      </c>
      <c r="AL1554" s="174">
        <f t="shared" ref="AL1554:AU1554" si="1797">M1554</f>
        <v>0</v>
      </c>
      <c r="AM1554" s="174">
        <f t="shared" si="1797"/>
        <v>0</v>
      </c>
      <c r="AN1554" s="174">
        <f t="shared" si="1797"/>
        <v>0.25</v>
      </c>
      <c r="AO1554" s="174">
        <f t="shared" si="1797"/>
        <v>0.03</v>
      </c>
      <c r="AP1554" s="174">
        <f t="shared" si="1797"/>
        <v>0.07</v>
      </c>
      <c r="AQ1554" s="174">
        <f t="shared" si="1797"/>
        <v>0</v>
      </c>
      <c r="AR1554" s="174">
        <f t="shared" si="1797"/>
        <v>0.5</v>
      </c>
      <c r="AS1554" s="174">
        <f t="shared" si="1797"/>
        <v>0.15</v>
      </c>
      <c r="AT1554" s="174">
        <f t="shared" si="1797"/>
        <v>0</v>
      </c>
      <c r="AU1554" s="174">
        <f t="shared" si="1797"/>
        <v>0</v>
      </c>
      <c r="AV1554" s="175">
        <f t="shared" si="1785"/>
        <v>1</v>
      </c>
      <c r="AW1554" s="176" t="e">
        <f>#REF!/1000</f>
        <v>#REF!</v>
      </c>
      <c r="AX1554" s="176" t="e">
        <f>#REF!/1000</f>
        <v>#REF!</v>
      </c>
      <c r="AY1554" s="176" t="e">
        <f>#REF!/1000</f>
        <v>#REF!</v>
      </c>
      <c r="AZ1554" s="176" t="e">
        <f>#REF!/1000</f>
        <v>#REF!</v>
      </c>
      <c r="BA1554" s="176" t="e">
        <f>#REF!/1000</f>
        <v>#REF!</v>
      </c>
      <c r="BB1554" s="176" t="e">
        <f>#REF!/1000</f>
        <v>#REF!</v>
      </c>
      <c r="BC1554" s="176" t="e">
        <f>#REF!/1000</f>
        <v>#REF!</v>
      </c>
      <c r="BD1554" s="176" t="e">
        <f>#REF!/1000</f>
        <v>#REF!</v>
      </c>
      <c r="BE1554" s="177" t="e">
        <f>#REF!/1000</f>
        <v>#REF!</v>
      </c>
      <c r="BF1554" s="177" t="e">
        <f>#REF!/1000</f>
        <v>#REF!</v>
      </c>
      <c r="BG1554" s="178" t="e">
        <f t="shared" si="1786"/>
        <v>#REF!</v>
      </c>
    </row>
    <row r="1555" ht="16" customHeight="1" spans="1:59">
      <c r="A1555" s="22">
        <v>1549</v>
      </c>
      <c r="B1555" s="39" t="s">
        <v>7599</v>
      </c>
      <c r="C1555" s="68" t="s">
        <v>7600</v>
      </c>
      <c r="D1555" s="22">
        <v>188</v>
      </c>
      <c r="E1555" s="22">
        <v>8</v>
      </c>
      <c r="F1555" s="144">
        <v>82200</v>
      </c>
      <c r="G1555" s="144" t="s">
        <v>3704</v>
      </c>
      <c r="H1555" s="144" t="s">
        <v>3704</v>
      </c>
      <c r="I1555" s="144" t="s">
        <v>5321</v>
      </c>
      <c r="J1555" s="144" t="s">
        <v>5314</v>
      </c>
      <c r="K1555" s="144">
        <f t="shared" si="1776"/>
        <v>2</v>
      </c>
      <c r="L1555" s="157">
        <v>16</v>
      </c>
      <c r="M1555" s="171"/>
      <c r="N1555" s="171"/>
      <c r="O1555" s="171">
        <v>0.25</v>
      </c>
      <c r="P1555" s="171">
        <v>0.03</v>
      </c>
      <c r="Q1555" s="171">
        <v>0.07</v>
      </c>
      <c r="R1555" s="171"/>
      <c r="S1555" s="171">
        <v>0.5</v>
      </c>
      <c r="T1555" s="171">
        <v>0.15</v>
      </c>
      <c r="U1555" s="171"/>
      <c r="V1555" s="171"/>
      <c r="W1555" s="22">
        <v>8</v>
      </c>
      <c r="X1555" s="29">
        <v>9.945</v>
      </c>
      <c r="Y1555" s="29">
        <v>79.56</v>
      </c>
      <c r="Z1555" s="36">
        <v>23.36</v>
      </c>
      <c r="AA1555" s="36">
        <f t="shared" si="1777"/>
        <v>8</v>
      </c>
      <c r="AB1555" s="29"/>
      <c r="AC1555" s="29" t="e">
        <f t="shared" si="1778"/>
        <v>#REF!</v>
      </c>
      <c r="AD1555" s="29" t="e">
        <f t="shared" si="1779"/>
        <v>#REF!</v>
      </c>
      <c r="AE1555" s="172" t="e">
        <f t="shared" si="1780"/>
        <v>#REF!</v>
      </c>
      <c r="AF1555" s="28"/>
      <c r="AG1555" s="24">
        <v>15</v>
      </c>
      <c r="AH1555" s="173">
        <f t="shared" si="1781"/>
        <v>1</v>
      </c>
      <c r="AI1555" s="173"/>
      <c r="AJ1555" s="173">
        <f t="shared" si="1782"/>
        <v>14</v>
      </c>
      <c r="AK1555" s="134">
        <f t="shared" si="1783"/>
        <v>2</v>
      </c>
      <c r="AL1555" s="174">
        <f t="shared" ref="AL1555:AU1555" si="1798">M1555</f>
        <v>0</v>
      </c>
      <c r="AM1555" s="174">
        <f t="shared" si="1798"/>
        <v>0</v>
      </c>
      <c r="AN1555" s="174">
        <f t="shared" si="1798"/>
        <v>0.25</v>
      </c>
      <c r="AO1555" s="174">
        <f t="shared" si="1798"/>
        <v>0.03</v>
      </c>
      <c r="AP1555" s="174">
        <f t="shared" si="1798"/>
        <v>0.07</v>
      </c>
      <c r="AQ1555" s="174">
        <f t="shared" si="1798"/>
        <v>0</v>
      </c>
      <c r="AR1555" s="174">
        <f t="shared" si="1798"/>
        <v>0.5</v>
      </c>
      <c r="AS1555" s="174">
        <f t="shared" si="1798"/>
        <v>0.15</v>
      </c>
      <c r="AT1555" s="174">
        <f t="shared" si="1798"/>
        <v>0</v>
      </c>
      <c r="AU1555" s="174">
        <f t="shared" si="1798"/>
        <v>0</v>
      </c>
      <c r="AV1555" s="175">
        <f t="shared" si="1785"/>
        <v>1</v>
      </c>
      <c r="AW1555" s="176" t="e">
        <f>#REF!/1000</f>
        <v>#REF!</v>
      </c>
      <c r="AX1555" s="176" t="e">
        <f>#REF!/1000</f>
        <v>#REF!</v>
      </c>
      <c r="AY1555" s="176" t="e">
        <f>#REF!/1000</f>
        <v>#REF!</v>
      </c>
      <c r="AZ1555" s="176" t="e">
        <f>#REF!/1000</f>
        <v>#REF!</v>
      </c>
      <c r="BA1555" s="176" t="e">
        <f>#REF!/1000</f>
        <v>#REF!</v>
      </c>
      <c r="BB1555" s="176" t="e">
        <f>#REF!/1000</f>
        <v>#REF!</v>
      </c>
      <c r="BC1555" s="176" t="e">
        <f>#REF!/1000</f>
        <v>#REF!</v>
      </c>
      <c r="BD1555" s="176" t="e">
        <f>#REF!/1000</f>
        <v>#REF!</v>
      </c>
      <c r="BE1555" s="177" t="e">
        <f>#REF!/1000</f>
        <v>#REF!</v>
      </c>
      <c r="BF1555" s="177" t="e">
        <f>#REF!/1000</f>
        <v>#REF!</v>
      </c>
      <c r="BG1555" s="178" t="e">
        <f t="shared" si="1786"/>
        <v>#REF!</v>
      </c>
    </row>
    <row r="1556" ht="16" customHeight="1" spans="1:59">
      <c r="A1556" s="22">
        <v>1550</v>
      </c>
      <c r="B1556" s="39" t="s">
        <v>7601</v>
      </c>
      <c r="C1556" s="68" t="s">
        <v>7602</v>
      </c>
      <c r="D1556" s="22">
        <v>188</v>
      </c>
      <c r="E1556" s="22">
        <v>6</v>
      </c>
      <c r="F1556" s="144">
        <v>82192</v>
      </c>
      <c r="G1556" s="144" t="s">
        <v>3704</v>
      </c>
      <c r="H1556" s="144" t="s">
        <v>3704</v>
      </c>
      <c r="I1556" s="144" t="s">
        <v>5321</v>
      </c>
      <c r="J1556" s="144" t="s">
        <v>5314</v>
      </c>
      <c r="K1556" s="144">
        <f t="shared" si="1776"/>
        <v>3.75</v>
      </c>
      <c r="L1556" s="157">
        <v>22.5</v>
      </c>
      <c r="M1556" s="171"/>
      <c r="N1556" s="171"/>
      <c r="O1556" s="171">
        <v>0.25</v>
      </c>
      <c r="P1556" s="171">
        <v>0.03</v>
      </c>
      <c r="Q1556" s="171">
        <v>0.07</v>
      </c>
      <c r="R1556" s="171"/>
      <c r="S1556" s="171">
        <v>0.5</v>
      </c>
      <c r="T1556" s="171">
        <v>0.15</v>
      </c>
      <c r="U1556" s="171"/>
      <c r="V1556" s="171"/>
      <c r="W1556" s="22">
        <v>6</v>
      </c>
      <c r="X1556" s="29">
        <v>9.945</v>
      </c>
      <c r="Y1556" s="29">
        <v>59.67</v>
      </c>
      <c r="Z1556" s="36">
        <v>17.52</v>
      </c>
      <c r="AA1556" s="36">
        <f t="shared" si="1777"/>
        <v>6</v>
      </c>
      <c r="AB1556" s="29"/>
      <c r="AC1556" s="29" t="e">
        <f t="shared" si="1778"/>
        <v>#REF!</v>
      </c>
      <c r="AD1556" s="29" t="e">
        <f t="shared" si="1779"/>
        <v>#REF!</v>
      </c>
      <c r="AE1556" s="172" t="e">
        <f t="shared" si="1780"/>
        <v>#REF!</v>
      </c>
      <c r="AF1556" s="28"/>
      <c r="AG1556" s="24">
        <v>15</v>
      </c>
      <c r="AH1556" s="173">
        <f t="shared" si="1781"/>
        <v>1</v>
      </c>
      <c r="AI1556" s="173"/>
      <c r="AJ1556" s="173">
        <f t="shared" si="1782"/>
        <v>14</v>
      </c>
      <c r="AK1556" s="134">
        <f t="shared" si="1783"/>
        <v>3.75</v>
      </c>
      <c r="AL1556" s="174">
        <f t="shared" ref="AL1556:AU1556" si="1799">M1556</f>
        <v>0</v>
      </c>
      <c r="AM1556" s="174">
        <f t="shared" si="1799"/>
        <v>0</v>
      </c>
      <c r="AN1556" s="174">
        <f t="shared" si="1799"/>
        <v>0.25</v>
      </c>
      <c r="AO1556" s="174">
        <f t="shared" si="1799"/>
        <v>0.03</v>
      </c>
      <c r="AP1556" s="174">
        <f t="shared" si="1799"/>
        <v>0.07</v>
      </c>
      <c r="AQ1556" s="174">
        <f t="shared" si="1799"/>
        <v>0</v>
      </c>
      <c r="AR1556" s="174">
        <f t="shared" si="1799"/>
        <v>0.5</v>
      </c>
      <c r="AS1556" s="174">
        <f t="shared" si="1799"/>
        <v>0.15</v>
      </c>
      <c r="AT1556" s="174">
        <f t="shared" si="1799"/>
        <v>0</v>
      </c>
      <c r="AU1556" s="174">
        <f t="shared" si="1799"/>
        <v>0</v>
      </c>
      <c r="AV1556" s="175">
        <f t="shared" si="1785"/>
        <v>1</v>
      </c>
      <c r="AW1556" s="176" t="e">
        <f>#REF!/1000</f>
        <v>#REF!</v>
      </c>
      <c r="AX1556" s="176" t="e">
        <f>#REF!/1000</f>
        <v>#REF!</v>
      </c>
      <c r="AY1556" s="176" t="e">
        <f>#REF!/1000</f>
        <v>#REF!</v>
      </c>
      <c r="AZ1556" s="176" t="e">
        <f>#REF!/1000</f>
        <v>#REF!</v>
      </c>
      <c r="BA1556" s="176" t="e">
        <f>#REF!/1000</f>
        <v>#REF!</v>
      </c>
      <c r="BB1556" s="176" t="e">
        <f>#REF!/1000</f>
        <v>#REF!</v>
      </c>
      <c r="BC1556" s="176" t="e">
        <f>#REF!/1000</f>
        <v>#REF!</v>
      </c>
      <c r="BD1556" s="176" t="e">
        <f>#REF!/1000</f>
        <v>#REF!</v>
      </c>
      <c r="BE1556" s="177" t="e">
        <f>#REF!/1000</f>
        <v>#REF!</v>
      </c>
      <c r="BF1556" s="177" t="e">
        <f>#REF!/1000</f>
        <v>#REF!</v>
      </c>
      <c r="BG1556" s="178" t="e">
        <f t="shared" si="1786"/>
        <v>#REF!</v>
      </c>
    </row>
    <row r="1557" ht="16" customHeight="1" spans="1:59">
      <c r="A1557" s="22">
        <v>1551</v>
      </c>
      <c r="B1557" s="39" t="s">
        <v>2570</v>
      </c>
      <c r="C1557" s="68" t="s">
        <v>2571</v>
      </c>
      <c r="D1557" s="22">
        <v>188</v>
      </c>
      <c r="E1557" s="22">
        <v>4</v>
      </c>
      <c r="F1557" s="144">
        <v>82144</v>
      </c>
      <c r="G1557" s="144" t="s">
        <v>3704</v>
      </c>
      <c r="H1557" s="144" t="s">
        <v>3704</v>
      </c>
      <c r="I1557" s="144" t="s">
        <v>5321</v>
      </c>
      <c r="J1557" s="144" t="s">
        <v>5314</v>
      </c>
      <c r="K1557" s="144">
        <f t="shared" si="1776"/>
        <v>4</v>
      </c>
      <c r="L1557" s="157">
        <v>16</v>
      </c>
      <c r="M1557" s="171"/>
      <c r="N1557" s="171"/>
      <c r="O1557" s="171">
        <v>0.25</v>
      </c>
      <c r="P1557" s="171">
        <v>0.03</v>
      </c>
      <c r="Q1557" s="171">
        <v>0.07</v>
      </c>
      <c r="R1557" s="171"/>
      <c r="S1557" s="171">
        <v>0.5</v>
      </c>
      <c r="T1557" s="171">
        <v>0.15</v>
      </c>
      <c r="U1557" s="171"/>
      <c r="V1557" s="171"/>
      <c r="W1557" s="22">
        <v>4</v>
      </c>
      <c r="X1557" s="29">
        <v>9.945</v>
      </c>
      <c r="Y1557" s="29">
        <v>39.78</v>
      </c>
      <c r="Z1557" s="36">
        <v>11.68</v>
      </c>
      <c r="AA1557" s="36">
        <f t="shared" si="1777"/>
        <v>4</v>
      </c>
      <c r="AB1557" s="29"/>
      <c r="AC1557" s="29" t="e">
        <f t="shared" si="1778"/>
        <v>#REF!</v>
      </c>
      <c r="AD1557" s="29" t="e">
        <f t="shared" si="1779"/>
        <v>#REF!</v>
      </c>
      <c r="AE1557" s="172" t="e">
        <f t="shared" si="1780"/>
        <v>#REF!</v>
      </c>
      <c r="AF1557" s="28"/>
      <c r="AG1557" s="24">
        <v>15</v>
      </c>
      <c r="AH1557" s="173">
        <f t="shared" si="1781"/>
        <v>1</v>
      </c>
      <c r="AI1557" s="173"/>
      <c r="AJ1557" s="173">
        <f t="shared" si="1782"/>
        <v>14</v>
      </c>
      <c r="AK1557" s="134">
        <f t="shared" si="1783"/>
        <v>4</v>
      </c>
      <c r="AL1557" s="174">
        <f t="shared" ref="AL1557:AU1557" si="1800">M1557</f>
        <v>0</v>
      </c>
      <c r="AM1557" s="174">
        <f t="shared" si="1800"/>
        <v>0</v>
      </c>
      <c r="AN1557" s="174">
        <f t="shared" si="1800"/>
        <v>0.25</v>
      </c>
      <c r="AO1557" s="174">
        <f t="shared" si="1800"/>
        <v>0.03</v>
      </c>
      <c r="AP1557" s="174">
        <f t="shared" si="1800"/>
        <v>0.07</v>
      </c>
      <c r="AQ1557" s="174">
        <f t="shared" si="1800"/>
        <v>0</v>
      </c>
      <c r="AR1557" s="174">
        <f t="shared" si="1800"/>
        <v>0.5</v>
      </c>
      <c r="AS1557" s="174">
        <f t="shared" si="1800"/>
        <v>0.15</v>
      </c>
      <c r="AT1557" s="174">
        <f t="shared" si="1800"/>
        <v>0</v>
      </c>
      <c r="AU1557" s="174">
        <f t="shared" si="1800"/>
        <v>0</v>
      </c>
      <c r="AV1557" s="175">
        <f t="shared" si="1785"/>
        <v>1</v>
      </c>
      <c r="AW1557" s="176" t="e">
        <f>#REF!/1000</f>
        <v>#REF!</v>
      </c>
      <c r="AX1557" s="176" t="e">
        <f>#REF!/1000</f>
        <v>#REF!</v>
      </c>
      <c r="AY1557" s="176" t="e">
        <f>#REF!/1000</f>
        <v>#REF!</v>
      </c>
      <c r="AZ1557" s="176" t="e">
        <f>#REF!/1000</f>
        <v>#REF!</v>
      </c>
      <c r="BA1557" s="176" t="e">
        <f>#REF!/1000</f>
        <v>#REF!</v>
      </c>
      <c r="BB1557" s="176" t="e">
        <f>#REF!/1000</f>
        <v>#REF!</v>
      </c>
      <c r="BC1557" s="176" t="e">
        <f>#REF!/1000</f>
        <v>#REF!</v>
      </c>
      <c r="BD1557" s="176" t="e">
        <f>#REF!/1000</f>
        <v>#REF!</v>
      </c>
      <c r="BE1557" s="177" t="e">
        <f>#REF!/1000</f>
        <v>#REF!</v>
      </c>
      <c r="BF1557" s="177" t="e">
        <f>#REF!/1000</f>
        <v>#REF!</v>
      </c>
      <c r="BG1557" s="178" t="e">
        <f t="shared" si="1786"/>
        <v>#REF!</v>
      </c>
    </row>
    <row r="1558" ht="16" customHeight="1" spans="1:59">
      <c r="A1558" s="22">
        <v>1552</v>
      </c>
      <c r="B1558" s="39" t="s">
        <v>7603</v>
      </c>
      <c r="C1558" s="68" t="s">
        <v>7604</v>
      </c>
      <c r="D1558" s="22">
        <v>188</v>
      </c>
      <c r="E1558" s="22">
        <v>4</v>
      </c>
      <c r="F1558" s="144">
        <v>82284</v>
      </c>
      <c r="G1558" s="144" t="s">
        <v>3704</v>
      </c>
      <c r="H1558" s="144" t="s">
        <v>3704</v>
      </c>
      <c r="I1558" s="144" t="s">
        <v>5321</v>
      </c>
      <c r="J1558" s="144" t="s">
        <v>5314</v>
      </c>
      <c r="K1558" s="144">
        <f t="shared" si="1776"/>
        <v>3.75</v>
      </c>
      <c r="L1558" s="157">
        <v>15</v>
      </c>
      <c r="M1558" s="171"/>
      <c r="N1558" s="171"/>
      <c r="O1558" s="171">
        <v>0.25</v>
      </c>
      <c r="P1558" s="171">
        <v>0.03</v>
      </c>
      <c r="Q1558" s="171">
        <v>0.07</v>
      </c>
      <c r="R1558" s="171"/>
      <c r="S1558" s="171">
        <v>0.5</v>
      </c>
      <c r="T1558" s="171">
        <v>0.15</v>
      </c>
      <c r="U1558" s="171"/>
      <c r="V1558" s="171"/>
      <c r="W1558" s="22">
        <v>4</v>
      </c>
      <c r="X1558" s="29">
        <v>9.945</v>
      </c>
      <c r="Y1558" s="29">
        <v>39.78</v>
      </c>
      <c r="Z1558" s="36">
        <v>11.68</v>
      </c>
      <c r="AA1558" s="36">
        <f t="shared" si="1777"/>
        <v>4</v>
      </c>
      <c r="AB1558" s="29"/>
      <c r="AC1558" s="29" t="e">
        <f t="shared" si="1778"/>
        <v>#REF!</v>
      </c>
      <c r="AD1558" s="29" t="e">
        <f t="shared" si="1779"/>
        <v>#REF!</v>
      </c>
      <c r="AE1558" s="172" t="e">
        <f t="shared" si="1780"/>
        <v>#REF!</v>
      </c>
      <c r="AF1558" s="28"/>
      <c r="AG1558" s="24">
        <v>15</v>
      </c>
      <c r="AH1558" s="173">
        <f t="shared" si="1781"/>
        <v>1</v>
      </c>
      <c r="AI1558" s="173"/>
      <c r="AJ1558" s="173">
        <f t="shared" si="1782"/>
        <v>14</v>
      </c>
      <c r="AK1558" s="134">
        <f t="shared" si="1783"/>
        <v>3.75</v>
      </c>
      <c r="AL1558" s="174">
        <f t="shared" ref="AL1558:AU1558" si="1801">M1558</f>
        <v>0</v>
      </c>
      <c r="AM1558" s="174">
        <f t="shared" si="1801"/>
        <v>0</v>
      </c>
      <c r="AN1558" s="174">
        <f t="shared" si="1801"/>
        <v>0.25</v>
      </c>
      <c r="AO1558" s="174">
        <f t="shared" si="1801"/>
        <v>0.03</v>
      </c>
      <c r="AP1558" s="174">
        <f t="shared" si="1801"/>
        <v>0.07</v>
      </c>
      <c r="AQ1558" s="174">
        <f t="shared" si="1801"/>
        <v>0</v>
      </c>
      <c r="AR1558" s="174">
        <f t="shared" si="1801"/>
        <v>0.5</v>
      </c>
      <c r="AS1558" s="174">
        <f t="shared" si="1801"/>
        <v>0.15</v>
      </c>
      <c r="AT1558" s="174">
        <f t="shared" si="1801"/>
        <v>0</v>
      </c>
      <c r="AU1558" s="174">
        <f t="shared" si="1801"/>
        <v>0</v>
      </c>
      <c r="AV1558" s="175">
        <f t="shared" si="1785"/>
        <v>1</v>
      </c>
      <c r="AW1558" s="176" t="e">
        <f>#REF!/1000</f>
        <v>#REF!</v>
      </c>
      <c r="AX1558" s="176" t="e">
        <f>#REF!/1000</f>
        <v>#REF!</v>
      </c>
      <c r="AY1558" s="176" t="e">
        <f>#REF!/1000</f>
        <v>#REF!</v>
      </c>
      <c r="AZ1558" s="176" t="e">
        <f>#REF!/1000</f>
        <v>#REF!</v>
      </c>
      <c r="BA1558" s="176" t="e">
        <f>#REF!/1000</f>
        <v>#REF!</v>
      </c>
      <c r="BB1558" s="176" t="e">
        <f>#REF!/1000</f>
        <v>#REF!</v>
      </c>
      <c r="BC1558" s="176" t="e">
        <f>#REF!/1000</f>
        <v>#REF!</v>
      </c>
      <c r="BD1558" s="176" t="e">
        <f>#REF!/1000</f>
        <v>#REF!</v>
      </c>
      <c r="BE1558" s="177" t="e">
        <f>#REF!/1000</f>
        <v>#REF!</v>
      </c>
      <c r="BF1558" s="177" t="e">
        <f>#REF!/1000</f>
        <v>#REF!</v>
      </c>
      <c r="BG1558" s="178" t="e">
        <f t="shared" si="1786"/>
        <v>#REF!</v>
      </c>
    </row>
    <row r="1559" ht="16" customHeight="1" spans="1:59">
      <c r="A1559" s="22">
        <v>1553</v>
      </c>
      <c r="B1559" s="39" t="s">
        <v>2580</v>
      </c>
      <c r="C1559" s="68" t="s">
        <v>2581</v>
      </c>
      <c r="D1559" s="22">
        <v>188</v>
      </c>
      <c r="E1559" s="22">
        <v>4</v>
      </c>
      <c r="F1559" s="144">
        <v>82214</v>
      </c>
      <c r="G1559" s="144" t="s">
        <v>3704</v>
      </c>
      <c r="H1559" s="144" t="s">
        <v>3704</v>
      </c>
      <c r="I1559" s="144" t="s">
        <v>5321</v>
      </c>
      <c r="J1559" s="144" t="s">
        <v>5314</v>
      </c>
      <c r="K1559" s="144">
        <f t="shared" si="1776"/>
        <v>3.75</v>
      </c>
      <c r="L1559" s="157">
        <v>15</v>
      </c>
      <c r="M1559" s="171"/>
      <c r="N1559" s="171"/>
      <c r="O1559" s="171">
        <v>0.25</v>
      </c>
      <c r="P1559" s="171">
        <v>0.03</v>
      </c>
      <c r="Q1559" s="171">
        <v>0.07</v>
      </c>
      <c r="R1559" s="171"/>
      <c r="S1559" s="171">
        <v>0.5</v>
      </c>
      <c r="T1559" s="171">
        <v>0.15</v>
      </c>
      <c r="U1559" s="171"/>
      <c r="V1559" s="171"/>
      <c r="W1559" s="22">
        <v>4</v>
      </c>
      <c r="X1559" s="29">
        <v>9.945</v>
      </c>
      <c r="Y1559" s="29">
        <v>39.78</v>
      </c>
      <c r="Z1559" s="36">
        <v>11.68</v>
      </c>
      <c r="AA1559" s="36">
        <f t="shared" si="1777"/>
        <v>4</v>
      </c>
      <c r="AB1559" s="29"/>
      <c r="AC1559" s="29" t="e">
        <f t="shared" si="1778"/>
        <v>#REF!</v>
      </c>
      <c r="AD1559" s="29" t="e">
        <f t="shared" si="1779"/>
        <v>#REF!</v>
      </c>
      <c r="AE1559" s="172" t="e">
        <f t="shared" si="1780"/>
        <v>#REF!</v>
      </c>
      <c r="AF1559" s="28"/>
      <c r="AG1559" s="24">
        <v>15</v>
      </c>
      <c r="AH1559" s="173">
        <f t="shared" si="1781"/>
        <v>1</v>
      </c>
      <c r="AI1559" s="173"/>
      <c r="AJ1559" s="173">
        <f t="shared" si="1782"/>
        <v>14</v>
      </c>
      <c r="AK1559" s="134">
        <f t="shared" si="1783"/>
        <v>3.75</v>
      </c>
      <c r="AL1559" s="174">
        <f t="shared" ref="AL1559:AU1559" si="1802">M1559</f>
        <v>0</v>
      </c>
      <c r="AM1559" s="174">
        <f t="shared" si="1802"/>
        <v>0</v>
      </c>
      <c r="AN1559" s="174">
        <f t="shared" si="1802"/>
        <v>0.25</v>
      </c>
      <c r="AO1559" s="174">
        <f t="shared" si="1802"/>
        <v>0.03</v>
      </c>
      <c r="AP1559" s="174">
        <f t="shared" si="1802"/>
        <v>0.07</v>
      </c>
      <c r="AQ1559" s="174">
        <f t="shared" si="1802"/>
        <v>0</v>
      </c>
      <c r="AR1559" s="174">
        <f t="shared" si="1802"/>
        <v>0.5</v>
      </c>
      <c r="AS1559" s="174">
        <f t="shared" si="1802"/>
        <v>0.15</v>
      </c>
      <c r="AT1559" s="174">
        <f t="shared" si="1802"/>
        <v>0</v>
      </c>
      <c r="AU1559" s="174">
        <f t="shared" si="1802"/>
        <v>0</v>
      </c>
      <c r="AV1559" s="175">
        <f t="shared" si="1785"/>
        <v>1</v>
      </c>
      <c r="AW1559" s="176" t="e">
        <f>#REF!/1000</f>
        <v>#REF!</v>
      </c>
      <c r="AX1559" s="176" t="e">
        <f>#REF!/1000</f>
        <v>#REF!</v>
      </c>
      <c r="AY1559" s="176" t="e">
        <f>#REF!/1000</f>
        <v>#REF!</v>
      </c>
      <c r="AZ1559" s="176" t="e">
        <f>#REF!/1000</f>
        <v>#REF!</v>
      </c>
      <c r="BA1559" s="176" t="e">
        <f>#REF!/1000</f>
        <v>#REF!</v>
      </c>
      <c r="BB1559" s="176" t="e">
        <f>#REF!/1000</f>
        <v>#REF!</v>
      </c>
      <c r="BC1559" s="176" t="e">
        <f>#REF!/1000</f>
        <v>#REF!</v>
      </c>
      <c r="BD1559" s="176" t="e">
        <f>#REF!/1000</f>
        <v>#REF!</v>
      </c>
      <c r="BE1559" s="177" t="e">
        <f>#REF!/1000</f>
        <v>#REF!</v>
      </c>
      <c r="BF1559" s="177" t="e">
        <f>#REF!/1000</f>
        <v>#REF!</v>
      </c>
      <c r="BG1559" s="178" t="e">
        <f t="shared" si="1786"/>
        <v>#REF!</v>
      </c>
    </row>
    <row r="1560" ht="16" customHeight="1" spans="1:59">
      <c r="A1560" s="22">
        <v>1554</v>
      </c>
      <c r="B1560" s="39" t="s">
        <v>7605</v>
      </c>
      <c r="C1560" s="68" t="s">
        <v>7606</v>
      </c>
      <c r="D1560" s="22">
        <v>188</v>
      </c>
      <c r="E1560" s="22">
        <v>4</v>
      </c>
      <c r="F1560" s="144">
        <v>82180</v>
      </c>
      <c r="G1560" s="144" t="s">
        <v>3704</v>
      </c>
      <c r="H1560" s="144" t="s">
        <v>3704</v>
      </c>
      <c r="I1560" s="144" t="s">
        <v>5321</v>
      </c>
      <c r="J1560" s="144" t="s">
        <v>5314</v>
      </c>
      <c r="K1560" s="144">
        <f t="shared" si="1776"/>
        <v>3.75</v>
      </c>
      <c r="L1560" s="157">
        <v>15</v>
      </c>
      <c r="M1560" s="171"/>
      <c r="N1560" s="171"/>
      <c r="O1560" s="171">
        <v>0.25</v>
      </c>
      <c r="P1560" s="171">
        <v>0.03</v>
      </c>
      <c r="Q1560" s="171">
        <v>0.07</v>
      </c>
      <c r="R1560" s="171"/>
      <c r="S1560" s="171">
        <v>0.5</v>
      </c>
      <c r="T1560" s="171">
        <v>0.15</v>
      </c>
      <c r="U1560" s="171"/>
      <c r="V1560" s="171"/>
      <c r="W1560" s="22">
        <v>4</v>
      </c>
      <c r="X1560" s="29">
        <v>9.945</v>
      </c>
      <c r="Y1560" s="29">
        <v>39.78</v>
      </c>
      <c r="Z1560" s="36">
        <v>11.68</v>
      </c>
      <c r="AA1560" s="36">
        <f t="shared" si="1777"/>
        <v>4</v>
      </c>
      <c r="AB1560" s="29"/>
      <c r="AC1560" s="29" t="e">
        <f t="shared" si="1778"/>
        <v>#REF!</v>
      </c>
      <c r="AD1560" s="29" t="e">
        <f t="shared" si="1779"/>
        <v>#REF!</v>
      </c>
      <c r="AE1560" s="172" t="e">
        <f t="shared" si="1780"/>
        <v>#REF!</v>
      </c>
      <c r="AF1560" s="28"/>
      <c r="AG1560" s="24">
        <v>15</v>
      </c>
      <c r="AH1560" s="173">
        <f t="shared" si="1781"/>
        <v>1</v>
      </c>
      <c r="AI1560" s="173"/>
      <c r="AJ1560" s="173">
        <f t="shared" si="1782"/>
        <v>14</v>
      </c>
      <c r="AK1560" s="134">
        <f t="shared" si="1783"/>
        <v>3.75</v>
      </c>
      <c r="AL1560" s="174">
        <f t="shared" ref="AL1560:AU1560" si="1803">M1560</f>
        <v>0</v>
      </c>
      <c r="AM1560" s="174">
        <f t="shared" si="1803"/>
        <v>0</v>
      </c>
      <c r="AN1560" s="174">
        <f t="shared" si="1803"/>
        <v>0.25</v>
      </c>
      <c r="AO1560" s="174">
        <f t="shared" si="1803"/>
        <v>0.03</v>
      </c>
      <c r="AP1560" s="174">
        <f t="shared" si="1803"/>
        <v>0.07</v>
      </c>
      <c r="AQ1560" s="174">
        <f t="shared" si="1803"/>
        <v>0</v>
      </c>
      <c r="AR1560" s="174">
        <f t="shared" si="1803"/>
        <v>0.5</v>
      </c>
      <c r="AS1560" s="174">
        <f t="shared" si="1803"/>
        <v>0.15</v>
      </c>
      <c r="AT1560" s="174">
        <f t="shared" si="1803"/>
        <v>0</v>
      </c>
      <c r="AU1560" s="174">
        <f t="shared" si="1803"/>
        <v>0</v>
      </c>
      <c r="AV1560" s="175">
        <f t="shared" si="1785"/>
        <v>1</v>
      </c>
      <c r="AW1560" s="176" t="e">
        <f>#REF!/1000</f>
        <v>#REF!</v>
      </c>
      <c r="AX1560" s="176" t="e">
        <f>#REF!/1000</f>
        <v>#REF!</v>
      </c>
      <c r="AY1560" s="176" t="e">
        <f>#REF!/1000</f>
        <v>#REF!</v>
      </c>
      <c r="AZ1560" s="176" t="e">
        <f>#REF!/1000</f>
        <v>#REF!</v>
      </c>
      <c r="BA1560" s="176" t="e">
        <f>#REF!/1000</f>
        <v>#REF!</v>
      </c>
      <c r="BB1560" s="176" t="e">
        <f>#REF!/1000</f>
        <v>#REF!</v>
      </c>
      <c r="BC1560" s="176" t="e">
        <f>#REF!/1000</f>
        <v>#REF!</v>
      </c>
      <c r="BD1560" s="176" t="e">
        <f>#REF!/1000</f>
        <v>#REF!</v>
      </c>
      <c r="BE1560" s="177" t="e">
        <f>#REF!/1000</f>
        <v>#REF!</v>
      </c>
      <c r="BF1560" s="177" t="e">
        <f>#REF!/1000</f>
        <v>#REF!</v>
      </c>
      <c r="BG1560" s="178" t="e">
        <f t="shared" si="1786"/>
        <v>#REF!</v>
      </c>
    </row>
    <row r="1561" ht="16" customHeight="1" spans="1:59">
      <c r="A1561" s="22">
        <v>1555</v>
      </c>
      <c r="B1561" s="39" t="s">
        <v>7607</v>
      </c>
      <c r="C1561" s="68" t="s">
        <v>7608</v>
      </c>
      <c r="D1561" s="22">
        <v>188</v>
      </c>
      <c r="E1561" s="22">
        <v>2</v>
      </c>
      <c r="F1561" s="144">
        <v>82173</v>
      </c>
      <c r="G1561" s="144" t="s">
        <v>3704</v>
      </c>
      <c r="H1561" s="144" t="s">
        <v>3704</v>
      </c>
      <c r="I1561" s="144" t="s">
        <v>5321</v>
      </c>
      <c r="J1561" s="144" t="s">
        <v>5314</v>
      </c>
      <c r="K1561" s="144">
        <f t="shared" si="1776"/>
        <v>7.5</v>
      </c>
      <c r="L1561" s="157">
        <v>15</v>
      </c>
      <c r="M1561" s="171"/>
      <c r="N1561" s="171"/>
      <c r="O1561" s="171">
        <v>0.25</v>
      </c>
      <c r="P1561" s="171">
        <v>0.03</v>
      </c>
      <c r="Q1561" s="171">
        <v>0.07</v>
      </c>
      <c r="R1561" s="171"/>
      <c r="S1561" s="171">
        <v>0.5</v>
      </c>
      <c r="T1561" s="171">
        <v>0.15</v>
      </c>
      <c r="U1561" s="171"/>
      <c r="V1561" s="171"/>
      <c r="W1561" s="22">
        <v>2</v>
      </c>
      <c r="X1561" s="29">
        <v>9.945</v>
      </c>
      <c r="Y1561" s="29">
        <v>19.89</v>
      </c>
      <c r="Z1561" s="36">
        <v>5.84</v>
      </c>
      <c r="AA1561" s="36">
        <f t="shared" si="1777"/>
        <v>2</v>
      </c>
      <c r="AB1561" s="29"/>
      <c r="AC1561" s="29" t="e">
        <f t="shared" si="1778"/>
        <v>#REF!</v>
      </c>
      <c r="AD1561" s="29" t="e">
        <f t="shared" si="1779"/>
        <v>#REF!</v>
      </c>
      <c r="AE1561" s="172" t="e">
        <f t="shared" si="1780"/>
        <v>#REF!</v>
      </c>
      <c r="AF1561" s="28"/>
      <c r="AG1561" s="24">
        <v>15</v>
      </c>
      <c r="AH1561" s="173">
        <f t="shared" si="1781"/>
        <v>1</v>
      </c>
      <c r="AI1561" s="173"/>
      <c r="AJ1561" s="173">
        <f t="shared" si="1782"/>
        <v>14</v>
      </c>
      <c r="AK1561" s="134">
        <f t="shared" si="1783"/>
        <v>7.5</v>
      </c>
      <c r="AL1561" s="174">
        <f t="shared" ref="AL1561:AU1561" si="1804">M1561</f>
        <v>0</v>
      </c>
      <c r="AM1561" s="174">
        <f t="shared" si="1804"/>
        <v>0</v>
      </c>
      <c r="AN1561" s="174">
        <f t="shared" si="1804"/>
        <v>0.25</v>
      </c>
      <c r="AO1561" s="174">
        <f t="shared" si="1804"/>
        <v>0.03</v>
      </c>
      <c r="AP1561" s="174">
        <f t="shared" si="1804"/>
        <v>0.07</v>
      </c>
      <c r="AQ1561" s="174">
        <f t="shared" si="1804"/>
        <v>0</v>
      </c>
      <c r="AR1561" s="174">
        <f t="shared" si="1804"/>
        <v>0.5</v>
      </c>
      <c r="AS1561" s="174">
        <f t="shared" si="1804"/>
        <v>0.15</v>
      </c>
      <c r="AT1561" s="174">
        <f t="shared" si="1804"/>
        <v>0</v>
      </c>
      <c r="AU1561" s="174">
        <f t="shared" si="1804"/>
        <v>0</v>
      </c>
      <c r="AV1561" s="175">
        <f t="shared" si="1785"/>
        <v>1</v>
      </c>
      <c r="AW1561" s="176" t="e">
        <f>#REF!/1000</f>
        <v>#REF!</v>
      </c>
      <c r="AX1561" s="176" t="e">
        <f>#REF!/1000</f>
        <v>#REF!</v>
      </c>
      <c r="AY1561" s="176" t="e">
        <f>#REF!/1000</f>
        <v>#REF!</v>
      </c>
      <c r="AZ1561" s="176" t="e">
        <f>#REF!/1000</f>
        <v>#REF!</v>
      </c>
      <c r="BA1561" s="176" t="e">
        <f>#REF!/1000</f>
        <v>#REF!</v>
      </c>
      <c r="BB1561" s="176" t="e">
        <f>#REF!/1000</f>
        <v>#REF!</v>
      </c>
      <c r="BC1561" s="176" t="e">
        <f>#REF!/1000</f>
        <v>#REF!</v>
      </c>
      <c r="BD1561" s="176" t="e">
        <f>#REF!/1000</f>
        <v>#REF!</v>
      </c>
      <c r="BE1561" s="177" t="e">
        <f>#REF!/1000</f>
        <v>#REF!</v>
      </c>
      <c r="BF1561" s="177" t="e">
        <f>#REF!/1000</f>
        <v>#REF!</v>
      </c>
      <c r="BG1561" s="178" t="e">
        <f t="shared" si="1786"/>
        <v>#REF!</v>
      </c>
    </row>
    <row r="1562" ht="16" customHeight="1" spans="1:59">
      <c r="A1562" s="22">
        <v>1556</v>
      </c>
      <c r="B1562" s="39" t="s">
        <v>7609</v>
      </c>
      <c r="C1562" s="68" t="s">
        <v>7610</v>
      </c>
      <c r="D1562" s="22">
        <v>188</v>
      </c>
      <c r="E1562" s="22">
        <v>2</v>
      </c>
      <c r="F1562" s="144">
        <v>82174</v>
      </c>
      <c r="G1562" s="144" t="s">
        <v>3704</v>
      </c>
      <c r="H1562" s="144" t="s">
        <v>3704</v>
      </c>
      <c r="I1562" s="144" t="s">
        <v>5321</v>
      </c>
      <c r="J1562" s="144" t="s">
        <v>5314</v>
      </c>
      <c r="K1562" s="144">
        <f t="shared" si="1776"/>
        <v>7.5</v>
      </c>
      <c r="L1562" s="157">
        <v>15</v>
      </c>
      <c r="M1562" s="171"/>
      <c r="N1562" s="171"/>
      <c r="O1562" s="171">
        <v>0.25</v>
      </c>
      <c r="P1562" s="171">
        <v>0.03</v>
      </c>
      <c r="Q1562" s="171">
        <v>0.07</v>
      </c>
      <c r="R1562" s="171"/>
      <c r="S1562" s="171">
        <v>0.5</v>
      </c>
      <c r="T1562" s="171">
        <v>0.15</v>
      </c>
      <c r="U1562" s="171"/>
      <c r="V1562" s="171"/>
      <c r="W1562" s="22">
        <v>2</v>
      </c>
      <c r="X1562" s="29">
        <v>9.945</v>
      </c>
      <c r="Y1562" s="29">
        <v>19.89</v>
      </c>
      <c r="Z1562" s="36">
        <v>5.84</v>
      </c>
      <c r="AA1562" s="36">
        <f t="shared" si="1777"/>
        <v>2</v>
      </c>
      <c r="AB1562" s="29"/>
      <c r="AC1562" s="29" t="e">
        <f t="shared" si="1778"/>
        <v>#REF!</v>
      </c>
      <c r="AD1562" s="29" t="e">
        <f t="shared" si="1779"/>
        <v>#REF!</v>
      </c>
      <c r="AE1562" s="172" t="e">
        <f t="shared" si="1780"/>
        <v>#REF!</v>
      </c>
      <c r="AF1562" s="28"/>
      <c r="AG1562" s="24">
        <v>15</v>
      </c>
      <c r="AH1562" s="173">
        <f t="shared" si="1781"/>
        <v>1</v>
      </c>
      <c r="AI1562" s="173"/>
      <c r="AJ1562" s="173">
        <f t="shared" si="1782"/>
        <v>14</v>
      </c>
      <c r="AK1562" s="134">
        <f t="shared" si="1783"/>
        <v>7.5</v>
      </c>
      <c r="AL1562" s="174">
        <f t="shared" ref="AL1562:AU1562" si="1805">M1562</f>
        <v>0</v>
      </c>
      <c r="AM1562" s="174">
        <f t="shared" si="1805"/>
        <v>0</v>
      </c>
      <c r="AN1562" s="174">
        <f t="shared" si="1805"/>
        <v>0.25</v>
      </c>
      <c r="AO1562" s="174">
        <f t="shared" si="1805"/>
        <v>0.03</v>
      </c>
      <c r="AP1562" s="174">
        <f t="shared" si="1805"/>
        <v>0.07</v>
      </c>
      <c r="AQ1562" s="174">
        <f t="shared" si="1805"/>
        <v>0</v>
      </c>
      <c r="AR1562" s="174">
        <f t="shared" si="1805"/>
        <v>0.5</v>
      </c>
      <c r="AS1562" s="174">
        <f t="shared" si="1805"/>
        <v>0.15</v>
      </c>
      <c r="AT1562" s="174">
        <f t="shared" si="1805"/>
        <v>0</v>
      </c>
      <c r="AU1562" s="174">
        <f t="shared" si="1805"/>
        <v>0</v>
      </c>
      <c r="AV1562" s="175">
        <f t="shared" si="1785"/>
        <v>1</v>
      </c>
      <c r="AW1562" s="176" t="e">
        <f>#REF!/1000</f>
        <v>#REF!</v>
      </c>
      <c r="AX1562" s="176" t="e">
        <f>#REF!/1000</f>
        <v>#REF!</v>
      </c>
      <c r="AY1562" s="176" t="e">
        <f>#REF!/1000</f>
        <v>#REF!</v>
      </c>
      <c r="AZ1562" s="176" t="e">
        <f>#REF!/1000</f>
        <v>#REF!</v>
      </c>
      <c r="BA1562" s="176" t="e">
        <f>#REF!/1000</f>
        <v>#REF!</v>
      </c>
      <c r="BB1562" s="176" t="e">
        <f>#REF!/1000</f>
        <v>#REF!</v>
      </c>
      <c r="BC1562" s="176" t="e">
        <f>#REF!/1000</f>
        <v>#REF!</v>
      </c>
      <c r="BD1562" s="176" t="e">
        <f>#REF!/1000</f>
        <v>#REF!</v>
      </c>
      <c r="BE1562" s="177" t="e">
        <f>#REF!/1000</f>
        <v>#REF!</v>
      </c>
      <c r="BF1562" s="177" t="e">
        <f>#REF!/1000</f>
        <v>#REF!</v>
      </c>
      <c r="BG1562" s="178" t="e">
        <f t="shared" si="1786"/>
        <v>#REF!</v>
      </c>
    </row>
    <row r="1563" ht="16" customHeight="1" spans="1:59">
      <c r="A1563" s="22">
        <v>1557</v>
      </c>
      <c r="B1563" s="39" t="s">
        <v>7611</v>
      </c>
      <c r="C1563" s="68" t="s">
        <v>7612</v>
      </c>
      <c r="D1563" s="22">
        <v>188</v>
      </c>
      <c r="E1563" s="22">
        <v>2</v>
      </c>
      <c r="F1563" s="144">
        <v>82215</v>
      </c>
      <c r="G1563" s="144" t="s">
        <v>3704</v>
      </c>
      <c r="H1563" s="144" t="s">
        <v>3704</v>
      </c>
      <c r="I1563" s="144" t="s">
        <v>5321</v>
      </c>
      <c r="J1563" s="144" t="s">
        <v>5314</v>
      </c>
      <c r="K1563" s="144">
        <f t="shared" si="1776"/>
        <v>7.5</v>
      </c>
      <c r="L1563" s="157">
        <v>15</v>
      </c>
      <c r="M1563" s="171"/>
      <c r="N1563" s="171"/>
      <c r="O1563" s="171">
        <v>0.25</v>
      </c>
      <c r="P1563" s="171">
        <v>0.03</v>
      </c>
      <c r="Q1563" s="171">
        <v>0.07</v>
      </c>
      <c r="R1563" s="171"/>
      <c r="S1563" s="171">
        <v>0.5</v>
      </c>
      <c r="T1563" s="171">
        <v>0.15</v>
      </c>
      <c r="U1563" s="171"/>
      <c r="V1563" s="171"/>
      <c r="W1563" s="22">
        <v>2</v>
      </c>
      <c r="X1563" s="29">
        <v>9.945</v>
      </c>
      <c r="Y1563" s="29">
        <v>19.89</v>
      </c>
      <c r="Z1563" s="36">
        <v>5.84</v>
      </c>
      <c r="AA1563" s="36">
        <f t="shared" si="1777"/>
        <v>2</v>
      </c>
      <c r="AB1563" s="29"/>
      <c r="AC1563" s="29" t="e">
        <f t="shared" si="1778"/>
        <v>#REF!</v>
      </c>
      <c r="AD1563" s="29" t="e">
        <f t="shared" si="1779"/>
        <v>#REF!</v>
      </c>
      <c r="AE1563" s="172" t="e">
        <f t="shared" si="1780"/>
        <v>#REF!</v>
      </c>
      <c r="AF1563" s="28"/>
      <c r="AG1563" s="24">
        <v>15</v>
      </c>
      <c r="AH1563" s="173">
        <f t="shared" si="1781"/>
        <v>1</v>
      </c>
      <c r="AI1563" s="173"/>
      <c r="AJ1563" s="173">
        <f t="shared" si="1782"/>
        <v>14</v>
      </c>
      <c r="AK1563" s="134">
        <f t="shared" si="1783"/>
        <v>7.5</v>
      </c>
      <c r="AL1563" s="174">
        <f t="shared" ref="AL1563:AU1563" si="1806">M1563</f>
        <v>0</v>
      </c>
      <c r="AM1563" s="174">
        <f t="shared" si="1806"/>
        <v>0</v>
      </c>
      <c r="AN1563" s="174">
        <f t="shared" si="1806"/>
        <v>0.25</v>
      </c>
      <c r="AO1563" s="174">
        <f t="shared" si="1806"/>
        <v>0.03</v>
      </c>
      <c r="AP1563" s="174">
        <f t="shared" si="1806"/>
        <v>0.07</v>
      </c>
      <c r="AQ1563" s="174">
        <f t="shared" si="1806"/>
        <v>0</v>
      </c>
      <c r="AR1563" s="174">
        <f t="shared" si="1806"/>
        <v>0.5</v>
      </c>
      <c r="AS1563" s="174">
        <f t="shared" si="1806"/>
        <v>0.15</v>
      </c>
      <c r="AT1563" s="174">
        <f t="shared" si="1806"/>
        <v>0</v>
      </c>
      <c r="AU1563" s="174">
        <f t="shared" si="1806"/>
        <v>0</v>
      </c>
      <c r="AV1563" s="175">
        <f t="shared" si="1785"/>
        <v>1</v>
      </c>
      <c r="AW1563" s="176" t="e">
        <f>#REF!/1000</f>
        <v>#REF!</v>
      </c>
      <c r="AX1563" s="176" t="e">
        <f>#REF!/1000</f>
        <v>#REF!</v>
      </c>
      <c r="AY1563" s="176" t="e">
        <f>#REF!/1000</f>
        <v>#REF!</v>
      </c>
      <c r="AZ1563" s="176" t="e">
        <f>#REF!/1000</f>
        <v>#REF!</v>
      </c>
      <c r="BA1563" s="176" t="e">
        <f>#REF!/1000</f>
        <v>#REF!</v>
      </c>
      <c r="BB1563" s="176" t="e">
        <f>#REF!/1000</f>
        <v>#REF!</v>
      </c>
      <c r="BC1563" s="176" t="e">
        <f>#REF!/1000</f>
        <v>#REF!</v>
      </c>
      <c r="BD1563" s="176" t="e">
        <f>#REF!/1000</f>
        <v>#REF!</v>
      </c>
      <c r="BE1563" s="177" t="e">
        <f>#REF!/1000</f>
        <v>#REF!</v>
      </c>
      <c r="BF1563" s="177" t="e">
        <f>#REF!/1000</f>
        <v>#REF!</v>
      </c>
      <c r="BG1563" s="178" t="e">
        <f t="shared" si="1786"/>
        <v>#REF!</v>
      </c>
    </row>
    <row r="1564" ht="16" customHeight="1" spans="1:59">
      <c r="A1564" s="22">
        <v>1558</v>
      </c>
      <c r="B1564" s="39" t="s">
        <v>2598</v>
      </c>
      <c r="C1564" s="68" t="s">
        <v>2599</v>
      </c>
      <c r="D1564" s="22">
        <v>188</v>
      </c>
      <c r="E1564" s="22">
        <v>2</v>
      </c>
      <c r="F1564" s="144">
        <v>82190</v>
      </c>
      <c r="G1564" s="144" t="s">
        <v>3704</v>
      </c>
      <c r="H1564" s="144" t="s">
        <v>3704</v>
      </c>
      <c r="I1564" s="144" t="s">
        <v>5321</v>
      </c>
      <c r="J1564" s="144" t="s">
        <v>5314</v>
      </c>
      <c r="K1564" s="144">
        <f t="shared" si="1776"/>
        <v>7.5</v>
      </c>
      <c r="L1564" s="157">
        <v>15</v>
      </c>
      <c r="M1564" s="171"/>
      <c r="N1564" s="171"/>
      <c r="O1564" s="171">
        <v>0.25</v>
      </c>
      <c r="P1564" s="171">
        <v>0.03</v>
      </c>
      <c r="Q1564" s="171">
        <v>0.07</v>
      </c>
      <c r="R1564" s="171"/>
      <c r="S1564" s="171">
        <v>0.5</v>
      </c>
      <c r="T1564" s="171">
        <v>0.15</v>
      </c>
      <c r="U1564" s="171"/>
      <c r="V1564" s="171"/>
      <c r="W1564" s="22">
        <v>2</v>
      </c>
      <c r="X1564" s="29">
        <v>9.945</v>
      </c>
      <c r="Y1564" s="29">
        <v>19.89</v>
      </c>
      <c r="Z1564" s="36">
        <v>5.84</v>
      </c>
      <c r="AA1564" s="36">
        <f t="shared" si="1777"/>
        <v>2</v>
      </c>
      <c r="AB1564" s="29"/>
      <c r="AC1564" s="29" t="e">
        <f t="shared" si="1778"/>
        <v>#REF!</v>
      </c>
      <c r="AD1564" s="29" t="e">
        <f t="shared" si="1779"/>
        <v>#REF!</v>
      </c>
      <c r="AE1564" s="172" t="e">
        <f t="shared" si="1780"/>
        <v>#REF!</v>
      </c>
      <c r="AF1564" s="28"/>
      <c r="AG1564" s="24">
        <v>15</v>
      </c>
      <c r="AH1564" s="173">
        <f t="shared" si="1781"/>
        <v>1</v>
      </c>
      <c r="AI1564" s="173"/>
      <c r="AJ1564" s="173">
        <f t="shared" si="1782"/>
        <v>14</v>
      </c>
      <c r="AK1564" s="134">
        <f t="shared" si="1783"/>
        <v>7.5</v>
      </c>
      <c r="AL1564" s="174">
        <f t="shared" ref="AL1564:AU1564" si="1807">M1564</f>
        <v>0</v>
      </c>
      <c r="AM1564" s="174">
        <f t="shared" si="1807"/>
        <v>0</v>
      </c>
      <c r="AN1564" s="174">
        <f t="shared" si="1807"/>
        <v>0.25</v>
      </c>
      <c r="AO1564" s="174">
        <f t="shared" si="1807"/>
        <v>0.03</v>
      </c>
      <c r="AP1564" s="174">
        <f t="shared" si="1807"/>
        <v>0.07</v>
      </c>
      <c r="AQ1564" s="174">
        <f t="shared" si="1807"/>
        <v>0</v>
      </c>
      <c r="AR1564" s="174">
        <f t="shared" si="1807"/>
        <v>0.5</v>
      </c>
      <c r="AS1564" s="174">
        <f t="shared" si="1807"/>
        <v>0.15</v>
      </c>
      <c r="AT1564" s="174">
        <f t="shared" si="1807"/>
        <v>0</v>
      </c>
      <c r="AU1564" s="174">
        <f t="shared" si="1807"/>
        <v>0</v>
      </c>
      <c r="AV1564" s="175">
        <f t="shared" si="1785"/>
        <v>1</v>
      </c>
      <c r="AW1564" s="176" t="e">
        <f>#REF!/1000</f>
        <v>#REF!</v>
      </c>
      <c r="AX1564" s="176" t="e">
        <f>#REF!/1000</f>
        <v>#REF!</v>
      </c>
      <c r="AY1564" s="176" t="e">
        <f>#REF!/1000</f>
        <v>#REF!</v>
      </c>
      <c r="AZ1564" s="176" t="e">
        <f>#REF!/1000</f>
        <v>#REF!</v>
      </c>
      <c r="BA1564" s="176" t="e">
        <f>#REF!/1000</f>
        <v>#REF!</v>
      </c>
      <c r="BB1564" s="176" t="e">
        <f>#REF!/1000</f>
        <v>#REF!</v>
      </c>
      <c r="BC1564" s="176" t="e">
        <f>#REF!/1000</f>
        <v>#REF!</v>
      </c>
      <c r="BD1564" s="176" t="e">
        <f>#REF!/1000</f>
        <v>#REF!</v>
      </c>
      <c r="BE1564" s="177" t="e">
        <f>#REF!/1000</f>
        <v>#REF!</v>
      </c>
      <c r="BF1564" s="177" t="e">
        <f>#REF!/1000</f>
        <v>#REF!</v>
      </c>
      <c r="BG1564" s="178" t="e">
        <f t="shared" si="1786"/>
        <v>#REF!</v>
      </c>
    </row>
    <row r="1565" ht="16" customHeight="1" spans="1:59">
      <c r="A1565" s="22">
        <v>1559</v>
      </c>
      <c r="B1565" s="39" t="s">
        <v>7613</v>
      </c>
      <c r="C1565" s="68" t="s">
        <v>7614</v>
      </c>
      <c r="D1565" s="22">
        <v>188</v>
      </c>
      <c r="E1565" s="22">
        <v>2</v>
      </c>
      <c r="F1565" s="144">
        <v>82217</v>
      </c>
      <c r="G1565" s="144" t="s">
        <v>3704</v>
      </c>
      <c r="H1565" s="144" t="s">
        <v>3704</v>
      </c>
      <c r="I1565" s="144" t="s">
        <v>5321</v>
      </c>
      <c r="J1565" s="144" t="s">
        <v>5314</v>
      </c>
      <c r="K1565" s="144">
        <f t="shared" si="1776"/>
        <v>7.5</v>
      </c>
      <c r="L1565" s="157">
        <v>15</v>
      </c>
      <c r="M1565" s="171"/>
      <c r="N1565" s="171"/>
      <c r="O1565" s="171">
        <v>0.25</v>
      </c>
      <c r="P1565" s="171">
        <v>0.03</v>
      </c>
      <c r="Q1565" s="171">
        <v>0.07</v>
      </c>
      <c r="R1565" s="171"/>
      <c r="S1565" s="171">
        <v>0.5</v>
      </c>
      <c r="T1565" s="171">
        <v>0.15</v>
      </c>
      <c r="U1565" s="171"/>
      <c r="V1565" s="171"/>
      <c r="W1565" s="22">
        <v>2</v>
      </c>
      <c r="X1565" s="29">
        <v>9.945</v>
      </c>
      <c r="Y1565" s="29">
        <v>19.89</v>
      </c>
      <c r="Z1565" s="36">
        <v>5.84</v>
      </c>
      <c r="AA1565" s="36">
        <f t="shared" si="1777"/>
        <v>2</v>
      </c>
      <c r="AB1565" s="29"/>
      <c r="AC1565" s="29" t="e">
        <f t="shared" si="1778"/>
        <v>#REF!</v>
      </c>
      <c r="AD1565" s="29" t="e">
        <f t="shared" si="1779"/>
        <v>#REF!</v>
      </c>
      <c r="AE1565" s="172" t="e">
        <f t="shared" si="1780"/>
        <v>#REF!</v>
      </c>
      <c r="AF1565" s="28"/>
      <c r="AG1565" s="24">
        <v>15</v>
      </c>
      <c r="AH1565" s="173">
        <f t="shared" si="1781"/>
        <v>1</v>
      </c>
      <c r="AI1565" s="173"/>
      <c r="AJ1565" s="173">
        <f t="shared" si="1782"/>
        <v>14</v>
      </c>
      <c r="AK1565" s="134">
        <f t="shared" si="1783"/>
        <v>7.5</v>
      </c>
      <c r="AL1565" s="174">
        <f t="shared" ref="AL1565:AU1565" si="1808">M1565</f>
        <v>0</v>
      </c>
      <c r="AM1565" s="174">
        <f t="shared" si="1808"/>
        <v>0</v>
      </c>
      <c r="AN1565" s="174">
        <f t="shared" si="1808"/>
        <v>0.25</v>
      </c>
      <c r="AO1565" s="174">
        <f t="shared" si="1808"/>
        <v>0.03</v>
      </c>
      <c r="AP1565" s="174">
        <f t="shared" si="1808"/>
        <v>0.07</v>
      </c>
      <c r="AQ1565" s="174">
        <f t="shared" si="1808"/>
        <v>0</v>
      </c>
      <c r="AR1565" s="174">
        <f t="shared" si="1808"/>
        <v>0.5</v>
      </c>
      <c r="AS1565" s="174">
        <f t="shared" si="1808"/>
        <v>0.15</v>
      </c>
      <c r="AT1565" s="174">
        <f t="shared" si="1808"/>
        <v>0</v>
      </c>
      <c r="AU1565" s="174">
        <f t="shared" si="1808"/>
        <v>0</v>
      </c>
      <c r="AV1565" s="175">
        <f t="shared" si="1785"/>
        <v>1</v>
      </c>
      <c r="AW1565" s="176" t="e">
        <f>#REF!/1000</f>
        <v>#REF!</v>
      </c>
      <c r="AX1565" s="176" t="e">
        <f>#REF!/1000</f>
        <v>#REF!</v>
      </c>
      <c r="AY1565" s="176" t="e">
        <f>#REF!/1000</f>
        <v>#REF!</v>
      </c>
      <c r="AZ1565" s="176" t="e">
        <f>#REF!/1000</f>
        <v>#REF!</v>
      </c>
      <c r="BA1565" s="176" t="e">
        <f>#REF!/1000</f>
        <v>#REF!</v>
      </c>
      <c r="BB1565" s="176" t="e">
        <f>#REF!/1000</f>
        <v>#REF!</v>
      </c>
      <c r="BC1565" s="176" t="e">
        <f>#REF!/1000</f>
        <v>#REF!</v>
      </c>
      <c r="BD1565" s="176" t="e">
        <f>#REF!/1000</f>
        <v>#REF!</v>
      </c>
      <c r="BE1565" s="177" t="e">
        <f>#REF!/1000</f>
        <v>#REF!</v>
      </c>
      <c r="BF1565" s="177" t="e">
        <f>#REF!/1000</f>
        <v>#REF!</v>
      </c>
      <c r="BG1565" s="178" t="e">
        <f t="shared" si="1786"/>
        <v>#REF!</v>
      </c>
    </row>
    <row r="1566" ht="16" customHeight="1" spans="1:59">
      <c r="A1566" s="22">
        <v>1560</v>
      </c>
      <c r="B1566" s="39" t="s">
        <v>7615</v>
      </c>
      <c r="C1566" s="68" t="s">
        <v>7616</v>
      </c>
      <c r="D1566" s="22">
        <v>188</v>
      </c>
      <c r="E1566" s="22">
        <v>2</v>
      </c>
      <c r="F1566" s="144">
        <v>82172</v>
      </c>
      <c r="G1566" s="144" t="s">
        <v>3704</v>
      </c>
      <c r="H1566" s="144" t="s">
        <v>3704</v>
      </c>
      <c r="I1566" s="144" t="s">
        <v>5321</v>
      </c>
      <c r="J1566" s="144" t="s">
        <v>5314</v>
      </c>
      <c r="K1566" s="144">
        <f t="shared" si="1776"/>
        <v>7.5</v>
      </c>
      <c r="L1566" s="157">
        <v>15</v>
      </c>
      <c r="M1566" s="171"/>
      <c r="N1566" s="171"/>
      <c r="O1566" s="171">
        <v>0.25</v>
      </c>
      <c r="P1566" s="171">
        <v>0.03</v>
      </c>
      <c r="Q1566" s="171">
        <v>0.07</v>
      </c>
      <c r="R1566" s="171"/>
      <c r="S1566" s="171">
        <v>0.5</v>
      </c>
      <c r="T1566" s="171">
        <v>0.15</v>
      </c>
      <c r="U1566" s="171"/>
      <c r="V1566" s="171"/>
      <c r="W1566" s="22">
        <v>2</v>
      </c>
      <c r="X1566" s="29">
        <v>9.945</v>
      </c>
      <c r="Y1566" s="29">
        <v>19.89</v>
      </c>
      <c r="Z1566" s="36">
        <v>5.84</v>
      </c>
      <c r="AA1566" s="36">
        <f t="shared" si="1777"/>
        <v>2</v>
      </c>
      <c r="AB1566" s="29"/>
      <c r="AC1566" s="29" t="e">
        <f t="shared" si="1778"/>
        <v>#REF!</v>
      </c>
      <c r="AD1566" s="29" t="e">
        <f t="shared" si="1779"/>
        <v>#REF!</v>
      </c>
      <c r="AE1566" s="172" t="e">
        <f t="shared" si="1780"/>
        <v>#REF!</v>
      </c>
      <c r="AF1566" s="28"/>
      <c r="AG1566" s="24">
        <v>15</v>
      </c>
      <c r="AH1566" s="173">
        <f t="shared" si="1781"/>
        <v>1</v>
      </c>
      <c r="AI1566" s="173"/>
      <c r="AJ1566" s="173">
        <f t="shared" si="1782"/>
        <v>14</v>
      </c>
      <c r="AK1566" s="134">
        <f t="shared" si="1783"/>
        <v>7.5</v>
      </c>
      <c r="AL1566" s="174">
        <f t="shared" ref="AL1566:AU1566" si="1809">M1566</f>
        <v>0</v>
      </c>
      <c r="AM1566" s="174">
        <f t="shared" si="1809"/>
        <v>0</v>
      </c>
      <c r="AN1566" s="174">
        <f t="shared" si="1809"/>
        <v>0.25</v>
      </c>
      <c r="AO1566" s="174">
        <f t="shared" si="1809"/>
        <v>0.03</v>
      </c>
      <c r="AP1566" s="174">
        <f t="shared" si="1809"/>
        <v>0.07</v>
      </c>
      <c r="AQ1566" s="174">
        <f t="shared" si="1809"/>
        <v>0</v>
      </c>
      <c r="AR1566" s="174">
        <f t="shared" si="1809"/>
        <v>0.5</v>
      </c>
      <c r="AS1566" s="174">
        <f t="shared" si="1809"/>
        <v>0.15</v>
      </c>
      <c r="AT1566" s="174">
        <f t="shared" si="1809"/>
        <v>0</v>
      </c>
      <c r="AU1566" s="174">
        <f t="shared" si="1809"/>
        <v>0</v>
      </c>
      <c r="AV1566" s="175">
        <f t="shared" si="1785"/>
        <v>1</v>
      </c>
      <c r="AW1566" s="176" t="e">
        <f>#REF!/1000</f>
        <v>#REF!</v>
      </c>
      <c r="AX1566" s="176" t="e">
        <f>#REF!/1000</f>
        <v>#REF!</v>
      </c>
      <c r="AY1566" s="176" t="e">
        <f>#REF!/1000</f>
        <v>#REF!</v>
      </c>
      <c r="AZ1566" s="176" t="e">
        <f>#REF!/1000</f>
        <v>#REF!</v>
      </c>
      <c r="BA1566" s="176" t="e">
        <f>#REF!/1000</f>
        <v>#REF!</v>
      </c>
      <c r="BB1566" s="176" t="e">
        <f>#REF!/1000</f>
        <v>#REF!</v>
      </c>
      <c r="BC1566" s="176" t="e">
        <f>#REF!/1000</f>
        <v>#REF!</v>
      </c>
      <c r="BD1566" s="176" t="e">
        <f>#REF!/1000</f>
        <v>#REF!</v>
      </c>
      <c r="BE1566" s="177" t="e">
        <f>#REF!/1000</f>
        <v>#REF!</v>
      </c>
      <c r="BF1566" s="177" t="e">
        <f>#REF!/1000</f>
        <v>#REF!</v>
      </c>
      <c r="BG1566" s="178" t="e">
        <f t="shared" si="1786"/>
        <v>#REF!</v>
      </c>
    </row>
    <row r="1567" ht="16" customHeight="1" spans="1:59">
      <c r="A1567" s="22">
        <v>1561</v>
      </c>
      <c r="B1567" s="39" t="s">
        <v>7617</v>
      </c>
      <c r="C1567" s="68" t="s">
        <v>7618</v>
      </c>
      <c r="D1567" s="22">
        <v>188</v>
      </c>
      <c r="E1567" s="22">
        <v>2</v>
      </c>
      <c r="F1567" s="144">
        <v>82177</v>
      </c>
      <c r="G1567" s="144" t="s">
        <v>3704</v>
      </c>
      <c r="H1567" s="144" t="s">
        <v>3704</v>
      </c>
      <c r="I1567" s="144" t="s">
        <v>5321</v>
      </c>
      <c r="J1567" s="144" t="s">
        <v>5314</v>
      </c>
      <c r="K1567" s="144">
        <f t="shared" si="1776"/>
        <v>7.5</v>
      </c>
      <c r="L1567" s="157">
        <v>15</v>
      </c>
      <c r="M1567" s="171"/>
      <c r="N1567" s="171"/>
      <c r="O1567" s="171">
        <v>0.25</v>
      </c>
      <c r="P1567" s="171">
        <v>0.03</v>
      </c>
      <c r="Q1567" s="171">
        <v>0.07</v>
      </c>
      <c r="R1567" s="171"/>
      <c r="S1567" s="171">
        <v>0.5</v>
      </c>
      <c r="T1567" s="171">
        <v>0.15</v>
      </c>
      <c r="U1567" s="171"/>
      <c r="V1567" s="171"/>
      <c r="W1567" s="22">
        <v>2</v>
      </c>
      <c r="X1567" s="29">
        <v>9.945</v>
      </c>
      <c r="Y1567" s="29">
        <v>19.89</v>
      </c>
      <c r="Z1567" s="36">
        <v>5.84</v>
      </c>
      <c r="AA1567" s="36">
        <f t="shared" si="1777"/>
        <v>2</v>
      </c>
      <c r="AB1567" s="29"/>
      <c r="AC1567" s="29" t="e">
        <f t="shared" si="1778"/>
        <v>#REF!</v>
      </c>
      <c r="AD1567" s="29" t="e">
        <f t="shared" si="1779"/>
        <v>#REF!</v>
      </c>
      <c r="AE1567" s="172" t="e">
        <f t="shared" si="1780"/>
        <v>#REF!</v>
      </c>
      <c r="AF1567" s="28"/>
      <c r="AG1567" s="24">
        <v>15</v>
      </c>
      <c r="AH1567" s="173">
        <f t="shared" si="1781"/>
        <v>1</v>
      </c>
      <c r="AI1567" s="173"/>
      <c r="AJ1567" s="173">
        <f t="shared" si="1782"/>
        <v>14</v>
      </c>
      <c r="AK1567" s="134">
        <f t="shared" si="1783"/>
        <v>7.5</v>
      </c>
      <c r="AL1567" s="174">
        <f t="shared" ref="AL1567:AU1567" si="1810">M1567</f>
        <v>0</v>
      </c>
      <c r="AM1567" s="174">
        <f t="shared" si="1810"/>
        <v>0</v>
      </c>
      <c r="AN1567" s="174">
        <f t="shared" si="1810"/>
        <v>0.25</v>
      </c>
      <c r="AO1567" s="174">
        <f t="shared" si="1810"/>
        <v>0.03</v>
      </c>
      <c r="AP1567" s="174">
        <f t="shared" si="1810"/>
        <v>0.07</v>
      </c>
      <c r="AQ1567" s="174">
        <f t="shared" si="1810"/>
        <v>0</v>
      </c>
      <c r="AR1567" s="174">
        <f t="shared" si="1810"/>
        <v>0.5</v>
      </c>
      <c r="AS1567" s="174">
        <f t="shared" si="1810"/>
        <v>0.15</v>
      </c>
      <c r="AT1567" s="174">
        <f t="shared" si="1810"/>
        <v>0</v>
      </c>
      <c r="AU1567" s="174">
        <f t="shared" si="1810"/>
        <v>0</v>
      </c>
      <c r="AV1567" s="175">
        <f t="shared" si="1785"/>
        <v>1</v>
      </c>
      <c r="AW1567" s="176" t="e">
        <f>#REF!/1000</f>
        <v>#REF!</v>
      </c>
      <c r="AX1567" s="176" t="e">
        <f>#REF!/1000</f>
        <v>#REF!</v>
      </c>
      <c r="AY1567" s="176" t="e">
        <f>#REF!/1000</f>
        <v>#REF!</v>
      </c>
      <c r="AZ1567" s="176" t="e">
        <f>#REF!/1000</f>
        <v>#REF!</v>
      </c>
      <c r="BA1567" s="176" t="e">
        <f>#REF!/1000</f>
        <v>#REF!</v>
      </c>
      <c r="BB1567" s="176" t="e">
        <f>#REF!/1000</f>
        <v>#REF!</v>
      </c>
      <c r="BC1567" s="176" t="e">
        <f>#REF!/1000</f>
        <v>#REF!</v>
      </c>
      <c r="BD1567" s="176" t="e">
        <f>#REF!/1000</f>
        <v>#REF!</v>
      </c>
      <c r="BE1567" s="177" t="e">
        <f>#REF!/1000</f>
        <v>#REF!</v>
      </c>
      <c r="BF1567" s="177" t="e">
        <f>#REF!/1000</f>
        <v>#REF!</v>
      </c>
      <c r="BG1567" s="178" t="e">
        <f t="shared" si="1786"/>
        <v>#REF!</v>
      </c>
    </row>
    <row r="1568" ht="16" customHeight="1" spans="1:59">
      <c r="A1568" s="22">
        <v>1562</v>
      </c>
      <c r="B1568" s="39" t="s">
        <v>7619</v>
      </c>
      <c r="C1568" s="68" t="s">
        <v>7620</v>
      </c>
      <c r="D1568" s="22">
        <v>188</v>
      </c>
      <c r="E1568" s="22">
        <v>3</v>
      </c>
      <c r="F1568" s="144">
        <v>82153</v>
      </c>
      <c r="G1568" s="144" t="s">
        <v>3704</v>
      </c>
      <c r="H1568" s="144" t="s">
        <v>3704</v>
      </c>
      <c r="I1568" s="144" t="s">
        <v>5321</v>
      </c>
      <c r="J1568" s="144" t="s">
        <v>5314</v>
      </c>
      <c r="K1568" s="144">
        <f t="shared" si="1776"/>
        <v>8</v>
      </c>
      <c r="L1568" s="157">
        <v>24</v>
      </c>
      <c r="M1568" s="171"/>
      <c r="N1568" s="171"/>
      <c r="O1568" s="171">
        <v>0.25</v>
      </c>
      <c r="P1568" s="171">
        <v>0.03</v>
      </c>
      <c r="Q1568" s="171">
        <v>0.07</v>
      </c>
      <c r="R1568" s="171"/>
      <c r="S1568" s="171">
        <v>0.5</v>
      </c>
      <c r="T1568" s="171">
        <v>0.15</v>
      </c>
      <c r="U1568" s="171"/>
      <c r="V1568" s="171"/>
      <c r="W1568" s="22">
        <v>3</v>
      </c>
      <c r="X1568" s="29">
        <v>9.94333333333333</v>
      </c>
      <c r="Y1568" s="29">
        <v>29.83</v>
      </c>
      <c r="Z1568" s="36">
        <v>8.76</v>
      </c>
      <c r="AA1568" s="36">
        <f t="shared" si="1777"/>
        <v>3</v>
      </c>
      <c r="AB1568" s="29"/>
      <c r="AC1568" s="29" t="e">
        <f t="shared" si="1778"/>
        <v>#REF!</v>
      </c>
      <c r="AD1568" s="29" t="e">
        <f t="shared" si="1779"/>
        <v>#REF!</v>
      </c>
      <c r="AE1568" s="172" t="e">
        <f t="shared" si="1780"/>
        <v>#REF!</v>
      </c>
      <c r="AF1568" s="28"/>
      <c r="AG1568" s="24">
        <v>15</v>
      </c>
      <c r="AH1568" s="173">
        <f t="shared" si="1781"/>
        <v>1</v>
      </c>
      <c r="AI1568" s="173"/>
      <c r="AJ1568" s="173">
        <f t="shared" si="1782"/>
        <v>14</v>
      </c>
      <c r="AK1568" s="134">
        <f t="shared" si="1783"/>
        <v>8</v>
      </c>
      <c r="AL1568" s="174">
        <f t="shared" ref="AL1568:AU1568" si="1811">M1568</f>
        <v>0</v>
      </c>
      <c r="AM1568" s="174">
        <f t="shared" si="1811"/>
        <v>0</v>
      </c>
      <c r="AN1568" s="174">
        <f t="shared" si="1811"/>
        <v>0.25</v>
      </c>
      <c r="AO1568" s="174">
        <f t="shared" si="1811"/>
        <v>0.03</v>
      </c>
      <c r="AP1568" s="174">
        <f t="shared" si="1811"/>
        <v>0.07</v>
      </c>
      <c r="AQ1568" s="174">
        <f t="shared" si="1811"/>
        <v>0</v>
      </c>
      <c r="AR1568" s="174">
        <f t="shared" si="1811"/>
        <v>0.5</v>
      </c>
      <c r="AS1568" s="174">
        <f t="shared" si="1811"/>
        <v>0.15</v>
      </c>
      <c r="AT1568" s="174">
        <f t="shared" si="1811"/>
        <v>0</v>
      </c>
      <c r="AU1568" s="174">
        <f t="shared" si="1811"/>
        <v>0</v>
      </c>
      <c r="AV1568" s="175">
        <f t="shared" si="1785"/>
        <v>1</v>
      </c>
      <c r="AW1568" s="176" t="e">
        <f>#REF!/1000</f>
        <v>#REF!</v>
      </c>
      <c r="AX1568" s="176" t="e">
        <f>#REF!/1000</f>
        <v>#REF!</v>
      </c>
      <c r="AY1568" s="176" t="e">
        <f>#REF!/1000</f>
        <v>#REF!</v>
      </c>
      <c r="AZ1568" s="176" t="e">
        <f>#REF!/1000</f>
        <v>#REF!</v>
      </c>
      <c r="BA1568" s="176" t="e">
        <f>#REF!/1000</f>
        <v>#REF!</v>
      </c>
      <c r="BB1568" s="176" t="e">
        <f>#REF!/1000</f>
        <v>#REF!</v>
      </c>
      <c r="BC1568" s="176" t="e">
        <f>#REF!/1000</f>
        <v>#REF!</v>
      </c>
      <c r="BD1568" s="176" t="e">
        <f>#REF!/1000</f>
        <v>#REF!</v>
      </c>
      <c r="BE1568" s="177" t="e">
        <f>#REF!/1000</f>
        <v>#REF!</v>
      </c>
      <c r="BF1568" s="177" t="e">
        <f>#REF!/1000</f>
        <v>#REF!</v>
      </c>
      <c r="BG1568" s="178" t="e">
        <f t="shared" si="1786"/>
        <v>#REF!</v>
      </c>
    </row>
    <row r="1569" ht="16" customHeight="1" spans="1:59">
      <c r="A1569" s="22">
        <v>1563</v>
      </c>
      <c r="B1569" s="39" t="s">
        <v>7621</v>
      </c>
      <c r="C1569" s="68" t="s">
        <v>7622</v>
      </c>
      <c r="D1569" s="22">
        <v>188</v>
      </c>
      <c r="E1569" s="22">
        <v>1</v>
      </c>
      <c r="F1569" s="144">
        <v>82154</v>
      </c>
      <c r="G1569" s="144" t="s">
        <v>3704</v>
      </c>
      <c r="H1569" s="144" t="s">
        <v>3704</v>
      </c>
      <c r="I1569" s="144" t="s">
        <v>5321</v>
      </c>
      <c r="J1569" s="144" t="s">
        <v>5314</v>
      </c>
      <c r="K1569" s="144">
        <f t="shared" si="1776"/>
        <v>8</v>
      </c>
      <c r="L1569" s="157">
        <v>8</v>
      </c>
      <c r="M1569" s="171"/>
      <c r="N1569" s="171"/>
      <c r="O1569" s="171">
        <v>0.25</v>
      </c>
      <c r="P1569" s="171">
        <v>0.03</v>
      </c>
      <c r="Q1569" s="171">
        <v>0.07</v>
      </c>
      <c r="R1569" s="171"/>
      <c r="S1569" s="171">
        <v>0.5</v>
      </c>
      <c r="T1569" s="171">
        <v>0.15</v>
      </c>
      <c r="U1569" s="171"/>
      <c r="V1569" s="171"/>
      <c r="W1569" s="22">
        <v>1</v>
      </c>
      <c r="X1569" s="29">
        <v>9.94</v>
      </c>
      <c r="Y1569" s="29">
        <v>9.94</v>
      </c>
      <c r="Z1569" s="36">
        <v>2.92</v>
      </c>
      <c r="AA1569" s="36">
        <f t="shared" si="1777"/>
        <v>1</v>
      </c>
      <c r="AB1569" s="29"/>
      <c r="AC1569" s="29" t="e">
        <f t="shared" si="1778"/>
        <v>#REF!</v>
      </c>
      <c r="AD1569" s="29" t="e">
        <f t="shared" si="1779"/>
        <v>#REF!</v>
      </c>
      <c r="AE1569" s="172" t="e">
        <f t="shared" si="1780"/>
        <v>#REF!</v>
      </c>
      <c r="AF1569" s="28"/>
      <c r="AG1569" s="24">
        <v>15</v>
      </c>
      <c r="AH1569" s="173">
        <f t="shared" si="1781"/>
        <v>1</v>
      </c>
      <c r="AI1569" s="173"/>
      <c r="AJ1569" s="173">
        <f t="shared" si="1782"/>
        <v>14</v>
      </c>
      <c r="AK1569" s="134">
        <f t="shared" si="1783"/>
        <v>8</v>
      </c>
      <c r="AL1569" s="174">
        <f t="shared" ref="AL1569:AU1569" si="1812">M1569</f>
        <v>0</v>
      </c>
      <c r="AM1569" s="174">
        <f t="shared" si="1812"/>
        <v>0</v>
      </c>
      <c r="AN1569" s="174">
        <f t="shared" si="1812"/>
        <v>0.25</v>
      </c>
      <c r="AO1569" s="174">
        <f t="shared" si="1812"/>
        <v>0.03</v>
      </c>
      <c r="AP1569" s="174">
        <f t="shared" si="1812"/>
        <v>0.07</v>
      </c>
      <c r="AQ1569" s="174">
        <f t="shared" si="1812"/>
        <v>0</v>
      </c>
      <c r="AR1569" s="174">
        <f t="shared" si="1812"/>
        <v>0.5</v>
      </c>
      <c r="AS1569" s="174">
        <f t="shared" si="1812"/>
        <v>0.15</v>
      </c>
      <c r="AT1569" s="174">
        <f t="shared" si="1812"/>
        <v>0</v>
      </c>
      <c r="AU1569" s="174">
        <f t="shared" si="1812"/>
        <v>0</v>
      </c>
      <c r="AV1569" s="175">
        <f t="shared" si="1785"/>
        <v>1</v>
      </c>
      <c r="AW1569" s="176" t="e">
        <f>#REF!/1000</f>
        <v>#REF!</v>
      </c>
      <c r="AX1569" s="176" t="e">
        <f>#REF!/1000</f>
        <v>#REF!</v>
      </c>
      <c r="AY1569" s="176" t="e">
        <f>#REF!/1000</f>
        <v>#REF!</v>
      </c>
      <c r="AZ1569" s="176" t="e">
        <f>#REF!/1000</f>
        <v>#REF!</v>
      </c>
      <c r="BA1569" s="176" t="e">
        <f>#REF!/1000</f>
        <v>#REF!</v>
      </c>
      <c r="BB1569" s="176" t="e">
        <f>#REF!/1000</f>
        <v>#REF!</v>
      </c>
      <c r="BC1569" s="176" t="e">
        <f>#REF!/1000</f>
        <v>#REF!</v>
      </c>
      <c r="BD1569" s="176" t="e">
        <f>#REF!/1000</f>
        <v>#REF!</v>
      </c>
      <c r="BE1569" s="177" t="e">
        <f>#REF!/1000</f>
        <v>#REF!</v>
      </c>
      <c r="BF1569" s="177" t="e">
        <f>#REF!/1000</f>
        <v>#REF!</v>
      </c>
      <c r="BG1569" s="178" t="e">
        <f t="shared" si="1786"/>
        <v>#REF!</v>
      </c>
    </row>
    <row r="1570" ht="16" customHeight="1" spans="1:59">
      <c r="A1570" s="22">
        <v>1564</v>
      </c>
      <c r="B1570" s="39" t="s">
        <v>7623</v>
      </c>
      <c r="C1570" s="68" t="s">
        <v>7624</v>
      </c>
      <c r="D1570" s="22">
        <v>188</v>
      </c>
      <c r="E1570" s="22">
        <v>1</v>
      </c>
      <c r="F1570" s="144">
        <v>82212</v>
      </c>
      <c r="G1570" s="144" t="s">
        <v>3704</v>
      </c>
      <c r="H1570" s="144" t="s">
        <v>3704</v>
      </c>
      <c r="I1570" s="144" t="s">
        <v>5321</v>
      </c>
      <c r="J1570" s="144" t="s">
        <v>5314</v>
      </c>
      <c r="K1570" s="144">
        <f t="shared" si="1776"/>
        <v>3.4</v>
      </c>
      <c r="L1570" s="157">
        <v>3.4</v>
      </c>
      <c r="M1570" s="171"/>
      <c r="N1570" s="171"/>
      <c r="O1570" s="171">
        <v>0.25</v>
      </c>
      <c r="P1570" s="171">
        <v>0.0294117647058824</v>
      </c>
      <c r="Q1570" s="171">
        <v>0.0705882352941176</v>
      </c>
      <c r="R1570" s="171"/>
      <c r="S1570" s="171">
        <v>0.5</v>
      </c>
      <c r="T1570" s="171">
        <v>0.15</v>
      </c>
      <c r="U1570" s="171"/>
      <c r="V1570" s="171"/>
      <c r="W1570" s="22">
        <v>1</v>
      </c>
      <c r="X1570" s="29">
        <v>9.94</v>
      </c>
      <c r="Y1570" s="29">
        <v>9.94</v>
      </c>
      <c r="Z1570" s="36">
        <v>2.92</v>
      </c>
      <c r="AA1570" s="36">
        <f t="shared" si="1777"/>
        <v>1</v>
      </c>
      <c r="AB1570" s="29"/>
      <c r="AC1570" s="29" t="e">
        <f t="shared" si="1778"/>
        <v>#REF!</v>
      </c>
      <c r="AD1570" s="29" t="e">
        <f t="shared" si="1779"/>
        <v>#REF!</v>
      </c>
      <c r="AE1570" s="172" t="e">
        <f t="shared" si="1780"/>
        <v>#REF!</v>
      </c>
      <c r="AF1570" s="28"/>
      <c r="AG1570" s="24">
        <v>3.4</v>
      </c>
      <c r="AH1570" s="173">
        <f t="shared" si="1781"/>
        <v>1</v>
      </c>
      <c r="AI1570" s="173">
        <v>3.395</v>
      </c>
      <c r="AJ1570" s="173">
        <f t="shared" si="1782"/>
        <v>2.4</v>
      </c>
      <c r="AK1570" s="134">
        <f t="shared" si="1783"/>
        <v>3.4</v>
      </c>
      <c r="AL1570" s="174">
        <f t="shared" ref="AL1570:AU1570" si="1813">M1570</f>
        <v>0</v>
      </c>
      <c r="AM1570" s="174">
        <f t="shared" si="1813"/>
        <v>0</v>
      </c>
      <c r="AN1570" s="174">
        <f t="shared" si="1813"/>
        <v>0.25</v>
      </c>
      <c r="AO1570" s="174">
        <f t="shared" si="1813"/>
        <v>0.0294117647058824</v>
      </c>
      <c r="AP1570" s="174">
        <f t="shared" si="1813"/>
        <v>0.0705882352941176</v>
      </c>
      <c r="AQ1570" s="174">
        <f t="shared" si="1813"/>
        <v>0</v>
      </c>
      <c r="AR1570" s="174">
        <f t="shared" si="1813"/>
        <v>0.5</v>
      </c>
      <c r="AS1570" s="174">
        <f t="shared" si="1813"/>
        <v>0.15</v>
      </c>
      <c r="AT1570" s="174">
        <f t="shared" si="1813"/>
        <v>0</v>
      </c>
      <c r="AU1570" s="174">
        <f t="shared" si="1813"/>
        <v>0</v>
      </c>
      <c r="AV1570" s="175">
        <f t="shared" si="1785"/>
        <v>1</v>
      </c>
      <c r="AW1570" s="176" t="e">
        <f>#REF!/1000</f>
        <v>#REF!</v>
      </c>
      <c r="AX1570" s="176" t="e">
        <f>#REF!/1000</f>
        <v>#REF!</v>
      </c>
      <c r="AY1570" s="176" t="e">
        <f>#REF!/1000</f>
        <v>#REF!</v>
      </c>
      <c r="AZ1570" s="176" t="e">
        <f>#REF!/1000</f>
        <v>#REF!</v>
      </c>
      <c r="BA1570" s="176" t="e">
        <f>#REF!/1000</f>
        <v>#REF!</v>
      </c>
      <c r="BB1570" s="176" t="e">
        <f>#REF!/1000</f>
        <v>#REF!</v>
      </c>
      <c r="BC1570" s="176" t="e">
        <f>#REF!/1000</f>
        <v>#REF!</v>
      </c>
      <c r="BD1570" s="176" t="e">
        <f>#REF!/1000</f>
        <v>#REF!</v>
      </c>
      <c r="BE1570" s="177" t="e">
        <f>#REF!/1000</f>
        <v>#REF!</v>
      </c>
      <c r="BF1570" s="177" t="e">
        <f>#REF!/1000</f>
        <v>#REF!</v>
      </c>
      <c r="BG1570" s="178" t="e">
        <f t="shared" si="1786"/>
        <v>#REF!</v>
      </c>
    </row>
    <row r="1571" ht="16" customHeight="1" spans="1:59">
      <c r="A1571" s="22">
        <v>1565</v>
      </c>
      <c r="B1571" s="39" t="s">
        <v>7625</v>
      </c>
      <c r="C1571" s="68" t="s">
        <v>7626</v>
      </c>
      <c r="D1571" s="22">
        <v>188</v>
      </c>
      <c r="E1571" s="22">
        <v>1</v>
      </c>
      <c r="F1571" s="144">
        <v>82201</v>
      </c>
      <c r="G1571" s="144" t="s">
        <v>3704</v>
      </c>
      <c r="H1571" s="144" t="s">
        <v>3704</v>
      </c>
      <c r="I1571" s="144" t="s">
        <v>5321</v>
      </c>
      <c r="J1571" s="144" t="s">
        <v>5314</v>
      </c>
      <c r="K1571" s="144">
        <f t="shared" si="1776"/>
        <v>15</v>
      </c>
      <c r="L1571" s="157">
        <v>15</v>
      </c>
      <c r="M1571" s="171"/>
      <c r="N1571" s="171"/>
      <c r="O1571" s="171">
        <v>0.25</v>
      </c>
      <c r="P1571" s="171">
        <v>0.03</v>
      </c>
      <c r="Q1571" s="171">
        <v>0.07</v>
      </c>
      <c r="R1571" s="171"/>
      <c r="S1571" s="171">
        <v>0.5</v>
      </c>
      <c r="T1571" s="171">
        <v>0.15</v>
      </c>
      <c r="U1571" s="171"/>
      <c r="V1571" s="171"/>
      <c r="W1571" s="22">
        <v>1</v>
      </c>
      <c r="X1571" s="29">
        <v>9.94</v>
      </c>
      <c r="Y1571" s="29">
        <v>9.94</v>
      </c>
      <c r="Z1571" s="36">
        <v>2.92</v>
      </c>
      <c r="AA1571" s="36">
        <f t="shared" si="1777"/>
        <v>1</v>
      </c>
      <c r="AB1571" s="29"/>
      <c r="AC1571" s="29" t="e">
        <f t="shared" si="1778"/>
        <v>#REF!</v>
      </c>
      <c r="AD1571" s="29" t="e">
        <f t="shared" si="1779"/>
        <v>#REF!</v>
      </c>
      <c r="AE1571" s="172" t="e">
        <f t="shared" si="1780"/>
        <v>#REF!</v>
      </c>
      <c r="AF1571" s="28"/>
      <c r="AG1571" s="24">
        <v>15</v>
      </c>
      <c r="AH1571" s="173">
        <f t="shared" si="1781"/>
        <v>1</v>
      </c>
      <c r="AI1571" s="173"/>
      <c r="AJ1571" s="173">
        <f t="shared" si="1782"/>
        <v>14</v>
      </c>
      <c r="AK1571" s="134">
        <f t="shared" si="1783"/>
        <v>15</v>
      </c>
      <c r="AL1571" s="174">
        <f t="shared" ref="AL1571:AU1571" si="1814">M1571</f>
        <v>0</v>
      </c>
      <c r="AM1571" s="174">
        <f t="shared" si="1814"/>
        <v>0</v>
      </c>
      <c r="AN1571" s="174">
        <f t="shared" si="1814"/>
        <v>0.25</v>
      </c>
      <c r="AO1571" s="174">
        <f t="shared" si="1814"/>
        <v>0.03</v>
      </c>
      <c r="AP1571" s="174">
        <f t="shared" si="1814"/>
        <v>0.07</v>
      </c>
      <c r="AQ1571" s="174">
        <f t="shared" si="1814"/>
        <v>0</v>
      </c>
      <c r="AR1571" s="174">
        <f t="shared" si="1814"/>
        <v>0.5</v>
      </c>
      <c r="AS1571" s="174">
        <f t="shared" si="1814"/>
        <v>0.15</v>
      </c>
      <c r="AT1571" s="174">
        <f t="shared" si="1814"/>
        <v>0</v>
      </c>
      <c r="AU1571" s="174">
        <f t="shared" si="1814"/>
        <v>0</v>
      </c>
      <c r="AV1571" s="175">
        <f t="shared" si="1785"/>
        <v>1</v>
      </c>
      <c r="AW1571" s="176" t="e">
        <f>#REF!/1000</f>
        <v>#REF!</v>
      </c>
      <c r="AX1571" s="176" t="e">
        <f>#REF!/1000</f>
        <v>#REF!</v>
      </c>
      <c r="AY1571" s="176" t="e">
        <f>#REF!/1000</f>
        <v>#REF!</v>
      </c>
      <c r="AZ1571" s="176" t="e">
        <f>#REF!/1000</f>
        <v>#REF!</v>
      </c>
      <c r="BA1571" s="176" t="e">
        <f>#REF!/1000</f>
        <v>#REF!</v>
      </c>
      <c r="BB1571" s="176" t="e">
        <f>#REF!/1000</f>
        <v>#REF!</v>
      </c>
      <c r="BC1571" s="176" t="e">
        <f>#REF!/1000</f>
        <v>#REF!</v>
      </c>
      <c r="BD1571" s="176" t="e">
        <f>#REF!/1000</f>
        <v>#REF!</v>
      </c>
      <c r="BE1571" s="177" t="e">
        <f>#REF!/1000</f>
        <v>#REF!</v>
      </c>
      <c r="BF1571" s="177" t="e">
        <f>#REF!/1000</f>
        <v>#REF!</v>
      </c>
      <c r="BG1571" s="178" t="e">
        <f t="shared" si="1786"/>
        <v>#REF!</v>
      </c>
    </row>
    <row r="1572" ht="16" customHeight="1" spans="1:59">
      <c r="A1572" s="22">
        <v>1566</v>
      </c>
      <c r="B1572" s="39" t="s">
        <v>7627</v>
      </c>
      <c r="C1572" s="68" t="s">
        <v>7628</v>
      </c>
      <c r="D1572" s="22">
        <v>130</v>
      </c>
      <c r="E1572" s="22">
        <v>12</v>
      </c>
      <c r="F1572" s="144">
        <v>82243</v>
      </c>
      <c r="G1572" s="144" t="s">
        <v>3704</v>
      </c>
      <c r="H1572" s="144" t="s">
        <v>3704</v>
      </c>
      <c r="I1572" s="144" t="s">
        <v>5321</v>
      </c>
      <c r="J1572" s="144" t="s">
        <v>5314</v>
      </c>
      <c r="K1572" s="144">
        <f t="shared" si="1776"/>
        <v>0.5</v>
      </c>
      <c r="L1572" s="157">
        <v>6</v>
      </c>
      <c r="M1572" s="171"/>
      <c r="N1572" s="171">
        <v>0.1</v>
      </c>
      <c r="O1572" s="171">
        <v>0.1</v>
      </c>
      <c r="P1572" s="171"/>
      <c r="Q1572" s="171"/>
      <c r="R1572" s="171">
        <v>0.8</v>
      </c>
      <c r="S1572" s="171"/>
      <c r="T1572" s="171"/>
      <c r="U1572" s="171"/>
      <c r="V1572" s="171"/>
      <c r="W1572" s="22">
        <v>12</v>
      </c>
      <c r="X1572" s="29">
        <v>7.6575</v>
      </c>
      <c r="Y1572" s="29">
        <v>91.89</v>
      </c>
      <c r="Z1572" s="36">
        <v>26.88</v>
      </c>
      <c r="AA1572" s="36">
        <f t="shared" si="1777"/>
        <v>12</v>
      </c>
      <c r="AB1572" s="29"/>
      <c r="AC1572" s="29" t="e">
        <f t="shared" si="1778"/>
        <v>#REF!</v>
      </c>
      <c r="AD1572" s="29" t="e">
        <f t="shared" si="1779"/>
        <v>#REF!</v>
      </c>
      <c r="AE1572" s="172" t="e">
        <f t="shared" si="1780"/>
        <v>#REF!</v>
      </c>
      <c r="AF1572" s="28"/>
      <c r="AG1572" s="24">
        <v>0.1</v>
      </c>
      <c r="AH1572" s="173">
        <f t="shared" si="1781"/>
        <v>1</v>
      </c>
      <c r="AI1572" s="173"/>
      <c r="AJ1572" s="173">
        <f t="shared" si="1782"/>
        <v>-0.9</v>
      </c>
      <c r="AK1572" s="134">
        <f t="shared" si="1783"/>
        <v>0.5</v>
      </c>
      <c r="AL1572" s="174">
        <f t="shared" ref="AL1572:AU1572" si="1815">M1572</f>
        <v>0</v>
      </c>
      <c r="AM1572" s="174">
        <f t="shared" si="1815"/>
        <v>0.1</v>
      </c>
      <c r="AN1572" s="174">
        <f t="shared" si="1815"/>
        <v>0.1</v>
      </c>
      <c r="AO1572" s="174">
        <f t="shared" si="1815"/>
        <v>0</v>
      </c>
      <c r="AP1572" s="174">
        <f t="shared" si="1815"/>
        <v>0</v>
      </c>
      <c r="AQ1572" s="174">
        <f t="shared" si="1815"/>
        <v>0.8</v>
      </c>
      <c r="AR1572" s="174">
        <f t="shared" si="1815"/>
        <v>0</v>
      </c>
      <c r="AS1572" s="174">
        <f t="shared" si="1815"/>
        <v>0</v>
      </c>
      <c r="AT1572" s="174">
        <f t="shared" si="1815"/>
        <v>0</v>
      </c>
      <c r="AU1572" s="174">
        <f t="shared" si="1815"/>
        <v>0</v>
      </c>
      <c r="AV1572" s="175">
        <f t="shared" si="1785"/>
        <v>1</v>
      </c>
      <c r="AW1572" s="176" t="e">
        <f>#REF!/1000</f>
        <v>#REF!</v>
      </c>
      <c r="AX1572" s="176" t="e">
        <f>#REF!/1000</f>
        <v>#REF!</v>
      </c>
      <c r="AY1572" s="176" t="e">
        <f>#REF!/1000</f>
        <v>#REF!</v>
      </c>
      <c r="AZ1572" s="176" t="e">
        <f>#REF!/1000</f>
        <v>#REF!</v>
      </c>
      <c r="BA1572" s="176" t="e">
        <f>#REF!/1000</f>
        <v>#REF!</v>
      </c>
      <c r="BB1572" s="176" t="e">
        <f>#REF!/1000</f>
        <v>#REF!</v>
      </c>
      <c r="BC1572" s="176" t="e">
        <f>#REF!/1000</f>
        <v>#REF!</v>
      </c>
      <c r="BD1572" s="176" t="e">
        <f>#REF!/1000</f>
        <v>#REF!</v>
      </c>
      <c r="BE1572" s="177" t="e">
        <f>#REF!/1000</f>
        <v>#REF!</v>
      </c>
      <c r="BF1572" s="177" t="e">
        <f>#REF!/1000</f>
        <v>#REF!</v>
      </c>
      <c r="BG1572" s="178" t="e">
        <f t="shared" si="1786"/>
        <v>#REF!</v>
      </c>
    </row>
    <row r="1573" ht="16" customHeight="1" spans="1:59">
      <c r="A1573" s="22">
        <v>1567</v>
      </c>
      <c r="B1573" s="39" t="s">
        <v>7629</v>
      </c>
      <c r="C1573" s="68" t="s">
        <v>7630</v>
      </c>
      <c r="D1573" s="22">
        <v>130</v>
      </c>
      <c r="E1573" s="22">
        <v>2</v>
      </c>
      <c r="F1573" s="144">
        <v>82251</v>
      </c>
      <c r="G1573" s="144" t="s">
        <v>3704</v>
      </c>
      <c r="H1573" s="144" t="s">
        <v>3704</v>
      </c>
      <c r="I1573" s="144" t="s">
        <v>5321</v>
      </c>
      <c r="J1573" s="144" t="s">
        <v>5314</v>
      </c>
      <c r="K1573" s="144">
        <f t="shared" si="1776"/>
        <v>0.1</v>
      </c>
      <c r="L1573" s="157">
        <v>0.2</v>
      </c>
      <c r="M1573" s="171"/>
      <c r="N1573" s="171">
        <v>0.5</v>
      </c>
      <c r="O1573" s="171">
        <v>0.3</v>
      </c>
      <c r="P1573" s="171"/>
      <c r="Q1573" s="171"/>
      <c r="R1573" s="171">
        <v>0.2</v>
      </c>
      <c r="S1573" s="171"/>
      <c r="T1573" s="171"/>
      <c r="U1573" s="171"/>
      <c r="V1573" s="171"/>
      <c r="W1573" s="22">
        <v>2</v>
      </c>
      <c r="X1573" s="29">
        <v>6.015</v>
      </c>
      <c r="Y1573" s="29">
        <v>12.03</v>
      </c>
      <c r="Z1573" s="36">
        <v>3.5</v>
      </c>
      <c r="AA1573" s="36">
        <f t="shared" si="1777"/>
        <v>2</v>
      </c>
      <c r="AB1573" s="29"/>
      <c r="AC1573" s="29" t="e">
        <f t="shared" si="1778"/>
        <v>#REF!</v>
      </c>
      <c r="AD1573" s="29" t="e">
        <f t="shared" si="1779"/>
        <v>#REF!</v>
      </c>
      <c r="AE1573" s="172" t="e">
        <f t="shared" si="1780"/>
        <v>#REF!</v>
      </c>
      <c r="AF1573" s="28"/>
      <c r="AG1573" s="24">
        <v>0.5</v>
      </c>
      <c r="AH1573" s="173">
        <f t="shared" si="1781"/>
        <v>1</v>
      </c>
      <c r="AI1573" s="173"/>
      <c r="AJ1573" s="173">
        <f t="shared" si="1782"/>
        <v>-0.5</v>
      </c>
      <c r="AK1573" s="134">
        <f t="shared" si="1783"/>
        <v>0.1</v>
      </c>
      <c r="AL1573" s="174">
        <f t="shared" ref="AL1573:AU1573" si="1816">M1573</f>
        <v>0</v>
      </c>
      <c r="AM1573" s="174">
        <f t="shared" si="1816"/>
        <v>0.5</v>
      </c>
      <c r="AN1573" s="174">
        <f t="shared" si="1816"/>
        <v>0.3</v>
      </c>
      <c r="AO1573" s="174">
        <f t="shared" si="1816"/>
        <v>0</v>
      </c>
      <c r="AP1573" s="174">
        <f t="shared" si="1816"/>
        <v>0</v>
      </c>
      <c r="AQ1573" s="174">
        <f t="shared" si="1816"/>
        <v>0.2</v>
      </c>
      <c r="AR1573" s="174">
        <f t="shared" si="1816"/>
        <v>0</v>
      </c>
      <c r="AS1573" s="174">
        <f t="shared" si="1816"/>
        <v>0</v>
      </c>
      <c r="AT1573" s="174">
        <f t="shared" si="1816"/>
        <v>0</v>
      </c>
      <c r="AU1573" s="174">
        <f t="shared" si="1816"/>
        <v>0</v>
      </c>
      <c r="AV1573" s="175">
        <f t="shared" si="1785"/>
        <v>1</v>
      </c>
      <c r="AW1573" s="176" t="e">
        <f>#REF!/1000</f>
        <v>#REF!</v>
      </c>
      <c r="AX1573" s="176" t="e">
        <f>#REF!/1000</f>
        <v>#REF!</v>
      </c>
      <c r="AY1573" s="176" t="e">
        <f>#REF!/1000</f>
        <v>#REF!</v>
      </c>
      <c r="AZ1573" s="176" t="e">
        <f>#REF!/1000</f>
        <v>#REF!</v>
      </c>
      <c r="BA1573" s="176" t="e">
        <f>#REF!/1000</f>
        <v>#REF!</v>
      </c>
      <c r="BB1573" s="176" t="e">
        <f>#REF!/1000</f>
        <v>#REF!</v>
      </c>
      <c r="BC1573" s="176" t="e">
        <f>#REF!/1000</f>
        <v>#REF!</v>
      </c>
      <c r="BD1573" s="176" t="e">
        <f>#REF!/1000</f>
        <v>#REF!</v>
      </c>
      <c r="BE1573" s="177" t="e">
        <f>#REF!/1000</f>
        <v>#REF!</v>
      </c>
      <c r="BF1573" s="177" t="e">
        <f>#REF!/1000</f>
        <v>#REF!</v>
      </c>
      <c r="BG1573" s="178" t="e">
        <f t="shared" si="1786"/>
        <v>#REF!</v>
      </c>
    </row>
    <row r="1574" ht="16" customHeight="1" spans="1:59">
      <c r="A1574" s="22">
        <v>1568</v>
      </c>
      <c r="B1574" s="39" t="s">
        <v>7631</v>
      </c>
      <c r="C1574" s="68" t="s">
        <v>7632</v>
      </c>
      <c r="D1574" s="22">
        <v>130</v>
      </c>
      <c r="E1574" s="22">
        <v>4</v>
      </c>
      <c r="F1574" s="144">
        <v>82267</v>
      </c>
      <c r="G1574" s="144" t="s">
        <v>3704</v>
      </c>
      <c r="H1574" s="144" t="s">
        <v>3704</v>
      </c>
      <c r="I1574" s="144" t="s">
        <v>5321</v>
      </c>
      <c r="J1574" s="144" t="s">
        <v>5314</v>
      </c>
      <c r="K1574" s="144">
        <f t="shared" si="1776"/>
        <v>0.1</v>
      </c>
      <c r="L1574" s="157">
        <v>0.4</v>
      </c>
      <c r="M1574" s="171"/>
      <c r="N1574" s="171">
        <v>0.5</v>
      </c>
      <c r="O1574" s="171">
        <v>0.3</v>
      </c>
      <c r="P1574" s="171"/>
      <c r="Q1574" s="171"/>
      <c r="R1574" s="171">
        <v>0.2</v>
      </c>
      <c r="S1574" s="171"/>
      <c r="T1574" s="171"/>
      <c r="U1574" s="171"/>
      <c r="V1574" s="171"/>
      <c r="W1574" s="22">
        <v>4</v>
      </c>
      <c r="X1574" s="29">
        <v>5.9675</v>
      </c>
      <c r="Y1574" s="29">
        <v>23.87</v>
      </c>
      <c r="Z1574" s="36">
        <v>7</v>
      </c>
      <c r="AA1574" s="36">
        <f t="shared" si="1777"/>
        <v>4</v>
      </c>
      <c r="AB1574" s="29"/>
      <c r="AC1574" s="29" t="e">
        <f t="shared" si="1778"/>
        <v>#REF!</v>
      </c>
      <c r="AD1574" s="29" t="e">
        <f t="shared" si="1779"/>
        <v>#REF!</v>
      </c>
      <c r="AE1574" s="172" t="e">
        <f t="shared" si="1780"/>
        <v>#REF!</v>
      </c>
      <c r="AF1574" s="28"/>
      <c r="AG1574" s="24">
        <v>0.5</v>
      </c>
      <c r="AH1574" s="173">
        <f t="shared" si="1781"/>
        <v>1</v>
      </c>
      <c r="AI1574" s="173"/>
      <c r="AJ1574" s="173">
        <f t="shared" si="1782"/>
        <v>-0.5</v>
      </c>
      <c r="AK1574" s="134">
        <f t="shared" si="1783"/>
        <v>0.1</v>
      </c>
      <c r="AL1574" s="174">
        <f t="shared" ref="AL1574:AU1574" si="1817">M1574</f>
        <v>0</v>
      </c>
      <c r="AM1574" s="174">
        <f t="shared" si="1817"/>
        <v>0.5</v>
      </c>
      <c r="AN1574" s="174">
        <f t="shared" si="1817"/>
        <v>0.3</v>
      </c>
      <c r="AO1574" s="174">
        <f t="shared" si="1817"/>
        <v>0</v>
      </c>
      <c r="AP1574" s="174">
        <f t="shared" si="1817"/>
        <v>0</v>
      </c>
      <c r="AQ1574" s="174">
        <f t="shared" si="1817"/>
        <v>0.2</v>
      </c>
      <c r="AR1574" s="174">
        <f t="shared" si="1817"/>
        <v>0</v>
      </c>
      <c r="AS1574" s="174">
        <f t="shared" si="1817"/>
        <v>0</v>
      </c>
      <c r="AT1574" s="174">
        <f t="shared" si="1817"/>
        <v>0</v>
      </c>
      <c r="AU1574" s="174">
        <f t="shared" si="1817"/>
        <v>0</v>
      </c>
      <c r="AV1574" s="175">
        <f t="shared" si="1785"/>
        <v>1</v>
      </c>
      <c r="AW1574" s="176" t="e">
        <f>#REF!/1000</f>
        <v>#REF!</v>
      </c>
      <c r="AX1574" s="176" t="e">
        <f>#REF!/1000</f>
        <v>#REF!</v>
      </c>
      <c r="AY1574" s="176" t="e">
        <f>#REF!/1000</f>
        <v>#REF!</v>
      </c>
      <c r="AZ1574" s="176" t="e">
        <f>#REF!/1000</f>
        <v>#REF!</v>
      </c>
      <c r="BA1574" s="176" t="e">
        <f>#REF!/1000</f>
        <v>#REF!</v>
      </c>
      <c r="BB1574" s="176" t="e">
        <f>#REF!/1000</f>
        <v>#REF!</v>
      </c>
      <c r="BC1574" s="176" t="e">
        <f>#REF!/1000</f>
        <v>#REF!</v>
      </c>
      <c r="BD1574" s="176" t="e">
        <f>#REF!/1000</f>
        <v>#REF!</v>
      </c>
      <c r="BE1574" s="177" t="e">
        <f>#REF!/1000</f>
        <v>#REF!</v>
      </c>
      <c r="BF1574" s="177" t="e">
        <f>#REF!/1000</f>
        <v>#REF!</v>
      </c>
      <c r="BG1574" s="178" t="e">
        <f t="shared" si="1786"/>
        <v>#REF!</v>
      </c>
    </row>
    <row r="1575" ht="16" customHeight="1" spans="1:59">
      <c r="A1575" s="22">
        <v>1569</v>
      </c>
      <c r="B1575" s="39" t="s">
        <v>7633</v>
      </c>
      <c r="C1575" s="68" t="s">
        <v>7634</v>
      </c>
      <c r="D1575" s="22">
        <v>188</v>
      </c>
      <c r="E1575" s="22">
        <v>10</v>
      </c>
      <c r="F1575" s="144">
        <v>82207</v>
      </c>
      <c r="G1575" s="144" t="s">
        <v>3704</v>
      </c>
      <c r="H1575" s="144" t="s">
        <v>3704</v>
      </c>
      <c r="I1575" s="144" t="s">
        <v>5321</v>
      </c>
      <c r="J1575" s="144" t="s">
        <v>5314</v>
      </c>
      <c r="K1575" s="144">
        <f t="shared" si="1776"/>
        <v>2</v>
      </c>
      <c r="L1575" s="157">
        <v>20</v>
      </c>
      <c r="M1575" s="171"/>
      <c r="N1575" s="171"/>
      <c r="O1575" s="171">
        <v>0.25</v>
      </c>
      <c r="P1575" s="171">
        <v>0.03</v>
      </c>
      <c r="Q1575" s="171">
        <v>0.07</v>
      </c>
      <c r="R1575" s="171"/>
      <c r="S1575" s="171">
        <v>0.5</v>
      </c>
      <c r="T1575" s="171">
        <v>0.15</v>
      </c>
      <c r="U1575" s="171"/>
      <c r="V1575" s="171"/>
      <c r="W1575" s="22">
        <v>10</v>
      </c>
      <c r="X1575" s="29">
        <v>4.986</v>
      </c>
      <c r="Y1575" s="29">
        <v>49.86</v>
      </c>
      <c r="Z1575" s="36">
        <v>14.6</v>
      </c>
      <c r="AA1575" s="36">
        <f t="shared" si="1777"/>
        <v>10</v>
      </c>
      <c r="AB1575" s="29"/>
      <c r="AC1575" s="29" t="e">
        <f t="shared" si="1778"/>
        <v>#REF!</v>
      </c>
      <c r="AD1575" s="29" t="e">
        <f t="shared" si="1779"/>
        <v>#REF!</v>
      </c>
      <c r="AE1575" s="172" t="e">
        <f t="shared" si="1780"/>
        <v>#REF!</v>
      </c>
      <c r="AF1575" s="28"/>
      <c r="AG1575" s="24">
        <v>15</v>
      </c>
      <c r="AH1575" s="173">
        <f t="shared" si="1781"/>
        <v>1</v>
      </c>
      <c r="AI1575" s="173"/>
      <c r="AJ1575" s="173">
        <f t="shared" si="1782"/>
        <v>14</v>
      </c>
      <c r="AK1575" s="134">
        <f t="shared" si="1783"/>
        <v>2</v>
      </c>
      <c r="AL1575" s="174">
        <f t="shared" ref="AL1575:AU1575" si="1818">M1575</f>
        <v>0</v>
      </c>
      <c r="AM1575" s="174">
        <f t="shared" si="1818"/>
        <v>0</v>
      </c>
      <c r="AN1575" s="174">
        <f t="shared" si="1818"/>
        <v>0.25</v>
      </c>
      <c r="AO1575" s="174">
        <f t="shared" si="1818"/>
        <v>0.03</v>
      </c>
      <c r="AP1575" s="174">
        <f t="shared" si="1818"/>
        <v>0.07</v>
      </c>
      <c r="AQ1575" s="174">
        <f t="shared" si="1818"/>
        <v>0</v>
      </c>
      <c r="AR1575" s="174">
        <f t="shared" si="1818"/>
        <v>0.5</v>
      </c>
      <c r="AS1575" s="174">
        <f t="shared" si="1818"/>
        <v>0.15</v>
      </c>
      <c r="AT1575" s="174">
        <f t="shared" si="1818"/>
        <v>0</v>
      </c>
      <c r="AU1575" s="174">
        <f t="shared" si="1818"/>
        <v>0</v>
      </c>
      <c r="AV1575" s="175">
        <f t="shared" si="1785"/>
        <v>1</v>
      </c>
      <c r="AW1575" s="176" t="e">
        <f>#REF!/1000</f>
        <v>#REF!</v>
      </c>
      <c r="AX1575" s="176" t="e">
        <f>#REF!/1000</f>
        <v>#REF!</v>
      </c>
      <c r="AY1575" s="176" t="e">
        <f>#REF!/1000</f>
        <v>#REF!</v>
      </c>
      <c r="AZ1575" s="176" t="e">
        <f>#REF!/1000</f>
        <v>#REF!</v>
      </c>
      <c r="BA1575" s="176" t="e">
        <f>#REF!/1000</f>
        <v>#REF!</v>
      </c>
      <c r="BB1575" s="176" t="e">
        <f>#REF!/1000</f>
        <v>#REF!</v>
      </c>
      <c r="BC1575" s="176" t="e">
        <f>#REF!/1000</f>
        <v>#REF!</v>
      </c>
      <c r="BD1575" s="176" t="e">
        <f>#REF!/1000</f>
        <v>#REF!</v>
      </c>
      <c r="BE1575" s="177" t="e">
        <f>#REF!/1000</f>
        <v>#REF!</v>
      </c>
      <c r="BF1575" s="177" t="e">
        <f>#REF!/1000</f>
        <v>#REF!</v>
      </c>
      <c r="BG1575" s="178" t="e">
        <f t="shared" si="1786"/>
        <v>#REF!</v>
      </c>
    </row>
    <row r="1576" ht="16" customHeight="1" spans="1:59">
      <c r="A1576" s="22">
        <v>1570</v>
      </c>
      <c r="B1576" s="39" t="s">
        <v>7635</v>
      </c>
      <c r="C1576" s="68" t="s">
        <v>7636</v>
      </c>
      <c r="D1576" s="22">
        <v>188</v>
      </c>
      <c r="E1576" s="22">
        <v>20</v>
      </c>
      <c r="F1576" s="144" t="s">
        <v>7637</v>
      </c>
      <c r="G1576" s="144" t="s">
        <v>3704</v>
      </c>
      <c r="H1576" s="144" t="s">
        <v>3704</v>
      </c>
      <c r="I1576" s="144" t="s">
        <v>5321</v>
      </c>
      <c r="J1576" s="144" t="s">
        <v>5314</v>
      </c>
      <c r="K1576" s="144">
        <f t="shared" si="1776"/>
        <v>2</v>
      </c>
      <c r="L1576" s="157">
        <v>40</v>
      </c>
      <c r="M1576" s="171"/>
      <c r="N1576" s="171"/>
      <c r="O1576" s="171">
        <v>0.25</v>
      </c>
      <c r="P1576" s="171">
        <v>0.03</v>
      </c>
      <c r="Q1576" s="171">
        <v>0.07</v>
      </c>
      <c r="R1576" s="171"/>
      <c r="S1576" s="171">
        <v>0.5</v>
      </c>
      <c r="T1576" s="171">
        <v>0.15</v>
      </c>
      <c r="U1576" s="171"/>
      <c r="V1576" s="171"/>
      <c r="W1576" s="22">
        <v>20</v>
      </c>
      <c r="X1576" s="29">
        <v>4.9725</v>
      </c>
      <c r="Y1576" s="29">
        <v>99.45</v>
      </c>
      <c r="Z1576" s="36">
        <v>99.45</v>
      </c>
      <c r="AA1576" s="36">
        <f t="shared" si="1777"/>
        <v>20</v>
      </c>
      <c r="AB1576" s="29"/>
      <c r="AC1576" s="29" t="e">
        <f t="shared" si="1778"/>
        <v>#REF!</v>
      </c>
      <c r="AD1576" s="29" t="e">
        <f t="shared" si="1779"/>
        <v>#REF!</v>
      </c>
      <c r="AE1576" s="172" t="e">
        <f t="shared" si="1780"/>
        <v>#REF!</v>
      </c>
      <c r="AF1576" s="28"/>
      <c r="AG1576" s="24">
        <v>15</v>
      </c>
      <c r="AH1576" s="173">
        <f t="shared" si="1781"/>
        <v>1</v>
      </c>
      <c r="AI1576" s="173"/>
      <c r="AJ1576" s="173">
        <f t="shared" si="1782"/>
        <v>14</v>
      </c>
      <c r="AK1576" s="134">
        <f t="shared" si="1783"/>
        <v>2</v>
      </c>
      <c r="AL1576" s="174">
        <f t="shared" ref="AL1576:AU1576" si="1819">M1576</f>
        <v>0</v>
      </c>
      <c r="AM1576" s="174">
        <f t="shared" si="1819"/>
        <v>0</v>
      </c>
      <c r="AN1576" s="174">
        <f t="shared" si="1819"/>
        <v>0.25</v>
      </c>
      <c r="AO1576" s="174">
        <f t="shared" si="1819"/>
        <v>0.03</v>
      </c>
      <c r="AP1576" s="174">
        <f t="shared" si="1819"/>
        <v>0.07</v>
      </c>
      <c r="AQ1576" s="174">
        <f t="shared" si="1819"/>
        <v>0</v>
      </c>
      <c r="AR1576" s="174">
        <f t="shared" si="1819"/>
        <v>0.5</v>
      </c>
      <c r="AS1576" s="174">
        <f t="shared" si="1819"/>
        <v>0.15</v>
      </c>
      <c r="AT1576" s="174">
        <f t="shared" si="1819"/>
        <v>0</v>
      </c>
      <c r="AU1576" s="174">
        <f t="shared" si="1819"/>
        <v>0</v>
      </c>
      <c r="AV1576" s="175">
        <f t="shared" si="1785"/>
        <v>1</v>
      </c>
      <c r="AW1576" s="176" t="e">
        <f>#REF!/1000</f>
        <v>#REF!</v>
      </c>
      <c r="AX1576" s="176" t="e">
        <f>#REF!/1000</f>
        <v>#REF!</v>
      </c>
      <c r="AY1576" s="176" t="e">
        <f>#REF!/1000</f>
        <v>#REF!</v>
      </c>
      <c r="AZ1576" s="176" t="e">
        <f>#REF!/1000</f>
        <v>#REF!</v>
      </c>
      <c r="BA1576" s="176" t="e">
        <f>#REF!/1000</f>
        <v>#REF!</v>
      </c>
      <c r="BB1576" s="176" t="e">
        <f>#REF!/1000</f>
        <v>#REF!</v>
      </c>
      <c r="BC1576" s="176" t="e">
        <f>#REF!/1000</f>
        <v>#REF!</v>
      </c>
      <c r="BD1576" s="176" t="e">
        <f>#REF!/1000</f>
        <v>#REF!</v>
      </c>
      <c r="BE1576" s="177" t="e">
        <f>#REF!/1000</f>
        <v>#REF!</v>
      </c>
      <c r="BF1576" s="177" t="e">
        <f>#REF!/1000</f>
        <v>#REF!</v>
      </c>
      <c r="BG1576" s="178" t="e">
        <f t="shared" si="1786"/>
        <v>#REF!</v>
      </c>
    </row>
    <row r="1577" ht="16" customHeight="1" spans="1:59">
      <c r="A1577" s="22">
        <v>1571</v>
      </c>
      <c r="B1577" s="39" t="s">
        <v>7638</v>
      </c>
      <c r="C1577" s="68" t="s">
        <v>7639</v>
      </c>
      <c r="D1577" s="22">
        <v>188</v>
      </c>
      <c r="E1577" s="22">
        <v>8</v>
      </c>
      <c r="F1577" s="144">
        <v>82156</v>
      </c>
      <c r="G1577" s="144" t="s">
        <v>3704</v>
      </c>
      <c r="H1577" s="144" t="s">
        <v>3704</v>
      </c>
      <c r="I1577" s="144" t="s">
        <v>5321</v>
      </c>
      <c r="J1577" s="144" t="s">
        <v>5314</v>
      </c>
      <c r="K1577" s="144">
        <f t="shared" si="1776"/>
        <v>2</v>
      </c>
      <c r="L1577" s="157">
        <v>16</v>
      </c>
      <c r="M1577" s="171"/>
      <c r="N1577" s="171"/>
      <c r="O1577" s="171">
        <v>0.25</v>
      </c>
      <c r="P1577" s="171">
        <v>0.03</v>
      </c>
      <c r="Q1577" s="171">
        <v>0.07</v>
      </c>
      <c r="R1577" s="171"/>
      <c r="S1577" s="171">
        <v>0.5</v>
      </c>
      <c r="T1577" s="171">
        <v>0.15</v>
      </c>
      <c r="U1577" s="171"/>
      <c r="V1577" s="171"/>
      <c r="W1577" s="22">
        <v>8</v>
      </c>
      <c r="X1577" s="29">
        <v>4.9725</v>
      </c>
      <c r="Y1577" s="29">
        <v>39.78</v>
      </c>
      <c r="Z1577" s="36">
        <v>11.68</v>
      </c>
      <c r="AA1577" s="36">
        <f t="shared" si="1777"/>
        <v>8</v>
      </c>
      <c r="AB1577" s="29"/>
      <c r="AC1577" s="29" t="e">
        <f t="shared" si="1778"/>
        <v>#REF!</v>
      </c>
      <c r="AD1577" s="29" t="e">
        <f t="shared" si="1779"/>
        <v>#REF!</v>
      </c>
      <c r="AE1577" s="172" t="e">
        <f t="shared" si="1780"/>
        <v>#REF!</v>
      </c>
      <c r="AF1577" s="28"/>
      <c r="AG1577" s="24">
        <v>15</v>
      </c>
      <c r="AH1577" s="173">
        <f t="shared" si="1781"/>
        <v>1</v>
      </c>
      <c r="AI1577" s="173"/>
      <c r="AJ1577" s="173">
        <f t="shared" si="1782"/>
        <v>14</v>
      </c>
      <c r="AK1577" s="134">
        <f t="shared" si="1783"/>
        <v>2</v>
      </c>
      <c r="AL1577" s="174">
        <f t="shared" ref="AL1577:AU1577" si="1820">M1577</f>
        <v>0</v>
      </c>
      <c r="AM1577" s="174">
        <f t="shared" si="1820"/>
        <v>0</v>
      </c>
      <c r="AN1577" s="174">
        <f t="shared" si="1820"/>
        <v>0.25</v>
      </c>
      <c r="AO1577" s="174">
        <f t="shared" si="1820"/>
        <v>0.03</v>
      </c>
      <c r="AP1577" s="174">
        <f t="shared" si="1820"/>
        <v>0.07</v>
      </c>
      <c r="AQ1577" s="174">
        <f t="shared" si="1820"/>
        <v>0</v>
      </c>
      <c r="AR1577" s="174">
        <f t="shared" si="1820"/>
        <v>0.5</v>
      </c>
      <c r="AS1577" s="174">
        <f t="shared" si="1820"/>
        <v>0.15</v>
      </c>
      <c r="AT1577" s="174">
        <f t="shared" si="1820"/>
        <v>0</v>
      </c>
      <c r="AU1577" s="174">
        <f t="shared" si="1820"/>
        <v>0</v>
      </c>
      <c r="AV1577" s="175">
        <f t="shared" si="1785"/>
        <v>1</v>
      </c>
      <c r="AW1577" s="176" t="e">
        <f>#REF!/1000</f>
        <v>#REF!</v>
      </c>
      <c r="AX1577" s="176" t="e">
        <f>#REF!/1000</f>
        <v>#REF!</v>
      </c>
      <c r="AY1577" s="176" t="e">
        <f>#REF!/1000</f>
        <v>#REF!</v>
      </c>
      <c r="AZ1577" s="176" t="e">
        <f>#REF!/1000</f>
        <v>#REF!</v>
      </c>
      <c r="BA1577" s="176" t="e">
        <f>#REF!/1000</f>
        <v>#REF!</v>
      </c>
      <c r="BB1577" s="176" t="e">
        <f>#REF!/1000</f>
        <v>#REF!</v>
      </c>
      <c r="BC1577" s="176" t="e">
        <f>#REF!/1000</f>
        <v>#REF!</v>
      </c>
      <c r="BD1577" s="176" t="e">
        <f>#REF!/1000</f>
        <v>#REF!</v>
      </c>
      <c r="BE1577" s="177" t="e">
        <f>#REF!/1000</f>
        <v>#REF!</v>
      </c>
      <c r="BF1577" s="177" t="e">
        <f>#REF!/1000</f>
        <v>#REF!</v>
      </c>
      <c r="BG1577" s="178" t="e">
        <f t="shared" si="1786"/>
        <v>#REF!</v>
      </c>
    </row>
    <row r="1578" ht="16" customHeight="1" spans="1:59">
      <c r="A1578" s="22">
        <v>1572</v>
      </c>
      <c r="B1578" s="39" t="s">
        <v>7640</v>
      </c>
      <c r="C1578" s="68" t="s">
        <v>7641</v>
      </c>
      <c r="D1578" s="22">
        <v>130</v>
      </c>
      <c r="E1578" s="22">
        <v>4</v>
      </c>
      <c r="F1578" s="144">
        <v>82252</v>
      </c>
      <c r="G1578" s="144" t="s">
        <v>3704</v>
      </c>
      <c r="H1578" s="144" t="s">
        <v>3704</v>
      </c>
      <c r="I1578" s="144" t="s">
        <v>5321</v>
      </c>
      <c r="J1578" s="144" t="s">
        <v>5314</v>
      </c>
      <c r="K1578" s="144">
        <f t="shared" si="1776"/>
        <v>0.1</v>
      </c>
      <c r="L1578" s="157">
        <v>0.4</v>
      </c>
      <c r="M1578" s="171"/>
      <c r="N1578" s="171">
        <v>0.5</v>
      </c>
      <c r="O1578" s="171">
        <v>0.3</v>
      </c>
      <c r="P1578" s="171"/>
      <c r="Q1578" s="171"/>
      <c r="R1578" s="171">
        <v>0.2</v>
      </c>
      <c r="S1578" s="171"/>
      <c r="T1578" s="171"/>
      <c r="U1578" s="171"/>
      <c r="V1578" s="171"/>
      <c r="W1578" s="22">
        <v>4</v>
      </c>
      <c r="X1578" s="29">
        <v>4.9725</v>
      </c>
      <c r="Y1578" s="29">
        <v>19.89</v>
      </c>
      <c r="Z1578" s="36">
        <v>5.84</v>
      </c>
      <c r="AA1578" s="36">
        <f t="shared" si="1777"/>
        <v>4</v>
      </c>
      <c r="AB1578" s="29"/>
      <c r="AC1578" s="29" t="e">
        <f t="shared" si="1778"/>
        <v>#REF!</v>
      </c>
      <c r="AD1578" s="29" t="e">
        <f t="shared" si="1779"/>
        <v>#REF!</v>
      </c>
      <c r="AE1578" s="172" t="e">
        <f t="shared" si="1780"/>
        <v>#REF!</v>
      </c>
      <c r="AF1578" s="28"/>
      <c r="AG1578" s="24">
        <v>0.5</v>
      </c>
      <c r="AH1578" s="173">
        <f t="shared" si="1781"/>
        <v>1</v>
      </c>
      <c r="AI1578" s="173"/>
      <c r="AJ1578" s="173">
        <f t="shared" si="1782"/>
        <v>-0.5</v>
      </c>
      <c r="AK1578" s="134">
        <f t="shared" si="1783"/>
        <v>0.1</v>
      </c>
      <c r="AL1578" s="174">
        <f t="shared" ref="AL1578:AU1578" si="1821">M1578</f>
        <v>0</v>
      </c>
      <c r="AM1578" s="174">
        <f t="shared" si="1821"/>
        <v>0.5</v>
      </c>
      <c r="AN1578" s="174">
        <f t="shared" si="1821"/>
        <v>0.3</v>
      </c>
      <c r="AO1578" s="174">
        <f t="shared" si="1821"/>
        <v>0</v>
      </c>
      <c r="AP1578" s="174">
        <f t="shared" si="1821"/>
        <v>0</v>
      </c>
      <c r="AQ1578" s="174">
        <f t="shared" si="1821"/>
        <v>0.2</v>
      </c>
      <c r="AR1578" s="174">
        <f t="shared" si="1821"/>
        <v>0</v>
      </c>
      <c r="AS1578" s="174">
        <f t="shared" si="1821"/>
        <v>0</v>
      </c>
      <c r="AT1578" s="174">
        <f t="shared" si="1821"/>
        <v>0</v>
      </c>
      <c r="AU1578" s="174">
        <f t="shared" si="1821"/>
        <v>0</v>
      </c>
      <c r="AV1578" s="175">
        <f t="shared" si="1785"/>
        <v>1</v>
      </c>
      <c r="AW1578" s="176" t="e">
        <f>#REF!/1000</f>
        <v>#REF!</v>
      </c>
      <c r="AX1578" s="176" t="e">
        <f>#REF!/1000</f>
        <v>#REF!</v>
      </c>
      <c r="AY1578" s="176" t="e">
        <f>#REF!/1000</f>
        <v>#REF!</v>
      </c>
      <c r="AZ1578" s="176" t="e">
        <f>#REF!/1000</f>
        <v>#REF!</v>
      </c>
      <c r="BA1578" s="176" t="e">
        <f>#REF!/1000</f>
        <v>#REF!</v>
      </c>
      <c r="BB1578" s="176" t="e">
        <f>#REF!/1000</f>
        <v>#REF!</v>
      </c>
      <c r="BC1578" s="176" t="e">
        <f>#REF!/1000</f>
        <v>#REF!</v>
      </c>
      <c r="BD1578" s="176" t="e">
        <f>#REF!/1000</f>
        <v>#REF!</v>
      </c>
      <c r="BE1578" s="177" t="e">
        <f>#REF!/1000</f>
        <v>#REF!</v>
      </c>
      <c r="BF1578" s="177" t="e">
        <f>#REF!/1000</f>
        <v>#REF!</v>
      </c>
      <c r="BG1578" s="178" t="e">
        <f t="shared" si="1786"/>
        <v>#REF!</v>
      </c>
    </row>
    <row r="1579" ht="16" customHeight="1" spans="1:59">
      <c r="A1579" s="22">
        <v>1573</v>
      </c>
      <c r="B1579" s="39" t="s">
        <v>7642</v>
      </c>
      <c r="C1579" s="68" t="s">
        <v>7643</v>
      </c>
      <c r="D1579" s="22">
        <v>188</v>
      </c>
      <c r="E1579" s="22">
        <v>30</v>
      </c>
      <c r="F1579" s="144">
        <v>82206</v>
      </c>
      <c r="G1579" s="144" t="s">
        <v>3704</v>
      </c>
      <c r="H1579" s="144" t="s">
        <v>3704</v>
      </c>
      <c r="I1579" s="144" t="s">
        <v>5321</v>
      </c>
      <c r="J1579" s="144" t="s">
        <v>5314</v>
      </c>
      <c r="K1579" s="144">
        <f t="shared" si="1776"/>
        <v>2</v>
      </c>
      <c r="L1579" s="157">
        <v>60</v>
      </c>
      <c r="M1579" s="171"/>
      <c r="N1579" s="171"/>
      <c r="O1579" s="171">
        <v>0.25</v>
      </c>
      <c r="P1579" s="171">
        <v>0.03</v>
      </c>
      <c r="Q1579" s="171">
        <v>0.07</v>
      </c>
      <c r="R1579" s="171"/>
      <c r="S1579" s="171">
        <v>0.5</v>
      </c>
      <c r="T1579" s="171">
        <v>0.15</v>
      </c>
      <c r="U1579" s="171"/>
      <c r="V1579" s="171"/>
      <c r="W1579" s="22">
        <v>30</v>
      </c>
      <c r="X1579" s="29">
        <v>4.97233333333333</v>
      </c>
      <c r="Y1579" s="29">
        <v>149.17</v>
      </c>
      <c r="Z1579" s="36">
        <v>43.8</v>
      </c>
      <c r="AA1579" s="36">
        <f t="shared" si="1777"/>
        <v>30</v>
      </c>
      <c r="AB1579" s="29"/>
      <c r="AC1579" s="29" t="e">
        <f t="shared" si="1778"/>
        <v>#REF!</v>
      </c>
      <c r="AD1579" s="29" t="e">
        <f t="shared" si="1779"/>
        <v>#REF!</v>
      </c>
      <c r="AE1579" s="172" t="e">
        <f t="shared" si="1780"/>
        <v>#REF!</v>
      </c>
      <c r="AF1579" s="28"/>
      <c r="AG1579" s="24">
        <v>15</v>
      </c>
      <c r="AH1579" s="173">
        <f t="shared" si="1781"/>
        <v>1</v>
      </c>
      <c r="AI1579" s="173"/>
      <c r="AJ1579" s="173">
        <f t="shared" si="1782"/>
        <v>14</v>
      </c>
      <c r="AK1579" s="134">
        <f t="shared" si="1783"/>
        <v>2</v>
      </c>
      <c r="AL1579" s="174">
        <f t="shared" ref="AL1579:AU1579" si="1822">M1579</f>
        <v>0</v>
      </c>
      <c r="AM1579" s="174">
        <f t="shared" si="1822"/>
        <v>0</v>
      </c>
      <c r="AN1579" s="174">
        <f t="shared" si="1822"/>
        <v>0.25</v>
      </c>
      <c r="AO1579" s="174">
        <f t="shared" si="1822"/>
        <v>0.03</v>
      </c>
      <c r="AP1579" s="174">
        <f t="shared" si="1822"/>
        <v>0.07</v>
      </c>
      <c r="AQ1579" s="174">
        <f t="shared" si="1822"/>
        <v>0</v>
      </c>
      <c r="AR1579" s="174">
        <f t="shared" si="1822"/>
        <v>0.5</v>
      </c>
      <c r="AS1579" s="174">
        <f t="shared" si="1822"/>
        <v>0.15</v>
      </c>
      <c r="AT1579" s="174">
        <f t="shared" si="1822"/>
        <v>0</v>
      </c>
      <c r="AU1579" s="174">
        <f t="shared" si="1822"/>
        <v>0</v>
      </c>
      <c r="AV1579" s="175">
        <f t="shared" si="1785"/>
        <v>1</v>
      </c>
      <c r="AW1579" s="176" t="e">
        <f>#REF!/1000</f>
        <v>#REF!</v>
      </c>
      <c r="AX1579" s="176" t="e">
        <f>#REF!/1000</f>
        <v>#REF!</v>
      </c>
      <c r="AY1579" s="176" t="e">
        <f>#REF!/1000</f>
        <v>#REF!</v>
      </c>
      <c r="AZ1579" s="176" t="e">
        <f>#REF!/1000</f>
        <v>#REF!</v>
      </c>
      <c r="BA1579" s="176" t="e">
        <f>#REF!/1000</f>
        <v>#REF!</v>
      </c>
      <c r="BB1579" s="176" t="e">
        <f>#REF!/1000</f>
        <v>#REF!</v>
      </c>
      <c r="BC1579" s="176" t="e">
        <f>#REF!/1000</f>
        <v>#REF!</v>
      </c>
      <c r="BD1579" s="176" t="e">
        <f>#REF!/1000</f>
        <v>#REF!</v>
      </c>
      <c r="BE1579" s="177" t="e">
        <f>#REF!/1000</f>
        <v>#REF!</v>
      </c>
      <c r="BF1579" s="177" t="e">
        <f>#REF!/1000</f>
        <v>#REF!</v>
      </c>
      <c r="BG1579" s="178" t="e">
        <f t="shared" si="1786"/>
        <v>#REF!</v>
      </c>
    </row>
    <row r="1580" ht="16" customHeight="1" spans="1:59">
      <c r="A1580" s="22">
        <v>1574</v>
      </c>
      <c r="B1580" s="39" t="s">
        <v>7644</v>
      </c>
      <c r="C1580" s="68" t="s">
        <v>7645</v>
      </c>
      <c r="D1580" s="22">
        <v>188</v>
      </c>
      <c r="E1580" s="22">
        <v>30</v>
      </c>
      <c r="F1580" s="144">
        <v>82189</v>
      </c>
      <c r="G1580" s="144" t="s">
        <v>3704</v>
      </c>
      <c r="H1580" s="144" t="s">
        <v>3704</v>
      </c>
      <c r="I1580" s="144" t="s">
        <v>5321</v>
      </c>
      <c r="J1580" s="144" t="s">
        <v>5314</v>
      </c>
      <c r="K1580" s="144">
        <f t="shared" si="1776"/>
        <v>2</v>
      </c>
      <c r="L1580" s="157">
        <v>60</v>
      </c>
      <c r="M1580" s="171"/>
      <c r="N1580" s="171"/>
      <c r="O1580" s="171">
        <v>0.25</v>
      </c>
      <c r="P1580" s="171">
        <v>0.03</v>
      </c>
      <c r="Q1580" s="171">
        <v>0.07</v>
      </c>
      <c r="R1580" s="171"/>
      <c r="S1580" s="171">
        <v>0.5</v>
      </c>
      <c r="T1580" s="171">
        <v>0.15</v>
      </c>
      <c r="U1580" s="171"/>
      <c r="V1580" s="171"/>
      <c r="W1580" s="22">
        <v>30</v>
      </c>
      <c r="X1580" s="29">
        <v>4.97233333333333</v>
      </c>
      <c r="Y1580" s="29">
        <v>149.17</v>
      </c>
      <c r="Z1580" s="36">
        <v>43.8</v>
      </c>
      <c r="AA1580" s="36">
        <f t="shared" si="1777"/>
        <v>30</v>
      </c>
      <c r="AB1580" s="29"/>
      <c r="AC1580" s="29" t="e">
        <f t="shared" si="1778"/>
        <v>#REF!</v>
      </c>
      <c r="AD1580" s="29" t="e">
        <f t="shared" si="1779"/>
        <v>#REF!</v>
      </c>
      <c r="AE1580" s="172" t="e">
        <f t="shared" si="1780"/>
        <v>#REF!</v>
      </c>
      <c r="AF1580" s="28"/>
      <c r="AG1580" s="24">
        <v>15</v>
      </c>
      <c r="AH1580" s="173">
        <f t="shared" si="1781"/>
        <v>1</v>
      </c>
      <c r="AI1580" s="173"/>
      <c r="AJ1580" s="173">
        <f t="shared" si="1782"/>
        <v>14</v>
      </c>
      <c r="AK1580" s="134">
        <f t="shared" si="1783"/>
        <v>2</v>
      </c>
      <c r="AL1580" s="174">
        <f t="shared" ref="AL1580:AU1580" si="1823">M1580</f>
        <v>0</v>
      </c>
      <c r="AM1580" s="174">
        <f t="shared" si="1823"/>
        <v>0</v>
      </c>
      <c r="AN1580" s="174">
        <f t="shared" si="1823"/>
        <v>0.25</v>
      </c>
      <c r="AO1580" s="174">
        <f t="shared" si="1823"/>
        <v>0.03</v>
      </c>
      <c r="AP1580" s="174">
        <f t="shared" si="1823"/>
        <v>0.07</v>
      </c>
      <c r="AQ1580" s="174">
        <f t="shared" si="1823"/>
        <v>0</v>
      </c>
      <c r="AR1580" s="174">
        <f t="shared" si="1823"/>
        <v>0.5</v>
      </c>
      <c r="AS1580" s="174">
        <f t="shared" si="1823"/>
        <v>0.15</v>
      </c>
      <c r="AT1580" s="174">
        <f t="shared" si="1823"/>
        <v>0</v>
      </c>
      <c r="AU1580" s="174">
        <f t="shared" si="1823"/>
        <v>0</v>
      </c>
      <c r="AV1580" s="175">
        <f t="shared" si="1785"/>
        <v>1</v>
      </c>
      <c r="AW1580" s="176" t="e">
        <f>#REF!/1000</f>
        <v>#REF!</v>
      </c>
      <c r="AX1580" s="176" t="e">
        <f>#REF!/1000</f>
        <v>#REF!</v>
      </c>
      <c r="AY1580" s="176" t="e">
        <f>#REF!/1000</f>
        <v>#REF!</v>
      </c>
      <c r="AZ1580" s="176" t="e">
        <f>#REF!/1000</f>
        <v>#REF!</v>
      </c>
      <c r="BA1580" s="176" t="e">
        <f>#REF!/1000</f>
        <v>#REF!</v>
      </c>
      <c r="BB1580" s="176" t="e">
        <f>#REF!/1000</f>
        <v>#REF!</v>
      </c>
      <c r="BC1580" s="176" t="e">
        <f>#REF!/1000</f>
        <v>#REF!</v>
      </c>
      <c r="BD1580" s="176" t="e">
        <f>#REF!/1000</f>
        <v>#REF!</v>
      </c>
      <c r="BE1580" s="177" t="e">
        <f>#REF!/1000</f>
        <v>#REF!</v>
      </c>
      <c r="BF1580" s="177" t="e">
        <f>#REF!/1000</f>
        <v>#REF!</v>
      </c>
      <c r="BG1580" s="178" t="e">
        <f t="shared" si="1786"/>
        <v>#REF!</v>
      </c>
    </row>
    <row r="1581" ht="16" customHeight="1" spans="1:59">
      <c r="A1581" s="22">
        <v>1575</v>
      </c>
      <c r="B1581" s="39" t="s">
        <v>7646</v>
      </c>
      <c r="C1581" s="68" t="s">
        <v>7647</v>
      </c>
      <c r="D1581" s="22">
        <v>188</v>
      </c>
      <c r="E1581" s="22">
        <v>13</v>
      </c>
      <c r="F1581" s="144">
        <v>82157</v>
      </c>
      <c r="G1581" s="144" t="s">
        <v>3704</v>
      </c>
      <c r="H1581" s="144" t="s">
        <v>3704</v>
      </c>
      <c r="I1581" s="144" t="s">
        <v>5321</v>
      </c>
      <c r="J1581" s="144" t="s">
        <v>5314</v>
      </c>
      <c r="K1581" s="144">
        <f t="shared" si="1776"/>
        <v>2</v>
      </c>
      <c r="L1581" s="157">
        <v>26</v>
      </c>
      <c r="M1581" s="171"/>
      <c r="N1581" s="171"/>
      <c r="O1581" s="171">
        <v>0.25</v>
      </c>
      <c r="P1581" s="171">
        <v>0.03</v>
      </c>
      <c r="Q1581" s="171">
        <v>0.07</v>
      </c>
      <c r="R1581" s="171"/>
      <c r="S1581" s="171">
        <v>0.5</v>
      </c>
      <c r="T1581" s="171">
        <v>0.15</v>
      </c>
      <c r="U1581" s="171"/>
      <c r="V1581" s="171"/>
      <c r="W1581" s="22">
        <v>13</v>
      </c>
      <c r="X1581" s="29">
        <v>4.97230769230769</v>
      </c>
      <c r="Y1581" s="29">
        <v>64.64</v>
      </c>
      <c r="Z1581" s="36">
        <v>18.98</v>
      </c>
      <c r="AA1581" s="36">
        <f t="shared" si="1777"/>
        <v>13</v>
      </c>
      <c r="AB1581" s="29"/>
      <c r="AC1581" s="29" t="e">
        <f t="shared" si="1778"/>
        <v>#REF!</v>
      </c>
      <c r="AD1581" s="29" t="e">
        <f t="shared" si="1779"/>
        <v>#REF!</v>
      </c>
      <c r="AE1581" s="172" t="e">
        <f t="shared" si="1780"/>
        <v>#REF!</v>
      </c>
      <c r="AF1581" s="28"/>
      <c r="AG1581" s="24">
        <v>15</v>
      </c>
      <c r="AH1581" s="173">
        <f t="shared" si="1781"/>
        <v>1</v>
      </c>
      <c r="AI1581" s="173"/>
      <c r="AJ1581" s="173">
        <f t="shared" si="1782"/>
        <v>14</v>
      </c>
      <c r="AK1581" s="134">
        <f t="shared" si="1783"/>
        <v>2</v>
      </c>
      <c r="AL1581" s="174">
        <f t="shared" ref="AL1581:AU1581" si="1824">M1581</f>
        <v>0</v>
      </c>
      <c r="AM1581" s="174">
        <f t="shared" si="1824"/>
        <v>0</v>
      </c>
      <c r="AN1581" s="174">
        <f t="shared" si="1824"/>
        <v>0.25</v>
      </c>
      <c r="AO1581" s="174">
        <f t="shared" si="1824"/>
        <v>0.03</v>
      </c>
      <c r="AP1581" s="174">
        <f t="shared" si="1824"/>
        <v>0.07</v>
      </c>
      <c r="AQ1581" s="174">
        <f t="shared" si="1824"/>
        <v>0</v>
      </c>
      <c r="AR1581" s="174">
        <f t="shared" si="1824"/>
        <v>0.5</v>
      </c>
      <c r="AS1581" s="174">
        <f t="shared" si="1824"/>
        <v>0.15</v>
      </c>
      <c r="AT1581" s="174">
        <f t="shared" si="1824"/>
        <v>0</v>
      </c>
      <c r="AU1581" s="174">
        <f t="shared" si="1824"/>
        <v>0</v>
      </c>
      <c r="AV1581" s="175">
        <f t="shared" si="1785"/>
        <v>1</v>
      </c>
      <c r="AW1581" s="176" t="e">
        <f>#REF!/1000</f>
        <v>#REF!</v>
      </c>
      <c r="AX1581" s="176" t="e">
        <f>#REF!/1000</f>
        <v>#REF!</v>
      </c>
      <c r="AY1581" s="176" t="e">
        <f>#REF!/1000</f>
        <v>#REF!</v>
      </c>
      <c r="AZ1581" s="176" t="e">
        <f>#REF!/1000</f>
        <v>#REF!</v>
      </c>
      <c r="BA1581" s="176" t="e">
        <f>#REF!/1000</f>
        <v>#REF!</v>
      </c>
      <c r="BB1581" s="176" t="e">
        <f>#REF!/1000</f>
        <v>#REF!</v>
      </c>
      <c r="BC1581" s="176" t="e">
        <f>#REF!/1000</f>
        <v>#REF!</v>
      </c>
      <c r="BD1581" s="176" t="e">
        <f>#REF!/1000</f>
        <v>#REF!</v>
      </c>
      <c r="BE1581" s="177" t="e">
        <f>#REF!/1000</f>
        <v>#REF!</v>
      </c>
      <c r="BF1581" s="177" t="e">
        <f>#REF!/1000</f>
        <v>#REF!</v>
      </c>
      <c r="BG1581" s="178" t="e">
        <f t="shared" si="1786"/>
        <v>#REF!</v>
      </c>
    </row>
    <row r="1582" ht="16" customHeight="1" spans="1:59">
      <c r="A1582" s="22">
        <v>1576</v>
      </c>
      <c r="B1582" s="39" t="s">
        <v>7648</v>
      </c>
      <c r="C1582" s="68" t="s">
        <v>7649</v>
      </c>
      <c r="D1582" s="22">
        <v>188</v>
      </c>
      <c r="E1582" s="22">
        <v>13</v>
      </c>
      <c r="F1582" s="144">
        <v>82155</v>
      </c>
      <c r="G1582" s="144" t="s">
        <v>3704</v>
      </c>
      <c r="H1582" s="144" t="s">
        <v>3704</v>
      </c>
      <c r="I1582" s="144" t="s">
        <v>5321</v>
      </c>
      <c r="J1582" s="144" t="s">
        <v>5314</v>
      </c>
      <c r="K1582" s="144">
        <f t="shared" si="1776"/>
        <v>2</v>
      </c>
      <c r="L1582" s="157">
        <v>26</v>
      </c>
      <c r="M1582" s="171"/>
      <c r="N1582" s="171"/>
      <c r="O1582" s="171">
        <v>0.25</v>
      </c>
      <c r="P1582" s="171">
        <v>0.03</v>
      </c>
      <c r="Q1582" s="171">
        <v>0.07</v>
      </c>
      <c r="R1582" s="171"/>
      <c r="S1582" s="171">
        <v>0.5</v>
      </c>
      <c r="T1582" s="171">
        <v>0.15</v>
      </c>
      <c r="U1582" s="171"/>
      <c r="V1582" s="171"/>
      <c r="W1582" s="22">
        <v>13</v>
      </c>
      <c r="X1582" s="29">
        <v>4.97230769230769</v>
      </c>
      <c r="Y1582" s="29">
        <v>64.64</v>
      </c>
      <c r="Z1582" s="36">
        <v>18.98</v>
      </c>
      <c r="AA1582" s="36">
        <f t="shared" si="1777"/>
        <v>13</v>
      </c>
      <c r="AB1582" s="29"/>
      <c r="AC1582" s="29" t="e">
        <f t="shared" si="1778"/>
        <v>#REF!</v>
      </c>
      <c r="AD1582" s="29" t="e">
        <f t="shared" si="1779"/>
        <v>#REF!</v>
      </c>
      <c r="AE1582" s="172" t="e">
        <f t="shared" si="1780"/>
        <v>#REF!</v>
      </c>
      <c r="AF1582" s="28"/>
      <c r="AG1582" s="24">
        <v>15</v>
      </c>
      <c r="AH1582" s="173">
        <f t="shared" si="1781"/>
        <v>1</v>
      </c>
      <c r="AI1582" s="173"/>
      <c r="AJ1582" s="173">
        <f t="shared" si="1782"/>
        <v>14</v>
      </c>
      <c r="AK1582" s="134">
        <f t="shared" si="1783"/>
        <v>2</v>
      </c>
      <c r="AL1582" s="174">
        <f t="shared" ref="AL1582:AU1582" si="1825">M1582</f>
        <v>0</v>
      </c>
      <c r="AM1582" s="174">
        <f t="shared" si="1825"/>
        <v>0</v>
      </c>
      <c r="AN1582" s="174">
        <f t="shared" si="1825"/>
        <v>0.25</v>
      </c>
      <c r="AO1582" s="174">
        <f t="shared" si="1825"/>
        <v>0.03</v>
      </c>
      <c r="AP1582" s="174">
        <f t="shared" si="1825"/>
        <v>0.07</v>
      </c>
      <c r="AQ1582" s="174">
        <f t="shared" si="1825"/>
        <v>0</v>
      </c>
      <c r="AR1582" s="174">
        <f t="shared" si="1825"/>
        <v>0.5</v>
      </c>
      <c r="AS1582" s="174">
        <f t="shared" si="1825"/>
        <v>0.15</v>
      </c>
      <c r="AT1582" s="174">
        <f t="shared" si="1825"/>
        <v>0</v>
      </c>
      <c r="AU1582" s="174">
        <f t="shared" si="1825"/>
        <v>0</v>
      </c>
      <c r="AV1582" s="175">
        <f t="shared" si="1785"/>
        <v>1</v>
      </c>
      <c r="AW1582" s="176" t="e">
        <f>#REF!/1000</f>
        <v>#REF!</v>
      </c>
      <c r="AX1582" s="176" t="e">
        <f>#REF!/1000</f>
        <v>#REF!</v>
      </c>
      <c r="AY1582" s="176" t="e">
        <f>#REF!/1000</f>
        <v>#REF!</v>
      </c>
      <c r="AZ1582" s="176" t="e">
        <f>#REF!/1000</f>
        <v>#REF!</v>
      </c>
      <c r="BA1582" s="176" t="e">
        <f>#REF!/1000</f>
        <v>#REF!</v>
      </c>
      <c r="BB1582" s="176" t="e">
        <f>#REF!/1000</f>
        <v>#REF!</v>
      </c>
      <c r="BC1582" s="176" t="e">
        <f>#REF!/1000</f>
        <v>#REF!</v>
      </c>
      <c r="BD1582" s="176" t="e">
        <f>#REF!/1000</f>
        <v>#REF!</v>
      </c>
      <c r="BE1582" s="177" t="e">
        <f>#REF!/1000</f>
        <v>#REF!</v>
      </c>
      <c r="BF1582" s="177" t="e">
        <f>#REF!/1000</f>
        <v>#REF!</v>
      </c>
      <c r="BG1582" s="178" t="e">
        <f t="shared" si="1786"/>
        <v>#REF!</v>
      </c>
    </row>
    <row r="1583" ht="16" customHeight="1" spans="1:59">
      <c r="A1583" s="22">
        <v>1577</v>
      </c>
      <c r="B1583" s="39" t="s">
        <v>7650</v>
      </c>
      <c r="C1583" s="68" t="s">
        <v>7651</v>
      </c>
      <c r="D1583" s="22">
        <v>188</v>
      </c>
      <c r="E1583" s="22">
        <v>9</v>
      </c>
      <c r="F1583" s="144">
        <v>82159</v>
      </c>
      <c r="G1583" s="144" t="s">
        <v>3704</v>
      </c>
      <c r="H1583" s="144" t="s">
        <v>3704</v>
      </c>
      <c r="I1583" s="144" t="s">
        <v>5321</v>
      </c>
      <c r="J1583" s="144" t="s">
        <v>5314</v>
      </c>
      <c r="K1583" s="144">
        <f t="shared" si="1776"/>
        <v>2</v>
      </c>
      <c r="L1583" s="157">
        <v>18</v>
      </c>
      <c r="M1583" s="171"/>
      <c r="N1583" s="171"/>
      <c r="O1583" s="171">
        <v>0.25</v>
      </c>
      <c r="P1583" s="171">
        <v>0.03</v>
      </c>
      <c r="Q1583" s="171">
        <v>0.07</v>
      </c>
      <c r="R1583" s="171"/>
      <c r="S1583" s="171">
        <v>0.5</v>
      </c>
      <c r="T1583" s="171">
        <v>0.15</v>
      </c>
      <c r="U1583" s="171"/>
      <c r="V1583" s="171"/>
      <c r="W1583" s="22">
        <v>9</v>
      </c>
      <c r="X1583" s="29">
        <v>4.97222222222222</v>
      </c>
      <c r="Y1583" s="29">
        <v>44.75</v>
      </c>
      <c r="Z1583" s="36">
        <v>13.14</v>
      </c>
      <c r="AA1583" s="36">
        <f t="shared" si="1777"/>
        <v>9</v>
      </c>
      <c r="AB1583" s="29"/>
      <c r="AC1583" s="29" t="e">
        <f t="shared" si="1778"/>
        <v>#REF!</v>
      </c>
      <c r="AD1583" s="29" t="e">
        <f t="shared" si="1779"/>
        <v>#REF!</v>
      </c>
      <c r="AE1583" s="172" t="e">
        <f t="shared" si="1780"/>
        <v>#REF!</v>
      </c>
      <c r="AF1583" s="28"/>
      <c r="AG1583" s="24">
        <v>15</v>
      </c>
      <c r="AH1583" s="173">
        <f t="shared" si="1781"/>
        <v>1</v>
      </c>
      <c r="AI1583" s="173"/>
      <c r="AJ1583" s="173">
        <f t="shared" si="1782"/>
        <v>14</v>
      </c>
      <c r="AK1583" s="134">
        <f t="shared" si="1783"/>
        <v>2</v>
      </c>
      <c r="AL1583" s="174">
        <f t="shared" ref="AL1583:AU1583" si="1826">M1583</f>
        <v>0</v>
      </c>
      <c r="AM1583" s="174">
        <f t="shared" si="1826"/>
        <v>0</v>
      </c>
      <c r="AN1583" s="174">
        <f t="shared" si="1826"/>
        <v>0.25</v>
      </c>
      <c r="AO1583" s="174">
        <f t="shared" si="1826"/>
        <v>0.03</v>
      </c>
      <c r="AP1583" s="174">
        <f t="shared" si="1826"/>
        <v>0.07</v>
      </c>
      <c r="AQ1583" s="174">
        <f t="shared" si="1826"/>
        <v>0</v>
      </c>
      <c r="AR1583" s="174">
        <f t="shared" si="1826"/>
        <v>0.5</v>
      </c>
      <c r="AS1583" s="174">
        <f t="shared" si="1826"/>
        <v>0.15</v>
      </c>
      <c r="AT1583" s="174">
        <f t="shared" si="1826"/>
        <v>0</v>
      </c>
      <c r="AU1583" s="174">
        <f t="shared" si="1826"/>
        <v>0</v>
      </c>
      <c r="AV1583" s="175">
        <f t="shared" si="1785"/>
        <v>1</v>
      </c>
      <c r="AW1583" s="176" t="e">
        <f>#REF!/1000</f>
        <v>#REF!</v>
      </c>
      <c r="AX1583" s="176" t="e">
        <f>#REF!/1000</f>
        <v>#REF!</v>
      </c>
      <c r="AY1583" s="176" t="e">
        <f>#REF!/1000</f>
        <v>#REF!</v>
      </c>
      <c r="AZ1583" s="176" t="e">
        <f>#REF!/1000</f>
        <v>#REF!</v>
      </c>
      <c r="BA1583" s="176" t="e">
        <f>#REF!/1000</f>
        <v>#REF!</v>
      </c>
      <c r="BB1583" s="176" t="e">
        <f>#REF!/1000</f>
        <v>#REF!</v>
      </c>
      <c r="BC1583" s="176" t="e">
        <f>#REF!/1000</f>
        <v>#REF!</v>
      </c>
      <c r="BD1583" s="176" t="e">
        <f>#REF!/1000</f>
        <v>#REF!</v>
      </c>
      <c r="BE1583" s="177" t="e">
        <f>#REF!/1000</f>
        <v>#REF!</v>
      </c>
      <c r="BF1583" s="177" t="e">
        <f>#REF!/1000</f>
        <v>#REF!</v>
      </c>
      <c r="BG1583" s="178" t="e">
        <f t="shared" si="1786"/>
        <v>#REF!</v>
      </c>
    </row>
    <row r="1584" ht="16" customHeight="1" spans="1:59">
      <c r="A1584" s="22">
        <v>1578</v>
      </c>
      <c r="B1584" s="39" t="s">
        <v>7652</v>
      </c>
      <c r="C1584" s="68" t="s">
        <v>7653</v>
      </c>
      <c r="D1584" s="22">
        <v>189</v>
      </c>
      <c r="E1584" s="22">
        <v>10</v>
      </c>
      <c r="F1584" s="144">
        <v>82188</v>
      </c>
      <c r="G1584" s="144" t="s">
        <v>3704</v>
      </c>
      <c r="H1584" s="144" t="s">
        <v>3704</v>
      </c>
      <c r="I1584" s="144" t="s">
        <v>5321</v>
      </c>
      <c r="J1584" s="144" t="s">
        <v>5314</v>
      </c>
      <c r="K1584" s="144">
        <f t="shared" si="1776"/>
        <v>2</v>
      </c>
      <c r="L1584" s="157">
        <v>20</v>
      </c>
      <c r="M1584" s="171"/>
      <c r="N1584" s="171"/>
      <c r="O1584" s="171">
        <v>0.25</v>
      </c>
      <c r="P1584" s="171">
        <v>0.03</v>
      </c>
      <c r="Q1584" s="171">
        <v>0.07</v>
      </c>
      <c r="R1584" s="171"/>
      <c r="S1584" s="171">
        <v>0.5</v>
      </c>
      <c r="T1584" s="171">
        <v>0.15</v>
      </c>
      <c r="U1584" s="171"/>
      <c r="V1584" s="171"/>
      <c r="W1584" s="22">
        <v>10</v>
      </c>
      <c r="X1584" s="29">
        <v>4.972</v>
      </c>
      <c r="Y1584" s="29">
        <v>49.72</v>
      </c>
      <c r="Z1584" s="36">
        <v>14.6</v>
      </c>
      <c r="AA1584" s="36">
        <f t="shared" si="1777"/>
        <v>10</v>
      </c>
      <c r="AB1584" s="29"/>
      <c r="AC1584" s="29" t="e">
        <f t="shared" si="1778"/>
        <v>#REF!</v>
      </c>
      <c r="AD1584" s="29" t="e">
        <f t="shared" si="1779"/>
        <v>#REF!</v>
      </c>
      <c r="AE1584" s="172" t="e">
        <f t="shared" si="1780"/>
        <v>#REF!</v>
      </c>
      <c r="AF1584" s="28"/>
      <c r="AG1584" s="24">
        <v>15</v>
      </c>
      <c r="AH1584" s="173">
        <f t="shared" si="1781"/>
        <v>1</v>
      </c>
      <c r="AI1584" s="173"/>
      <c r="AJ1584" s="173">
        <f t="shared" si="1782"/>
        <v>14</v>
      </c>
      <c r="AK1584" s="134">
        <f t="shared" si="1783"/>
        <v>2</v>
      </c>
      <c r="AL1584" s="174">
        <f t="shared" ref="AL1584:AU1584" si="1827">M1584</f>
        <v>0</v>
      </c>
      <c r="AM1584" s="174">
        <f t="shared" si="1827"/>
        <v>0</v>
      </c>
      <c r="AN1584" s="174">
        <f t="shared" si="1827"/>
        <v>0.25</v>
      </c>
      <c r="AO1584" s="174">
        <f t="shared" si="1827"/>
        <v>0.03</v>
      </c>
      <c r="AP1584" s="174">
        <f t="shared" si="1827"/>
        <v>0.07</v>
      </c>
      <c r="AQ1584" s="174">
        <f t="shared" si="1827"/>
        <v>0</v>
      </c>
      <c r="AR1584" s="174">
        <f t="shared" si="1827"/>
        <v>0.5</v>
      </c>
      <c r="AS1584" s="174">
        <f t="shared" si="1827"/>
        <v>0.15</v>
      </c>
      <c r="AT1584" s="174">
        <f t="shared" si="1827"/>
        <v>0</v>
      </c>
      <c r="AU1584" s="174">
        <f t="shared" si="1827"/>
        <v>0</v>
      </c>
      <c r="AV1584" s="175">
        <f t="shared" si="1785"/>
        <v>1</v>
      </c>
      <c r="AW1584" s="176" t="e">
        <f>#REF!/1000</f>
        <v>#REF!</v>
      </c>
      <c r="AX1584" s="176" t="e">
        <f>#REF!/1000</f>
        <v>#REF!</v>
      </c>
      <c r="AY1584" s="176" t="e">
        <f>#REF!/1000</f>
        <v>#REF!</v>
      </c>
      <c r="AZ1584" s="176" t="e">
        <f>#REF!/1000</f>
        <v>#REF!</v>
      </c>
      <c r="BA1584" s="176" t="e">
        <f>#REF!/1000</f>
        <v>#REF!</v>
      </c>
      <c r="BB1584" s="176" t="e">
        <f>#REF!/1000</f>
        <v>#REF!</v>
      </c>
      <c r="BC1584" s="176" t="e">
        <f>#REF!/1000</f>
        <v>#REF!</v>
      </c>
      <c r="BD1584" s="176" t="e">
        <f>#REF!/1000</f>
        <v>#REF!</v>
      </c>
      <c r="BE1584" s="177" t="e">
        <f>#REF!/1000</f>
        <v>#REF!</v>
      </c>
      <c r="BF1584" s="177" t="e">
        <f>#REF!/1000</f>
        <v>#REF!</v>
      </c>
      <c r="BG1584" s="178" t="e">
        <f t="shared" si="1786"/>
        <v>#REF!</v>
      </c>
    </row>
    <row r="1585" ht="16" customHeight="1" spans="1:59">
      <c r="A1585" s="22">
        <v>1579</v>
      </c>
      <c r="B1585" s="39" t="s">
        <v>7654</v>
      </c>
      <c r="C1585" s="68" t="s">
        <v>7655</v>
      </c>
      <c r="D1585" s="22">
        <v>188</v>
      </c>
      <c r="E1585" s="22">
        <v>6</v>
      </c>
      <c r="F1585" s="144">
        <v>82194</v>
      </c>
      <c r="G1585" s="144" t="s">
        <v>3704</v>
      </c>
      <c r="H1585" s="144" t="s">
        <v>3704</v>
      </c>
      <c r="I1585" s="144" t="s">
        <v>5321</v>
      </c>
      <c r="J1585" s="144" t="s">
        <v>5314</v>
      </c>
      <c r="K1585" s="144">
        <f t="shared" si="1776"/>
        <v>3</v>
      </c>
      <c r="L1585" s="157">
        <v>18</v>
      </c>
      <c r="M1585" s="171"/>
      <c r="N1585" s="171"/>
      <c r="O1585" s="171">
        <v>0.25</v>
      </c>
      <c r="P1585" s="171">
        <v>0.03</v>
      </c>
      <c r="Q1585" s="171">
        <v>0.07</v>
      </c>
      <c r="R1585" s="171"/>
      <c r="S1585" s="171">
        <v>0.5</v>
      </c>
      <c r="T1585" s="171">
        <v>0.15</v>
      </c>
      <c r="U1585" s="171"/>
      <c r="V1585" s="171"/>
      <c r="W1585" s="22">
        <v>6</v>
      </c>
      <c r="X1585" s="29">
        <v>4.97166666666667</v>
      </c>
      <c r="Y1585" s="29">
        <v>29.83</v>
      </c>
      <c r="Z1585" s="36">
        <v>8.76</v>
      </c>
      <c r="AA1585" s="36">
        <f t="shared" si="1777"/>
        <v>6</v>
      </c>
      <c r="AB1585" s="29"/>
      <c r="AC1585" s="29" t="e">
        <f t="shared" si="1778"/>
        <v>#REF!</v>
      </c>
      <c r="AD1585" s="29" t="e">
        <f t="shared" si="1779"/>
        <v>#REF!</v>
      </c>
      <c r="AE1585" s="172" t="e">
        <f t="shared" si="1780"/>
        <v>#REF!</v>
      </c>
      <c r="AF1585" s="28"/>
      <c r="AG1585" s="24">
        <v>15</v>
      </c>
      <c r="AH1585" s="173">
        <f t="shared" si="1781"/>
        <v>1</v>
      </c>
      <c r="AI1585" s="173"/>
      <c r="AJ1585" s="173">
        <f t="shared" si="1782"/>
        <v>14</v>
      </c>
      <c r="AK1585" s="134">
        <f t="shared" si="1783"/>
        <v>3</v>
      </c>
      <c r="AL1585" s="174">
        <f t="shared" ref="AL1585:AU1585" si="1828">M1585</f>
        <v>0</v>
      </c>
      <c r="AM1585" s="174">
        <f t="shared" si="1828"/>
        <v>0</v>
      </c>
      <c r="AN1585" s="174">
        <f t="shared" si="1828"/>
        <v>0.25</v>
      </c>
      <c r="AO1585" s="174">
        <f t="shared" si="1828"/>
        <v>0.03</v>
      </c>
      <c r="AP1585" s="174">
        <f t="shared" si="1828"/>
        <v>0.07</v>
      </c>
      <c r="AQ1585" s="174">
        <f t="shared" si="1828"/>
        <v>0</v>
      </c>
      <c r="AR1585" s="174">
        <f t="shared" si="1828"/>
        <v>0.5</v>
      </c>
      <c r="AS1585" s="174">
        <f t="shared" si="1828"/>
        <v>0.15</v>
      </c>
      <c r="AT1585" s="174">
        <f t="shared" si="1828"/>
        <v>0</v>
      </c>
      <c r="AU1585" s="174">
        <f t="shared" si="1828"/>
        <v>0</v>
      </c>
      <c r="AV1585" s="175">
        <f t="shared" si="1785"/>
        <v>1</v>
      </c>
      <c r="AW1585" s="176" t="e">
        <f>#REF!/1000</f>
        <v>#REF!</v>
      </c>
      <c r="AX1585" s="176" t="e">
        <f>#REF!/1000</f>
        <v>#REF!</v>
      </c>
      <c r="AY1585" s="176" t="e">
        <f>#REF!/1000</f>
        <v>#REF!</v>
      </c>
      <c r="AZ1585" s="176" t="e">
        <f>#REF!/1000</f>
        <v>#REF!</v>
      </c>
      <c r="BA1585" s="176" t="e">
        <f>#REF!/1000</f>
        <v>#REF!</v>
      </c>
      <c r="BB1585" s="176" t="e">
        <f>#REF!/1000</f>
        <v>#REF!</v>
      </c>
      <c r="BC1585" s="176" t="e">
        <f>#REF!/1000</f>
        <v>#REF!</v>
      </c>
      <c r="BD1585" s="176" t="e">
        <f>#REF!/1000</f>
        <v>#REF!</v>
      </c>
      <c r="BE1585" s="177" t="e">
        <f>#REF!/1000</f>
        <v>#REF!</v>
      </c>
      <c r="BF1585" s="177" t="e">
        <f>#REF!/1000</f>
        <v>#REF!</v>
      </c>
      <c r="BG1585" s="178" t="e">
        <f t="shared" si="1786"/>
        <v>#REF!</v>
      </c>
    </row>
    <row r="1586" ht="16" customHeight="1" spans="1:59">
      <c r="A1586" s="22">
        <v>1580</v>
      </c>
      <c r="B1586" s="39" t="s">
        <v>7656</v>
      </c>
      <c r="C1586" s="68" t="s">
        <v>7657</v>
      </c>
      <c r="D1586" s="22">
        <v>188</v>
      </c>
      <c r="E1586" s="22">
        <v>6</v>
      </c>
      <c r="F1586" s="144">
        <v>82197</v>
      </c>
      <c r="G1586" s="144" t="s">
        <v>3704</v>
      </c>
      <c r="H1586" s="144" t="s">
        <v>3704</v>
      </c>
      <c r="I1586" s="144" t="s">
        <v>5321</v>
      </c>
      <c r="J1586" s="144" t="s">
        <v>5314</v>
      </c>
      <c r="K1586" s="144">
        <f t="shared" si="1776"/>
        <v>0.1</v>
      </c>
      <c r="L1586" s="157">
        <v>0.6</v>
      </c>
      <c r="M1586" s="171"/>
      <c r="N1586" s="171">
        <v>0.5</v>
      </c>
      <c r="O1586" s="171">
        <v>0.3</v>
      </c>
      <c r="P1586" s="171"/>
      <c r="Q1586" s="171"/>
      <c r="R1586" s="171">
        <v>0.2</v>
      </c>
      <c r="S1586" s="171"/>
      <c r="T1586" s="171"/>
      <c r="U1586" s="171"/>
      <c r="V1586" s="171"/>
      <c r="W1586" s="22">
        <v>6</v>
      </c>
      <c r="X1586" s="29">
        <v>4.97166666666667</v>
      </c>
      <c r="Y1586" s="29">
        <v>29.83</v>
      </c>
      <c r="Z1586" s="36">
        <v>8.76</v>
      </c>
      <c r="AA1586" s="36">
        <f t="shared" si="1777"/>
        <v>6</v>
      </c>
      <c r="AB1586" s="29"/>
      <c r="AC1586" s="29" t="e">
        <f t="shared" si="1778"/>
        <v>#REF!</v>
      </c>
      <c r="AD1586" s="29" t="e">
        <f t="shared" si="1779"/>
        <v>#REF!</v>
      </c>
      <c r="AE1586" s="172" t="e">
        <f t="shared" si="1780"/>
        <v>#REF!</v>
      </c>
      <c r="AF1586" s="28"/>
      <c r="AG1586" s="24">
        <v>0.5</v>
      </c>
      <c r="AH1586" s="173">
        <f t="shared" si="1781"/>
        <v>1</v>
      </c>
      <c r="AI1586" s="173"/>
      <c r="AJ1586" s="173">
        <f t="shared" si="1782"/>
        <v>-0.5</v>
      </c>
      <c r="AK1586" s="134">
        <f t="shared" si="1783"/>
        <v>0.1</v>
      </c>
      <c r="AL1586" s="174">
        <f t="shared" ref="AL1586:AU1586" si="1829">M1586</f>
        <v>0</v>
      </c>
      <c r="AM1586" s="174">
        <f t="shared" si="1829"/>
        <v>0.5</v>
      </c>
      <c r="AN1586" s="174">
        <f t="shared" si="1829"/>
        <v>0.3</v>
      </c>
      <c r="AO1586" s="174">
        <f t="shared" si="1829"/>
        <v>0</v>
      </c>
      <c r="AP1586" s="174">
        <f t="shared" si="1829"/>
        <v>0</v>
      </c>
      <c r="AQ1586" s="174">
        <f t="shared" si="1829"/>
        <v>0.2</v>
      </c>
      <c r="AR1586" s="174">
        <f t="shared" si="1829"/>
        <v>0</v>
      </c>
      <c r="AS1586" s="174">
        <f t="shared" si="1829"/>
        <v>0</v>
      </c>
      <c r="AT1586" s="174">
        <f t="shared" si="1829"/>
        <v>0</v>
      </c>
      <c r="AU1586" s="174">
        <f t="shared" si="1829"/>
        <v>0</v>
      </c>
      <c r="AV1586" s="175">
        <f t="shared" si="1785"/>
        <v>1</v>
      </c>
      <c r="AW1586" s="176" t="e">
        <f>#REF!/1000</f>
        <v>#REF!</v>
      </c>
      <c r="AX1586" s="176" t="e">
        <f>#REF!/1000</f>
        <v>#REF!</v>
      </c>
      <c r="AY1586" s="176" t="e">
        <f>#REF!/1000</f>
        <v>#REF!</v>
      </c>
      <c r="AZ1586" s="176" t="e">
        <f>#REF!/1000</f>
        <v>#REF!</v>
      </c>
      <c r="BA1586" s="176" t="e">
        <f>#REF!/1000</f>
        <v>#REF!</v>
      </c>
      <c r="BB1586" s="176" t="e">
        <f>#REF!/1000</f>
        <v>#REF!</v>
      </c>
      <c r="BC1586" s="176" t="e">
        <f>#REF!/1000</f>
        <v>#REF!</v>
      </c>
      <c r="BD1586" s="176" t="e">
        <f>#REF!/1000</f>
        <v>#REF!</v>
      </c>
      <c r="BE1586" s="177" t="e">
        <f>#REF!/1000</f>
        <v>#REF!</v>
      </c>
      <c r="BF1586" s="177" t="e">
        <f>#REF!/1000</f>
        <v>#REF!</v>
      </c>
      <c r="BG1586" s="178" t="e">
        <f t="shared" si="1786"/>
        <v>#REF!</v>
      </c>
    </row>
    <row r="1587" ht="16" customHeight="1" spans="1:59">
      <c r="A1587" s="22">
        <v>1581</v>
      </c>
      <c r="B1587" s="39" t="s">
        <v>7658</v>
      </c>
      <c r="C1587" s="68" t="s">
        <v>7659</v>
      </c>
      <c r="D1587" s="22">
        <v>188</v>
      </c>
      <c r="E1587" s="22">
        <v>6</v>
      </c>
      <c r="F1587" s="144">
        <v>82158</v>
      </c>
      <c r="G1587" s="144" t="s">
        <v>3704</v>
      </c>
      <c r="H1587" s="144" t="s">
        <v>3704</v>
      </c>
      <c r="I1587" s="144" t="s">
        <v>5321</v>
      </c>
      <c r="J1587" s="144" t="s">
        <v>5314</v>
      </c>
      <c r="K1587" s="144">
        <f t="shared" si="1776"/>
        <v>2</v>
      </c>
      <c r="L1587" s="157">
        <v>12</v>
      </c>
      <c r="M1587" s="171"/>
      <c r="N1587" s="171"/>
      <c r="O1587" s="171">
        <v>0.25</v>
      </c>
      <c r="P1587" s="171">
        <v>0.03</v>
      </c>
      <c r="Q1587" s="171">
        <v>0.07</v>
      </c>
      <c r="R1587" s="171"/>
      <c r="S1587" s="171">
        <v>0.5</v>
      </c>
      <c r="T1587" s="171">
        <v>0.15</v>
      </c>
      <c r="U1587" s="171"/>
      <c r="V1587" s="171"/>
      <c r="W1587" s="22">
        <v>6</v>
      </c>
      <c r="X1587" s="29">
        <v>4.97166666666667</v>
      </c>
      <c r="Y1587" s="29">
        <v>29.83</v>
      </c>
      <c r="Z1587" s="36">
        <v>8.76</v>
      </c>
      <c r="AA1587" s="36">
        <f t="shared" si="1777"/>
        <v>6</v>
      </c>
      <c r="AB1587" s="29"/>
      <c r="AC1587" s="29" t="e">
        <f t="shared" si="1778"/>
        <v>#REF!</v>
      </c>
      <c r="AD1587" s="29" t="e">
        <f t="shared" si="1779"/>
        <v>#REF!</v>
      </c>
      <c r="AE1587" s="172" t="e">
        <f t="shared" si="1780"/>
        <v>#REF!</v>
      </c>
      <c r="AF1587" s="28"/>
      <c r="AG1587" s="24">
        <v>15</v>
      </c>
      <c r="AH1587" s="173">
        <f t="shared" si="1781"/>
        <v>1</v>
      </c>
      <c r="AI1587" s="173"/>
      <c r="AJ1587" s="173">
        <f t="shared" si="1782"/>
        <v>14</v>
      </c>
      <c r="AK1587" s="134">
        <f t="shared" si="1783"/>
        <v>2</v>
      </c>
      <c r="AL1587" s="174">
        <f t="shared" ref="AL1587:AU1587" si="1830">M1587</f>
        <v>0</v>
      </c>
      <c r="AM1587" s="174">
        <f t="shared" si="1830"/>
        <v>0</v>
      </c>
      <c r="AN1587" s="174">
        <f t="shared" si="1830"/>
        <v>0.25</v>
      </c>
      <c r="AO1587" s="174">
        <f t="shared" si="1830"/>
        <v>0.03</v>
      </c>
      <c r="AP1587" s="174">
        <f t="shared" si="1830"/>
        <v>0.07</v>
      </c>
      <c r="AQ1587" s="174">
        <f t="shared" si="1830"/>
        <v>0</v>
      </c>
      <c r="AR1587" s="174">
        <f t="shared" si="1830"/>
        <v>0.5</v>
      </c>
      <c r="AS1587" s="174">
        <f t="shared" si="1830"/>
        <v>0.15</v>
      </c>
      <c r="AT1587" s="174">
        <f t="shared" si="1830"/>
        <v>0</v>
      </c>
      <c r="AU1587" s="174">
        <f t="shared" si="1830"/>
        <v>0</v>
      </c>
      <c r="AV1587" s="175">
        <f t="shared" si="1785"/>
        <v>1</v>
      </c>
      <c r="AW1587" s="176" t="e">
        <f>#REF!/1000</f>
        <v>#REF!</v>
      </c>
      <c r="AX1587" s="176" t="e">
        <f>#REF!/1000</f>
        <v>#REF!</v>
      </c>
      <c r="AY1587" s="176" t="e">
        <f>#REF!/1000</f>
        <v>#REF!</v>
      </c>
      <c r="AZ1587" s="176" t="e">
        <f>#REF!/1000</f>
        <v>#REF!</v>
      </c>
      <c r="BA1587" s="176" t="e">
        <f>#REF!/1000</f>
        <v>#REF!</v>
      </c>
      <c r="BB1587" s="176" t="e">
        <f>#REF!/1000</f>
        <v>#REF!</v>
      </c>
      <c r="BC1587" s="176" t="e">
        <f>#REF!/1000</f>
        <v>#REF!</v>
      </c>
      <c r="BD1587" s="176" t="e">
        <f>#REF!/1000</f>
        <v>#REF!</v>
      </c>
      <c r="BE1587" s="177" t="e">
        <f>#REF!/1000</f>
        <v>#REF!</v>
      </c>
      <c r="BF1587" s="177" t="e">
        <f>#REF!/1000</f>
        <v>#REF!</v>
      </c>
      <c r="BG1587" s="178" t="e">
        <f t="shared" si="1786"/>
        <v>#REF!</v>
      </c>
    </row>
    <row r="1588" ht="16" customHeight="1" spans="1:59">
      <c r="A1588" s="22">
        <v>1582</v>
      </c>
      <c r="B1588" s="39" t="s">
        <v>7660</v>
      </c>
      <c r="C1588" s="68" t="s">
        <v>7661</v>
      </c>
      <c r="D1588" s="22">
        <v>188</v>
      </c>
      <c r="E1588" s="22">
        <v>30</v>
      </c>
      <c r="F1588" s="144">
        <v>82165</v>
      </c>
      <c r="G1588" s="144" t="s">
        <v>3704</v>
      </c>
      <c r="H1588" s="144" t="s">
        <v>3704</v>
      </c>
      <c r="I1588" s="144" t="s">
        <v>5321</v>
      </c>
      <c r="J1588" s="144" t="s">
        <v>5314</v>
      </c>
      <c r="K1588" s="144">
        <f t="shared" si="1776"/>
        <v>3.75</v>
      </c>
      <c r="L1588" s="157">
        <v>112.5</v>
      </c>
      <c r="M1588" s="171"/>
      <c r="N1588" s="171"/>
      <c r="O1588" s="171">
        <v>0.25</v>
      </c>
      <c r="P1588" s="171">
        <v>0.03</v>
      </c>
      <c r="Q1588" s="171">
        <v>0.07</v>
      </c>
      <c r="R1588" s="171"/>
      <c r="S1588" s="171">
        <v>0.5</v>
      </c>
      <c r="T1588" s="171">
        <v>0.15</v>
      </c>
      <c r="U1588" s="171"/>
      <c r="V1588" s="171"/>
      <c r="W1588" s="22">
        <v>30</v>
      </c>
      <c r="X1588" s="29">
        <v>4.607</v>
      </c>
      <c r="Y1588" s="29">
        <v>138.21</v>
      </c>
      <c r="Z1588" s="36">
        <v>58.5</v>
      </c>
      <c r="AA1588" s="36">
        <f t="shared" si="1777"/>
        <v>30</v>
      </c>
      <c r="AB1588" s="29"/>
      <c r="AC1588" s="29" t="e">
        <f t="shared" si="1778"/>
        <v>#REF!</v>
      </c>
      <c r="AD1588" s="29" t="e">
        <f t="shared" si="1779"/>
        <v>#REF!</v>
      </c>
      <c r="AE1588" s="172" t="e">
        <f t="shared" si="1780"/>
        <v>#REF!</v>
      </c>
      <c r="AF1588" s="28"/>
      <c r="AG1588" s="24">
        <v>15</v>
      </c>
      <c r="AH1588" s="173">
        <f t="shared" si="1781"/>
        <v>1</v>
      </c>
      <c r="AI1588" s="173"/>
      <c r="AJ1588" s="173">
        <f t="shared" si="1782"/>
        <v>14</v>
      </c>
      <c r="AK1588" s="134">
        <f t="shared" si="1783"/>
        <v>3.75</v>
      </c>
      <c r="AL1588" s="174">
        <f t="shared" ref="AL1588:AU1588" si="1831">M1588</f>
        <v>0</v>
      </c>
      <c r="AM1588" s="174">
        <f t="shared" si="1831"/>
        <v>0</v>
      </c>
      <c r="AN1588" s="174">
        <f t="shared" si="1831"/>
        <v>0.25</v>
      </c>
      <c r="AO1588" s="174">
        <f t="shared" si="1831"/>
        <v>0.03</v>
      </c>
      <c r="AP1588" s="174">
        <f t="shared" si="1831"/>
        <v>0.07</v>
      </c>
      <c r="AQ1588" s="174">
        <f t="shared" si="1831"/>
        <v>0</v>
      </c>
      <c r="AR1588" s="174">
        <f t="shared" si="1831"/>
        <v>0.5</v>
      </c>
      <c r="AS1588" s="174">
        <f t="shared" si="1831"/>
        <v>0.15</v>
      </c>
      <c r="AT1588" s="174">
        <f t="shared" si="1831"/>
        <v>0</v>
      </c>
      <c r="AU1588" s="174">
        <f t="shared" si="1831"/>
        <v>0</v>
      </c>
      <c r="AV1588" s="175">
        <f t="shared" si="1785"/>
        <v>1</v>
      </c>
      <c r="AW1588" s="176" t="e">
        <f>#REF!/1000</f>
        <v>#REF!</v>
      </c>
      <c r="AX1588" s="176" t="e">
        <f>#REF!/1000</f>
        <v>#REF!</v>
      </c>
      <c r="AY1588" s="176" t="e">
        <f>#REF!/1000</f>
        <v>#REF!</v>
      </c>
      <c r="AZ1588" s="176" t="e">
        <f>#REF!/1000</f>
        <v>#REF!</v>
      </c>
      <c r="BA1588" s="176" t="e">
        <f>#REF!/1000</f>
        <v>#REF!</v>
      </c>
      <c r="BB1588" s="176" t="e">
        <f>#REF!/1000</f>
        <v>#REF!</v>
      </c>
      <c r="BC1588" s="176" t="e">
        <f>#REF!/1000</f>
        <v>#REF!</v>
      </c>
      <c r="BD1588" s="176" t="e">
        <f>#REF!/1000</f>
        <v>#REF!</v>
      </c>
      <c r="BE1588" s="177" t="e">
        <f>#REF!/1000</f>
        <v>#REF!</v>
      </c>
      <c r="BF1588" s="177" t="e">
        <f>#REF!/1000</f>
        <v>#REF!</v>
      </c>
      <c r="BG1588" s="178" t="e">
        <f t="shared" si="1786"/>
        <v>#REF!</v>
      </c>
    </row>
    <row r="1589" ht="16" customHeight="1" spans="1:59">
      <c r="A1589" s="22">
        <v>1583</v>
      </c>
      <c r="B1589" s="39" t="s">
        <v>7662</v>
      </c>
      <c r="C1589" s="68" t="s">
        <v>7663</v>
      </c>
      <c r="D1589" s="22">
        <v>130</v>
      </c>
      <c r="E1589" s="22">
        <v>4</v>
      </c>
      <c r="F1589" s="144">
        <v>82228</v>
      </c>
      <c r="G1589" s="144" t="s">
        <v>3704</v>
      </c>
      <c r="H1589" s="144" t="s">
        <v>3704</v>
      </c>
      <c r="I1589" s="144" t="s">
        <v>5321</v>
      </c>
      <c r="J1589" s="144" t="s">
        <v>5314</v>
      </c>
      <c r="K1589" s="144">
        <f t="shared" si="1776"/>
        <v>0.1</v>
      </c>
      <c r="L1589" s="157">
        <v>0.4</v>
      </c>
      <c r="M1589" s="171"/>
      <c r="N1589" s="171">
        <v>0.5</v>
      </c>
      <c r="O1589" s="171">
        <v>0.3</v>
      </c>
      <c r="P1589" s="171"/>
      <c r="Q1589" s="171"/>
      <c r="R1589" s="171">
        <v>0.2</v>
      </c>
      <c r="S1589" s="171"/>
      <c r="T1589" s="171"/>
      <c r="U1589" s="171"/>
      <c r="V1589" s="171"/>
      <c r="W1589" s="22">
        <v>4</v>
      </c>
      <c r="X1589" s="29">
        <v>4.375</v>
      </c>
      <c r="Y1589" s="29">
        <v>17.5</v>
      </c>
      <c r="Z1589" s="36">
        <v>7.8</v>
      </c>
      <c r="AA1589" s="36">
        <f t="shared" si="1777"/>
        <v>4</v>
      </c>
      <c r="AB1589" s="29"/>
      <c r="AC1589" s="29" t="e">
        <f t="shared" si="1778"/>
        <v>#REF!</v>
      </c>
      <c r="AD1589" s="29" t="e">
        <f t="shared" si="1779"/>
        <v>#REF!</v>
      </c>
      <c r="AE1589" s="172" t="e">
        <f t="shared" si="1780"/>
        <v>#REF!</v>
      </c>
      <c r="AF1589" s="28"/>
      <c r="AG1589" s="24">
        <v>0.5</v>
      </c>
      <c r="AH1589" s="173">
        <f t="shared" si="1781"/>
        <v>1</v>
      </c>
      <c r="AI1589" s="173"/>
      <c r="AJ1589" s="173">
        <f t="shared" si="1782"/>
        <v>-0.5</v>
      </c>
      <c r="AK1589" s="134">
        <f t="shared" si="1783"/>
        <v>0.1</v>
      </c>
      <c r="AL1589" s="174">
        <f t="shared" ref="AL1589:AU1589" si="1832">M1589</f>
        <v>0</v>
      </c>
      <c r="AM1589" s="174">
        <f t="shared" si="1832"/>
        <v>0.5</v>
      </c>
      <c r="AN1589" s="174">
        <f t="shared" si="1832"/>
        <v>0.3</v>
      </c>
      <c r="AO1589" s="174">
        <f t="shared" si="1832"/>
        <v>0</v>
      </c>
      <c r="AP1589" s="174">
        <f t="shared" si="1832"/>
        <v>0</v>
      </c>
      <c r="AQ1589" s="174">
        <f t="shared" si="1832"/>
        <v>0.2</v>
      </c>
      <c r="AR1589" s="174">
        <f t="shared" si="1832"/>
        <v>0</v>
      </c>
      <c r="AS1589" s="174">
        <f t="shared" si="1832"/>
        <v>0</v>
      </c>
      <c r="AT1589" s="174">
        <f t="shared" si="1832"/>
        <v>0</v>
      </c>
      <c r="AU1589" s="174">
        <f t="shared" si="1832"/>
        <v>0</v>
      </c>
      <c r="AV1589" s="175">
        <f t="shared" si="1785"/>
        <v>1</v>
      </c>
      <c r="AW1589" s="176" t="e">
        <f>#REF!/1000</f>
        <v>#REF!</v>
      </c>
      <c r="AX1589" s="176" t="e">
        <f>#REF!/1000</f>
        <v>#REF!</v>
      </c>
      <c r="AY1589" s="176" t="e">
        <f>#REF!/1000</f>
        <v>#REF!</v>
      </c>
      <c r="AZ1589" s="176" t="e">
        <f>#REF!/1000</f>
        <v>#REF!</v>
      </c>
      <c r="BA1589" s="176" t="e">
        <f>#REF!/1000</f>
        <v>#REF!</v>
      </c>
      <c r="BB1589" s="176" t="e">
        <f>#REF!/1000</f>
        <v>#REF!</v>
      </c>
      <c r="BC1589" s="176" t="e">
        <f>#REF!/1000</f>
        <v>#REF!</v>
      </c>
      <c r="BD1589" s="176" t="e">
        <f>#REF!/1000</f>
        <v>#REF!</v>
      </c>
      <c r="BE1589" s="177" t="e">
        <f>#REF!/1000</f>
        <v>#REF!</v>
      </c>
      <c r="BF1589" s="177" t="e">
        <f>#REF!/1000</f>
        <v>#REF!</v>
      </c>
      <c r="BG1589" s="178" t="e">
        <f t="shared" si="1786"/>
        <v>#REF!</v>
      </c>
    </row>
    <row r="1590" ht="16" customHeight="1" spans="1:59">
      <c r="A1590" s="22">
        <v>1584</v>
      </c>
      <c r="B1590" s="39" t="s">
        <v>7664</v>
      </c>
      <c r="C1590" s="68" t="s">
        <v>7665</v>
      </c>
      <c r="D1590" s="22">
        <v>130</v>
      </c>
      <c r="E1590" s="22">
        <v>8</v>
      </c>
      <c r="F1590" s="144">
        <v>82244</v>
      </c>
      <c r="G1590" s="144" t="s">
        <v>3704</v>
      </c>
      <c r="H1590" s="144" t="s">
        <v>3704</v>
      </c>
      <c r="I1590" s="144" t="s">
        <v>5321</v>
      </c>
      <c r="J1590" s="144" t="s">
        <v>5314</v>
      </c>
      <c r="K1590" s="144">
        <f t="shared" si="1776"/>
        <v>0.5</v>
      </c>
      <c r="L1590" s="157">
        <v>4</v>
      </c>
      <c r="M1590" s="171"/>
      <c r="N1590" s="171">
        <v>0.1</v>
      </c>
      <c r="O1590" s="171">
        <v>0.1</v>
      </c>
      <c r="P1590" s="171"/>
      <c r="Q1590" s="171"/>
      <c r="R1590" s="171">
        <v>0.8</v>
      </c>
      <c r="S1590" s="171"/>
      <c r="T1590" s="171"/>
      <c r="U1590" s="171"/>
      <c r="V1590" s="171"/>
      <c r="W1590" s="22">
        <v>8</v>
      </c>
      <c r="X1590" s="29">
        <v>4.1575</v>
      </c>
      <c r="Y1590" s="29">
        <v>33.26</v>
      </c>
      <c r="Z1590" s="36">
        <v>15.6</v>
      </c>
      <c r="AA1590" s="36">
        <f t="shared" si="1777"/>
        <v>8</v>
      </c>
      <c r="AB1590" s="29"/>
      <c r="AC1590" s="29" t="e">
        <f t="shared" si="1778"/>
        <v>#REF!</v>
      </c>
      <c r="AD1590" s="29" t="e">
        <f t="shared" si="1779"/>
        <v>#REF!</v>
      </c>
      <c r="AE1590" s="172" t="e">
        <f t="shared" si="1780"/>
        <v>#REF!</v>
      </c>
      <c r="AF1590" s="28"/>
      <c r="AG1590" s="24">
        <v>0.1</v>
      </c>
      <c r="AH1590" s="173">
        <f t="shared" si="1781"/>
        <v>1</v>
      </c>
      <c r="AI1590" s="173"/>
      <c r="AJ1590" s="173">
        <f t="shared" si="1782"/>
        <v>-0.9</v>
      </c>
      <c r="AK1590" s="134">
        <f t="shared" si="1783"/>
        <v>0.5</v>
      </c>
      <c r="AL1590" s="174">
        <f t="shared" ref="AL1590:AU1590" si="1833">M1590</f>
        <v>0</v>
      </c>
      <c r="AM1590" s="174">
        <f t="shared" si="1833"/>
        <v>0.1</v>
      </c>
      <c r="AN1590" s="174">
        <f t="shared" si="1833"/>
        <v>0.1</v>
      </c>
      <c r="AO1590" s="174">
        <f t="shared" si="1833"/>
        <v>0</v>
      </c>
      <c r="AP1590" s="174">
        <f t="shared" si="1833"/>
        <v>0</v>
      </c>
      <c r="AQ1590" s="174">
        <f t="shared" si="1833"/>
        <v>0.8</v>
      </c>
      <c r="AR1590" s="174">
        <f t="shared" si="1833"/>
        <v>0</v>
      </c>
      <c r="AS1590" s="174">
        <f t="shared" si="1833"/>
        <v>0</v>
      </c>
      <c r="AT1590" s="174">
        <f t="shared" si="1833"/>
        <v>0</v>
      </c>
      <c r="AU1590" s="174">
        <f t="shared" si="1833"/>
        <v>0</v>
      </c>
      <c r="AV1590" s="175">
        <f t="shared" si="1785"/>
        <v>1</v>
      </c>
      <c r="AW1590" s="176" t="e">
        <f>#REF!/1000</f>
        <v>#REF!</v>
      </c>
      <c r="AX1590" s="176" t="e">
        <f>#REF!/1000</f>
        <v>#REF!</v>
      </c>
      <c r="AY1590" s="176" t="e">
        <f>#REF!/1000</f>
        <v>#REF!</v>
      </c>
      <c r="AZ1590" s="176" t="e">
        <f>#REF!/1000</f>
        <v>#REF!</v>
      </c>
      <c r="BA1590" s="176" t="e">
        <f>#REF!/1000</f>
        <v>#REF!</v>
      </c>
      <c r="BB1590" s="176" t="e">
        <f>#REF!/1000</f>
        <v>#REF!</v>
      </c>
      <c r="BC1590" s="176" t="e">
        <f>#REF!/1000</f>
        <v>#REF!</v>
      </c>
      <c r="BD1590" s="176" t="e">
        <f>#REF!/1000</f>
        <v>#REF!</v>
      </c>
      <c r="BE1590" s="177" t="e">
        <f>#REF!/1000</f>
        <v>#REF!</v>
      </c>
      <c r="BF1590" s="177" t="e">
        <f>#REF!/1000</f>
        <v>#REF!</v>
      </c>
      <c r="BG1590" s="178" t="e">
        <f t="shared" si="1786"/>
        <v>#REF!</v>
      </c>
    </row>
    <row r="1591" ht="16" customHeight="1" spans="1:59">
      <c r="A1591" s="22">
        <v>1585</v>
      </c>
      <c r="B1591" s="39" t="s">
        <v>7666</v>
      </c>
      <c r="C1591" s="68" t="s">
        <v>7667</v>
      </c>
      <c r="D1591" s="22">
        <v>130</v>
      </c>
      <c r="E1591" s="22">
        <v>4</v>
      </c>
      <c r="F1591" s="144">
        <v>82266</v>
      </c>
      <c r="G1591" s="144" t="s">
        <v>3704</v>
      </c>
      <c r="H1591" s="144" t="s">
        <v>3704</v>
      </c>
      <c r="I1591" s="144" t="s">
        <v>5321</v>
      </c>
      <c r="J1591" s="144" t="s">
        <v>5314</v>
      </c>
      <c r="K1591" s="144">
        <f t="shared" si="1776"/>
        <v>0.1</v>
      </c>
      <c r="L1591" s="157">
        <v>0.4</v>
      </c>
      <c r="M1591" s="171"/>
      <c r="N1591" s="171">
        <v>0.5</v>
      </c>
      <c r="O1591" s="171">
        <v>0.3</v>
      </c>
      <c r="P1591" s="171"/>
      <c r="Q1591" s="171"/>
      <c r="R1591" s="171">
        <v>0.2</v>
      </c>
      <c r="S1591" s="171"/>
      <c r="T1591" s="171"/>
      <c r="U1591" s="171"/>
      <c r="V1591" s="171"/>
      <c r="W1591" s="22">
        <v>4</v>
      </c>
      <c r="X1591" s="29">
        <v>3.9375</v>
      </c>
      <c r="Y1591" s="29">
        <v>15.75</v>
      </c>
      <c r="Z1591" s="36">
        <v>7.8</v>
      </c>
      <c r="AA1591" s="36">
        <f t="shared" si="1777"/>
        <v>4</v>
      </c>
      <c r="AB1591" s="29"/>
      <c r="AC1591" s="29" t="e">
        <f t="shared" si="1778"/>
        <v>#REF!</v>
      </c>
      <c r="AD1591" s="29" t="e">
        <f t="shared" si="1779"/>
        <v>#REF!</v>
      </c>
      <c r="AE1591" s="172" t="e">
        <f t="shared" si="1780"/>
        <v>#REF!</v>
      </c>
      <c r="AF1591" s="28"/>
      <c r="AG1591" s="24">
        <v>0.5</v>
      </c>
      <c r="AH1591" s="173">
        <f t="shared" si="1781"/>
        <v>1</v>
      </c>
      <c r="AI1591" s="173"/>
      <c r="AJ1591" s="173">
        <f t="shared" si="1782"/>
        <v>-0.5</v>
      </c>
      <c r="AK1591" s="134">
        <f t="shared" si="1783"/>
        <v>0.1</v>
      </c>
      <c r="AL1591" s="174">
        <f t="shared" ref="AL1591:AU1591" si="1834">M1591</f>
        <v>0</v>
      </c>
      <c r="AM1591" s="174">
        <f t="shared" si="1834"/>
        <v>0.5</v>
      </c>
      <c r="AN1591" s="174">
        <f t="shared" si="1834"/>
        <v>0.3</v>
      </c>
      <c r="AO1591" s="174">
        <f t="shared" si="1834"/>
        <v>0</v>
      </c>
      <c r="AP1591" s="174">
        <f t="shared" si="1834"/>
        <v>0</v>
      </c>
      <c r="AQ1591" s="174">
        <f t="shared" si="1834"/>
        <v>0.2</v>
      </c>
      <c r="AR1591" s="174">
        <f t="shared" si="1834"/>
        <v>0</v>
      </c>
      <c r="AS1591" s="174">
        <f t="shared" si="1834"/>
        <v>0</v>
      </c>
      <c r="AT1591" s="174">
        <f t="shared" si="1834"/>
        <v>0</v>
      </c>
      <c r="AU1591" s="174">
        <f t="shared" si="1834"/>
        <v>0</v>
      </c>
      <c r="AV1591" s="175">
        <f t="shared" si="1785"/>
        <v>1</v>
      </c>
      <c r="AW1591" s="176" t="e">
        <f>#REF!/1000</f>
        <v>#REF!</v>
      </c>
      <c r="AX1591" s="176" t="e">
        <f>#REF!/1000</f>
        <v>#REF!</v>
      </c>
      <c r="AY1591" s="176" t="e">
        <f>#REF!/1000</f>
        <v>#REF!</v>
      </c>
      <c r="AZ1591" s="176" t="e">
        <f>#REF!/1000</f>
        <v>#REF!</v>
      </c>
      <c r="BA1591" s="176" t="e">
        <f>#REF!/1000</f>
        <v>#REF!</v>
      </c>
      <c r="BB1591" s="176" t="e">
        <f>#REF!/1000</f>
        <v>#REF!</v>
      </c>
      <c r="BC1591" s="176" t="e">
        <f>#REF!/1000</f>
        <v>#REF!</v>
      </c>
      <c r="BD1591" s="176" t="e">
        <f>#REF!/1000</f>
        <v>#REF!</v>
      </c>
      <c r="BE1591" s="177" t="e">
        <f>#REF!/1000</f>
        <v>#REF!</v>
      </c>
      <c r="BF1591" s="177" t="e">
        <f>#REF!/1000</f>
        <v>#REF!</v>
      </c>
      <c r="BG1591" s="178" t="e">
        <f t="shared" si="1786"/>
        <v>#REF!</v>
      </c>
    </row>
    <row r="1592" ht="16" customHeight="1" spans="1:59">
      <c r="A1592" s="22">
        <v>1586</v>
      </c>
      <c r="B1592" s="39" t="s">
        <v>7668</v>
      </c>
      <c r="C1592" s="68" t="s">
        <v>7669</v>
      </c>
      <c r="D1592" s="22">
        <v>188</v>
      </c>
      <c r="E1592" s="22">
        <v>6</v>
      </c>
      <c r="F1592" s="144">
        <v>82211</v>
      </c>
      <c r="G1592" s="144" t="s">
        <v>3704</v>
      </c>
      <c r="H1592" s="144" t="s">
        <v>3704</v>
      </c>
      <c r="I1592" s="144" t="s">
        <v>5321</v>
      </c>
      <c r="J1592" s="144" t="s">
        <v>5314</v>
      </c>
      <c r="K1592" s="144">
        <f t="shared" si="1776"/>
        <v>0.5</v>
      </c>
      <c r="L1592" s="157">
        <v>3</v>
      </c>
      <c r="M1592" s="171"/>
      <c r="N1592" s="171">
        <v>0.1</v>
      </c>
      <c r="O1592" s="171">
        <v>0.1</v>
      </c>
      <c r="P1592" s="171"/>
      <c r="Q1592" s="171"/>
      <c r="R1592" s="171">
        <v>0.8</v>
      </c>
      <c r="S1592" s="171"/>
      <c r="T1592" s="171"/>
      <c r="U1592" s="171"/>
      <c r="V1592" s="171"/>
      <c r="W1592" s="22">
        <v>6</v>
      </c>
      <c r="X1592" s="29">
        <v>2.98333333333333</v>
      </c>
      <c r="Y1592" s="29">
        <v>17.9</v>
      </c>
      <c r="Z1592" s="36">
        <v>5.82</v>
      </c>
      <c r="AA1592" s="36">
        <f t="shared" si="1777"/>
        <v>6</v>
      </c>
      <c r="AB1592" s="29"/>
      <c r="AC1592" s="29" t="e">
        <f t="shared" si="1778"/>
        <v>#REF!</v>
      </c>
      <c r="AD1592" s="29" t="e">
        <f t="shared" si="1779"/>
        <v>#REF!</v>
      </c>
      <c r="AE1592" s="172" t="e">
        <f t="shared" si="1780"/>
        <v>#REF!</v>
      </c>
      <c r="AF1592" s="28"/>
      <c r="AG1592" s="24">
        <v>0.1</v>
      </c>
      <c r="AH1592" s="173">
        <f t="shared" si="1781"/>
        <v>1</v>
      </c>
      <c r="AI1592" s="173"/>
      <c r="AJ1592" s="173">
        <f t="shared" si="1782"/>
        <v>-0.9</v>
      </c>
      <c r="AK1592" s="134">
        <f t="shared" si="1783"/>
        <v>0.5</v>
      </c>
      <c r="AL1592" s="174">
        <f t="shared" ref="AL1592:AU1592" si="1835">M1592</f>
        <v>0</v>
      </c>
      <c r="AM1592" s="174">
        <f t="shared" si="1835"/>
        <v>0.1</v>
      </c>
      <c r="AN1592" s="174">
        <f t="shared" si="1835"/>
        <v>0.1</v>
      </c>
      <c r="AO1592" s="174">
        <f t="shared" si="1835"/>
        <v>0</v>
      </c>
      <c r="AP1592" s="174">
        <f t="shared" si="1835"/>
        <v>0</v>
      </c>
      <c r="AQ1592" s="174">
        <f t="shared" si="1835"/>
        <v>0.8</v>
      </c>
      <c r="AR1592" s="174">
        <f t="shared" si="1835"/>
        <v>0</v>
      </c>
      <c r="AS1592" s="174">
        <f t="shared" si="1835"/>
        <v>0</v>
      </c>
      <c r="AT1592" s="174">
        <f t="shared" si="1835"/>
        <v>0</v>
      </c>
      <c r="AU1592" s="174">
        <f t="shared" si="1835"/>
        <v>0</v>
      </c>
      <c r="AV1592" s="175">
        <f t="shared" si="1785"/>
        <v>1</v>
      </c>
      <c r="AW1592" s="176" t="e">
        <f>#REF!/1000</f>
        <v>#REF!</v>
      </c>
      <c r="AX1592" s="176" t="e">
        <f>#REF!/1000</f>
        <v>#REF!</v>
      </c>
      <c r="AY1592" s="176" t="e">
        <f>#REF!/1000</f>
        <v>#REF!</v>
      </c>
      <c r="AZ1592" s="176" t="e">
        <f>#REF!/1000</f>
        <v>#REF!</v>
      </c>
      <c r="BA1592" s="176" t="e">
        <f>#REF!/1000</f>
        <v>#REF!</v>
      </c>
      <c r="BB1592" s="176" t="e">
        <f>#REF!/1000</f>
        <v>#REF!</v>
      </c>
      <c r="BC1592" s="176" t="e">
        <f>#REF!/1000</f>
        <v>#REF!</v>
      </c>
      <c r="BD1592" s="176" t="e">
        <f>#REF!/1000</f>
        <v>#REF!</v>
      </c>
      <c r="BE1592" s="177" t="e">
        <f>#REF!/1000</f>
        <v>#REF!</v>
      </c>
      <c r="BF1592" s="177" t="e">
        <f>#REF!/1000</f>
        <v>#REF!</v>
      </c>
      <c r="BG1592" s="178" t="e">
        <f t="shared" si="1786"/>
        <v>#REF!</v>
      </c>
    </row>
    <row r="1593" ht="16" customHeight="1" spans="1:59">
      <c r="A1593" s="22">
        <v>1587</v>
      </c>
      <c r="B1593" s="39" t="s">
        <v>7670</v>
      </c>
      <c r="C1593" s="68" t="s">
        <v>7671</v>
      </c>
      <c r="D1593" s="22">
        <v>188</v>
      </c>
      <c r="E1593" s="22">
        <v>10</v>
      </c>
      <c r="F1593" s="144">
        <v>82210</v>
      </c>
      <c r="G1593" s="144" t="s">
        <v>3704</v>
      </c>
      <c r="H1593" s="144" t="s">
        <v>3704</v>
      </c>
      <c r="I1593" s="144" t="s">
        <v>5321</v>
      </c>
      <c r="J1593" s="144" t="s">
        <v>5314</v>
      </c>
      <c r="K1593" s="144">
        <f t="shared" si="1776"/>
        <v>0.5</v>
      </c>
      <c r="L1593" s="157">
        <v>5</v>
      </c>
      <c r="M1593" s="171"/>
      <c r="N1593" s="171">
        <v>0.1</v>
      </c>
      <c r="O1593" s="171">
        <v>0.1</v>
      </c>
      <c r="P1593" s="171"/>
      <c r="Q1593" s="171"/>
      <c r="R1593" s="171">
        <v>0.8</v>
      </c>
      <c r="S1593" s="171"/>
      <c r="T1593" s="171"/>
      <c r="U1593" s="171"/>
      <c r="V1593" s="171"/>
      <c r="W1593" s="22">
        <v>10</v>
      </c>
      <c r="X1593" s="29">
        <v>2.983</v>
      </c>
      <c r="Y1593" s="29">
        <v>29.83</v>
      </c>
      <c r="Z1593" s="36">
        <v>9.7</v>
      </c>
      <c r="AA1593" s="36">
        <f t="shared" si="1777"/>
        <v>10</v>
      </c>
      <c r="AB1593" s="29"/>
      <c r="AC1593" s="29" t="e">
        <f t="shared" si="1778"/>
        <v>#REF!</v>
      </c>
      <c r="AD1593" s="29" t="e">
        <f t="shared" si="1779"/>
        <v>#REF!</v>
      </c>
      <c r="AE1593" s="172" t="e">
        <f t="shared" si="1780"/>
        <v>#REF!</v>
      </c>
      <c r="AF1593" s="28"/>
      <c r="AG1593" s="24">
        <v>0.1</v>
      </c>
      <c r="AH1593" s="173">
        <f t="shared" si="1781"/>
        <v>1</v>
      </c>
      <c r="AI1593" s="173"/>
      <c r="AJ1593" s="173">
        <f t="shared" si="1782"/>
        <v>-0.9</v>
      </c>
      <c r="AK1593" s="134">
        <f t="shared" si="1783"/>
        <v>0.5</v>
      </c>
      <c r="AL1593" s="174">
        <f t="shared" ref="AL1593:AU1593" si="1836">M1593</f>
        <v>0</v>
      </c>
      <c r="AM1593" s="174">
        <f t="shared" si="1836"/>
        <v>0.1</v>
      </c>
      <c r="AN1593" s="174">
        <f t="shared" si="1836"/>
        <v>0.1</v>
      </c>
      <c r="AO1593" s="174">
        <f t="shared" si="1836"/>
        <v>0</v>
      </c>
      <c r="AP1593" s="174">
        <f t="shared" si="1836"/>
        <v>0</v>
      </c>
      <c r="AQ1593" s="174">
        <f t="shared" si="1836"/>
        <v>0.8</v>
      </c>
      <c r="AR1593" s="174">
        <f t="shared" si="1836"/>
        <v>0</v>
      </c>
      <c r="AS1593" s="174">
        <f t="shared" si="1836"/>
        <v>0</v>
      </c>
      <c r="AT1593" s="174">
        <f t="shared" si="1836"/>
        <v>0</v>
      </c>
      <c r="AU1593" s="174">
        <f t="shared" si="1836"/>
        <v>0</v>
      </c>
      <c r="AV1593" s="175">
        <f t="shared" si="1785"/>
        <v>1</v>
      </c>
      <c r="AW1593" s="176" t="e">
        <f>#REF!/1000</f>
        <v>#REF!</v>
      </c>
      <c r="AX1593" s="176" t="e">
        <f>#REF!/1000</f>
        <v>#REF!</v>
      </c>
      <c r="AY1593" s="176" t="e">
        <f>#REF!/1000</f>
        <v>#REF!</v>
      </c>
      <c r="AZ1593" s="176" t="e">
        <f>#REF!/1000</f>
        <v>#REF!</v>
      </c>
      <c r="BA1593" s="176" t="e">
        <f>#REF!/1000</f>
        <v>#REF!</v>
      </c>
      <c r="BB1593" s="176" t="e">
        <f>#REF!/1000</f>
        <v>#REF!</v>
      </c>
      <c r="BC1593" s="176" t="e">
        <f>#REF!/1000</f>
        <v>#REF!</v>
      </c>
      <c r="BD1593" s="176" t="e">
        <f>#REF!/1000</f>
        <v>#REF!</v>
      </c>
      <c r="BE1593" s="177" t="e">
        <f>#REF!/1000</f>
        <v>#REF!</v>
      </c>
      <c r="BF1593" s="177" t="e">
        <f>#REF!/1000</f>
        <v>#REF!</v>
      </c>
      <c r="BG1593" s="178" t="e">
        <f t="shared" si="1786"/>
        <v>#REF!</v>
      </c>
    </row>
    <row r="1594" ht="16" customHeight="1" spans="1:59">
      <c r="A1594" s="22">
        <v>1588</v>
      </c>
      <c r="B1594" s="39" t="s">
        <v>7672</v>
      </c>
      <c r="C1594" s="68" t="s">
        <v>7673</v>
      </c>
      <c r="D1594" s="22">
        <v>130</v>
      </c>
      <c r="E1594" s="22">
        <v>12</v>
      </c>
      <c r="F1594" s="144">
        <v>82230</v>
      </c>
      <c r="G1594" s="144" t="s">
        <v>3704</v>
      </c>
      <c r="H1594" s="144" t="s">
        <v>3704</v>
      </c>
      <c r="I1594" s="144" t="s">
        <v>5321</v>
      </c>
      <c r="J1594" s="144" t="s">
        <v>5314</v>
      </c>
      <c r="K1594" s="144">
        <f t="shared" si="1776"/>
        <v>0.1</v>
      </c>
      <c r="L1594" s="157">
        <v>1.2</v>
      </c>
      <c r="M1594" s="171"/>
      <c r="N1594" s="171">
        <v>0.5</v>
      </c>
      <c r="O1594" s="171">
        <v>0.3</v>
      </c>
      <c r="P1594" s="171"/>
      <c r="Q1594" s="171"/>
      <c r="R1594" s="171">
        <v>0.2</v>
      </c>
      <c r="S1594" s="171"/>
      <c r="T1594" s="171"/>
      <c r="U1594" s="171"/>
      <c r="V1594" s="171"/>
      <c r="W1594" s="22">
        <v>12</v>
      </c>
      <c r="X1594" s="29">
        <v>2.84416666666667</v>
      </c>
      <c r="Y1594" s="29">
        <v>34.13</v>
      </c>
      <c r="Z1594" s="36">
        <v>11.64</v>
      </c>
      <c r="AA1594" s="36">
        <f t="shared" si="1777"/>
        <v>12</v>
      </c>
      <c r="AB1594" s="29"/>
      <c r="AC1594" s="29" t="e">
        <f t="shared" si="1778"/>
        <v>#REF!</v>
      </c>
      <c r="AD1594" s="29" t="e">
        <f t="shared" si="1779"/>
        <v>#REF!</v>
      </c>
      <c r="AE1594" s="172" t="e">
        <f t="shared" si="1780"/>
        <v>#REF!</v>
      </c>
      <c r="AF1594" s="28"/>
      <c r="AG1594" s="24">
        <v>0.5</v>
      </c>
      <c r="AH1594" s="173">
        <f t="shared" si="1781"/>
        <v>1</v>
      </c>
      <c r="AI1594" s="173"/>
      <c r="AJ1594" s="173">
        <f t="shared" si="1782"/>
        <v>-0.5</v>
      </c>
      <c r="AK1594" s="134">
        <f t="shared" si="1783"/>
        <v>0.1</v>
      </c>
      <c r="AL1594" s="174">
        <f t="shared" ref="AL1594:AU1594" si="1837">M1594</f>
        <v>0</v>
      </c>
      <c r="AM1594" s="174">
        <f t="shared" si="1837"/>
        <v>0.5</v>
      </c>
      <c r="AN1594" s="174">
        <f t="shared" si="1837"/>
        <v>0.3</v>
      </c>
      <c r="AO1594" s="174">
        <f t="shared" si="1837"/>
        <v>0</v>
      </c>
      <c r="AP1594" s="174">
        <f t="shared" si="1837"/>
        <v>0</v>
      </c>
      <c r="AQ1594" s="174">
        <f t="shared" si="1837"/>
        <v>0.2</v>
      </c>
      <c r="AR1594" s="174">
        <f t="shared" si="1837"/>
        <v>0</v>
      </c>
      <c r="AS1594" s="174">
        <f t="shared" si="1837"/>
        <v>0</v>
      </c>
      <c r="AT1594" s="174">
        <f t="shared" si="1837"/>
        <v>0</v>
      </c>
      <c r="AU1594" s="174">
        <f t="shared" si="1837"/>
        <v>0</v>
      </c>
      <c r="AV1594" s="175">
        <f t="shared" si="1785"/>
        <v>1</v>
      </c>
      <c r="AW1594" s="176" t="e">
        <f>#REF!/1000</f>
        <v>#REF!</v>
      </c>
      <c r="AX1594" s="176" t="e">
        <f>#REF!/1000</f>
        <v>#REF!</v>
      </c>
      <c r="AY1594" s="176" t="e">
        <f>#REF!/1000</f>
        <v>#REF!</v>
      </c>
      <c r="AZ1594" s="176" t="e">
        <f>#REF!/1000</f>
        <v>#REF!</v>
      </c>
      <c r="BA1594" s="176" t="e">
        <f>#REF!/1000</f>
        <v>#REF!</v>
      </c>
      <c r="BB1594" s="176" t="e">
        <f>#REF!/1000</f>
        <v>#REF!</v>
      </c>
      <c r="BC1594" s="176" t="e">
        <f>#REF!/1000</f>
        <v>#REF!</v>
      </c>
      <c r="BD1594" s="176" t="e">
        <f>#REF!/1000</f>
        <v>#REF!</v>
      </c>
      <c r="BE1594" s="177" t="e">
        <f>#REF!/1000</f>
        <v>#REF!</v>
      </c>
      <c r="BF1594" s="177" t="e">
        <f>#REF!/1000</f>
        <v>#REF!</v>
      </c>
      <c r="BG1594" s="178" t="e">
        <f t="shared" si="1786"/>
        <v>#REF!</v>
      </c>
    </row>
    <row r="1595" ht="16" customHeight="1" spans="1:59">
      <c r="A1595" s="22">
        <v>1589</v>
      </c>
      <c r="B1595" s="39" t="s">
        <v>7674</v>
      </c>
      <c r="C1595" s="68" t="s">
        <v>7675</v>
      </c>
      <c r="D1595" s="22">
        <v>188</v>
      </c>
      <c r="E1595" s="22">
        <v>1</v>
      </c>
      <c r="F1595" s="144">
        <v>82221</v>
      </c>
      <c r="G1595" s="144" t="s">
        <v>3704</v>
      </c>
      <c r="H1595" s="144" t="s">
        <v>3704</v>
      </c>
      <c r="I1595" s="144" t="s">
        <v>5321</v>
      </c>
      <c r="J1595" s="144" t="s">
        <v>5314</v>
      </c>
      <c r="K1595" s="144">
        <f t="shared" si="1776"/>
        <v>0.1</v>
      </c>
      <c r="L1595" s="157">
        <v>0.1</v>
      </c>
      <c r="M1595" s="171"/>
      <c r="N1595" s="171">
        <v>0.5</v>
      </c>
      <c r="O1595" s="171">
        <v>0.3</v>
      </c>
      <c r="P1595" s="171"/>
      <c r="Q1595" s="171"/>
      <c r="R1595" s="171">
        <v>0.2</v>
      </c>
      <c r="S1595" s="171"/>
      <c r="T1595" s="171"/>
      <c r="U1595" s="171"/>
      <c r="V1595" s="171"/>
      <c r="W1595" s="22">
        <v>1</v>
      </c>
      <c r="X1595" s="29">
        <v>2.32</v>
      </c>
      <c r="Y1595" s="29">
        <v>2.32</v>
      </c>
      <c r="Z1595" s="36">
        <v>0.97</v>
      </c>
      <c r="AA1595" s="36">
        <f t="shared" si="1777"/>
        <v>1</v>
      </c>
      <c r="AB1595" s="29"/>
      <c r="AC1595" s="29" t="e">
        <f t="shared" si="1778"/>
        <v>#REF!</v>
      </c>
      <c r="AD1595" s="29" t="e">
        <f t="shared" si="1779"/>
        <v>#REF!</v>
      </c>
      <c r="AE1595" s="172" t="e">
        <f t="shared" si="1780"/>
        <v>#REF!</v>
      </c>
      <c r="AF1595" s="28"/>
      <c r="AG1595" s="24">
        <v>0.5</v>
      </c>
      <c r="AH1595" s="173">
        <f t="shared" si="1781"/>
        <v>1</v>
      </c>
      <c r="AI1595" s="173"/>
      <c r="AJ1595" s="173">
        <f t="shared" si="1782"/>
        <v>-0.5</v>
      </c>
      <c r="AK1595" s="134">
        <f t="shared" si="1783"/>
        <v>0.1</v>
      </c>
      <c r="AL1595" s="174">
        <f t="shared" ref="AL1595:AU1595" si="1838">M1595</f>
        <v>0</v>
      </c>
      <c r="AM1595" s="174">
        <f t="shared" si="1838"/>
        <v>0.5</v>
      </c>
      <c r="AN1595" s="174">
        <f t="shared" si="1838"/>
        <v>0.3</v>
      </c>
      <c r="AO1595" s="174">
        <f t="shared" si="1838"/>
        <v>0</v>
      </c>
      <c r="AP1595" s="174">
        <f t="shared" si="1838"/>
        <v>0</v>
      </c>
      <c r="AQ1595" s="174">
        <f t="shared" si="1838"/>
        <v>0.2</v>
      </c>
      <c r="AR1595" s="174">
        <f t="shared" si="1838"/>
        <v>0</v>
      </c>
      <c r="AS1595" s="174">
        <f t="shared" si="1838"/>
        <v>0</v>
      </c>
      <c r="AT1595" s="174">
        <f t="shared" si="1838"/>
        <v>0</v>
      </c>
      <c r="AU1595" s="174">
        <f t="shared" si="1838"/>
        <v>0</v>
      </c>
      <c r="AV1595" s="175">
        <f t="shared" si="1785"/>
        <v>1</v>
      </c>
      <c r="AW1595" s="176" t="e">
        <f>#REF!/1000</f>
        <v>#REF!</v>
      </c>
      <c r="AX1595" s="176" t="e">
        <f>#REF!/1000</f>
        <v>#REF!</v>
      </c>
      <c r="AY1595" s="176" t="e">
        <f>#REF!/1000</f>
        <v>#REF!</v>
      </c>
      <c r="AZ1595" s="176" t="e">
        <f>#REF!/1000</f>
        <v>#REF!</v>
      </c>
      <c r="BA1595" s="176" t="e">
        <f>#REF!/1000</f>
        <v>#REF!</v>
      </c>
      <c r="BB1595" s="176" t="e">
        <f>#REF!/1000</f>
        <v>#REF!</v>
      </c>
      <c r="BC1595" s="176" t="e">
        <f>#REF!/1000</f>
        <v>#REF!</v>
      </c>
      <c r="BD1595" s="176" t="e">
        <f>#REF!/1000</f>
        <v>#REF!</v>
      </c>
      <c r="BE1595" s="177" t="e">
        <f>#REF!/1000</f>
        <v>#REF!</v>
      </c>
      <c r="BF1595" s="177" t="e">
        <f>#REF!/1000</f>
        <v>#REF!</v>
      </c>
      <c r="BG1595" s="178" t="e">
        <f t="shared" si="1786"/>
        <v>#REF!</v>
      </c>
    </row>
    <row r="1596" ht="16" customHeight="1" spans="1:59">
      <c r="A1596" s="22">
        <v>1590</v>
      </c>
      <c r="B1596" s="39" t="s">
        <v>7676</v>
      </c>
      <c r="C1596" s="68" t="s">
        <v>7677</v>
      </c>
      <c r="D1596" s="22">
        <v>130</v>
      </c>
      <c r="E1596" s="22">
        <v>4</v>
      </c>
      <c r="F1596" s="144">
        <v>82248</v>
      </c>
      <c r="G1596" s="144" t="s">
        <v>3704</v>
      </c>
      <c r="H1596" s="144" t="s">
        <v>3704</v>
      </c>
      <c r="I1596" s="144" t="s">
        <v>5321</v>
      </c>
      <c r="J1596" s="144" t="s">
        <v>5314</v>
      </c>
      <c r="K1596" s="144">
        <f t="shared" si="1776"/>
        <v>3</v>
      </c>
      <c r="L1596" s="157">
        <v>12</v>
      </c>
      <c r="M1596" s="171"/>
      <c r="N1596" s="171"/>
      <c r="O1596" s="171">
        <v>0.25</v>
      </c>
      <c r="P1596" s="171">
        <v>0.03</v>
      </c>
      <c r="Q1596" s="171">
        <v>0.07</v>
      </c>
      <c r="R1596" s="171"/>
      <c r="S1596" s="171">
        <v>0.5</v>
      </c>
      <c r="T1596" s="171">
        <v>0.15</v>
      </c>
      <c r="U1596" s="171"/>
      <c r="V1596" s="171"/>
      <c r="W1596" s="22">
        <v>4</v>
      </c>
      <c r="X1596" s="29">
        <v>1.5325</v>
      </c>
      <c r="Y1596" s="29">
        <v>6.13</v>
      </c>
      <c r="Z1596" s="36">
        <v>3.88</v>
      </c>
      <c r="AA1596" s="36">
        <f t="shared" si="1777"/>
        <v>4</v>
      </c>
      <c r="AB1596" s="29"/>
      <c r="AC1596" s="29" t="e">
        <f t="shared" si="1778"/>
        <v>#REF!</v>
      </c>
      <c r="AD1596" s="29" t="e">
        <f t="shared" si="1779"/>
        <v>#REF!</v>
      </c>
      <c r="AE1596" s="172" t="e">
        <f t="shared" si="1780"/>
        <v>#REF!</v>
      </c>
      <c r="AF1596" s="28"/>
      <c r="AG1596" s="24">
        <v>15</v>
      </c>
      <c r="AH1596" s="173">
        <f t="shared" si="1781"/>
        <v>1</v>
      </c>
      <c r="AI1596" s="173"/>
      <c r="AJ1596" s="173">
        <f t="shared" si="1782"/>
        <v>14</v>
      </c>
      <c r="AK1596" s="134">
        <f t="shared" si="1783"/>
        <v>3</v>
      </c>
      <c r="AL1596" s="174">
        <f t="shared" ref="AL1596:AU1596" si="1839">M1596</f>
        <v>0</v>
      </c>
      <c r="AM1596" s="174">
        <f t="shared" si="1839"/>
        <v>0</v>
      </c>
      <c r="AN1596" s="174">
        <f t="shared" si="1839"/>
        <v>0.25</v>
      </c>
      <c r="AO1596" s="174">
        <f t="shared" si="1839"/>
        <v>0.03</v>
      </c>
      <c r="AP1596" s="174">
        <f t="shared" si="1839"/>
        <v>0.07</v>
      </c>
      <c r="AQ1596" s="174">
        <f t="shared" si="1839"/>
        <v>0</v>
      </c>
      <c r="AR1596" s="174">
        <f t="shared" si="1839"/>
        <v>0.5</v>
      </c>
      <c r="AS1596" s="174">
        <f t="shared" si="1839"/>
        <v>0.15</v>
      </c>
      <c r="AT1596" s="174">
        <f t="shared" si="1839"/>
        <v>0</v>
      </c>
      <c r="AU1596" s="174">
        <f t="shared" si="1839"/>
        <v>0</v>
      </c>
      <c r="AV1596" s="175">
        <f t="shared" si="1785"/>
        <v>1</v>
      </c>
      <c r="AW1596" s="176" t="e">
        <f>#REF!/1000</f>
        <v>#REF!</v>
      </c>
      <c r="AX1596" s="176" t="e">
        <f>#REF!/1000</f>
        <v>#REF!</v>
      </c>
      <c r="AY1596" s="176" t="e">
        <f>#REF!/1000</f>
        <v>#REF!</v>
      </c>
      <c r="AZ1596" s="176" t="e">
        <f>#REF!/1000</f>
        <v>#REF!</v>
      </c>
      <c r="BA1596" s="176" t="e">
        <f>#REF!/1000</f>
        <v>#REF!</v>
      </c>
      <c r="BB1596" s="176" t="e">
        <f>#REF!/1000</f>
        <v>#REF!</v>
      </c>
      <c r="BC1596" s="176" t="e">
        <f>#REF!/1000</f>
        <v>#REF!</v>
      </c>
      <c r="BD1596" s="176" t="e">
        <f>#REF!/1000</f>
        <v>#REF!</v>
      </c>
      <c r="BE1596" s="177" t="e">
        <f>#REF!/1000</f>
        <v>#REF!</v>
      </c>
      <c r="BF1596" s="177" t="e">
        <f>#REF!/1000</f>
        <v>#REF!</v>
      </c>
      <c r="BG1596" s="178" t="e">
        <f t="shared" si="1786"/>
        <v>#REF!</v>
      </c>
    </row>
    <row r="1597" ht="16" customHeight="1" spans="1:59">
      <c r="A1597" s="22">
        <v>1591</v>
      </c>
      <c r="B1597" s="39" t="s">
        <v>7678</v>
      </c>
      <c r="C1597" s="68" t="s">
        <v>7679</v>
      </c>
      <c r="D1597" s="22">
        <v>166</v>
      </c>
      <c r="E1597" s="22">
        <v>2</v>
      </c>
      <c r="F1597" s="144">
        <v>2605130231</v>
      </c>
      <c r="G1597" s="144" t="s">
        <v>3693</v>
      </c>
      <c r="H1597" s="144" t="s">
        <v>3693</v>
      </c>
      <c r="I1597" s="144" t="s">
        <v>5326</v>
      </c>
      <c r="J1597" s="144" t="s">
        <v>5327</v>
      </c>
      <c r="K1597" s="144">
        <f t="shared" si="1776"/>
        <v>0.1</v>
      </c>
      <c r="L1597" s="157">
        <v>0.2</v>
      </c>
      <c r="M1597" s="171"/>
      <c r="N1597" s="171">
        <v>0.15</v>
      </c>
      <c r="O1597" s="171">
        <v>0.55</v>
      </c>
      <c r="P1597" s="171"/>
      <c r="Q1597" s="171"/>
      <c r="R1597" s="171"/>
      <c r="S1597" s="171">
        <v>0.25</v>
      </c>
      <c r="T1597" s="171">
        <v>0.05</v>
      </c>
      <c r="U1597" s="171"/>
      <c r="V1597" s="171"/>
      <c r="W1597" s="22">
        <v>2</v>
      </c>
      <c r="X1597" s="29">
        <v>16535</v>
      </c>
      <c r="Y1597" s="29">
        <v>33070</v>
      </c>
      <c r="Z1597" s="36">
        <v>19492.04</v>
      </c>
      <c r="AA1597" s="36">
        <f t="shared" si="1777"/>
        <v>2</v>
      </c>
      <c r="AB1597" s="29"/>
      <c r="AC1597" s="29" t="e">
        <f t="shared" si="1778"/>
        <v>#REF!</v>
      </c>
      <c r="AD1597" s="29" t="e">
        <f t="shared" si="1779"/>
        <v>#REF!</v>
      </c>
      <c r="AE1597" s="172" t="e">
        <f t="shared" si="1780"/>
        <v>#REF!</v>
      </c>
      <c r="AF1597" s="28"/>
      <c r="AG1597" s="24">
        <v>0.2</v>
      </c>
      <c r="AH1597" s="173">
        <f t="shared" si="1781"/>
        <v>1</v>
      </c>
      <c r="AI1597" s="173">
        <v>0.2</v>
      </c>
      <c r="AJ1597" s="173">
        <f t="shared" si="1782"/>
        <v>-0.8</v>
      </c>
      <c r="AK1597" s="134">
        <f t="shared" si="1783"/>
        <v>0.1</v>
      </c>
      <c r="AL1597" s="174">
        <f t="shared" ref="AL1597:AU1597" si="1840">M1597</f>
        <v>0</v>
      </c>
      <c r="AM1597" s="174">
        <f t="shared" si="1840"/>
        <v>0.15</v>
      </c>
      <c r="AN1597" s="174">
        <f t="shared" si="1840"/>
        <v>0.55</v>
      </c>
      <c r="AO1597" s="174">
        <f t="shared" si="1840"/>
        <v>0</v>
      </c>
      <c r="AP1597" s="174">
        <f t="shared" si="1840"/>
        <v>0</v>
      </c>
      <c r="AQ1597" s="174">
        <f t="shared" si="1840"/>
        <v>0</v>
      </c>
      <c r="AR1597" s="174">
        <f t="shared" si="1840"/>
        <v>0.25</v>
      </c>
      <c r="AS1597" s="174">
        <f t="shared" si="1840"/>
        <v>0.05</v>
      </c>
      <c r="AT1597" s="174">
        <f t="shared" si="1840"/>
        <v>0</v>
      </c>
      <c r="AU1597" s="174">
        <f t="shared" si="1840"/>
        <v>0</v>
      </c>
      <c r="AV1597" s="175">
        <f t="shared" si="1785"/>
        <v>1</v>
      </c>
      <c r="AW1597" s="176" t="e">
        <f>#REF!/1000</f>
        <v>#REF!</v>
      </c>
      <c r="AX1597" s="176" t="e">
        <f>#REF!/1000</f>
        <v>#REF!</v>
      </c>
      <c r="AY1597" s="176" t="e">
        <f>#REF!/1000</f>
        <v>#REF!</v>
      </c>
      <c r="AZ1597" s="176" t="e">
        <f>#REF!/1000</f>
        <v>#REF!</v>
      </c>
      <c r="BA1597" s="176" t="e">
        <f>#REF!/1000</f>
        <v>#REF!</v>
      </c>
      <c r="BB1597" s="176" t="e">
        <f>#REF!/1000</f>
        <v>#REF!</v>
      </c>
      <c r="BC1597" s="176" t="e">
        <f>#REF!/1000</f>
        <v>#REF!</v>
      </c>
      <c r="BD1597" s="176" t="e">
        <f>#REF!/1000</f>
        <v>#REF!</v>
      </c>
      <c r="BE1597" s="177" t="e">
        <f>#REF!/1000</f>
        <v>#REF!</v>
      </c>
      <c r="BF1597" s="177" t="e">
        <f>#REF!/1000</f>
        <v>#REF!</v>
      </c>
      <c r="BG1597" s="178" t="e">
        <f t="shared" si="1786"/>
        <v>#REF!</v>
      </c>
    </row>
    <row r="1598" ht="16" customHeight="1" spans="1:59">
      <c r="A1598" s="22">
        <v>1592</v>
      </c>
      <c r="B1598" s="39" t="s">
        <v>7680</v>
      </c>
      <c r="C1598" s="68" t="s">
        <v>7681</v>
      </c>
      <c r="D1598" s="22">
        <v>166</v>
      </c>
      <c r="E1598" s="22">
        <v>3</v>
      </c>
      <c r="F1598" s="144">
        <v>2605133744</v>
      </c>
      <c r="G1598" s="144" t="s">
        <v>3693</v>
      </c>
      <c r="H1598" s="144" t="s">
        <v>3693</v>
      </c>
      <c r="I1598" s="144" t="s">
        <v>5326</v>
      </c>
      <c r="J1598" s="144" t="s">
        <v>5327</v>
      </c>
      <c r="K1598" s="144">
        <f t="shared" si="1776"/>
        <v>0.0666666666666667</v>
      </c>
      <c r="L1598" s="157">
        <v>0.2</v>
      </c>
      <c r="M1598" s="171"/>
      <c r="N1598" s="171">
        <v>0.15</v>
      </c>
      <c r="O1598" s="171">
        <v>0.55</v>
      </c>
      <c r="P1598" s="171"/>
      <c r="Q1598" s="171"/>
      <c r="R1598" s="171"/>
      <c r="S1598" s="171">
        <v>0.25</v>
      </c>
      <c r="T1598" s="171">
        <v>0.05</v>
      </c>
      <c r="U1598" s="171"/>
      <c r="V1598" s="171"/>
      <c r="W1598" s="22">
        <v>3</v>
      </c>
      <c r="X1598" s="29">
        <v>8346.66666666667</v>
      </c>
      <c r="Y1598" s="29">
        <v>25040</v>
      </c>
      <c r="Z1598" s="36">
        <v>13157.13</v>
      </c>
      <c r="AA1598" s="36">
        <f t="shared" si="1777"/>
        <v>3</v>
      </c>
      <c r="AB1598" s="29"/>
      <c r="AC1598" s="29" t="e">
        <f t="shared" si="1778"/>
        <v>#REF!</v>
      </c>
      <c r="AD1598" s="29" t="e">
        <f t="shared" si="1779"/>
        <v>#REF!</v>
      </c>
      <c r="AE1598" s="172" t="e">
        <f t="shared" si="1780"/>
        <v>#REF!</v>
      </c>
      <c r="AF1598" s="28"/>
      <c r="AG1598" s="24">
        <v>0.2</v>
      </c>
      <c r="AH1598" s="173">
        <f t="shared" si="1781"/>
        <v>1</v>
      </c>
      <c r="AI1598" s="173">
        <v>0.2</v>
      </c>
      <c r="AJ1598" s="173">
        <f t="shared" si="1782"/>
        <v>-0.8</v>
      </c>
      <c r="AK1598" s="134">
        <f t="shared" si="1783"/>
        <v>0.0666666666666667</v>
      </c>
      <c r="AL1598" s="174">
        <f t="shared" ref="AL1598:AU1598" si="1841">M1598</f>
        <v>0</v>
      </c>
      <c r="AM1598" s="174">
        <f t="shared" si="1841"/>
        <v>0.15</v>
      </c>
      <c r="AN1598" s="174">
        <f t="shared" si="1841"/>
        <v>0.55</v>
      </c>
      <c r="AO1598" s="174">
        <f t="shared" si="1841"/>
        <v>0</v>
      </c>
      <c r="AP1598" s="174">
        <f t="shared" si="1841"/>
        <v>0</v>
      </c>
      <c r="AQ1598" s="174">
        <f t="shared" si="1841"/>
        <v>0</v>
      </c>
      <c r="AR1598" s="174">
        <f t="shared" si="1841"/>
        <v>0.25</v>
      </c>
      <c r="AS1598" s="174">
        <f t="shared" si="1841"/>
        <v>0.05</v>
      </c>
      <c r="AT1598" s="174">
        <f t="shared" si="1841"/>
        <v>0</v>
      </c>
      <c r="AU1598" s="174">
        <f t="shared" si="1841"/>
        <v>0</v>
      </c>
      <c r="AV1598" s="175">
        <f t="shared" si="1785"/>
        <v>1</v>
      </c>
      <c r="AW1598" s="176" t="e">
        <f>#REF!/1000</f>
        <v>#REF!</v>
      </c>
      <c r="AX1598" s="176" t="e">
        <f>#REF!/1000</f>
        <v>#REF!</v>
      </c>
      <c r="AY1598" s="176" t="e">
        <f>#REF!/1000</f>
        <v>#REF!</v>
      </c>
      <c r="AZ1598" s="176" t="e">
        <f>#REF!/1000</f>
        <v>#REF!</v>
      </c>
      <c r="BA1598" s="176" t="e">
        <f>#REF!/1000</f>
        <v>#REF!</v>
      </c>
      <c r="BB1598" s="176" t="e">
        <f>#REF!/1000</f>
        <v>#REF!</v>
      </c>
      <c r="BC1598" s="176" t="e">
        <f>#REF!/1000</f>
        <v>#REF!</v>
      </c>
      <c r="BD1598" s="176" t="e">
        <f>#REF!/1000</f>
        <v>#REF!</v>
      </c>
      <c r="BE1598" s="177" t="e">
        <f>#REF!/1000</f>
        <v>#REF!</v>
      </c>
      <c r="BF1598" s="177" t="e">
        <f>#REF!/1000</f>
        <v>#REF!</v>
      </c>
      <c r="BG1598" s="178" t="e">
        <f t="shared" si="1786"/>
        <v>#REF!</v>
      </c>
    </row>
    <row r="1599" ht="16" customHeight="1" spans="1:59">
      <c r="A1599" s="22">
        <v>1593</v>
      </c>
      <c r="B1599" s="39" t="s">
        <v>7682</v>
      </c>
      <c r="C1599" s="68" t="s">
        <v>7683</v>
      </c>
      <c r="D1599" s="22">
        <v>223</v>
      </c>
      <c r="E1599" s="22">
        <v>1</v>
      </c>
      <c r="F1599" s="144">
        <v>82542</v>
      </c>
      <c r="G1599" s="144" t="s">
        <v>3704</v>
      </c>
      <c r="H1599" s="144" t="s">
        <v>3704</v>
      </c>
      <c r="I1599" s="144" t="s">
        <v>5321</v>
      </c>
      <c r="J1599" s="144" t="s">
        <v>5314</v>
      </c>
      <c r="K1599" s="144">
        <f t="shared" si="1776"/>
        <v>2</v>
      </c>
      <c r="L1599" s="157">
        <v>2</v>
      </c>
      <c r="M1599" s="171"/>
      <c r="N1599" s="171">
        <v>0.15</v>
      </c>
      <c r="O1599" s="171">
        <v>0.5</v>
      </c>
      <c r="P1599" s="171">
        <v>0.02</v>
      </c>
      <c r="Q1599" s="171"/>
      <c r="R1599" s="171">
        <v>0.01</v>
      </c>
      <c r="S1599" s="171">
        <v>0.25</v>
      </c>
      <c r="T1599" s="171">
        <v>0.07</v>
      </c>
      <c r="U1599" s="171"/>
      <c r="V1599" s="171"/>
      <c r="W1599" s="22">
        <v>1</v>
      </c>
      <c r="X1599" s="29">
        <v>30937.68</v>
      </c>
      <c r="Y1599" s="29">
        <v>30937.68</v>
      </c>
      <c r="Z1599" s="36">
        <v>13936.8</v>
      </c>
      <c r="AA1599" s="36">
        <f t="shared" si="1777"/>
        <v>1</v>
      </c>
      <c r="AB1599" s="29"/>
      <c r="AC1599" s="29" t="e">
        <f t="shared" si="1778"/>
        <v>#REF!</v>
      </c>
      <c r="AD1599" s="29" t="e">
        <f t="shared" si="1779"/>
        <v>#REF!</v>
      </c>
      <c r="AE1599" s="172" t="e">
        <f t="shared" si="1780"/>
        <v>#REF!</v>
      </c>
      <c r="AF1599" s="28"/>
      <c r="AG1599" s="24">
        <v>2</v>
      </c>
      <c r="AH1599" s="173">
        <f t="shared" si="1781"/>
        <v>1</v>
      </c>
      <c r="AI1599" s="173"/>
      <c r="AJ1599" s="173">
        <f t="shared" si="1782"/>
        <v>1</v>
      </c>
      <c r="AK1599" s="134">
        <f t="shared" si="1783"/>
        <v>2</v>
      </c>
      <c r="AL1599" s="174">
        <f t="shared" ref="AL1599:AU1599" si="1842">M1599</f>
        <v>0</v>
      </c>
      <c r="AM1599" s="174">
        <f t="shared" si="1842"/>
        <v>0.15</v>
      </c>
      <c r="AN1599" s="174">
        <f t="shared" si="1842"/>
        <v>0.5</v>
      </c>
      <c r="AO1599" s="174">
        <f t="shared" si="1842"/>
        <v>0.02</v>
      </c>
      <c r="AP1599" s="174">
        <f t="shared" si="1842"/>
        <v>0</v>
      </c>
      <c r="AQ1599" s="174">
        <f t="shared" si="1842"/>
        <v>0.01</v>
      </c>
      <c r="AR1599" s="174">
        <f t="shared" si="1842"/>
        <v>0.25</v>
      </c>
      <c r="AS1599" s="174">
        <f t="shared" si="1842"/>
        <v>0.07</v>
      </c>
      <c r="AT1599" s="174">
        <f t="shared" si="1842"/>
        <v>0</v>
      </c>
      <c r="AU1599" s="174">
        <f t="shared" si="1842"/>
        <v>0</v>
      </c>
      <c r="AV1599" s="175">
        <f t="shared" si="1785"/>
        <v>1</v>
      </c>
      <c r="AW1599" s="176" t="e">
        <f>#REF!/1000</f>
        <v>#REF!</v>
      </c>
      <c r="AX1599" s="176" t="e">
        <f>#REF!/1000</f>
        <v>#REF!</v>
      </c>
      <c r="AY1599" s="176" t="e">
        <f>#REF!/1000</f>
        <v>#REF!</v>
      </c>
      <c r="AZ1599" s="176" t="e">
        <f>#REF!/1000</f>
        <v>#REF!</v>
      </c>
      <c r="BA1599" s="176" t="e">
        <f>#REF!/1000</f>
        <v>#REF!</v>
      </c>
      <c r="BB1599" s="176" t="e">
        <f>#REF!/1000</f>
        <v>#REF!</v>
      </c>
      <c r="BC1599" s="176" t="e">
        <f>#REF!/1000</f>
        <v>#REF!</v>
      </c>
      <c r="BD1599" s="176" t="e">
        <f>#REF!/1000</f>
        <v>#REF!</v>
      </c>
      <c r="BE1599" s="177" t="e">
        <f>#REF!/1000</f>
        <v>#REF!</v>
      </c>
      <c r="BF1599" s="177" t="e">
        <f>#REF!/1000</f>
        <v>#REF!</v>
      </c>
      <c r="BG1599" s="178" t="e">
        <f t="shared" si="1786"/>
        <v>#REF!</v>
      </c>
    </row>
    <row r="1600" ht="16" customHeight="1" spans="1:59">
      <c r="A1600" s="22">
        <v>1594</v>
      </c>
      <c r="B1600" s="39" t="s">
        <v>7684</v>
      </c>
      <c r="C1600" s="68" t="s">
        <v>7685</v>
      </c>
      <c r="D1600" s="22">
        <v>223</v>
      </c>
      <c r="E1600" s="22">
        <v>1</v>
      </c>
      <c r="F1600" s="144">
        <v>82544</v>
      </c>
      <c r="G1600" s="144" t="s">
        <v>3704</v>
      </c>
      <c r="H1600" s="144" t="s">
        <v>3704</v>
      </c>
      <c r="I1600" s="144" t="s">
        <v>5321</v>
      </c>
      <c r="J1600" s="144" t="s">
        <v>5314</v>
      </c>
      <c r="K1600" s="144">
        <f t="shared" si="1776"/>
        <v>2</v>
      </c>
      <c r="L1600" s="157">
        <v>2</v>
      </c>
      <c r="M1600" s="171"/>
      <c r="N1600" s="171">
        <v>0.15</v>
      </c>
      <c r="O1600" s="171">
        <v>0.5</v>
      </c>
      <c r="P1600" s="171">
        <v>0.02</v>
      </c>
      <c r="Q1600" s="171"/>
      <c r="R1600" s="171">
        <v>0.01</v>
      </c>
      <c r="S1600" s="171">
        <v>0.25</v>
      </c>
      <c r="T1600" s="171">
        <v>0.07</v>
      </c>
      <c r="U1600" s="171"/>
      <c r="V1600" s="171"/>
      <c r="W1600" s="22">
        <v>1</v>
      </c>
      <c r="X1600" s="29">
        <v>10541.63</v>
      </c>
      <c r="Y1600" s="29">
        <v>10541.63</v>
      </c>
      <c r="Z1600" s="36">
        <v>5067.93</v>
      </c>
      <c r="AA1600" s="36">
        <f t="shared" si="1777"/>
        <v>1</v>
      </c>
      <c r="AB1600" s="29"/>
      <c r="AC1600" s="29" t="e">
        <f t="shared" si="1778"/>
        <v>#REF!</v>
      </c>
      <c r="AD1600" s="29" t="e">
        <f t="shared" si="1779"/>
        <v>#REF!</v>
      </c>
      <c r="AE1600" s="172" t="e">
        <f t="shared" si="1780"/>
        <v>#REF!</v>
      </c>
      <c r="AF1600" s="28"/>
      <c r="AG1600" s="24">
        <v>2</v>
      </c>
      <c r="AH1600" s="173">
        <f t="shared" si="1781"/>
        <v>1</v>
      </c>
      <c r="AI1600" s="173"/>
      <c r="AJ1600" s="173">
        <f t="shared" si="1782"/>
        <v>1</v>
      </c>
      <c r="AK1600" s="134">
        <f t="shared" si="1783"/>
        <v>2</v>
      </c>
      <c r="AL1600" s="174">
        <f t="shared" ref="AL1600:AU1600" si="1843">M1600</f>
        <v>0</v>
      </c>
      <c r="AM1600" s="174">
        <f t="shared" si="1843"/>
        <v>0.15</v>
      </c>
      <c r="AN1600" s="174">
        <f t="shared" si="1843"/>
        <v>0.5</v>
      </c>
      <c r="AO1600" s="174">
        <f t="shared" si="1843"/>
        <v>0.02</v>
      </c>
      <c r="AP1600" s="174">
        <f t="shared" si="1843"/>
        <v>0</v>
      </c>
      <c r="AQ1600" s="174">
        <f t="shared" si="1843"/>
        <v>0.01</v>
      </c>
      <c r="AR1600" s="174">
        <f t="shared" si="1843"/>
        <v>0.25</v>
      </c>
      <c r="AS1600" s="174">
        <f t="shared" si="1843"/>
        <v>0.07</v>
      </c>
      <c r="AT1600" s="174">
        <f t="shared" si="1843"/>
        <v>0</v>
      </c>
      <c r="AU1600" s="174">
        <f t="shared" si="1843"/>
        <v>0</v>
      </c>
      <c r="AV1600" s="175">
        <f t="shared" si="1785"/>
        <v>1</v>
      </c>
      <c r="AW1600" s="176" t="e">
        <f>#REF!/1000</f>
        <v>#REF!</v>
      </c>
      <c r="AX1600" s="176" t="e">
        <f>#REF!/1000</f>
        <v>#REF!</v>
      </c>
      <c r="AY1600" s="176" t="e">
        <f>#REF!/1000</f>
        <v>#REF!</v>
      </c>
      <c r="AZ1600" s="176" t="e">
        <f>#REF!/1000</f>
        <v>#REF!</v>
      </c>
      <c r="BA1600" s="176" t="e">
        <f>#REF!/1000</f>
        <v>#REF!</v>
      </c>
      <c r="BB1600" s="176" t="e">
        <f>#REF!/1000</f>
        <v>#REF!</v>
      </c>
      <c r="BC1600" s="176" t="e">
        <f>#REF!/1000</f>
        <v>#REF!</v>
      </c>
      <c r="BD1600" s="176" t="e">
        <f>#REF!/1000</f>
        <v>#REF!</v>
      </c>
      <c r="BE1600" s="177" t="e">
        <f>#REF!/1000</f>
        <v>#REF!</v>
      </c>
      <c r="BF1600" s="177" t="e">
        <f>#REF!/1000</f>
        <v>#REF!</v>
      </c>
      <c r="BG1600" s="178" t="e">
        <f t="shared" si="1786"/>
        <v>#REF!</v>
      </c>
    </row>
    <row r="1601" ht="16" customHeight="1" spans="1:59">
      <c r="A1601" s="22">
        <v>1595</v>
      </c>
      <c r="B1601" s="39" t="s">
        <v>7686</v>
      </c>
      <c r="C1601" s="68" t="s">
        <v>7687</v>
      </c>
      <c r="D1601" s="22">
        <v>166</v>
      </c>
      <c r="E1601" s="22">
        <v>2</v>
      </c>
      <c r="F1601" s="144">
        <v>2605134317</v>
      </c>
      <c r="G1601" s="144" t="s">
        <v>3693</v>
      </c>
      <c r="H1601" s="144" t="s">
        <v>3693</v>
      </c>
      <c r="I1601" s="144" t="s">
        <v>5326</v>
      </c>
      <c r="J1601" s="144" t="s">
        <v>5327</v>
      </c>
      <c r="K1601" s="144">
        <f t="shared" si="1776"/>
        <v>0.1</v>
      </c>
      <c r="L1601" s="157">
        <v>0.2</v>
      </c>
      <c r="M1601" s="171"/>
      <c r="N1601" s="171">
        <v>0.15</v>
      </c>
      <c r="O1601" s="171">
        <v>0.55</v>
      </c>
      <c r="P1601" s="171"/>
      <c r="Q1601" s="171"/>
      <c r="R1601" s="171"/>
      <c r="S1601" s="171">
        <v>0.25</v>
      </c>
      <c r="T1601" s="171">
        <v>0.05</v>
      </c>
      <c r="U1601" s="171"/>
      <c r="V1601" s="171"/>
      <c r="W1601" s="22">
        <v>2</v>
      </c>
      <c r="X1601" s="29">
        <v>1890</v>
      </c>
      <c r="Y1601" s="29">
        <v>3780</v>
      </c>
      <c r="Z1601" s="36">
        <v>1500.88</v>
      </c>
      <c r="AA1601" s="36">
        <f t="shared" si="1777"/>
        <v>2</v>
      </c>
      <c r="AB1601" s="29"/>
      <c r="AC1601" s="29" t="e">
        <f t="shared" si="1778"/>
        <v>#REF!</v>
      </c>
      <c r="AD1601" s="29" t="e">
        <f t="shared" si="1779"/>
        <v>#REF!</v>
      </c>
      <c r="AE1601" s="172" t="e">
        <f t="shared" si="1780"/>
        <v>#REF!</v>
      </c>
      <c r="AF1601" s="28"/>
      <c r="AG1601" s="24">
        <v>0.2</v>
      </c>
      <c r="AH1601" s="173">
        <f t="shared" si="1781"/>
        <v>1</v>
      </c>
      <c r="AI1601" s="173">
        <v>0.2</v>
      </c>
      <c r="AJ1601" s="173">
        <f t="shared" si="1782"/>
        <v>-0.8</v>
      </c>
      <c r="AK1601" s="134">
        <f t="shared" si="1783"/>
        <v>0.1</v>
      </c>
      <c r="AL1601" s="174">
        <f t="shared" ref="AL1601:AU1601" si="1844">M1601</f>
        <v>0</v>
      </c>
      <c r="AM1601" s="174">
        <f t="shared" si="1844"/>
        <v>0.15</v>
      </c>
      <c r="AN1601" s="174">
        <f t="shared" si="1844"/>
        <v>0.55</v>
      </c>
      <c r="AO1601" s="174">
        <f t="shared" si="1844"/>
        <v>0</v>
      </c>
      <c r="AP1601" s="174">
        <f t="shared" si="1844"/>
        <v>0</v>
      </c>
      <c r="AQ1601" s="174">
        <f t="shared" si="1844"/>
        <v>0</v>
      </c>
      <c r="AR1601" s="174">
        <f t="shared" si="1844"/>
        <v>0.25</v>
      </c>
      <c r="AS1601" s="174">
        <f t="shared" si="1844"/>
        <v>0.05</v>
      </c>
      <c r="AT1601" s="174">
        <f t="shared" si="1844"/>
        <v>0</v>
      </c>
      <c r="AU1601" s="174">
        <f t="shared" si="1844"/>
        <v>0</v>
      </c>
      <c r="AV1601" s="175">
        <f t="shared" si="1785"/>
        <v>1</v>
      </c>
      <c r="AW1601" s="176" t="e">
        <f>#REF!/1000</f>
        <v>#REF!</v>
      </c>
      <c r="AX1601" s="176" t="e">
        <f>#REF!/1000</f>
        <v>#REF!</v>
      </c>
      <c r="AY1601" s="176" t="e">
        <f>#REF!/1000</f>
        <v>#REF!</v>
      </c>
      <c r="AZ1601" s="176" t="e">
        <f>#REF!/1000</f>
        <v>#REF!</v>
      </c>
      <c r="BA1601" s="176" t="e">
        <f>#REF!/1000</f>
        <v>#REF!</v>
      </c>
      <c r="BB1601" s="176" t="e">
        <f>#REF!/1000</f>
        <v>#REF!</v>
      </c>
      <c r="BC1601" s="176" t="e">
        <f>#REF!/1000</f>
        <v>#REF!</v>
      </c>
      <c r="BD1601" s="176" t="e">
        <f>#REF!/1000</f>
        <v>#REF!</v>
      </c>
      <c r="BE1601" s="177" t="e">
        <f>#REF!/1000</f>
        <v>#REF!</v>
      </c>
      <c r="BF1601" s="177" t="e">
        <f>#REF!/1000</f>
        <v>#REF!</v>
      </c>
      <c r="BG1601" s="178" t="e">
        <f t="shared" si="1786"/>
        <v>#REF!</v>
      </c>
    </row>
    <row r="1602" ht="16" customHeight="1" spans="1:59">
      <c r="A1602" s="22">
        <v>1596</v>
      </c>
      <c r="B1602" s="39" t="s">
        <v>7688</v>
      </c>
      <c r="C1602" s="68" t="s">
        <v>7689</v>
      </c>
      <c r="D1602" s="22">
        <v>166</v>
      </c>
      <c r="E1602" s="22">
        <v>1</v>
      </c>
      <c r="F1602" s="144">
        <v>2605131975</v>
      </c>
      <c r="G1602" s="144" t="s">
        <v>3693</v>
      </c>
      <c r="H1602" s="144" t="s">
        <v>3693</v>
      </c>
      <c r="I1602" s="144" t="s">
        <v>5326</v>
      </c>
      <c r="J1602" s="144" t="s">
        <v>5327</v>
      </c>
      <c r="K1602" s="144">
        <f t="shared" si="1776"/>
        <v>1</v>
      </c>
      <c r="L1602" s="157">
        <v>1</v>
      </c>
      <c r="M1602" s="171"/>
      <c r="N1602" s="171">
        <v>0.15</v>
      </c>
      <c r="O1602" s="171">
        <v>0.5</v>
      </c>
      <c r="P1602" s="171">
        <v>0.02</v>
      </c>
      <c r="Q1602" s="171"/>
      <c r="R1602" s="171">
        <v>0.01</v>
      </c>
      <c r="S1602" s="171">
        <v>0.25</v>
      </c>
      <c r="T1602" s="171">
        <v>0.07</v>
      </c>
      <c r="U1602" s="171"/>
      <c r="V1602" s="171"/>
      <c r="W1602" s="22">
        <v>1</v>
      </c>
      <c r="X1602" s="29">
        <v>7290</v>
      </c>
      <c r="Y1602" s="29">
        <v>7290</v>
      </c>
      <c r="Z1602" s="36">
        <v>4093.33</v>
      </c>
      <c r="AA1602" s="36">
        <f t="shared" si="1777"/>
        <v>1</v>
      </c>
      <c r="AB1602" s="29"/>
      <c r="AC1602" s="29" t="e">
        <f t="shared" si="1778"/>
        <v>#REF!</v>
      </c>
      <c r="AD1602" s="29" t="e">
        <f t="shared" si="1779"/>
        <v>#REF!</v>
      </c>
      <c r="AE1602" s="172" t="e">
        <f t="shared" si="1780"/>
        <v>#REF!</v>
      </c>
      <c r="AF1602" s="28"/>
      <c r="AG1602" s="24">
        <v>1</v>
      </c>
      <c r="AH1602" s="173">
        <f t="shared" si="1781"/>
        <v>1</v>
      </c>
      <c r="AI1602" s="173">
        <v>1</v>
      </c>
      <c r="AJ1602" s="173">
        <f t="shared" si="1782"/>
        <v>0</v>
      </c>
      <c r="AK1602" s="134">
        <f t="shared" si="1783"/>
        <v>1</v>
      </c>
      <c r="AL1602" s="174">
        <f t="shared" ref="AL1602:AU1602" si="1845">M1602</f>
        <v>0</v>
      </c>
      <c r="AM1602" s="174">
        <f t="shared" si="1845"/>
        <v>0.15</v>
      </c>
      <c r="AN1602" s="174">
        <f t="shared" si="1845"/>
        <v>0.5</v>
      </c>
      <c r="AO1602" s="174">
        <f t="shared" si="1845"/>
        <v>0.02</v>
      </c>
      <c r="AP1602" s="174">
        <f t="shared" si="1845"/>
        <v>0</v>
      </c>
      <c r="AQ1602" s="174">
        <f t="shared" si="1845"/>
        <v>0.01</v>
      </c>
      <c r="AR1602" s="174">
        <f t="shared" si="1845"/>
        <v>0.25</v>
      </c>
      <c r="AS1602" s="174">
        <f t="shared" si="1845"/>
        <v>0.07</v>
      </c>
      <c r="AT1602" s="174">
        <f t="shared" si="1845"/>
        <v>0</v>
      </c>
      <c r="AU1602" s="174">
        <f t="shared" si="1845"/>
        <v>0</v>
      </c>
      <c r="AV1602" s="175">
        <f t="shared" si="1785"/>
        <v>1</v>
      </c>
      <c r="AW1602" s="176" t="e">
        <f>#REF!/1000</f>
        <v>#REF!</v>
      </c>
      <c r="AX1602" s="176" t="e">
        <f>#REF!/1000</f>
        <v>#REF!</v>
      </c>
      <c r="AY1602" s="176" t="e">
        <f>#REF!/1000</f>
        <v>#REF!</v>
      </c>
      <c r="AZ1602" s="176" t="e">
        <f>#REF!/1000</f>
        <v>#REF!</v>
      </c>
      <c r="BA1602" s="176" t="e">
        <f>#REF!/1000</f>
        <v>#REF!</v>
      </c>
      <c r="BB1602" s="176" t="e">
        <f>#REF!/1000</f>
        <v>#REF!</v>
      </c>
      <c r="BC1602" s="176" t="e">
        <f>#REF!/1000</f>
        <v>#REF!</v>
      </c>
      <c r="BD1602" s="176" t="e">
        <f>#REF!/1000</f>
        <v>#REF!</v>
      </c>
      <c r="BE1602" s="177" t="e">
        <f>#REF!/1000</f>
        <v>#REF!</v>
      </c>
      <c r="BF1602" s="177" t="e">
        <f>#REF!/1000</f>
        <v>#REF!</v>
      </c>
      <c r="BG1602" s="178" t="e">
        <f t="shared" si="1786"/>
        <v>#REF!</v>
      </c>
    </row>
    <row r="1603" ht="16" customHeight="1" spans="1:59">
      <c r="A1603" s="22">
        <v>1597</v>
      </c>
      <c r="B1603" s="39" t="s">
        <v>7690</v>
      </c>
      <c r="C1603" s="68" t="s">
        <v>7691</v>
      </c>
      <c r="D1603" s="22">
        <v>166</v>
      </c>
      <c r="E1603" s="22">
        <v>2</v>
      </c>
      <c r="F1603" s="144">
        <v>2605130489</v>
      </c>
      <c r="G1603" s="144" t="s">
        <v>3693</v>
      </c>
      <c r="H1603" s="144" t="s">
        <v>3693</v>
      </c>
      <c r="I1603" s="144" t="s">
        <v>5326</v>
      </c>
      <c r="J1603" s="144" t="s">
        <v>5327</v>
      </c>
      <c r="K1603" s="144">
        <f t="shared" si="1776"/>
        <v>0.5</v>
      </c>
      <c r="L1603" s="157">
        <v>1</v>
      </c>
      <c r="M1603" s="171"/>
      <c r="N1603" s="171">
        <v>0.15</v>
      </c>
      <c r="O1603" s="171">
        <v>0.5</v>
      </c>
      <c r="P1603" s="171">
        <v>0.02</v>
      </c>
      <c r="Q1603" s="171"/>
      <c r="R1603" s="171">
        <v>0.01</v>
      </c>
      <c r="S1603" s="171">
        <v>0.25</v>
      </c>
      <c r="T1603" s="171">
        <v>0.07</v>
      </c>
      <c r="U1603" s="171"/>
      <c r="V1603" s="171"/>
      <c r="W1603" s="22">
        <v>2</v>
      </c>
      <c r="X1603" s="29">
        <v>1040</v>
      </c>
      <c r="Y1603" s="29">
        <v>2080</v>
      </c>
      <c r="Z1603" s="36">
        <v>994.1</v>
      </c>
      <c r="AA1603" s="36">
        <f t="shared" si="1777"/>
        <v>2</v>
      </c>
      <c r="AB1603" s="29"/>
      <c r="AC1603" s="29" t="e">
        <f t="shared" si="1778"/>
        <v>#REF!</v>
      </c>
      <c r="AD1603" s="29" t="e">
        <f t="shared" si="1779"/>
        <v>#REF!</v>
      </c>
      <c r="AE1603" s="172" t="e">
        <f t="shared" si="1780"/>
        <v>#REF!</v>
      </c>
      <c r="AF1603" s="28"/>
      <c r="AG1603" s="24">
        <v>1</v>
      </c>
      <c r="AH1603" s="173">
        <f t="shared" si="1781"/>
        <v>1</v>
      </c>
      <c r="AI1603" s="173">
        <v>1</v>
      </c>
      <c r="AJ1603" s="173">
        <f t="shared" si="1782"/>
        <v>0</v>
      </c>
      <c r="AK1603" s="134">
        <f t="shared" si="1783"/>
        <v>0.5</v>
      </c>
      <c r="AL1603" s="174">
        <f t="shared" ref="AL1603:AU1603" si="1846">M1603</f>
        <v>0</v>
      </c>
      <c r="AM1603" s="174">
        <f t="shared" si="1846"/>
        <v>0.15</v>
      </c>
      <c r="AN1603" s="174">
        <f t="shared" si="1846"/>
        <v>0.5</v>
      </c>
      <c r="AO1603" s="174">
        <f t="shared" si="1846"/>
        <v>0.02</v>
      </c>
      <c r="AP1603" s="174">
        <f t="shared" si="1846"/>
        <v>0</v>
      </c>
      <c r="AQ1603" s="174">
        <f t="shared" si="1846"/>
        <v>0.01</v>
      </c>
      <c r="AR1603" s="174">
        <f t="shared" si="1846"/>
        <v>0.25</v>
      </c>
      <c r="AS1603" s="174">
        <f t="shared" si="1846"/>
        <v>0.07</v>
      </c>
      <c r="AT1603" s="174">
        <f t="shared" si="1846"/>
        <v>0</v>
      </c>
      <c r="AU1603" s="174">
        <f t="shared" si="1846"/>
        <v>0</v>
      </c>
      <c r="AV1603" s="175">
        <f t="shared" si="1785"/>
        <v>1</v>
      </c>
      <c r="AW1603" s="176" t="e">
        <f>#REF!/1000</f>
        <v>#REF!</v>
      </c>
      <c r="AX1603" s="176" t="e">
        <f>#REF!/1000</f>
        <v>#REF!</v>
      </c>
      <c r="AY1603" s="176" t="e">
        <f>#REF!/1000</f>
        <v>#REF!</v>
      </c>
      <c r="AZ1603" s="176" t="e">
        <f>#REF!/1000</f>
        <v>#REF!</v>
      </c>
      <c r="BA1603" s="176" t="e">
        <f>#REF!/1000</f>
        <v>#REF!</v>
      </c>
      <c r="BB1603" s="176" t="e">
        <f>#REF!/1000</f>
        <v>#REF!</v>
      </c>
      <c r="BC1603" s="176" t="e">
        <f>#REF!/1000</f>
        <v>#REF!</v>
      </c>
      <c r="BD1603" s="176" t="e">
        <f>#REF!/1000</f>
        <v>#REF!</v>
      </c>
      <c r="BE1603" s="177" t="e">
        <f>#REF!/1000</f>
        <v>#REF!</v>
      </c>
      <c r="BF1603" s="177" t="e">
        <f>#REF!/1000</f>
        <v>#REF!</v>
      </c>
      <c r="BG1603" s="178" t="e">
        <f t="shared" si="1786"/>
        <v>#REF!</v>
      </c>
    </row>
    <row r="1604" ht="16" customHeight="1" spans="1:59">
      <c r="A1604" s="22">
        <v>1598</v>
      </c>
      <c r="B1604" s="39" t="s">
        <v>7692</v>
      </c>
      <c r="C1604" s="68" t="s">
        <v>7693</v>
      </c>
      <c r="D1604" s="22">
        <v>168</v>
      </c>
      <c r="E1604" s="22">
        <v>1</v>
      </c>
      <c r="F1604" s="144">
        <v>82548</v>
      </c>
      <c r="G1604" s="144" t="s">
        <v>3704</v>
      </c>
      <c r="H1604" s="144" t="s">
        <v>3704</v>
      </c>
      <c r="I1604" s="144" t="s">
        <v>5321</v>
      </c>
      <c r="J1604" s="144" t="s">
        <v>5314</v>
      </c>
      <c r="K1604" s="144">
        <f t="shared" si="1776"/>
        <v>2</v>
      </c>
      <c r="L1604" s="157">
        <v>2</v>
      </c>
      <c r="M1604" s="171"/>
      <c r="N1604" s="171">
        <v>0.15</v>
      </c>
      <c r="O1604" s="171">
        <v>0.5</v>
      </c>
      <c r="P1604" s="171">
        <v>0.02</v>
      </c>
      <c r="Q1604" s="171"/>
      <c r="R1604" s="171">
        <v>0.01</v>
      </c>
      <c r="S1604" s="171">
        <v>0.25</v>
      </c>
      <c r="T1604" s="171">
        <v>0.07</v>
      </c>
      <c r="U1604" s="171"/>
      <c r="V1604" s="171"/>
      <c r="W1604" s="22">
        <v>1</v>
      </c>
      <c r="X1604" s="29">
        <v>2705.53</v>
      </c>
      <c r="Y1604" s="29">
        <v>2705.53</v>
      </c>
      <c r="Z1604" s="36">
        <v>789.43</v>
      </c>
      <c r="AA1604" s="36">
        <f t="shared" si="1777"/>
        <v>1</v>
      </c>
      <c r="AB1604" s="29"/>
      <c r="AC1604" s="29" t="e">
        <f t="shared" si="1778"/>
        <v>#REF!</v>
      </c>
      <c r="AD1604" s="29" t="e">
        <f t="shared" si="1779"/>
        <v>#REF!</v>
      </c>
      <c r="AE1604" s="172" t="e">
        <f t="shared" si="1780"/>
        <v>#REF!</v>
      </c>
      <c r="AF1604" s="28"/>
      <c r="AG1604" s="24">
        <v>2</v>
      </c>
      <c r="AH1604" s="173">
        <f t="shared" si="1781"/>
        <v>1</v>
      </c>
      <c r="AI1604" s="173"/>
      <c r="AJ1604" s="173">
        <f t="shared" si="1782"/>
        <v>1</v>
      </c>
      <c r="AK1604" s="134">
        <f t="shared" si="1783"/>
        <v>2</v>
      </c>
      <c r="AL1604" s="174">
        <f t="shared" ref="AL1604:AU1604" si="1847">M1604</f>
        <v>0</v>
      </c>
      <c r="AM1604" s="174">
        <f t="shared" si="1847"/>
        <v>0.15</v>
      </c>
      <c r="AN1604" s="174">
        <f t="shared" si="1847"/>
        <v>0.5</v>
      </c>
      <c r="AO1604" s="174">
        <f t="shared" si="1847"/>
        <v>0.02</v>
      </c>
      <c r="AP1604" s="174">
        <f t="shared" si="1847"/>
        <v>0</v>
      </c>
      <c r="AQ1604" s="174">
        <f t="shared" si="1847"/>
        <v>0.01</v>
      </c>
      <c r="AR1604" s="174">
        <f t="shared" si="1847"/>
        <v>0.25</v>
      </c>
      <c r="AS1604" s="174">
        <f t="shared" si="1847"/>
        <v>0.07</v>
      </c>
      <c r="AT1604" s="174">
        <f t="shared" si="1847"/>
        <v>0</v>
      </c>
      <c r="AU1604" s="174">
        <f t="shared" si="1847"/>
        <v>0</v>
      </c>
      <c r="AV1604" s="175">
        <f t="shared" si="1785"/>
        <v>1</v>
      </c>
      <c r="AW1604" s="176" t="e">
        <f>#REF!/1000</f>
        <v>#REF!</v>
      </c>
      <c r="AX1604" s="176" t="e">
        <f>#REF!/1000</f>
        <v>#REF!</v>
      </c>
      <c r="AY1604" s="176" t="e">
        <f>#REF!/1000</f>
        <v>#REF!</v>
      </c>
      <c r="AZ1604" s="176" t="e">
        <f>#REF!/1000</f>
        <v>#REF!</v>
      </c>
      <c r="BA1604" s="176" t="e">
        <f>#REF!/1000</f>
        <v>#REF!</v>
      </c>
      <c r="BB1604" s="176" t="e">
        <f>#REF!/1000</f>
        <v>#REF!</v>
      </c>
      <c r="BC1604" s="176" t="e">
        <f>#REF!/1000</f>
        <v>#REF!</v>
      </c>
      <c r="BD1604" s="176" t="e">
        <f>#REF!/1000</f>
        <v>#REF!</v>
      </c>
      <c r="BE1604" s="177" t="e">
        <f>#REF!/1000</f>
        <v>#REF!</v>
      </c>
      <c r="BF1604" s="177" t="e">
        <f>#REF!/1000</f>
        <v>#REF!</v>
      </c>
      <c r="BG1604" s="178" t="e">
        <f t="shared" si="1786"/>
        <v>#REF!</v>
      </c>
    </row>
    <row r="1605" ht="16" customHeight="1" spans="1:59">
      <c r="A1605" s="22">
        <v>1599</v>
      </c>
      <c r="B1605" s="39" t="s">
        <v>7694</v>
      </c>
      <c r="C1605" s="68" t="s">
        <v>7695</v>
      </c>
      <c r="D1605" s="22">
        <v>166</v>
      </c>
      <c r="E1605" s="22">
        <v>2</v>
      </c>
      <c r="F1605" s="144">
        <v>2605132137</v>
      </c>
      <c r="G1605" s="144" t="s">
        <v>3693</v>
      </c>
      <c r="H1605" s="144" t="s">
        <v>3693</v>
      </c>
      <c r="I1605" s="144" t="s">
        <v>6384</v>
      </c>
      <c r="J1605" s="144" t="s">
        <v>5314</v>
      </c>
      <c r="K1605" s="144">
        <f t="shared" si="1776"/>
        <v>0.5</v>
      </c>
      <c r="L1605" s="157">
        <v>1</v>
      </c>
      <c r="M1605" s="171">
        <v>0.5</v>
      </c>
      <c r="N1605" s="171"/>
      <c r="O1605" s="171"/>
      <c r="P1605" s="171">
        <v>0.5</v>
      </c>
      <c r="Q1605" s="171"/>
      <c r="R1605" s="171"/>
      <c r="S1605" s="171"/>
      <c r="T1605" s="171"/>
      <c r="U1605" s="171"/>
      <c r="V1605" s="171"/>
      <c r="W1605" s="22">
        <v>2</v>
      </c>
      <c r="X1605" s="29">
        <v>1960</v>
      </c>
      <c r="Y1605" s="29">
        <v>3920</v>
      </c>
      <c r="Z1605" s="36">
        <v>1539.86</v>
      </c>
      <c r="AA1605" s="36">
        <f t="shared" si="1777"/>
        <v>2</v>
      </c>
      <c r="AB1605" s="29"/>
      <c r="AC1605" s="29" t="e">
        <f t="shared" si="1778"/>
        <v>#REF!</v>
      </c>
      <c r="AD1605" s="29" t="e">
        <f t="shared" si="1779"/>
        <v>#REF!</v>
      </c>
      <c r="AE1605" s="172" t="e">
        <f t="shared" si="1780"/>
        <v>#REF!</v>
      </c>
      <c r="AF1605" s="28"/>
      <c r="AG1605" s="24">
        <v>1</v>
      </c>
      <c r="AH1605" s="173">
        <f t="shared" si="1781"/>
        <v>1</v>
      </c>
      <c r="AI1605" s="173">
        <v>1</v>
      </c>
      <c r="AJ1605" s="173">
        <f t="shared" si="1782"/>
        <v>0</v>
      </c>
      <c r="AK1605" s="134">
        <f t="shared" si="1783"/>
        <v>0.5</v>
      </c>
      <c r="AL1605" s="174">
        <f t="shared" ref="AL1605:AU1605" si="1848">M1605</f>
        <v>0.5</v>
      </c>
      <c r="AM1605" s="174">
        <f t="shared" si="1848"/>
        <v>0</v>
      </c>
      <c r="AN1605" s="174">
        <f t="shared" si="1848"/>
        <v>0</v>
      </c>
      <c r="AO1605" s="174">
        <f t="shared" si="1848"/>
        <v>0.5</v>
      </c>
      <c r="AP1605" s="174">
        <f t="shared" si="1848"/>
        <v>0</v>
      </c>
      <c r="AQ1605" s="174">
        <f t="shared" si="1848"/>
        <v>0</v>
      </c>
      <c r="AR1605" s="174">
        <f t="shared" si="1848"/>
        <v>0</v>
      </c>
      <c r="AS1605" s="174">
        <f t="shared" si="1848"/>
        <v>0</v>
      </c>
      <c r="AT1605" s="174">
        <f t="shared" si="1848"/>
        <v>0</v>
      </c>
      <c r="AU1605" s="174">
        <f t="shared" si="1848"/>
        <v>0</v>
      </c>
      <c r="AV1605" s="175">
        <f t="shared" si="1785"/>
        <v>1</v>
      </c>
      <c r="AW1605" s="176" t="e">
        <f>#REF!/1000</f>
        <v>#REF!</v>
      </c>
      <c r="AX1605" s="176" t="e">
        <f>#REF!/1000</f>
        <v>#REF!</v>
      </c>
      <c r="AY1605" s="176" t="e">
        <f>#REF!/1000</f>
        <v>#REF!</v>
      </c>
      <c r="AZ1605" s="176" t="e">
        <f>#REF!/1000</f>
        <v>#REF!</v>
      </c>
      <c r="BA1605" s="176" t="e">
        <f>#REF!/1000</f>
        <v>#REF!</v>
      </c>
      <c r="BB1605" s="176" t="e">
        <f>#REF!/1000</f>
        <v>#REF!</v>
      </c>
      <c r="BC1605" s="176" t="e">
        <f>#REF!/1000</f>
        <v>#REF!</v>
      </c>
      <c r="BD1605" s="176" t="e">
        <f>#REF!/1000</f>
        <v>#REF!</v>
      </c>
      <c r="BE1605" s="177" t="e">
        <f>#REF!/1000</f>
        <v>#REF!</v>
      </c>
      <c r="BF1605" s="177" t="e">
        <f>#REF!/1000</f>
        <v>#REF!</v>
      </c>
      <c r="BG1605" s="178" t="e">
        <f t="shared" si="1786"/>
        <v>#REF!</v>
      </c>
    </row>
    <row r="1606" ht="16" customHeight="1" spans="1:59">
      <c r="A1606" s="22">
        <v>1600</v>
      </c>
      <c r="B1606" s="39" t="s">
        <v>7696</v>
      </c>
      <c r="C1606" s="68" t="s">
        <v>7697</v>
      </c>
      <c r="D1606" s="22">
        <v>204</v>
      </c>
      <c r="E1606" s="22">
        <v>1</v>
      </c>
      <c r="F1606" s="144">
        <v>130741</v>
      </c>
      <c r="G1606" s="144" t="s">
        <v>3688</v>
      </c>
      <c r="H1606" s="144" t="s">
        <v>3699</v>
      </c>
      <c r="I1606" s="144" t="s">
        <v>5317</v>
      </c>
      <c r="J1606" s="144" t="s">
        <v>5314</v>
      </c>
      <c r="K1606" s="144">
        <f t="shared" si="1776"/>
        <v>4.2</v>
      </c>
      <c r="L1606" s="157">
        <v>4.2</v>
      </c>
      <c r="M1606" s="171">
        <v>0.35</v>
      </c>
      <c r="N1606" s="171">
        <v>0.35</v>
      </c>
      <c r="O1606" s="171"/>
      <c r="P1606" s="171">
        <v>0.15</v>
      </c>
      <c r="Q1606" s="171"/>
      <c r="R1606" s="171"/>
      <c r="S1606" s="171">
        <v>0.05</v>
      </c>
      <c r="T1606" s="171">
        <v>0.1</v>
      </c>
      <c r="U1606" s="171"/>
      <c r="V1606" s="171"/>
      <c r="W1606" s="22">
        <v>1</v>
      </c>
      <c r="X1606" s="29">
        <v>39307.34</v>
      </c>
      <c r="Y1606" s="29">
        <v>39307.34</v>
      </c>
      <c r="Z1606" s="36">
        <v>21246.32</v>
      </c>
      <c r="AA1606" s="36">
        <f t="shared" si="1777"/>
        <v>1</v>
      </c>
      <c r="AB1606" s="29"/>
      <c r="AC1606" s="29" t="e">
        <f t="shared" si="1778"/>
        <v>#REF!</v>
      </c>
      <c r="AD1606" s="29" t="e">
        <f t="shared" si="1779"/>
        <v>#REF!</v>
      </c>
      <c r="AE1606" s="172" t="e">
        <f t="shared" si="1780"/>
        <v>#REF!</v>
      </c>
      <c r="AF1606" s="28"/>
      <c r="AG1606" s="24">
        <v>4.2</v>
      </c>
      <c r="AH1606" s="173">
        <f t="shared" si="1781"/>
        <v>1</v>
      </c>
      <c r="AI1606" s="173">
        <v>4.2</v>
      </c>
      <c r="AJ1606" s="173">
        <f t="shared" si="1782"/>
        <v>3.2</v>
      </c>
      <c r="AK1606" s="134">
        <f t="shared" si="1783"/>
        <v>4.2</v>
      </c>
      <c r="AL1606" s="174">
        <f t="shared" ref="AL1606:AU1606" si="1849">M1606</f>
        <v>0.35</v>
      </c>
      <c r="AM1606" s="174">
        <f t="shared" si="1849"/>
        <v>0.35</v>
      </c>
      <c r="AN1606" s="174">
        <f t="shared" si="1849"/>
        <v>0</v>
      </c>
      <c r="AO1606" s="174">
        <f t="shared" si="1849"/>
        <v>0.15</v>
      </c>
      <c r="AP1606" s="174">
        <f t="shared" si="1849"/>
        <v>0</v>
      </c>
      <c r="AQ1606" s="174">
        <f t="shared" si="1849"/>
        <v>0</v>
      </c>
      <c r="AR1606" s="174">
        <f t="shared" si="1849"/>
        <v>0.05</v>
      </c>
      <c r="AS1606" s="174">
        <f t="shared" si="1849"/>
        <v>0.1</v>
      </c>
      <c r="AT1606" s="174">
        <f t="shared" si="1849"/>
        <v>0</v>
      </c>
      <c r="AU1606" s="174">
        <f t="shared" si="1849"/>
        <v>0</v>
      </c>
      <c r="AV1606" s="175">
        <f t="shared" si="1785"/>
        <v>1</v>
      </c>
      <c r="AW1606" s="176" t="e">
        <f>#REF!/1000</f>
        <v>#REF!</v>
      </c>
      <c r="AX1606" s="176" t="e">
        <f>#REF!/1000</f>
        <v>#REF!</v>
      </c>
      <c r="AY1606" s="176" t="e">
        <f>#REF!/1000</f>
        <v>#REF!</v>
      </c>
      <c r="AZ1606" s="176" t="e">
        <f>#REF!/1000</f>
        <v>#REF!</v>
      </c>
      <c r="BA1606" s="176" t="e">
        <f>#REF!/1000</f>
        <v>#REF!</v>
      </c>
      <c r="BB1606" s="176" t="e">
        <f>#REF!/1000</f>
        <v>#REF!</v>
      </c>
      <c r="BC1606" s="176" t="e">
        <f>#REF!/1000</f>
        <v>#REF!</v>
      </c>
      <c r="BD1606" s="176" t="e">
        <f>#REF!/1000</f>
        <v>#REF!</v>
      </c>
      <c r="BE1606" s="177" t="e">
        <f>#REF!/1000</f>
        <v>#REF!</v>
      </c>
      <c r="BF1606" s="177" t="e">
        <f>#REF!/1000</f>
        <v>#REF!</v>
      </c>
      <c r="BG1606" s="178" t="e">
        <f t="shared" si="1786"/>
        <v>#REF!</v>
      </c>
    </row>
    <row r="1607" ht="16" customHeight="1" spans="1:59">
      <c r="A1607" s="22">
        <v>1601</v>
      </c>
      <c r="B1607" s="39" t="s">
        <v>7698</v>
      </c>
      <c r="C1607" s="68" t="s">
        <v>7699</v>
      </c>
      <c r="D1607" s="22">
        <v>204</v>
      </c>
      <c r="E1607" s="22">
        <v>1</v>
      </c>
      <c r="F1607" s="144">
        <v>130740</v>
      </c>
      <c r="G1607" s="144" t="s">
        <v>3688</v>
      </c>
      <c r="H1607" s="144" t="s">
        <v>3699</v>
      </c>
      <c r="I1607" s="144" t="s">
        <v>5317</v>
      </c>
      <c r="J1607" s="144" t="s">
        <v>5314</v>
      </c>
      <c r="K1607" s="144">
        <f t="shared" ref="K1607:K1670" si="1850">L1607/E1607</f>
        <v>4.2</v>
      </c>
      <c r="L1607" s="157">
        <v>4.2</v>
      </c>
      <c r="M1607" s="171">
        <v>0.35</v>
      </c>
      <c r="N1607" s="171">
        <v>0.35</v>
      </c>
      <c r="O1607" s="171"/>
      <c r="P1607" s="171">
        <v>0.15</v>
      </c>
      <c r="Q1607" s="171"/>
      <c r="R1607" s="171"/>
      <c r="S1607" s="171">
        <v>0.05</v>
      </c>
      <c r="T1607" s="171">
        <v>0.1</v>
      </c>
      <c r="U1607" s="171"/>
      <c r="V1607" s="171"/>
      <c r="W1607" s="22">
        <v>1</v>
      </c>
      <c r="X1607" s="29">
        <v>37576.92</v>
      </c>
      <c r="Y1607" s="29">
        <v>37576.92</v>
      </c>
      <c r="Z1607" s="36">
        <v>20759.02</v>
      </c>
      <c r="AA1607" s="36">
        <f t="shared" ref="AA1607:AA1670" si="1851">W1607</f>
        <v>1</v>
      </c>
      <c r="AB1607" s="29"/>
      <c r="AC1607" s="29" t="e">
        <f t="shared" ref="AC1607:AC1670" si="1852">BG1607</f>
        <v>#REF!</v>
      </c>
      <c r="AD1607" s="29" t="e">
        <f t="shared" ref="AD1607:AD1670" si="1853">AC1607-Z1607</f>
        <v>#REF!</v>
      </c>
      <c r="AE1607" s="172" t="e">
        <f t="shared" ref="AE1607:AE1670" si="1854">AD1607/Z1607</f>
        <v>#REF!</v>
      </c>
      <c r="AF1607" s="28"/>
      <c r="AG1607" s="24">
        <v>4.2</v>
      </c>
      <c r="AH1607" s="173">
        <f t="shared" ref="AH1607:AH1670" si="1855">SUM(M1607:T1607)</f>
        <v>1</v>
      </c>
      <c r="AI1607" s="173">
        <v>4.2</v>
      </c>
      <c r="AJ1607" s="173">
        <f t="shared" ref="AJ1607:AJ1670" si="1856">AG1607-AH1607</f>
        <v>3.2</v>
      </c>
      <c r="AK1607" s="134">
        <f t="shared" ref="AK1607:AK1670" si="1857">L1607/E1607</f>
        <v>4.2</v>
      </c>
      <c r="AL1607" s="174">
        <f t="shared" ref="AL1607:AU1607" si="1858">M1607</f>
        <v>0.35</v>
      </c>
      <c r="AM1607" s="174">
        <f t="shared" si="1858"/>
        <v>0.35</v>
      </c>
      <c r="AN1607" s="174">
        <f t="shared" si="1858"/>
        <v>0</v>
      </c>
      <c r="AO1607" s="174">
        <f t="shared" si="1858"/>
        <v>0.15</v>
      </c>
      <c r="AP1607" s="174">
        <f t="shared" si="1858"/>
        <v>0</v>
      </c>
      <c r="AQ1607" s="174">
        <f t="shared" si="1858"/>
        <v>0</v>
      </c>
      <c r="AR1607" s="174">
        <f t="shared" si="1858"/>
        <v>0.05</v>
      </c>
      <c r="AS1607" s="174">
        <f t="shared" si="1858"/>
        <v>0.1</v>
      </c>
      <c r="AT1607" s="174">
        <f t="shared" si="1858"/>
        <v>0</v>
      </c>
      <c r="AU1607" s="174">
        <f t="shared" si="1858"/>
        <v>0</v>
      </c>
      <c r="AV1607" s="175">
        <f t="shared" ref="AV1607:AV1670" si="1859">SUM(AL1607:AU1607)</f>
        <v>1</v>
      </c>
      <c r="AW1607" s="176" t="e">
        <f>#REF!/1000</f>
        <v>#REF!</v>
      </c>
      <c r="AX1607" s="176" t="e">
        <f>#REF!/1000</f>
        <v>#REF!</v>
      </c>
      <c r="AY1607" s="176" t="e">
        <f>#REF!/1000</f>
        <v>#REF!</v>
      </c>
      <c r="AZ1607" s="176" t="e">
        <f>#REF!/1000</f>
        <v>#REF!</v>
      </c>
      <c r="BA1607" s="176" t="e">
        <f>#REF!/1000</f>
        <v>#REF!</v>
      </c>
      <c r="BB1607" s="176" t="e">
        <f>#REF!/1000</f>
        <v>#REF!</v>
      </c>
      <c r="BC1607" s="176" t="e">
        <f>#REF!/1000</f>
        <v>#REF!</v>
      </c>
      <c r="BD1607" s="176" t="e">
        <f>#REF!/1000</f>
        <v>#REF!</v>
      </c>
      <c r="BE1607" s="177" t="e">
        <f>#REF!/1000</f>
        <v>#REF!</v>
      </c>
      <c r="BF1607" s="177" t="e">
        <f>#REF!/1000</f>
        <v>#REF!</v>
      </c>
      <c r="BG1607" s="178" t="e">
        <f t="shared" ref="BG1607:BG1670" si="1860">ROUND((AL1607*AW1607+AM1607*AX1607+AN1607*AY1607+AO1607*AZ1607+AP1607*BA1607+AQ1607*BB1607+AR1607*BC1607+AS1607*BD1607+AT1607*BE1607+AU1607*BF1607)*L1607,2)</f>
        <v>#REF!</v>
      </c>
    </row>
    <row r="1608" ht="16" customHeight="1" spans="1:59">
      <c r="A1608" s="22">
        <v>1602</v>
      </c>
      <c r="B1608" s="39" t="s">
        <v>2648</v>
      </c>
      <c r="C1608" s="68" t="s">
        <v>2649</v>
      </c>
      <c r="D1608" s="22">
        <v>130</v>
      </c>
      <c r="E1608" s="22">
        <v>1</v>
      </c>
      <c r="F1608" s="144">
        <v>2403314892</v>
      </c>
      <c r="G1608" s="144" t="s">
        <v>3704</v>
      </c>
      <c r="H1608" s="144" t="s">
        <v>3704</v>
      </c>
      <c r="I1608" s="144" t="s">
        <v>5352</v>
      </c>
      <c r="J1608" s="144" t="s">
        <v>5314</v>
      </c>
      <c r="K1608" s="144">
        <f t="shared" si="1850"/>
        <v>3</v>
      </c>
      <c r="L1608" s="157">
        <v>3</v>
      </c>
      <c r="M1608" s="171">
        <v>0.35</v>
      </c>
      <c r="N1608" s="171">
        <v>0.35</v>
      </c>
      <c r="O1608" s="171"/>
      <c r="P1608" s="171">
        <v>0.15</v>
      </c>
      <c r="Q1608" s="171"/>
      <c r="R1608" s="171"/>
      <c r="S1608" s="171">
        <v>0.05</v>
      </c>
      <c r="T1608" s="171">
        <v>0.1</v>
      </c>
      <c r="U1608" s="171"/>
      <c r="V1608" s="171"/>
      <c r="W1608" s="22">
        <v>1</v>
      </c>
      <c r="X1608" s="29">
        <v>71937.61</v>
      </c>
      <c r="Y1608" s="29">
        <v>71937.61</v>
      </c>
      <c r="Z1608" s="36">
        <v>31022.08</v>
      </c>
      <c r="AA1608" s="36">
        <f t="shared" si="1851"/>
        <v>1</v>
      </c>
      <c r="AB1608" s="29"/>
      <c r="AC1608" s="29" t="e">
        <f t="shared" si="1852"/>
        <v>#REF!</v>
      </c>
      <c r="AD1608" s="29" t="e">
        <f t="shared" si="1853"/>
        <v>#REF!</v>
      </c>
      <c r="AE1608" s="172" t="e">
        <f t="shared" si="1854"/>
        <v>#REF!</v>
      </c>
      <c r="AF1608" s="28"/>
      <c r="AG1608" s="24">
        <v>3</v>
      </c>
      <c r="AH1608" s="173">
        <f t="shared" si="1855"/>
        <v>1</v>
      </c>
      <c r="AI1608" s="173"/>
      <c r="AJ1608" s="173">
        <f t="shared" si="1856"/>
        <v>2</v>
      </c>
      <c r="AK1608" s="134">
        <f t="shared" si="1857"/>
        <v>3</v>
      </c>
      <c r="AL1608" s="174">
        <f t="shared" ref="AL1608:AU1608" si="1861">M1608</f>
        <v>0.35</v>
      </c>
      <c r="AM1608" s="174">
        <f t="shared" si="1861"/>
        <v>0.35</v>
      </c>
      <c r="AN1608" s="174">
        <f t="shared" si="1861"/>
        <v>0</v>
      </c>
      <c r="AO1608" s="174">
        <f t="shared" si="1861"/>
        <v>0.15</v>
      </c>
      <c r="AP1608" s="174">
        <f t="shared" si="1861"/>
        <v>0</v>
      </c>
      <c r="AQ1608" s="174">
        <f t="shared" si="1861"/>
        <v>0</v>
      </c>
      <c r="AR1608" s="174">
        <f t="shared" si="1861"/>
        <v>0.05</v>
      </c>
      <c r="AS1608" s="174">
        <f t="shared" si="1861"/>
        <v>0.1</v>
      </c>
      <c r="AT1608" s="174">
        <f t="shared" si="1861"/>
        <v>0</v>
      </c>
      <c r="AU1608" s="174">
        <f t="shared" si="1861"/>
        <v>0</v>
      </c>
      <c r="AV1608" s="175">
        <f t="shared" si="1859"/>
        <v>1</v>
      </c>
      <c r="AW1608" s="176" t="e">
        <f>#REF!/1000</f>
        <v>#REF!</v>
      </c>
      <c r="AX1608" s="176" t="e">
        <f>#REF!/1000</f>
        <v>#REF!</v>
      </c>
      <c r="AY1608" s="176" t="e">
        <f>#REF!/1000</f>
        <v>#REF!</v>
      </c>
      <c r="AZ1608" s="176" t="e">
        <f>#REF!/1000</f>
        <v>#REF!</v>
      </c>
      <c r="BA1608" s="176" t="e">
        <f>#REF!/1000</f>
        <v>#REF!</v>
      </c>
      <c r="BB1608" s="176" t="e">
        <f>#REF!/1000</f>
        <v>#REF!</v>
      </c>
      <c r="BC1608" s="176" t="e">
        <f>#REF!/1000</f>
        <v>#REF!</v>
      </c>
      <c r="BD1608" s="176" t="e">
        <f>#REF!/1000</f>
        <v>#REF!</v>
      </c>
      <c r="BE1608" s="177" t="e">
        <f>#REF!/1000</f>
        <v>#REF!</v>
      </c>
      <c r="BF1608" s="177" t="e">
        <f>#REF!/1000</f>
        <v>#REF!</v>
      </c>
      <c r="BG1608" s="178" t="e">
        <f t="shared" si="1860"/>
        <v>#REF!</v>
      </c>
    </row>
    <row r="1609" ht="16" customHeight="1" spans="1:59">
      <c r="A1609" s="22">
        <v>1603</v>
      </c>
      <c r="B1609" s="39" t="s">
        <v>7700</v>
      </c>
      <c r="C1609" s="68" t="s">
        <v>7701</v>
      </c>
      <c r="D1609" s="22">
        <v>130</v>
      </c>
      <c r="E1609" s="22">
        <v>1</v>
      </c>
      <c r="F1609" s="144">
        <v>2403316048</v>
      </c>
      <c r="G1609" s="144" t="s">
        <v>3704</v>
      </c>
      <c r="H1609" s="144" t="s">
        <v>3704</v>
      </c>
      <c r="I1609" s="144" t="s">
        <v>5352</v>
      </c>
      <c r="J1609" s="144" t="s">
        <v>5314</v>
      </c>
      <c r="K1609" s="144">
        <f t="shared" si="1850"/>
        <v>1.5</v>
      </c>
      <c r="L1609" s="157">
        <v>1.5</v>
      </c>
      <c r="M1609" s="171">
        <v>0.493333333333333</v>
      </c>
      <c r="N1609" s="171">
        <v>0.0533333333333333</v>
      </c>
      <c r="O1609" s="171"/>
      <c r="P1609" s="171">
        <v>0.22</v>
      </c>
      <c r="Q1609" s="171"/>
      <c r="R1609" s="171"/>
      <c r="S1609" s="171">
        <v>0.1</v>
      </c>
      <c r="T1609" s="171">
        <v>0.133333333333333</v>
      </c>
      <c r="U1609" s="171"/>
      <c r="V1609" s="171"/>
      <c r="W1609" s="22">
        <v>1</v>
      </c>
      <c r="X1609" s="29">
        <v>46676.07</v>
      </c>
      <c r="Y1609" s="29">
        <v>46676.07</v>
      </c>
      <c r="Z1609" s="36">
        <v>23561.07</v>
      </c>
      <c r="AA1609" s="36">
        <f t="shared" si="1851"/>
        <v>1</v>
      </c>
      <c r="AB1609" s="29"/>
      <c r="AC1609" s="29" t="e">
        <f t="shared" si="1852"/>
        <v>#REF!</v>
      </c>
      <c r="AD1609" s="29" t="e">
        <f t="shared" si="1853"/>
        <v>#REF!</v>
      </c>
      <c r="AE1609" s="172" t="e">
        <f t="shared" si="1854"/>
        <v>#REF!</v>
      </c>
      <c r="AF1609" s="28"/>
      <c r="AG1609" s="24">
        <v>1.5</v>
      </c>
      <c r="AH1609" s="173">
        <f t="shared" si="1855"/>
        <v>0.999999999999999</v>
      </c>
      <c r="AI1609" s="173"/>
      <c r="AJ1609" s="173">
        <f t="shared" si="1856"/>
        <v>0.500000000000001</v>
      </c>
      <c r="AK1609" s="134">
        <f t="shared" si="1857"/>
        <v>1.5</v>
      </c>
      <c r="AL1609" s="174">
        <f t="shared" ref="AL1609:AU1609" si="1862">M1609</f>
        <v>0.493333333333333</v>
      </c>
      <c r="AM1609" s="174">
        <f t="shared" si="1862"/>
        <v>0.0533333333333333</v>
      </c>
      <c r="AN1609" s="174">
        <f t="shared" si="1862"/>
        <v>0</v>
      </c>
      <c r="AO1609" s="174">
        <f t="shared" si="1862"/>
        <v>0.22</v>
      </c>
      <c r="AP1609" s="174">
        <f t="shared" si="1862"/>
        <v>0</v>
      </c>
      <c r="AQ1609" s="174">
        <f t="shared" si="1862"/>
        <v>0</v>
      </c>
      <c r="AR1609" s="174">
        <f t="shared" si="1862"/>
        <v>0.1</v>
      </c>
      <c r="AS1609" s="174">
        <f t="shared" si="1862"/>
        <v>0.133333333333333</v>
      </c>
      <c r="AT1609" s="174">
        <f t="shared" si="1862"/>
        <v>0</v>
      </c>
      <c r="AU1609" s="174">
        <f t="shared" si="1862"/>
        <v>0</v>
      </c>
      <c r="AV1609" s="175">
        <f t="shared" si="1859"/>
        <v>0.999999999999999</v>
      </c>
      <c r="AW1609" s="176" t="e">
        <f>#REF!/1000</f>
        <v>#REF!</v>
      </c>
      <c r="AX1609" s="176" t="e">
        <f>#REF!/1000</f>
        <v>#REF!</v>
      </c>
      <c r="AY1609" s="176" t="e">
        <f>#REF!/1000</f>
        <v>#REF!</v>
      </c>
      <c r="AZ1609" s="176" t="e">
        <f>#REF!/1000</f>
        <v>#REF!</v>
      </c>
      <c r="BA1609" s="176" t="e">
        <f>#REF!/1000</f>
        <v>#REF!</v>
      </c>
      <c r="BB1609" s="176" t="e">
        <f>#REF!/1000</f>
        <v>#REF!</v>
      </c>
      <c r="BC1609" s="176" t="e">
        <f>#REF!/1000</f>
        <v>#REF!</v>
      </c>
      <c r="BD1609" s="176" t="e">
        <f>#REF!/1000</f>
        <v>#REF!</v>
      </c>
      <c r="BE1609" s="177" t="e">
        <f>#REF!/1000</f>
        <v>#REF!</v>
      </c>
      <c r="BF1609" s="177" t="e">
        <f>#REF!/1000</f>
        <v>#REF!</v>
      </c>
      <c r="BG1609" s="178" t="e">
        <f t="shared" si="1860"/>
        <v>#REF!</v>
      </c>
    </row>
    <row r="1610" ht="16" customHeight="1" spans="1:59">
      <c r="A1610" s="22">
        <v>1604</v>
      </c>
      <c r="B1610" s="39" t="s">
        <v>7702</v>
      </c>
      <c r="C1610" s="68" t="s">
        <v>7703</v>
      </c>
      <c r="D1610" s="22">
        <v>186</v>
      </c>
      <c r="E1610" s="22">
        <v>1</v>
      </c>
      <c r="F1610" s="144">
        <v>2403314248</v>
      </c>
      <c r="G1610" s="144" t="s">
        <v>3704</v>
      </c>
      <c r="H1610" s="144" t="s">
        <v>3704</v>
      </c>
      <c r="I1610" s="144" t="s">
        <v>5352</v>
      </c>
      <c r="J1610" s="144" t="s">
        <v>5314</v>
      </c>
      <c r="K1610" s="144">
        <f t="shared" si="1850"/>
        <v>3</v>
      </c>
      <c r="L1610" s="157">
        <v>3</v>
      </c>
      <c r="M1610" s="171">
        <v>0.35</v>
      </c>
      <c r="N1610" s="171">
        <v>0.35</v>
      </c>
      <c r="O1610" s="171"/>
      <c r="P1610" s="171">
        <v>0.15</v>
      </c>
      <c r="Q1610" s="171"/>
      <c r="R1610" s="171"/>
      <c r="S1610" s="171">
        <v>0.05</v>
      </c>
      <c r="T1610" s="171">
        <v>0.1</v>
      </c>
      <c r="U1610" s="171"/>
      <c r="V1610" s="171"/>
      <c r="W1610" s="22">
        <v>1</v>
      </c>
      <c r="X1610" s="29">
        <v>35624.72</v>
      </c>
      <c r="Y1610" s="29">
        <v>35624.72</v>
      </c>
      <c r="Z1610" s="36">
        <v>20321.42</v>
      </c>
      <c r="AA1610" s="36">
        <f t="shared" si="1851"/>
        <v>1</v>
      </c>
      <c r="AB1610" s="29"/>
      <c r="AC1610" s="29" t="e">
        <f t="shared" si="1852"/>
        <v>#REF!</v>
      </c>
      <c r="AD1610" s="29" t="e">
        <f t="shared" si="1853"/>
        <v>#REF!</v>
      </c>
      <c r="AE1610" s="172" t="e">
        <f t="shared" si="1854"/>
        <v>#REF!</v>
      </c>
      <c r="AF1610" s="28"/>
      <c r="AG1610" s="24">
        <v>3</v>
      </c>
      <c r="AH1610" s="173">
        <f t="shared" si="1855"/>
        <v>1</v>
      </c>
      <c r="AI1610" s="173"/>
      <c r="AJ1610" s="173">
        <f t="shared" si="1856"/>
        <v>2</v>
      </c>
      <c r="AK1610" s="134">
        <f t="shared" si="1857"/>
        <v>3</v>
      </c>
      <c r="AL1610" s="174">
        <f t="shared" ref="AL1610:AU1610" si="1863">M1610</f>
        <v>0.35</v>
      </c>
      <c r="AM1610" s="174">
        <f t="shared" si="1863"/>
        <v>0.35</v>
      </c>
      <c r="AN1610" s="174">
        <f t="shared" si="1863"/>
        <v>0</v>
      </c>
      <c r="AO1610" s="174">
        <f t="shared" si="1863"/>
        <v>0.15</v>
      </c>
      <c r="AP1610" s="174">
        <f t="shared" si="1863"/>
        <v>0</v>
      </c>
      <c r="AQ1610" s="174">
        <f t="shared" si="1863"/>
        <v>0</v>
      </c>
      <c r="AR1610" s="174">
        <f t="shared" si="1863"/>
        <v>0.05</v>
      </c>
      <c r="AS1610" s="174">
        <f t="shared" si="1863"/>
        <v>0.1</v>
      </c>
      <c r="AT1610" s="174">
        <f t="shared" si="1863"/>
        <v>0</v>
      </c>
      <c r="AU1610" s="174">
        <f t="shared" si="1863"/>
        <v>0</v>
      </c>
      <c r="AV1610" s="175">
        <f t="shared" si="1859"/>
        <v>1</v>
      </c>
      <c r="AW1610" s="176" t="e">
        <f>#REF!/1000</f>
        <v>#REF!</v>
      </c>
      <c r="AX1610" s="176" t="e">
        <f>#REF!/1000</f>
        <v>#REF!</v>
      </c>
      <c r="AY1610" s="176" t="e">
        <f>#REF!/1000</f>
        <v>#REF!</v>
      </c>
      <c r="AZ1610" s="176" t="e">
        <f>#REF!/1000</f>
        <v>#REF!</v>
      </c>
      <c r="BA1610" s="176" t="e">
        <f>#REF!/1000</f>
        <v>#REF!</v>
      </c>
      <c r="BB1610" s="176" t="e">
        <f>#REF!/1000</f>
        <v>#REF!</v>
      </c>
      <c r="BC1610" s="176" t="e">
        <f>#REF!/1000</f>
        <v>#REF!</v>
      </c>
      <c r="BD1610" s="176" t="e">
        <f>#REF!/1000</f>
        <v>#REF!</v>
      </c>
      <c r="BE1610" s="177" t="e">
        <f>#REF!/1000</f>
        <v>#REF!</v>
      </c>
      <c r="BF1610" s="177" t="e">
        <f>#REF!/1000</f>
        <v>#REF!</v>
      </c>
      <c r="BG1610" s="178" t="e">
        <f t="shared" si="1860"/>
        <v>#REF!</v>
      </c>
    </row>
    <row r="1611" ht="16" customHeight="1" spans="1:59">
      <c r="A1611" s="22">
        <v>1605</v>
      </c>
      <c r="B1611" s="39" t="s">
        <v>7704</v>
      </c>
      <c r="C1611" s="68" t="s">
        <v>7705</v>
      </c>
      <c r="D1611" s="22">
        <v>128</v>
      </c>
      <c r="E1611" s="22">
        <v>1</v>
      </c>
      <c r="F1611" s="144">
        <v>2403314628</v>
      </c>
      <c r="G1611" s="144" t="s">
        <v>3704</v>
      </c>
      <c r="H1611" s="144" t="s">
        <v>3704</v>
      </c>
      <c r="I1611" s="144" t="s">
        <v>5352</v>
      </c>
      <c r="J1611" s="144" t="s">
        <v>5314</v>
      </c>
      <c r="K1611" s="144">
        <f t="shared" si="1850"/>
        <v>3</v>
      </c>
      <c r="L1611" s="157">
        <v>3</v>
      </c>
      <c r="M1611" s="171">
        <v>0.35</v>
      </c>
      <c r="N1611" s="171">
        <v>0.35</v>
      </c>
      <c r="O1611" s="171"/>
      <c r="P1611" s="171">
        <v>0.15</v>
      </c>
      <c r="Q1611" s="171"/>
      <c r="R1611" s="171"/>
      <c r="S1611" s="171">
        <v>0.05</v>
      </c>
      <c r="T1611" s="171">
        <v>0.1</v>
      </c>
      <c r="U1611" s="171"/>
      <c r="V1611" s="171"/>
      <c r="W1611" s="22">
        <v>1</v>
      </c>
      <c r="X1611" s="29">
        <v>29222.22</v>
      </c>
      <c r="Y1611" s="29">
        <v>29222.22</v>
      </c>
      <c r="Z1611" s="36">
        <v>13547.62</v>
      </c>
      <c r="AA1611" s="36">
        <f t="shared" si="1851"/>
        <v>1</v>
      </c>
      <c r="AB1611" s="29"/>
      <c r="AC1611" s="29" t="e">
        <f t="shared" si="1852"/>
        <v>#REF!</v>
      </c>
      <c r="AD1611" s="29" t="e">
        <f t="shared" si="1853"/>
        <v>#REF!</v>
      </c>
      <c r="AE1611" s="172" t="e">
        <f t="shared" si="1854"/>
        <v>#REF!</v>
      </c>
      <c r="AF1611" s="28"/>
      <c r="AG1611" s="24">
        <v>3</v>
      </c>
      <c r="AH1611" s="173">
        <f t="shared" si="1855"/>
        <v>1</v>
      </c>
      <c r="AI1611" s="173"/>
      <c r="AJ1611" s="173">
        <f t="shared" si="1856"/>
        <v>2</v>
      </c>
      <c r="AK1611" s="134">
        <f t="shared" si="1857"/>
        <v>3</v>
      </c>
      <c r="AL1611" s="174">
        <f t="shared" ref="AL1611:AU1611" si="1864">M1611</f>
        <v>0.35</v>
      </c>
      <c r="AM1611" s="174">
        <f t="shared" si="1864"/>
        <v>0.35</v>
      </c>
      <c r="AN1611" s="174">
        <f t="shared" si="1864"/>
        <v>0</v>
      </c>
      <c r="AO1611" s="174">
        <f t="shared" si="1864"/>
        <v>0.15</v>
      </c>
      <c r="AP1611" s="174">
        <f t="shared" si="1864"/>
        <v>0</v>
      </c>
      <c r="AQ1611" s="174">
        <f t="shared" si="1864"/>
        <v>0</v>
      </c>
      <c r="AR1611" s="174">
        <f t="shared" si="1864"/>
        <v>0.05</v>
      </c>
      <c r="AS1611" s="174">
        <f t="shared" si="1864"/>
        <v>0.1</v>
      </c>
      <c r="AT1611" s="174">
        <f t="shared" si="1864"/>
        <v>0</v>
      </c>
      <c r="AU1611" s="174">
        <f t="shared" si="1864"/>
        <v>0</v>
      </c>
      <c r="AV1611" s="175">
        <f t="shared" si="1859"/>
        <v>1</v>
      </c>
      <c r="AW1611" s="176" t="e">
        <f>#REF!/1000</f>
        <v>#REF!</v>
      </c>
      <c r="AX1611" s="176" t="e">
        <f>#REF!/1000</f>
        <v>#REF!</v>
      </c>
      <c r="AY1611" s="176" t="e">
        <f>#REF!/1000</f>
        <v>#REF!</v>
      </c>
      <c r="AZ1611" s="176" t="e">
        <f>#REF!/1000</f>
        <v>#REF!</v>
      </c>
      <c r="BA1611" s="176" t="e">
        <f>#REF!/1000</f>
        <v>#REF!</v>
      </c>
      <c r="BB1611" s="176" t="e">
        <f>#REF!/1000</f>
        <v>#REF!</v>
      </c>
      <c r="BC1611" s="176" t="e">
        <f>#REF!/1000</f>
        <v>#REF!</v>
      </c>
      <c r="BD1611" s="176" t="e">
        <f>#REF!/1000</f>
        <v>#REF!</v>
      </c>
      <c r="BE1611" s="177" t="e">
        <f>#REF!/1000</f>
        <v>#REF!</v>
      </c>
      <c r="BF1611" s="177" t="e">
        <f>#REF!/1000</f>
        <v>#REF!</v>
      </c>
      <c r="BG1611" s="178" t="e">
        <f t="shared" si="1860"/>
        <v>#REF!</v>
      </c>
    </row>
    <row r="1612" ht="16" customHeight="1" spans="1:59">
      <c r="A1612" s="22">
        <v>1606</v>
      </c>
      <c r="B1612" s="39" t="s">
        <v>7706</v>
      </c>
      <c r="C1612" s="68" t="s">
        <v>7707</v>
      </c>
      <c r="D1612" s="22">
        <v>242</v>
      </c>
      <c r="E1612" s="22">
        <v>1</v>
      </c>
      <c r="F1612" s="144">
        <v>82722</v>
      </c>
      <c r="G1612" s="144" t="s">
        <v>3704</v>
      </c>
      <c r="H1612" s="144" t="s">
        <v>3704</v>
      </c>
      <c r="I1612" s="144" t="s">
        <v>5321</v>
      </c>
      <c r="J1612" s="144" t="s">
        <v>5314</v>
      </c>
      <c r="K1612" s="144">
        <f t="shared" si="1850"/>
        <v>15</v>
      </c>
      <c r="L1612" s="157">
        <v>15</v>
      </c>
      <c r="M1612" s="171"/>
      <c r="N1612" s="171">
        <v>0.18</v>
      </c>
      <c r="O1612" s="171">
        <v>0.6</v>
      </c>
      <c r="P1612" s="171"/>
      <c r="Q1612" s="171"/>
      <c r="R1612" s="171">
        <v>0.05</v>
      </c>
      <c r="S1612" s="171">
        <v>0.1</v>
      </c>
      <c r="T1612" s="171">
        <v>0.07</v>
      </c>
      <c r="U1612" s="171"/>
      <c r="V1612" s="171"/>
      <c r="W1612" s="22">
        <v>1</v>
      </c>
      <c r="X1612" s="29">
        <v>10683.76</v>
      </c>
      <c r="Y1612" s="29">
        <v>10683.76</v>
      </c>
      <c r="Z1612" s="36">
        <v>10135.86</v>
      </c>
      <c r="AA1612" s="36">
        <f t="shared" si="1851"/>
        <v>1</v>
      </c>
      <c r="AB1612" s="29"/>
      <c r="AC1612" s="29" t="e">
        <f t="shared" si="1852"/>
        <v>#REF!</v>
      </c>
      <c r="AD1612" s="29" t="e">
        <f t="shared" si="1853"/>
        <v>#REF!</v>
      </c>
      <c r="AE1612" s="172" t="e">
        <f t="shared" si="1854"/>
        <v>#REF!</v>
      </c>
      <c r="AF1612" s="28"/>
      <c r="AG1612" s="24">
        <v>15</v>
      </c>
      <c r="AH1612" s="173">
        <f t="shared" si="1855"/>
        <v>1</v>
      </c>
      <c r="AI1612" s="173"/>
      <c r="AJ1612" s="173">
        <f t="shared" si="1856"/>
        <v>14</v>
      </c>
      <c r="AK1612" s="134">
        <f t="shared" si="1857"/>
        <v>15</v>
      </c>
      <c r="AL1612" s="174">
        <f t="shared" ref="AL1612:AU1612" si="1865">M1612</f>
        <v>0</v>
      </c>
      <c r="AM1612" s="174">
        <f t="shared" si="1865"/>
        <v>0.18</v>
      </c>
      <c r="AN1612" s="174">
        <f t="shared" si="1865"/>
        <v>0.6</v>
      </c>
      <c r="AO1612" s="174">
        <f t="shared" si="1865"/>
        <v>0</v>
      </c>
      <c r="AP1612" s="174">
        <f t="shared" si="1865"/>
        <v>0</v>
      </c>
      <c r="AQ1612" s="174">
        <f t="shared" si="1865"/>
        <v>0.05</v>
      </c>
      <c r="AR1612" s="174">
        <f t="shared" si="1865"/>
        <v>0.1</v>
      </c>
      <c r="AS1612" s="174">
        <f t="shared" si="1865"/>
        <v>0.07</v>
      </c>
      <c r="AT1612" s="174">
        <f t="shared" si="1865"/>
        <v>0</v>
      </c>
      <c r="AU1612" s="174">
        <f t="shared" si="1865"/>
        <v>0</v>
      </c>
      <c r="AV1612" s="175">
        <f t="shared" si="1859"/>
        <v>1</v>
      </c>
      <c r="AW1612" s="176" t="e">
        <f>#REF!/1000</f>
        <v>#REF!</v>
      </c>
      <c r="AX1612" s="176" t="e">
        <f>#REF!/1000</f>
        <v>#REF!</v>
      </c>
      <c r="AY1612" s="176" t="e">
        <f>#REF!/1000</f>
        <v>#REF!</v>
      </c>
      <c r="AZ1612" s="176" t="e">
        <f>#REF!/1000</f>
        <v>#REF!</v>
      </c>
      <c r="BA1612" s="176" t="e">
        <f>#REF!/1000</f>
        <v>#REF!</v>
      </c>
      <c r="BB1612" s="176" t="e">
        <f>#REF!/1000</f>
        <v>#REF!</v>
      </c>
      <c r="BC1612" s="176" t="e">
        <f>#REF!/1000</f>
        <v>#REF!</v>
      </c>
      <c r="BD1612" s="176" t="e">
        <f>#REF!/1000</f>
        <v>#REF!</v>
      </c>
      <c r="BE1612" s="177" t="e">
        <f>#REF!/1000</f>
        <v>#REF!</v>
      </c>
      <c r="BF1612" s="177" t="e">
        <f>#REF!/1000</f>
        <v>#REF!</v>
      </c>
      <c r="BG1612" s="178" t="e">
        <f t="shared" si="1860"/>
        <v>#REF!</v>
      </c>
    </row>
    <row r="1613" ht="16" customHeight="1" spans="1:59">
      <c r="A1613" s="22">
        <v>1607</v>
      </c>
      <c r="B1613" s="39" t="s">
        <v>7708</v>
      </c>
      <c r="C1613" s="68" t="s">
        <v>7709</v>
      </c>
      <c r="D1613" s="22">
        <v>128</v>
      </c>
      <c r="E1613" s="22">
        <v>1</v>
      </c>
      <c r="F1613" s="144">
        <v>2403315449</v>
      </c>
      <c r="G1613" s="144" t="s">
        <v>3704</v>
      </c>
      <c r="H1613" s="144" t="s">
        <v>3704</v>
      </c>
      <c r="I1613" s="144" t="s">
        <v>5352</v>
      </c>
      <c r="J1613" s="144" t="s">
        <v>5314</v>
      </c>
      <c r="K1613" s="144">
        <f t="shared" si="1850"/>
        <v>3</v>
      </c>
      <c r="L1613" s="157">
        <v>3</v>
      </c>
      <c r="M1613" s="171">
        <v>0.35</v>
      </c>
      <c r="N1613" s="171">
        <v>0.35</v>
      </c>
      <c r="O1613" s="171"/>
      <c r="P1613" s="171">
        <v>0.15</v>
      </c>
      <c r="Q1613" s="171"/>
      <c r="R1613" s="171"/>
      <c r="S1613" s="171">
        <v>0.05</v>
      </c>
      <c r="T1613" s="171">
        <v>0.1</v>
      </c>
      <c r="U1613" s="171"/>
      <c r="V1613" s="171"/>
      <c r="W1613" s="22">
        <v>1</v>
      </c>
      <c r="X1613" s="29">
        <v>9495.73</v>
      </c>
      <c r="Y1613" s="29">
        <v>9495.73</v>
      </c>
      <c r="Z1613" s="36">
        <v>3730.5</v>
      </c>
      <c r="AA1613" s="36">
        <f t="shared" si="1851"/>
        <v>1</v>
      </c>
      <c r="AB1613" s="29"/>
      <c r="AC1613" s="29" t="e">
        <f t="shared" si="1852"/>
        <v>#REF!</v>
      </c>
      <c r="AD1613" s="29" t="e">
        <f t="shared" si="1853"/>
        <v>#REF!</v>
      </c>
      <c r="AE1613" s="172" t="e">
        <f t="shared" si="1854"/>
        <v>#REF!</v>
      </c>
      <c r="AF1613" s="28"/>
      <c r="AG1613" s="24">
        <v>3</v>
      </c>
      <c r="AH1613" s="173">
        <f t="shared" si="1855"/>
        <v>1</v>
      </c>
      <c r="AI1613" s="173"/>
      <c r="AJ1613" s="173">
        <f t="shared" si="1856"/>
        <v>2</v>
      </c>
      <c r="AK1613" s="134">
        <f t="shared" si="1857"/>
        <v>3</v>
      </c>
      <c r="AL1613" s="174">
        <f t="shared" ref="AL1613:AU1613" si="1866">M1613</f>
        <v>0.35</v>
      </c>
      <c r="AM1613" s="174">
        <f t="shared" si="1866"/>
        <v>0.35</v>
      </c>
      <c r="AN1613" s="174">
        <f t="shared" si="1866"/>
        <v>0</v>
      </c>
      <c r="AO1613" s="174">
        <f t="shared" si="1866"/>
        <v>0.15</v>
      </c>
      <c r="AP1613" s="174">
        <f t="shared" si="1866"/>
        <v>0</v>
      </c>
      <c r="AQ1613" s="174">
        <f t="shared" si="1866"/>
        <v>0</v>
      </c>
      <c r="AR1613" s="174">
        <f t="shared" si="1866"/>
        <v>0.05</v>
      </c>
      <c r="AS1613" s="174">
        <f t="shared" si="1866"/>
        <v>0.1</v>
      </c>
      <c r="AT1613" s="174">
        <f t="shared" si="1866"/>
        <v>0</v>
      </c>
      <c r="AU1613" s="174">
        <f t="shared" si="1866"/>
        <v>0</v>
      </c>
      <c r="AV1613" s="175">
        <f t="shared" si="1859"/>
        <v>1</v>
      </c>
      <c r="AW1613" s="176" t="e">
        <f>#REF!/1000</f>
        <v>#REF!</v>
      </c>
      <c r="AX1613" s="176" t="e">
        <f>#REF!/1000</f>
        <v>#REF!</v>
      </c>
      <c r="AY1613" s="176" t="e">
        <f>#REF!/1000</f>
        <v>#REF!</v>
      </c>
      <c r="AZ1613" s="176" t="e">
        <f>#REF!/1000</f>
        <v>#REF!</v>
      </c>
      <c r="BA1613" s="176" t="e">
        <f>#REF!/1000</f>
        <v>#REF!</v>
      </c>
      <c r="BB1613" s="176" t="e">
        <f>#REF!/1000</f>
        <v>#REF!</v>
      </c>
      <c r="BC1613" s="176" t="e">
        <f>#REF!/1000</f>
        <v>#REF!</v>
      </c>
      <c r="BD1613" s="176" t="e">
        <f>#REF!/1000</f>
        <v>#REF!</v>
      </c>
      <c r="BE1613" s="177" t="e">
        <f>#REF!/1000</f>
        <v>#REF!</v>
      </c>
      <c r="BF1613" s="177" t="e">
        <f>#REF!/1000</f>
        <v>#REF!</v>
      </c>
      <c r="BG1613" s="178" t="e">
        <f t="shared" si="1860"/>
        <v>#REF!</v>
      </c>
    </row>
    <row r="1614" ht="16" customHeight="1" spans="1:59">
      <c r="A1614" s="22">
        <v>1608</v>
      </c>
      <c r="B1614" s="39" t="s">
        <v>7710</v>
      </c>
      <c r="C1614" s="68" t="s">
        <v>7711</v>
      </c>
      <c r="D1614" s="22">
        <v>128</v>
      </c>
      <c r="E1614" s="22">
        <v>1</v>
      </c>
      <c r="F1614" s="144">
        <v>2403314659</v>
      </c>
      <c r="G1614" s="144" t="s">
        <v>3704</v>
      </c>
      <c r="H1614" s="144" t="s">
        <v>3704</v>
      </c>
      <c r="I1614" s="144" t="s">
        <v>5352</v>
      </c>
      <c r="J1614" s="144" t="s">
        <v>5314</v>
      </c>
      <c r="K1614" s="144">
        <f t="shared" si="1850"/>
        <v>3</v>
      </c>
      <c r="L1614" s="157">
        <v>3</v>
      </c>
      <c r="M1614" s="171">
        <v>0.35</v>
      </c>
      <c r="N1614" s="171">
        <v>0.35</v>
      </c>
      <c r="O1614" s="171"/>
      <c r="P1614" s="171">
        <v>0.15</v>
      </c>
      <c r="Q1614" s="171"/>
      <c r="R1614" s="171"/>
      <c r="S1614" s="171">
        <v>0.05</v>
      </c>
      <c r="T1614" s="171">
        <v>0.1</v>
      </c>
      <c r="U1614" s="171"/>
      <c r="V1614" s="171"/>
      <c r="W1614" s="22">
        <v>1</v>
      </c>
      <c r="X1614" s="29">
        <v>2760.68</v>
      </c>
      <c r="Y1614" s="29">
        <v>2760.68</v>
      </c>
      <c r="Z1614" s="36">
        <v>814.82</v>
      </c>
      <c r="AA1614" s="36">
        <f t="shared" si="1851"/>
        <v>1</v>
      </c>
      <c r="AB1614" s="29"/>
      <c r="AC1614" s="29" t="e">
        <f t="shared" si="1852"/>
        <v>#REF!</v>
      </c>
      <c r="AD1614" s="29" t="e">
        <f t="shared" si="1853"/>
        <v>#REF!</v>
      </c>
      <c r="AE1614" s="172" t="e">
        <f t="shared" si="1854"/>
        <v>#REF!</v>
      </c>
      <c r="AF1614" s="28"/>
      <c r="AG1614" s="24">
        <v>3</v>
      </c>
      <c r="AH1614" s="173">
        <f t="shared" si="1855"/>
        <v>1</v>
      </c>
      <c r="AI1614" s="173"/>
      <c r="AJ1614" s="173">
        <f t="shared" si="1856"/>
        <v>2</v>
      </c>
      <c r="AK1614" s="134">
        <f t="shared" si="1857"/>
        <v>3</v>
      </c>
      <c r="AL1614" s="174">
        <f t="shared" ref="AL1614:AU1614" si="1867">M1614</f>
        <v>0.35</v>
      </c>
      <c r="AM1614" s="174">
        <f t="shared" si="1867"/>
        <v>0.35</v>
      </c>
      <c r="AN1614" s="174">
        <f t="shared" si="1867"/>
        <v>0</v>
      </c>
      <c r="AO1614" s="174">
        <f t="shared" si="1867"/>
        <v>0.15</v>
      </c>
      <c r="AP1614" s="174">
        <f t="shared" si="1867"/>
        <v>0</v>
      </c>
      <c r="AQ1614" s="174">
        <f t="shared" si="1867"/>
        <v>0</v>
      </c>
      <c r="AR1614" s="174">
        <f t="shared" si="1867"/>
        <v>0.05</v>
      </c>
      <c r="AS1614" s="174">
        <f t="shared" si="1867"/>
        <v>0.1</v>
      </c>
      <c r="AT1614" s="174">
        <f t="shared" si="1867"/>
        <v>0</v>
      </c>
      <c r="AU1614" s="174">
        <f t="shared" si="1867"/>
        <v>0</v>
      </c>
      <c r="AV1614" s="175">
        <f t="shared" si="1859"/>
        <v>1</v>
      </c>
      <c r="AW1614" s="176" t="e">
        <f>#REF!/1000</f>
        <v>#REF!</v>
      </c>
      <c r="AX1614" s="176" t="e">
        <f>#REF!/1000</f>
        <v>#REF!</v>
      </c>
      <c r="AY1614" s="176" t="e">
        <f>#REF!/1000</f>
        <v>#REF!</v>
      </c>
      <c r="AZ1614" s="176" t="e">
        <f>#REF!/1000</f>
        <v>#REF!</v>
      </c>
      <c r="BA1614" s="176" t="e">
        <f>#REF!/1000</f>
        <v>#REF!</v>
      </c>
      <c r="BB1614" s="176" t="e">
        <f>#REF!/1000</f>
        <v>#REF!</v>
      </c>
      <c r="BC1614" s="176" t="e">
        <f>#REF!/1000</f>
        <v>#REF!</v>
      </c>
      <c r="BD1614" s="176" t="e">
        <f>#REF!/1000</f>
        <v>#REF!</v>
      </c>
      <c r="BE1614" s="177" t="e">
        <f>#REF!/1000</f>
        <v>#REF!</v>
      </c>
      <c r="BF1614" s="177" t="e">
        <f>#REF!/1000</f>
        <v>#REF!</v>
      </c>
      <c r="BG1614" s="178" t="e">
        <f t="shared" si="1860"/>
        <v>#REF!</v>
      </c>
    </row>
    <row r="1615" ht="16" customHeight="1" spans="1:59">
      <c r="A1615" s="22">
        <v>1609</v>
      </c>
      <c r="B1615" s="39" t="s">
        <v>2644</v>
      </c>
      <c r="C1615" s="68" t="s">
        <v>2645</v>
      </c>
      <c r="D1615" s="22">
        <v>152</v>
      </c>
      <c r="E1615" s="22">
        <v>2</v>
      </c>
      <c r="F1615" s="144">
        <v>2403314323</v>
      </c>
      <c r="G1615" s="144" t="s">
        <v>3704</v>
      </c>
      <c r="H1615" s="144" t="s">
        <v>3704</v>
      </c>
      <c r="I1615" s="144" t="s">
        <v>5352</v>
      </c>
      <c r="J1615" s="144" t="s">
        <v>5314</v>
      </c>
      <c r="K1615" s="144">
        <f t="shared" si="1850"/>
        <v>3</v>
      </c>
      <c r="L1615" s="157">
        <v>6</v>
      </c>
      <c r="M1615" s="171">
        <v>0.35</v>
      </c>
      <c r="N1615" s="171">
        <v>0.35</v>
      </c>
      <c r="O1615" s="171"/>
      <c r="P1615" s="171">
        <v>0.15</v>
      </c>
      <c r="Q1615" s="171"/>
      <c r="R1615" s="171"/>
      <c r="S1615" s="171">
        <v>0.05</v>
      </c>
      <c r="T1615" s="171">
        <v>0.1</v>
      </c>
      <c r="U1615" s="171"/>
      <c r="V1615" s="171"/>
      <c r="W1615" s="22">
        <v>2</v>
      </c>
      <c r="X1615" s="29">
        <v>2585.47</v>
      </c>
      <c r="Y1615" s="29">
        <v>5170.94</v>
      </c>
      <c r="Z1615" s="36">
        <v>1590.38</v>
      </c>
      <c r="AA1615" s="36">
        <f t="shared" si="1851"/>
        <v>2</v>
      </c>
      <c r="AB1615" s="29"/>
      <c r="AC1615" s="29" t="e">
        <f t="shared" si="1852"/>
        <v>#REF!</v>
      </c>
      <c r="AD1615" s="29" t="e">
        <f t="shared" si="1853"/>
        <v>#REF!</v>
      </c>
      <c r="AE1615" s="172" t="e">
        <f t="shared" si="1854"/>
        <v>#REF!</v>
      </c>
      <c r="AF1615" s="28"/>
      <c r="AG1615" s="24">
        <v>3</v>
      </c>
      <c r="AH1615" s="173">
        <f t="shared" si="1855"/>
        <v>1</v>
      </c>
      <c r="AI1615" s="173"/>
      <c r="AJ1615" s="173">
        <f t="shared" si="1856"/>
        <v>2</v>
      </c>
      <c r="AK1615" s="134">
        <f t="shared" si="1857"/>
        <v>3</v>
      </c>
      <c r="AL1615" s="174">
        <f t="shared" ref="AL1615:AU1615" si="1868">M1615</f>
        <v>0.35</v>
      </c>
      <c r="AM1615" s="174">
        <f t="shared" si="1868"/>
        <v>0.35</v>
      </c>
      <c r="AN1615" s="174">
        <f t="shared" si="1868"/>
        <v>0</v>
      </c>
      <c r="AO1615" s="174">
        <f t="shared" si="1868"/>
        <v>0.15</v>
      </c>
      <c r="AP1615" s="174">
        <f t="shared" si="1868"/>
        <v>0</v>
      </c>
      <c r="AQ1615" s="174">
        <f t="shared" si="1868"/>
        <v>0</v>
      </c>
      <c r="AR1615" s="174">
        <f t="shared" si="1868"/>
        <v>0.05</v>
      </c>
      <c r="AS1615" s="174">
        <f t="shared" si="1868"/>
        <v>0.1</v>
      </c>
      <c r="AT1615" s="174">
        <f t="shared" si="1868"/>
        <v>0</v>
      </c>
      <c r="AU1615" s="174">
        <f t="shared" si="1868"/>
        <v>0</v>
      </c>
      <c r="AV1615" s="175">
        <f t="shared" si="1859"/>
        <v>1</v>
      </c>
      <c r="AW1615" s="176" t="e">
        <f>#REF!/1000</f>
        <v>#REF!</v>
      </c>
      <c r="AX1615" s="176" t="e">
        <f>#REF!/1000</f>
        <v>#REF!</v>
      </c>
      <c r="AY1615" s="176" t="e">
        <f>#REF!/1000</f>
        <v>#REF!</v>
      </c>
      <c r="AZ1615" s="176" t="e">
        <f>#REF!/1000</f>
        <v>#REF!</v>
      </c>
      <c r="BA1615" s="176" t="e">
        <f>#REF!/1000</f>
        <v>#REF!</v>
      </c>
      <c r="BB1615" s="176" t="e">
        <f>#REF!/1000</f>
        <v>#REF!</v>
      </c>
      <c r="BC1615" s="176" t="e">
        <f>#REF!/1000</f>
        <v>#REF!</v>
      </c>
      <c r="BD1615" s="176" t="e">
        <f>#REF!/1000</f>
        <v>#REF!</v>
      </c>
      <c r="BE1615" s="177" t="e">
        <f>#REF!/1000</f>
        <v>#REF!</v>
      </c>
      <c r="BF1615" s="177" t="e">
        <f>#REF!/1000</f>
        <v>#REF!</v>
      </c>
      <c r="BG1615" s="178" t="e">
        <f t="shared" si="1860"/>
        <v>#REF!</v>
      </c>
    </row>
    <row r="1616" ht="16" customHeight="1" spans="1:59">
      <c r="A1616" s="22">
        <v>1610</v>
      </c>
      <c r="B1616" s="39" t="s">
        <v>2644</v>
      </c>
      <c r="C1616" s="68" t="s">
        <v>2645</v>
      </c>
      <c r="D1616" s="22">
        <v>193</v>
      </c>
      <c r="E1616" s="22">
        <v>1</v>
      </c>
      <c r="F1616" s="144">
        <v>2403314607</v>
      </c>
      <c r="G1616" s="144" t="s">
        <v>3704</v>
      </c>
      <c r="H1616" s="144" t="s">
        <v>3704</v>
      </c>
      <c r="I1616" s="144" t="s">
        <v>5352</v>
      </c>
      <c r="J1616" s="144" t="s">
        <v>5314</v>
      </c>
      <c r="K1616" s="144">
        <f t="shared" si="1850"/>
        <v>3</v>
      </c>
      <c r="L1616" s="157">
        <v>3</v>
      </c>
      <c r="M1616" s="171">
        <v>0.35</v>
      </c>
      <c r="N1616" s="171">
        <v>0.35</v>
      </c>
      <c r="O1616" s="171"/>
      <c r="P1616" s="171">
        <v>0.15</v>
      </c>
      <c r="Q1616" s="171"/>
      <c r="R1616" s="171"/>
      <c r="S1616" s="171">
        <v>0.05</v>
      </c>
      <c r="T1616" s="171">
        <v>0.1</v>
      </c>
      <c r="U1616" s="171"/>
      <c r="V1616" s="171"/>
      <c r="W1616" s="22">
        <v>1</v>
      </c>
      <c r="X1616" s="29">
        <v>2585.47</v>
      </c>
      <c r="Y1616" s="29">
        <v>2585.47</v>
      </c>
      <c r="Z1616" s="36">
        <v>795.19</v>
      </c>
      <c r="AA1616" s="36">
        <f t="shared" si="1851"/>
        <v>1</v>
      </c>
      <c r="AB1616" s="29"/>
      <c r="AC1616" s="29" t="e">
        <f t="shared" si="1852"/>
        <v>#REF!</v>
      </c>
      <c r="AD1616" s="29" t="e">
        <f t="shared" si="1853"/>
        <v>#REF!</v>
      </c>
      <c r="AE1616" s="172" t="e">
        <f t="shared" si="1854"/>
        <v>#REF!</v>
      </c>
      <c r="AF1616" s="28"/>
      <c r="AG1616" s="24">
        <v>3</v>
      </c>
      <c r="AH1616" s="173">
        <f t="shared" si="1855"/>
        <v>1</v>
      </c>
      <c r="AI1616" s="173"/>
      <c r="AJ1616" s="173">
        <f t="shared" si="1856"/>
        <v>2</v>
      </c>
      <c r="AK1616" s="134">
        <f t="shared" si="1857"/>
        <v>3</v>
      </c>
      <c r="AL1616" s="174">
        <f t="shared" ref="AL1616:AU1616" si="1869">M1616</f>
        <v>0.35</v>
      </c>
      <c r="AM1616" s="174">
        <f t="shared" si="1869"/>
        <v>0.35</v>
      </c>
      <c r="AN1616" s="174">
        <f t="shared" si="1869"/>
        <v>0</v>
      </c>
      <c r="AO1616" s="174">
        <f t="shared" si="1869"/>
        <v>0.15</v>
      </c>
      <c r="AP1616" s="174">
        <f t="shared" si="1869"/>
        <v>0</v>
      </c>
      <c r="AQ1616" s="174">
        <f t="shared" si="1869"/>
        <v>0</v>
      </c>
      <c r="AR1616" s="174">
        <f t="shared" si="1869"/>
        <v>0.05</v>
      </c>
      <c r="AS1616" s="174">
        <f t="shared" si="1869"/>
        <v>0.1</v>
      </c>
      <c r="AT1616" s="174">
        <f t="shared" si="1869"/>
        <v>0</v>
      </c>
      <c r="AU1616" s="174">
        <f t="shared" si="1869"/>
        <v>0</v>
      </c>
      <c r="AV1616" s="175">
        <f t="shared" si="1859"/>
        <v>1</v>
      </c>
      <c r="AW1616" s="176" t="e">
        <f>#REF!/1000</f>
        <v>#REF!</v>
      </c>
      <c r="AX1616" s="176" t="e">
        <f>#REF!/1000</f>
        <v>#REF!</v>
      </c>
      <c r="AY1616" s="176" t="e">
        <f>#REF!/1000</f>
        <v>#REF!</v>
      </c>
      <c r="AZ1616" s="176" t="e">
        <f>#REF!/1000</f>
        <v>#REF!</v>
      </c>
      <c r="BA1616" s="176" t="e">
        <f>#REF!/1000</f>
        <v>#REF!</v>
      </c>
      <c r="BB1616" s="176" t="e">
        <f>#REF!/1000</f>
        <v>#REF!</v>
      </c>
      <c r="BC1616" s="176" t="e">
        <f>#REF!/1000</f>
        <v>#REF!</v>
      </c>
      <c r="BD1616" s="176" t="e">
        <f>#REF!/1000</f>
        <v>#REF!</v>
      </c>
      <c r="BE1616" s="177" t="e">
        <f>#REF!/1000</f>
        <v>#REF!</v>
      </c>
      <c r="BF1616" s="177" t="e">
        <f>#REF!/1000</f>
        <v>#REF!</v>
      </c>
      <c r="BG1616" s="178" t="e">
        <f t="shared" si="1860"/>
        <v>#REF!</v>
      </c>
    </row>
    <row r="1617" ht="16" customHeight="1" spans="1:59">
      <c r="A1617" s="22">
        <v>1611</v>
      </c>
      <c r="B1617" s="39" t="s">
        <v>7712</v>
      </c>
      <c r="C1617" s="68" t="s">
        <v>7713</v>
      </c>
      <c r="D1617" s="22">
        <v>175</v>
      </c>
      <c r="E1617" s="22">
        <v>2</v>
      </c>
      <c r="F1617" s="144">
        <v>2403315109</v>
      </c>
      <c r="G1617" s="144" t="s">
        <v>3704</v>
      </c>
      <c r="H1617" s="144" t="s">
        <v>3704</v>
      </c>
      <c r="I1617" s="144" t="s">
        <v>5352</v>
      </c>
      <c r="J1617" s="144" t="s">
        <v>5314</v>
      </c>
      <c r="K1617" s="144">
        <f t="shared" si="1850"/>
        <v>1.5</v>
      </c>
      <c r="L1617" s="157">
        <v>3</v>
      </c>
      <c r="M1617" s="171">
        <v>0.35</v>
      </c>
      <c r="N1617" s="171">
        <v>0.35</v>
      </c>
      <c r="O1617" s="171"/>
      <c r="P1617" s="171">
        <v>0.15</v>
      </c>
      <c r="Q1617" s="171"/>
      <c r="R1617" s="171"/>
      <c r="S1617" s="171">
        <v>0.05</v>
      </c>
      <c r="T1617" s="171">
        <v>0.1</v>
      </c>
      <c r="U1617" s="171"/>
      <c r="V1617" s="171"/>
      <c r="W1617" s="22">
        <v>2</v>
      </c>
      <c r="X1617" s="29">
        <v>1976.795</v>
      </c>
      <c r="Y1617" s="29">
        <v>3953.59</v>
      </c>
      <c r="Z1617" s="36">
        <v>1197.68</v>
      </c>
      <c r="AA1617" s="36">
        <f t="shared" si="1851"/>
        <v>2</v>
      </c>
      <c r="AB1617" s="29"/>
      <c r="AC1617" s="29" t="e">
        <f t="shared" si="1852"/>
        <v>#REF!</v>
      </c>
      <c r="AD1617" s="29" t="e">
        <f t="shared" si="1853"/>
        <v>#REF!</v>
      </c>
      <c r="AE1617" s="172" t="e">
        <f t="shared" si="1854"/>
        <v>#REF!</v>
      </c>
      <c r="AF1617" s="28"/>
      <c r="AG1617" s="24">
        <v>3</v>
      </c>
      <c r="AH1617" s="173">
        <f t="shared" si="1855"/>
        <v>1</v>
      </c>
      <c r="AI1617" s="173"/>
      <c r="AJ1617" s="173">
        <f t="shared" si="1856"/>
        <v>2</v>
      </c>
      <c r="AK1617" s="134">
        <f t="shared" si="1857"/>
        <v>1.5</v>
      </c>
      <c r="AL1617" s="174">
        <f t="shared" ref="AL1617:AU1617" si="1870">M1617</f>
        <v>0.35</v>
      </c>
      <c r="AM1617" s="174">
        <f t="shared" si="1870"/>
        <v>0.35</v>
      </c>
      <c r="AN1617" s="174">
        <f t="shared" si="1870"/>
        <v>0</v>
      </c>
      <c r="AO1617" s="174">
        <f t="shared" si="1870"/>
        <v>0.15</v>
      </c>
      <c r="AP1617" s="174">
        <f t="shared" si="1870"/>
        <v>0</v>
      </c>
      <c r="AQ1617" s="174">
        <f t="shared" si="1870"/>
        <v>0</v>
      </c>
      <c r="AR1617" s="174">
        <f t="shared" si="1870"/>
        <v>0.05</v>
      </c>
      <c r="AS1617" s="174">
        <f t="shared" si="1870"/>
        <v>0.1</v>
      </c>
      <c r="AT1617" s="174">
        <f t="shared" si="1870"/>
        <v>0</v>
      </c>
      <c r="AU1617" s="174">
        <f t="shared" si="1870"/>
        <v>0</v>
      </c>
      <c r="AV1617" s="175">
        <f t="shared" si="1859"/>
        <v>1</v>
      </c>
      <c r="AW1617" s="176" t="e">
        <f>#REF!/1000</f>
        <v>#REF!</v>
      </c>
      <c r="AX1617" s="176" t="e">
        <f>#REF!/1000</f>
        <v>#REF!</v>
      </c>
      <c r="AY1617" s="176" t="e">
        <f>#REF!/1000</f>
        <v>#REF!</v>
      </c>
      <c r="AZ1617" s="176" t="e">
        <f>#REF!/1000</f>
        <v>#REF!</v>
      </c>
      <c r="BA1617" s="176" t="e">
        <f>#REF!/1000</f>
        <v>#REF!</v>
      </c>
      <c r="BB1617" s="176" t="e">
        <f>#REF!/1000</f>
        <v>#REF!</v>
      </c>
      <c r="BC1617" s="176" t="e">
        <f>#REF!/1000</f>
        <v>#REF!</v>
      </c>
      <c r="BD1617" s="176" t="e">
        <f>#REF!/1000</f>
        <v>#REF!</v>
      </c>
      <c r="BE1617" s="177" t="e">
        <f>#REF!/1000</f>
        <v>#REF!</v>
      </c>
      <c r="BF1617" s="177" t="e">
        <f>#REF!/1000</f>
        <v>#REF!</v>
      </c>
      <c r="BG1617" s="178" t="e">
        <f t="shared" si="1860"/>
        <v>#REF!</v>
      </c>
    </row>
    <row r="1618" ht="16" customHeight="1" spans="1:59">
      <c r="A1618" s="22">
        <v>1612</v>
      </c>
      <c r="B1618" s="39" t="s">
        <v>7712</v>
      </c>
      <c r="C1618" s="68" t="s">
        <v>7713</v>
      </c>
      <c r="D1618" s="22">
        <v>169</v>
      </c>
      <c r="E1618" s="22">
        <v>2</v>
      </c>
      <c r="F1618" s="144">
        <v>2403315479</v>
      </c>
      <c r="G1618" s="144" t="s">
        <v>3704</v>
      </c>
      <c r="H1618" s="144" t="s">
        <v>3704</v>
      </c>
      <c r="I1618" s="144" t="s">
        <v>5352</v>
      </c>
      <c r="J1618" s="144" t="s">
        <v>5314</v>
      </c>
      <c r="K1618" s="144">
        <f t="shared" si="1850"/>
        <v>1.5</v>
      </c>
      <c r="L1618" s="157">
        <v>3</v>
      </c>
      <c r="M1618" s="171">
        <v>0.35</v>
      </c>
      <c r="N1618" s="171">
        <v>0.35</v>
      </c>
      <c r="O1618" s="171"/>
      <c r="P1618" s="171">
        <v>0.15</v>
      </c>
      <c r="Q1618" s="171"/>
      <c r="R1618" s="171"/>
      <c r="S1618" s="171">
        <v>0.05</v>
      </c>
      <c r="T1618" s="171">
        <v>0.1</v>
      </c>
      <c r="U1618" s="171"/>
      <c r="V1618" s="171"/>
      <c r="W1618" s="22">
        <v>2</v>
      </c>
      <c r="X1618" s="29">
        <v>1976.795</v>
      </c>
      <c r="Y1618" s="29">
        <v>3953.59</v>
      </c>
      <c r="Z1618" s="36">
        <v>1197.68</v>
      </c>
      <c r="AA1618" s="36">
        <f t="shared" si="1851"/>
        <v>2</v>
      </c>
      <c r="AB1618" s="29"/>
      <c r="AC1618" s="29" t="e">
        <f t="shared" si="1852"/>
        <v>#REF!</v>
      </c>
      <c r="AD1618" s="29" t="e">
        <f t="shared" si="1853"/>
        <v>#REF!</v>
      </c>
      <c r="AE1618" s="172" t="e">
        <f t="shared" si="1854"/>
        <v>#REF!</v>
      </c>
      <c r="AF1618" s="28"/>
      <c r="AG1618" s="24">
        <v>3</v>
      </c>
      <c r="AH1618" s="173">
        <f t="shared" si="1855"/>
        <v>1</v>
      </c>
      <c r="AI1618" s="173"/>
      <c r="AJ1618" s="173">
        <f t="shared" si="1856"/>
        <v>2</v>
      </c>
      <c r="AK1618" s="134">
        <f t="shared" si="1857"/>
        <v>1.5</v>
      </c>
      <c r="AL1618" s="174">
        <f t="shared" ref="AL1618:AU1618" si="1871">M1618</f>
        <v>0.35</v>
      </c>
      <c r="AM1618" s="174">
        <f t="shared" si="1871"/>
        <v>0.35</v>
      </c>
      <c r="AN1618" s="174">
        <f t="shared" si="1871"/>
        <v>0</v>
      </c>
      <c r="AO1618" s="174">
        <f t="shared" si="1871"/>
        <v>0.15</v>
      </c>
      <c r="AP1618" s="174">
        <f t="shared" si="1871"/>
        <v>0</v>
      </c>
      <c r="AQ1618" s="174">
        <f t="shared" si="1871"/>
        <v>0</v>
      </c>
      <c r="AR1618" s="174">
        <f t="shared" si="1871"/>
        <v>0.05</v>
      </c>
      <c r="AS1618" s="174">
        <f t="shared" si="1871"/>
        <v>0.1</v>
      </c>
      <c r="AT1618" s="174">
        <f t="shared" si="1871"/>
        <v>0</v>
      </c>
      <c r="AU1618" s="174">
        <f t="shared" si="1871"/>
        <v>0</v>
      </c>
      <c r="AV1618" s="175">
        <f t="shared" si="1859"/>
        <v>1</v>
      </c>
      <c r="AW1618" s="176" t="e">
        <f>#REF!/1000</f>
        <v>#REF!</v>
      </c>
      <c r="AX1618" s="176" t="e">
        <f>#REF!/1000</f>
        <v>#REF!</v>
      </c>
      <c r="AY1618" s="176" t="e">
        <f>#REF!/1000</f>
        <v>#REF!</v>
      </c>
      <c r="AZ1618" s="176" t="e">
        <f>#REF!/1000</f>
        <v>#REF!</v>
      </c>
      <c r="BA1618" s="176" t="e">
        <f>#REF!/1000</f>
        <v>#REF!</v>
      </c>
      <c r="BB1618" s="176" t="e">
        <f>#REF!/1000</f>
        <v>#REF!</v>
      </c>
      <c r="BC1618" s="176" t="e">
        <f>#REF!/1000</f>
        <v>#REF!</v>
      </c>
      <c r="BD1618" s="176" t="e">
        <f>#REF!/1000</f>
        <v>#REF!</v>
      </c>
      <c r="BE1618" s="177" t="e">
        <f>#REF!/1000</f>
        <v>#REF!</v>
      </c>
      <c r="BF1618" s="177" t="e">
        <f>#REF!/1000</f>
        <v>#REF!</v>
      </c>
      <c r="BG1618" s="178" t="e">
        <f t="shared" si="1860"/>
        <v>#REF!</v>
      </c>
    </row>
    <row r="1619" ht="16" customHeight="1" spans="1:59">
      <c r="A1619" s="22">
        <v>1613</v>
      </c>
      <c r="B1619" s="39" t="s">
        <v>7714</v>
      </c>
      <c r="C1619" s="68" t="s">
        <v>7715</v>
      </c>
      <c r="D1619" s="22">
        <v>128</v>
      </c>
      <c r="E1619" s="22">
        <v>1</v>
      </c>
      <c r="F1619" s="144">
        <v>2403314905</v>
      </c>
      <c r="G1619" s="144" t="s">
        <v>3704</v>
      </c>
      <c r="H1619" s="144" t="s">
        <v>3704</v>
      </c>
      <c r="I1619" s="144" t="s">
        <v>5352</v>
      </c>
      <c r="J1619" s="144" t="s">
        <v>5314</v>
      </c>
      <c r="K1619" s="144">
        <f t="shared" si="1850"/>
        <v>3</v>
      </c>
      <c r="L1619" s="157">
        <v>3</v>
      </c>
      <c r="M1619" s="171">
        <v>0.35</v>
      </c>
      <c r="N1619" s="171">
        <v>0.35</v>
      </c>
      <c r="O1619" s="171"/>
      <c r="P1619" s="171">
        <v>0.15</v>
      </c>
      <c r="Q1619" s="171"/>
      <c r="R1619" s="171"/>
      <c r="S1619" s="171">
        <v>0.05</v>
      </c>
      <c r="T1619" s="171">
        <v>0.1</v>
      </c>
      <c r="U1619" s="171"/>
      <c r="V1619" s="171"/>
      <c r="W1619" s="22">
        <v>1</v>
      </c>
      <c r="X1619" s="29">
        <v>1837.61</v>
      </c>
      <c r="Y1619" s="29">
        <v>1837.61</v>
      </c>
      <c r="Z1619" s="36">
        <v>559.58</v>
      </c>
      <c r="AA1619" s="36">
        <f t="shared" si="1851"/>
        <v>1</v>
      </c>
      <c r="AB1619" s="29"/>
      <c r="AC1619" s="29" t="e">
        <f t="shared" si="1852"/>
        <v>#REF!</v>
      </c>
      <c r="AD1619" s="29" t="e">
        <f t="shared" si="1853"/>
        <v>#REF!</v>
      </c>
      <c r="AE1619" s="172" t="e">
        <f t="shared" si="1854"/>
        <v>#REF!</v>
      </c>
      <c r="AF1619" s="28"/>
      <c r="AG1619" s="24">
        <v>3</v>
      </c>
      <c r="AH1619" s="173">
        <f t="shared" si="1855"/>
        <v>1</v>
      </c>
      <c r="AI1619" s="173"/>
      <c r="AJ1619" s="173">
        <f t="shared" si="1856"/>
        <v>2</v>
      </c>
      <c r="AK1619" s="134">
        <f t="shared" si="1857"/>
        <v>3</v>
      </c>
      <c r="AL1619" s="174">
        <f t="shared" ref="AL1619:AU1619" si="1872">M1619</f>
        <v>0.35</v>
      </c>
      <c r="AM1619" s="174">
        <f t="shared" si="1872"/>
        <v>0.35</v>
      </c>
      <c r="AN1619" s="174">
        <f t="shared" si="1872"/>
        <v>0</v>
      </c>
      <c r="AO1619" s="174">
        <f t="shared" si="1872"/>
        <v>0.15</v>
      </c>
      <c r="AP1619" s="174">
        <f t="shared" si="1872"/>
        <v>0</v>
      </c>
      <c r="AQ1619" s="174">
        <f t="shared" si="1872"/>
        <v>0</v>
      </c>
      <c r="AR1619" s="174">
        <f t="shared" si="1872"/>
        <v>0.05</v>
      </c>
      <c r="AS1619" s="174">
        <f t="shared" si="1872"/>
        <v>0.1</v>
      </c>
      <c r="AT1619" s="174">
        <f t="shared" si="1872"/>
        <v>0</v>
      </c>
      <c r="AU1619" s="174">
        <f t="shared" si="1872"/>
        <v>0</v>
      </c>
      <c r="AV1619" s="175">
        <f t="shared" si="1859"/>
        <v>1</v>
      </c>
      <c r="AW1619" s="176" t="e">
        <f>#REF!/1000</f>
        <v>#REF!</v>
      </c>
      <c r="AX1619" s="176" t="e">
        <f>#REF!/1000</f>
        <v>#REF!</v>
      </c>
      <c r="AY1619" s="176" t="e">
        <f>#REF!/1000</f>
        <v>#REF!</v>
      </c>
      <c r="AZ1619" s="176" t="e">
        <f>#REF!/1000</f>
        <v>#REF!</v>
      </c>
      <c r="BA1619" s="176" t="e">
        <f>#REF!/1000</f>
        <v>#REF!</v>
      </c>
      <c r="BB1619" s="176" t="e">
        <f>#REF!/1000</f>
        <v>#REF!</v>
      </c>
      <c r="BC1619" s="176" t="e">
        <f>#REF!/1000</f>
        <v>#REF!</v>
      </c>
      <c r="BD1619" s="176" t="e">
        <f>#REF!/1000</f>
        <v>#REF!</v>
      </c>
      <c r="BE1619" s="177" t="e">
        <f>#REF!/1000</f>
        <v>#REF!</v>
      </c>
      <c r="BF1619" s="177" t="e">
        <f>#REF!/1000</f>
        <v>#REF!</v>
      </c>
      <c r="BG1619" s="178" t="e">
        <f t="shared" si="1860"/>
        <v>#REF!</v>
      </c>
    </row>
    <row r="1620" ht="16" customHeight="1" spans="1:59">
      <c r="A1620" s="22">
        <v>1614</v>
      </c>
      <c r="B1620" s="39" t="s">
        <v>2666</v>
      </c>
      <c r="C1620" s="68" t="s">
        <v>2667</v>
      </c>
      <c r="D1620" s="22">
        <v>169</v>
      </c>
      <c r="E1620" s="22">
        <v>1</v>
      </c>
      <c r="F1620" s="144">
        <v>2403315918</v>
      </c>
      <c r="G1620" s="144" t="s">
        <v>3704</v>
      </c>
      <c r="H1620" s="144" t="s">
        <v>3704</v>
      </c>
      <c r="I1620" s="144" t="s">
        <v>5352</v>
      </c>
      <c r="J1620" s="144" t="s">
        <v>5314</v>
      </c>
      <c r="K1620" s="144">
        <f t="shared" si="1850"/>
        <v>3</v>
      </c>
      <c r="L1620" s="157">
        <v>3</v>
      </c>
      <c r="M1620" s="171"/>
      <c r="N1620" s="171">
        <v>0.2</v>
      </c>
      <c r="O1620" s="171">
        <v>0.2</v>
      </c>
      <c r="P1620" s="171">
        <v>0.1</v>
      </c>
      <c r="Q1620" s="171"/>
      <c r="R1620" s="171">
        <v>0.35</v>
      </c>
      <c r="S1620" s="171">
        <v>0.05</v>
      </c>
      <c r="T1620" s="171">
        <v>0.1</v>
      </c>
      <c r="U1620" s="171"/>
      <c r="V1620" s="171"/>
      <c r="W1620" s="22">
        <v>1</v>
      </c>
      <c r="X1620" s="29">
        <v>505.74</v>
      </c>
      <c r="Y1620" s="29">
        <v>505.74</v>
      </c>
      <c r="Z1620" s="36">
        <v>147.26</v>
      </c>
      <c r="AA1620" s="36">
        <f t="shared" si="1851"/>
        <v>1</v>
      </c>
      <c r="AB1620" s="29"/>
      <c r="AC1620" s="29" t="e">
        <f t="shared" si="1852"/>
        <v>#REF!</v>
      </c>
      <c r="AD1620" s="29" t="e">
        <f t="shared" si="1853"/>
        <v>#REF!</v>
      </c>
      <c r="AE1620" s="172" t="e">
        <f t="shared" si="1854"/>
        <v>#REF!</v>
      </c>
      <c r="AF1620" s="28"/>
      <c r="AG1620" s="24">
        <v>3</v>
      </c>
      <c r="AH1620" s="173">
        <f t="shared" si="1855"/>
        <v>1</v>
      </c>
      <c r="AI1620" s="173"/>
      <c r="AJ1620" s="173">
        <f t="shared" si="1856"/>
        <v>2</v>
      </c>
      <c r="AK1620" s="134">
        <f t="shared" si="1857"/>
        <v>3</v>
      </c>
      <c r="AL1620" s="174">
        <f t="shared" ref="AL1620:AU1620" si="1873">M1620</f>
        <v>0</v>
      </c>
      <c r="AM1620" s="174">
        <f t="shared" si="1873"/>
        <v>0.2</v>
      </c>
      <c r="AN1620" s="174">
        <f t="shared" si="1873"/>
        <v>0.2</v>
      </c>
      <c r="AO1620" s="174">
        <f t="shared" si="1873"/>
        <v>0.1</v>
      </c>
      <c r="AP1620" s="174">
        <f t="shared" si="1873"/>
        <v>0</v>
      </c>
      <c r="AQ1620" s="174">
        <f t="shared" si="1873"/>
        <v>0.35</v>
      </c>
      <c r="AR1620" s="174">
        <f t="shared" si="1873"/>
        <v>0.05</v>
      </c>
      <c r="AS1620" s="174">
        <f t="shared" si="1873"/>
        <v>0.1</v>
      </c>
      <c r="AT1620" s="174">
        <f t="shared" si="1873"/>
        <v>0</v>
      </c>
      <c r="AU1620" s="174">
        <f t="shared" si="1873"/>
        <v>0</v>
      </c>
      <c r="AV1620" s="175">
        <f t="shared" si="1859"/>
        <v>1</v>
      </c>
      <c r="AW1620" s="176" t="e">
        <f>#REF!/1000</f>
        <v>#REF!</v>
      </c>
      <c r="AX1620" s="176" t="e">
        <f>#REF!/1000</f>
        <v>#REF!</v>
      </c>
      <c r="AY1620" s="176" t="e">
        <f>#REF!/1000</f>
        <v>#REF!</v>
      </c>
      <c r="AZ1620" s="176" t="e">
        <f>#REF!/1000</f>
        <v>#REF!</v>
      </c>
      <c r="BA1620" s="176" t="e">
        <f>#REF!/1000</f>
        <v>#REF!</v>
      </c>
      <c r="BB1620" s="176" t="e">
        <f>#REF!/1000</f>
        <v>#REF!</v>
      </c>
      <c r="BC1620" s="176" t="e">
        <f>#REF!/1000</f>
        <v>#REF!</v>
      </c>
      <c r="BD1620" s="176" t="e">
        <f>#REF!/1000</f>
        <v>#REF!</v>
      </c>
      <c r="BE1620" s="177" t="e">
        <f>#REF!/1000</f>
        <v>#REF!</v>
      </c>
      <c r="BF1620" s="177" t="e">
        <f>#REF!/1000</f>
        <v>#REF!</v>
      </c>
      <c r="BG1620" s="178" t="e">
        <f t="shared" si="1860"/>
        <v>#REF!</v>
      </c>
    </row>
    <row r="1621" ht="16" customHeight="1" spans="1:59">
      <c r="A1621" s="22">
        <v>1615</v>
      </c>
      <c r="B1621" s="39" t="s">
        <v>2664</v>
      </c>
      <c r="C1621" s="68" t="s">
        <v>2665</v>
      </c>
      <c r="D1621" s="22">
        <v>248</v>
      </c>
      <c r="E1621" s="22">
        <v>1</v>
      </c>
      <c r="F1621" s="144">
        <v>2403314637</v>
      </c>
      <c r="G1621" s="144" t="s">
        <v>3704</v>
      </c>
      <c r="H1621" s="144" t="s">
        <v>3704</v>
      </c>
      <c r="I1621" s="144" t="s">
        <v>5352</v>
      </c>
      <c r="J1621" s="144" t="s">
        <v>5314</v>
      </c>
      <c r="K1621" s="144">
        <f t="shared" si="1850"/>
        <v>3</v>
      </c>
      <c r="L1621" s="157">
        <v>3</v>
      </c>
      <c r="M1621" s="171">
        <v>0.35</v>
      </c>
      <c r="N1621" s="171">
        <v>0.35</v>
      </c>
      <c r="O1621" s="171"/>
      <c r="P1621" s="171">
        <v>0.15</v>
      </c>
      <c r="Q1621" s="171"/>
      <c r="R1621" s="171"/>
      <c r="S1621" s="171">
        <v>0.05</v>
      </c>
      <c r="T1621" s="171">
        <v>0.1</v>
      </c>
      <c r="U1621" s="171"/>
      <c r="V1621" s="171"/>
      <c r="W1621" s="22">
        <v>1</v>
      </c>
      <c r="X1621" s="29">
        <v>458.26</v>
      </c>
      <c r="Y1621" s="29">
        <v>458.26</v>
      </c>
      <c r="Z1621" s="36">
        <v>137.44</v>
      </c>
      <c r="AA1621" s="36">
        <f t="shared" si="1851"/>
        <v>1</v>
      </c>
      <c r="AB1621" s="29"/>
      <c r="AC1621" s="29" t="e">
        <f t="shared" si="1852"/>
        <v>#REF!</v>
      </c>
      <c r="AD1621" s="29" t="e">
        <f t="shared" si="1853"/>
        <v>#REF!</v>
      </c>
      <c r="AE1621" s="172" t="e">
        <f t="shared" si="1854"/>
        <v>#REF!</v>
      </c>
      <c r="AF1621" s="28"/>
      <c r="AG1621" s="24">
        <v>3</v>
      </c>
      <c r="AH1621" s="173">
        <f t="shared" si="1855"/>
        <v>1</v>
      </c>
      <c r="AI1621" s="173"/>
      <c r="AJ1621" s="173">
        <f t="shared" si="1856"/>
        <v>2</v>
      </c>
      <c r="AK1621" s="134">
        <f t="shared" si="1857"/>
        <v>3</v>
      </c>
      <c r="AL1621" s="174">
        <f t="shared" ref="AL1621:AU1621" si="1874">M1621</f>
        <v>0.35</v>
      </c>
      <c r="AM1621" s="174">
        <f t="shared" si="1874"/>
        <v>0.35</v>
      </c>
      <c r="AN1621" s="174">
        <f t="shared" si="1874"/>
        <v>0</v>
      </c>
      <c r="AO1621" s="174">
        <f t="shared" si="1874"/>
        <v>0.15</v>
      </c>
      <c r="AP1621" s="174">
        <f t="shared" si="1874"/>
        <v>0</v>
      </c>
      <c r="AQ1621" s="174">
        <f t="shared" si="1874"/>
        <v>0</v>
      </c>
      <c r="AR1621" s="174">
        <f t="shared" si="1874"/>
        <v>0.05</v>
      </c>
      <c r="AS1621" s="174">
        <f t="shared" si="1874"/>
        <v>0.1</v>
      </c>
      <c r="AT1621" s="174">
        <f t="shared" si="1874"/>
        <v>0</v>
      </c>
      <c r="AU1621" s="174">
        <f t="shared" si="1874"/>
        <v>0</v>
      </c>
      <c r="AV1621" s="175">
        <f t="shared" si="1859"/>
        <v>1</v>
      </c>
      <c r="AW1621" s="176" t="e">
        <f>#REF!/1000</f>
        <v>#REF!</v>
      </c>
      <c r="AX1621" s="176" t="e">
        <f>#REF!/1000</f>
        <v>#REF!</v>
      </c>
      <c r="AY1621" s="176" t="e">
        <f>#REF!/1000</f>
        <v>#REF!</v>
      </c>
      <c r="AZ1621" s="176" t="e">
        <f>#REF!/1000</f>
        <v>#REF!</v>
      </c>
      <c r="BA1621" s="176" t="e">
        <f>#REF!/1000</f>
        <v>#REF!</v>
      </c>
      <c r="BB1621" s="176" t="e">
        <f>#REF!/1000</f>
        <v>#REF!</v>
      </c>
      <c r="BC1621" s="176" t="e">
        <f>#REF!/1000</f>
        <v>#REF!</v>
      </c>
      <c r="BD1621" s="176" t="e">
        <f>#REF!/1000</f>
        <v>#REF!</v>
      </c>
      <c r="BE1621" s="177" t="e">
        <f>#REF!/1000</f>
        <v>#REF!</v>
      </c>
      <c r="BF1621" s="177" t="e">
        <f>#REF!/1000</f>
        <v>#REF!</v>
      </c>
      <c r="BG1621" s="178" t="e">
        <f t="shared" si="1860"/>
        <v>#REF!</v>
      </c>
    </row>
    <row r="1622" ht="16" customHeight="1" spans="1:59">
      <c r="A1622" s="22">
        <v>1616</v>
      </c>
      <c r="B1622" s="39" t="s">
        <v>2662</v>
      </c>
      <c r="C1622" s="68" t="s">
        <v>2663</v>
      </c>
      <c r="D1622" s="22">
        <v>248</v>
      </c>
      <c r="E1622" s="22">
        <v>1</v>
      </c>
      <c r="F1622" s="144">
        <v>2403314140</v>
      </c>
      <c r="G1622" s="144" t="s">
        <v>3704</v>
      </c>
      <c r="H1622" s="144" t="s">
        <v>3704</v>
      </c>
      <c r="I1622" s="144" t="s">
        <v>5352</v>
      </c>
      <c r="J1622" s="144" t="s">
        <v>5314</v>
      </c>
      <c r="K1622" s="144">
        <f t="shared" si="1850"/>
        <v>3</v>
      </c>
      <c r="L1622" s="157">
        <v>3</v>
      </c>
      <c r="M1622" s="171">
        <v>0.35</v>
      </c>
      <c r="N1622" s="171">
        <v>0.35</v>
      </c>
      <c r="O1622" s="171"/>
      <c r="P1622" s="171">
        <v>0.15</v>
      </c>
      <c r="Q1622" s="171"/>
      <c r="R1622" s="171"/>
      <c r="S1622" s="171">
        <v>0.05</v>
      </c>
      <c r="T1622" s="171">
        <v>0.1</v>
      </c>
      <c r="U1622" s="171"/>
      <c r="V1622" s="171"/>
      <c r="W1622" s="22">
        <v>1</v>
      </c>
      <c r="X1622" s="29">
        <v>404.48</v>
      </c>
      <c r="Y1622" s="29">
        <v>404.48</v>
      </c>
      <c r="Z1622" s="36">
        <v>117.81</v>
      </c>
      <c r="AA1622" s="36">
        <f t="shared" si="1851"/>
        <v>1</v>
      </c>
      <c r="AB1622" s="29"/>
      <c r="AC1622" s="29" t="e">
        <f t="shared" si="1852"/>
        <v>#REF!</v>
      </c>
      <c r="AD1622" s="29" t="e">
        <f t="shared" si="1853"/>
        <v>#REF!</v>
      </c>
      <c r="AE1622" s="172" t="e">
        <f t="shared" si="1854"/>
        <v>#REF!</v>
      </c>
      <c r="AF1622" s="28"/>
      <c r="AG1622" s="24">
        <v>3</v>
      </c>
      <c r="AH1622" s="173">
        <f t="shared" si="1855"/>
        <v>1</v>
      </c>
      <c r="AI1622" s="173"/>
      <c r="AJ1622" s="173">
        <f t="shared" si="1856"/>
        <v>2</v>
      </c>
      <c r="AK1622" s="134">
        <f t="shared" si="1857"/>
        <v>3</v>
      </c>
      <c r="AL1622" s="174">
        <f t="shared" ref="AL1622:AU1622" si="1875">M1622</f>
        <v>0.35</v>
      </c>
      <c r="AM1622" s="174">
        <f t="shared" si="1875"/>
        <v>0.35</v>
      </c>
      <c r="AN1622" s="174">
        <f t="shared" si="1875"/>
        <v>0</v>
      </c>
      <c r="AO1622" s="174">
        <f t="shared" si="1875"/>
        <v>0.15</v>
      </c>
      <c r="AP1622" s="174">
        <f t="shared" si="1875"/>
        <v>0</v>
      </c>
      <c r="AQ1622" s="174">
        <f t="shared" si="1875"/>
        <v>0</v>
      </c>
      <c r="AR1622" s="174">
        <f t="shared" si="1875"/>
        <v>0.05</v>
      </c>
      <c r="AS1622" s="174">
        <f t="shared" si="1875"/>
        <v>0.1</v>
      </c>
      <c r="AT1622" s="174">
        <f t="shared" si="1875"/>
        <v>0</v>
      </c>
      <c r="AU1622" s="174">
        <f t="shared" si="1875"/>
        <v>0</v>
      </c>
      <c r="AV1622" s="175">
        <f t="shared" si="1859"/>
        <v>1</v>
      </c>
      <c r="AW1622" s="176" t="e">
        <f>#REF!/1000</f>
        <v>#REF!</v>
      </c>
      <c r="AX1622" s="176" t="e">
        <f>#REF!/1000</f>
        <v>#REF!</v>
      </c>
      <c r="AY1622" s="176" t="e">
        <f>#REF!/1000</f>
        <v>#REF!</v>
      </c>
      <c r="AZ1622" s="176" t="e">
        <f>#REF!/1000</f>
        <v>#REF!</v>
      </c>
      <c r="BA1622" s="176" t="e">
        <f>#REF!/1000</f>
        <v>#REF!</v>
      </c>
      <c r="BB1622" s="176" t="e">
        <f>#REF!/1000</f>
        <v>#REF!</v>
      </c>
      <c r="BC1622" s="176" t="e">
        <f>#REF!/1000</f>
        <v>#REF!</v>
      </c>
      <c r="BD1622" s="176" t="e">
        <f>#REF!/1000</f>
        <v>#REF!</v>
      </c>
      <c r="BE1622" s="177" t="e">
        <f>#REF!/1000</f>
        <v>#REF!</v>
      </c>
      <c r="BF1622" s="177" t="e">
        <f>#REF!/1000</f>
        <v>#REF!</v>
      </c>
      <c r="BG1622" s="178" t="e">
        <f t="shared" si="1860"/>
        <v>#REF!</v>
      </c>
    </row>
    <row r="1623" ht="16" customHeight="1" spans="1:59">
      <c r="A1623" s="22">
        <v>1617</v>
      </c>
      <c r="B1623" s="39" t="s">
        <v>7716</v>
      </c>
      <c r="C1623" s="68" t="s">
        <v>7717</v>
      </c>
      <c r="D1623" s="22">
        <v>169</v>
      </c>
      <c r="E1623" s="22">
        <v>49</v>
      </c>
      <c r="F1623" s="144">
        <v>2605133176</v>
      </c>
      <c r="G1623" s="144" t="s">
        <v>3693</v>
      </c>
      <c r="H1623" s="144" t="s">
        <v>3693</v>
      </c>
      <c r="I1623" s="144" t="s">
        <v>5326</v>
      </c>
      <c r="J1623" s="144" t="s">
        <v>5327</v>
      </c>
      <c r="K1623" s="144">
        <f t="shared" si="1850"/>
        <v>2</v>
      </c>
      <c r="L1623" s="157">
        <v>98</v>
      </c>
      <c r="M1623" s="171"/>
      <c r="N1623" s="171">
        <v>0.15</v>
      </c>
      <c r="O1623" s="171">
        <v>0.5</v>
      </c>
      <c r="P1623" s="171">
        <v>0.02</v>
      </c>
      <c r="Q1623" s="171"/>
      <c r="R1623" s="171">
        <v>0.01</v>
      </c>
      <c r="S1623" s="171">
        <v>0.25</v>
      </c>
      <c r="T1623" s="171">
        <v>0.07</v>
      </c>
      <c r="U1623" s="171"/>
      <c r="V1623" s="171"/>
      <c r="W1623" s="22">
        <v>49</v>
      </c>
      <c r="X1623" s="29">
        <v>19.8734693877551</v>
      </c>
      <c r="Y1623" s="29">
        <v>973.8</v>
      </c>
      <c r="Z1623" s="36">
        <v>286.65</v>
      </c>
      <c r="AA1623" s="36">
        <f t="shared" si="1851"/>
        <v>49</v>
      </c>
      <c r="AB1623" s="29"/>
      <c r="AC1623" s="29" t="e">
        <f t="shared" si="1852"/>
        <v>#REF!</v>
      </c>
      <c r="AD1623" s="29" t="e">
        <f t="shared" si="1853"/>
        <v>#REF!</v>
      </c>
      <c r="AE1623" s="172" t="e">
        <f t="shared" si="1854"/>
        <v>#REF!</v>
      </c>
      <c r="AF1623" s="28"/>
      <c r="AG1623" s="24">
        <v>2</v>
      </c>
      <c r="AH1623" s="173">
        <f t="shared" si="1855"/>
        <v>1</v>
      </c>
      <c r="AI1623" s="173"/>
      <c r="AJ1623" s="173">
        <f t="shared" si="1856"/>
        <v>1</v>
      </c>
      <c r="AK1623" s="134">
        <f t="shared" si="1857"/>
        <v>2</v>
      </c>
      <c r="AL1623" s="174">
        <f t="shared" ref="AL1623:AU1623" si="1876">M1623</f>
        <v>0</v>
      </c>
      <c r="AM1623" s="174">
        <f t="shared" si="1876"/>
        <v>0.15</v>
      </c>
      <c r="AN1623" s="174">
        <f t="shared" si="1876"/>
        <v>0.5</v>
      </c>
      <c r="AO1623" s="174">
        <f t="shared" si="1876"/>
        <v>0.02</v>
      </c>
      <c r="AP1623" s="174">
        <f t="shared" si="1876"/>
        <v>0</v>
      </c>
      <c r="AQ1623" s="174">
        <f t="shared" si="1876"/>
        <v>0.01</v>
      </c>
      <c r="AR1623" s="174">
        <f t="shared" si="1876"/>
        <v>0.25</v>
      </c>
      <c r="AS1623" s="174">
        <f t="shared" si="1876"/>
        <v>0.07</v>
      </c>
      <c r="AT1623" s="174">
        <f t="shared" si="1876"/>
        <v>0</v>
      </c>
      <c r="AU1623" s="174">
        <f t="shared" si="1876"/>
        <v>0</v>
      </c>
      <c r="AV1623" s="175">
        <f t="shared" si="1859"/>
        <v>1</v>
      </c>
      <c r="AW1623" s="176" t="e">
        <f>#REF!/1000</f>
        <v>#REF!</v>
      </c>
      <c r="AX1623" s="176" t="e">
        <f>#REF!/1000</f>
        <v>#REF!</v>
      </c>
      <c r="AY1623" s="176" t="e">
        <f>#REF!/1000</f>
        <v>#REF!</v>
      </c>
      <c r="AZ1623" s="176" t="e">
        <f>#REF!/1000</f>
        <v>#REF!</v>
      </c>
      <c r="BA1623" s="176" t="e">
        <f>#REF!/1000</f>
        <v>#REF!</v>
      </c>
      <c r="BB1623" s="176" t="e">
        <f>#REF!/1000</f>
        <v>#REF!</v>
      </c>
      <c r="BC1623" s="176" t="e">
        <f>#REF!/1000</f>
        <v>#REF!</v>
      </c>
      <c r="BD1623" s="176" t="e">
        <f>#REF!/1000</f>
        <v>#REF!</v>
      </c>
      <c r="BE1623" s="177" t="e">
        <f>#REF!/1000</f>
        <v>#REF!</v>
      </c>
      <c r="BF1623" s="177" t="e">
        <f>#REF!/1000</f>
        <v>#REF!</v>
      </c>
      <c r="BG1623" s="178" t="e">
        <f t="shared" si="1860"/>
        <v>#REF!</v>
      </c>
    </row>
    <row r="1624" ht="16" customHeight="1" spans="1:59">
      <c r="A1624" s="22">
        <v>1618</v>
      </c>
      <c r="B1624" s="39" t="s">
        <v>2682</v>
      </c>
      <c r="C1624" s="68" t="s">
        <v>2683</v>
      </c>
      <c r="D1624" s="22">
        <v>202</v>
      </c>
      <c r="E1624" s="22">
        <v>1</v>
      </c>
      <c r="F1624" s="144">
        <v>2403314223</v>
      </c>
      <c r="G1624" s="144" t="s">
        <v>3704</v>
      </c>
      <c r="H1624" s="144" t="s">
        <v>3704</v>
      </c>
      <c r="I1624" s="144" t="s">
        <v>5352</v>
      </c>
      <c r="J1624" s="144" t="s">
        <v>5314</v>
      </c>
      <c r="K1624" s="144">
        <f t="shared" si="1850"/>
        <v>2</v>
      </c>
      <c r="L1624" s="157">
        <v>2</v>
      </c>
      <c r="M1624" s="171"/>
      <c r="N1624" s="171">
        <v>0.15</v>
      </c>
      <c r="O1624" s="171">
        <v>0.5</v>
      </c>
      <c r="P1624" s="171">
        <v>0.02</v>
      </c>
      <c r="Q1624" s="171"/>
      <c r="R1624" s="171">
        <v>0.01</v>
      </c>
      <c r="S1624" s="171">
        <v>0.25</v>
      </c>
      <c r="T1624" s="171">
        <v>0.07</v>
      </c>
      <c r="U1624" s="171"/>
      <c r="V1624" s="171"/>
      <c r="W1624" s="22">
        <v>1</v>
      </c>
      <c r="X1624" s="29">
        <v>80.72</v>
      </c>
      <c r="Y1624" s="29">
        <v>80.72</v>
      </c>
      <c r="Z1624" s="36">
        <v>23.56</v>
      </c>
      <c r="AA1624" s="36">
        <f t="shared" si="1851"/>
        <v>1</v>
      </c>
      <c r="AB1624" s="29"/>
      <c r="AC1624" s="29" t="e">
        <f t="shared" si="1852"/>
        <v>#REF!</v>
      </c>
      <c r="AD1624" s="29" t="e">
        <f t="shared" si="1853"/>
        <v>#REF!</v>
      </c>
      <c r="AE1624" s="172" t="e">
        <f t="shared" si="1854"/>
        <v>#REF!</v>
      </c>
      <c r="AF1624" s="28"/>
      <c r="AG1624" s="24">
        <v>2</v>
      </c>
      <c r="AH1624" s="173">
        <f t="shared" si="1855"/>
        <v>1</v>
      </c>
      <c r="AI1624" s="173"/>
      <c r="AJ1624" s="173">
        <f t="shared" si="1856"/>
        <v>1</v>
      </c>
      <c r="AK1624" s="134">
        <f t="shared" si="1857"/>
        <v>2</v>
      </c>
      <c r="AL1624" s="174">
        <f t="shared" ref="AL1624:AU1624" si="1877">M1624</f>
        <v>0</v>
      </c>
      <c r="AM1624" s="174">
        <f t="shared" si="1877"/>
        <v>0.15</v>
      </c>
      <c r="AN1624" s="174">
        <f t="shared" si="1877"/>
        <v>0.5</v>
      </c>
      <c r="AO1624" s="174">
        <f t="shared" si="1877"/>
        <v>0.02</v>
      </c>
      <c r="AP1624" s="174">
        <f t="shared" si="1877"/>
        <v>0</v>
      </c>
      <c r="AQ1624" s="174">
        <f t="shared" si="1877"/>
        <v>0.01</v>
      </c>
      <c r="AR1624" s="174">
        <f t="shared" si="1877"/>
        <v>0.25</v>
      </c>
      <c r="AS1624" s="174">
        <f t="shared" si="1877"/>
        <v>0.07</v>
      </c>
      <c r="AT1624" s="174">
        <f t="shared" si="1877"/>
        <v>0</v>
      </c>
      <c r="AU1624" s="174">
        <f t="shared" si="1877"/>
        <v>0</v>
      </c>
      <c r="AV1624" s="175">
        <f t="shared" si="1859"/>
        <v>1</v>
      </c>
      <c r="AW1624" s="176" t="e">
        <f>#REF!/1000</f>
        <v>#REF!</v>
      </c>
      <c r="AX1624" s="176" t="e">
        <f>#REF!/1000</f>
        <v>#REF!</v>
      </c>
      <c r="AY1624" s="176" t="e">
        <f>#REF!/1000</f>
        <v>#REF!</v>
      </c>
      <c r="AZ1624" s="176" t="e">
        <f>#REF!/1000</f>
        <v>#REF!</v>
      </c>
      <c r="BA1624" s="176" t="e">
        <f>#REF!/1000</f>
        <v>#REF!</v>
      </c>
      <c r="BB1624" s="176" t="e">
        <f>#REF!/1000</f>
        <v>#REF!</v>
      </c>
      <c r="BC1624" s="176" t="e">
        <f>#REF!/1000</f>
        <v>#REF!</v>
      </c>
      <c r="BD1624" s="176" t="e">
        <f>#REF!/1000</f>
        <v>#REF!</v>
      </c>
      <c r="BE1624" s="177" t="e">
        <f>#REF!/1000</f>
        <v>#REF!</v>
      </c>
      <c r="BF1624" s="177" t="e">
        <f>#REF!/1000</f>
        <v>#REF!</v>
      </c>
      <c r="BG1624" s="178" t="e">
        <f t="shared" si="1860"/>
        <v>#REF!</v>
      </c>
    </row>
    <row r="1625" ht="16" customHeight="1" spans="1:59">
      <c r="A1625" s="22">
        <v>1619</v>
      </c>
      <c r="B1625" s="39" t="s">
        <v>7718</v>
      </c>
      <c r="C1625" s="68" t="s">
        <v>7719</v>
      </c>
      <c r="D1625" s="22">
        <v>202</v>
      </c>
      <c r="E1625" s="22">
        <v>1</v>
      </c>
      <c r="F1625" s="144">
        <v>2403314525</v>
      </c>
      <c r="G1625" s="144" t="s">
        <v>3704</v>
      </c>
      <c r="H1625" s="144" t="s">
        <v>3704</v>
      </c>
      <c r="I1625" s="144" t="s">
        <v>5352</v>
      </c>
      <c r="J1625" s="144" t="s">
        <v>5314</v>
      </c>
      <c r="K1625" s="144">
        <f t="shared" si="1850"/>
        <v>2</v>
      </c>
      <c r="L1625" s="157">
        <v>2</v>
      </c>
      <c r="M1625" s="171"/>
      <c r="N1625" s="171">
        <v>0.15</v>
      </c>
      <c r="O1625" s="171">
        <v>0.5</v>
      </c>
      <c r="P1625" s="171">
        <v>0.02</v>
      </c>
      <c r="Q1625" s="171"/>
      <c r="R1625" s="171">
        <v>0.01</v>
      </c>
      <c r="S1625" s="171">
        <v>0.25</v>
      </c>
      <c r="T1625" s="171">
        <v>0.07</v>
      </c>
      <c r="U1625" s="171"/>
      <c r="V1625" s="171"/>
      <c r="W1625" s="22">
        <v>1</v>
      </c>
      <c r="X1625" s="29">
        <v>41.02</v>
      </c>
      <c r="Y1625" s="29">
        <v>41.02</v>
      </c>
      <c r="Z1625" s="36">
        <v>11.78</v>
      </c>
      <c r="AA1625" s="36">
        <f t="shared" si="1851"/>
        <v>1</v>
      </c>
      <c r="AB1625" s="29"/>
      <c r="AC1625" s="29" t="e">
        <f t="shared" si="1852"/>
        <v>#REF!</v>
      </c>
      <c r="AD1625" s="29" t="e">
        <f t="shared" si="1853"/>
        <v>#REF!</v>
      </c>
      <c r="AE1625" s="172" t="e">
        <f t="shared" si="1854"/>
        <v>#REF!</v>
      </c>
      <c r="AF1625" s="28"/>
      <c r="AG1625" s="24">
        <v>2</v>
      </c>
      <c r="AH1625" s="173">
        <f t="shared" si="1855"/>
        <v>1</v>
      </c>
      <c r="AI1625" s="173"/>
      <c r="AJ1625" s="173">
        <f t="shared" si="1856"/>
        <v>1</v>
      </c>
      <c r="AK1625" s="134">
        <f t="shared" si="1857"/>
        <v>2</v>
      </c>
      <c r="AL1625" s="174">
        <f t="shared" ref="AL1625:AU1625" si="1878">M1625</f>
        <v>0</v>
      </c>
      <c r="AM1625" s="174">
        <f t="shared" si="1878"/>
        <v>0.15</v>
      </c>
      <c r="AN1625" s="174">
        <f t="shared" si="1878"/>
        <v>0.5</v>
      </c>
      <c r="AO1625" s="174">
        <f t="shared" si="1878"/>
        <v>0.02</v>
      </c>
      <c r="AP1625" s="174">
        <f t="shared" si="1878"/>
        <v>0</v>
      </c>
      <c r="AQ1625" s="174">
        <f t="shared" si="1878"/>
        <v>0.01</v>
      </c>
      <c r="AR1625" s="174">
        <f t="shared" si="1878"/>
        <v>0.25</v>
      </c>
      <c r="AS1625" s="174">
        <f t="shared" si="1878"/>
        <v>0.07</v>
      </c>
      <c r="AT1625" s="174">
        <f t="shared" si="1878"/>
        <v>0</v>
      </c>
      <c r="AU1625" s="174">
        <f t="shared" si="1878"/>
        <v>0</v>
      </c>
      <c r="AV1625" s="175">
        <f t="shared" si="1859"/>
        <v>1</v>
      </c>
      <c r="AW1625" s="176" t="e">
        <f>#REF!/1000</f>
        <v>#REF!</v>
      </c>
      <c r="AX1625" s="176" t="e">
        <f>#REF!/1000</f>
        <v>#REF!</v>
      </c>
      <c r="AY1625" s="176" t="e">
        <f>#REF!/1000</f>
        <v>#REF!</v>
      </c>
      <c r="AZ1625" s="176" t="e">
        <f>#REF!/1000</f>
        <v>#REF!</v>
      </c>
      <c r="BA1625" s="176" t="e">
        <f>#REF!/1000</f>
        <v>#REF!</v>
      </c>
      <c r="BB1625" s="176" t="e">
        <f>#REF!/1000</f>
        <v>#REF!</v>
      </c>
      <c r="BC1625" s="176" t="e">
        <f>#REF!/1000</f>
        <v>#REF!</v>
      </c>
      <c r="BD1625" s="176" t="e">
        <f>#REF!/1000</f>
        <v>#REF!</v>
      </c>
      <c r="BE1625" s="177" t="e">
        <f>#REF!/1000</f>
        <v>#REF!</v>
      </c>
      <c r="BF1625" s="177" t="e">
        <f>#REF!/1000</f>
        <v>#REF!</v>
      </c>
      <c r="BG1625" s="178" t="e">
        <f t="shared" si="1860"/>
        <v>#REF!</v>
      </c>
    </row>
    <row r="1626" ht="16" customHeight="1" spans="1:59">
      <c r="A1626" s="22">
        <v>1620</v>
      </c>
      <c r="B1626" s="39" t="s">
        <v>7720</v>
      </c>
      <c r="C1626" s="68" t="s">
        <v>7721</v>
      </c>
      <c r="D1626" s="22">
        <v>179</v>
      </c>
      <c r="E1626" s="22">
        <v>1</v>
      </c>
      <c r="F1626" s="144">
        <v>2403313833</v>
      </c>
      <c r="G1626" s="144" t="s">
        <v>3704</v>
      </c>
      <c r="H1626" s="144" t="s">
        <v>3704</v>
      </c>
      <c r="I1626" s="144" t="s">
        <v>5352</v>
      </c>
      <c r="J1626" s="144" t="s">
        <v>5314</v>
      </c>
      <c r="K1626" s="144">
        <f t="shared" si="1850"/>
        <v>20</v>
      </c>
      <c r="L1626" s="157">
        <v>20</v>
      </c>
      <c r="M1626" s="171"/>
      <c r="N1626" s="171">
        <v>0.18</v>
      </c>
      <c r="O1626" s="171">
        <v>0.6</v>
      </c>
      <c r="P1626" s="171"/>
      <c r="Q1626" s="171"/>
      <c r="R1626" s="171">
        <v>0.05</v>
      </c>
      <c r="S1626" s="171">
        <v>0.1</v>
      </c>
      <c r="T1626" s="171">
        <v>0.07</v>
      </c>
      <c r="U1626" s="171"/>
      <c r="V1626" s="171"/>
      <c r="W1626" s="22">
        <v>1</v>
      </c>
      <c r="X1626" s="29">
        <v>2993.69</v>
      </c>
      <c r="Y1626" s="29">
        <v>2993.69</v>
      </c>
      <c r="Z1626" s="36">
        <v>883.54</v>
      </c>
      <c r="AA1626" s="36">
        <f t="shared" si="1851"/>
        <v>1</v>
      </c>
      <c r="AB1626" s="29"/>
      <c r="AC1626" s="29" t="e">
        <f t="shared" si="1852"/>
        <v>#REF!</v>
      </c>
      <c r="AD1626" s="29" t="e">
        <f t="shared" si="1853"/>
        <v>#REF!</v>
      </c>
      <c r="AE1626" s="172" t="e">
        <f t="shared" si="1854"/>
        <v>#REF!</v>
      </c>
      <c r="AF1626" s="28"/>
      <c r="AG1626" s="24">
        <v>20</v>
      </c>
      <c r="AH1626" s="173">
        <f t="shared" si="1855"/>
        <v>1</v>
      </c>
      <c r="AI1626" s="173">
        <v>20</v>
      </c>
      <c r="AJ1626" s="173">
        <f t="shared" si="1856"/>
        <v>19</v>
      </c>
      <c r="AK1626" s="134">
        <f t="shared" si="1857"/>
        <v>20</v>
      </c>
      <c r="AL1626" s="174">
        <f t="shared" ref="AL1626:AU1626" si="1879">M1626</f>
        <v>0</v>
      </c>
      <c r="AM1626" s="174">
        <f t="shared" si="1879"/>
        <v>0.18</v>
      </c>
      <c r="AN1626" s="174">
        <f t="shared" si="1879"/>
        <v>0.6</v>
      </c>
      <c r="AO1626" s="174">
        <f t="shared" si="1879"/>
        <v>0</v>
      </c>
      <c r="AP1626" s="174">
        <f t="shared" si="1879"/>
        <v>0</v>
      </c>
      <c r="AQ1626" s="174">
        <f t="shared" si="1879"/>
        <v>0.05</v>
      </c>
      <c r="AR1626" s="174">
        <f t="shared" si="1879"/>
        <v>0.1</v>
      </c>
      <c r="AS1626" s="174">
        <f t="shared" si="1879"/>
        <v>0.07</v>
      </c>
      <c r="AT1626" s="174">
        <f t="shared" si="1879"/>
        <v>0</v>
      </c>
      <c r="AU1626" s="174">
        <f t="shared" si="1879"/>
        <v>0</v>
      </c>
      <c r="AV1626" s="175">
        <f t="shared" si="1859"/>
        <v>1</v>
      </c>
      <c r="AW1626" s="176" t="e">
        <f>#REF!/1000</f>
        <v>#REF!</v>
      </c>
      <c r="AX1626" s="176" t="e">
        <f>#REF!/1000</f>
        <v>#REF!</v>
      </c>
      <c r="AY1626" s="176" t="e">
        <f>#REF!/1000</f>
        <v>#REF!</v>
      </c>
      <c r="AZ1626" s="176" t="e">
        <f>#REF!/1000</f>
        <v>#REF!</v>
      </c>
      <c r="BA1626" s="176" t="e">
        <f>#REF!/1000</f>
        <v>#REF!</v>
      </c>
      <c r="BB1626" s="176" t="e">
        <f>#REF!/1000</f>
        <v>#REF!</v>
      </c>
      <c r="BC1626" s="176" t="e">
        <f>#REF!/1000</f>
        <v>#REF!</v>
      </c>
      <c r="BD1626" s="176" t="e">
        <f>#REF!/1000</f>
        <v>#REF!</v>
      </c>
      <c r="BE1626" s="177" t="e">
        <f>#REF!/1000</f>
        <v>#REF!</v>
      </c>
      <c r="BF1626" s="177" t="e">
        <f>#REF!/1000</f>
        <v>#REF!</v>
      </c>
      <c r="BG1626" s="178" t="e">
        <f t="shared" si="1860"/>
        <v>#REF!</v>
      </c>
    </row>
    <row r="1627" ht="16" customHeight="1" spans="1:59">
      <c r="A1627" s="22">
        <v>1621</v>
      </c>
      <c r="B1627" s="39" t="s">
        <v>2674</v>
      </c>
      <c r="C1627" s="68" t="s">
        <v>2675</v>
      </c>
      <c r="D1627" s="22">
        <v>192</v>
      </c>
      <c r="E1627" s="22">
        <v>1</v>
      </c>
      <c r="F1627" s="144">
        <v>2403313955</v>
      </c>
      <c r="G1627" s="144" t="s">
        <v>3704</v>
      </c>
      <c r="H1627" s="144" t="s">
        <v>3704</v>
      </c>
      <c r="I1627" s="144" t="s">
        <v>5352</v>
      </c>
      <c r="J1627" s="144" t="s">
        <v>5314</v>
      </c>
      <c r="K1627" s="144">
        <f t="shared" si="1850"/>
        <v>20</v>
      </c>
      <c r="L1627" s="157">
        <v>20</v>
      </c>
      <c r="M1627" s="171"/>
      <c r="N1627" s="171">
        <v>1</v>
      </c>
      <c r="O1627" s="171"/>
      <c r="P1627" s="171"/>
      <c r="Q1627" s="171"/>
      <c r="R1627" s="171"/>
      <c r="S1627" s="171"/>
      <c r="T1627" s="171"/>
      <c r="U1627" s="171"/>
      <c r="V1627" s="171"/>
      <c r="W1627" s="22">
        <v>1</v>
      </c>
      <c r="X1627" s="29">
        <v>2531.72</v>
      </c>
      <c r="Y1627" s="29">
        <v>2531.72</v>
      </c>
      <c r="Z1627" s="36">
        <v>746.1</v>
      </c>
      <c r="AA1627" s="36">
        <f t="shared" si="1851"/>
        <v>1</v>
      </c>
      <c r="AB1627" s="29"/>
      <c r="AC1627" s="29" t="e">
        <f t="shared" si="1852"/>
        <v>#REF!</v>
      </c>
      <c r="AD1627" s="29" t="e">
        <f t="shared" si="1853"/>
        <v>#REF!</v>
      </c>
      <c r="AE1627" s="172" t="e">
        <f t="shared" si="1854"/>
        <v>#REF!</v>
      </c>
      <c r="AF1627" s="28"/>
      <c r="AG1627" s="24">
        <v>15</v>
      </c>
      <c r="AH1627" s="173">
        <f t="shared" si="1855"/>
        <v>1</v>
      </c>
      <c r="AI1627" s="173"/>
      <c r="AJ1627" s="173">
        <f t="shared" si="1856"/>
        <v>14</v>
      </c>
      <c r="AK1627" s="134">
        <f t="shared" si="1857"/>
        <v>20</v>
      </c>
      <c r="AL1627" s="174">
        <f t="shared" ref="AL1627:AU1627" si="1880">M1627</f>
        <v>0</v>
      </c>
      <c r="AM1627" s="174">
        <f t="shared" si="1880"/>
        <v>1</v>
      </c>
      <c r="AN1627" s="174">
        <f t="shared" si="1880"/>
        <v>0</v>
      </c>
      <c r="AO1627" s="174">
        <f t="shared" si="1880"/>
        <v>0</v>
      </c>
      <c r="AP1627" s="174">
        <f t="shared" si="1880"/>
        <v>0</v>
      </c>
      <c r="AQ1627" s="174">
        <f t="shared" si="1880"/>
        <v>0</v>
      </c>
      <c r="AR1627" s="174">
        <f t="shared" si="1880"/>
        <v>0</v>
      </c>
      <c r="AS1627" s="174">
        <f t="shared" si="1880"/>
        <v>0</v>
      </c>
      <c r="AT1627" s="174">
        <f t="shared" si="1880"/>
        <v>0</v>
      </c>
      <c r="AU1627" s="174">
        <f t="shared" si="1880"/>
        <v>0</v>
      </c>
      <c r="AV1627" s="175">
        <f t="shared" si="1859"/>
        <v>1</v>
      </c>
      <c r="AW1627" s="176" t="e">
        <f>#REF!/1000</f>
        <v>#REF!</v>
      </c>
      <c r="AX1627" s="176" t="e">
        <f>#REF!/1000</f>
        <v>#REF!</v>
      </c>
      <c r="AY1627" s="176" t="e">
        <f>#REF!/1000</f>
        <v>#REF!</v>
      </c>
      <c r="AZ1627" s="176" t="e">
        <f>#REF!/1000</f>
        <v>#REF!</v>
      </c>
      <c r="BA1627" s="176" t="e">
        <f>#REF!/1000</f>
        <v>#REF!</v>
      </c>
      <c r="BB1627" s="176" t="e">
        <f>#REF!/1000</f>
        <v>#REF!</v>
      </c>
      <c r="BC1627" s="176" t="e">
        <f>#REF!/1000</f>
        <v>#REF!</v>
      </c>
      <c r="BD1627" s="176" t="e">
        <f>#REF!/1000</f>
        <v>#REF!</v>
      </c>
      <c r="BE1627" s="177" t="e">
        <f>#REF!/1000</f>
        <v>#REF!</v>
      </c>
      <c r="BF1627" s="177" t="e">
        <f>#REF!/1000</f>
        <v>#REF!</v>
      </c>
      <c r="BG1627" s="178" t="e">
        <f t="shared" si="1860"/>
        <v>#REF!</v>
      </c>
    </row>
    <row r="1628" ht="16" customHeight="1" spans="1:59">
      <c r="A1628" s="22">
        <v>1622</v>
      </c>
      <c r="B1628" s="39" t="s">
        <v>7722</v>
      </c>
      <c r="C1628" s="68" t="s">
        <v>7723</v>
      </c>
      <c r="D1628" s="22">
        <v>167</v>
      </c>
      <c r="E1628" s="22">
        <v>2</v>
      </c>
      <c r="F1628" s="144">
        <v>83310</v>
      </c>
      <c r="G1628" s="144" t="s">
        <v>3704</v>
      </c>
      <c r="H1628" s="144" t="s">
        <v>3704</v>
      </c>
      <c r="I1628" s="144" t="s">
        <v>5321</v>
      </c>
      <c r="J1628" s="144" t="s">
        <v>5314</v>
      </c>
      <c r="K1628" s="144">
        <f t="shared" si="1850"/>
        <v>7.5</v>
      </c>
      <c r="L1628" s="157">
        <v>15</v>
      </c>
      <c r="M1628" s="171"/>
      <c r="N1628" s="171">
        <v>1</v>
      </c>
      <c r="O1628" s="171"/>
      <c r="P1628" s="171"/>
      <c r="Q1628" s="171"/>
      <c r="R1628" s="171"/>
      <c r="S1628" s="171"/>
      <c r="T1628" s="171"/>
      <c r="U1628" s="171"/>
      <c r="V1628" s="171"/>
      <c r="W1628" s="22">
        <v>2</v>
      </c>
      <c r="X1628" s="29">
        <v>1074.055</v>
      </c>
      <c r="Y1628" s="29">
        <v>2148.11</v>
      </c>
      <c r="Z1628" s="36">
        <v>662.72</v>
      </c>
      <c r="AA1628" s="36">
        <f t="shared" si="1851"/>
        <v>2</v>
      </c>
      <c r="AB1628" s="29"/>
      <c r="AC1628" s="29" t="e">
        <f t="shared" si="1852"/>
        <v>#REF!</v>
      </c>
      <c r="AD1628" s="29" t="e">
        <f t="shared" si="1853"/>
        <v>#REF!</v>
      </c>
      <c r="AE1628" s="172" t="e">
        <f t="shared" si="1854"/>
        <v>#REF!</v>
      </c>
      <c r="AF1628" s="28"/>
      <c r="AG1628" s="24">
        <v>15</v>
      </c>
      <c r="AH1628" s="173">
        <f t="shared" si="1855"/>
        <v>1</v>
      </c>
      <c r="AI1628" s="173"/>
      <c r="AJ1628" s="173">
        <f t="shared" si="1856"/>
        <v>14</v>
      </c>
      <c r="AK1628" s="134">
        <f t="shared" si="1857"/>
        <v>7.5</v>
      </c>
      <c r="AL1628" s="174">
        <f t="shared" ref="AL1628:AU1628" si="1881">M1628</f>
        <v>0</v>
      </c>
      <c r="AM1628" s="174">
        <f t="shared" si="1881"/>
        <v>1</v>
      </c>
      <c r="AN1628" s="174">
        <f t="shared" si="1881"/>
        <v>0</v>
      </c>
      <c r="AO1628" s="174">
        <f t="shared" si="1881"/>
        <v>0</v>
      </c>
      <c r="AP1628" s="174">
        <f t="shared" si="1881"/>
        <v>0</v>
      </c>
      <c r="AQ1628" s="174">
        <f t="shared" si="1881"/>
        <v>0</v>
      </c>
      <c r="AR1628" s="174">
        <f t="shared" si="1881"/>
        <v>0</v>
      </c>
      <c r="AS1628" s="174">
        <f t="shared" si="1881"/>
        <v>0</v>
      </c>
      <c r="AT1628" s="174">
        <f t="shared" si="1881"/>
        <v>0</v>
      </c>
      <c r="AU1628" s="174">
        <f t="shared" si="1881"/>
        <v>0</v>
      </c>
      <c r="AV1628" s="175">
        <f t="shared" si="1859"/>
        <v>1</v>
      </c>
      <c r="AW1628" s="176" t="e">
        <f>#REF!/1000</f>
        <v>#REF!</v>
      </c>
      <c r="AX1628" s="176" t="e">
        <f>#REF!/1000</f>
        <v>#REF!</v>
      </c>
      <c r="AY1628" s="176" t="e">
        <f>#REF!/1000</f>
        <v>#REF!</v>
      </c>
      <c r="AZ1628" s="176" t="e">
        <f>#REF!/1000</f>
        <v>#REF!</v>
      </c>
      <c r="BA1628" s="176" t="e">
        <f>#REF!/1000</f>
        <v>#REF!</v>
      </c>
      <c r="BB1628" s="176" t="e">
        <f>#REF!/1000</f>
        <v>#REF!</v>
      </c>
      <c r="BC1628" s="176" t="e">
        <f>#REF!/1000</f>
        <v>#REF!</v>
      </c>
      <c r="BD1628" s="176" t="e">
        <f>#REF!/1000</f>
        <v>#REF!</v>
      </c>
      <c r="BE1628" s="177" t="e">
        <f>#REF!/1000</f>
        <v>#REF!</v>
      </c>
      <c r="BF1628" s="177" t="e">
        <f>#REF!/1000</f>
        <v>#REF!</v>
      </c>
      <c r="BG1628" s="178" t="e">
        <f t="shared" si="1860"/>
        <v>#REF!</v>
      </c>
    </row>
    <row r="1629" ht="16" customHeight="1" spans="1:59">
      <c r="A1629" s="22">
        <v>1623</v>
      </c>
      <c r="B1629" s="39" t="s">
        <v>7724</v>
      </c>
      <c r="C1629" s="68" t="s">
        <v>7725</v>
      </c>
      <c r="D1629" s="22">
        <v>156</v>
      </c>
      <c r="E1629" s="22">
        <v>2</v>
      </c>
      <c r="F1629" s="144">
        <v>82850</v>
      </c>
      <c r="G1629" s="144" t="s">
        <v>3704</v>
      </c>
      <c r="H1629" s="144" t="s">
        <v>3704</v>
      </c>
      <c r="I1629" s="144" t="s">
        <v>5321</v>
      </c>
      <c r="J1629" s="144" t="s">
        <v>5314</v>
      </c>
      <c r="K1629" s="144">
        <f t="shared" si="1850"/>
        <v>7.5</v>
      </c>
      <c r="L1629" s="157">
        <v>15</v>
      </c>
      <c r="M1629" s="171"/>
      <c r="N1629" s="171">
        <v>0.18</v>
      </c>
      <c r="O1629" s="171">
        <v>0.6</v>
      </c>
      <c r="P1629" s="171"/>
      <c r="Q1629" s="171"/>
      <c r="R1629" s="171">
        <v>0.05</v>
      </c>
      <c r="S1629" s="171">
        <v>0.1</v>
      </c>
      <c r="T1629" s="171">
        <v>0.07</v>
      </c>
      <c r="U1629" s="171"/>
      <c r="V1629" s="171"/>
      <c r="W1629" s="22">
        <v>2</v>
      </c>
      <c r="X1629" s="29">
        <v>3370.225</v>
      </c>
      <c r="Y1629" s="29">
        <v>6740.45</v>
      </c>
      <c r="Z1629" s="36">
        <v>1968.7</v>
      </c>
      <c r="AA1629" s="36">
        <f t="shared" si="1851"/>
        <v>2</v>
      </c>
      <c r="AB1629" s="29"/>
      <c r="AC1629" s="29" t="e">
        <f t="shared" si="1852"/>
        <v>#REF!</v>
      </c>
      <c r="AD1629" s="29" t="e">
        <f t="shared" si="1853"/>
        <v>#REF!</v>
      </c>
      <c r="AE1629" s="172" t="e">
        <f t="shared" si="1854"/>
        <v>#REF!</v>
      </c>
      <c r="AF1629" s="28"/>
      <c r="AG1629" s="24">
        <v>15</v>
      </c>
      <c r="AH1629" s="173">
        <f t="shared" si="1855"/>
        <v>1</v>
      </c>
      <c r="AI1629" s="173"/>
      <c r="AJ1629" s="173">
        <f t="shared" si="1856"/>
        <v>14</v>
      </c>
      <c r="AK1629" s="134">
        <f t="shared" si="1857"/>
        <v>7.5</v>
      </c>
      <c r="AL1629" s="174">
        <f t="shared" ref="AL1629:AU1629" si="1882">M1629</f>
        <v>0</v>
      </c>
      <c r="AM1629" s="174">
        <f t="shared" si="1882"/>
        <v>0.18</v>
      </c>
      <c r="AN1629" s="174">
        <f t="shared" si="1882"/>
        <v>0.6</v>
      </c>
      <c r="AO1629" s="174">
        <f t="shared" si="1882"/>
        <v>0</v>
      </c>
      <c r="AP1629" s="174">
        <f t="shared" si="1882"/>
        <v>0</v>
      </c>
      <c r="AQ1629" s="174">
        <f t="shared" si="1882"/>
        <v>0.05</v>
      </c>
      <c r="AR1629" s="174">
        <f t="shared" si="1882"/>
        <v>0.1</v>
      </c>
      <c r="AS1629" s="174">
        <f t="shared" si="1882"/>
        <v>0.07</v>
      </c>
      <c r="AT1629" s="174">
        <f t="shared" si="1882"/>
        <v>0</v>
      </c>
      <c r="AU1629" s="174">
        <f t="shared" si="1882"/>
        <v>0</v>
      </c>
      <c r="AV1629" s="175">
        <f t="shared" si="1859"/>
        <v>1</v>
      </c>
      <c r="AW1629" s="176" t="e">
        <f>#REF!/1000</f>
        <v>#REF!</v>
      </c>
      <c r="AX1629" s="176" t="e">
        <f>#REF!/1000</f>
        <v>#REF!</v>
      </c>
      <c r="AY1629" s="176" t="e">
        <f>#REF!/1000</f>
        <v>#REF!</v>
      </c>
      <c r="AZ1629" s="176" t="e">
        <f>#REF!/1000</f>
        <v>#REF!</v>
      </c>
      <c r="BA1629" s="176" t="e">
        <f>#REF!/1000</f>
        <v>#REF!</v>
      </c>
      <c r="BB1629" s="176" t="e">
        <f>#REF!/1000</f>
        <v>#REF!</v>
      </c>
      <c r="BC1629" s="176" t="e">
        <f>#REF!/1000</f>
        <v>#REF!</v>
      </c>
      <c r="BD1629" s="176" t="e">
        <f>#REF!/1000</f>
        <v>#REF!</v>
      </c>
      <c r="BE1629" s="177" t="e">
        <f>#REF!/1000</f>
        <v>#REF!</v>
      </c>
      <c r="BF1629" s="177" t="e">
        <f>#REF!/1000</f>
        <v>#REF!</v>
      </c>
      <c r="BG1629" s="178" t="e">
        <f t="shared" si="1860"/>
        <v>#REF!</v>
      </c>
    </row>
    <row r="1630" ht="16" customHeight="1" spans="1:59">
      <c r="A1630" s="22">
        <v>1624</v>
      </c>
      <c r="B1630" s="39" t="s">
        <v>7726</v>
      </c>
      <c r="C1630" s="68" t="s">
        <v>7727</v>
      </c>
      <c r="D1630" s="22">
        <v>185</v>
      </c>
      <c r="E1630" s="22">
        <v>8</v>
      </c>
      <c r="F1630" s="144">
        <v>83225</v>
      </c>
      <c r="G1630" s="144" t="s">
        <v>3688</v>
      </c>
      <c r="H1630" s="144" t="s">
        <v>3699</v>
      </c>
      <c r="I1630" s="144" t="s">
        <v>5317</v>
      </c>
      <c r="J1630" s="144" t="s">
        <v>5314</v>
      </c>
      <c r="K1630" s="144">
        <f t="shared" si="1850"/>
        <v>0.5</v>
      </c>
      <c r="L1630" s="157">
        <v>4</v>
      </c>
      <c r="M1630" s="171"/>
      <c r="N1630" s="171">
        <v>1</v>
      </c>
      <c r="O1630" s="171"/>
      <c r="P1630" s="171"/>
      <c r="Q1630" s="171"/>
      <c r="R1630" s="171"/>
      <c r="S1630" s="171"/>
      <c r="T1630" s="171"/>
      <c r="U1630" s="171"/>
      <c r="V1630" s="171"/>
      <c r="W1630" s="22">
        <v>8</v>
      </c>
      <c r="X1630" s="29">
        <v>301.675</v>
      </c>
      <c r="Y1630" s="29">
        <v>2413.4</v>
      </c>
      <c r="Z1630" s="36">
        <v>701.68</v>
      </c>
      <c r="AA1630" s="36">
        <f t="shared" si="1851"/>
        <v>8</v>
      </c>
      <c r="AB1630" s="29"/>
      <c r="AC1630" s="29" t="e">
        <f t="shared" si="1852"/>
        <v>#REF!</v>
      </c>
      <c r="AD1630" s="29" t="e">
        <f t="shared" si="1853"/>
        <v>#REF!</v>
      </c>
      <c r="AE1630" s="172" t="e">
        <f t="shared" si="1854"/>
        <v>#REF!</v>
      </c>
      <c r="AF1630" s="28"/>
      <c r="AG1630" s="24">
        <v>0.5</v>
      </c>
      <c r="AH1630" s="173">
        <f t="shared" si="1855"/>
        <v>1</v>
      </c>
      <c r="AI1630" s="173"/>
      <c r="AJ1630" s="173">
        <f t="shared" si="1856"/>
        <v>-0.5</v>
      </c>
      <c r="AK1630" s="134">
        <f t="shared" si="1857"/>
        <v>0.5</v>
      </c>
      <c r="AL1630" s="174">
        <f t="shared" ref="AL1630:AU1630" si="1883">M1630</f>
        <v>0</v>
      </c>
      <c r="AM1630" s="174">
        <f t="shared" si="1883"/>
        <v>1</v>
      </c>
      <c r="AN1630" s="174">
        <f t="shared" si="1883"/>
        <v>0</v>
      </c>
      <c r="AO1630" s="174">
        <f t="shared" si="1883"/>
        <v>0</v>
      </c>
      <c r="AP1630" s="174">
        <f t="shared" si="1883"/>
        <v>0</v>
      </c>
      <c r="AQ1630" s="174">
        <f t="shared" si="1883"/>
        <v>0</v>
      </c>
      <c r="AR1630" s="174">
        <f t="shared" si="1883"/>
        <v>0</v>
      </c>
      <c r="AS1630" s="174">
        <f t="shared" si="1883"/>
        <v>0</v>
      </c>
      <c r="AT1630" s="174">
        <f t="shared" si="1883"/>
        <v>0</v>
      </c>
      <c r="AU1630" s="174">
        <f t="shared" si="1883"/>
        <v>0</v>
      </c>
      <c r="AV1630" s="175">
        <f t="shared" si="1859"/>
        <v>1</v>
      </c>
      <c r="AW1630" s="176" t="e">
        <f>#REF!/1000</f>
        <v>#REF!</v>
      </c>
      <c r="AX1630" s="176" t="e">
        <f>#REF!/1000</f>
        <v>#REF!</v>
      </c>
      <c r="AY1630" s="176" t="e">
        <f>#REF!/1000</f>
        <v>#REF!</v>
      </c>
      <c r="AZ1630" s="176" t="e">
        <f>#REF!/1000</f>
        <v>#REF!</v>
      </c>
      <c r="BA1630" s="176" t="e">
        <f>#REF!/1000</f>
        <v>#REF!</v>
      </c>
      <c r="BB1630" s="176" t="e">
        <f>#REF!/1000</f>
        <v>#REF!</v>
      </c>
      <c r="BC1630" s="176" t="e">
        <f>#REF!/1000</f>
        <v>#REF!</v>
      </c>
      <c r="BD1630" s="176" t="e">
        <f>#REF!/1000</f>
        <v>#REF!</v>
      </c>
      <c r="BE1630" s="177" t="e">
        <f>#REF!/1000</f>
        <v>#REF!</v>
      </c>
      <c r="BF1630" s="177" t="e">
        <f>#REF!/1000</f>
        <v>#REF!</v>
      </c>
      <c r="BG1630" s="178" t="e">
        <f t="shared" si="1860"/>
        <v>#REF!</v>
      </c>
    </row>
    <row r="1631" ht="16" customHeight="1" spans="1:59">
      <c r="A1631" s="22">
        <v>1625</v>
      </c>
      <c r="B1631" s="39" t="s">
        <v>7728</v>
      </c>
      <c r="C1631" s="68" t="s">
        <v>7729</v>
      </c>
      <c r="D1631" s="22">
        <v>120</v>
      </c>
      <c r="E1631" s="22">
        <v>1</v>
      </c>
      <c r="F1631" s="144">
        <v>82715</v>
      </c>
      <c r="G1631" s="144" t="s">
        <v>5459</v>
      </c>
      <c r="H1631" s="144" t="s">
        <v>5086</v>
      </c>
      <c r="I1631" s="144" t="s">
        <v>5460</v>
      </c>
      <c r="J1631" s="144" t="s">
        <v>5314</v>
      </c>
      <c r="K1631" s="144">
        <f t="shared" si="1850"/>
        <v>3</v>
      </c>
      <c r="L1631" s="157">
        <v>3</v>
      </c>
      <c r="M1631" s="171"/>
      <c r="N1631" s="171">
        <v>1</v>
      </c>
      <c r="O1631" s="171"/>
      <c r="P1631" s="171"/>
      <c r="Q1631" s="171"/>
      <c r="R1631" s="171"/>
      <c r="S1631" s="171"/>
      <c r="T1631" s="171"/>
      <c r="U1631" s="171"/>
      <c r="V1631" s="171"/>
      <c r="W1631" s="22">
        <v>1</v>
      </c>
      <c r="X1631" s="29">
        <v>34188.03</v>
      </c>
      <c r="Y1631" s="29">
        <v>34188.03</v>
      </c>
      <c r="Z1631" s="36">
        <v>7613.59</v>
      </c>
      <c r="AA1631" s="36">
        <f t="shared" si="1851"/>
        <v>1</v>
      </c>
      <c r="AB1631" s="29"/>
      <c r="AC1631" s="29" t="e">
        <f t="shared" si="1852"/>
        <v>#REF!</v>
      </c>
      <c r="AD1631" s="29" t="e">
        <f t="shared" si="1853"/>
        <v>#REF!</v>
      </c>
      <c r="AE1631" s="172" t="e">
        <f t="shared" si="1854"/>
        <v>#REF!</v>
      </c>
      <c r="AF1631" s="28"/>
      <c r="AG1631" s="24">
        <v>3</v>
      </c>
      <c r="AH1631" s="173">
        <f t="shared" si="1855"/>
        <v>1</v>
      </c>
      <c r="AI1631" s="173"/>
      <c r="AJ1631" s="173">
        <f t="shared" si="1856"/>
        <v>2</v>
      </c>
      <c r="AK1631" s="134">
        <f t="shared" si="1857"/>
        <v>3</v>
      </c>
      <c r="AL1631" s="174">
        <f t="shared" ref="AL1631:AU1631" si="1884">M1631</f>
        <v>0</v>
      </c>
      <c r="AM1631" s="174">
        <f t="shared" si="1884"/>
        <v>1</v>
      </c>
      <c r="AN1631" s="174">
        <f t="shared" si="1884"/>
        <v>0</v>
      </c>
      <c r="AO1631" s="174">
        <f t="shared" si="1884"/>
        <v>0</v>
      </c>
      <c r="AP1631" s="174">
        <f t="shared" si="1884"/>
        <v>0</v>
      </c>
      <c r="AQ1631" s="174">
        <f t="shared" si="1884"/>
        <v>0</v>
      </c>
      <c r="AR1631" s="174">
        <f t="shared" si="1884"/>
        <v>0</v>
      </c>
      <c r="AS1631" s="174">
        <f t="shared" si="1884"/>
        <v>0</v>
      </c>
      <c r="AT1631" s="174">
        <f t="shared" si="1884"/>
        <v>0</v>
      </c>
      <c r="AU1631" s="174">
        <f t="shared" si="1884"/>
        <v>0</v>
      </c>
      <c r="AV1631" s="175">
        <f t="shared" si="1859"/>
        <v>1</v>
      </c>
      <c r="AW1631" s="176" t="e">
        <f>#REF!/1000</f>
        <v>#REF!</v>
      </c>
      <c r="AX1631" s="176" t="e">
        <f>#REF!/1000</f>
        <v>#REF!</v>
      </c>
      <c r="AY1631" s="176" t="e">
        <f>#REF!/1000</f>
        <v>#REF!</v>
      </c>
      <c r="AZ1631" s="176" t="e">
        <f>#REF!/1000</f>
        <v>#REF!</v>
      </c>
      <c r="BA1631" s="176" t="e">
        <f>#REF!/1000</f>
        <v>#REF!</v>
      </c>
      <c r="BB1631" s="176" t="e">
        <f>#REF!/1000</f>
        <v>#REF!</v>
      </c>
      <c r="BC1631" s="176" t="e">
        <f>#REF!/1000</f>
        <v>#REF!</v>
      </c>
      <c r="BD1631" s="176" t="e">
        <f>#REF!/1000</f>
        <v>#REF!</v>
      </c>
      <c r="BE1631" s="177" t="e">
        <f>#REF!/1000</f>
        <v>#REF!</v>
      </c>
      <c r="BF1631" s="177" t="e">
        <f>#REF!/1000</f>
        <v>#REF!</v>
      </c>
      <c r="BG1631" s="178" t="e">
        <f t="shared" si="1860"/>
        <v>#REF!</v>
      </c>
    </row>
    <row r="1632" ht="16" customHeight="1" spans="1:59">
      <c r="A1632" s="22">
        <v>1626</v>
      </c>
      <c r="B1632" s="39" t="s">
        <v>7730</v>
      </c>
      <c r="C1632" s="68" t="s">
        <v>7731</v>
      </c>
      <c r="D1632" s="22">
        <v>166</v>
      </c>
      <c r="E1632" s="22">
        <v>1</v>
      </c>
      <c r="F1632" s="144">
        <v>2605131399</v>
      </c>
      <c r="G1632" s="144" t="s">
        <v>3693</v>
      </c>
      <c r="H1632" s="144" t="s">
        <v>3693</v>
      </c>
      <c r="I1632" s="144" t="s">
        <v>5326</v>
      </c>
      <c r="J1632" s="144" t="s">
        <v>5327</v>
      </c>
      <c r="K1632" s="144">
        <f t="shared" si="1850"/>
        <v>2</v>
      </c>
      <c r="L1632" s="157">
        <v>2</v>
      </c>
      <c r="M1632" s="171"/>
      <c r="N1632" s="171">
        <v>0.15</v>
      </c>
      <c r="O1632" s="171">
        <v>0.5</v>
      </c>
      <c r="P1632" s="171">
        <v>0.02</v>
      </c>
      <c r="Q1632" s="171"/>
      <c r="R1632" s="171">
        <v>0.01</v>
      </c>
      <c r="S1632" s="171">
        <v>0.25</v>
      </c>
      <c r="T1632" s="171">
        <v>0.07</v>
      </c>
      <c r="U1632" s="171"/>
      <c r="V1632" s="171"/>
      <c r="W1632" s="22">
        <v>1</v>
      </c>
      <c r="X1632" s="29">
        <v>20660</v>
      </c>
      <c r="Y1632" s="29">
        <v>20660</v>
      </c>
      <c r="Z1632" s="36">
        <v>10915.54</v>
      </c>
      <c r="AA1632" s="36">
        <f t="shared" si="1851"/>
        <v>1</v>
      </c>
      <c r="AB1632" s="29"/>
      <c r="AC1632" s="29" t="e">
        <f t="shared" si="1852"/>
        <v>#REF!</v>
      </c>
      <c r="AD1632" s="29" t="e">
        <f t="shared" si="1853"/>
        <v>#REF!</v>
      </c>
      <c r="AE1632" s="172" t="e">
        <f t="shared" si="1854"/>
        <v>#REF!</v>
      </c>
      <c r="AF1632" s="28"/>
      <c r="AG1632" s="24">
        <v>2</v>
      </c>
      <c r="AH1632" s="173">
        <f t="shared" si="1855"/>
        <v>1</v>
      </c>
      <c r="AI1632" s="173"/>
      <c r="AJ1632" s="173">
        <f t="shared" si="1856"/>
        <v>1</v>
      </c>
      <c r="AK1632" s="134">
        <f t="shared" si="1857"/>
        <v>2</v>
      </c>
      <c r="AL1632" s="174">
        <f t="shared" ref="AL1632:AU1632" si="1885">M1632</f>
        <v>0</v>
      </c>
      <c r="AM1632" s="174">
        <f t="shared" si="1885"/>
        <v>0.15</v>
      </c>
      <c r="AN1632" s="174">
        <f t="shared" si="1885"/>
        <v>0.5</v>
      </c>
      <c r="AO1632" s="174">
        <f t="shared" si="1885"/>
        <v>0.02</v>
      </c>
      <c r="AP1632" s="174">
        <f t="shared" si="1885"/>
        <v>0</v>
      </c>
      <c r="AQ1632" s="174">
        <f t="shared" si="1885"/>
        <v>0.01</v>
      </c>
      <c r="AR1632" s="174">
        <f t="shared" si="1885"/>
        <v>0.25</v>
      </c>
      <c r="AS1632" s="174">
        <f t="shared" si="1885"/>
        <v>0.07</v>
      </c>
      <c r="AT1632" s="174">
        <f t="shared" si="1885"/>
        <v>0</v>
      </c>
      <c r="AU1632" s="174">
        <f t="shared" si="1885"/>
        <v>0</v>
      </c>
      <c r="AV1632" s="175">
        <f t="shared" si="1859"/>
        <v>1</v>
      </c>
      <c r="AW1632" s="176" t="e">
        <f>#REF!/1000</f>
        <v>#REF!</v>
      </c>
      <c r="AX1632" s="176" t="e">
        <f>#REF!/1000</f>
        <v>#REF!</v>
      </c>
      <c r="AY1632" s="176" t="e">
        <f>#REF!/1000</f>
        <v>#REF!</v>
      </c>
      <c r="AZ1632" s="176" t="e">
        <f>#REF!/1000</f>
        <v>#REF!</v>
      </c>
      <c r="BA1632" s="176" t="e">
        <f>#REF!/1000</f>
        <v>#REF!</v>
      </c>
      <c r="BB1632" s="176" t="e">
        <f>#REF!/1000</f>
        <v>#REF!</v>
      </c>
      <c r="BC1632" s="176" t="e">
        <f>#REF!/1000</f>
        <v>#REF!</v>
      </c>
      <c r="BD1632" s="176" t="e">
        <f>#REF!/1000</f>
        <v>#REF!</v>
      </c>
      <c r="BE1632" s="177" t="e">
        <f>#REF!/1000</f>
        <v>#REF!</v>
      </c>
      <c r="BF1632" s="177" t="e">
        <f>#REF!/1000</f>
        <v>#REF!</v>
      </c>
      <c r="BG1632" s="178" t="e">
        <f t="shared" si="1860"/>
        <v>#REF!</v>
      </c>
    </row>
    <row r="1633" ht="16" customHeight="1" spans="1:59">
      <c r="A1633" s="22">
        <v>1627</v>
      </c>
      <c r="B1633" s="39" t="s">
        <v>2688</v>
      </c>
      <c r="C1633" s="68" t="s">
        <v>2689</v>
      </c>
      <c r="D1633" s="22">
        <v>177</v>
      </c>
      <c r="E1633" s="22">
        <v>1</v>
      </c>
      <c r="F1633" s="144">
        <v>2403315604</v>
      </c>
      <c r="G1633" s="144" t="s">
        <v>3704</v>
      </c>
      <c r="H1633" s="144" t="s">
        <v>3704</v>
      </c>
      <c r="I1633" s="144" t="s">
        <v>5352</v>
      </c>
      <c r="J1633" s="144" t="s">
        <v>5314</v>
      </c>
      <c r="K1633" s="144">
        <f t="shared" si="1850"/>
        <v>40</v>
      </c>
      <c r="L1633" s="157">
        <v>40</v>
      </c>
      <c r="M1633" s="171"/>
      <c r="N1633" s="171">
        <v>0.1</v>
      </c>
      <c r="O1633" s="171">
        <v>0.55</v>
      </c>
      <c r="P1633" s="171"/>
      <c r="Q1633" s="171"/>
      <c r="R1633" s="171">
        <v>0.05</v>
      </c>
      <c r="S1633" s="171">
        <v>0.2</v>
      </c>
      <c r="T1633" s="171">
        <v>0.1</v>
      </c>
      <c r="U1633" s="171"/>
      <c r="V1633" s="171"/>
      <c r="W1633" s="22">
        <v>1</v>
      </c>
      <c r="X1633" s="29">
        <v>4106.32</v>
      </c>
      <c r="Y1633" s="29">
        <v>4106.32</v>
      </c>
      <c r="Z1633" s="36">
        <v>1305.68</v>
      </c>
      <c r="AA1633" s="36">
        <f t="shared" si="1851"/>
        <v>1</v>
      </c>
      <c r="AB1633" s="29"/>
      <c r="AC1633" s="29" t="e">
        <f t="shared" si="1852"/>
        <v>#REF!</v>
      </c>
      <c r="AD1633" s="29" t="e">
        <f t="shared" si="1853"/>
        <v>#REF!</v>
      </c>
      <c r="AE1633" s="172" t="e">
        <f t="shared" si="1854"/>
        <v>#REF!</v>
      </c>
      <c r="AF1633" s="28"/>
      <c r="AG1633" s="24">
        <v>40</v>
      </c>
      <c r="AH1633" s="173">
        <f t="shared" si="1855"/>
        <v>1</v>
      </c>
      <c r="AI1633" s="173"/>
      <c r="AJ1633" s="173">
        <f t="shared" si="1856"/>
        <v>39</v>
      </c>
      <c r="AK1633" s="134">
        <f t="shared" si="1857"/>
        <v>40</v>
      </c>
      <c r="AL1633" s="174">
        <f t="shared" ref="AL1633:AU1633" si="1886">M1633</f>
        <v>0</v>
      </c>
      <c r="AM1633" s="174">
        <f t="shared" si="1886"/>
        <v>0.1</v>
      </c>
      <c r="AN1633" s="174">
        <f t="shared" si="1886"/>
        <v>0.55</v>
      </c>
      <c r="AO1633" s="174">
        <f t="shared" si="1886"/>
        <v>0</v>
      </c>
      <c r="AP1633" s="174">
        <f t="shared" si="1886"/>
        <v>0</v>
      </c>
      <c r="AQ1633" s="174">
        <f t="shared" si="1886"/>
        <v>0.05</v>
      </c>
      <c r="AR1633" s="174">
        <f t="shared" si="1886"/>
        <v>0.2</v>
      </c>
      <c r="AS1633" s="174">
        <f t="shared" si="1886"/>
        <v>0.1</v>
      </c>
      <c r="AT1633" s="174">
        <f t="shared" si="1886"/>
        <v>0</v>
      </c>
      <c r="AU1633" s="174">
        <f t="shared" si="1886"/>
        <v>0</v>
      </c>
      <c r="AV1633" s="175">
        <f t="shared" si="1859"/>
        <v>1</v>
      </c>
      <c r="AW1633" s="176" t="e">
        <f>#REF!/1000</f>
        <v>#REF!</v>
      </c>
      <c r="AX1633" s="176" t="e">
        <f>#REF!/1000</f>
        <v>#REF!</v>
      </c>
      <c r="AY1633" s="176" t="e">
        <f>#REF!/1000</f>
        <v>#REF!</v>
      </c>
      <c r="AZ1633" s="176" t="e">
        <f>#REF!/1000</f>
        <v>#REF!</v>
      </c>
      <c r="BA1633" s="176" t="e">
        <f>#REF!/1000</f>
        <v>#REF!</v>
      </c>
      <c r="BB1633" s="176" t="e">
        <f>#REF!/1000</f>
        <v>#REF!</v>
      </c>
      <c r="BC1633" s="176" t="e">
        <f>#REF!/1000</f>
        <v>#REF!</v>
      </c>
      <c r="BD1633" s="176" t="e">
        <f>#REF!/1000</f>
        <v>#REF!</v>
      </c>
      <c r="BE1633" s="177" t="e">
        <f>#REF!/1000</f>
        <v>#REF!</v>
      </c>
      <c r="BF1633" s="177" t="e">
        <f>#REF!/1000</f>
        <v>#REF!</v>
      </c>
      <c r="BG1633" s="178" t="e">
        <f t="shared" si="1860"/>
        <v>#REF!</v>
      </c>
    </row>
    <row r="1634" ht="16" customHeight="1" spans="1:59">
      <c r="A1634" s="22">
        <v>1628</v>
      </c>
      <c r="B1634" s="39" t="s">
        <v>2690</v>
      </c>
      <c r="C1634" s="68" t="s">
        <v>2691</v>
      </c>
      <c r="D1634" s="22">
        <v>165</v>
      </c>
      <c r="E1634" s="22">
        <v>1</v>
      </c>
      <c r="F1634" s="144">
        <v>2403315684</v>
      </c>
      <c r="G1634" s="144" t="s">
        <v>3704</v>
      </c>
      <c r="H1634" s="144" t="s">
        <v>3704</v>
      </c>
      <c r="I1634" s="144" t="s">
        <v>5352</v>
      </c>
      <c r="J1634" s="144" t="s">
        <v>5314</v>
      </c>
      <c r="K1634" s="144">
        <f t="shared" si="1850"/>
        <v>40</v>
      </c>
      <c r="L1634" s="157">
        <v>40</v>
      </c>
      <c r="M1634" s="171"/>
      <c r="N1634" s="171">
        <v>0.1</v>
      </c>
      <c r="O1634" s="171">
        <v>0.55</v>
      </c>
      <c r="P1634" s="171"/>
      <c r="Q1634" s="171"/>
      <c r="R1634" s="171">
        <v>0.05</v>
      </c>
      <c r="S1634" s="171">
        <v>0.2</v>
      </c>
      <c r="T1634" s="171">
        <v>0.1</v>
      </c>
      <c r="U1634" s="171"/>
      <c r="V1634" s="171"/>
      <c r="W1634" s="22">
        <v>1</v>
      </c>
      <c r="X1634" s="29">
        <v>4106.32</v>
      </c>
      <c r="Y1634" s="29">
        <v>4106.32</v>
      </c>
      <c r="Z1634" s="36">
        <v>1305.68</v>
      </c>
      <c r="AA1634" s="36">
        <f t="shared" si="1851"/>
        <v>1</v>
      </c>
      <c r="AB1634" s="29"/>
      <c r="AC1634" s="29" t="e">
        <f t="shared" si="1852"/>
        <v>#REF!</v>
      </c>
      <c r="AD1634" s="29" t="e">
        <f t="shared" si="1853"/>
        <v>#REF!</v>
      </c>
      <c r="AE1634" s="172" t="e">
        <f t="shared" si="1854"/>
        <v>#REF!</v>
      </c>
      <c r="AF1634" s="28"/>
      <c r="AG1634" s="24">
        <v>40</v>
      </c>
      <c r="AH1634" s="173">
        <f t="shared" si="1855"/>
        <v>1</v>
      </c>
      <c r="AI1634" s="173"/>
      <c r="AJ1634" s="173">
        <f t="shared" si="1856"/>
        <v>39</v>
      </c>
      <c r="AK1634" s="134">
        <f t="shared" si="1857"/>
        <v>40</v>
      </c>
      <c r="AL1634" s="174">
        <f t="shared" ref="AL1634:AU1634" si="1887">M1634</f>
        <v>0</v>
      </c>
      <c r="AM1634" s="174">
        <f t="shared" si="1887"/>
        <v>0.1</v>
      </c>
      <c r="AN1634" s="174">
        <f t="shared" si="1887"/>
        <v>0.55</v>
      </c>
      <c r="AO1634" s="174">
        <f t="shared" si="1887"/>
        <v>0</v>
      </c>
      <c r="AP1634" s="174">
        <f t="shared" si="1887"/>
        <v>0</v>
      </c>
      <c r="AQ1634" s="174">
        <f t="shared" si="1887"/>
        <v>0.05</v>
      </c>
      <c r="AR1634" s="174">
        <f t="shared" si="1887"/>
        <v>0.2</v>
      </c>
      <c r="AS1634" s="174">
        <f t="shared" si="1887"/>
        <v>0.1</v>
      </c>
      <c r="AT1634" s="174">
        <f t="shared" si="1887"/>
        <v>0</v>
      </c>
      <c r="AU1634" s="174">
        <f t="shared" si="1887"/>
        <v>0</v>
      </c>
      <c r="AV1634" s="175">
        <f t="shared" si="1859"/>
        <v>1</v>
      </c>
      <c r="AW1634" s="176" t="e">
        <f>#REF!/1000</f>
        <v>#REF!</v>
      </c>
      <c r="AX1634" s="176" t="e">
        <f>#REF!/1000</f>
        <v>#REF!</v>
      </c>
      <c r="AY1634" s="176" t="e">
        <f>#REF!/1000</f>
        <v>#REF!</v>
      </c>
      <c r="AZ1634" s="176" t="e">
        <f>#REF!/1000</f>
        <v>#REF!</v>
      </c>
      <c r="BA1634" s="176" t="e">
        <f>#REF!/1000</f>
        <v>#REF!</v>
      </c>
      <c r="BB1634" s="176" t="e">
        <f>#REF!/1000</f>
        <v>#REF!</v>
      </c>
      <c r="BC1634" s="176" t="e">
        <f>#REF!/1000</f>
        <v>#REF!</v>
      </c>
      <c r="BD1634" s="176" t="e">
        <f>#REF!/1000</f>
        <v>#REF!</v>
      </c>
      <c r="BE1634" s="177" t="e">
        <f>#REF!/1000</f>
        <v>#REF!</v>
      </c>
      <c r="BF1634" s="177" t="e">
        <f>#REF!/1000</f>
        <v>#REF!</v>
      </c>
      <c r="BG1634" s="178" t="e">
        <f t="shared" si="1860"/>
        <v>#REF!</v>
      </c>
    </row>
    <row r="1635" ht="16" customHeight="1" spans="1:59">
      <c r="A1635" s="22">
        <v>1629</v>
      </c>
      <c r="B1635" s="39" t="s">
        <v>7732</v>
      </c>
      <c r="C1635" s="68" t="s">
        <v>7733</v>
      </c>
      <c r="D1635" s="22">
        <v>204</v>
      </c>
      <c r="E1635" s="22">
        <v>2</v>
      </c>
      <c r="F1635" s="144">
        <v>83334</v>
      </c>
      <c r="G1635" s="144" t="s">
        <v>3704</v>
      </c>
      <c r="H1635" s="144" t="s">
        <v>3704</v>
      </c>
      <c r="I1635" s="144" t="s">
        <v>7734</v>
      </c>
      <c r="J1635" s="144" t="s">
        <v>5314</v>
      </c>
      <c r="K1635" s="144">
        <f t="shared" si="1850"/>
        <v>700</v>
      </c>
      <c r="L1635" s="157">
        <v>1400</v>
      </c>
      <c r="M1635" s="171"/>
      <c r="N1635" s="171">
        <v>0.12</v>
      </c>
      <c r="O1635" s="171"/>
      <c r="P1635" s="171"/>
      <c r="Q1635" s="171"/>
      <c r="R1635" s="171">
        <v>0.04</v>
      </c>
      <c r="S1635" s="171">
        <v>0.08</v>
      </c>
      <c r="T1635" s="171">
        <v>0.04</v>
      </c>
      <c r="U1635" s="171"/>
      <c r="V1635" s="171">
        <v>0.72</v>
      </c>
      <c r="W1635" s="22">
        <v>2</v>
      </c>
      <c r="X1635" s="29">
        <v>166649.18</v>
      </c>
      <c r="Y1635" s="29">
        <v>333298.36</v>
      </c>
      <c r="Z1635" s="36">
        <v>194920.34</v>
      </c>
      <c r="AA1635" s="36">
        <f t="shared" si="1851"/>
        <v>2</v>
      </c>
      <c r="AB1635" s="29"/>
      <c r="AC1635" s="29" t="e">
        <f t="shared" si="1852"/>
        <v>#REF!</v>
      </c>
      <c r="AD1635" s="29" t="e">
        <f t="shared" si="1853"/>
        <v>#REF!</v>
      </c>
      <c r="AE1635" s="172" t="e">
        <f t="shared" si="1854"/>
        <v>#REF!</v>
      </c>
      <c r="AF1635" s="28"/>
      <c r="AG1635" s="24">
        <v>1400</v>
      </c>
      <c r="AH1635" s="173">
        <f t="shared" si="1855"/>
        <v>0.28</v>
      </c>
      <c r="AI1635" s="173">
        <v>1400</v>
      </c>
      <c r="AJ1635" s="173">
        <f t="shared" si="1856"/>
        <v>1399.72</v>
      </c>
      <c r="AK1635" s="134">
        <f t="shared" si="1857"/>
        <v>700</v>
      </c>
      <c r="AL1635" s="174">
        <f t="shared" ref="AL1635:AU1635" si="1888">M1635</f>
        <v>0</v>
      </c>
      <c r="AM1635" s="174">
        <f t="shared" si="1888"/>
        <v>0.12</v>
      </c>
      <c r="AN1635" s="174">
        <f t="shared" si="1888"/>
        <v>0</v>
      </c>
      <c r="AO1635" s="174">
        <f t="shared" si="1888"/>
        <v>0</v>
      </c>
      <c r="AP1635" s="174">
        <f t="shared" si="1888"/>
        <v>0</v>
      </c>
      <c r="AQ1635" s="174">
        <f t="shared" si="1888"/>
        <v>0.04</v>
      </c>
      <c r="AR1635" s="174">
        <f t="shared" si="1888"/>
        <v>0.08</v>
      </c>
      <c r="AS1635" s="174">
        <f t="shared" si="1888"/>
        <v>0.04</v>
      </c>
      <c r="AT1635" s="174">
        <f t="shared" si="1888"/>
        <v>0</v>
      </c>
      <c r="AU1635" s="174">
        <f t="shared" si="1888"/>
        <v>0.72</v>
      </c>
      <c r="AV1635" s="175">
        <f t="shared" si="1859"/>
        <v>1</v>
      </c>
      <c r="AW1635" s="176" t="e">
        <f>#REF!/1000</f>
        <v>#REF!</v>
      </c>
      <c r="AX1635" s="176" t="e">
        <f>#REF!/1000</f>
        <v>#REF!</v>
      </c>
      <c r="AY1635" s="176" t="e">
        <f>#REF!/1000</f>
        <v>#REF!</v>
      </c>
      <c r="AZ1635" s="176" t="e">
        <f>#REF!/1000</f>
        <v>#REF!</v>
      </c>
      <c r="BA1635" s="176" t="e">
        <f>#REF!/1000</f>
        <v>#REF!</v>
      </c>
      <c r="BB1635" s="176" t="e">
        <f>#REF!/1000</f>
        <v>#REF!</v>
      </c>
      <c r="BC1635" s="176" t="e">
        <f>#REF!/1000</f>
        <v>#REF!</v>
      </c>
      <c r="BD1635" s="176" t="e">
        <f>#REF!/1000</f>
        <v>#REF!</v>
      </c>
      <c r="BE1635" s="177" t="e">
        <f>#REF!/1000</f>
        <v>#REF!</v>
      </c>
      <c r="BF1635" s="177" t="e">
        <f>#REF!/1000</f>
        <v>#REF!</v>
      </c>
      <c r="BG1635" s="178" t="e">
        <f t="shared" si="1860"/>
        <v>#REF!</v>
      </c>
    </row>
    <row r="1636" ht="16" customHeight="1" spans="1:59">
      <c r="A1636" s="22">
        <v>1630</v>
      </c>
      <c r="B1636" s="39" t="s">
        <v>7735</v>
      </c>
      <c r="C1636" s="68" t="s">
        <v>7736</v>
      </c>
      <c r="D1636" s="22">
        <v>183</v>
      </c>
      <c r="E1636" s="22">
        <v>1</v>
      </c>
      <c r="F1636" s="144">
        <v>2403313938</v>
      </c>
      <c r="G1636" s="144" t="s">
        <v>3704</v>
      </c>
      <c r="H1636" s="144" t="s">
        <v>3704</v>
      </c>
      <c r="I1636" s="144" t="s">
        <v>5352</v>
      </c>
      <c r="J1636" s="144" t="s">
        <v>5314</v>
      </c>
      <c r="K1636" s="144">
        <f t="shared" si="1850"/>
        <v>385</v>
      </c>
      <c r="L1636" s="157">
        <v>385</v>
      </c>
      <c r="M1636" s="171"/>
      <c r="N1636" s="171">
        <v>0.12</v>
      </c>
      <c r="O1636" s="171"/>
      <c r="P1636" s="171"/>
      <c r="Q1636" s="171"/>
      <c r="R1636" s="171">
        <v>0.04</v>
      </c>
      <c r="S1636" s="171">
        <v>0.08</v>
      </c>
      <c r="T1636" s="171">
        <v>0.04</v>
      </c>
      <c r="U1636" s="171"/>
      <c r="V1636" s="171">
        <v>0.72</v>
      </c>
      <c r="W1636" s="22">
        <v>1</v>
      </c>
      <c r="X1636" s="29">
        <v>123857.92</v>
      </c>
      <c r="Y1636" s="29">
        <v>123857.92</v>
      </c>
      <c r="Z1636" s="36">
        <v>65971</v>
      </c>
      <c r="AA1636" s="36">
        <f t="shared" si="1851"/>
        <v>1</v>
      </c>
      <c r="AB1636" s="29"/>
      <c r="AC1636" s="29" t="e">
        <f t="shared" si="1852"/>
        <v>#REF!</v>
      </c>
      <c r="AD1636" s="29" t="e">
        <f t="shared" si="1853"/>
        <v>#REF!</v>
      </c>
      <c r="AE1636" s="172" t="e">
        <f t="shared" si="1854"/>
        <v>#REF!</v>
      </c>
      <c r="AF1636" s="28"/>
      <c r="AG1636" s="24">
        <v>385</v>
      </c>
      <c r="AH1636" s="173">
        <f t="shared" si="1855"/>
        <v>0.28</v>
      </c>
      <c r="AI1636" s="173">
        <v>385</v>
      </c>
      <c r="AJ1636" s="173">
        <f t="shared" si="1856"/>
        <v>384.72</v>
      </c>
      <c r="AK1636" s="134">
        <f t="shared" si="1857"/>
        <v>385</v>
      </c>
      <c r="AL1636" s="174">
        <f t="shared" ref="AL1636:AU1636" si="1889">M1636</f>
        <v>0</v>
      </c>
      <c r="AM1636" s="174">
        <f t="shared" si="1889"/>
        <v>0.12</v>
      </c>
      <c r="AN1636" s="174">
        <f t="shared" si="1889"/>
        <v>0</v>
      </c>
      <c r="AO1636" s="174">
        <f t="shared" si="1889"/>
        <v>0</v>
      </c>
      <c r="AP1636" s="174">
        <f t="shared" si="1889"/>
        <v>0</v>
      </c>
      <c r="AQ1636" s="174">
        <f t="shared" si="1889"/>
        <v>0.04</v>
      </c>
      <c r="AR1636" s="174">
        <f t="shared" si="1889"/>
        <v>0.08</v>
      </c>
      <c r="AS1636" s="174">
        <f t="shared" si="1889"/>
        <v>0.04</v>
      </c>
      <c r="AT1636" s="174">
        <f t="shared" si="1889"/>
        <v>0</v>
      </c>
      <c r="AU1636" s="174">
        <f t="shared" si="1889"/>
        <v>0.72</v>
      </c>
      <c r="AV1636" s="175">
        <f t="shared" si="1859"/>
        <v>1</v>
      </c>
      <c r="AW1636" s="176" t="e">
        <f>#REF!/1000</f>
        <v>#REF!</v>
      </c>
      <c r="AX1636" s="176" t="e">
        <f>#REF!/1000</f>
        <v>#REF!</v>
      </c>
      <c r="AY1636" s="176" t="e">
        <f>#REF!/1000</f>
        <v>#REF!</v>
      </c>
      <c r="AZ1636" s="176" t="e">
        <f>#REF!/1000</f>
        <v>#REF!</v>
      </c>
      <c r="BA1636" s="176" t="e">
        <f>#REF!/1000</f>
        <v>#REF!</v>
      </c>
      <c r="BB1636" s="176" t="e">
        <f>#REF!/1000</f>
        <v>#REF!</v>
      </c>
      <c r="BC1636" s="176" t="e">
        <f>#REF!/1000</f>
        <v>#REF!</v>
      </c>
      <c r="BD1636" s="176" t="e">
        <f>#REF!/1000</f>
        <v>#REF!</v>
      </c>
      <c r="BE1636" s="177" t="e">
        <f>#REF!/1000</f>
        <v>#REF!</v>
      </c>
      <c r="BF1636" s="177" t="e">
        <f>#REF!/1000</f>
        <v>#REF!</v>
      </c>
      <c r="BG1636" s="178" t="e">
        <f t="shared" si="1860"/>
        <v>#REF!</v>
      </c>
    </row>
    <row r="1637" ht="16" customHeight="1" spans="1:59">
      <c r="A1637" s="22">
        <v>1631</v>
      </c>
      <c r="B1637" s="39" t="s">
        <v>7737</v>
      </c>
      <c r="C1637" s="68" t="s">
        <v>7738</v>
      </c>
      <c r="D1637" s="22">
        <v>204</v>
      </c>
      <c r="E1637" s="22">
        <v>2</v>
      </c>
      <c r="F1637" s="144">
        <v>83335</v>
      </c>
      <c r="G1637" s="144" t="s">
        <v>3704</v>
      </c>
      <c r="H1637" s="144" t="s">
        <v>3704</v>
      </c>
      <c r="I1637" s="144" t="s">
        <v>7734</v>
      </c>
      <c r="J1637" s="144" t="s">
        <v>5314</v>
      </c>
      <c r="K1637" s="144">
        <f t="shared" si="1850"/>
        <v>170</v>
      </c>
      <c r="L1637" s="157">
        <v>340</v>
      </c>
      <c r="M1637" s="171"/>
      <c r="N1637" s="171">
        <v>0.14</v>
      </c>
      <c r="O1637" s="171"/>
      <c r="P1637" s="171"/>
      <c r="Q1637" s="171"/>
      <c r="R1637" s="171">
        <v>0.04</v>
      </c>
      <c r="S1637" s="171">
        <v>0.08</v>
      </c>
      <c r="T1637" s="171">
        <v>0.06</v>
      </c>
      <c r="U1637" s="171"/>
      <c r="V1637" s="171">
        <v>0.68</v>
      </c>
      <c r="W1637" s="22">
        <v>2</v>
      </c>
      <c r="X1637" s="29">
        <v>50524.315</v>
      </c>
      <c r="Y1637" s="29">
        <v>101048.63</v>
      </c>
      <c r="Z1637" s="36">
        <v>49119.92</v>
      </c>
      <c r="AA1637" s="36">
        <f t="shared" si="1851"/>
        <v>2</v>
      </c>
      <c r="AB1637" s="29"/>
      <c r="AC1637" s="29" t="e">
        <f t="shared" si="1852"/>
        <v>#REF!</v>
      </c>
      <c r="AD1637" s="29" t="e">
        <f t="shared" si="1853"/>
        <v>#REF!</v>
      </c>
      <c r="AE1637" s="172" t="e">
        <f t="shared" si="1854"/>
        <v>#REF!</v>
      </c>
      <c r="AF1637" s="28"/>
      <c r="AG1637" s="24">
        <v>340</v>
      </c>
      <c r="AH1637" s="173">
        <f t="shared" si="1855"/>
        <v>0.32</v>
      </c>
      <c r="AI1637" s="173">
        <v>340</v>
      </c>
      <c r="AJ1637" s="173">
        <f t="shared" si="1856"/>
        <v>339.68</v>
      </c>
      <c r="AK1637" s="134">
        <f t="shared" si="1857"/>
        <v>170</v>
      </c>
      <c r="AL1637" s="174">
        <f t="shared" ref="AL1637:AU1637" si="1890">M1637</f>
        <v>0</v>
      </c>
      <c r="AM1637" s="174">
        <f t="shared" si="1890"/>
        <v>0.14</v>
      </c>
      <c r="AN1637" s="174">
        <f t="shared" si="1890"/>
        <v>0</v>
      </c>
      <c r="AO1637" s="174">
        <f t="shared" si="1890"/>
        <v>0</v>
      </c>
      <c r="AP1637" s="174">
        <f t="shared" si="1890"/>
        <v>0</v>
      </c>
      <c r="AQ1637" s="174">
        <f t="shared" si="1890"/>
        <v>0.04</v>
      </c>
      <c r="AR1637" s="174">
        <f t="shared" si="1890"/>
        <v>0.08</v>
      </c>
      <c r="AS1637" s="174">
        <f t="shared" si="1890"/>
        <v>0.06</v>
      </c>
      <c r="AT1637" s="174">
        <f t="shared" si="1890"/>
        <v>0</v>
      </c>
      <c r="AU1637" s="174">
        <f t="shared" si="1890"/>
        <v>0.68</v>
      </c>
      <c r="AV1637" s="175">
        <f t="shared" si="1859"/>
        <v>1</v>
      </c>
      <c r="AW1637" s="176" t="e">
        <f>#REF!/1000</f>
        <v>#REF!</v>
      </c>
      <c r="AX1637" s="176" t="e">
        <f>#REF!/1000</f>
        <v>#REF!</v>
      </c>
      <c r="AY1637" s="176" t="e">
        <f>#REF!/1000</f>
        <v>#REF!</v>
      </c>
      <c r="AZ1637" s="176" t="e">
        <f>#REF!/1000</f>
        <v>#REF!</v>
      </c>
      <c r="BA1637" s="176" t="e">
        <f>#REF!/1000</f>
        <v>#REF!</v>
      </c>
      <c r="BB1637" s="176" t="e">
        <f>#REF!/1000</f>
        <v>#REF!</v>
      </c>
      <c r="BC1637" s="176" t="e">
        <f>#REF!/1000</f>
        <v>#REF!</v>
      </c>
      <c r="BD1637" s="176" t="e">
        <f>#REF!/1000</f>
        <v>#REF!</v>
      </c>
      <c r="BE1637" s="177" t="e">
        <f>#REF!/1000</f>
        <v>#REF!</v>
      </c>
      <c r="BF1637" s="177" t="e">
        <f>#REF!/1000</f>
        <v>#REF!</v>
      </c>
      <c r="BG1637" s="178" t="e">
        <f t="shared" si="1860"/>
        <v>#REF!</v>
      </c>
    </row>
    <row r="1638" ht="16" customHeight="1" spans="1:59">
      <c r="A1638" s="22">
        <v>1632</v>
      </c>
      <c r="B1638" s="39" t="s">
        <v>7739</v>
      </c>
      <c r="C1638" s="68" t="s">
        <v>7740</v>
      </c>
      <c r="D1638" s="22">
        <v>143</v>
      </c>
      <c r="E1638" s="22">
        <v>1</v>
      </c>
      <c r="F1638" s="144">
        <v>83333</v>
      </c>
      <c r="G1638" s="144" t="s">
        <v>3704</v>
      </c>
      <c r="H1638" s="144" t="s">
        <v>3704</v>
      </c>
      <c r="I1638" s="144" t="s">
        <v>7734</v>
      </c>
      <c r="J1638" s="144" t="s">
        <v>5314</v>
      </c>
      <c r="K1638" s="144">
        <f t="shared" si="1850"/>
        <v>150</v>
      </c>
      <c r="L1638" s="157">
        <v>150</v>
      </c>
      <c r="M1638" s="171"/>
      <c r="N1638" s="171">
        <v>0.13</v>
      </c>
      <c r="O1638" s="171"/>
      <c r="P1638" s="171"/>
      <c r="Q1638" s="171"/>
      <c r="R1638" s="171">
        <v>0.04</v>
      </c>
      <c r="S1638" s="171">
        <v>0.08</v>
      </c>
      <c r="T1638" s="171">
        <v>0.05</v>
      </c>
      <c r="U1638" s="171"/>
      <c r="V1638" s="171">
        <v>0.7</v>
      </c>
      <c r="W1638" s="22">
        <v>1</v>
      </c>
      <c r="X1638" s="29">
        <v>82032.48</v>
      </c>
      <c r="Y1638" s="29">
        <v>82032.48</v>
      </c>
      <c r="Z1638" s="36">
        <v>33721.22</v>
      </c>
      <c r="AA1638" s="36">
        <f t="shared" si="1851"/>
        <v>1</v>
      </c>
      <c r="AB1638" s="29"/>
      <c r="AC1638" s="29" t="e">
        <f t="shared" si="1852"/>
        <v>#REF!</v>
      </c>
      <c r="AD1638" s="29" t="e">
        <f t="shared" si="1853"/>
        <v>#REF!</v>
      </c>
      <c r="AE1638" s="172" t="e">
        <f t="shared" si="1854"/>
        <v>#REF!</v>
      </c>
      <c r="AF1638" s="28"/>
      <c r="AG1638" s="24">
        <v>150</v>
      </c>
      <c r="AH1638" s="173">
        <f t="shared" si="1855"/>
        <v>0.3</v>
      </c>
      <c r="AI1638" s="173"/>
      <c r="AJ1638" s="173">
        <f t="shared" si="1856"/>
        <v>149.7</v>
      </c>
      <c r="AK1638" s="134">
        <f t="shared" si="1857"/>
        <v>150</v>
      </c>
      <c r="AL1638" s="174">
        <f t="shared" ref="AL1638:AU1638" si="1891">M1638</f>
        <v>0</v>
      </c>
      <c r="AM1638" s="174">
        <f t="shared" si="1891"/>
        <v>0.13</v>
      </c>
      <c r="AN1638" s="174">
        <f t="shared" si="1891"/>
        <v>0</v>
      </c>
      <c r="AO1638" s="174">
        <f t="shared" si="1891"/>
        <v>0</v>
      </c>
      <c r="AP1638" s="174">
        <f t="shared" si="1891"/>
        <v>0</v>
      </c>
      <c r="AQ1638" s="174">
        <f t="shared" si="1891"/>
        <v>0.04</v>
      </c>
      <c r="AR1638" s="174">
        <f t="shared" si="1891"/>
        <v>0.08</v>
      </c>
      <c r="AS1638" s="174">
        <f t="shared" si="1891"/>
        <v>0.05</v>
      </c>
      <c r="AT1638" s="174">
        <f t="shared" si="1891"/>
        <v>0</v>
      </c>
      <c r="AU1638" s="174">
        <f t="shared" si="1891"/>
        <v>0.7</v>
      </c>
      <c r="AV1638" s="175">
        <f t="shared" si="1859"/>
        <v>1</v>
      </c>
      <c r="AW1638" s="176" t="e">
        <f>#REF!/1000</f>
        <v>#REF!</v>
      </c>
      <c r="AX1638" s="176" t="e">
        <f>#REF!/1000</f>
        <v>#REF!</v>
      </c>
      <c r="AY1638" s="176" t="e">
        <f>#REF!/1000</f>
        <v>#REF!</v>
      </c>
      <c r="AZ1638" s="176" t="e">
        <f>#REF!/1000</f>
        <v>#REF!</v>
      </c>
      <c r="BA1638" s="176" t="e">
        <f>#REF!/1000</f>
        <v>#REF!</v>
      </c>
      <c r="BB1638" s="176" t="e">
        <f>#REF!/1000</f>
        <v>#REF!</v>
      </c>
      <c r="BC1638" s="176" t="e">
        <f>#REF!/1000</f>
        <v>#REF!</v>
      </c>
      <c r="BD1638" s="176" t="e">
        <f>#REF!/1000</f>
        <v>#REF!</v>
      </c>
      <c r="BE1638" s="177" t="e">
        <f>#REF!/1000</f>
        <v>#REF!</v>
      </c>
      <c r="BF1638" s="177" t="e">
        <f>#REF!/1000</f>
        <v>#REF!</v>
      </c>
      <c r="BG1638" s="178" t="e">
        <f t="shared" si="1860"/>
        <v>#REF!</v>
      </c>
    </row>
    <row r="1639" ht="16" customHeight="1" spans="1:59">
      <c r="A1639" s="22">
        <v>1633</v>
      </c>
      <c r="B1639" s="39" t="s">
        <v>7741</v>
      </c>
      <c r="C1639" s="68" t="s">
        <v>7742</v>
      </c>
      <c r="D1639" s="22">
        <v>138</v>
      </c>
      <c r="E1639" s="22">
        <v>4</v>
      </c>
      <c r="F1639" s="144">
        <v>85174</v>
      </c>
      <c r="G1639" s="144" t="s">
        <v>3704</v>
      </c>
      <c r="H1639" s="144" t="s">
        <v>3704</v>
      </c>
      <c r="I1639" s="144" t="s">
        <v>5317</v>
      </c>
      <c r="J1639" s="144" t="s">
        <v>5314</v>
      </c>
      <c r="K1639" s="144">
        <f t="shared" si="1850"/>
        <v>350</v>
      </c>
      <c r="L1639" s="157">
        <v>1400</v>
      </c>
      <c r="M1639" s="171"/>
      <c r="N1639" s="171">
        <v>0.2</v>
      </c>
      <c r="O1639" s="171"/>
      <c r="P1639" s="171"/>
      <c r="Q1639" s="171"/>
      <c r="R1639" s="171"/>
      <c r="S1639" s="171">
        <v>0.05</v>
      </c>
      <c r="T1639" s="171"/>
      <c r="U1639" s="171"/>
      <c r="V1639" s="171">
        <v>0.75</v>
      </c>
      <c r="W1639" s="22">
        <v>4</v>
      </c>
      <c r="X1639" s="29">
        <v>18540.17</v>
      </c>
      <c r="Y1639" s="29">
        <v>74160.68</v>
      </c>
      <c r="Z1639" s="36">
        <v>29627.88</v>
      </c>
      <c r="AA1639" s="36">
        <f t="shared" si="1851"/>
        <v>4</v>
      </c>
      <c r="AB1639" s="29"/>
      <c r="AC1639" s="29" t="e">
        <f t="shared" si="1852"/>
        <v>#REF!</v>
      </c>
      <c r="AD1639" s="29" t="e">
        <f t="shared" si="1853"/>
        <v>#REF!</v>
      </c>
      <c r="AE1639" s="172" t="e">
        <f t="shared" si="1854"/>
        <v>#REF!</v>
      </c>
      <c r="AF1639" s="28"/>
      <c r="AG1639" s="24">
        <v>1400</v>
      </c>
      <c r="AH1639" s="173">
        <f t="shared" si="1855"/>
        <v>0.25</v>
      </c>
      <c r="AI1639" s="173">
        <v>1400</v>
      </c>
      <c r="AJ1639" s="173">
        <f t="shared" si="1856"/>
        <v>1399.75</v>
      </c>
      <c r="AK1639" s="134">
        <f t="shared" si="1857"/>
        <v>350</v>
      </c>
      <c r="AL1639" s="174">
        <f t="shared" ref="AL1639:AU1639" si="1892">M1639</f>
        <v>0</v>
      </c>
      <c r="AM1639" s="174">
        <f t="shared" si="1892"/>
        <v>0.2</v>
      </c>
      <c r="AN1639" s="174">
        <f t="shared" si="1892"/>
        <v>0</v>
      </c>
      <c r="AO1639" s="174">
        <f t="shared" si="1892"/>
        <v>0</v>
      </c>
      <c r="AP1639" s="174">
        <f t="shared" si="1892"/>
        <v>0</v>
      </c>
      <c r="AQ1639" s="174">
        <f t="shared" si="1892"/>
        <v>0</v>
      </c>
      <c r="AR1639" s="174">
        <f t="shared" si="1892"/>
        <v>0.05</v>
      </c>
      <c r="AS1639" s="174">
        <f t="shared" si="1892"/>
        <v>0</v>
      </c>
      <c r="AT1639" s="174">
        <f t="shared" si="1892"/>
        <v>0</v>
      </c>
      <c r="AU1639" s="174">
        <f t="shared" si="1892"/>
        <v>0.75</v>
      </c>
      <c r="AV1639" s="175">
        <f t="shared" si="1859"/>
        <v>1</v>
      </c>
      <c r="AW1639" s="176" t="e">
        <f>#REF!/1000</f>
        <v>#REF!</v>
      </c>
      <c r="AX1639" s="176" t="e">
        <f>#REF!/1000</f>
        <v>#REF!</v>
      </c>
      <c r="AY1639" s="176" t="e">
        <f>#REF!/1000</f>
        <v>#REF!</v>
      </c>
      <c r="AZ1639" s="176" t="e">
        <f>#REF!/1000</f>
        <v>#REF!</v>
      </c>
      <c r="BA1639" s="176" t="e">
        <f>#REF!/1000</f>
        <v>#REF!</v>
      </c>
      <c r="BB1639" s="176" t="e">
        <f>#REF!/1000</f>
        <v>#REF!</v>
      </c>
      <c r="BC1639" s="176" t="e">
        <f>#REF!/1000</f>
        <v>#REF!</v>
      </c>
      <c r="BD1639" s="176" t="e">
        <f>#REF!/1000</f>
        <v>#REF!</v>
      </c>
      <c r="BE1639" s="177" t="e">
        <f>#REF!/1000</f>
        <v>#REF!</v>
      </c>
      <c r="BF1639" s="177" t="e">
        <f>#REF!/1000</f>
        <v>#REF!</v>
      </c>
      <c r="BG1639" s="178" t="e">
        <f t="shared" si="1860"/>
        <v>#REF!</v>
      </c>
    </row>
    <row r="1640" ht="16" customHeight="1" spans="1:59">
      <c r="A1640" s="22">
        <v>1634</v>
      </c>
      <c r="B1640" s="39" t="s">
        <v>7743</v>
      </c>
      <c r="C1640" s="68" t="s">
        <v>7744</v>
      </c>
      <c r="D1640" s="22">
        <v>204</v>
      </c>
      <c r="E1640" s="22">
        <v>2</v>
      </c>
      <c r="F1640" s="144">
        <v>83325</v>
      </c>
      <c r="G1640" s="144" t="s">
        <v>3704</v>
      </c>
      <c r="H1640" s="144" t="s">
        <v>3704</v>
      </c>
      <c r="I1640" s="144" t="s">
        <v>7734</v>
      </c>
      <c r="J1640" s="144" t="s">
        <v>5314</v>
      </c>
      <c r="K1640" s="144">
        <f t="shared" si="1850"/>
        <v>280</v>
      </c>
      <c r="L1640" s="157">
        <v>560</v>
      </c>
      <c r="M1640" s="171"/>
      <c r="N1640" s="171">
        <v>0.13</v>
      </c>
      <c r="O1640" s="171"/>
      <c r="P1640" s="171"/>
      <c r="Q1640" s="171"/>
      <c r="R1640" s="171">
        <v>0.04</v>
      </c>
      <c r="S1640" s="171">
        <v>0.08</v>
      </c>
      <c r="T1640" s="171">
        <v>0.05</v>
      </c>
      <c r="U1640" s="171"/>
      <c r="V1640" s="171">
        <v>0.7</v>
      </c>
      <c r="W1640" s="22">
        <v>2</v>
      </c>
      <c r="X1640" s="29">
        <v>32732.975</v>
      </c>
      <c r="Y1640" s="29">
        <v>65465.95</v>
      </c>
      <c r="Z1640" s="36">
        <v>28848.22</v>
      </c>
      <c r="AA1640" s="36">
        <f t="shared" si="1851"/>
        <v>2</v>
      </c>
      <c r="AB1640" s="29"/>
      <c r="AC1640" s="29" t="e">
        <f t="shared" si="1852"/>
        <v>#REF!</v>
      </c>
      <c r="AD1640" s="29" t="e">
        <f t="shared" si="1853"/>
        <v>#REF!</v>
      </c>
      <c r="AE1640" s="172" t="e">
        <f t="shared" si="1854"/>
        <v>#REF!</v>
      </c>
      <c r="AF1640" s="28"/>
      <c r="AG1640" s="24">
        <v>560</v>
      </c>
      <c r="AH1640" s="173">
        <f t="shared" si="1855"/>
        <v>0.3</v>
      </c>
      <c r="AI1640" s="173">
        <v>560</v>
      </c>
      <c r="AJ1640" s="173">
        <f t="shared" si="1856"/>
        <v>559.7</v>
      </c>
      <c r="AK1640" s="134">
        <f t="shared" si="1857"/>
        <v>280</v>
      </c>
      <c r="AL1640" s="174">
        <f t="shared" ref="AL1640:AU1640" si="1893">M1640</f>
        <v>0</v>
      </c>
      <c r="AM1640" s="174">
        <f t="shared" si="1893"/>
        <v>0.13</v>
      </c>
      <c r="AN1640" s="174">
        <f t="shared" si="1893"/>
        <v>0</v>
      </c>
      <c r="AO1640" s="174">
        <f t="shared" si="1893"/>
        <v>0</v>
      </c>
      <c r="AP1640" s="174">
        <f t="shared" si="1893"/>
        <v>0</v>
      </c>
      <c r="AQ1640" s="174">
        <f t="shared" si="1893"/>
        <v>0.04</v>
      </c>
      <c r="AR1640" s="174">
        <f t="shared" si="1893"/>
        <v>0.08</v>
      </c>
      <c r="AS1640" s="174">
        <f t="shared" si="1893"/>
        <v>0.05</v>
      </c>
      <c r="AT1640" s="174">
        <f t="shared" si="1893"/>
        <v>0</v>
      </c>
      <c r="AU1640" s="174">
        <f t="shared" si="1893"/>
        <v>0.7</v>
      </c>
      <c r="AV1640" s="175">
        <f t="shared" si="1859"/>
        <v>1</v>
      </c>
      <c r="AW1640" s="176" t="e">
        <f>#REF!/1000</f>
        <v>#REF!</v>
      </c>
      <c r="AX1640" s="176" t="e">
        <f>#REF!/1000</f>
        <v>#REF!</v>
      </c>
      <c r="AY1640" s="176" t="e">
        <f>#REF!/1000</f>
        <v>#REF!</v>
      </c>
      <c r="AZ1640" s="176" t="e">
        <f>#REF!/1000</f>
        <v>#REF!</v>
      </c>
      <c r="BA1640" s="176" t="e">
        <f>#REF!/1000</f>
        <v>#REF!</v>
      </c>
      <c r="BB1640" s="176" t="e">
        <f>#REF!/1000</f>
        <v>#REF!</v>
      </c>
      <c r="BC1640" s="176" t="e">
        <f>#REF!/1000</f>
        <v>#REF!</v>
      </c>
      <c r="BD1640" s="176" t="e">
        <f>#REF!/1000</f>
        <v>#REF!</v>
      </c>
      <c r="BE1640" s="177" t="e">
        <f>#REF!/1000</f>
        <v>#REF!</v>
      </c>
      <c r="BF1640" s="177" t="e">
        <f>#REF!/1000</f>
        <v>#REF!</v>
      </c>
      <c r="BG1640" s="178" t="e">
        <f t="shared" si="1860"/>
        <v>#REF!</v>
      </c>
    </row>
    <row r="1641" ht="16" customHeight="1" spans="1:59">
      <c r="A1641" s="22">
        <v>1635</v>
      </c>
      <c r="B1641" s="39" t="s">
        <v>7745</v>
      </c>
      <c r="C1641" s="68" t="s">
        <v>7746</v>
      </c>
      <c r="D1641" s="22">
        <v>181</v>
      </c>
      <c r="E1641" s="22">
        <v>3</v>
      </c>
      <c r="F1641" s="144">
        <v>2605132611</v>
      </c>
      <c r="G1641" s="144" t="s">
        <v>7747</v>
      </c>
      <c r="H1641" s="144" t="s">
        <v>3696</v>
      </c>
      <c r="I1641" s="144" t="s">
        <v>5331</v>
      </c>
      <c r="J1641" s="144" t="s">
        <v>5327</v>
      </c>
      <c r="K1641" s="144">
        <f t="shared" si="1850"/>
        <v>700</v>
      </c>
      <c r="L1641" s="157">
        <v>2100</v>
      </c>
      <c r="M1641" s="171"/>
      <c r="N1641" s="171">
        <v>0.1</v>
      </c>
      <c r="O1641" s="171"/>
      <c r="P1641" s="171"/>
      <c r="Q1641" s="171"/>
      <c r="R1641" s="171"/>
      <c r="S1641" s="171"/>
      <c r="T1641" s="171"/>
      <c r="U1641" s="171"/>
      <c r="V1641" s="171">
        <v>0.9</v>
      </c>
      <c r="W1641" s="22">
        <v>3</v>
      </c>
      <c r="X1641" s="29">
        <v>19872</v>
      </c>
      <c r="Y1641" s="29">
        <v>59616</v>
      </c>
      <c r="Z1641" s="36">
        <v>32161.86</v>
      </c>
      <c r="AA1641" s="36">
        <f t="shared" si="1851"/>
        <v>3</v>
      </c>
      <c r="AB1641" s="29"/>
      <c r="AC1641" s="29" t="e">
        <f t="shared" si="1852"/>
        <v>#REF!</v>
      </c>
      <c r="AD1641" s="29" t="e">
        <f t="shared" si="1853"/>
        <v>#REF!</v>
      </c>
      <c r="AE1641" s="172" t="e">
        <f t="shared" si="1854"/>
        <v>#REF!</v>
      </c>
      <c r="AF1641" s="28"/>
      <c r="AG1641" s="24">
        <v>400</v>
      </c>
      <c r="AH1641" s="173">
        <f t="shared" si="1855"/>
        <v>0.1</v>
      </c>
      <c r="AI1641" s="173" t="s">
        <v>7748</v>
      </c>
      <c r="AJ1641" s="173">
        <f t="shared" si="1856"/>
        <v>399.9</v>
      </c>
      <c r="AK1641" s="134">
        <f t="shared" si="1857"/>
        <v>700</v>
      </c>
      <c r="AL1641" s="174">
        <f t="shared" ref="AL1641:AU1641" si="1894">M1641</f>
        <v>0</v>
      </c>
      <c r="AM1641" s="174">
        <f t="shared" si="1894"/>
        <v>0.1</v>
      </c>
      <c r="AN1641" s="174">
        <f t="shared" si="1894"/>
        <v>0</v>
      </c>
      <c r="AO1641" s="174">
        <f t="shared" si="1894"/>
        <v>0</v>
      </c>
      <c r="AP1641" s="174">
        <f t="shared" si="1894"/>
        <v>0</v>
      </c>
      <c r="AQ1641" s="174">
        <f t="shared" si="1894"/>
        <v>0</v>
      </c>
      <c r="AR1641" s="174">
        <f t="shared" si="1894"/>
        <v>0</v>
      </c>
      <c r="AS1641" s="174">
        <f t="shared" si="1894"/>
        <v>0</v>
      </c>
      <c r="AT1641" s="174">
        <f t="shared" si="1894"/>
        <v>0</v>
      </c>
      <c r="AU1641" s="174">
        <f t="shared" si="1894"/>
        <v>0.9</v>
      </c>
      <c r="AV1641" s="175">
        <f t="shared" si="1859"/>
        <v>1</v>
      </c>
      <c r="AW1641" s="176" t="e">
        <f>#REF!/1000</f>
        <v>#REF!</v>
      </c>
      <c r="AX1641" s="176" t="e">
        <f>#REF!/1000</f>
        <v>#REF!</v>
      </c>
      <c r="AY1641" s="176" t="e">
        <f>#REF!/1000</f>
        <v>#REF!</v>
      </c>
      <c r="AZ1641" s="176" t="e">
        <f>#REF!/1000</f>
        <v>#REF!</v>
      </c>
      <c r="BA1641" s="176" t="e">
        <f>#REF!/1000</f>
        <v>#REF!</v>
      </c>
      <c r="BB1641" s="176" t="e">
        <f>#REF!/1000</f>
        <v>#REF!</v>
      </c>
      <c r="BC1641" s="176" t="e">
        <f>#REF!/1000</f>
        <v>#REF!</v>
      </c>
      <c r="BD1641" s="176" t="e">
        <f>#REF!/1000</f>
        <v>#REF!</v>
      </c>
      <c r="BE1641" s="177" t="e">
        <f>#REF!/1000</f>
        <v>#REF!</v>
      </c>
      <c r="BF1641" s="177" t="e">
        <f>#REF!/1000</f>
        <v>#REF!</v>
      </c>
      <c r="BG1641" s="178" t="e">
        <f t="shared" si="1860"/>
        <v>#REF!</v>
      </c>
    </row>
    <row r="1642" ht="16" customHeight="1" spans="1:59">
      <c r="A1642" s="22">
        <v>1636</v>
      </c>
      <c r="B1642" s="39" t="s">
        <v>7749</v>
      </c>
      <c r="C1642" s="68" t="s">
        <v>7750</v>
      </c>
      <c r="D1642" s="22">
        <v>173</v>
      </c>
      <c r="E1642" s="22">
        <v>1</v>
      </c>
      <c r="F1642" s="144">
        <v>2403313977</v>
      </c>
      <c r="G1642" s="144" t="s">
        <v>3704</v>
      </c>
      <c r="H1642" s="144" t="s">
        <v>3704</v>
      </c>
      <c r="I1642" s="144" t="s">
        <v>5352</v>
      </c>
      <c r="J1642" s="144" t="s">
        <v>5314</v>
      </c>
      <c r="K1642" s="144">
        <f t="shared" si="1850"/>
        <v>60</v>
      </c>
      <c r="L1642" s="157">
        <v>60</v>
      </c>
      <c r="M1642" s="171"/>
      <c r="N1642" s="171">
        <v>0.13</v>
      </c>
      <c r="O1642" s="171">
        <v>0.7</v>
      </c>
      <c r="P1642" s="171"/>
      <c r="Q1642" s="171"/>
      <c r="R1642" s="171">
        <v>0.04</v>
      </c>
      <c r="S1642" s="171">
        <v>0.08</v>
      </c>
      <c r="T1642" s="171">
        <v>0.05</v>
      </c>
      <c r="U1642" s="171"/>
      <c r="V1642" s="171"/>
      <c r="W1642" s="22">
        <v>1</v>
      </c>
      <c r="X1642" s="29">
        <v>29914.53</v>
      </c>
      <c r="Y1642" s="29">
        <v>29914.53</v>
      </c>
      <c r="Z1642" s="36">
        <v>13743.96</v>
      </c>
      <c r="AA1642" s="36">
        <f t="shared" si="1851"/>
        <v>1</v>
      </c>
      <c r="AB1642" s="29"/>
      <c r="AC1642" s="29" t="e">
        <f t="shared" si="1852"/>
        <v>#REF!</v>
      </c>
      <c r="AD1642" s="29" t="e">
        <f t="shared" si="1853"/>
        <v>#REF!</v>
      </c>
      <c r="AE1642" s="172" t="e">
        <f t="shared" si="1854"/>
        <v>#REF!</v>
      </c>
      <c r="AF1642" s="28"/>
      <c r="AG1642" s="24">
        <v>60</v>
      </c>
      <c r="AH1642" s="173">
        <f t="shared" si="1855"/>
        <v>1</v>
      </c>
      <c r="AI1642" s="173">
        <v>60</v>
      </c>
      <c r="AJ1642" s="173">
        <f t="shared" si="1856"/>
        <v>59</v>
      </c>
      <c r="AK1642" s="134">
        <f t="shared" si="1857"/>
        <v>60</v>
      </c>
      <c r="AL1642" s="174">
        <f t="shared" ref="AL1642:AU1642" si="1895">M1642</f>
        <v>0</v>
      </c>
      <c r="AM1642" s="174">
        <f t="shared" si="1895"/>
        <v>0.13</v>
      </c>
      <c r="AN1642" s="174">
        <f t="shared" si="1895"/>
        <v>0.7</v>
      </c>
      <c r="AO1642" s="174">
        <f t="shared" si="1895"/>
        <v>0</v>
      </c>
      <c r="AP1642" s="174">
        <f t="shared" si="1895"/>
        <v>0</v>
      </c>
      <c r="AQ1642" s="174">
        <f t="shared" si="1895"/>
        <v>0.04</v>
      </c>
      <c r="AR1642" s="174">
        <f t="shared" si="1895"/>
        <v>0.08</v>
      </c>
      <c r="AS1642" s="174">
        <f t="shared" si="1895"/>
        <v>0.05</v>
      </c>
      <c r="AT1642" s="174">
        <f t="shared" si="1895"/>
        <v>0</v>
      </c>
      <c r="AU1642" s="174">
        <f t="shared" si="1895"/>
        <v>0</v>
      </c>
      <c r="AV1642" s="175">
        <f t="shared" si="1859"/>
        <v>1</v>
      </c>
      <c r="AW1642" s="176" t="e">
        <f>#REF!/1000</f>
        <v>#REF!</v>
      </c>
      <c r="AX1642" s="176" t="e">
        <f>#REF!/1000</f>
        <v>#REF!</v>
      </c>
      <c r="AY1642" s="176" t="e">
        <f>#REF!/1000</f>
        <v>#REF!</v>
      </c>
      <c r="AZ1642" s="176" t="e">
        <f>#REF!/1000</f>
        <v>#REF!</v>
      </c>
      <c r="BA1642" s="176" t="e">
        <f>#REF!/1000</f>
        <v>#REF!</v>
      </c>
      <c r="BB1642" s="176" t="e">
        <f>#REF!/1000</f>
        <v>#REF!</v>
      </c>
      <c r="BC1642" s="176" t="e">
        <f>#REF!/1000</f>
        <v>#REF!</v>
      </c>
      <c r="BD1642" s="176" t="e">
        <f>#REF!/1000</f>
        <v>#REF!</v>
      </c>
      <c r="BE1642" s="177" t="e">
        <f>#REF!/1000</f>
        <v>#REF!</v>
      </c>
      <c r="BF1642" s="177" t="e">
        <f>#REF!/1000</f>
        <v>#REF!</v>
      </c>
      <c r="BG1642" s="178" t="e">
        <f t="shared" si="1860"/>
        <v>#REF!</v>
      </c>
    </row>
    <row r="1643" ht="16" customHeight="1" spans="1:59">
      <c r="A1643" s="22">
        <v>1637</v>
      </c>
      <c r="B1643" s="39" t="s">
        <v>7751</v>
      </c>
      <c r="C1643" s="68" t="s">
        <v>7752</v>
      </c>
      <c r="D1643" s="22">
        <v>217</v>
      </c>
      <c r="E1643" s="22">
        <v>3</v>
      </c>
      <c r="F1643" s="144">
        <v>2605131096</v>
      </c>
      <c r="G1643" s="144" t="s">
        <v>7747</v>
      </c>
      <c r="H1643" s="144" t="s">
        <v>3696</v>
      </c>
      <c r="I1643" s="144" t="s">
        <v>5331</v>
      </c>
      <c r="J1643" s="144" t="s">
        <v>5327</v>
      </c>
      <c r="K1643" s="144">
        <f t="shared" si="1850"/>
        <v>345</v>
      </c>
      <c r="L1643" s="157">
        <v>1035</v>
      </c>
      <c r="M1643" s="171"/>
      <c r="N1643" s="171">
        <v>0.1</v>
      </c>
      <c r="O1643" s="171"/>
      <c r="P1643" s="171"/>
      <c r="Q1643" s="171"/>
      <c r="R1643" s="171"/>
      <c r="S1643" s="171"/>
      <c r="T1643" s="171"/>
      <c r="U1643" s="171"/>
      <c r="V1643" s="171">
        <v>0.9</v>
      </c>
      <c r="W1643" s="22">
        <v>3</v>
      </c>
      <c r="X1643" s="29">
        <v>9632</v>
      </c>
      <c r="Y1643" s="29">
        <v>28896</v>
      </c>
      <c r="Z1643" s="36">
        <v>14326.65</v>
      </c>
      <c r="AA1643" s="36">
        <f t="shared" si="1851"/>
        <v>3</v>
      </c>
      <c r="AB1643" s="29"/>
      <c r="AC1643" s="29" t="e">
        <f t="shared" si="1852"/>
        <v>#REF!</v>
      </c>
      <c r="AD1643" s="29" t="e">
        <f t="shared" si="1853"/>
        <v>#REF!</v>
      </c>
      <c r="AE1643" s="172" t="e">
        <f t="shared" si="1854"/>
        <v>#REF!</v>
      </c>
      <c r="AF1643" s="28"/>
      <c r="AG1643" s="24">
        <v>280</v>
      </c>
      <c r="AH1643" s="173">
        <f t="shared" si="1855"/>
        <v>0.1</v>
      </c>
      <c r="AI1643" s="173" t="s">
        <v>7753</v>
      </c>
      <c r="AJ1643" s="173">
        <f t="shared" si="1856"/>
        <v>279.9</v>
      </c>
      <c r="AK1643" s="134">
        <f t="shared" si="1857"/>
        <v>345</v>
      </c>
      <c r="AL1643" s="174">
        <f t="shared" ref="AL1643:AU1643" si="1896">M1643</f>
        <v>0</v>
      </c>
      <c r="AM1643" s="174">
        <f t="shared" si="1896"/>
        <v>0.1</v>
      </c>
      <c r="AN1643" s="174">
        <f t="shared" si="1896"/>
        <v>0</v>
      </c>
      <c r="AO1643" s="174">
        <f t="shared" si="1896"/>
        <v>0</v>
      </c>
      <c r="AP1643" s="174">
        <f t="shared" si="1896"/>
        <v>0</v>
      </c>
      <c r="AQ1643" s="174">
        <f t="shared" si="1896"/>
        <v>0</v>
      </c>
      <c r="AR1643" s="174">
        <f t="shared" si="1896"/>
        <v>0</v>
      </c>
      <c r="AS1643" s="174">
        <f t="shared" si="1896"/>
        <v>0</v>
      </c>
      <c r="AT1643" s="174">
        <f t="shared" si="1896"/>
        <v>0</v>
      </c>
      <c r="AU1643" s="174">
        <f t="shared" si="1896"/>
        <v>0.9</v>
      </c>
      <c r="AV1643" s="175">
        <f t="shared" si="1859"/>
        <v>1</v>
      </c>
      <c r="AW1643" s="176" t="e">
        <f>#REF!/1000</f>
        <v>#REF!</v>
      </c>
      <c r="AX1643" s="176" t="e">
        <f>#REF!/1000</f>
        <v>#REF!</v>
      </c>
      <c r="AY1643" s="176" t="e">
        <f>#REF!/1000</f>
        <v>#REF!</v>
      </c>
      <c r="AZ1643" s="176" t="e">
        <f>#REF!/1000</f>
        <v>#REF!</v>
      </c>
      <c r="BA1643" s="176" t="e">
        <f>#REF!/1000</f>
        <v>#REF!</v>
      </c>
      <c r="BB1643" s="176" t="e">
        <f>#REF!/1000</f>
        <v>#REF!</v>
      </c>
      <c r="BC1643" s="176" t="e">
        <f>#REF!/1000</f>
        <v>#REF!</v>
      </c>
      <c r="BD1643" s="176" t="e">
        <f>#REF!/1000</f>
        <v>#REF!</v>
      </c>
      <c r="BE1643" s="177" t="e">
        <f>#REF!/1000</f>
        <v>#REF!</v>
      </c>
      <c r="BF1643" s="177" t="e">
        <f>#REF!/1000</f>
        <v>#REF!</v>
      </c>
      <c r="BG1643" s="178" t="e">
        <f t="shared" si="1860"/>
        <v>#REF!</v>
      </c>
    </row>
    <row r="1644" ht="16" customHeight="1" spans="1:59">
      <c r="A1644" s="22">
        <v>1638</v>
      </c>
      <c r="B1644" s="39" t="s">
        <v>7754</v>
      </c>
      <c r="C1644" s="68" t="s">
        <v>7755</v>
      </c>
      <c r="D1644" s="22">
        <v>154</v>
      </c>
      <c r="E1644" s="22">
        <v>80</v>
      </c>
      <c r="F1644" s="144">
        <v>2605130379</v>
      </c>
      <c r="G1644" s="144" t="s">
        <v>7747</v>
      </c>
      <c r="H1644" s="144" t="s">
        <v>3696</v>
      </c>
      <c r="I1644" s="144" t="s">
        <v>5331</v>
      </c>
      <c r="J1644" s="144" t="s">
        <v>5327</v>
      </c>
      <c r="K1644" s="144">
        <f t="shared" si="1850"/>
        <v>0.05</v>
      </c>
      <c r="L1644" s="157">
        <v>4</v>
      </c>
      <c r="M1644" s="171"/>
      <c r="N1644" s="171"/>
      <c r="O1644" s="171"/>
      <c r="P1644" s="171"/>
      <c r="Q1644" s="171"/>
      <c r="R1644" s="171">
        <v>1</v>
      </c>
      <c r="S1644" s="171"/>
      <c r="T1644" s="171"/>
      <c r="U1644" s="171"/>
      <c r="V1644" s="171"/>
      <c r="W1644" s="22" t="s">
        <v>7756</v>
      </c>
      <c r="X1644" s="29">
        <v>350.4</v>
      </c>
      <c r="Y1644" s="29">
        <v>28032</v>
      </c>
      <c r="Z1644" s="36">
        <v>19040</v>
      </c>
      <c r="AA1644" s="36" t="str">
        <f t="shared" si="1851"/>
        <v>80个</v>
      </c>
      <c r="AB1644" s="29"/>
      <c r="AC1644" s="29" t="e">
        <f t="shared" si="1852"/>
        <v>#REF!</v>
      </c>
      <c r="AD1644" s="29" t="e">
        <f t="shared" si="1853"/>
        <v>#REF!</v>
      </c>
      <c r="AE1644" s="172" t="e">
        <f t="shared" si="1854"/>
        <v>#REF!</v>
      </c>
      <c r="AF1644" s="28"/>
      <c r="AG1644" s="24">
        <v>2</v>
      </c>
      <c r="AH1644" s="173">
        <f t="shared" si="1855"/>
        <v>1</v>
      </c>
      <c r="AI1644" s="173"/>
      <c r="AJ1644" s="173">
        <f t="shared" si="1856"/>
        <v>1</v>
      </c>
      <c r="AK1644" s="134">
        <f t="shared" si="1857"/>
        <v>0.05</v>
      </c>
      <c r="AL1644" s="174">
        <f t="shared" ref="AL1644:AU1644" si="1897">M1644</f>
        <v>0</v>
      </c>
      <c r="AM1644" s="174">
        <f t="shared" si="1897"/>
        <v>0</v>
      </c>
      <c r="AN1644" s="174">
        <f t="shared" si="1897"/>
        <v>0</v>
      </c>
      <c r="AO1644" s="174">
        <f t="shared" si="1897"/>
        <v>0</v>
      </c>
      <c r="AP1644" s="174">
        <f t="shared" si="1897"/>
        <v>0</v>
      </c>
      <c r="AQ1644" s="174">
        <f t="shared" si="1897"/>
        <v>1</v>
      </c>
      <c r="AR1644" s="174">
        <f t="shared" si="1897"/>
        <v>0</v>
      </c>
      <c r="AS1644" s="174">
        <f t="shared" si="1897"/>
        <v>0</v>
      </c>
      <c r="AT1644" s="174">
        <f t="shared" si="1897"/>
        <v>0</v>
      </c>
      <c r="AU1644" s="174">
        <f t="shared" si="1897"/>
        <v>0</v>
      </c>
      <c r="AV1644" s="175">
        <f t="shared" si="1859"/>
        <v>1</v>
      </c>
      <c r="AW1644" s="176" t="e">
        <f>#REF!/1000</f>
        <v>#REF!</v>
      </c>
      <c r="AX1644" s="176" t="e">
        <f>#REF!/1000</f>
        <v>#REF!</v>
      </c>
      <c r="AY1644" s="176" t="e">
        <f>#REF!/1000</f>
        <v>#REF!</v>
      </c>
      <c r="AZ1644" s="176" t="e">
        <f>#REF!/1000</f>
        <v>#REF!</v>
      </c>
      <c r="BA1644" s="176" t="e">
        <f>#REF!/1000</f>
        <v>#REF!</v>
      </c>
      <c r="BB1644" s="176" t="e">
        <f>#REF!/1000</f>
        <v>#REF!</v>
      </c>
      <c r="BC1644" s="176" t="e">
        <f>#REF!/1000</f>
        <v>#REF!</v>
      </c>
      <c r="BD1644" s="176" t="e">
        <f>#REF!/1000</f>
        <v>#REF!</v>
      </c>
      <c r="BE1644" s="177" t="e">
        <f>#REF!/1000</f>
        <v>#REF!</v>
      </c>
      <c r="BF1644" s="177" t="e">
        <f>#REF!/1000</f>
        <v>#REF!</v>
      </c>
      <c r="BG1644" s="178" t="e">
        <f t="shared" si="1860"/>
        <v>#REF!</v>
      </c>
    </row>
    <row r="1645" ht="16" customHeight="1" spans="1:59">
      <c r="A1645" s="22">
        <v>1639</v>
      </c>
      <c r="B1645" s="39" t="s">
        <v>7757</v>
      </c>
      <c r="C1645" s="68" t="s">
        <v>7758</v>
      </c>
      <c r="D1645" s="22">
        <v>121</v>
      </c>
      <c r="E1645" s="22">
        <v>2.4</v>
      </c>
      <c r="F1645" s="144">
        <v>146316</v>
      </c>
      <c r="G1645" s="144" t="s">
        <v>3704</v>
      </c>
      <c r="H1645" s="144" t="s">
        <v>3704</v>
      </c>
      <c r="I1645" s="144" t="s">
        <v>5321</v>
      </c>
      <c r="J1645" s="144" t="s">
        <v>5314</v>
      </c>
      <c r="K1645" s="144">
        <f t="shared" si="1850"/>
        <v>1</v>
      </c>
      <c r="L1645" s="157">
        <v>2.4</v>
      </c>
      <c r="M1645" s="171"/>
      <c r="N1645" s="171">
        <v>0.15</v>
      </c>
      <c r="O1645" s="171">
        <v>0.5</v>
      </c>
      <c r="P1645" s="171">
        <v>0.02</v>
      </c>
      <c r="Q1645" s="171"/>
      <c r="R1645" s="171">
        <v>0.01</v>
      </c>
      <c r="S1645" s="171">
        <v>0.25</v>
      </c>
      <c r="T1645" s="171">
        <v>0.07</v>
      </c>
      <c r="U1645" s="171"/>
      <c r="V1645" s="171"/>
      <c r="W1645" s="22">
        <v>2.4</v>
      </c>
      <c r="X1645" s="29">
        <v>9435.41666666667</v>
      </c>
      <c r="Y1645" s="29">
        <v>22645</v>
      </c>
      <c r="Z1645" s="36">
        <v>8888.38</v>
      </c>
      <c r="AA1645" s="36">
        <f t="shared" si="1851"/>
        <v>2.4</v>
      </c>
      <c r="AB1645" s="29"/>
      <c r="AC1645" s="29" t="e">
        <f t="shared" si="1852"/>
        <v>#REF!</v>
      </c>
      <c r="AD1645" s="29" t="e">
        <f t="shared" si="1853"/>
        <v>#REF!</v>
      </c>
      <c r="AE1645" s="172" t="e">
        <f t="shared" si="1854"/>
        <v>#REF!</v>
      </c>
      <c r="AF1645" s="28"/>
      <c r="AG1645" s="24">
        <v>2</v>
      </c>
      <c r="AH1645" s="173">
        <f t="shared" si="1855"/>
        <v>1</v>
      </c>
      <c r="AI1645" s="173"/>
      <c r="AJ1645" s="173">
        <f t="shared" si="1856"/>
        <v>1</v>
      </c>
      <c r="AK1645" s="134">
        <f t="shared" si="1857"/>
        <v>1</v>
      </c>
      <c r="AL1645" s="174">
        <f t="shared" ref="AL1645:AU1645" si="1898">M1645</f>
        <v>0</v>
      </c>
      <c r="AM1645" s="174">
        <f t="shared" si="1898"/>
        <v>0.15</v>
      </c>
      <c r="AN1645" s="174">
        <f t="shared" si="1898"/>
        <v>0.5</v>
      </c>
      <c r="AO1645" s="174">
        <f t="shared" si="1898"/>
        <v>0.02</v>
      </c>
      <c r="AP1645" s="174">
        <f t="shared" si="1898"/>
        <v>0</v>
      </c>
      <c r="AQ1645" s="174">
        <f t="shared" si="1898"/>
        <v>0.01</v>
      </c>
      <c r="AR1645" s="174">
        <f t="shared" si="1898"/>
        <v>0.25</v>
      </c>
      <c r="AS1645" s="174">
        <f t="shared" si="1898"/>
        <v>0.07</v>
      </c>
      <c r="AT1645" s="174">
        <f t="shared" si="1898"/>
        <v>0</v>
      </c>
      <c r="AU1645" s="174">
        <f t="shared" si="1898"/>
        <v>0</v>
      </c>
      <c r="AV1645" s="175">
        <f t="shared" si="1859"/>
        <v>1</v>
      </c>
      <c r="AW1645" s="176" t="e">
        <f>#REF!/1000</f>
        <v>#REF!</v>
      </c>
      <c r="AX1645" s="176" t="e">
        <f>#REF!/1000</f>
        <v>#REF!</v>
      </c>
      <c r="AY1645" s="176" t="e">
        <f>#REF!/1000</f>
        <v>#REF!</v>
      </c>
      <c r="AZ1645" s="176" t="e">
        <f>#REF!/1000</f>
        <v>#REF!</v>
      </c>
      <c r="BA1645" s="176" t="e">
        <f>#REF!/1000</f>
        <v>#REF!</v>
      </c>
      <c r="BB1645" s="176" t="e">
        <f>#REF!/1000</f>
        <v>#REF!</v>
      </c>
      <c r="BC1645" s="176" t="e">
        <f>#REF!/1000</f>
        <v>#REF!</v>
      </c>
      <c r="BD1645" s="176" t="e">
        <f>#REF!/1000</f>
        <v>#REF!</v>
      </c>
      <c r="BE1645" s="177" t="e">
        <f>#REF!/1000</f>
        <v>#REF!</v>
      </c>
      <c r="BF1645" s="177" t="e">
        <f>#REF!/1000</f>
        <v>#REF!</v>
      </c>
      <c r="BG1645" s="178" t="e">
        <f t="shared" si="1860"/>
        <v>#REF!</v>
      </c>
    </row>
    <row r="1646" ht="16" customHeight="1" spans="1:59">
      <c r="A1646" s="22">
        <v>1640</v>
      </c>
      <c r="B1646" s="39" t="s">
        <v>7759</v>
      </c>
      <c r="C1646" s="68" t="s">
        <v>7760</v>
      </c>
      <c r="D1646" s="22">
        <v>154</v>
      </c>
      <c r="E1646" s="22">
        <v>400</v>
      </c>
      <c r="F1646" s="144">
        <v>2605132631</v>
      </c>
      <c r="G1646" s="144" t="s">
        <v>5246</v>
      </c>
      <c r="H1646" s="144" t="s">
        <v>5246</v>
      </c>
      <c r="I1646" s="144" t="s">
        <v>7761</v>
      </c>
      <c r="J1646" s="144" t="s">
        <v>5327</v>
      </c>
      <c r="K1646" s="144">
        <f t="shared" si="1850"/>
        <v>0.05</v>
      </c>
      <c r="L1646" s="157">
        <v>20</v>
      </c>
      <c r="M1646" s="171"/>
      <c r="N1646" s="171">
        <v>0.15</v>
      </c>
      <c r="O1646" s="171">
        <v>0.5</v>
      </c>
      <c r="P1646" s="171">
        <v>0.02</v>
      </c>
      <c r="Q1646" s="171"/>
      <c r="R1646" s="171">
        <v>0.01</v>
      </c>
      <c r="S1646" s="171">
        <v>0.25</v>
      </c>
      <c r="T1646" s="171">
        <v>0.07</v>
      </c>
      <c r="U1646" s="171"/>
      <c r="V1646" s="171"/>
      <c r="W1646" s="22">
        <v>400</v>
      </c>
      <c r="X1646" s="29">
        <v>53.9</v>
      </c>
      <c r="Y1646" s="29">
        <v>21560</v>
      </c>
      <c r="Z1646" s="36">
        <v>18480</v>
      </c>
      <c r="AA1646" s="36">
        <f t="shared" si="1851"/>
        <v>400</v>
      </c>
      <c r="AB1646" s="29"/>
      <c r="AC1646" s="29" t="e">
        <f t="shared" si="1852"/>
        <v>#REF!</v>
      </c>
      <c r="AD1646" s="29" t="e">
        <f t="shared" si="1853"/>
        <v>#REF!</v>
      </c>
      <c r="AE1646" s="172" t="e">
        <f t="shared" si="1854"/>
        <v>#REF!</v>
      </c>
      <c r="AF1646" s="28"/>
      <c r="AG1646" s="24">
        <v>2</v>
      </c>
      <c r="AH1646" s="173">
        <f t="shared" si="1855"/>
        <v>1</v>
      </c>
      <c r="AI1646" s="173"/>
      <c r="AJ1646" s="173">
        <f t="shared" si="1856"/>
        <v>1</v>
      </c>
      <c r="AK1646" s="134">
        <f t="shared" si="1857"/>
        <v>0.05</v>
      </c>
      <c r="AL1646" s="174">
        <f t="shared" ref="AL1646:AU1646" si="1899">M1646</f>
        <v>0</v>
      </c>
      <c r="AM1646" s="174">
        <f t="shared" si="1899"/>
        <v>0.15</v>
      </c>
      <c r="AN1646" s="174">
        <f t="shared" si="1899"/>
        <v>0.5</v>
      </c>
      <c r="AO1646" s="174">
        <f t="shared" si="1899"/>
        <v>0.02</v>
      </c>
      <c r="AP1646" s="174">
        <f t="shared" si="1899"/>
        <v>0</v>
      </c>
      <c r="AQ1646" s="174">
        <f t="shared" si="1899"/>
        <v>0.01</v>
      </c>
      <c r="AR1646" s="174">
        <f t="shared" si="1899"/>
        <v>0.25</v>
      </c>
      <c r="AS1646" s="174">
        <f t="shared" si="1899"/>
        <v>0.07</v>
      </c>
      <c r="AT1646" s="174">
        <f t="shared" si="1899"/>
        <v>0</v>
      </c>
      <c r="AU1646" s="174">
        <f t="shared" si="1899"/>
        <v>0</v>
      </c>
      <c r="AV1646" s="175">
        <f t="shared" si="1859"/>
        <v>1</v>
      </c>
      <c r="AW1646" s="176" t="e">
        <f>#REF!/1000</f>
        <v>#REF!</v>
      </c>
      <c r="AX1646" s="176" t="e">
        <f>#REF!/1000</f>
        <v>#REF!</v>
      </c>
      <c r="AY1646" s="176" t="e">
        <f>#REF!/1000</f>
        <v>#REF!</v>
      </c>
      <c r="AZ1646" s="176" t="e">
        <f>#REF!/1000</f>
        <v>#REF!</v>
      </c>
      <c r="BA1646" s="176" t="e">
        <f>#REF!/1000</f>
        <v>#REF!</v>
      </c>
      <c r="BB1646" s="176" t="e">
        <f>#REF!/1000</f>
        <v>#REF!</v>
      </c>
      <c r="BC1646" s="176" t="e">
        <f>#REF!/1000</f>
        <v>#REF!</v>
      </c>
      <c r="BD1646" s="176" t="e">
        <f>#REF!/1000</f>
        <v>#REF!</v>
      </c>
      <c r="BE1646" s="177" t="e">
        <f>#REF!/1000</f>
        <v>#REF!</v>
      </c>
      <c r="BF1646" s="177" t="e">
        <f>#REF!/1000</f>
        <v>#REF!</v>
      </c>
      <c r="BG1646" s="178" t="e">
        <f t="shared" si="1860"/>
        <v>#REF!</v>
      </c>
    </row>
    <row r="1647" ht="16" customHeight="1" spans="1:59">
      <c r="A1647" s="22">
        <v>1641</v>
      </c>
      <c r="B1647" s="39" t="s">
        <v>7762</v>
      </c>
      <c r="C1647" s="68" t="s">
        <v>7763</v>
      </c>
      <c r="D1647" s="22">
        <v>204</v>
      </c>
      <c r="E1647" s="22">
        <v>1</v>
      </c>
      <c r="F1647" s="144">
        <v>83314</v>
      </c>
      <c r="G1647" s="144" t="s">
        <v>3704</v>
      </c>
      <c r="H1647" s="144" t="s">
        <v>3704</v>
      </c>
      <c r="I1647" s="144" t="s">
        <v>7734</v>
      </c>
      <c r="J1647" s="144" t="s">
        <v>5314</v>
      </c>
      <c r="K1647" s="144">
        <f t="shared" si="1850"/>
        <v>38</v>
      </c>
      <c r="L1647" s="157">
        <v>38</v>
      </c>
      <c r="M1647" s="171"/>
      <c r="N1647" s="171">
        <v>0.14</v>
      </c>
      <c r="O1647" s="171">
        <v>0.68</v>
      </c>
      <c r="P1647" s="171"/>
      <c r="Q1647" s="171"/>
      <c r="R1647" s="171">
        <v>0.04</v>
      </c>
      <c r="S1647" s="171">
        <v>0.08</v>
      </c>
      <c r="T1647" s="171">
        <v>0.06</v>
      </c>
      <c r="U1647" s="171"/>
      <c r="V1647" s="171"/>
      <c r="W1647" s="22">
        <v>1</v>
      </c>
      <c r="X1647" s="29">
        <v>17955.74</v>
      </c>
      <c r="Y1647" s="29">
        <v>17955.74</v>
      </c>
      <c r="Z1647" s="36">
        <v>7212.05</v>
      </c>
      <c r="AA1647" s="36">
        <f t="shared" si="1851"/>
        <v>1</v>
      </c>
      <c r="AB1647" s="29"/>
      <c r="AC1647" s="29" t="e">
        <f t="shared" si="1852"/>
        <v>#REF!</v>
      </c>
      <c r="AD1647" s="29" t="e">
        <f t="shared" si="1853"/>
        <v>#REF!</v>
      </c>
      <c r="AE1647" s="172" t="e">
        <f t="shared" si="1854"/>
        <v>#REF!</v>
      </c>
      <c r="AF1647" s="28"/>
      <c r="AG1647" s="24">
        <v>38</v>
      </c>
      <c r="AH1647" s="173">
        <f t="shared" si="1855"/>
        <v>1</v>
      </c>
      <c r="AI1647" s="173">
        <v>38</v>
      </c>
      <c r="AJ1647" s="173">
        <f t="shared" si="1856"/>
        <v>37</v>
      </c>
      <c r="AK1647" s="134">
        <f t="shared" si="1857"/>
        <v>38</v>
      </c>
      <c r="AL1647" s="174">
        <f t="shared" ref="AL1647:AU1647" si="1900">M1647</f>
        <v>0</v>
      </c>
      <c r="AM1647" s="174">
        <f t="shared" si="1900"/>
        <v>0.14</v>
      </c>
      <c r="AN1647" s="174">
        <f t="shared" si="1900"/>
        <v>0.68</v>
      </c>
      <c r="AO1647" s="174">
        <f t="shared" si="1900"/>
        <v>0</v>
      </c>
      <c r="AP1647" s="174">
        <f t="shared" si="1900"/>
        <v>0</v>
      </c>
      <c r="AQ1647" s="174">
        <f t="shared" si="1900"/>
        <v>0.04</v>
      </c>
      <c r="AR1647" s="174">
        <f t="shared" si="1900"/>
        <v>0.08</v>
      </c>
      <c r="AS1647" s="174">
        <f t="shared" si="1900"/>
        <v>0.06</v>
      </c>
      <c r="AT1647" s="174">
        <f t="shared" si="1900"/>
        <v>0</v>
      </c>
      <c r="AU1647" s="174">
        <f t="shared" si="1900"/>
        <v>0</v>
      </c>
      <c r="AV1647" s="175">
        <f t="shared" si="1859"/>
        <v>1</v>
      </c>
      <c r="AW1647" s="176" t="e">
        <f>#REF!/1000</f>
        <v>#REF!</v>
      </c>
      <c r="AX1647" s="176" t="e">
        <f>#REF!/1000</f>
        <v>#REF!</v>
      </c>
      <c r="AY1647" s="176" t="e">
        <f>#REF!/1000</f>
        <v>#REF!</v>
      </c>
      <c r="AZ1647" s="176" t="e">
        <f>#REF!/1000</f>
        <v>#REF!</v>
      </c>
      <c r="BA1647" s="176" t="e">
        <f>#REF!/1000</f>
        <v>#REF!</v>
      </c>
      <c r="BB1647" s="176" t="e">
        <f>#REF!/1000</f>
        <v>#REF!</v>
      </c>
      <c r="BC1647" s="176" t="e">
        <f>#REF!/1000</f>
        <v>#REF!</v>
      </c>
      <c r="BD1647" s="176" t="e">
        <f>#REF!/1000</f>
        <v>#REF!</v>
      </c>
      <c r="BE1647" s="177" t="e">
        <f>#REF!/1000</f>
        <v>#REF!</v>
      </c>
      <c r="BF1647" s="177" t="e">
        <f>#REF!/1000</f>
        <v>#REF!</v>
      </c>
      <c r="BG1647" s="178" t="e">
        <f t="shared" si="1860"/>
        <v>#REF!</v>
      </c>
    </row>
    <row r="1648" ht="16" customHeight="1" spans="1:59">
      <c r="A1648" s="22">
        <v>1642</v>
      </c>
      <c r="B1648" s="39" t="s">
        <v>7764</v>
      </c>
      <c r="C1648" s="68" t="s">
        <v>7765</v>
      </c>
      <c r="D1648" s="22">
        <v>181</v>
      </c>
      <c r="E1648" s="22">
        <v>500</v>
      </c>
      <c r="F1648" s="144">
        <v>2605133986</v>
      </c>
      <c r="G1648" s="144" t="s">
        <v>7747</v>
      </c>
      <c r="H1648" s="144" t="s">
        <v>3696</v>
      </c>
      <c r="I1648" s="144" t="s">
        <v>5331</v>
      </c>
      <c r="J1648" s="144" t="s">
        <v>5327</v>
      </c>
      <c r="K1648" s="144">
        <f t="shared" si="1850"/>
        <v>1.1</v>
      </c>
      <c r="L1648" s="157">
        <v>550</v>
      </c>
      <c r="M1648" s="171"/>
      <c r="N1648" s="171"/>
      <c r="O1648" s="171"/>
      <c r="P1648" s="171">
        <v>1</v>
      </c>
      <c r="Q1648" s="171"/>
      <c r="R1648" s="171"/>
      <c r="S1648" s="171"/>
      <c r="T1648" s="171"/>
      <c r="U1648" s="171"/>
      <c r="V1648" s="171"/>
      <c r="W1648" s="22" t="s">
        <v>7766</v>
      </c>
      <c r="X1648" s="29">
        <v>26.88</v>
      </c>
      <c r="Y1648" s="29">
        <v>13440</v>
      </c>
      <c r="Z1648" s="36">
        <v>118170</v>
      </c>
      <c r="AA1648" s="36" t="str">
        <f t="shared" si="1851"/>
        <v>500平米</v>
      </c>
      <c r="AB1648" s="29"/>
      <c r="AC1648" s="29" t="e">
        <f t="shared" si="1852"/>
        <v>#REF!</v>
      </c>
      <c r="AD1648" s="29" t="e">
        <f t="shared" si="1853"/>
        <v>#REF!</v>
      </c>
      <c r="AE1648" s="172" t="e">
        <f t="shared" si="1854"/>
        <v>#REF!</v>
      </c>
      <c r="AF1648" s="28"/>
      <c r="AG1648" s="24">
        <v>2</v>
      </c>
      <c r="AH1648" s="173">
        <f t="shared" si="1855"/>
        <v>1</v>
      </c>
      <c r="AI1648" s="173"/>
      <c r="AJ1648" s="173">
        <f t="shared" si="1856"/>
        <v>1</v>
      </c>
      <c r="AK1648" s="134">
        <f t="shared" si="1857"/>
        <v>1.1</v>
      </c>
      <c r="AL1648" s="174">
        <f t="shared" ref="AL1648:AU1648" si="1901">M1648</f>
        <v>0</v>
      </c>
      <c r="AM1648" s="174">
        <f t="shared" si="1901"/>
        <v>0</v>
      </c>
      <c r="AN1648" s="174">
        <f t="shared" si="1901"/>
        <v>0</v>
      </c>
      <c r="AO1648" s="174">
        <f t="shared" si="1901"/>
        <v>1</v>
      </c>
      <c r="AP1648" s="174">
        <f t="shared" si="1901"/>
        <v>0</v>
      </c>
      <c r="AQ1648" s="174">
        <f t="shared" si="1901"/>
        <v>0</v>
      </c>
      <c r="AR1648" s="174">
        <f t="shared" si="1901"/>
        <v>0</v>
      </c>
      <c r="AS1648" s="174">
        <f t="shared" si="1901"/>
        <v>0</v>
      </c>
      <c r="AT1648" s="174">
        <f t="shared" si="1901"/>
        <v>0</v>
      </c>
      <c r="AU1648" s="174">
        <f t="shared" si="1901"/>
        <v>0</v>
      </c>
      <c r="AV1648" s="175">
        <f t="shared" si="1859"/>
        <v>1</v>
      </c>
      <c r="AW1648" s="176" t="e">
        <f>#REF!/1000</f>
        <v>#REF!</v>
      </c>
      <c r="AX1648" s="176" t="e">
        <f>#REF!/1000</f>
        <v>#REF!</v>
      </c>
      <c r="AY1648" s="176" t="e">
        <f>#REF!/1000</f>
        <v>#REF!</v>
      </c>
      <c r="AZ1648" s="176" t="e">
        <f>#REF!/1000</f>
        <v>#REF!</v>
      </c>
      <c r="BA1648" s="176" t="e">
        <f>#REF!/1000</f>
        <v>#REF!</v>
      </c>
      <c r="BB1648" s="176" t="e">
        <f>#REF!/1000</f>
        <v>#REF!</v>
      </c>
      <c r="BC1648" s="176" t="e">
        <f>#REF!/1000</f>
        <v>#REF!</v>
      </c>
      <c r="BD1648" s="176" t="e">
        <f>#REF!/1000</f>
        <v>#REF!</v>
      </c>
      <c r="BE1648" s="177" t="e">
        <f>#REF!/1000</f>
        <v>#REF!</v>
      </c>
      <c r="BF1648" s="177" t="e">
        <f>#REF!/1000</f>
        <v>#REF!</v>
      </c>
      <c r="BG1648" s="178" t="e">
        <f t="shared" si="1860"/>
        <v>#REF!</v>
      </c>
    </row>
    <row r="1649" ht="16" customHeight="1" spans="1:59">
      <c r="A1649" s="22">
        <v>1643</v>
      </c>
      <c r="B1649" s="39" t="s">
        <v>7767</v>
      </c>
      <c r="C1649" s="68" t="s">
        <v>7768</v>
      </c>
      <c r="D1649" s="22">
        <v>217</v>
      </c>
      <c r="E1649" s="22">
        <v>5</v>
      </c>
      <c r="F1649" s="144">
        <v>2605132556</v>
      </c>
      <c r="G1649" s="144" t="s">
        <v>7747</v>
      </c>
      <c r="H1649" s="144" t="s">
        <v>3696</v>
      </c>
      <c r="I1649" s="144" t="s">
        <v>5331</v>
      </c>
      <c r="J1649" s="144" t="s">
        <v>5327</v>
      </c>
      <c r="K1649" s="144">
        <f t="shared" si="1850"/>
        <v>120</v>
      </c>
      <c r="L1649" s="157">
        <v>600</v>
      </c>
      <c r="M1649" s="171"/>
      <c r="N1649" s="171">
        <v>0.1</v>
      </c>
      <c r="O1649" s="171"/>
      <c r="P1649" s="171"/>
      <c r="Q1649" s="171"/>
      <c r="R1649" s="171"/>
      <c r="S1649" s="171"/>
      <c r="T1649" s="171"/>
      <c r="U1649" s="171"/>
      <c r="V1649" s="171">
        <v>0.9</v>
      </c>
      <c r="W1649" s="22">
        <v>5</v>
      </c>
      <c r="X1649" s="29">
        <v>2152</v>
      </c>
      <c r="Y1649" s="29">
        <v>10760</v>
      </c>
      <c r="Z1649" s="36">
        <v>3654.75</v>
      </c>
      <c r="AA1649" s="36">
        <f t="shared" si="1851"/>
        <v>5</v>
      </c>
      <c r="AB1649" s="29"/>
      <c r="AC1649" s="29" t="e">
        <f t="shared" si="1852"/>
        <v>#REF!</v>
      </c>
      <c r="AD1649" s="29" t="e">
        <f t="shared" si="1853"/>
        <v>#REF!</v>
      </c>
      <c r="AE1649" s="172" t="e">
        <f t="shared" si="1854"/>
        <v>#REF!</v>
      </c>
      <c r="AF1649" s="28"/>
      <c r="AG1649" s="24">
        <v>18</v>
      </c>
      <c r="AH1649" s="173">
        <f t="shared" si="1855"/>
        <v>0.1</v>
      </c>
      <c r="AI1649" s="173" t="s">
        <v>7769</v>
      </c>
      <c r="AJ1649" s="173">
        <f t="shared" si="1856"/>
        <v>17.9</v>
      </c>
      <c r="AK1649" s="134">
        <f t="shared" si="1857"/>
        <v>120</v>
      </c>
      <c r="AL1649" s="174">
        <f t="shared" ref="AL1649:AU1649" si="1902">M1649</f>
        <v>0</v>
      </c>
      <c r="AM1649" s="174">
        <f t="shared" si="1902"/>
        <v>0.1</v>
      </c>
      <c r="AN1649" s="174">
        <f t="shared" si="1902"/>
        <v>0</v>
      </c>
      <c r="AO1649" s="174">
        <f t="shared" si="1902"/>
        <v>0</v>
      </c>
      <c r="AP1649" s="174">
        <f t="shared" si="1902"/>
        <v>0</v>
      </c>
      <c r="AQ1649" s="174">
        <f t="shared" si="1902"/>
        <v>0</v>
      </c>
      <c r="AR1649" s="174">
        <f t="shared" si="1902"/>
        <v>0</v>
      </c>
      <c r="AS1649" s="174">
        <f t="shared" si="1902"/>
        <v>0</v>
      </c>
      <c r="AT1649" s="174">
        <f t="shared" si="1902"/>
        <v>0</v>
      </c>
      <c r="AU1649" s="174">
        <f t="shared" si="1902"/>
        <v>0.9</v>
      </c>
      <c r="AV1649" s="175">
        <f t="shared" si="1859"/>
        <v>1</v>
      </c>
      <c r="AW1649" s="176" t="e">
        <f>#REF!/1000</f>
        <v>#REF!</v>
      </c>
      <c r="AX1649" s="176" t="e">
        <f>#REF!/1000</f>
        <v>#REF!</v>
      </c>
      <c r="AY1649" s="176" t="e">
        <f>#REF!/1000</f>
        <v>#REF!</v>
      </c>
      <c r="AZ1649" s="176" t="e">
        <f>#REF!/1000</f>
        <v>#REF!</v>
      </c>
      <c r="BA1649" s="176" t="e">
        <f>#REF!/1000</f>
        <v>#REF!</v>
      </c>
      <c r="BB1649" s="176" t="e">
        <f>#REF!/1000</f>
        <v>#REF!</v>
      </c>
      <c r="BC1649" s="176" t="e">
        <f>#REF!/1000</f>
        <v>#REF!</v>
      </c>
      <c r="BD1649" s="176" t="e">
        <f>#REF!/1000</f>
        <v>#REF!</v>
      </c>
      <c r="BE1649" s="177" t="e">
        <f>#REF!/1000</f>
        <v>#REF!</v>
      </c>
      <c r="BF1649" s="177" t="e">
        <f>#REF!/1000</f>
        <v>#REF!</v>
      </c>
      <c r="BG1649" s="178" t="e">
        <f t="shared" si="1860"/>
        <v>#REF!</v>
      </c>
    </row>
    <row r="1650" ht="16" customHeight="1" spans="1:59">
      <c r="A1650" s="22">
        <v>1644</v>
      </c>
      <c r="B1650" s="39" t="s">
        <v>7770</v>
      </c>
      <c r="C1650" s="68" t="s">
        <v>7771</v>
      </c>
      <c r="D1650" s="22">
        <v>145</v>
      </c>
      <c r="E1650" s="22">
        <v>0.631</v>
      </c>
      <c r="F1650" s="144">
        <v>82071</v>
      </c>
      <c r="G1650" s="144" t="s">
        <v>3704</v>
      </c>
      <c r="H1650" s="144" t="s">
        <v>3704</v>
      </c>
      <c r="I1650" s="144" t="s">
        <v>7734</v>
      </c>
      <c r="J1650" s="144" t="s">
        <v>5314</v>
      </c>
      <c r="K1650" s="144">
        <f t="shared" si="1850"/>
        <v>8</v>
      </c>
      <c r="L1650" s="157">
        <v>5.048</v>
      </c>
      <c r="M1650" s="171"/>
      <c r="N1650" s="171">
        <v>0.15</v>
      </c>
      <c r="O1650" s="171">
        <v>0.5</v>
      </c>
      <c r="P1650" s="171">
        <v>0.02</v>
      </c>
      <c r="Q1650" s="171"/>
      <c r="R1650" s="171">
        <v>0.01</v>
      </c>
      <c r="S1650" s="171">
        <v>0.25</v>
      </c>
      <c r="T1650" s="171">
        <v>0.07</v>
      </c>
      <c r="U1650" s="171"/>
      <c r="V1650" s="171"/>
      <c r="W1650" s="22">
        <v>0.631</v>
      </c>
      <c r="X1650" s="29">
        <v>13140.5388272583</v>
      </c>
      <c r="Y1650" s="29">
        <v>8291.68</v>
      </c>
      <c r="Z1650" s="36">
        <v>3628.34</v>
      </c>
      <c r="AA1650" s="36">
        <f t="shared" si="1851"/>
        <v>0.631</v>
      </c>
      <c r="AB1650" s="29"/>
      <c r="AC1650" s="29" t="e">
        <f t="shared" si="1852"/>
        <v>#REF!</v>
      </c>
      <c r="AD1650" s="29" t="e">
        <f t="shared" si="1853"/>
        <v>#REF!</v>
      </c>
      <c r="AE1650" s="172" t="e">
        <f t="shared" si="1854"/>
        <v>#REF!</v>
      </c>
      <c r="AF1650" s="28"/>
      <c r="AG1650" s="24">
        <v>2</v>
      </c>
      <c r="AH1650" s="173">
        <f t="shared" si="1855"/>
        <v>1</v>
      </c>
      <c r="AI1650" s="173"/>
      <c r="AJ1650" s="173">
        <f t="shared" si="1856"/>
        <v>1</v>
      </c>
      <c r="AK1650" s="134">
        <f t="shared" si="1857"/>
        <v>8</v>
      </c>
      <c r="AL1650" s="174">
        <f t="shared" ref="AL1650:AU1650" si="1903">M1650</f>
        <v>0</v>
      </c>
      <c r="AM1650" s="174">
        <f t="shared" si="1903"/>
        <v>0.15</v>
      </c>
      <c r="AN1650" s="174">
        <f t="shared" si="1903"/>
        <v>0.5</v>
      </c>
      <c r="AO1650" s="174">
        <f t="shared" si="1903"/>
        <v>0.02</v>
      </c>
      <c r="AP1650" s="174">
        <f t="shared" si="1903"/>
        <v>0</v>
      </c>
      <c r="AQ1650" s="174">
        <f t="shared" si="1903"/>
        <v>0.01</v>
      </c>
      <c r="AR1650" s="174">
        <f t="shared" si="1903"/>
        <v>0.25</v>
      </c>
      <c r="AS1650" s="174">
        <f t="shared" si="1903"/>
        <v>0.07</v>
      </c>
      <c r="AT1650" s="174">
        <f t="shared" si="1903"/>
        <v>0</v>
      </c>
      <c r="AU1650" s="174">
        <f t="shared" si="1903"/>
        <v>0</v>
      </c>
      <c r="AV1650" s="175">
        <f t="shared" si="1859"/>
        <v>1</v>
      </c>
      <c r="AW1650" s="176" t="e">
        <f>#REF!/1000</f>
        <v>#REF!</v>
      </c>
      <c r="AX1650" s="176" t="e">
        <f>#REF!/1000</f>
        <v>#REF!</v>
      </c>
      <c r="AY1650" s="176" t="e">
        <f>#REF!/1000</f>
        <v>#REF!</v>
      </c>
      <c r="AZ1650" s="176" t="e">
        <f>#REF!/1000</f>
        <v>#REF!</v>
      </c>
      <c r="BA1650" s="176" t="e">
        <f>#REF!/1000</f>
        <v>#REF!</v>
      </c>
      <c r="BB1650" s="176" t="e">
        <f>#REF!/1000</f>
        <v>#REF!</v>
      </c>
      <c r="BC1650" s="176" t="e">
        <f>#REF!/1000</f>
        <v>#REF!</v>
      </c>
      <c r="BD1650" s="176" t="e">
        <f>#REF!/1000</f>
        <v>#REF!</v>
      </c>
      <c r="BE1650" s="177" t="e">
        <f>#REF!/1000</f>
        <v>#REF!</v>
      </c>
      <c r="BF1650" s="177" t="e">
        <f>#REF!/1000</f>
        <v>#REF!</v>
      </c>
      <c r="BG1650" s="178" t="e">
        <f t="shared" si="1860"/>
        <v>#REF!</v>
      </c>
    </row>
    <row r="1651" ht="16" customHeight="1" spans="1:59">
      <c r="A1651" s="22">
        <v>1645</v>
      </c>
      <c r="B1651" s="39" t="s">
        <v>7770</v>
      </c>
      <c r="C1651" s="68" t="s">
        <v>7771</v>
      </c>
      <c r="D1651" s="22">
        <v>145</v>
      </c>
      <c r="E1651" s="22">
        <v>0.626</v>
      </c>
      <c r="F1651" s="144">
        <v>82070</v>
      </c>
      <c r="G1651" s="144" t="s">
        <v>3704</v>
      </c>
      <c r="H1651" s="144" t="s">
        <v>3704</v>
      </c>
      <c r="I1651" s="144" t="s">
        <v>7734</v>
      </c>
      <c r="J1651" s="144" t="s">
        <v>5314</v>
      </c>
      <c r="K1651" s="144">
        <f t="shared" si="1850"/>
        <v>8</v>
      </c>
      <c r="L1651" s="157">
        <v>5.008</v>
      </c>
      <c r="M1651" s="171"/>
      <c r="N1651" s="171">
        <v>0.15</v>
      </c>
      <c r="O1651" s="171">
        <v>0.5</v>
      </c>
      <c r="P1651" s="171">
        <v>0.02</v>
      </c>
      <c r="Q1651" s="171"/>
      <c r="R1651" s="171">
        <v>0.01</v>
      </c>
      <c r="S1651" s="171">
        <v>0.25</v>
      </c>
      <c r="T1651" s="171">
        <v>0.07</v>
      </c>
      <c r="U1651" s="171"/>
      <c r="V1651" s="171"/>
      <c r="W1651" s="22">
        <v>0.626</v>
      </c>
      <c r="X1651" s="29">
        <v>13140.5431309904</v>
      </c>
      <c r="Y1651" s="29">
        <v>8225.98</v>
      </c>
      <c r="Z1651" s="36">
        <v>3599.59</v>
      </c>
      <c r="AA1651" s="36">
        <f t="shared" si="1851"/>
        <v>0.626</v>
      </c>
      <c r="AB1651" s="29"/>
      <c r="AC1651" s="29" t="e">
        <f t="shared" si="1852"/>
        <v>#REF!</v>
      </c>
      <c r="AD1651" s="29" t="e">
        <f t="shared" si="1853"/>
        <v>#REF!</v>
      </c>
      <c r="AE1651" s="172" t="e">
        <f t="shared" si="1854"/>
        <v>#REF!</v>
      </c>
      <c r="AF1651" s="28"/>
      <c r="AG1651" s="24">
        <v>2</v>
      </c>
      <c r="AH1651" s="173">
        <f t="shared" si="1855"/>
        <v>1</v>
      </c>
      <c r="AI1651" s="173"/>
      <c r="AJ1651" s="173">
        <f t="shared" si="1856"/>
        <v>1</v>
      </c>
      <c r="AK1651" s="134">
        <f t="shared" si="1857"/>
        <v>8</v>
      </c>
      <c r="AL1651" s="174">
        <f t="shared" ref="AL1651:AU1651" si="1904">M1651</f>
        <v>0</v>
      </c>
      <c r="AM1651" s="174">
        <f t="shared" si="1904"/>
        <v>0.15</v>
      </c>
      <c r="AN1651" s="174">
        <f t="shared" si="1904"/>
        <v>0.5</v>
      </c>
      <c r="AO1651" s="174">
        <f t="shared" si="1904"/>
        <v>0.02</v>
      </c>
      <c r="AP1651" s="174">
        <f t="shared" si="1904"/>
        <v>0</v>
      </c>
      <c r="AQ1651" s="174">
        <f t="shared" si="1904"/>
        <v>0.01</v>
      </c>
      <c r="AR1651" s="174">
        <f t="shared" si="1904"/>
        <v>0.25</v>
      </c>
      <c r="AS1651" s="174">
        <f t="shared" si="1904"/>
        <v>0.07</v>
      </c>
      <c r="AT1651" s="174">
        <f t="shared" si="1904"/>
        <v>0</v>
      </c>
      <c r="AU1651" s="174">
        <f t="shared" si="1904"/>
        <v>0</v>
      </c>
      <c r="AV1651" s="175">
        <f t="shared" si="1859"/>
        <v>1</v>
      </c>
      <c r="AW1651" s="176" t="e">
        <f>#REF!/1000</f>
        <v>#REF!</v>
      </c>
      <c r="AX1651" s="176" t="e">
        <f>#REF!/1000</f>
        <v>#REF!</v>
      </c>
      <c r="AY1651" s="176" t="e">
        <f>#REF!/1000</f>
        <v>#REF!</v>
      </c>
      <c r="AZ1651" s="176" t="e">
        <f>#REF!/1000</f>
        <v>#REF!</v>
      </c>
      <c r="BA1651" s="176" t="e">
        <f>#REF!/1000</f>
        <v>#REF!</v>
      </c>
      <c r="BB1651" s="176" t="e">
        <f>#REF!/1000</f>
        <v>#REF!</v>
      </c>
      <c r="BC1651" s="176" t="e">
        <f>#REF!/1000</f>
        <v>#REF!</v>
      </c>
      <c r="BD1651" s="176" t="e">
        <f>#REF!/1000</f>
        <v>#REF!</v>
      </c>
      <c r="BE1651" s="177" t="e">
        <f>#REF!/1000</f>
        <v>#REF!</v>
      </c>
      <c r="BF1651" s="177" t="e">
        <f>#REF!/1000</f>
        <v>#REF!</v>
      </c>
      <c r="BG1651" s="178" t="e">
        <f t="shared" si="1860"/>
        <v>#REF!</v>
      </c>
    </row>
    <row r="1652" ht="16" customHeight="1" spans="1:59">
      <c r="A1652" s="22">
        <v>1646</v>
      </c>
      <c r="B1652" s="39" t="s">
        <v>7772</v>
      </c>
      <c r="C1652" s="68" t="s">
        <v>7773</v>
      </c>
      <c r="D1652" s="22">
        <v>204</v>
      </c>
      <c r="E1652" s="22">
        <v>3</v>
      </c>
      <c r="F1652" s="144">
        <v>83337</v>
      </c>
      <c r="G1652" s="144" t="s">
        <v>3704</v>
      </c>
      <c r="H1652" s="144" t="s">
        <v>3704</v>
      </c>
      <c r="I1652" s="144" t="s">
        <v>7734</v>
      </c>
      <c r="J1652" s="144" t="s">
        <v>5314</v>
      </c>
      <c r="K1652" s="144">
        <f t="shared" si="1850"/>
        <v>0.5</v>
      </c>
      <c r="L1652" s="157">
        <v>1.5</v>
      </c>
      <c r="M1652" s="171"/>
      <c r="N1652" s="171">
        <v>0.18</v>
      </c>
      <c r="O1652" s="171">
        <v>0.6</v>
      </c>
      <c r="P1652" s="171"/>
      <c r="Q1652" s="171"/>
      <c r="R1652" s="171">
        <v>0.05</v>
      </c>
      <c r="S1652" s="171">
        <v>0.1</v>
      </c>
      <c r="T1652" s="171">
        <v>0.07</v>
      </c>
      <c r="U1652" s="171"/>
      <c r="V1652" s="171"/>
      <c r="W1652" s="22">
        <v>3</v>
      </c>
      <c r="X1652" s="29">
        <v>2421.72666666667</v>
      </c>
      <c r="Y1652" s="29">
        <v>7265.18</v>
      </c>
      <c r="Z1652" s="36">
        <v>2134.38</v>
      </c>
      <c r="AA1652" s="36">
        <f t="shared" si="1851"/>
        <v>3</v>
      </c>
      <c r="AB1652" s="29"/>
      <c r="AC1652" s="29" t="e">
        <f t="shared" si="1852"/>
        <v>#REF!</v>
      </c>
      <c r="AD1652" s="29" t="e">
        <f t="shared" si="1853"/>
        <v>#REF!</v>
      </c>
      <c r="AE1652" s="172" t="e">
        <f t="shared" si="1854"/>
        <v>#REF!</v>
      </c>
      <c r="AF1652" s="28"/>
      <c r="AG1652" s="24">
        <v>105</v>
      </c>
      <c r="AH1652" s="173">
        <f t="shared" si="1855"/>
        <v>1</v>
      </c>
      <c r="AI1652" s="173">
        <v>105</v>
      </c>
      <c r="AJ1652" s="173">
        <f t="shared" si="1856"/>
        <v>104</v>
      </c>
      <c r="AK1652" s="134">
        <f t="shared" si="1857"/>
        <v>0.5</v>
      </c>
      <c r="AL1652" s="174">
        <f t="shared" ref="AL1652:AU1652" si="1905">M1652</f>
        <v>0</v>
      </c>
      <c r="AM1652" s="174">
        <f t="shared" si="1905"/>
        <v>0.18</v>
      </c>
      <c r="AN1652" s="174">
        <f t="shared" si="1905"/>
        <v>0.6</v>
      </c>
      <c r="AO1652" s="174">
        <f t="shared" si="1905"/>
        <v>0</v>
      </c>
      <c r="AP1652" s="174">
        <f t="shared" si="1905"/>
        <v>0</v>
      </c>
      <c r="AQ1652" s="174">
        <f t="shared" si="1905"/>
        <v>0.05</v>
      </c>
      <c r="AR1652" s="174">
        <f t="shared" si="1905"/>
        <v>0.1</v>
      </c>
      <c r="AS1652" s="174">
        <f t="shared" si="1905"/>
        <v>0.07</v>
      </c>
      <c r="AT1652" s="174">
        <f t="shared" si="1905"/>
        <v>0</v>
      </c>
      <c r="AU1652" s="174">
        <f t="shared" si="1905"/>
        <v>0</v>
      </c>
      <c r="AV1652" s="175">
        <f t="shared" si="1859"/>
        <v>1</v>
      </c>
      <c r="AW1652" s="176" t="e">
        <f>#REF!/1000</f>
        <v>#REF!</v>
      </c>
      <c r="AX1652" s="176" t="e">
        <f>#REF!/1000</f>
        <v>#REF!</v>
      </c>
      <c r="AY1652" s="176" t="e">
        <f>#REF!/1000</f>
        <v>#REF!</v>
      </c>
      <c r="AZ1652" s="176" t="e">
        <f>#REF!/1000</f>
        <v>#REF!</v>
      </c>
      <c r="BA1652" s="176" t="e">
        <f>#REF!/1000</f>
        <v>#REF!</v>
      </c>
      <c r="BB1652" s="176" t="e">
        <f>#REF!/1000</f>
        <v>#REF!</v>
      </c>
      <c r="BC1652" s="176" t="e">
        <f>#REF!/1000</f>
        <v>#REF!</v>
      </c>
      <c r="BD1652" s="176" t="e">
        <f>#REF!/1000</f>
        <v>#REF!</v>
      </c>
      <c r="BE1652" s="177" t="e">
        <f>#REF!/1000</f>
        <v>#REF!</v>
      </c>
      <c r="BF1652" s="177" t="e">
        <f>#REF!/1000</f>
        <v>#REF!</v>
      </c>
      <c r="BG1652" s="178" t="e">
        <f t="shared" si="1860"/>
        <v>#REF!</v>
      </c>
    </row>
    <row r="1653" ht="16" customHeight="1" spans="1:59">
      <c r="A1653" s="22">
        <v>1647</v>
      </c>
      <c r="B1653" s="39" t="s">
        <v>7774</v>
      </c>
      <c r="C1653" s="68" t="s">
        <v>7775</v>
      </c>
      <c r="D1653" s="22">
        <v>181</v>
      </c>
      <c r="E1653" s="22">
        <v>377.72</v>
      </c>
      <c r="F1653" s="144">
        <v>2605132486</v>
      </c>
      <c r="G1653" s="144" t="s">
        <v>7776</v>
      </c>
      <c r="H1653" s="144" t="s">
        <v>7776</v>
      </c>
      <c r="I1653" s="144" t="s">
        <v>7777</v>
      </c>
      <c r="J1653" s="144" t="s">
        <v>5327</v>
      </c>
      <c r="K1653" s="144">
        <f t="shared" si="1850"/>
        <v>1</v>
      </c>
      <c r="L1653" s="157">
        <v>377.72</v>
      </c>
      <c r="M1653" s="171"/>
      <c r="N1653" s="171"/>
      <c r="O1653" s="171"/>
      <c r="P1653" s="171">
        <v>1</v>
      </c>
      <c r="Q1653" s="171"/>
      <c r="R1653" s="171"/>
      <c r="S1653" s="171"/>
      <c r="T1653" s="171"/>
      <c r="U1653" s="171"/>
      <c r="V1653" s="171"/>
      <c r="W1653" s="22">
        <v>377.72</v>
      </c>
      <c r="X1653" s="29">
        <v>17.9214497511384</v>
      </c>
      <c r="Y1653" s="29">
        <v>6769.29</v>
      </c>
      <c r="Z1653" s="36">
        <v>554.74</v>
      </c>
      <c r="AA1653" s="36">
        <f t="shared" si="1851"/>
        <v>377.72</v>
      </c>
      <c r="AB1653" s="29"/>
      <c r="AC1653" s="29" t="e">
        <f t="shared" si="1852"/>
        <v>#REF!</v>
      </c>
      <c r="AD1653" s="29" t="e">
        <f t="shared" si="1853"/>
        <v>#REF!</v>
      </c>
      <c r="AE1653" s="172" t="e">
        <f t="shared" si="1854"/>
        <v>#REF!</v>
      </c>
      <c r="AF1653" s="28"/>
      <c r="AG1653" s="24">
        <v>2</v>
      </c>
      <c r="AH1653" s="173">
        <f t="shared" si="1855"/>
        <v>1</v>
      </c>
      <c r="AI1653" s="173"/>
      <c r="AJ1653" s="173">
        <f t="shared" si="1856"/>
        <v>1</v>
      </c>
      <c r="AK1653" s="134">
        <f t="shared" si="1857"/>
        <v>1</v>
      </c>
      <c r="AL1653" s="174">
        <f t="shared" ref="AL1653:AU1653" si="1906">M1653</f>
        <v>0</v>
      </c>
      <c r="AM1653" s="174">
        <f t="shared" si="1906"/>
        <v>0</v>
      </c>
      <c r="AN1653" s="174">
        <f t="shared" si="1906"/>
        <v>0</v>
      </c>
      <c r="AO1653" s="174">
        <f t="shared" si="1906"/>
        <v>1</v>
      </c>
      <c r="AP1653" s="174">
        <f t="shared" si="1906"/>
        <v>0</v>
      </c>
      <c r="AQ1653" s="174">
        <f t="shared" si="1906"/>
        <v>0</v>
      </c>
      <c r="AR1653" s="174">
        <f t="shared" si="1906"/>
        <v>0</v>
      </c>
      <c r="AS1653" s="174">
        <f t="shared" si="1906"/>
        <v>0</v>
      </c>
      <c r="AT1653" s="174">
        <f t="shared" si="1906"/>
        <v>0</v>
      </c>
      <c r="AU1653" s="174">
        <f t="shared" si="1906"/>
        <v>0</v>
      </c>
      <c r="AV1653" s="175">
        <f t="shared" si="1859"/>
        <v>1</v>
      </c>
      <c r="AW1653" s="176" t="e">
        <f>#REF!/1000</f>
        <v>#REF!</v>
      </c>
      <c r="AX1653" s="176" t="e">
        <f>#REF!/1000</f>
        <v>#REF!</v>
      </c>
      <c r="AY1653" s="176" t="e">
        <f>#REF!/1000</f>
        <v>#REF!</v>
      </c>
      <c r="AZ1653" s="176" t="e">
        <f>#REF!/1000</f>
        <v>#REF!</v>
      </c>
      <c r="BA1653" s="176" t="e">
        <f>#REF!/1000</f>
        <v>#REF!</v>
      </c>
      <c r="BB1653" s="176" t="e">
        <f>#REF!/1000</f>
        <v>#REF!</v>
      </c>
      <c r="BC1653" s="176" t="e">
        <f>#REF!/1000</f>
        <v>#REF!</v>
      </c>
      <c r="BD1653" s="176" t="e">
        <f>#REF!/1000</f>
        <v>#REF!</v>
      </c>
      <c r="BE1653" s="177" t="e">
        <f>#REF!/1000</f>
        <v>#REF!</v>
      </c>
      <c r="BF1653" s="177" t="e">
        <f>#REF!/1000</f>
        <v>#REF!</v>
      </c>
      <c r="BG1653" s="178" t="e">
        <f t="shared" si="1860"/>
        <v>#REF!</v>
      </c>
    </row>
    <row r="1654" ht="16" customHeight="1" spans="1:59">
      <c r="A1654" s="22">
        <v>1648</v>
      </c>
      <c r="B1654" s="39" t="s">
        <v>7778</v>
      </c>
      <c r="C1654" s="68" t="s">
        <v>7779</v>
      </c>
      <c r="D1654" s="22">
        <v>145</v>
      </c>
      <c r="E1654" s="22">
        <v>0.404</v>
      </c>
      <c r="F1654" s="144">
        <v>82067</v>
      </c>
      <c r="G1654" s="144" t="s">
        <v>3704</v>
      </c>
      <c r="H1654" s="144" t="s">
        <v>3704</v>
      </c>
      <c r="I1654" s="144" t="s">
        <v>7734</v>
      </c>
      <c r="J1654" s="144" t="s">
        <v>5314</v>
      </c>
      <c r="K1654" s="144">
        <f t="shared" si="1850"/>
        <v>8</v>
      </c>
      <c r="L1654" s="157">
        <v>3.232</v>
      </c>
      <c r="M1654" s="171"/>
      <c r="N1654" s="171">
        <v>0.15</v>
      </c>
      <c r="O1654" s="171">
        <v>0.5</v>
      </c>
      <c r="P1654" s="171">
        <v>0.02</v>
      </c>
      <c r="Q1654" s="171"/>
      <c r="R1654" s="171">
        <v>0.01</v>
      </c>
      <c r="S1654" s="171">
        <v>0.25</v>
      </c>
      <c r="T1654" s="171">
        <v>0.07</v>
      </c>
      <c r="U1654" s="171"/>
      <c r="V1654" s="171"/>
      <c r="W1654" s="22">
        <v>0.404</v>
      </c>
      <c r="X1654" s="29">
        <v>12131.7326732673</v>
      </c>
      <c r="Y1654" s="29">
        <v>4901.22</v>
      </c>
      <c r="Z1654" s="36">
        <v>2204.94</v>
      </c>
      <c r="AA1654" s="36">
        <f t="shared" si="1851"/>
        <v>0.404</v>
      </c>
      <c r="AB1654" s="29"/>
      <c r="AC1654" s="29" t="e">
        <f t="shared" si="1852"/>
        <v>#REF!</v>
      </c>
      <c r="AD1654" s="29" t="e">
        <f t="shared" si="1853"/>
        <v>#REF!</v>
      </c>
      <c r="AE1654" s="172" t="e">
        <f t="shared" si="1854"/>
        <v>#REF!</v>
      </c>
      <c r="AF1654" s="28"/>
      <c r="AG1654" s="24">
        <v>2</v>
      </c>
      <c r="AH1654" s="173">
        <f t="shared" si="1855"/>
        <v>1</v>
      </c>
      <c r="AI1654" s="173"/>
      <c r="AJ1654" s="173">
        <f t="shared" si="1856"/>
        <v>1</v>
      </c>
      <c r="AK1654" s="134">
        <f t="shared" si="1857"/>
        <v>8</v>
      </c>
      <c r="AL1654" s="174">
        <f t="shared" ref="AL1654:AU1654" si="1907">M1654</f>
        <v>0</v>
      </c>
      <c r="AM1654" s="174">
        <f t="shared" si="1907"/>
        <v>0.15</v>
      </c>
      <c r="AN1654" s="174">
        <f t="shared" si="1907"/>
        <v>0.5</v>
      </c>
      <c r="AO1654" s="174">
        <f t="shared" si="1907"/>
        <v>0.02</v>
      </c>
      <c r="AP1654" s="174">
        <f t="shared" si="1907"/>
        <v>0</v>
      </c>
      <c r="AQ1654" s="174">
        <f t="shared" si="1907"/>
        <v>0.01</v>
      </c>
      <c r="AR1654" s="174">
        <f t="shared" si="1907"/>
        <v>0.25</v>
      </c>
      <c r="AS1654" s="174">
        <f t="shared" si="1907"/>
        <v>0.07</v>
      </c>
      <c r="AT1654" s="174">
        <f t="shared" si="1907"/>
        <v>0</v>
      </c>
      <c r="AU1654" s="174">
        <f t="shared" si="1907"/>
        <v>0</v>
      </c>
      <c r="AV1654" s="175">
        <f t="shared" si="1859"/>
        <v>1</v>
      </c>
      <c r="AW1654" s="176" t="e">
        <f>#REF!/1000</f>
        <v>#REF!</v>
      </c>
      <c r="AX1654" s="176" t="e">
        <f>#REF!/1000</f>
        <v>#REF!</v>
      </c>
      <c r="AY1654" s="176" t="e">
        <f>#REF!/1000</f>
        <v>#REF!</v>
      </c>
      <c r="AZ1654" s="176" t="e">
        <f>#REF!/1000</f>
        <v>#REF!</v>
      </c>
      <c r="BA1654" s="176" t="e">
        <f>#REF!/1000</f>
        <v>#REF!</v>
      </c>
      <c r="BB1654" s="176" t="e">
        <f>#REF!/1000</f>
        <v>#REF!</v>
      </c>
      <c r="BC1654" s="176" t="e">
        <f>#REF!/1000</f>
        <v>#REF!</v>
      </c>
      <c r="BD1654" s="176" t="e">
        <f>#REF!/1000</f>
        <v>#REF!</v>
      </c>
      <c r="BE1654" s="177" t="e">
        <f>#REF!/1000</f>
        <v>#REF!</v>
      </c>
      <c r="BF1654" s="177" t="e">
        <f>#REF!/1000</f>
        <v>#REF!</v>
      </c>
      <c r="BG1654" s="178" t="e">
        <f t="shared" si="1860"/>
        <v>#REF!</v>
      </c>
    </row>
    <row r="1655" ht="16" customHeight="1" spans="1:59">
      <c r="A1655" s="22">
        <v>1649</v>
      </c>
      <c r="B1655" s="39" t="s">
        <v>7780</v>
      </c>
      <c r="C1655" s="68" t="s">
        <v>7781</v>
      </c>
      <c r="D1655" s="22">
        <v>181</v>
      </c>
      <c r="E1655" s="22">
        <v>0.168</v>
      </c>
      <c r="F1655" s="144">
        <v>2605130936</v>
      </c>
      <c r="G1655" s="144" t="s">
        <v>3693</v>
      </c>
      <c r="H1655" s="144" t="s">
        <v>3693</v>
      </c>
      <c r="I1655" s="144" t="s">
        <v>5326</v>
      </c>
      <c r="J1655" s="144" t="s">
        <v>5327</v>
      </c>
      <c r="K1655" s="144">
        <f t="shared" si="1850"/>
        <v>1000</v>
      </c>
      <c r="L1655" s="157">
        <v>168</v>
      </c>
      <c r="M1655" s="171"/>
      <c r="N1655" s="171"/>
      <c r="O1655" s="171">
        <v>1</v>
      </c>
      <c r="P1655" s="171"/>
      <c r="Q1655" s="171"/>
      <c r="R1655" s="171"/>
      <c r="S1655" s="171"/>
      <c r="T1655" s="171"/>
      <c r="U1655" s="171"/>
      <c r="V1655" s="171"/>
      <c r="W1655" s="22">
        <v>0.168</v>
      </c>
      <c r="X1655" s="29">
        <v>21071.4285714286</v>
      </c>
      <c r="Y1655" s="29">
        <v>3540</v>
      </c>
      <c r="Z1655" s="36">
        <v>1377</v>
      </c>
      <c r="AA1655" s="36">
        <f t="shared" si="1851"/>
        <v>0.168</v>
      </c>
      <c r="AB1655" s="29"/>
      <c r="AC1655" s="29" t="e">
        <f t="shared" si="1852"/>
        <v>#REF!</v>
      </c>
      <c r="AD1655" s="29" t="e">
        <f t="shared" si="1853"/>
        <v>#REF!</v>
      </c>
      <c r="AE1655" s="172" t="e">
        <f t="shared" si="1854"/>
        <v>#REF!</v>
      </c>
      <c r="AF1655" s="28"/>
      <c r="AG1655" s="24">
        <v>168</v>
      </c>
      <c r="AH1655" s="173">
        <f t="shared" si="1855"/>
        <v>1</v>
      </c>
      <c r="AI1655" s="173">
        <v>168</v>
      </c>
      <c r="AJ1655" s="173">
        <f t="shared" si="1856"/>
        <v>167</v>
      </c>
      <c r="AK1655" s="134">
        <f t="shared" si="1857"/>
        <v>1000</v>
      </c>
      <c r="AL1655" s="174">
        <f t="shared" ref="AL1655:AU1655" si="1908">M1655</f>
        <v>0</v>
      </c>
      <c r="AM1655" s="174">
        <f t="shared" si="1908"/>
        <v>0</v>
      </c>
      <c r="AN1655" s="174">
        <f t="shared" si="1908"/>
        <v>1</v>
      </c>
      <c r="AO1655" s="174">
        <f t="shared" si="1908"/>
        <v>0</v>
      </c>
      <c r="AP1655" s="174">
        <f t="shared" si="1908"/>
        <v>0</v>
      </c>
      <c r="AQ1655" s="174">
        <f t="shared" si="1908"/>
        <v>0</v>
      </c>
      <c r="AR1655" s="174">
        <f t="shared" si="1908"/>
        <v>0</v>
      </c>
      <c r="AS1655" s="174">
        <f t="shared" si="1908"/>
        <v>0</v>
      </c>
      <c r="AT1655" s="174">
        <f t="shared" si="1908"/>
        <v>0</v>
      </c>
      <c r="AU1655" s="174">
        <f t="shared" si="1908"/>
        <v>0</v>
      </c>
      <c r="AV1655" s="175">
        <f t="shared" si="1859"/>
        <v>1</v>
      </c>
      <c r="AW1655" s="176" t="e">
        <f>#REF!/1000</f>
        <v>#REF!</v>
      </c>
      <c r="AX1655" s="176" t="e">
        <f>#REF!/1000</f>
        <v>#REF!</v>
      </c>
      <c r="AY1655" s="176" t="e">
        <f>#REF!/1000</f>
        <v>#REF!</v>
      </c>
      <c r="AZ1655" s="176" t="e">
        <f>#REF!/1000</f>
        <v>#REF!</v>
      </c>
      <c r="BA1655" s="176" t="e">
        <f>#REF!/1000</f>
        <v>#REF!</v>
      </c>
      <c r="BB1655" s="176" t="e">
        <f>#REF!/1000</f>
        <v>#REF!</v>
      </c>
      <c r="BC1655" s="176" t="e">
        <f>#REF!/1000</f>
        <v>#REF!</v>
      </c>
      <c r="BD1655" s="176" t="e">
        <f>#REF!/1000</f>
        <v>#REF!</v>
      </c>
      <c r="BE1655" s="177" t="e">
        <f>#REF!/1000</f>
        <v>#REF!</v>
      </c>
      <c r="BF1655" s="177" t="e">
        <f>#REF!/1000</f>
        <v>#REF!</v>
      </c>
      <c r="BG1655" s="178" t="e">
        <f t="shared" si="1860"/>
        <v>#REF!</v>
      </c>
    </row>
    <row r="1656" ht="16" customHeight="1" spans="1:59">
      <c r="A1656" s="22">
        <v>1650</v>
      </c>
      <c r="B1656" s="39" t="s">
        <v>7782</v>
      </c>
      <c r="C1656" s="68" t="s">
        <v>7783</v>
      </c>
      <c r="D1656" s="22">
        <v>181</v>
      </c>
      <c r="E1656" s="22">
        <v>4</v>
      </c>
      <c r="F1656" s="144">
        <v>2605134323</v>
      </c>
      <c r="G1656" s="144" t="s">
        <v>7747</v>
      </c>
      <c r="H1656" s="144" t="s">
        <v>3696</v>
      </c>
      <c r="I1656" s="144" t="s">
        <v>5331</v>
      </c>
      <c r="J1656" s="144" t="s">
        <v>5327</v>
      </c>
      <c r="K1656" s="144">
        <f t="shared" si="1850"/>
        <v>2.8</v>
      </c>
      <c r="L1656" s="157">
        <v>11.2</v>
      </c>
      <c r="M1656" s="171"/>
      <c r="N1656" s="171">
        <v>0.180357142857143</v>
      </c>
      <c r="O1656" s="171">
        <v>0.6</v>
      </c>
      <c r="P1656" s="171"/>
      <c r="Q1656" s="171"/>
      <c r="R1656" s="171">
        <v>0.05</v>
      </c>
      <c r="S1656" s="171">
        <v>0.1</v>
      </c>
      <c r="T1656" s="171">
        <v>0.0696428571428571</v>
      </c>
      <c r="U1656" s="171"/>
      <c r="V1656" s="171"/>
      <c r="W1656" s="22">
        <v>4</v>
      </c>
      <c r="X1656" s="29">
        <v>795</v>
      </c>
      <c r="Y1656" s="29">
        <v>3180</v>
      </c>
      <c r="Z1656" s="36">
        <v>1325.44</v>
      </c>
      <c r="AA1656" s="36">
        <f t="shared" si="1851"/>
        <v>4</v>
      </c>
      <c r="AB1656" s="29"/>
      <c r="AC1656" s="29" t="e">
        <f t="shared" si="1852"/>
        <v>#REF!</v>
      </c>
      <c r="AD1656" s="29" t="e">
        <f t="shared" si="1853"/>
        <v>#REF!</v>
      </c>
      <c r="AE1656" s="172" t="e">
        <f t="shared" si="1854"/>
        <v>#REF!</v>
      </c>
      <c r="AF1656" s="28"/>
      <c r="AG1656" s="24">
        <v>11.2</v>
      </c>
      <c r="AH1656" s="173">
        <f t="shared" si="1855"/>
        <v>1</v>
      </c>
      <c r="AI1656" s="173">
        <v>11.2</v>
      </c>
      <c r="AJ1656" s="173">
        <f t="shared" si="1856"/>
        <v>10.2</v>
      </c>
      <c r="AK1656" s="134">
        <f t="shared" si="1857"/>
        <v>2.8</v>
      </c>
      <c r="AL1656" s="174">
        <f t="shared" ref="AL1656:AU1656" si="1909">M1656</f>
        <v>0</v>
      </c>
      <c r="AM1656" s="174">
        <f t="shared" si="1909"/>
        <v>0.180357142857143</v>
      </c>
      <c r="AN1656" s="174">
        <f t="shared" si="1909"/>
        <v>0.6</v>
      </c>
      <c r="AO1656" s="174">
        <f t="shared" si="1909"/>
        <v>0</v>
      </c>
      <c r="AP1656" s="174">
        <f t="shared" si="1909"/>
        <v>0</v>
      </c>
      <c r="AQ1656" s="174">
        <f t="shared" si="1909"/>
        <v>0.05</v>
      </c>
      <c r="AR1656" s="174">
        <f t="shared" si="1909"/>
        <v>0.1</v>
      </c>
      <c r="AS1656" s="174">
        <f t="shared" si="1909"/>
        <v>0.0696428571428571</v>
      </c>
      <c r="AT1656" s="174">
        <f t="shared" si="1909"/>
        <v>0</v>
      </c>
      <c r="AU1656" s="174">
        <f t="shared" si="1909"/>
        <v>0</v>
      </c>
      <c r="AV1656" s="175">
        <f t="shared" si="1859"/>
        <v>1</v>
      </c>
      <c r="AW1656" s="176" t="e">
        <f>#REF!/1000</f>
        <v>#REF!</v>
      </c>
      <c r="AX1656" s="176" t="e">
        <f>#REF!/1000</f>
        <v>#REF!</v>
      </c>
      <c r="AY1656" s="176" t="e">
        <f>#REF!/1000</f>
        <v>#REF!</v>
      </c>
      <c r="AZ1656" s="176" t="e">
        <f>#REF!/1000</f>
        <v>#REF!</v>
      </c>
      <c r="BA1656" s="176" t="e">
        <f>#REF!/1000</f>
        <v>#REF!</v>
      </c>
      <c r="BB1656" s="176" t="e">
        <f>#REF!/1000</f>
        <v>#REF!</v>
      </c>
      <c r="BC1656" s="176" t="e">
        <f>#REF!/1000</f>
        <v>#REF!</v>
      </c>
      <c r="BD1656" s="176" t="e">
        <f>#REF!/1000</f>
        <v>#REF!</v>
      </c>
      <c r="BE1656" s="177" t="e">
        <f>#REF!/1000</f>
        <v>#REF!</v>
      </c>
      <c r="BF1656" s="177" t="e">
        <f>#REF!/1000</f>
        <v>#REF!</v>
      </c>
      <c r="BG1656" s="178" t="e">
        <f t="shared" si="1860"/>
        <v>#REF!</v>
      </c>
    </row>
    <row r="1657" ht="16" customHeight="1" spans="1:59">
      <c r="A1657" s="22">
        <v>1651</v>
      </c>
      <c r="B1657" s="39" t="s">
        <v>7784</v>
      </c>
      <c r="C1657" s="68" t="s">
        <v>7785</v>
      </c>
      <c r="D1657" s="22">
        <v>143</v>
      </c>
      <c r="E1657" s="22">
        <v>1</v>
      </c>
      <c r="F1657" s="144">
        <v>85181</v>
      </c>
      <c r="G1657" s="144" t="s">
        <v>3704</v>
      </c>
      <c r="H1657" s="144" t="s">
        <v>3704</v>
      </c>
      <c r="I1657" s="144" t="s">
        <v>7734</v>
      </c>
      <c r="J1657" s="144" t="s">
        <v>5314</v>
      </c>
      <c r="K1657" s="144">
        <f t="shared" si="1850"/>
        <v>10.44</v>
      </c>
      <c r="L1657" s="157">
        <v>10.44</v>
      </c>
      <c r="M1657" s="171"/>
      <c r="N1657" s="171">
        <v>0.150383141762452</v>
      </c>
      <c r="O1657" s="171">
        <v>0.5</v>
      </c>
      <c r="P1657" s="171">
        <v>0.0201149425287356</v>
      </c>
      <c r="Q1657" s="171"/>
      <c r="R1657" s="171">
        <v>0.00957854406130268</v>
      </c>
      <c r="S1657" s="171">
        <v>0.25</v>
      </c>
      <c r="T1657" s="171">
        <v>0.0699233716475096</v>
      </c>
      <c r="U1657" s="171"/>
      <c r="V1657" s="171"/>
      <c r="W1657" s="22">
        <v>1</v>
      </c>
      <c r="X1657" s="29">
        <v>2577.78</v>
      </c>
      <c r="Y1657" s="29">
        <v>2577.78</v>
      </c>
      <c r="Z1657" s="36">
        <v>750.44</v>
      </c>
      <c r="AA1657" s="36">
        <f t="shared" si="1851"/>
        <v>1</v>
      </c>
      <c r="AB1657" s="29"/>
      <c r="AC1657" s="29" t="e">
        <f t="shared" si="1852"/>
        <v>#REF!</v>
      </c>
      <c r="AD1657" s="29" t="e">
        <f t="shared" si="1853"/>
        <v>#REF!</v>
      </c>
      <c r="AE1657" s="172" t="e">
        <f t="shared" si="1854"/>
        <v>#REF!</v>
      </c>
      <c r="AF1657" s="28"/>
      <c r="AG1657" s="24">
        <v>10.44</v>
      </c>
      <c r="AH1657" s="173">
        <f t="shared" si="1855"/>
        <v>1</v>
      </c>
      <c r="AI1657" s="173">
        <v>10.44</v>
      </c>
      <c r="AJ1657" s="173">
        <f t="shared" si="1856"/>
        <v>9.44</v>
      </c>
      <c r="AK1657" s="134">
        <f t="shared" si="1857"/>
        <v>10.44</v>
      </c>
      <c r="AL1657" s="174">
        <f t="shared" ref="AL1657:AU1657" si="1910">M1657</f>
        <v>0</v>
      </c>
      <c r="AM1657" s="174">
        <f t="shared" si="1910"/>
        <v>0.150383141762452</v>
      </c>
      <c r="AN1657" s="174">
        <f t="shared" si="1910"/>
        <v>0.5</v>
      </c>
      <c r="AO1657" s="174">
        <f t="shared" si="1910"/>
        <v>0.0201149425287356</v>
      </c>
      <c r="AP1657" s="174">
        <f t="shared" si="1910"/>
        <v>0</v>
      </c>
      <c r="AQ1657" s="174">
        <f t="shared" si="1910"/>
        <v>0.00957854406130268</v>
      </c>
      <c r="AR1657" s="174">
        <f t="shared" si="1910"/>
        <v>0.25</v>
      </c>
      <c r="AS1657" s="174">
        <f t="shared" si="1910"/>
        <v>0.0699233716475096</v>
      </c>
      <c r="AT1657" s="174">
        <f t="shared" si="1910"/>
        <v>0</v>
      </c>
      <c r="AU1657" s="174">
        <f t="shared" si="1910"/>
        <v>0</v>
      </c>
      <c r="AV1657" s="175">
        <f t="shared" si="1859"/>
        <v>1</v>
      </c>
      <c r="AW1657" s="176" t="e">
        <f>#REF!/1000</f>
        <v>#REF!</v>
      </c>
      <c r="AX1657" s="176" t="e">
        <f>#REF!/1000</f>
        <v>#REF!</v>
      </c>
      <c r="AY1657" s="176" t="e">
        <f>#REF!/1000</f>
        <v>#REF!</v>
      </c>
      <c r="AZ1657" s="176" t="e">
        <f>#REF!/1000</f>
        <v>#REF!</v>
      </c>
      <c r="BA1657" s="176" t="e">
        <f>#REF!/1000</f>
        <v>#REF!</v>
      </c>
      <c r="BB1657" s="176" t="e">
        <f>#REF!/1000</f>
        <v>#REF!</v>
      </c>
      <c r="BC1657" s="176" t="e">
        <f>#REF!/1000</f>
        <v>#REF!</v>
      </c>
      <c r="BD1657" s="176" t="e">
        <f>#REF!/1000</f>
        <v>#REF!</v>
      </c>
      <c r="BE1657" s="177" t="e">
        <f>#REF!/1000</f>
        <v>#REF!</v>
      </c>
      <c r="BF1657" s="177" t="e">
        <f>#REF!/1000</f>
        <v>#REF!</v>
      </c>
      <c r="BG1657" s="178" t="e">
        <f t="shared" si="1860"/>
        <v>#REF!</v>
      </c>
    </row>
    <row r="1658" ht="16" customHeight="1" spans="1:59">
      <c r="A1658" s="22">
        <v>1652</v>
      </c>
      <c r="B1658" s="39" t="s">
        <v>7786</v>
      </c>
      <c r="C1658" s="68" t="s">
        <v>7787</v>
      </c>
      <c r="D1658" s="22">
        <v>217</v>
      </c>
      <c r="E1658" s="22">
        <v>1</v>
      </c>
      <c r="F1658" s="144">
        <v>2605133747</v>
      </c>
      <c r="G1658" s="144" t="s">
        <v>7747</v>
      </c>
      <c r="H1658" s="144" t="s">
        <v>3696</v>
      </c>
      <c r="I1658" s="144" t="s">
        <v>5331</v>
      </c>
      <c r="J1658" s="144" t="s">
        <v>5327</v>
      </c>
      <c r="K1658" s="144">
        <f t="shared" si="1850"/>
        <v>58</v>
      </c>
      <c r="L1658" s="157">
        <v>58</v>
      </c>
      <c r="M1658" s="171"/>
      <c r="N1658" s="171">
        <v>0.1</v>
      </c>
      <c r="O1658" s="171"/>
      <c r="P1658" s="171"/>
      <c r="Q1658" s="171"/>
      <c r="R1658" s="171"/>
      <c r="S1658" s="171"/>
      <c r="T1658" s="171"/>
      <c r="U1658" s="171"/>
      <c r="V1658" s="197">
        <v>0.9</v>
      </c>
      <c r="W1658" s="22">
        <v>1</v>
      </c>
      <c r="X1658" s="29">
        <v>2540</v>
      </c>
      <c r="Y1658" s="29">
        <v>2540</v>
      </c>
      <c r="Z1658" s="36">
        <v>1228</v>
      </c>
      <c r="AA1658" s="36">
        <f t="shared" si="1851"/>
        <v>1</v>
      </c>
      <c r="AB1658" s="29"/>
      <c r="AC1658" s="29" t="e">
        <f t="shared" si="1852"/>
        <v>#REF!</v>
      </c>
      <c r="AD1658" s="29" t="e">
        <f t="shared" si="1853"/>
        <v>#REF!</v>
      </c>
      <c r="AE1658" s="172" t="e">
        <f t="shared" si="1854"/>
        <v>#REF!</v>
      </c>
      <c r="AF1658" s="28"/>
      <c r="AG1658" s="24">
        <v>18</v>
      </c>
      <c r="AH1658" s="173">
        <f t="shared" si="1855"/>
        <v>0.1</v>
      </c>
      <c r="AI1658" s="173" t="s">
        <v>7769</v>
      </c>
      <c r="AJ1658" s="173">
        <f t="shared" si="1856"/>
        <v>17.9</v>
      </c>
      <c r="AK1658" s="134">
        <f t="shared" si="1857"/>
        <v>58</v>
      </c>
      <c r="AL1658" s="174">
        <f t="shared" ref="AL1658:AU1658" si="1911">M1658</f>
        <v>0</v>
      </c>
      <c r="AM1658" s="174">
        <f t="shared" si="1911"/>
        <v>0.1</v>
      </c>
      <c r="AN1658" s="174">
        <f t="shared" si="1911"/>
        <v>0</v>
      </c>
      <c r="AO1658" s="174">
        <f t="shared" si="1911"/>
        <v>0</v>
      </c>
      <c r="AP1658" s="174">
        <f t="shared" si="1911"/>
        <v>0</v>
      </c>
      <c r="AQ1658" s="174">
        <f t="shared" si="1911"/>
        <v>0</v>
      </c>
      <c r="AR1658" s="174">
        <f t="shared" si="1911"/>
        <v>0</v>
      </c>
      <c r="AS1658" s="174">
        <f t="shared" si="1911"/>
        <v>0</v>
      </c>
      <c r="AT1658" s="174">
        <f t="shared" si="1911"/>
        <v>0</v>
      </c>
      <c r="AU1658" s="174">
        <f t="shared" si="1911"/>
        <v>0.9</v>
      </c>
      <c r="AV1658" s="175">
        <f t="shared" si="1859"/>
        <v>1</v>
      </c>
      <c r="AW1658" s="176" t="e">
        <f>#REF!/1000</f>
        <v>#REF!</v>
      </c>
      <c r="AX1658" s="176" t="e">
        <f>#REF!/1000</f>
        <v>#REF!</v>
      </c>
      <c r="AY1658" s="176" t="e">
        <f>#REF!/1000</f>
        <v>#REF!</v>
      </c>
      <c r="AZ1658" s="176" t="e">
        <f>#REF!/1000</f>
        <v>#REF!</v>
      </c>
      <c r="BA1658" s="176" t="e">
        <f>#REF!/1000</f>
        <v>#REF!</v>
      </c>
      <c r="BB1658" s="176" t="e">
        <f>#REF!/1000</f>
        <v>#REF!</v>
      </c>
      <c r="BC1658" s="176" t="e">
        <f>#REF!/1000</f>
        <v>#REF!</v>
      </c>
      <c r="BD1658" s="176" t="e">
        <f>#REF!/1000</f>
        <v>#REF!</v>
      </c>
      <c r="BE1658" s="177" t="e">
        <f>#REF!/1000</f>
        <v>#REF!</v>
      </c>
      <c r="BF1658" s="177" t="e">
        <f>#REF!/1000</f>
        <v>#REF!</v>
      </c>
      <c r="BG1658" s="178" t="e">
        <f t="shared" si="1860"/>
        <v>#REF!</v>
      </c>
    </row>
    <row r="1659" ht="16" customHeight="1" spans="1:59">
      <c r="A1659" s="22">
        <v>1653</v>
      </c>
      <c r="B1659" s="39" t="s">
        <v>7788</v>
      </c>
      <c r="C1659" s="68" t="s">
        <v>7789</v>
      </c>
      <c r="D1659" s="22">
        <v>181</v>
      </c>
      <c r="E1659" s="22">
        <v>0.354</v>
      </c>
      <c r="F1659" s="144">
        <v>2605132142</v>
      </c>
      <c r="G1659" s="144" t="s">
        <v>3693</v>
      </c>
      <c r="H1659" s="144" t="s">
        <v>3693</v>
      </c>
      <c r="I1659" s="144" t="s">
        <v>5326</v>
      </c>
      <c r="J1659" s="144" t="s">
        <v>5327</v>
      </c>
      <c r="K1659" s="144">
        <f t="shared" si="1850"/>
        <v>1000</v>
      </c>
      <c r="L1659" s="157">
        <v>354</v>
      </c>
      <c r="M1659" s="171"/>
      <c r="N1659" s="171"/>
      <c r="O1659" s="171">
        <v>1</v>
      </c>
      <c r="P1659" s="171"/>
      <c r="Q1659" s="171"/>
      <c r="R1659" s="171"/>
      <c r="S1659" s="171"/>
      <c r="T1659" s="171"/>
      <c r="U1659" s="171"/>
      <c r="V1659" s="171"/>
      <c r="W1659" s="22">
        <v>0.354</v>
      </c>
      <c r="X1659" s="29">
        <v>6299.43502824859</v>
      </c>
      <c r="Y1659" s="29">
        <v>2230</v>
      </c>
      <c r="Z1659" s="36">
        <v>1983.8</v>
      </c>
      <c r="AA1659" s="36">
        <f t="shared" si="1851"/>
        <v>0.354</v>
      </c>
      <c r="AB1659" s="29"/>
      <c r="AC1659" s="29" t="e">
        <f t="shared" si="1852"/>
        <v>#REF!</v>
      </c>
      <c r="AD1659" s="29" t="e">
        <f t="shared" si="1853"/>
        <v>#REF!</v>
      </c>
      <c r="AE1659" s="172" t="e">
        <f t="shared" si="1854"/>
        <v>#REF!</v>
      </c>
      <c r="AF1659" s="28"/>
      <c r="AG1659" s="24">
        <v>354</v>
      </c>
      <c r="AH1659" s="173">
        <f t="shared" si="1855"/>
        <v>1</v>
      </c>
      <c r="AI1659" s="173">
        <v>354</v>
      </c>
      <c r="AJ1659" s="173">
        <f t="shared" si="1856"/>
        <v>353</v>
      </c>
      <c r="AK1659" s="134">
        <f t="shared" si="1857"/>
        <v>1000</v>
      </c>
      <c r="AL1659" s="174">
        <f t="shared" ref="AL1659:AU1659" si="1912">M1659</f>
        <v>0</v>
      </c>
      <c r="AM1659" s="174">
        <f t="shared" si="1912"/>
        <v>0</v>
      </c>
      <c r="AN1659" s="174">
        <f t="shared" si="1912"/>
        <v>1</v>
      </c>
      <c r="AO1659" s="174">
        <f t="shared" si="1912"/>
        <v>0</v>
      </c>
      <c r="AP1659" s="174">
        <f t="shared" si="1912"/>
        <v>0</v>
      </c>
      <c r="AQ1659" s="174">
        <f t="shared" si="1912"/>
        <v>0</v>
      </c>
      <c r="AR1659" s="174">
        <f t="shared" si="1912"/>
        <v>0</v>
      </c>
      <c r="AS1659" s="174">
        <f t="shared" si="1912"/>
        <v>0</v>
      </c>
      <c r="AT1659" s="174">
        <f t="shared" si="1912"/>
        <v>0</v>
      </c>
      <c r="AU1659" s="174">
        <f t="shared" si="1912"/>
        <v>0</v>
      </c>
      <c r="AV1659" s="175">
        <f t="shared" si="1859"/>
        <v>1</v>
      </c>
      <c r="AW1659" s="176" t="e">
        <f>#REF!/1000</f>
        <v>#REF!</v>
      </c>
      <c r="AX1659" s="176" t="e">
        <f>#REF!/1000</f>
        <v>#REF!</v>
      </c>
      <c r="AY1659" s="176" t="e">
        <f>#REF!/1000</f>
        <v>#REF!</v>
      </c>
      <c r="AZ1659" s="176" t="e">
        <f>#REF!/1000</f>
        <v>#REF!</v>
      </c>
      <c r="BA1659" s="176" t="e">
        <f>#REF!/1000</f>
        <v>#REF!</v>
      </c>
      <c r="BB1659" s="176" t="e">
        <f>#REF!/1000</f>
        <v>#REF!</v>
      </c>
      <c r="BC1659" s="176" t="e">
        <f>#REF!/1000</f>
        <v>#REF!</v>
      </c>
      <c r="BD1659" s="176" t="e">
        <f>#REF!/1000</f>
        <v>#REF!</v>
      </c>
      <c r="BE1659" s="177" t="e">
        <f>#REF!/1000</f>
        <v>#REF!</v>
      </c>
      <c r="BF1659" s="177" t="e">
        <f>#REF!/1000</f>
        <v>#REF!</v>
      </c>
      <c r="BG1659" s="178" t="e">
        <f t="shared" si="1860"/>
        <v>#REF!</v>
      </c>
    </row>
    <row r="1660" ht="16" customHeight="1" spans="1:59">
      <c r="A1660" s="22">
        <v>1654</v>
      </c>
      <c r="B1660" s="39" t="s">
        <v>7790</v>
      </c>
      <c r="C1660" s="68" t="s">
        <v>7791</v>
      </c>
      <c r="D1660" s="22">
        <v>181</v>
      </c>
      <c r="E1660" s="22">
        <v>0.384</v>
      </c>
      <c r="F1660" s="144">
        <v>2605134340</v>
      </c>
      <c r="G1660" s="144" t="s">
        <v>7747</v>
      </c>
      <c r="H1660" s="144" t="s">
        <v>3696</v>
      </c>
      <c r="I1660" s="144" t="s">
        <v>5331</v>
      </c>
      <c r="J1660" s="144" t="s">
        <v>5327</v>
      </c>
      <c r="K1660" s="144">
        <f t="shared" si="1850"/>
        <v>1000</v>
      </c>
      <c r="L1660" s="157">
        <v>384</v>
      </c>
      <c r="M1660" s="171"/>
      <c r="N1660" s="171"/>
      <c r="O1660" s="171">
        <v>1</v>
      </c>
      <c r="P1660" s="171"/>
      <c r="Q1660" s="171"/>
      <c r="R1660" s="171"/>
      <c r="S1660" s="171"/>
      <c r="T1660" s="171"/>
      <c r="U1660" s="171"/>
      <c r="V1660" s="171"/>
      <c r="W1660" s="22">
        <v>0.384</v>
      </c>
      <c r="X1660" s="29">
        <v>4505.20833333333</v>
      </c>
      <c r="Y1660" s="29">
        <v>1730</v>
      </c>
      <c r="Z1660" s="36">
        <v>1987.25</v>
      </c>
      <c r="AA1660" s="36">
        <f t="shared" si="1851"/>
        <v>0.384</v>
      </c>
      <c r="AB1660" s="29"/>
      <c r="AC1660" s="29" t="e">
        <f t="shared" si="1852"/>
        <v>#REF!</v>
      </c>
      <c r="AD1660" s="29" t="e">
        <f t="shared" si="1853"/>
        <v>#REF!</v>
      </c>
      <c r="AE1660" s="172" t="e">
        <f t="shared" si="1854"/>
        <v>#REF!</v>
      </c>
      <c r="AF1660" s="28"/>
      <c r="AG1660" s="24">
        <v>384</v>
      </c>
      <c r="AH1660" s="173">
        <f t="shared" si="1855"/>
        <v>1</v>
      </c>
      <c r="AI1660" s="173">
        <v>384</v>
      </c>
      <c r="AJ1660" s="173">
        <f t="shared" si="1856"/>
        <v>383</v>
      </c>
      <c r="AK1660" s="134">
        <f t="shared" si="1857"/>
        <v>1000</v>
      </c>
      <c r="AL1660" s="174">
        <f t="shared" ref="AL1660:AU1660" si="1913">M1660</f>
        <v>0</v>
      </c>
      <c r="AM1660" s="174">
        <f t="shared" si="1913"/>
        <v>0</v>
      </c>
      <c r="AN1660" s="174">
        <f t="shared" si="1913"/>
        <v>1</v>
      </c>
      <c r="AO1660" s="174">
        <f t="shared" si="1913"/>
        <v>0</v>
      </c>
      <c r="AP1660" s="174">
        <f t="shared" si="1913"/>
        <v>0</v>
      </c>
      <c r="AQ1660" s="174">
        <f t="shared" si="1913"/>
        <v>0</v>
      </c>
      <c r="AR1660" s="174">
        <f t="shared" si="1913"/>
        <v>0</v>
      </c>
      <c r="AS1660" s="174">
        <f t="shared" si="1913"/>
        <v>0</v>
      </c>
      <c r="AT1660" s="174">
        <f t="shared" si="1913"/>
        <v>0</v>
      </c>
      <c r="AU1660" s="174">
        <f t="shared" si="1913"/>
        <v>0</v>
      </c>
      <c r="AV1660" s="175">
        <f t="shared" si="1859"/>
        <v>1</v>
      </c>
      <c r="AW1660" s="176" t="e">
        <f>#REF!/1000</f>
        <v>#REF!</v>
      </c>
      <c r="AX1660" s="176" t="e">
        <f>#REF!/1000</f>
        <v>#REF!</v>
      </c>
      <c r="AY1660" s="176" t="e">
        <f>#REF!/1000</f>
        <v>#REF!</v>
      </c>
      <c r="AZ1660" s="176" t="e">
        <f>#REF!/1000</f>
        <v>#REF!</v>
      </c>
      <c r="BA1660" s="176" t="e">
        <f>#REF!/1000</f>
        <v>#REF!</v>
      </c>
      <c r="BB1660" s="176" t="e">
        <f>#REF!/1000</f>
        <v>#REF!</v>
      </c>
      <c r="BC1660" s="176" t="e">
        <f>#REF!/1000</f>
        <v>#REF!</v>
      </c>
      <c r="BD1660" s="176" t="e">
        <f>#REF!/1000</f>
        <v>#REF!</v>
      </c>
      <c r="BE1660" s="177" t="e">
        <f>#REF!/1000</f>
        <v>#REF!</v>
      </c>
      <c r="BF1660" s="177" t="e">
        <f>#REF!/1000</f>
        <v>#REF!</v>
      </c>
      <c r="BG1660" s="178" t="e">
        <f t="shared" si="1860"/>
        <v>#REF!</v>
      </c>
    </row>
    <row r="1661" ht="16" customHeight="1" spans="1:59">
      <c r="A1661" s="22">
        <v>1655</v>
      </c>
      <c r="B1661" s="39" t="s">
        <v>7792</v>
      </c>
      <c r="C1661" s="68" t="s">
        <v>7793</v>
      </c>
      <c r="D1661" s="22">
        <v>153</v>
      </c>
      <c r="E1661" s="22">
        <v>12</v>
      </c>
      <c r="F1661" s="144">
        <v>82712</v>
      </c>
      <c r="G1661" s="144" t="s">
        <v>3704</v>
      </c>
      <c r="H1661" s="144" t="s">
        <v>3704</v>
      </c>
      <c r="I1661" s="144" t="s">
        <v>7734</v>
      </c>
      <c r="J1661" s="144" t="s">
        <v>5314</v>
      </c>
      <c r="K1661" s="144">
        <f t="shared" si="1850"/>
        <v>1</v>
      </c>
      <c r="L1661" s="157">
        <v>12</v>
      </c>
      <c r="M1661" s="171"/>
      <c r="N1661" s="171">
        <v>1</v>
      </c>
      <c r="O1661" s="171"/>
      <c r="P1661" s="171"/>
      <c r="Q1661" s="171"/>
      <c r="R1661" s="171"/>
      <c r="S1661" s="171"/>
      <c r="T1661" s="171"/>
      <c r="U1661" s="171"/>
      <c r="V1661" s="171"/>
      <c r="W1661" s="22">
        <v>12</v>
      </c>
      <c r="X1661" s="29">
        <v>140.243333333333</v>
      </c>
      <c r="Y1661" s="29">
        <v>1682.92</v>
      </c>
      <c r="Z1661" s="36">
        <v>467.76</v>
      </c>
      <c r="AA1661" s="36">
        <f t="shared" si="1851"/>
        <v>12</v>
      </c>
      <c r="AB1661" s="29"/>
      <c r="AC1661" s="29" t="e">
        <f t="shared" si="1852"/>
        <v>#REF!</v>
      </c>
      <c r="AD1661" s="29" t="e">
        <f t="shared" si="1853"/>
        <v>#REF!</v>
      </c>
      <c r="AE1661" s="172" t="e">
        <f t="shared" si="1854"/>
        <v>#REF!</v>
      </c>
      <c r="AF1661" s="28"/>
      <c r="AG1661" s="24">
        <v>0.5</v>
      </c>
      <c r="AH1661" s="173">
        <f t="shared" si="1855"/>
        <v>1</v>
      </c>
      <c r="AI1661" s="173"/>
      <c r="AJ1661" s="173">
        <f t="shared" si="1856"/>
        <v>-0.5</v>
      </c>
      <c r="AK1661" s="134">
        <f t="shared" si="1857"/>
        <v>1</v>
      </c>
      <c r="AL1661" s="174">
        <f t="shared" ref="AL1661:AU1661" si="1914">M1661</f>
        <v>0</v>
      </c>
      <c r="AM1661" s="174">
        <f t="shared" si="1914"/>
        <v>1</v>
      </c>
      <c r="AN1661" s="174">
        <f t="shared" si="1914"/>
        <v>0</v>
      </c>
      <c r="AO1661" s="174">
        <f t="shared" si="1914"/>
        <v>0</v>
      </c>
      <c r="AP1661" s="174">
        <f t="shared" si="1914"/>
        <v>0</v>
      </c>
      <c r="AQ1661" s="174">
        <f t="shared" si="1914"/>
        <v>0</v>
      </c>
      <c r="AR1661" s="174">
        <f t="shared" si="1914"/>
        <v>0</v>
      </c>
      <c r="AS1661" s="174">
        <f t="shared" si="1914"/>
        <v>0</v>
      </c>
      <c r="AT1661" s="174">
        <f t="shared" si="1914"/>
        <v>0</v>
      </c>
      <c r="AU1661" s="174">
        <f t="shared" si="1914"/>
        <v>0</v>
      </c>
      <c r="AV1661" s="175">
        <f t="shared" si="1859"/>
        <v>1</v>
      </c>
      <c r="AW1661" s="176" t="e">
        <f>#REF!/1000</f>
        <v>#REF!</v>
      </c>
      <c r="AX1661" s="176" t="e">
        <f>#REF!/1000</f>
        <v>#REF!</v>
      </c>
      <c r="AY1661" s="176" t="e">
        <f>#REF!/1000</f>
        <v>#REF!</v>
      </c>
      <c r="AZ1661" s="176" t="e">
        <f>#REF!/1000</f>
        <v>#REF!</v>
      </c>
      <c r="BA1661" s="176" t="e">
        <f>#REF!/1000</f>
        <v>#REF!</v>
      </c>
      <c r="BB1661" s="176" t="e">
        <f>#REF!/1000</f>
        <v>#REF!</v>
      </c>
      <c r="BC1661" s="176" t="e">
        <f>#REF!/1000</f>
        <v>#REF!</v>
      </c>
      <c r="BD1661" s="176" t="e">
        <f>#REF!/1000</f>
        <v>#REF!</v>
      </c>
      <c r="BE1661" s="177" t="e">
        <f>#REF!/1000</f>
        <v>#REF!</v>
      </c>
      <c r="BF1661" s="177" t="e">
        <f>#REF!/1000</f>
        <v>#REF!</v>
      </c>
      <c r="BG1661" s="178" t="e">
        <f t="shared" si="1860"/>
        <v>#REF!</v>
      </c>
    </row>
    <row r="1662" ht="16" customHeight="1" spans="1:59">
      <c r="A1662" s="22">
        <v>1656</v>
      </c>
      <c r="B1662" s="39" t="s">
        <v>7794</v>
      </c>
      <c r="C1662" s="68" t="s">
        <v>7795</v>
      </c>
      <c r="D1662" s="22">
        <v>152</v>
      </c>
      <c r="E1662" s="22">
        <v>12</v>
      </c>
      <c r="F1662" s="144">
        <v>83219</v>
      </c>
      <c r="G1662" s="144" t="s">
        <v>3704</v>
      </c>
      <c r="H1662" s="144" t="s">
        <v>3704</v>
      </c>
      <c r="I1662" s="144" t="s">
        <v>7734</v>
      </c>
      <c r="J1662" s="144" t="s">
        <v>5314</v>
      </c>
      <c r="K1662" s="144">
        <f t="shared" si="1850"/>
        <v>0.5</v>
      </c>
      <c r="L1662" s="157">
        <v>6</v>
      </c>
      <c r="M1662" s="171"/>
      <c r="N1662" s="171">
        <v>1</v>
      </c>
      <c r="O1662" s="171"/>
      <c r="P1662" s="171"/>
      <c r="Q1662" s="171"/>
      <c r="R1662" s="171"/>
      <c r="S1662" s="171"/>
      <c r="T1662" s="171"/>
      <c r="U1662" s="171"/>
      <c r="V1662" s="171"/>
      <c r="W1662" s="22">
        <v>12</v>
      </c>
      <c r="X1662" s="29">
        <v>127.155833333333</v>
      </c>
      <c r="Y1662" s="29">
        <v>1525.87</v>
      </c>
      <c r="Z1662" s="36">
        <v>467.76</v>
      </c>
      <c r="AA1662" s="36">
        <f t="shared" si="1851"/>
        <v>12</v>
      </c>
      <c r="AB1662" s="29"/>
      <c r="AC1662" s="29" t="e">
        <f t="shared" si="1852"/>
        <v>#REF!</v>
      </c>
      <c r="AD1662" s="29" t="e">
        <f t="shared" si="1853"/>
        <v>#REF!</v>
      </c>
      <c r="AE1662" s="172" t="e">
        <f t="shared" si="1854"/>
        <v>#REF!</v>
      </c>
      <c r="AF1662" s="28"/>
      <c r="AG1662" s="24">
        <v>0.5</v>
      </c>
      <c r="AH1662" s="173">
        <f t="shared" si="1855"/>
        <v>1</v>
      </c>
      <c r="AI1662" s="173"/>
      <c r="AJ1662" s="173">
        <f t="shared" si="1856"/>
        <v>-0.5</v>
      </c>
      <c r="AK1662" s="134">
        <f t="shared" si="1857"/>
        <v>0.5</v>
      </c>
      <c r="AL1662" s="174">
        <f t="shared" ref="AL1662:AU1662" si="1915">M1662</f>
        <v>0</v>
      </c>
      <c r="AM1662" s="174">
        <f t="shared" si="1915"/>
        <v>1</v>
      </c>
      <c r="AN1662" s="174">
        <f t="shared" si="1915"/>
        <v>0</v>
      </c>
      <c r="AO1662" s="174">
        <f t="shared" si="1915"/>
        <v>0</v>
      </c>
      <c r="AP1662" s="174">
        <f t="shared" si="1915"/>
        <v>0</v>
      </c>
      <c r="AQ1662" s="174">
        <f t="shared" si="1915"/>
        <v>0</v>
      </c>
      <c r="AR1662" s="174">
        <f t="shared" si="1915"/>
        <v>0</v>
      </c>
      <c r="AS1662" s="174">
        <f t="shared" si="1915"/>
        <v>0</v>
      </c>
      <c r="AT1662" s="174">
        <f t="shared" si="1915"/>
        <v>0</v>
      </c>
      <c r="AU1662" s="174">
        <f t="shared" si="1915"/>
        <v>0</v>
      </c>
      <c r="AV1662" s="175">
        <f t="shared" si="1859"/>
        <v>1</v>
      </c>
      <c r="AW1662" s="176" t="e">
        <f>#REF!/1000</f>
        <v>#REF!</v>
      </c>
      <c r="AX1662" s="176" t="e">
        <f>#REF!/1000</f>
        <v>#REF!</v>
      </c>
      <c r="AY1662" s="176" t="e">
        <f>#REF!/1000</f>
        <v>#REF!</v>
      </c>
      <c r="AZ1662" s="176" t="e">
        <f>#REF!/1000</f>
        <v>#REF!</v>
      </c>
      <c r="BA1662" s="176" t="e">
        <f>#REF!/1000</f>
        <v>#REF!</v>
      </c>
      <c r="BB1662" s="176" t="e">
        <f>#REF!/1000</f>
        <v>#REF!</v>
      </c>
      <c r="BC1662" s="176" t="e">
        <f>#REF!/1000</f>
        <v>#REF!</v>
      </c>
      <c r="BD1662" s="176" t="e">
        <f>#REF!/1000</f>
        <v>#REF!</v>
      </c>
      <c r="BE1662" s="177" t="e">
        <f>#REF!/1000</f>
        <v>#REF!</v>
      </c>
      <c r="BF1662" s="177" t="e">
        <f>#REF!/1000</f>
        <v>#REF!</v>
      </c>
      <c r="BG1662" s="178" t="e">
        <f t="shared" si="1860"/>
        <v>#REF!</v>
      </c>
    </row>
    <row r="1663" ht="16" customHeight="1" spans="1:59">
      <c r="A1663" s="22">
        <v>1657</v>
      </c>
      <c r="B1663" s="39" t="s">
        <v>7796</v>
      </c>
      <c r="C1663" s="68" t="s">
        <v>7797</v>
      </c>
      <c r="D1663" s="22">
        <v>150</v>
      </c>
      <c r="E1663" s="22">
        <v>0.231</v>
      </c>
      <c r="F1663" s="144">
        <v>82064</v>
      </c>
      <c r="G1663" s="144" t="s">
        <v>3704</v>
      </c>
      <c r="H1663" s="144" t="s">
        <v>3704</v>
      </c>
      <c r="I1663" s="144" t="s">
        <v>7734</v>
      </c>
      <c r="J1663" s="144" t="s">
        <v>5314</v>
      </c>
      <c r="K1663" s="144">
        <f t="shared" si="1850"/>
        <v>8</v>
      </c>
      <c r="L1663" s="157">
        <v>1.848</v>
      </c>
      <c r="M1663" s="171"/>
      <c r="N1663" s="171">
        <v>0.15</v>
      </c>
      <c r="O1663" s="171">
        <v>0.5</v>
      </c>
      <c r="P1663" s="171">
        <v>0.02</v>
      </c>
      <c r="Q1663" s="171"/>
      <c r="R1663" s="171">
        <v>0.01</v>
      </c>
      <c r="S1663" s="171">
        <v>0.25</v>
      </c>
      <c r="T1663" s="171">
        <v>0.07</v>
      </c>
      <c r="U1663" s="171"/>
      <c r="V1663" s="171"/>
      <c r="W1663" s="22">
        <v>0.231</v>
      </c>
      <c r="X1663" s="29">
        <v>5979.74025974026</v>
      </c>
      <c r="Y1663" s="29">
        <v>1381.32</v>
      </c>
      <c r="Z1663" s="36">
        <v>425.5</v>
      </c>
      <c r="AA1663" s="36">
        <f t="shared" si="1851"/>
        <v>0.231</v>
      </c>
      <c r="AB1663" s="29"/>
      <c r="AC1663" s="29" t="e">
        <f t="shared" si="1852"/>
        <v>#REF!</v>
      </c>
      <c r="AD1663" s="29" t="e">
        <f t="shared" si="1853"/>
        <v>#REF!</v>
      </c>
      <c r="AE1663" s="172" t="e">
        <f t="shared" si="1854"/>
        <v>#REF!</v>
      </c>
      <c r="AF1663" s="28"/>
      <c r="AG1663" s="24">
        <v>2</v>
      </c>
      <c r="AH1663" s="173">
        <f t="shared" si="1855"/>
        <v>1</v>
      </c>
      <c r="AI1663" s="173"/>
      <c r="AJ1663" s="173">
        <f t="shared" si="1856"/>
        <v>1</v>
      </c>
      <c r="AK1663" s="134">
        <f t="shared" si="1857"/>
        <v>8</v>
      </c>
      <c r="AL1663" s="174">
        <f t="shared" ref="AL1663:AU1663" si="1916">M1663</f>
        <v>0</v>
      </c>
      <c r="AM1663" s="174">
        <f t="shared" si="1916"/>
        <v>0.15</v>
      </c>
      <c r="AN1663" s="174">
        <f t="shared" si="1916"/>
        <v>0.5</v>
      </c>
      <c r="AO1663" s="174">
        <f t="shared" si="1916"/>
        <v>0.02</v>
      </c>
      <c r="AP1663" s="174">
        <f t="shared" si="1916"/>
        <v>0</v>
      </c>
      <c r="AQ1663" s="174">
        <f t="shared" si="1916"/>
        <v>0.01</v>
      </c>
      <c r="AR1663" s="174">
        <f t="shared" si="1916"/>
        <v>0.25</v>
      </c>
      <c r="AS1663" s="174">
        <f t="shared" si="1916"/>
        <v>0.07</v>
      </c>
      <c r="AT1663" s="174">
        <f t="shared" si="1916"/>
        <v>0</v>
      </c>
      <c r="AU1663" s="174">
        <f t="shared" si="1916"/>
        <v>0</v>
      </c>
      <c r="AV1663" s="175">
        <f t="shared" si="1859"/>
        <v>1</v>
      </c>
      <c r="AW1663" s="176" t="e">
        <f>#REF!/1000</f>
        <v>#REF!</v>
      </c>
      <c r="AX1663" s="176" t="e">
        <f>#REF!/1000</f>
        <v>#REF!</v>
      </c>
      <c r="AY1663" s="176" t="e">
        <f>#REF!/1000</f>
        <v>#REF!</v>
      </c>
      <c r="AZ1663" s="176" t="e">
        <f>#REF!/1000</f>
        <v>#REF!</v>
      </c>
      <c r="BA1663" s="176" t="e">
        <f>#REF!/1000</f>
        <v>#REF!</v>
      </c>
      <c r="BB1663" s="176" t="e">
        <f>#REF!/1000</f>
        <v>#REF!</v>
      </c>
      <c r="BC1663" s="176" t="e">
        <f>#REF!/1000</f>
        <v>#REF!</v>
      </c>
      <c r="BD1663" s="176" t="e">
        <f>#REF!/1000</f>
        <v>#REF!</v>
      </c>
      <c r="BE1663" s="177" t="e">
        <f>#REF!/1000</f>
        <v>#REF!</v>
      </c>
      <c r="BF1663" s="177" t="e">
        <f>#REF!/1000</f>
        <v>#REF!</v>
      </c>
      <c r="BG1663" s="178" t="e">
        <f t="shared" si="1860"/>
        <v>#REF!</v>
      </c>
    </row>
    <row r="1664" ht="16" customHeight="1" spans="1:59">
      <c r="A1664" s="22">
        <v>1658</v>
      </c>
      <c r="B1664" s="39" t="s">
        <v>7798</v>
      </c>
      <c r="C1664" s="68" t="s">
        <v>7799</v>
      </c>
      <c r="D1664" s="22">
        <v>141</v>
      </c>
      <c r="E1664" s="22">
        <v>1</v>
      </c>
      <c r="F1664" s="144">
        <v>83198</v>
      </c>
      <c r="G1664" s="144" t="s">
        <v>3704</v>
      </c>
      <c r="H1664" s="144" t="s">
        <v>3704</v>
      </c>
      <c r="I1664" s="144" t="s">
        <v>7734</v>
      </c>
      <c r="J1664" s="144" t="s">
        <v>5314</v>
      </c>
      <c r="K1664" s="144">
        <f t="shared" si="1850"/>
        <v>20</v>
      </c>
      <c r="L1664" s="157">
        <v>20</v>
      </c>
      <c r="M1664" s="171"/>
      <c r="N1664" s="171">
        <v>1</v>
      </c>
      <c r="O1664" s="171"/>
      <c r="P1664" s="171"/>
      <c r="Q1664" s="171"/>
      <c r="R1664" s="171"/>
      <c r="S1664" s="171"/>
      <c r="T1664" s="171"/>
      <c r="U1664" s="171"/>
      <c r="V1664" s="171"/>
      <c r="W1664" s="22">
        <v>1</v>
      </c>
      <c r="X1664" s="29">
        <v>1316</v>
      </c>
      <c r="Y1664" s="29">
        <v>1316</v>
      </c>
      <c r="Z1664" s="36">
        <v>399.59</v>
      </c>
      <c r="AA1664" s="36">
        <f t="shared" si="1851"/>
        <v>1</v>
      </c>
      <c r="AB1664" s="29"/>
      <c r="AC1664" s="29" t="e">
        <f t="shared" si="1852"/>
        <v>#REF!</v>
      </c>
      <c r="AD1664" s="29" t="e">
        <f t="shared" si="1853"/>
        <v>#REF!</v>
      </c>
      <c r="AE1664" s="172" t="e">
        <f t="shared" si="1854"/>
        <v>#REF!</v>
      </c>
      <c r="AF1664" s="28"/>
      <c r="AG1664" s="24">
        <v>15</v>
      </c>
      <c r="AH1664" s="173">
        <f t="shared" si="1855"/>
        <v>1</v>
      </c>
      <c r="AI1664" s="173"/>
      <c r="AJ1664" s="173">
        <f t="shared" si="1856"/>
        <v>14</v>
      </c>
      <c r="AK1664" s="134">
        <f t="shared" si="1857"/>
        <v>20</v>
      </c>
      <c r="AL1664" s="174">
        <f t="shared" ref="AL1664:AU1664" si="1917">M1664</f>
        <v>0</v>
      </c>
      <c r="AM1664" s="174">
        <f t="shared" si="1917"/>
        <v>1</v>
      </c>
      <c r="AN1664" s="174">
        <f t="shared" si="1917"/>
        <v>0</v>
      </c>
      <c r="AO1664" s="174">
        <f t="shared" si="1917"/>
        <v>0</v>
      </c>
      <c r="AP1664" s="174">
        <f t="shared" si="1917"/>
        <v>0</v>
      </c>
      <c r="AQ1664" s="174">
        <f t="shared" si="1917"/>
        <v>0</v>
      </c>
      <c r="AR1664" s="174">
        <f t="shared" si="1917"/>
        <v>0</v>
      </c>
      <c r="AS1664" s="174">
        <f t="shared" si="1917"/>
        <v>0</v>
      </c>
      <c r="AT1664" s="174">
        <f t="shared" si="1917"/>
        <v>0</v>
      </c>
      <c r="AU1664" s="174">
        <f t="shared" si="1917"/>
        <v>0</v>
      </c>
      <c r="AV1664" s="175">
        <f t="shared" si="1859"/>
        <v>1</v>
      </c>
      <c r="AW1664" s="176" t="e">
        <f>#REF!/1000</f>
        <v>#REF!</v>
      </c>
      <c r="AX1664" s="176" t="e">
        <f>#REF!/1000</f>
        <v>#REF!</v>
      </c>
      <c r="AY1664" s="176" t="e">
        <f>#REF!/1000</f>
        <v>#REF!</v>
      </c>
      <c r="AZ1664" s="176" t="e">
        <f>#REF!/1000</f>
        <v>#REF!</v>
      </c>
      <c r="BA1664" s="176" t="e">
        <f>#REF!/1000</f>
        <v>#REF!</v>
      </c>
      <c r="BB1664" s="176" t="e">
        <f>#REF!/1000</f>
        <v>#REF!</v>
      </c>
      <c r="BC1664" s="176" t="e">
        <f>#REF!/1000</f>
        <v>#REF!</v>
      </c>
      <c r="BD1664" s="176" t="e">
        <f>#REF!/1000</f>
        <v>#REF!</v>
      </c>
      <c r="BE1664" s="177" t="e">
        <f>#REF!/1000</f>
        <v>#REF!</v>
      </c>
      <c r="BF1664" s="177" t="e">
        <f>#REF!/1000</f>
        <v>#REF!</v>
      </c>
      <c r="BG1664" s="178" t="e">
        <f t="shared" si="1860"/>
        <v>#REF!</v>
      </c>
    </row>
    <row r="1665" ht="16" customHeight="1" spans="1:59">
      <c r="A1665" s="22">
        <v>1659</v>
      </c>
      <c r="B1665" s="39" t="s">
        <v>7800</v>
      </c>
      <c r="C1665" s="68" t="s">
        <v>7801</v>
      </c>
      <c r="D1665" s="22">
        <v>181</v>
      </c>
      <c r="E1665" s="22">
        <v>0.15</v>
      </c>
      <c r="F1665" s="144">
        <v>2605131783</v>
      </c>
      <c r="G1665" s="144" t="s">
        <v>7776</v>
      </c>
      <c r="H1665" s="144" t="s">
        <v>7776</v>
      </c>
      <c r="I1665" s="144" t="s">
        <v>7777</v>
      </c>
      <c r="J1665" s="144" t="s">
        <v>5327</v>
      </c>
      <c r="K1665" s="144">
        <f t="shared" si="1850"/>
        <v>1000</v>
      </c>
      <c r="L1665" s="157">
        <v>150</v>
      </c>
      <c r="M1665" s="171"/>
      <c r="N1665" s="171"/>
      <c r="O1665" s="171">
        <v>1</v>
      </c>
      <c r="P1665" s="171"/>
      <c r="Q1665" s="171"/>
      <c r="R1665" s="171"/>
      <c r="S1665" s="171"/>
      <c r="T1665" s="171"/>
      <c r="U1665" s="171"/>
      <c r="V1665" s="171"/>
      <c r="W1665" s="22">
        <v>0.15</v>
      </c>
      <c r="X1665" s="29">
        <v>8409.13333333333</v>
      </c>
      <c r="Y1665" s="29">
        <v>1261.37</v>
      </c>
      <c r="Z1665" s="36">
        <v>1035.03</v>
      </c>
      <c r="AA1665" s="36">
        <f t="shared" si="1851"/>
        <v>0.15</v>
      </c>
      <c r="AB1665" s="29"/>
      <c r="AC1665" s="29" t="e">
        <f t="shared" si="1852"/>
        <v>#REF!</v>
      </c>
      <c r="AD1665" s="29" t="e">
        <f t="shared" si="1853"/>
        <v>#REF!</v>
      </c>
      <c r="AE1665" s="172" t="e">
        <f t="shared" si="1854"/>
        <v>#REF!</v>
      </c>
      <c r="AF1665" s="28"/>
      <c r="AG1665" s="24">
        <v>80</v>
      </c>
      <c r="AH1665" s="173">
        <f t="shared" si="1855"/>
        <v>1</v>
      </c>
      <c r="AI1665" s="173"/>
      <c r="AJ1665" s="173">
        <f t="shared" si="1856"/>
        <v>79</v>
      </c>
      <c r="AK1665" s="134">
        <f t="shared" si="1857"/>
        <v>1000</v>
      </c>
      <c r="AL1665" s="174">
        <f t="shared" ref="AL1665:AU1665" si="1918">M1665</f>
        <v>0</v>
      </c>
      <c r="AM1665" s="174">
        <f t="shared" si="1918"/>
        <v>0</v>
      </c>
      <c r="AN1665" s="174">
        <f t="shared" si="1918"/>
        <v>1</v>
      </c>
      <c r="AO1665" s="174">
        <f t="shared" si="1918"/>
        <v>0</v>
      </c>
      <c r="AP1665" s="174">
        <f t="shared" si="1918"/>
        <v>0</v>
      </c>
      <c r="AQ1665" s="174">
        <f t="shared" si="1918"/>
        <v>0</v>
      </c>
      <c r="AR1665" s="174">
        <f t="shared" si="1918"/>
        <v>0</v>
      </c>
      <c r="AS1665" s="174">
        <f t="shared" si="1918"/>
        <v>0</v>
      </c>
      <c r="AT1665" s="174">
        <f t="shared" si="1918"/>
        <v>0</v>
      </c>
      <c r="AU1665" s="174">
        <f t="shared" si="1918"/>
        <v>0</v>
      </c>
      <c r="AV1665" s="175">
        <f t="shared" si="1859"/>
        <v>1</v>
      </c>
      <c r="AW1665" s="176" t="e">
        <f>#REF!/1000</f>
        <v>#REF!</v>
      </c>
      <c r="AX1665" s="176" t="e">
        <f>#REF!/1000</f>
        <v>#REF!</v>
      </c>
      <c r="AY1665" s="176" t="e">
        <f>#REF!/1000</f>
        <v>#REF!</v>
      </c>
      <c r="AZ1665" s="176" t="e">
        <f>#REF!/1000</f>
        <v>#REF!</v>
      </c>
      <c r="BA1665" s="176" t="e">
        <f>#REF!/1000</f>
        <v>#REF!</v>
      </c>
      <c r="BB1665" s="176" t="e">
        <f>#REF!/1000</f>
        <v>#REF!</v>
      </c>
      <c r="BC1665" s="176" t="e">
        <f>#REF!/1000</f>
        <v>#REF!</v>
      </c>
      <c r="BD1665" s="176" t="e">
        <f>#REF!/1000</f>
        <v>#REF!</v>
      </c>
      <c r="BE1665" s="177" t="e">
        <f>#REF!/1000</f>
        <v>#REF!</v>
      </c>
      <c r="BF1665" s="177" t="e">
        <f>#REF!/1000</f>
        <v>#REF!</v>
      </c>
      <c r="BG1665" s="178" t="e">
        <f t="shared" si="1860"/>
        <v>#REF!</v>
      </c>
    </row>
    <row r="1666" ht="16" customHeight="1" spans="1:59">
      <c r="A1666" s="22">
        <v>1660</v>
      </c>
      <c r="B1666" s="39" t="s">
        <v>7800</v>
      </c>
      <c r="C1666" s="68" t="s">
        <v>7801</v>
      </c>
      <c r="D1666" s="22">
        <v>181</v>
      </c>
      <c r="E1666" s="22">
        <v>0.15</v>
      </c>
      <c r="F1666" s="144">
        <v>2605120563</v>
      </c>
      <c r="G1666" s="144" t="s">
        <v>7802</v>
      </c>
      <c r="H1666" s="144" t="s">
        <v>7803</v>
      </c>
      <c r="I1666" s="144" t="s">
        <v>7777</v>
      </c>
      <c r="J1666" s="144" t="s">
        <v>5327</v>
      </c>
      <c r="K1666" s="144">
        <f t="shared" si="1850"/>
        <v>1000</v>
      </c>
      <c r="L1666" s="157">
        <v>150</v>
      </c>
      <c r="M1666" s="171"/>
      <c r="N1666" s="171"/>
      <c r="O1666" s="171">
        <v>1</v>
      </c>
      <c r="P1666" s="171"/>
      <c r="Q1666" s="171"/>
      <c r="R1666" s="171"/>
      <c r="S1666" s="171"/>
      <c r="T1666" s="171"/>
      <c r="U1666" s="171"/>
      <c r="V1666" s="171"/>
      <c r="W1666" s="22">
        <v>0.15</v>
      </c>
      <c r="X1666" s="29">
        <v>8409.13333333333</v>
      </c>
      <c r="Y1666" s="29">
        <v>1261.37</v>
      </c>
      <c r="Z1666" s="36">
        <v>1035.03</v>
      </c>
      <c r="AA1666" s="36">
        <f t="shared" si="1851"/>
        <v>0.15</v>
      </c>
      <c r="AB1666" s="29"/>
      <c r="AC1666" s="29" t="e">
        <f t="shared" si="1852"/>
        <v>#REF!</v>
      </c>
      <c r="AD1666" s="29" t="e">
        <f t="shared" si="1853"/>
        <v>#REF!</v>
      </c>
      <c r="AE1666" s="172" t="e">
        <f t="shared" si="1854"/>
        <v>#REF!</v>
      </c>
      <c r="AF1666" s="28"/>
      <c r="AG1666" s="24">
        <v>80</v>
      </c>
      <c r="AH1666" s="173">
        <f t="shared" si="1855"/>
        <v>1</v>
      </c>
      <c r="AI1666" s="173"/>
      <c r="AJ1666" s="173">
        <f t="shared" si="1856"/>
        <v>79</v>
      </c>
      <c r="AK1666" s="134">
        <f t="shared" si="1857"/>
        <v>1000</v>
      </c>
      <c r="AL1666" s="174">
        <f t="shared" ref="AL1666:AU1666" si="1919">M1666</f>
        <v>0</v>
      </c>
      <c r="AM1666" s="174">
        <f t="shared" si="1919"/>
        <v>0</v>
      </c>
      <c r="AN1666" s="174">
        <f t="shared" si="1919"/>
        <v>1</v>
      </c>
      <c r="AO1666" s="174">
        <f t="shared" si="1919"/>
        <v>0</v>
      </c>
      <c r="AP1666" s="174">
        <f t="shared" si="1919"/>
        <v>0</v>
      </c>
      <c r="AQ1666" s="174">
        <f t="shared" si="1919"/>
        <v>0</v>
      </c>
      <c r="AR1666" s="174">
        <f t="shared" si="1919"/>
        <v>0</v>
      </c>
      <c r="AS1666" s="174">
        <f t="shared" si="1919"/>
        <v>0</v>
      </c>
      <c r="AT1666" s="174">
        <f t="shared" si="1919"/>
        <v>0</v>
      </c>
      <c r="AU1666" s="174">
        <f t="shared" si="1919"/>
        <v>0</v>
      </c>
      <c r="AV1666" s="175">
        <f t="shared" si="1859"/>
        <v>1</v>
      </c>
      <c r="AW1666" s="176" t="e">
        <f>#REF!/1000</f>
        <v>#REF!</v>
      </c>
      <c r="AX1666" s="176" t="e">
        <f>#REF!/1000</f>
        <v>#REF!</v>
      </c>
      <c r="AY1666" s="176" t="e">
        <f>#REF!/1000</f>
        <v>#REF!</v>
      </c>
      <c r="AZ1666" s="176" t="e">
        <f>#REF!/1000</f>
        <v>#REF!</v>
      </c>
      <c r="BA1666" s="176" t="e">
        <f>#REF!/1000</f>
        <v>#REF!</v>
      </c>
      <c r="BB1666" s="176" t="e">
        <f>#REF!/1000</f>
        <v>#REF!</v>
      </c>
      <c r="BC1666" s="176" t="e">
        <f>#REF!/1000</f>
        <v>#REF!</v>
      </c>
      <c r="BD1666" s="176" t="e">
        <f>#REF!/1000</f>
        <v>#REF!</v>
      </c>
      <c r="BE1666" s="177" t="e">
        <f>#REF!/1000</f>
        <v>#REF!</v>
      </c>
      <c r="BF1666" s="177" t="e">
        <f>#REF!/1000</f>
        <v>#REF!</v>
      </c>
      <c r="BG1666" s="178" t="e">
        <f t="shared" si="1860"/>
        <v>#REF!</v>
      </c>
    </row>
    <row r="1667" ht="16" customHeight="1" spans="1:59">
      <c r="A1667" s="22">
        <v>1661</v>
      </c>
      <c r="B1667" s="39" t="s">
        <v>7804</v>
      </c>
      <c r="C1667" s="68" t="s">
        <v>7805</v>
      </c>
      <c r="D1667" s="22">
        <v>145</v>
      </c>
      <c r="E1667" s="22">
        <v>0.12</v>
      </c>
      <c r="F1667" s="144">
        <v>82068</v>
      </c>
      <c r="G1667" s="144" t="s">
        <v>3704</v>
      </c>
      <c r="H1667" s="144" t="s">
        <v>3704</v>
      </c>
      <c r="I1667" s="144" t="s">
        <v>7734</v>
      </c>
      <c r="J1667" s="144" t="s">
        <v>5314</v>
      </c>
      <c r="K1667" s="144">
        <f t="shared" si="1850"/>
        <v>8</v>
      </c>
      <c r="L1667" s="157">
        <v>0.96</v>
      </c>
      <c r="M1667" s="171"/>
      <c r="N1667" s="171">
        <v>0.15</v>
      </c>
      <c r="O1667" s="171">
        <v>0.5</v>
      </c>
      <c r="P1667" s="171">
        <v>0.02</v>
      </c>
      <c r="Q1667" s="171"/>
      <c r="R1667" s="171">
        <v>0.01</v>
      </c>
      <c r="S1667" s="171">
        <v>0.25</v>
      </c>
      <c r="T1667" s="171">
        <v>0.07</v>
      </c>
      <c r="U1667" s="171"/>
      <c r="V1667" s="171"/>
      <c r="W1667" s="22">
        <v>0.12</v>
      </c>
      <c r="X1667" s="29">
        <v>10289.5833333333</v>
      </c>
      <c r="Y1667" s="29">
        <v>1234.75</v>
      </c>
      <c r="Z1667" s="36">
        <v>596.46</v>
      </c>
      <c r="AA1667" s="36">
        <f t="shared" si="1851"/>
        <v>0.12</v>
      </c>
      <c r="AB1667" s="29"/>
      <c r="AC1667" s="29" t="e">
        <f t="shared" si="1852"/>
        <v>#REF!</v>
      </c>
      <c r="AD1667" s="29" t="e">
        <f t="shared" si="1853"/>
        <v>#REF!</v>
      </c>
      <c r="AE1667" s="172" t="e">
        <f t="shared" si="1854"/>
        <v>#REF!</v>
      </c>
      <c r="AF1667" s="28"/>
      <c r="AG1667" s="24">
        <v>2</v>
      </c>
      <c r="AH1667" s="173">
        <f t="shared" si="1855"/>
        <v>1</v>
      </c>
      <c r="AI1667" s="173"/>
      <c r="AJ1667" s="173">
        <f t="shared" si="1856"/>
        <v>1</v>
      </c>
      <c r="AK1667" s="134">
        <f t="shared" si="1857"/>
        <v>8</v>
      </c>
      <c r="AL1667" s="174">
        <f t="shared" ref="AL1667:AU1667" si="1920">M1667</f>
        <v>0</v>
      </c>
      <c r="AM1667" s="174">
        <f t="shared" si="1920"/>
        <v>0.15</v>
      </c>
      <c r="AN1667" s="174">
        <f t="shared" si="1920"/>
        <v>0.5</v>
      </c>
      <c r="AO1667" s="174">
        <f t="shared" si="1920"/>
        <v>0.02</v>
      </c>
      <c r="AP1667" s="174">
        <f t="shared" si="1920"/>
        <v>0</v>
      </c>
      <c r="AQ1667" s="174">
        <f t="shared" si="1920"/>
        <v>0.01</v>
      </c>
      <c r="AR1667" s="174">
        <f t="shared" si="1920"/>
        <v>0.25</v>
      </c>
      <c r="AS1667" s="174">
        <f t="shared" si="1920"/>
        <v>0.07</v>
      </c>
      <c r="AT1667" s="174">
        <f t="shared" si="1920"/>
        <v>0</v>
      </c>
      <c r="AU1667" s="174">
        <f t="shared" si="1920"/>
        <v>0</v>
      </c>
      <c r="AV1667" s="175">
        <f t="shared" si="1859"/>
        <v>1</v>
      </c>
      <c r="AW1667" s="176" t="e">
        <f>#REF!/1000</f>
        <v>#REF!</v>
      </c>
      <c r="AX1667" s="176" t="e">
        <f>#REF!/1000</f>
        <v>#REF!</v>
      </c>
      <c r="AY1667" s="176" t="e">
        <f>#REF!/1000</f>
        <v>#REF!</v>
      </c>
      <c r="AZ1667" s="176" t="e">
        <f>#REF!/1000</f>
        <v>#REF!</v>
      </c>
      <c r="BA1667" s="176" t="e">
        <f>#REF!/1000</f>
        <v>#REF!</v>
      </c>
      <c r="BB1667" s="176" t="e">
        <f>#REF!/1000</f>
        <v>#REF!</v>
      </c>
      <c r="BC1667" s="176" t="e">
        <f>#REF!/1000</f>
        <v>#REF!</v>
      </c>
      <c r="BD1667" s="176" t="e">
        <f>#REF!/1000</f>
        <v>#REF!</v>
      </c>
      <c r="BE1667" s="177" t="e">
        <f>#REF!/1000</f>
        <v>#REF!</v>
      </c>
      <c r="BF1667" s="177" t="e">
        <f>#REF!/1000</f>
        <v>#REF!</v>
      </c>
      <c r="BG1667" s="178" t="e">
        <f t="shared" si="1860"/>
        <v>#REF!</v>
      </c>
    </row>
    <row r="1668" ht="16" customHeight="1" spans="1:59">
      <c r="A1668" s="179">
        <v>1662</v>
      </c>
      <c r="B1668" s="180" t="s">
        <v>7806</v>
      </c>
      <c r="C1668" s="181" t="s">
        <v>7807</v>
      </c>
      <c r="D1668" s="179">
        <v>143</v>
      </c>
      <c r="E1668" s="179">
        <v>1</v>
      </c>
      <c r="F1668" s="182">
        <v>85185</v>
      </c>
      <c r="G1668" s="182" t="s">
        <v>3704</v>
      </c>
      <c r="H1668" s="182" t="s">
        <v>3704</v>
      </c>
      <c r="I1668" s="182" t="s">
        <v>7734</v>
      </c>
      <c r="J1668" s="182" t="s">
        <v>5314</v>
      </c>
      <c r="K1668" s="182">
        <f t="shared" si="1850"/>
        <v>5</v>
      </c>
      <c r="L1668" s="183">
        <v>5</v>
      </c>
      <c r="M1668" s="184"/>
      <c r="N1668" s="184"/>
      <c r="O1668" s="184"/>
      <c r="P1668" s="184"/>
      <c r="Q1668" s="184"/>
      <c r="R1668" s="184"/>
      <c r="S1668" s="184">
        <v>1</v>
      </c>
      <c r="T1668" s="184"/>
      <c r="U1668" s="184"/>
      <c r="V1668" s="184"/>
      <c r="W1668" s="179">
        <v>1</v>
      </c>
      <c r="X1668" s="185">
        <v>1222.23</v>
      </c>
      <c r="Y1668" s="185">
        <v>1222.23</v>
      </c>
      <c r="Z1668" s="186">
        <v>380.09</v>
      </c>
      <c r="AA1668" s="186">
        <f t="shared" si="1851"/>
        <v>1</v>
      </c>
      <c r="AB1668" s="29"/>
      <c r="AC1668" s="185" t="e">
        <f t="shared" si="1852"/>
        <v>#REF!</v>
      </c>
      <c r="AD1668" s="185" t="e">
        <f t="shared" si="1853"/>
        <v>#REF!</v>
      </c>
      <c r="AE1668" s="187" t="e">
        <f t="shared" si="1854"/>
        <v>#REF!</v>
      </c>
      <c r="AF1668" s="188" t="s">
        <v>5306</v>
      </c>
      <c r="AG1668" s="189">
        <v>30</v>
      </c>
      <c r="AH1668" s="190">
        <f t="shared" si="1855"/>
        <v>1</v>
      </c>
      <c r="AI1668" s="190">
        <v>30</v>
      </c>
      <c r="AJ1668" s="190">
        <f t="shared" si="1856"/>
        <v>29</v>
      </c>
      <c r="AK1668" s="191">
        <f t="shared" si="1857"/>
        <v>5</v>
      </c>
      <c r="AL1668" s="174">
        <f t="shared" ref="AL1668:AU1668" si="1921">M1668</f>
        <v>0</v>
      </c>
      <c r="AM1668" s="174">
        <f t="shared" si="1921"/>
        <v>0</v>
      </c>
      <c r="AN1668" s="174">
        <f t="shared" si="1921"/>
        <v>0</v>
      </c>
      <c r="AO1668" s="174">
        <f t="shared" si="1921"/>
        <v>0</v>
      </c>
      <c r="AP1668" s="174">
        <f t="shared" si="1921"/>
        <v>0</v>
      </c>
      <c r="AQ1668" s="174">
        <f t="shared" si="1921"/>
        <v>0</v>
      </c>
      <c r="AR1668" s="174">
        <f t="shared" si="1921"/>
        <v>1</v>
      </c>
      <c r="AS1668" s="174">
        <f t="shared" si="1921"/>
        <v>0</v>
      </c>
      <c r="AT1668" s="174">
        <f t="shared" si="1921"/>
        <v>0</v>
      </c>
      <c r="AU1668" s="174">
        <f t="shared" si="1921"/>
        <v>0</v>
      </c>
      <c r="AV1668" s="192">
        <f t="shared" si="1859"/>
        <v>1</v>
      </c>
      <c r="AW1668" s="193" t="e">
        <f>#REF!/1000</f>
        <v>#REF!</v>
      </c>
      <c r="AX1668" s="193" t="e">
        <f>#REF!/1000</f>
        <v>#REF!</v>
      </c>
      <c r="AY1668" s="193" t="e">
        <f>#REF!/1000</f>
        <v>#REF!</v>
      </c>
      <c r="AZ1668" s="193" t="e">
        <f>#REF!/1000</f>
        <v>#REF!</v>
      </c>
      <c r="BA1668" s="193" t="e">
        <f>#REF!/1000</f>
        <v>#REF!</v>
      </c>
      <c r="BB1668" s="193" t="e">
        <f>#REF!/1000</f>
        <v>#REF!</v>
      </c>
      <c r="BC1668" s="193" t="e">
        <f>#REF!/1000</f>
        <v>#REF!</v>
      </c>
      <c r="BD1668" s="193" t="e">
        <f>#REF!/1000</f>
        <v>#REF!</v>
      </c>
      <c r="BE1668" s="194" t="e">
        <f>#REF!/1000</f>
        <v>#REF!</v>
      </c>
      <c r="BF1668" s="194" t="e">
        <f>#REF!/1000</f>
        <v>#REF!</v>
      </c>
      <c r="BG1668" s="195" t="e">
        <f t="shared" si="1860"/>
        <v>#REF!</v>
      </c>
    </row>
    <row r="1669" ht="16" customHeight="1" spans="1:59">
      <c r="A1669" s="22">
        <v>1663</v>
      </c>
      <c r="B1669" s="39" t="s">
        <v>7722</v>
      </c>
      <c r="C1669" s="68" t="s">
        <v>7723</v>
      </c>
      <c r="D1669" s="22">
        <v>141</v>
      </c>
      <c r="E1669" s="22">
        <v>1</v>
      </c>
      <c r="F1669" s="144">
        <v>83311</v>
      </c>
      <c r="G1669" s="144" t="s">
        <v>3688</v>
      </c>
      <c r="H1669" s="144" t="s">
        <v>3699</v>
      </c>
      <c r="I1669" s="144" t="s">
        <v>5317</v>
      </c>
      <c r="J1669" s="144" t="s">
        <v>5314</v>
      </c>
      <c r="K1669" s="144">
        <f t="shared" si="1850"/>
        <v>7.5</v>
      </c>
      <c r="L1669" s="157">
        <v>7.5</v>
      </c>
      <c r="M1669" s="171"/>
      <c r="N1669" s="171">
        <v>1</v>
      </c>
      <c r="O1669" s="171"/>
      <c r="P1669" s="171"/>
      <c r="Q1669" s="171"/>
      <c r="R1669" s="171"/>
      <c r="S1669" s="171"/>
      <c r="T1669" s="171"/>
      <c r="U1669" s="171"/>
      <c r="V1669" s="171"/>
      <c r="W1669" s="22">
        <v>1</v>
      </c>
      <c r="X1669" s="29">
        <v>1074.05</v>
      </c>
      <c r="Y1669" s="29">
        <v>1074.05</v>
      </c>
      <c r="Z1669" s="36">
        <v>331.36</v>
      </c>
      <c r="AA1669" s="36">
        <f t="shared" si="1851"/>
        <v>1</v>
      </c>
      <c r="AB1669" s="29"/>
      <c r="AC1669" s="29" t="e">
        <f t="shared" si="1852"/>
        <v>#REF!</v>
      </c>
      <c r="AD1669" s="29" t="e">
        <f t="shared" si="1853"/>
        <v>#REF!</v>
      </c>
      <c r="AE1669" s="172" t="e">
        <f t="shared" si="1854"/>
        <v>#REF!</v>
      </c>
      <c r="AF1669" s="28"/>
      <c r="AG1669" s="24">
        <v>0.94</v>
      </c>
      <c r="AH1669" s="173">
        <f t="shared" si="1855"/>
        <v>1</v>
      </c>
      <c r="AI1669" s="173">
        <v>0.935</v>
      </c>
      <c r="AJ1669" s="173">
        <f t="shared" si="1856"/>
        <v>-0.0600000000000001</v>
      </c>
      <c r="AK1669" s="134">
        <f t="shared" si="1857"/>
        <v>7.5</v>
      </c>
      <c r="AL1669" s="174">
        <f t="shared" ref="AL1669:AU1669" si="1922">M1669</f>
        <v>0</v>
      </c>
      <c r="AM1669" s="174">
        <f t="shared" si="1922"/>
        <v>1</v>
      </c>
      <c r="AN1669" s="174">
        <f t="shared" si="1922"/>
        <v>0</v>
      </c>
      <c r="AO1669" s="174">
        <f t="shared" si="1922"/>
        <v>0</v>
      </c>
      <c r="AP1669" s="174">
        <f t="shared" si="1922"/>
        <v>0</v>
      </c>
      <c r="AQ1669" s="174">
        <f t="shared" si="1922"/>
        <v>0</v>
      </c>
      <c r="AR1669" s="174">
        <f t="shared" si="1922"/>
        <v>0</v>
      </c>
      <c r="AS1669" s="174">
        <f t="shared" si="1922"/>
        <v>0</v>
      </c>
      <c r="AT1669" s="174">
        <f t="shared" si="1922"/>
        <v>0</v>
      </c>
      <c r="AU1669" s="174">
        <f t="shared" si="1922"/>
        <v>0</v>
      </c>
      <c r="AV1669" s="175">
        <f t="shared" si="1859"/>
        <v>1</v>
      </c>
      <c r="AW1669" s="176" t="e">
        <f>#REF!/1000</f>
        <v>#REF!</v>
      </c>
      <c r="AX1669" s="176" t="e">
        <f>#REF!/1000</f>
        <v>#REF!</v>
      </c>
      <c r="AY1669" s="176" t="e">
        <f>#REF!/1000</f>
        <v>#REF!</v>
      </c>
      <c r="AZ1669" s="176" t="e">
        <f>#REF!/1000</f>
        <v>#REF!</v>
      </c>
      <c r="BA1669" s="176" t="e">
        <f>#REF!/1000</f>
        <v>#REF!</v>
      </c>
      <c r="BB1669" s="176" t="e">
        <f>#REF!/1000</f>
        <v>#REF!</v>
      </c>
      <c r="BC1669" s="176" t="e">
        <f>#REF!/1000</f>
        <v>#REF!</v>
      </c>
      <c r="BD1669" s="176" t="e">
        <f>#REF!/1000</f>
        <v>#REF!</v>
      </c>
      <c r="BE1669" s="177" t="e">
        <f>#REF!/1000</f>
        <v>#REF!</v>
      </c>
      <c r="BF1669" s="177" t="e">
        <f>#REF!/1000</f>
        <v>#REF!</v>
      </c>
      <c r="BG1669" s="178" t="e">
        <f t="shared" si="1860"/>
        <v>#REF!</v>
      </c>
    </row>
    <row r="1670" ht="16" customHeight="1" spans="1:59">
      <c r="A1670" s="22">
        <v>1664</v>
      </c>
      <c r="B1670" s="39" t="s">
        <v>7808</v>
      </c>
      <c r="C1670" s="68" t="s">
        <v>7809</v>
      </c>
      <c r="D1670" s="22">
        <v>181</v>
      </c>
      <c r="E1670" s="22">
        <v>0.184</v>
      </c>
      <c r="F1670" s="144">
        <v>2605132603</v>
      </c>
      <c r="G1670" s="144" t="s">
        <v>7747</v>
      </c>
      <c r="H1670" s="144" t="s">
        <v>3696</v>
      </c>
      <c r="I1670" s="144" t="s">
        <v>7810</v>
      </c>
      <c r="J1670" s="144" t="s">
        <v>5327</v>
      </c>
      <c r="K1670" s="144">
        <f t="shared" si="1850"/>
        <v>1000</v>
      </c>
      <c r="L1670" s="157">
        <v>184</v>
      </c>
      <c r="M1670" s="171"/>
      <c r="N1670" s="171"/>
      <c r="O1670" s="171">
        <v>1</v>
      </c>
      <c r="P1670" s="171"/>
      <c r="Q1670" s="171"/>
      <c r="R1670" s="171"/>
      <c r="S1670" s="171"/>
      <c r="T1670" s="171"/>
      <c r="U1670" s="171"/>
      <c r="V1670" s="171"/>
      <c r="W1670" s="22">
        <v>0.184</v>
      </c>
      <c r="X1670" s="29">
        <v>5758.36956521739</v>
      </c>
      <c r="Y1670" s="29">
        <v>1059.54</v>
      </c>
      <c r="Z1670" s="36">
        <v>689.24</v>
      </c>
      <c r="AA1670" s="36">
        <f t="shared" si="1851"/>
        <v>0.184</v>
      </c>
      <c r="AB1670" s="29"/>
      <c r="AC1670" s="29" t="e">
        <f t="shared" si="1852"/>
        <v>#REF!</v>
      </c>
      <c r="AD1670" s="29" t="e">
        <f t="shared" si="1853"/>
        <v>#REF!</v>
      </c>
      <c r="AE1670" s="172" t="e">
        <f t="shared" si="1854"/>
        <v>#REF!</v>
      </c>
      <c r="AF1670" s="28"/>
      <c r="AG1670" s="24">
        <v>184</v>
      </c>
      <c r="AH1670" s="173">
        <f t="shared" si="1855"/>
        <v>1</v>
      </c>
      <c r="AI1670" s="173">
        <v>184</v>
      </c>
      <c r="AJ1670" s="173">
        <f t="shared" si="1856"/>
        <v>183</v>
      </c>
      <c r="AK1670" s="134">
        <f t="shared" si="1857"/>
        <v>1000</v>
      </c>
      <c r="AL1670" s="174">
        <f t="shared" ref="AL1670:AU1670" si="1923">M1670</f>
        <v>0</v>
      </c>
      <c r="AM1670" s="174">
        <f t="shared" si="1923"/>
        <v>0</v>
      </c>
      <c r="AN1670" s="174">
        <f t="shared" si="1923"/>
        <v>1</v>
      </c>
      <c r="AO1670" s="174">
        <f t="shared" si="1923"/>
        <v>0</v>
      </c>
      <c r="AP1670" s="174">
        <f t="shared" si="1923"/>
        <v>0</v>
      </c>
      <c r="AQ1670" s="174">
        <f t="shared" si="1923"/>
        <v>0</v>
      </c>
      <c r="AR1670" s="174">
        <f t="shared" si="1923"/>
        <v>0</v>
      </c>
      <c r="AS1670" s="174">
        <f t="shared" si="1923"/>
        <v>0</v>
      </c>
      <c r="AT1670" s="174">
        <f t="shared" si="1923"/>
        <v>0</v>
      </c>
      <c r="AU1670" s="174">
        <f t="shared" si="1923"/>
        <v>0</v>
      </c>
      <c r="AV1670" s="175">
        <f t="shared" si="1859"/>
        <v>1</v>
      </c>
      <c r="AW1670" s="176" t="e">
        <f>#REF!/1000</f>
        <v>#REF!</v>
      </c>
      <c r="AX1670" s="176" t="e">
        <f>#REF!/1000</f>
        <v>#REF!</v>
      </c>
      <c r="AY1670" s="176" t="e">
        <f>#REF!/1000</f>
        <v>#REF!</v>
      </c>
      <c r="AZ1670" s="176" t="e">
        <f>#REF!/1000</f>
        <v>#REF!</v>
      </c>
      <c r="BA1670" s="176" t="e">
        <f>#REF!/1000</f>
        <v>#REF!</v>
      </c>
      <c r="BB1670" s="176" t="e">
        <f>#REF!/1000</f>
        <v>#REF!</v>
      </c>
      <c r="BC1670" s="176" t="e">
        <f>#REF!/1000</f>
        <v>#REF!</v>
      </c>
      <c r="BD1670" s="176" t="e">
        <f>#REF!/1000</f>
        <v>#REF!</v>
      </c>
      <c r="BE1670" s="177" t="e">
        <f>#REF!/1000</f>
        <v>#REF!</v>
      </c>
      <c r="BF1670" s="177" t="e">
        <f>#REF!/1000</f>
        <v>#REF!</v>
      </c>
      <c r="BG1670" s="178" t="e">
        <f t="shared" si="1860"/>
        <v>#REF!</v>
      </c>
    </row>
    <row r="1671" ht="16" customHeight="1" spans="1:59">
      <c r="A1671" s="22">
        <v>1665</v>
      </c>
      <c r="B1671" s="39" t="s">
        <v>7811</v>
      </c>
      <c r="C1671" s="68" t="s">
        <v>7812</v>
      </c>
      <c r="D1671" s="22">
        <v>181</v>
      </c>
      <c r="E1671" s="22">
        <v>2</v>
      </c>
      <c r="F1671" s="144">
        <v>2605130498</v>
      </c>
      <c r="G1671" s="144" t="s">
        <v>3693</v>
      </c>
      <c r="H1671" s="144" t="s">
        <v>3693</v>
      </c>
      <c r="I1671" s="144" t="s">
        <v>5326</v>
      </c>
      <c r="J1671" s="144" t="s">
        <v>5327</v>
      </c>
      <c r="K1671" s="144">
        <f t="shared" ref="K1671:K1706" si="1924">L1671/E1671</f>
        <v>15.75</v>
      </c>
      <c r="L1671" s="157">
        <v>31.5</v>
      </c>
      <c r="M1671" s="171"/>
      <c r="N1671" s="171">
        <v>0.1</v>
      </c>
      <c r="O1671" s="171">
        <v>0.34984126984127</v>
      </c>
      <c r="P1671" s="171"/>
      <c r="Q1671" s="171"/>
      <c r="R1671" s="171"/>
      <c r="S1671" s="171">
        <v>0.5</v>
      </c>
      <c r="T1671" s="171">
        <v>0.0501587301587302</v>
      </c>
      <c r="U1671" s="171"/>
      <c r="V1671" s="171"/>
      <c r="W1671" s="22">
        <v>2</v>
      </c>
      <c r="X1671" s="29">
        <v>522.5</v>
      </c>
      <c r="Y1671" s="29">
        <v>1045</v>
      </c>
      <c r="Z1671" s="36">
        <v>506.8</v>
      </c>
      <c r="AA1671" s="36">
        <f t="shared" ref="AA1671:AA1706" si="1925">W1671</f>
        <v>2</v>
      </c>
      <c r="AB1671" s="29"/>
      <c r="AC1671" s="29" t="e">
        <f t="shared" ref="AC1671:AC1706" si="1926">BG1671</f>
        <v>#REF!</v>
      </c>
      <c r="AD1671" s="29" t="e">
        <f t="shared" ref="AD1671:AD1706" si="1927">AC1671-Z1671</f>
        <v>#REF!</v>
      </c>
      <c r="AE1671" s="172" t="e">
        <f t="shared" ref="AE1671:AE1706" si="1928">AD1671/Z1671</f>
        <v>#REF!</v>
      </c>
      <c r="AF1671" s="28"/>
      <c r="AG1671" s="24">
        <v>31.5</v>
      </c>
      <c r="AH1671" s="173">
        <f t="shared" ref="AH1671:AH1706" si="1929">SUM(M1671:T1671)</f>
        <v>1</v>
      </c>
      <c r="AI1671" s="173">
        <v>31.5</v>
      </c>
      <c r="AJ1671" s="173">
        <f t="shared" ref="AJ1671:AJ1706" si="1930">AG1671-AH1671</f>
        <v>30.5</v>
      </c>
      <c r="AK1671" s="134">
        <f t="shared" ref="AK1671:AK1706" si="1931">L1671/E1671</f>
        <v>15.75</v>
      </c>
      <c r="AL1671" s="174">
        <f t="shared" ref="AL1671:AU1671" si="1932">M1671</f>
        <v>0</v>
      </c>
      <c r="AM1671" s="174">
        <f t="shared" si="1932"/>
        <v>0.1</v>
      </c>
      <c r="AN1671" s="174">
        <f t="shared" si="1932"/>
        <v>0.34984126984127</v>
      </c>
      <c r="AO1671" s="174">
        <f t="shared" si="1932"/>
        <v>0</v>
      </c>
      <c r="AP1671" s="174">
        <f t="shared" si="1932"/>
        <v>0</v>
      </c>
      <c r="AQ1671" s="174">
        <f t="shared" si="1932"/>
        <v>0</v>
      </c>
      <c r="AR1671" s="174">
        <f t="shared" si="1932"/>
        <v>0.5</v>
      </c>
      <c r="AS1671" s="174">
        <f t="shared" si="1932"/>
        <v>0.0501587301587302</v>
      </c>
      <c r="AT1671" s="174">
        <f t="shared" si="1932"/>
        <v>0</v>
      </c>
      <c r="AU1671" s="174">
        <f t="shared" si="1932"/>
        <v>0</v>
      </c>
      <c r="AV1671" s="175">
        <f t="shared" ref="AV1671:AV1706" si="1933">SUM(AL1671:AU1671)</f>
        <v>1</v>
      </c>
      <c r="AW1671" s="176" t="e">
        <f>#REF!/1000</f>
        <v>#REF!</v>
      </c>
      <c r="AX1671" s="176" t="e">
        <f>#REF!/1000</f>
        <v>#REF!</v>
      </c>
      <c r="AY1671" s="176" t="e">
        <f>#REF!/1000</f>
        <v>#REF!</v>
      </c>
      <c r="AZ1671" s="176" t="e">
        <f>#REF!/1000</f>
        <v>#REF!</v>
      </c>
      <c r="BA1671" s="176" t="e">
        <f>#REF!/1000</f>
        <v>#REF!</v>
      </c>
      <c r="BB1671" s="176" t="e">
        <f>#REF!/1000</f>
        <v>#REF!</v>
      </c>
      <c r="BC1671" s="176" t="e">
        <f>#REF!/1000</f>
        <v>#REF!</v>
      </c>
      <c r="BD1671" s="176" t="e">
        <f>#REF!/1000</f>
        <v>#REF!</v>
      </c>
      <c r="BE1671" s="177" t="e">
        <f>#REF!/1000</f>
        <v>#REF!</v>
      </c>
      <c r="BF1671" s="177" t="e">
        <f>#REF!/1000</f>
        <v>#REF!</v>
      </c>
      <c r="BG1671" s="178" t="e">
        <f t="shared" ref="BG1671:BG1706" si="1934">ROUND((AL1671*AW1671+AM1671*AX1671+AN1671*AY1671+AO1671*AZ1671+AP1671*BA1671+AQ1671*BB1671+AR1671*BC1671+AS1671*BD1671+AT1671*BE1671+AU1671*BF1671)*L1671,2)</f>
        <v>#REF!</v>
      </c>
    </row>
    <row r="1672" ht="16" customHeight="1" spans="1:59">
      <c r="A1672" s="22">
        <v>1666</v>
      </c>
      <c r="B1672" s="39" t="s">
        <v>7808</v>
      </c>
      <c r="C1672" s="68" t="s">
        <v>7809</v>
      </c>
      <c r="D1672" s="22">
        <v>181</v>
      </c>
      <c r="E1672" s="22">
        <v>0.16</v>
      </c>
      <c r="F1672" s="144">
        <v>2605131033</v>
      </c>
      <c r="G1672" s="144" t="s">
        <v>7776</v>
      </c>
      <c r="H1672" s="144" t="s">
        <v>7776</v>
      </c>
      <c r="I1672" s="144" t="s">
        <v>7810</v>
      </c>
      <c r="J1672" s="144" t="s">
        <v>5327</v>
      </c>
      <c r="K1672" s="144">
        <f t="shared" si="1924"/>
        <v>1000</v>
      </c>
      <c r="L1672" s="157">
        <v>160</v>
      </c>
      <c r="M1672" s="171"/>
      <c r="N1672" s="171"/>
      <c r="O1672" s="171">
        <v>1</v>
      </c>
      <c r="P1672" s="171"/>
      <c r="Q1672" s="171"/>
      <c r="R1672" s="171"/>
      <c r="S1672" s="171"/>
      <c r="T1672" s="171"/>
      <c r="U1672" s="171"/>
      <c r="V1672" s="171"/>
      <c r="W1672" s="22">
        <v>0.16</v>
      </c>
      <c r="X1672" s="29">
        <v>5758.375</v>
      </c>
      <c r="Y1672" s="29">
        <v>921.34</v>
      </c>
      <c r="Z1672" s="36">
        <v>689.24</v>
      </c>
      <c r="AA1672" s="36">
        <f t="shared" si="1925"/>
        <v>0.16</v>
      </c>
      <c r="AB1672" s="29"/>
      <c r="AC1672" s="29" t="e">
        <f t="shared" si="1926"/>
        <v>#REF!</v>
      </c>
      <c r="AD1672" s="29" t="e">
        <f t="shared" si="1927"/>
        <v>#REF!</v>
      </c>
      <c r="AE1672" s="172" t="e">
        <f t="shared" si="1928"/>
        <v>#REF!</v>
      </c>
      <c r="AF1672" s="28"/>
      <c r="AG1672" s="24">
        <v>180</v>
      </c>
      <c r="AH1672" s="173">
        <f t="shared" si="1929"/>
        <v>1</v>
      </c>
      <c r="AI1672" s="173"/>
      <c r="AJ1672" s="173">
        <f t="shared" si="1930"/>
        <v>179</v>
      </c>
      <c r="AK1672" s="134">
        <f t="shared" si="1931"/>
        <v>1000</v>
      </c>
      <c r="AL1672" s="174">
        <f t="shared" ref="AL1672:AU1672" si="1935">M1672</f>
        <v>0</v>
      </c>
      <c r="AM1672" s="174">
        <f t="shared" si="1935"/>
        <v>0</v>
      </c>
      <c r="AN1672" s="174">
        <f t="shared" si="1935"/>
        <v>1</v>
      </c>
      <c r="AO1672" s="174">
        <f t="shared" si="1935"/>
        <v>0</v>
      </c>
      <c r="AP1672" s="174">
        <f t="shared" si="1935"/>
        <v>0</v>
      </c>
      <c r="AQ1672" s="174">
        <f t="shared" si="1935"/>
        <v>0</v>
      </c>
      <c r="AR1672" s="174">
        <f t="shared" si="1935"/>
        <v>0</v>
      </c>
      <c r="AS1672" s="174">
        <f t="shared" si="1935"/>
        <v>0</v>
      </c>
      <c r="AT1672" s="174">
        <f t="shared" si="1935"/>
        <v>0</v>
      </c>
      <c r="AU1672" s="174">
        <f t="shared" si="1935"/>
        <v>0</v>
      </c>
      <c r="AV1672" s="175">
        <f t="shared" si="1933"/>
        <v>1</v>
      </c>
      <c r="AW1672" s="176" t="e">
        <f>#REF!/1000</f>
        <v>#REF!</v>
      </c>
      <c r="AX1672" s="176" t="e">
        <f>#REF!/1000</f>
        <v>#REF!</v>
      </c>
      <c r="AY1672" s="176" t="e">
        <f>#REF!/1000</f>
        <v>#REF!</v>
      </c>
      <c r="AZ1672" s="176" t="e">
        <f>#REF!/1000</f>
        <v>#REF!</v>
      </c>
      <c r="BA1672" s="176" t="e">
        <f>#REF!/1000</f>
        <v>#REF!</v>
      </c>
      <c r="BB1672" s="176" t="e">
        <f>#REF!/1000</f>
        <v>#REF!</v>
      </c>
      <c r="BC1672" s="176" t="e">
        <f>#REF!/1000</f>
        <v>#REF!</v>
      </c>
      <c r="BD1672" s="176" t="e">
        <f>#REF!/1000</f>
        <v>#REF!</v>
      </c>
      <c r="BE1672" s="177" t="e">
        <f>#REF!/1000</f>
        <v>#REF!</v>
      </c>
      <c r="BF1672" s="177" t="e">
        <f>#REF!/1000</f>
        <v>#REF!</v>
      </c>
      <c r="BG1672" s="178" t="e">
        <f t="shared" si="1934"/>
        <v>#REF!</v>
      </c>
    </row>
    <row r="1673" ht="16" customHeight="1" spans="1:59">
      <c r="A1673" s="22">
        <v>1667</v>
      </c>
      <c r="B1673" s="39" t="s">
        <v>7808</v>
      </c>
      <c r="C1673" s="68" t="s">
        <v>7813</v>
      </c>
      <c r="D1673" s="22">
        <v>181</v>
      </c>
      <c r="E1673" s="22">
        <v>0.16</v>
      </c>
      <c r="F1673" s="144">
        <v>2605134337</v>
      </c>
      <c r="G1673" s="144" t="s">
        <v>7802</v>
      </c>
      <c r="H1673" s="144" t="s">
        <v>7803</v>
      </c>
      <c r="I1673" s="144" t="s">
        <v>7810</v>
      </c>
      <c r="J1673" s="144" t="s">
        <v>5327</v>
      </c>
      <c r="K1673" s="144">
        <f t="shared" si="1924"/>
        <v>1000</v>
      </c>
      <c r="L1673" s="157">
        <v>160</v>
      </c>
      <c r="M1673" s="171"/>
      <c r="N1673" s="171"/>
      <c r="O1673" s="171">
        <v>1</v>
      </c>
      <c r="P1673" s="171"/>
      <c r="Q1673" s="171"/>
      <c r="R1673" s="171"/>
      <c r="S1673" s="171"/>
      <c r="T1673" s="171"/>
      <c r="U1673" s="171"/>
      <c r="V1673" s="171"/>
      <c r="W1673" s="22">
        <v>0.16</v>
      </c>
      <c r="X1673" s="29">
        <v>5758.375</v>
      </c>
      <c r="Y1673" s="29">
        <v>921.34</v>
      </c>
      <c r="Z1673" s="36">
        <v>689.24</v>
      </c>
      <c r="AA1673" s="36">
        <f t="shared" si="1925"/>
        <v>0.16</v>
      </c>
      <c r="AB1673" s="29"/>
      <c r="AC1673" s="29" t="e">
        <f t="shared" si="1926"/>
        <v>#REF!</v>
      </c>
      <c r="AD1673" s="29" t="e">
        <f t="shared" si="1927"/>
        <v>#REF!</v>
      </c>
      <c r="AE1673" s="172" t="e">
        <f t="shared" si="1928"/>
        <v>#REF!</v>
      </c>
      <c r="AF1673" s="28"/>
      <c r="AG1673" s="24">
        <v>180</v>
      </c>
      <c r="AH1673" s="173">
        <f t="shared" si="1929"/>
        <v>1</v>
      </c>
      <c r="AI1673" s="173"/>
      <c r="AJ1673" s="173">
        <f t="shared" si="1930"/>
        <v>179</v>
      </c>
      <c r="AK1673" s="134">
        <f t="shared" si="1931"/>
        <v>1000</v>
      </c>
      <c r="AL1673" s="174">
        <f t="shared" ref="AL1673:AU1673" si="1936">M1673</f>
        <v>0</v>
      </c>
      <c r="AM1673" s="174">
        <f t="shared" si="1936"/>
        <v>0</v>
      </c>
      <c r="AN1673" s="174">
        <f t="shared" si="1936"/>
        <v>1</v>
      </c>
      <c r="AO1673" s="174">
        <f t="shared" si="1936"/>
        <v>0</v>
      </c>
      <c r="AP1673" s="174">
        <f t="shared" si="1936"/>
        <v>0</v>
      </c>
      <c r="AQ1673" s="174">
        <f t="shared" si="1936"/>
        <v>0</v>
      </c>
      <c r="AR1673" s="174">
        <f t="shared" si="1936"/>
        <v>0</v>
      </c>
      <c r="AS1673" s="174">
        <f t="shared" si="1936"/>
        <v>0</v>
      </c>
      <c r="AT1673" s="174">
        <f t="shared" si="1936"/>
        <v>0</v>
      </c>
      <c r="AU1673" s="174">
        <f t="shared" si="1936"/>
        <v>0</v>
      </c>
      <c r="AV1673" s="175">
        <f t="shared" si="1933"/>
        <v>1</v>
      </c>
      <c r="AW1673" s="176" t="e">
        <f>#REF!/1000</f>
        <v>#REF!</v>
      </c>
      <c r="AX1673" s="176" t="e">
        <f>#REF!/1000</f>
        <v>#REF!</v>
      </c>
      <c r="AY1673" s="176" t="e">
        <f>#REF!/1000</f>
        <v>#REF!</v>
      </c>
      <c r="AZ1673" s="176" t="e">
        <f>#REF!/1000</f>
        <v>#REF!</v>
      </c>
      <c r="BA1673" s="176" t="e">
        <f>#REF!/1000</f>
        <v>#REF!</v>
      </c>
      <c r="BB1673" s="176" t="e">
        <f>#REF!/1000</f>
        <v>#REF!</v>
      </c>
      <c r="BC1673" s="176" t="e">
        <f>#REF!/1000</f>
        <v>#REF!</v>
      </c>
      <c r="BD1673" s="176" t="e">
        <f>#REF!/1000</f>
        <v>#REF!</v>
      </c>
      <c r="BE1673" s="177" t="e">
        <f>#REF!/1000</f>
        <v>#REF!</v>
      </c>
      <c r="BF1673" s="177" t="e">
        <f>#REF!/1000</f>
        <v>#REF!</v>
      </c>
      <c r="BG1673" s="178" t="e">
        <f t="shared" si="1934"/>
        <v>#REF!</v>
      </c>
    </row>
    <row r="1674" ht="16" customHeight="1" spans="1:59">
      <c r="A1674" s="22">
        <v>1668</v>
      </c>
      <c r="B1674" s="39" t="s">
        <v>7814</v>
      </c>
      <c r="C1674" s="68" t="s">
        <v>7815</v>
      </c>
      <c r="D1674" s="22">
        <v>181</v>
      </c>
      <c r="E1674" s="22">
        <v>50</v>
      </c>
      <c r="F1674" s="144">
        <v>2605120556</v>
      </c>
      <c r="G1674" s="144" t="s">
        <v>3693</v>
      </c>
      <c r="H1674" s="144" t="s">
        <v>3693</v>
      </c>
      <c r="I1674" s="144" t="s">
        <v>5326</v>
      </c>
      <c r="J1674" s="144" t="s">
        <v>5327</v>
      </c>
      <c r="K1674" s="144">
        <f t="shared" si="1924"/>
        <v>0.15</v>
      </c>
      <c r="L1674" s="157">
        <v>7.5</v>
      </c>
      <c r="M1674" s="171"/>
      <c r="N1674" s="171"/>
      <c r="O1674" s="171"/>
      <c r="P1674" s="171"/>
      <c r="Q1674" s="171"/>
      <c r="R1674" s="171"/>
      <c r="S1674" s="171">
        <v>1</v>
      </c>
      <c r="T1674" s="171"/>
      <c r="U1674" s="171"/>
      <c r="V1674" s="171"/>
      <c r="W1674" s="22">
        <v>50</v>
      </c>
      <c r="X1674" s="29">
        <v>17.4</v>
      </c>
      <c r="Y1674" s="29">
        <v>870</v>
      </c>
      <c r="Z1674" s="36">
        <v>243.5</v>
      </c>
      <c r="AA1674" s="36">
        <f t="shared" si="1925"/>
        <v>50</v>
      </c>
      <c r="AB1674" s="29"/>
      <c r="AC1674" s="29" t="e">
        <f t="shared" si="1926"/>
        <v>#REF!</v>
      </c>
      <c r="AD1674" s="29" t="e">
        <f t="shared" si="1927"/>
        <v>#REF!</v>
      </c>
      <c r="AE1674" s="172" t="e">
        <f t="shared" si="1928"/>
        <v>#REF!</v>
      </c>
      <c r="AF1674" s="28"/>
      <c r="AG1674" s="24">
        <v>52.75</v>
      </c>
      <c r="AH1674" s="173">
        <f t="shared" si="1929"/>
        <v>1</v>
      </c>
      <c r="AI1674" s="173">
        <v>52.75</v>
      </c>
      <c r="AJ1674" s="173">
        <f t="shared" si="1930"/>
        <v>51.75</v>
      </c>
      <c r="AK1674" s="134">
        <f t="shared" si="1931"/>
        <v>0.15</v>
      </c>
      <c r="AL1674" s="174">
        <f t="shared" ref="AL1674:AU1674" si="1937">M1674</f>
        <v>0</v>
      </c>
      <c r="AM1674" s="174">
        <f t="shared" si="1937"/>
        <v>0</v>
      </c>
      <c r="AN1674" s="174">
        <f t="shared" si="1937"/>
        <v>0</v>
      </c>
      <c r="AO1674" s="174">
        <f t="shared" si="1937"/>
        <v>0</v>
      </c>
      <c r="AP1674" s="174">
        <f t="shared" si="1937"/>
        <v>0</v>
      </c>
      <c r="AQ1674" s="174">
        <f t="shared" si="1937"/>
        <v>0</v>
      </c>
      <c r="AR1674" s="174">
        <f t="shared" si="1937"/>
        <v>1</v>
      </c>
      <c r="AS1674" s="174">
        <f t="shared" si="1937"/>
        <v>0</v>
      </c>
      <c r="AT1674" s="174">
        <f t="shared" si="1937"/>
        <v>0</v>
      </c>
      <c r="AU1674" s="174">
        <f t="shared" si="1937"/>
        <v>0</v>
      </c>
      <c r="AV1674" s="175">
        <f t="shared" si="1933"/>
        <v>1</v>
      </c>
      <c r="AW1674" s="176" t="e">
        <f>#REF!/1000</f>
        <v>#REF!</v>
      </c>
      <c r="AX1674" s="176" t="e">
        <f>#REF!/1000</f>
        <v>#REF!</v>
      </c>
      <c r="AY1674" s="176" t="e">
        <f>#REF!/1000</f>
        <v>#REF!</v>
      </c>
      <c r="AZ1674" s="176" t="e">
        <f>#REF!/1000</f>
        <v>#REF!</v>
      </c>
      <c r="BA1674" s="176" t="e">
        <f>#REF!/1000</f>
        <v>#REF!</v>
      </c>
      <c r="BB1674" s="176" t="e">
        <f>#REF!/1000</f>
        <v>#REF!</v>
      </c>
      <c r="BC1674" s="176" t="e">
        <f>#REF!/1000</f>
        <v>#REF!</v>
      </c>
      <c r="BD1674" s="176" t="e">
        <f>#REF!/1000</f>
        <v>#REF!</v>
      </c>
      <c r="BE1674" s="177" t="e">
        <f>#REF!/1000</f>
        <v>#REF!</v>
      </c>
      <c r="BF1674" s="177" t="e">
        <f>#REF!/1000</f>
        <v>#REF!</v>
      </c>
      <c r="BG1674" s="178" t="e">
        <f t="shared" si="1934"/>
        <v>#REF!</v>
      </c>
    </row>
    <row r="1675" ht="16" customHeight="1" spans="1:59">
      <c r="A1675" s="22">
        <v>1669</v>
      </c>
      <c r="B1675" s="39" t="s">
        <v>7816</v>
      </c>
      <c r="C1675" s="68" t="s">
        <v>7817</v>
      </c>
      <c r="D1675" s="22">
        <v>181</v>
      </c>
      <c r="E1675" s="22">
        <v>17</v>
      </c>
      <c r="F1675" s="144">
        <v>2605130845</v>
      </c>
      <c r="G1675" s="144" t="s">
        <v>3693</v>
      </c>
      <c r="H1675" s="144" t="s">
        <v>3693</v>
      </c>
      <c r="I1675" s="144" t="s">
        <v>5326</v>
      </c>
      <c r="J1675" s="144" t="s">
        <v>5327</v>
      </c>
      <c r="K1675" s="144">
        <f t="shared" si="1924"/>
        <v>0.2</v>
      </c>
      <c r="L1675" s="157">
        <v>3.4</v>
      </c>
      <c r="M1675" s="171"/>
      <c r="N1675" s="171"/>
      <c r="O1675" s="171"/>
      <c r="P1675" s="171"/>
      <c r="Q1675" s="171"/>
      <c r="R1675" s="171">
        <v>1</v>
      </c>
      <c r="S1675" s="171"/>
      <c r="T1675" s="171"/>
      <c r="U1675" s="171"/>
      <c r="V1675" s="171"/>
      <c r="W1675" s="22">
        <v>17</v>
      </c>
      <c r="X1675" s="29">
        <v>49.9476470588235</v>
      </c>
      <c r="Y1675" s="29">
        <v>849.11</v>
      </c>
      <c r="Z1675" s="36">
        <v>430.78</v>
      </c>
      <c r="AA1675" s="36">
        <f t="shared" si="1925"/>
        <v>17</v>
      </c>
      <c r="AB1675" s="29"/>
      <c r="AC1675" s="29" t="e">
        <f t="shared" si="1926"/>
        <v>#REF!</v>
      </c>
      <c r="AD1675" s="29" t="e">
        <f t="shared" si="1927"/>
        <v>#REF!</v>
      </c>
      <c r="AE1675" s="172" t="e">
        <f t="shared" si="1928"/>
        <v>#REF!</v>
      </c>
      <c r="AF1675" s="28"/>
      <c r="AG1675" s="24">
        <v>2</v>
      </c>
      <c r="AH1675" s="173">
        <f t="shared" si="1929"/>
        <v>1</v>
      </c>
      <c r="AI1675" s="173"/>
      <c r="AJ1675" s="173">
        <f t="shared" si="1930"/>
        <v>1</v>
      </c>
      <c r="AK1675" s="134">
        <f t="shared" si="1931"/>
        <v>0.2</v>
      </c>
      <c r="AL1675" s="174">
        <f t="shared" ref="AL1675:AU1675" si="1938">M1675</f>
        <v>0</v>
      </c>
      <c r="AM1675" s="174">
        <f t="shared" si="1938"/>
        <v>0</v>
      </c>
      <c r="AN1675" s="174">
        <f t="shared" si="1938"/>
        <v>0</v>
      </c>
      <c r="AO1675" s="174">
        <f t="shared" si="1938"/>
        <v>0</v>
      </c>
      <c r="AP1675" s="174">
        <f t="shared" si="1938"/>
        <v>0</v>
      </c>
      <c r="AQ1675" s="174">
        <f t="shared" si="1938"/>
        <v>1</v>
      </c>
      <c r="AR1675" s="174">
        <f t="shared" si="1938"/>
        <v>0</v>
      </c>
      <c r="AS1675" s="174">
        <f t="shared" si="1938"/>
        <v>0</v>
      </c>
      <c r="AT1675" s="174">
        <f t="shared" si="1938"/>
        <v>0</v>
      </c>
      <c r="AU1675" s="174">
        <f t="shared" si="1938"/>
        <v>0</v>
      </c>
      <c r="AV1675" s="175">
        <f t="shared" si="1933"/>
        <v>1</v>
      </c>
      <c r="AW1675" s="176" t="e">
        <f>#REF!/1000</f>
        <v>#REF!</v>
      </c>
      <c r="AX1675" s="176" t="e">
        <f>#REF!/1000</f>
        <v>#REF!</v>
      </c>
      <c r="AY1675" s="176" t="e">
        <f>#REF!/1000</f>
        <v>#REF!</v>
      </c>
      <c r="AZ1675" s="176" t="e">
        <f>#REF!/1000</f>
        <v>#REF!</v>
      </c>
      <c r="BA1675" s="176" t="e">
        <f>#REF!/1000</f>
        <v>#REF!</v>
      </c>
      <c r="BB1675" s="176" t="e">
        <f>#REF!/1000</f>
        <v>#REF!</v>
      </c>
      <c r="BC1675" s="176" t="e">
        <f>#REF!/1000</f>
        <v>#REF!</v>
      </c>
      <c r="BD1675" s="176" t="e">
        <f>#REF!/1000</f>
        <v>#REF!</v>
      </c>
      <c r="BE1675" s="177" t="e">
        <f>#REF!/1000</f>
        <v>#REF!</v>
      </c>
      <c r="BF1675" s="177" t="e">
        <f>#REF!/1000</f>
        <v>#REF!</v>
      </c>
      <c r="BG1675" s="178" t="e">
        <f t="shared" si="1934"/>
        <v>#REF!</v>
      </c>
    </row>
    <row r="1676" ht="16" customHeight="1" spans="1:59">
      <c r="A1676" s="22">
        <v>1670</v>
      </c>
      <c r="B1676" s="39" t="s">
        <v>7818</v>
      </c>
      <c r="C1676" s="68" t="s">
        <v>7819</v>
      </c>
      <c r="D1676" s="22">
        <v>181</v>
      </c>
      <c r="E1676" s="22">
        <v>100</v>
      </c>
      <c r="F1676" s="144">
        <v>2605133659</v>
      </c>
      <c r="G1676" s="144" t="s">
        <v>7820</v>
      </c>
      <c r="H1676" s="144" t="s">
        <v>7803</v>
      </c>
      <c r="I1676" s="144" t="s">
        <v>7810</v>
      </c>
      <c r="J1676" s="144" t="s">
        <v>5327</v>
      </c>
      <c r="K1676" s="144">
        <f t="shared" si="1924"/>
        <v>0.15</v>
      </c>
      <c r="L1676" s="157">
        <v>15</v>
      </c>
      <c r="M1676" s="171"/>
      <c r="N1676" s="171">
        <v>0.05</v>
      </c>
      <c r="O1676" s="171">
        <v>0.35</v>
      </c>
      <c r="P1676" s="171"/>
      <c r="Q1676" s="171"/>
      <c r="R1676" s="171"/>
      <c r="S1676" s="171">
        <v>0.6</v>
      </c>
      <c r="T1676" s="171"/>
      <c r="U1676" s="171"/>
      <c r="V1676" s="171"/>
      <c r="W1676" s="22">
        <v>100</v>
      </c>
      <c r="X1676" s="29">
        <v>8.4</v>
      </c>
      <c r="Y1676" s="29">
        <v>840</v>
      </c>
      <c r="Z1676" s="36">
        <v>682</v>
      </c>
      <c r="AA1676" s="36">
        <f t="shared" si="1925"/>
        <v>100</v>
      </c>
      <c r="AB1676" s="29"/>
      <c r="AC1676" s="29" t="e">
        <f t="shared" si="1926"/>
        <v>#REF!</v>
      </c>
      <c r="AD1676" s="29" t="e">
        <f t="shared" si="1927"/>
        <v>#REF!</v>
      </c>
      <c r="AE1676" s="172" t="e">
        <f t="shared" si="1928"/>
        <v>#REF!</v>
      </c>
      <c r="AF1676" s="28"/>
      <c r="AG1676" s="24">
        <v>5</v>
      </c>
      <c r="AH1676" s="173">
        <f t="shared" si="1929"/>
        <v>1</v>
      </c>
      <c r="AI1676" s="173"/>
      <c r="AJ1676" s="173">
        <f t="shared" si="1930"/>
        <v>4</v>
      </c>
      <c r="AK1676" s="134">
        <f t="shared" si="1931"/>
        <v>0.15</v>
      </c>
      <c r="AL1676" s="174">
        <f t="shared" ref="AL1676:AU1676" si="1939">M1676</f>
        <v>0</v>
      </c>
      <c r="AM1676" s="174">
        <f t="shared" si="1939"/>
        <v>0.05</v>
      </c>
      <c r="AN1676" s="174">
        <f t="shared" si="1939"/>
        <v>0.35</v>
      </c>
      <c r="AO1676" s="174">
        <f t="shared" si="1939"/>
        <v>0</v>
      </c>
      <c r="AP1676" s="174">
        <f t="shared" si="1939"/>
        <v>0</v>
      </c>
      <c r="AQ1676" s="174">
        <f t="shared" si="1939"/>
        <v>0</v>
      </c>
      <c r="AR1676" s="174">
        <f t="shared" si="1939"/>
        <v>0.6</v>
      </c>
      <c r="AS1676" s="174">
        <f t="shared" si="1939"/>
        <v>0</v>
      </c>
      <c r="AT1676" s="174">
        <f t="shared" si="1939"/>
        <v>0</v>
      </c>
      <c r="AU1676" s="174">
        <f t="shared" si="1939"/>
        <v>0</v>
      </c>
      <c r="AV1676" s="175">
        <f t="shared" si="1933"/>
        <v>1</v>
      </c>
      <c r="AW1676" s="176" t="e">
        <f>#REF!/1000</f>
        <v>#REF!</v>
      </c>
      <c r="AX1676" s="176" t="e">
        <f>#REF!/1000</f>
        <v>#REF!</v>
      </c>
      <c r="AY1676" s="176" t="e">
        <f>#REF!/1000</f>
        <v>#REF!</v>
      </c>
      <c r="AZ1676" s="176" t="e">
        <f>#REF!/1000</f>
        <v>#REF!</v>
      </c>
      <c r="BA1676" s="176" t="e">
        <f>#REF!/1000</f>
        <v>#REF!</v>
      </c>
      <c r="BB1676" s="176" t="e">
        <f>#REF!/1000</f>
        <v>#REF!</v>
      </c>
      <c r="BC1676" s="176" t="e">
        <f>#REF!/1000</f>
        <v>#REF!</v>
      </c>
      <c r="BD1676" s="176" t="e">
        <f>#REF!/1000</f>
        <v>#REF!</v>
      </c>
      <c r="BE1676" s="177" t="e">
        <f>#REF!/1000</f>
        <v>#REF!</v>
      </c>
      <c r="BF1676" s="177" t="e">
        <f>#REF!/1000</f>
        <v>#REF!</v>
      </c>
      <c r="BG1676" s="178" t="e">
        <f t="shared" si="1934"/>
        <v>#REF!</v>
      </c>
    </row>
    <row r="1677" ht="16" customHeight="1" spans="1:59">
      <c r="A1677" s="22">
        <v>1671</v>
      </c>
      <c r="B1677" s="39" t="s">
        <v>7818</v>
      </c>
      <c r="C1677" s="68" t="s">
        <v>7819</v>
      </c>
      <c r="D1677" s="22">
        <v>181</v>
      </c>
      <c r="E1677" s="22">
        <v>100</v>
      </c>
      <c r="F1677" s="144">
        <v>2605133534</v>
      </c>
      <c r="G1677" s="144" t="s">
        <v>7776</v>
      </c>
      <c r="H1677" s="144" t="s">
        <v>7776</v>
      </c>
      <c r="I1677" s="144" t="s">
        <v>7810</v>
      </c>
      <c r="J1677" s="144" t="s">
        <v>5327</v>
      </c>
      <c r="K1677" s="144">
        <f t="shared" si="1924"/>
        <v>0.15</v>
      </c>
      <c r="L1677" s="157">
        <v>15</v>
      </c>
      <c r="M1677" s="171"/>
      <c r="N1677" s="171">
        <v>0.05</v>
      </c>
      <c r="O1677" s="171">
        <v>0.35</v>
      </c>
      <c r="P1677" s="171"/>
      <c r="Q1677" s="171"/>
      <c r="R1677" s="171"/>
      <c r="S1677" s="171">
        <v>0.6</v>
      </c>
      <c r="T1677" s="171"/>
      <c r="U1677" s="171"/>
      <c r="V1677" s="171"/>
      <c r="W1677" s="22">
        <v>100</v>
      </c>
      <c r="X1677" s="29">
        <v>8.4</v>
      </c>
      <c r="Y1677" s="29">
        <v>840</v>
      </c>
      <c r="Z1677" s="36">
        <v>682</v>
      </c>
      <c r="AA1677" s="36">
        <f t="shared" si="1925"/>
        <v>100</v>
      </c>
      <c r="AB1677" s="29"/>
      <c r="AC1677" s="29" t="e">
        <f t="shared" si="1926"/>
        <v>#REF!</v>
      </c>
      <c r="AD1677" s="29" t="e">
        <f t="shared" si="1927"/>
        <v>#REF!</v>
      </c>
      <c r="AE1677" s="172" t="e">
        <f t="shared" si="1928"/>
        <v>#REF!</v>
      </c>
      <c r="AF1677" s="28"/>
      <c r="AG1677" s="24">
        <v>5</v>
      </c>
      <c r="AH1677" s="173">
        <f t="shared" si="1929"/>
        <v>1</v>
      </c>
      <c r="AI1677" s="173"/>
      <c r="AJ1677" s="173">
        <f t="shared" si="1930"/>
        <v>4</v>
      </c>
      <c r="AK1677" s="134">
        <f t="shared" si="1931"/>
        <v>0.15</v>
      </c>
      <c r="AL1677" s="174">
        <f t="shared" ref="AL1677:AU1677" si="1940">M1677</f>
        <v>0</v>
      </c>
      <c r="AM1677" s="174">
        <f t="shared" si="1940"/>
        <v>0.05</v>
      </c>
      <c r="AN1677" s="174">
        <f t="shared" si="1940"/>
        <v>0.35</v>
      </c>
      <c r="AO1677" s="174">
        <f t="shared" si="1940"/>
        <v>0</v>
      </c>
      <c r="AP1677" s="174">
        <f t="shared" si="1940"/>
        <v>0</v>
      </c>
      <c r="AQ1677" s="174">
        <f t="shared" si="1940"/>
        <v>0</v>
      </c>
      <c r="AR1677" s="174">
        <f t="shared" si="1940"/>
        <v>0.6</v>
      </c>
      <c r="AS1677" s="174">
        <f t="shared" si="1940"/>
        <v>0</v>
      </c>
      <c r="AT1677" s="174">
        <f t="shared" si="1940"/>
        <v>0</v>
      </c>
      <c r="AU1677" s="174">
        <f t="shared" si="1940"/>
        <v>0</v>
      </c>
      <c r="AV1677" s="175">
        <f t="shared" si="1933"/>
        <v>1</v>
      </c>
      <c r="AW1677" s="176" t="e">
        <f>#REF!/1000</f>
        <v>#REF!</v>
      </c>
      <c r="AX1677" s="176" t="e">
        <f>#REF!/1000</f>
        <v>#REF!</v>
      </c>
      <c r="AY1677" s="176" t="e">
        <f>#REF!/1000</f>
        <v>#REF!</v>
      </c>
      <c r="AZ1677" s="176" t="e">
        <f>#REF!/1000</f>
        <v>#REF!</v>
      </c>
      <c r="BA1677" s="176" t="e">
        <f>#REF!/1000</f>
        <v>#REF!</v>
      </c>
      <c r="BB1677" s="176" t="e">
        <f>#REF!/1000</f>
        <v>#REF!</v>
      </c>
      <c r="BC1677" s="176" t="e">
        <f>#REF!/1000</f>
        <v>#REF!</v>
      </c>
      <c r="BD1677" s="176" t="e">
        <f>#REF!/1000</f>
        <v>#REF!</v>
      </c>
      <c r="BE1677" s="177" t="e">
        <f>#REF!/1000</f>
        <v>#REF!</v>
      </c>
      <c r="BF1677" s="177" t="e">
        <f>#REF!/1000</f>
        <v>#REF!</v>
      </c>
      <c r="BG1677" s="178" t="e">
        <f t="shared" si="1934"/>
        <v>#REF!</v>
      </c>
    </row>
    <row r="1678" ht="16" customHeight="1" spans="1:59">
      <c r="A1678" s="22">
        <v>1672</v>
      </c>
      <c r="B1678" s="39" t="s">
        <v>7818</v>
      </c>
      <c r="C1678" s="68" t="s">
        <v>7819</v>
      </c>
      <c r="D1678" s="22">
        <v>181</v>
      </c>
      <c r="E1678" s="22">
        <v>100</v>
      </c>
      <c r="F1678" s="144">
        <v>2605120581</v>
      </c>
      <c r="G1678" s="144" t="s">
        <v>7802</v>
      </c>
      <c r="H1678" s="144" t="s">
        <v>7803</v>
      </c>
      <c r="I1678" s="144" t="s">
        <v>7810</v>
      </c>
      <c r="J1678" s="144" t="s">
        <v>5327</v>
      </c>
      <c r="K1678" s="144">
        <f t="shared" si="1924"/>
        <v>0.15</v>
      </c>
      <c r="L1678" s="157">
        <v>15</v>
      </c>
      <c r="M1678" s="171"/>
      <c r="N1678" s="171">
        <v>0.05</v>
      </c>
      <c r="O1678" s="171">
        <v>0.35</v>
      </c>
      <c r="P1678" s="171"/>
      <c r="Q1678" s="171"/>
      <c r="R1678" s="171"/>
      <c r="S1678" s="171">
        <v>0.6</v>
      </c>
      <c r="T1678" s="171"/>
      <c r="U1678" s="171"/>
      <c r="V1678" s="171"/>
      <c r="W1678" s="22">
        <v>100</v>
      </c>
      <c r="X1678" s="29">
        <v>8.4</v>
      </c>
      <c r="Y1678" s="29">
        <v>840</v>
      </c>
      <c r="Z1678" s="36">
        <v>682</v>
      </c>
      <c r="AA1678" s="36">
        <f t="shared" si="1925"/>
        <v>100</v>
      </c>
      <c r="AB1678" s="29"/>
      <c r="AC1678" s="29" t="e">
        <f t="shared" si="1926"/>
        <v>#REF!</v>
      </c>
      <c r="AD1678" s="29" t="e">
        <f t="shared" si="1927"/>
        <v>#REF!</v>
      </c>
      <c r="AE1678" s="172" t="e">
        <f t="shared" si="1928"/>
        <v>#REF!</v>
      </c>
      <c r="AF1678" s="28"/>
      <c r="AG1678" s="24">
        <v>5</v>
      </c>
      <c r="AH1678" s="173">
        <f t="shared" si="1929"/>
        <v>1</v>
      </c>
      <c r="AI1678" s="173"/>
      <c r="AJ1678" s="173">
        <f t="shared" si="1930"/>
        <v>4</v>
      </c>
      <c r="AK1678" s="134">
        <f t="shared" si="1931"/>
        <v>0.15</v>
      </c>
      <c r="AL1678" s="174">
        <f t="shared" ref="AL1678:AU1678" si="1941">M1678</f>
        <v>0</v>
      </c>
      <c r="AM1678" s="174">
        <f t="shared" si="1941"/>
        <v>0.05</v>
      </c>
      <c r="AN1678" s="174">
        <f t="shared" si="1941"/>
        <v>0.35</v>
      </c>
      <c r="AO1678" s="174">
        <f t="shared" si="1941"/>
        <v>0</v>
      </c>
      <c r="AP1678" s="174">
        <f t="shared" si="1941"/>
        <v>0</v>
      </c>
      <c r="AQ1678" s="174">
        <f t="shared" si="1941"/>
        <v>0</v>
      </c>
      <c r="AR1678" s="174">
        <f t="shared" si="1941"/>
        <v>0.6</v>
      </c>
      <c r="AS1678" s="174">
        <f t="shared" si="1941"/>
        <v>0</v>
      </c>
      <c r="AT1678" s="174">
        <f t="shared" si="1941"/>
        <v>0</v>
      </c>
      <c r="AU1678" s="174">
        <f t="shared" si="1941"/>
        <v>0</v>
      </c>
      <c r="AV1678" s="175">
        <f t="shared" si="1933"/>
        <v>1</v>
      </c>
      <c r="AW1678" s="176" t="e">
        <f>#REF!/1000</f>
        <v>#REF!</v>
      </c>
      <c r="AX1678" s="176" t="e">
        <f>#REF!/1000</f>
        <v>#REF!</v>
      </c>
      <c r="AY1678" s="176" t="e">
        <f>#REF!/1000</f>
        <v>#REF!</v>
      </c>
      <c r="AZ1678" s="176" t="e">
        <f>#REF!/1000</f>
        <v>#REF!</v>
      </c>
      <c r="BA1678" s="176" t="e">
        <f>#REF!/1000</f>
        <v>#REF!</v>
      </c>
      <c r="BB1678" s="176" t="e">
        <f>#REF!/1000</f>
        <v>#REF!</v>
      </c>
      <c r="BC1678" s="176" t="e">
        <f>#REF!/1000</f>
        <v>#REF!</v>
      </c>
      <c r="BD1678" s="176" t="e">
        <f>#REF!/1000</f>
        <v>#REF!</v>
      </c>
      <c r="BE1678" s="177" t="e">
        <f>#REF!/1000</f>
        <v>#REF!</v>
      </c>
      <c r="BF1678" s="177" t="e">
        <f>#REF!/1000</f>
        <v>#REF!</v>
      </c>
      <c r="BG1678" s="178" t="e">
        <f t="shared" si="1934"/>
        <v>#REF!</v>
      </c>
    </row>
    <row r="1679" ht="16" customHeight="1" spans="1:59">
      <c r="A1679" s="179">
        <v>1673</v>
      </c>
      <c r="B1679" s="180" t="s">
        <v>7821</v>
      </c>
      <c r="C1679" s="181" t="s">
        <v>7822</v>
      </c>
      <c r="D1679" s="179">
        <v>143</v>
      </c>
      <c r="E1679" s="179">
        <v>1</v>
      </c>
      <c r="F1679" s="182">
        <v>85180</v>
      </c>
      <c r="G1679" s="182" t="s">
        <v>3704</v>
      </c>
      <c r="H1679" s="182" t="s">
        <v>3704</v>
      </c>
      <c r="I1679" s="182" t="s">
        <v>7734</v>
      </c>
      <c r="J1679" s="182" t="s">
        <v>5314</v>
      </c>
      <c r="K1679" s="182">
        <f t="shared" si="1924"/>
        <v>6.92</v>
      </c>
      <c r="L1679" s="183">
        <v>6.92</v>
      </c>
      <c r="M1679" s="184"/>
      <c r="N1679" s="184"/>
      <c r="O1679" s="184"/>
      <c r="P1679" s="184"/>
      <c r="Q1679" s="184"/>
      <c r="R1679" s="184"/>
      <c r="S1679" s="184">
        <v>1</v>
      </c>
      <c r="T1679" s="184"/>
      <c r="U1679" s="184"/>
      <c r="V1679" s="184"/>
      <c r="W1679" s="179">
        <v>1</v>
      </c>
      <c r="X1679" s="185">
        <v>837.61</v>
      </c>
      <c r="Y1679" s="185">
        <v>837.61</v>
      </c>
      <c r="Z1679" s="186">
        <v>243.65</v>
      </c>
      <c r="AA1679" s="186">
        <f t="shared" si="1925"/>
        <v>1</v>
      </c>
      <c r="AB1679" s="29"/>
      <c r="AC1679" s="185" t="e">
        <f t="shared" si="1926"/>
        <v>#REF!</v>
      </c>
      <c r="AD1679" s="185" t="e">
        <f t="shared" si="1927"/>
        <v>#REF!</v>
      </c>
      <c r="AE1679" s="187" t="e">
        <f t="shared" si="1928"/>
        <v>#REF!</v>
      </c>
      <c r="AF1679" s="188" t="s">
        <v>5306</v>
      </c>
      <c r="AG1679" s="189">
        <v>6.92</v>
      </c>
      <c r="AH1679" s="190">
        <f t="shared" si="1929"/>
        <v>1</v>
      </c>
      <c r="AI1679" s="190">
        <v>6.92</v>
      </c>
      <c r="AJ1679" s="190">
        <f t="shared" si="1930"/>
        <v>5.92</v>
      </c>
      <c r="AK1679" s="191">
        <f t="shared" si="1931"/>
        <v>6.92</v>
      </c>
      <c r="AL1679" s="174">
        <f t="shared" ref="AL1679:AU1679" si="1942">M1679</f>
        <v>0</v>
      </c>
      <c r="AM1679" s="174">
        <f t="shared" si="1942"/>
        <v>0</v>
      </c>
      <c r="AN1679" s="174">
        <f t="shared" si="1942"/>
        <v>0</v>
      </c>
      <c r="AO1679" s="174">
        <f t="shared" si="1942"/>
        <v>0</v>
      </c>
      <c r="AP1679" s="174">
        <f t="shared" si="1942"/>
        <v>0</v>
      </c>
      <c r="AQ1679" s="174">
        <f t="shared" si="1942"/>
        <v>0</v>
      </c>
      <c r="AR1679" s="174">
        <f t="shared" si="1942"/>
        <v>1</v>
      </c>
      <c r="AS1679" s="174">
        <f t="shared" si="1942"/>
        <v>0</v>
      </c>
      <c r="AT1679" s="174">
        <f t="shared" si="1942"/>
        <v>0</v>
      </c>
      <c r="AU1679" s="174">
        <f t="shared" si="1942"/>
        <v>0</v>
      </c>
      <c r="AV1679" s="192">
        <f t="shared" si="1933"/>
        <v>1</v>
      </c>
      <c r="AW1679" s="193" t="e">
        <f>#REF!/1000</f>
        <v>#REF!</v>
      </c>
      <c r="AX1679" s="193" t="e">
        <f>#REF!/1000</f>
        <v>#REF!</v>
      </c>
      <c r="AY1679" s="193" t="e">
        <f>#REF!/1000</f>
        <v>#REF!</v>
      </c>
      <c r="AZ1679" s="193" t="e">
        <f>#REF!/1000</f>
        <v>#REF!</v>
      </c>
      <c r="BA1679" s="193" t="e">
        <f>#REF!/1000</f>
        <v>#REF!</v>
      </c>
      <c r="BB1679" s="193" t="e">
        <f>#REF!/1000</f>
        <v>#REF!</v>
      </c>
      <c r="BC1679" s="193" t="e">
        <f>#REF!/1000</f>
        <v>#REF!</v>
      </c>
      <c r="BD1679" s="193" t="e">
        <f>#REF!/1000</f>
        <v>#REF!</v>
      </c>
      <c r="BE1679" s="194" t="e">
        <f>#REF!/1000</f>
        <v>#REF!</v>
      </c>
      <c r="BF1679" s="194" t="e">
        <f>#REF!/1000</f>
        <v>#REF!</v>
      </c>
      <c r="BG1679" s="195" t="e">
        <f t="shared" si="1934"/>
        <v>#REF!</v>
      </c>
    </row>
    <row r="1680" ht="16" customHeight="1" spans="1:59">
      <c r="A1680" s="22">
        <v>1674</v>
      </c>
      <c r="B1680" s="39" t="s">
        <v>7823</v>
      </c>
      <c r="C1680" s="68" t="s">
        <v>7824</v>
      </c>
      <c r="D1680" s="22">
        <v>181</v>
      </c>
      <c r="E1680" s="22">
        <v>0.06</v>
      </c>
      <c r="F1680" s="144">
        <v>2605120684</v>
      </c>
      <c r="G1680" s="144" t="s">
        <v>7802</v>
      </c>
      <c r="H1680" s="144" t="s">
        <v>7803</v>
      </c>
      <c r="I1680" s="144" t="s">
        <v>5331</v>
      </c>
      <c r="J1680" s="144" t="s">
        <v>5327</v>
      </c>
      <c r="K1680" s="144">
        <f t="shared" si="1924"/>
        <v>1000</v>
      </c>
      <c r="L1680" s="157">
        <v>60</v>
      </c>
      <c r="M1680" s="171"/>
      <c r="N1680" s="171"/>
      <c r="O1680" s="171">
        <v>1</v>
      </c>
      <c r="P1680" s="171"/>
      <c r="Q1680" s="171"/>
      <c r="R1680" s="171"/>
      <c r="S1680" s="171"/>
      <c r="T1680" s="171"/>
      <c r="U1680" s="171"/>
      <c r="V1680" s="171"/>
      <c r="W1680" s="22">
        <v>0.06</v>
      </c>
      <c r="X1680" s="29">
        <v>12829.8333333333</v>
      </c>
      <c r="Y1680" s="29">
        <v>769.79</v>
      </c>
      <c r="Z1680" s="36">
        <v>201.83</v>
      </c>
      <c r="AA1680" s="36">
        <f t="shared" si="1925"/>
        <v>0.06</v>
      </c>
      <c r="AB1680" s="29"/>
      <c r="AC1680" s="29" t="e">
        <f t="shared" si="1926"/>
        <v>#REF!</v>
      </c>
      <c r="AD1680" s="29" t="e">
        <f t="shared" si="1927"/>
        <v>#REF!</v>
      </c>
      <c r="AE1680" s="172" t="e">
        <f t="shared" si="1928"/>
        <v>#REF!</v>
      </c>
      <c r="AF1680" s="28"/>
      <c r="AG1680" s="24">
        <v>40</v>
      </c>
      <c r="AH1680" s="173">
        <f t="shared" si="1929"/>
        <v>1</v>
      </c>
      <c r="AI1680" s="173"/>
      <c r="AJ1680" s="173">
        <f t="shared" si="1930"/>
        <v>39</v>
      </c>
      <c r="AK1680" s="134">
        <f t="shared" si="1931"/>
        <v>1000</v>
      </c>
      <c r="AL1680" s="174">
        <f t="shared" ref="AL1680:AU1680" si="1943">M1680</f>
        <v>0</v>
      </c>
      <c r="AM1680" s="174">
        <f t="shared" si="1943"/>
        <v>0</v>
      </c>
      <c r="AN1680" s="174">
        <f t="shared" si="1943"/>
        <v>1</v>
      </c>
      <c r="AO1680" s="174">
        <f t="shared" si="1943"/>
        <v>0</v>
      </c>
      <c r="AP1680" s="174">
        <f t="shared" si="1943"/>
        <v>0</v>
      </c>
      <c r="AQ1680" s="174">
        <f t="shared" si="1943"/>
        <v>0</v>
      </c>
      <c r="AR1680" s="174">
        <f t="shared" si="1943"/>
        <v>0</v>
      </c>
      <c r="AS1680" s="174">
        <f t="shared" si="1943"/>
        <v>0</v>
      </c>
      <c r="AT1680" s="174">
        <f t="shared" si="1943"/>
        <v>0</v>
      </c>
      <c r="AU1680" s="174">
        <f t="shared" si="1943"/>
        <v>0</v>
      </c>
      <c r="AV1680" s="175">
        <f t="shared" si="1933"/>
        <v>1</v>
      </c>
      <c r="AW1680" s="176" t="e">
        <f>#REF!/1000</f>
        <v>#REF!</v>
      </c>
      <c r="AX1680" s="176" t="e">
        <f>#REF!/1000</f>
        <v>#REF!</v>
      </c>
      <c r="AY1680" s="176" t="e">
        <f>#REF!/1000</f>
        <v>#REF!</v>
      </c>
      <c r="AZ1680" s="176" t="e">
        <f>#REF!/1000</f>
        <v>#REF!</v>
      </c>
      <c r="BA1680" s="176" t="e">
        <f>#REF!/1000</f>
        <v>#REF!</v>
      </c>
      <c r="BB1680" s="176" t="e">
        <f>#REF!/1000</f>
        <v>#REF!</v>
      </c>
      <c r="BC1680" s="176" t="e">
        <f>#REF!/1000</f>
        <v>#REF!</v>
      </c>
      <c r="BD1680" s="176" t="e">
        <f>#REF!/1000</f>
        <v>#REF!</v>
      </c>
      <c r="BE1680" s="177" t="e">
        <f>#REF!/1000</f>
        <v>#REF!</v>
      </c>
      <c r="BF1680" s="177" t="e">
        <f>#REF!/1000</f>
        <v>#REF!</v>
      </c>
      <c r="BG1680" s="178" t="e">
        <f t="shared" si="1934"/>
        <v>#REF!</v>
      </c>
    </row>
    <row r="1681" ht="16" customHeight="1" spans="1:59">
      <c r="A1681" s="22">
        <v>1675</v>
      </c>
      <c r="B1681" s="39" t="s">
        <v>7825</v>
      </c>
      <c r="C1681" s="68" t="s">
        <v>7826</v>
      </c>
      <c r="D1681" s="22">
        <v>181</v>
      </c>
      <c r="E1681" s="22">
        <v>50</v>
      </c>
      <c r="F1681" s="144">
        <v>2605133001</v>
      </c>
      <c r="G1681" s="144" t="s">
        <v>3693</v>
      </c>
      <c r="H1681" s="144" t="s">
        <v>3693</v>
      </c>
      <c r="I1681" s="144" t="s">
        <v>5326</v>
      </c>
      <c r="J1681" s="144" t="s">
        <v>5327</v>
      </c>
      <c r="K1681" s="144">
        <f t="shared" si="1924"/>
        <v>0.15</v>
      </c>
      <c r="L1681" s="157">
        <v>7.5</v>
      </c>
      <c r="M1681" s="171"/>
      <c r="N1681" s="171">
        <v>0.0499393939393939</v>
      </c>
      <c r="O1681" s="171">
        <v>0.350060606060606</v>
      </c>
      <c r="P1681" s="171"/>
      <c r="Q1681" s="171"/>
      <c r="R1681" s="171"/>
      <c r="S1681" s="171">
        <v>0.6</v>
      </c>
      <c r="T1681" s="171"/>
      <c r="U1681" s="171"/>
      <c r="V1681" s="171"/>
      <c r="W1681" s="22">
        <v>50</v>
      </c>
      <c r="X1681" s="29">
        <v>15</v>
      </c>
      <c r="Y1681" s="29">
        <v>750</v>
      </c>
      <c r="Z1681" s="36">
        <v>243.5</v>
      </c>
      <c r="AA1681" s="36">
        <f t="shared" si="1925"/>
        <v>50</v>
      </c>
      <c r="AB1681" s="29"/>
      <c r="AC1681" s="29" t="e">
        <f t="shared" si="1926"/>
        <v>#REF!</v>
      </c>
      <c r="AD1681" s="29" t="e">
        <f t="shared" si="1927"/>
        <v>#REF!</v>
      </c>
      <c r="AE1681" s="172" t="e">
        <f t="shared" si="1928"/>
        <v>#REF!</v>
      </c>
      <c r="AF1681" s="28"/>
      <c r="AG1681" s="24">
        <v>41.25</v>
      </c>
      <c r="AH1681" s="173">
        <f t="shared" si="1929"/>
        <v>1</v>
      </c>
      <c r="AI1681" s="173">
        <v>41.25</v>
      </c>
      <c r="AJ1681" s="173">
        <f t="shared" si="1930"/>
        <v>40.25</v>
      </c>
      <c r="AK1681" s="134">
        <f t="shared" si="1931"/>
        <v>0.15</v>
      </c>
      <c r="AL1681" s="174">
        <f t="shared" ref="AL1681:AU1681" si="1944">M1681</f>
        <v>0</v>
      </c>
      <c r="AM1681" s="174">
        <f t="shared" si="1944"/>
        <v>0.0499393939393939</v>
      </c>
      <c r="AN1681" s="174">
        <f t="shared" si="1944"/>
        <v>0.350060606060606</v>
      </c>
      <c r="AO1681" s="174">
        <f t="shared" si="1944"/>
        <v>0</v>
      </c>
      <c r="AP1681" s="174">
        <f t="shared" si="1944"/>
        <v>0</v>
      </c>
      <c r="AQ1681" s="174">
        <f t="shared" si="1944"/>
        <v>0</v>
      </c>
      <c r="AR1681" s="174">
        <f t="shared" si="1944"/>
        <v>0.6</v>
      </c>
      <c r="AS1681" s="174">
        <f t="shared" si="1944"/>
        <v>0</v>
      </c>
      <c r="AT1681" s="174">
        <f t="shared" si="1944"/>
        <v>0</v>
      </c>
      <c r="AU1681" s="174">
        <f t="shared" si="1944"/>
        <v>0</v>
      </c>
      <c r="AV1681" s="175">
        <f t="shared" si="1933"/>
        <v>1</v>
      </c>
      <c r="AW1681" s="176" t="e">
        <f>#REF!/1000</f>
        <v>#REF!</v>
      </c>
      <c r="AX1681" s="176" t="e">
        <f>#REF!/1000</f>
        <v>#REF!</v>
      </c>
      <c r="AY1681" s="176" t="e">
        <f>#REF!/1000</f>
        <v>#REF!</v>
      </c>
      <c r="AZ1681" s="176" t="e">
        <f>#REF!/1000</f>
        <v>#REF!</v>
      </c>
      <c r="BA1681" s="176" t="e">
        <f>#REF!/1000</f>
        <v>#REF!</v>
      </c>
      <c r="BB1681" s="176" t="e">
        <f>#REF!/1000</f>
        <v>#REF!</v>
      </c>
      <c r="BC1681" s="176" t="e">
        <f>#REF!/1000</f>
        <v>#REF!</v>
      </c>
      <c r="BD1681" s="176" t="e">
        <f>#REF!/1000</f>
        <v>#REF!</v>
      </c>
      <c r="BE1681" s="177" t="e">
        <f>#REF!/1000</f>
        <v>#REF!</v>
      </c>
      <c r="BF1681" s="177" t="e">
        <f>#REF!/1000</f>
        <v>#REF!</v>
      </c>
      <c r="BG1681" s="178" t="e">
        <f t="shared" si="1934"/>
        <v>#REF!</v>
      </c>
    </row>
    <row r="1682" ht="16" customHeight="1" spans="1:59">
      <c r="A1682" s="22">
        <v>1676</v>
      </c>
      <c r="B1682" s="39" t="s">
        <v>7827</v>
      </c>
      <c r="C1682" s="68" t="s">
        <v>7828</v>
      </c>
      <c r="D1682" s="22">
        <v>181</v>
      </c>
      <c r="E1682" s="22">
        <v>100</v>
      </c>
      <c r="F1682" s="144">
        <v>2605134073</v>
      </c>
      <c r="G1682" s="144" t="s">
        <v>7820</v>
      </c>
      <c r="H1682" s="144" t="s">
        <v>7803</v>
      </c>
      <c r="I1682" s="144" t="s">
        <v>7810</v>
      </c>
      <c r="J1682" s="144" t="s">
        <v>5327</v>
      </c>
      <c r="K1682" s="144">
        <f t="shared" si="1924"/>
        <v>0.15</v>
      </c>
      <c r="L1682" s="157">
        <v>15</v>
      </c>
      <c r="M1682" s="171"/>
      <c r="N1682" s="171">
        <v>0.05</v>
      </c>
      <c r="O1682" s="171">
        <v>0.35</v>
      </c>
      <c r="P1682" s="171"/>
      <c r="Q1682" s="171"/>
      <c r="R1682" s="171"/>
      <c r="S1682" s="171">
        <v>0.6</v>
      </c>
      <c r="T1682" s="171"/>
      <c r="U1682" s="171"/>
      <c r="V1682" s="171"/>
      <c r="W1682" s="22">
        <v>100</v>
      </c>
      <c r="X1682" s="29">
        <v>7.3</v>
      </c>
      <c r="Y1682" s="29">
        <v>730</v>
      </c>
      <c r="Z1682" s="36">
        <v>585</v>
      </c>
      <c r="AA1682" s="36">
        <f t="shared" si="1925"/>
        <v>100</v>
      </c>
      <c r="AB1682" s="29"/>
      <c r="AC1682" s="29" t="e">
        <f t="shared" si="1926"/>
        <v>#REF!</v>
      </c>
      <c r="AD1682" s="29" t="e">
        <f t="shared" si="1927"/>
        <v>#REF!</v>
      </c>
      <c r="AE1682" s="172" t="e">
        <f t="shared" si="1928"/>
        <v>#REF!</v>
      </c>
      <c r="AF1682" s="28"/>
      <c r="AG1682" s="24">
        <v>5</v>
      </c>
      <c r="AH1682" s="173">
        <f t="shared" si="1929"/>
        <v>1</v>
      </c>
      <c r="AI1682" s="173"/>
      <c r="AJ1682" s="173">
        <f t="shared" si="1930"/>
        <v>4</v>
      </c>
      <c r="AK1682" s="134">
        <f t="shared" si="1931"/>
        <v>0.15</v>
      </c>
      <c r="AL1682" s="174">
        <f t="shared" ref="AL1682:AU1682" si="1945">M1682</f>
        <v>0</v>
      </c>
      <c r="AM1682" s="174">
        <f t="shared" si="1945"/>
        <v>0.05</v>
      </c>
      <c r="AN1682" s="174">
        <f t="shared" si="1945"/>
        <v>0.35</v>
      </c>
      <c r="AO1682" s="174">
        <f t="shared" si="1945"/>
        <v>0</v>
      </c>
      <c r="AP1682" s="174">
        <f t="shared" si="1945"/>
        <v>0</v>
      </c>
      <c r="AQ1682" s="174">
        <f t="shared" si="1945"/>
        <v>0</v>
      </c>
      <c r="AR1682" s="174">
        <f t="shared" si="1945"/>
        <v>0.6</v>
      </c>
      <c r="AS1682" s="174">
        <f t="shared" si="1945"/>
        <v>0</v>
      </c>
      <c r="AT1682" s="174">
        <f t="shared" si="1945"/>
        <v>0</v>
      </c>
      <c r="AU1682" s="174">
        <f t="shared" si="1945"/>
        <v>0</v>
      </c>
      <c r="AV1682" s="175">
        <f t="shared" si="1933"/>
        <v>1</v>
      </c>
      <c r="AW1682" s="176" t="e">
        <f>#REF!/1000</f>
        <v>#REF!</v>
      </c>
      <c r="AX1682" s="176" t="e">
        <f>#REF!/1000</f>
        <v>#REF!</v>
      </c>
      <c r="AY1682" s="176" t="e">
        <f>#REF!/1000</f>
        <v>#REF!</v>
      </c>
      <c r="AZ1682" s="176" t="e">
        <f>#REF!/1000</f>
        <v>#REF!</v>
      </c>
      <c r="BA1682" s="176" t="e">
        <f>#REF!/1000</f>
        <v>#REF!</v>
      </c>
      <c r="BB1682" s="176" t="e">
        <f>#REF!/1000</f>
        <v>#REF!</v>
      </c>
      <c r="BC1682" s="176" t="e">
        <f>#REF!/1000</f>
        <v>#REF!</v>
      </c>
      <c r="BD1682" s="176" t="e">
        <f>#REF!/1000</f>
        <v>#REF!</v>
      </c>
      <c r="BE1682" s="177" t="e">
        <f>#REF!/1000</f>
        <v>#REF!</v>
      </c>
      <c r="BF1682" s="177" t="e">
        <f>#REF!/1000</f>
        <v>#REF!</v>
      </c>
      <c r="BG1682" s="178" t="e">
        <f t="shared" si="1934"/>
        <v>#REF!</v>
      </c>
    </row>
    <row r="1683" ht="16" customHeight="1" spans="1:59">
      <c r="A1683" s="22">
        <v>1677</v>
      </c>
      <c r="B1683" s="39" t="s">
        <v>7827</v>
      </c>
      <c r="C1683" s="68" t="s">
        <v>7828</v>
      </c>
      <c r="D1683" s="22">
        <v>181</v>
      </c>
      <c r="E1683" s="22">
        <v>100</v>
      </c>
      <c r="F1683" s="144">
        <v>2605134166</v>
      </c>
      <c r="G1683" s="144" t="s">
        <v>7776</v>
      </c>
      <c r="H1683" s="144" t="s">
        <v>7776</v>
      </c>
      <c r="I1683" s="144" t="s">
        <v>7810</v>
      </c>
      <c r="J1683" s="144" t="s">
        <v>5327</v>
      </c>
      <c r="K1683" s="144">
        <f t="shared" si="1924"/>
        <v>0.15</v>
      </c>
      <c r="L1683" s="157">
        <v>15</v>
      </c>
      <c r="M1683" s="171"/>
      <c r="N1683" s="171">
        <v>0.05</v>
      </c>
      <c r="O1683" s="171">
        <v>0.35</v>
      </c>
      <c r="P1683" s="171"/>
      <c r="Q1683" s="171"/>
      <c r="R1683" s="171"/>
      <c r="S1683" s="171">
        <v>0.6</v>
      </c>
      <c r="T1683" s="171"/>
      <c r="U1683" s="171"/>
      <c r="V1683" s="171"/>
      <c r="W1683" s="22">
        <v>100</v>
      </c>
      <c r="X1683" s="29">
        <v>7.3</v>
      </c>
      <c r="Y1683" s="29">
        <v>730</v>
      </c>
      <c r="Z1683" s="36">
        <v>585</v>
      </c>
      <c r="AA1683" s="36">
        <f t="shared" si="1925"/>
        <v>100</v>
      </c>
      <c r="AB1683" s="29"/>
      <c r="AC1683" s="29" t="e">
        <f t="shared" si="1926"/>
        <v>#REF!</v>
      </c>
      <c r="AD1683" s="29" t="e">
        <f t="shared" si="1927"/>
        <v>#REF!</v>
      </c>
      <c r="AE1683" s="172" t="e">
        <f t="shared" si="1928"/>
        <v>#REF!</v>
      </c>
      <c r="AF1683" s="28"/>
      <c r="AG1683" s="24">
        <v>5</v>
      </c>
      <c r="AH1683" s="173">
        <f t="shared" si="1929"/>
        <v>1</v>
      </c>
      <c r="AI1683" s="173"/>
      <c r="AJ1683" s="173">
        <f t="shared" si="1930"/>
        <v>4</v>
      </c>
      <c r="AK1683" s="134">
        <f t="shared" si="1931"/>
        <v>0.15</v>
      </c>
      <c r="AL1683" s="174">
        <f t="shared" ref="AL1683:AU1683" si="1946">M1683</f>
        <v>0</v>
      </c>
      <c r="AM1683" s="174">
        <f t="shared" si="1946"/>
        <v>0.05</v>
      </c>
      <c r="AN1683" s="174">
        <f t="shared" si="1946"/>
        <v>0.35</v>
      </c>
      <c r="AO1683" s="174">
        <f t="shared" si="1946"/>
        <v>0</v>
      </c>
      <c r="AP1683" s="174">
        <f t="shared" si="1946"/>
        <v>0</v>
      </c>
      <c r="AQ1683" s="174">
        <f t="shared" si="1946"/>
        <v>0</v>
      </c>
      <c r="AR1683" s="174">
        <f t="shared" si="1946"/>
        <v>0.6</v>
      </c>
      <c r="AS1683" s="174">
        <f t="shared" si="1946"/>
        <v>0</v>
      </c>
      <c r="AT1683" s="174">
        <f t="shared" si="1946"/>
        <v>0</v>
      </c>
      <c r="AU1683" s="174">
        <f t="shared" si="1946"/>
        <v>0</v>
      </c>
      <c r="AV1683" s="175">
        <f t="shared" si="1933"/>
        <v>1</v>
      </c>
      <c r="AW1683" s="176" t="e">
        <f>#REF!/1000</f>
        <v>#REF!</v>
      </c>
      <c r="AX1683" s="176" t="e">
        <f>#REF!/1000</f>
        <v>#REF!</v>
      </c>
      <c r="AY1683" s="176" t="e">
        <f>#REF!/1000</f>
        <v>#REF!</v>
      </c>
      <c r="AZ1683" s="176" t="e">
        <f>#REF!/1000</f>
        <v>#REF!</v>
      </c>
      <c r="BA1683" s="176" t="e">
        <f>#REF!/1000</f>
        <v>#REF!</v>
      </c>
      <c r="BB1683" s="176" t="e">
        <f>#REF!/1000</f>
        <v>#REF!</v>
      </c>
      <c r="BC1683" s="176" t="e">
        <f>#REF!/1000</f>
        <v>#REF!</v>
      </c>
      <c r="BD1683" s="176" t="e">
        <f>#REF!/1000</f>
        <v>#REF!</v>
      </c>
      <c r="BE1683" s="177" t="e">
        <f>#REF!/1000</f>
        <v>#REF!</v>
      </c>
      <c r="BF1683" s="177" t="e">
        <f>#REF!/1000</f>
        <v>#REF!</v>
      </c>
      <c r="BG1683" s="178" t="e">
        <f t="shared" si="1934"/>
        <v>#REF!</v>
      </c>
    </row>
    <row r="1684" ht="16" customHeight="1" spans="1:59">
      <c r="A1684" s="22">
        <v>1678</v>
      </c>
      <c r="B1684" s="39" t="s">
        <v>7827</v>
      </c>
      <c r="C1684" s="68" t="s">
        <v>7828</v>
      </c>
      <c r="D1684" s="22">
        <v>181</v>
      </c>
      <c r="E1684" s="22">
        <v>100</v>
      </c>
      <c r="F1684" s="144">
        <v>2605132694</v>
      </c>
      <c r="G1684" s="144" t="s">
        <v>7802</v>
      </c>
      <c r="H1684" s="144" t="s">
        <v>7803</v>
      </c>
      <c r="I1684" s="144" t="s">
        <v>7810</v>
      </c>
      <c r="J1684" s="144" t="s">
        <v>5327</v>
      </c>
      <c r="K1684" s="144">
        <f t="shared" si="1924"/>
        <v>0.15</v>
      </c>
      <c r="L1684" s="157">
        <v>15</v>
      </c>
      <c r="M1684" s="171"/>
      <c r="N1684" s="171">
        <v>0.05</v>
      </c>
      <c r="O1684" s="171">
        <v>0.35</v>
      </c>
      <c r="P1684" s="171"/>
      <c r="Q1684" s="171"/>
      <c r="R1684" s="171"/>
      <c r="S1684" s="171">
        <v>0.6</v>
      </c>
      <c r="T1684" s="171"/>
      <c r="U1684" s="171"/>
      <c r="V1684" s="171"/>
      <c r="W1684" s="22">
        <v>100</v>
      </c>
      <c r="X1684" s="29">
        <v>7.3</v>
      </c>
      <c r="Y1684" s="29">
        <v>730</v>
      </c>
      <c r="Z1684" s="36">
        <v>585</v>
      </c>
      <c r="AA1684" s="36">
        <f t="shared" si="1925"/>
        <v>100</v>
      </c>
      <c r="AB1684" s="29"/>
      <c r="AC1684" s="29" t="e">
        <f t="shared" si="1926"/>
        <v>#REF!</v>
      </c>
      <c r="AD1684" s="29" t="e">
        <f t="shared" si="1927"/>
        <v>#REF!</v>
      </c>
      <c r="AE1684" s="172" t="e">
        <f t="shared" si="1928"/>
        <v>#REF!</v>
      </c>
      <c r="AF1684" s="28"/>
      <c r="AG1684" s="24">
        <v>5</v>
      </c>
      <c r="AH1684" s="173">
        <f t="shared" si="1929"/>
        <v>1</v>
      </c>
      <c r="AI1684" s="173"/>
      <c r="AJ1684" s="173">
        <f t="shared" si="1930"/>
        <v>4</v>
      </c>
      <c r="AK1684" s="134">
        <f t="shared" si="1931"/>
        <v>0.15</v>
      </c>
      <c r="AL1684" s="174">
        <f t="shared" ref="AL1684:AU1684" si="1947">M1684</f>
        <v>0</v>
      </c>
      <c r="AM1684" s="174">
        <f t="shared" si="1947"/>
        <v>0.05</v>
      </c>
      <c r="AN1684" s="174">
        <f t="shared" si="1947"/>
        <v>0.35</v>
      </c>
      <c r="AO1684" s="174">
        <f t="shared" si="1947"/>
        <v>0</v>
      </c>
      <c r="AP1684" s="174">
        <f t="shared" si="1947"/>
        <v>0</v>
      </c>
      <c r="AQ1684" s="174">
        <f t="shared" si="1947"/>
        <v>0</v>
      </c>
      <c r="AR1684" s="174">
        <f t="shared" si="1947"/>
        <v>0.6</v>
      </c>
      <c r="AS1684" s="174">
        <f t="shared" si="1947"/>
        <v>0</v>
      </c>
      <c r="AT1684" s="174">
        <f t="shared" si="1947"/>
        <v>0</v>
      </c>
      <c r="AU1684" s="174">
        <f t="shared" si="1947"/>
        <v>0</v>
      </c>
      <c r="AV1684" s="175">
        <f t="shared" si="1933"/>
        <v>1</v>
      </c>
      <c r="AW1684" s="176" t="e">
        <f>#REF!/1000</f>
        <v>#REF!</v>
      </c>
      <c r="AX1684" s="176" t="e">
        <f>#REF!/1000</f>
        <v>#REF!</v>
      </c>
      <c r="AY1684" s="176" t="e">
        <f>#REF!/1000</f>
        <v>#REF!</v>
      </c>
      <c r="AZ1684" s="176" t="e">
        <f>#REF!/1000</f>
        <v>#REF!</v>
      </c>
      <c r="BA1684" s="176" t="e">
        <f>#REF!/1000</f>
        <v>#REF!</v>
      </c>
      <c r="BB1684" s="176" t="e">
        <f>#REF!/1000</f>
        <v>#REF!</v>
      </c>
      <c r="BC1684" s="176" t="e">
        <f>#REF!/1000</f>
        <v>#REF!</v>
      </c>
      <c r="BD1684" s="176" t="e">
        <f>#REF!/1000</f>
        <v>#REF!</v>
      </c>
      <c r="BE1684" s="177" t="e">
        <f>#REF!/1000</f>
        <v>#REF!</v>
      </c>
      <c r="BF1684" s="177" t="e">
        <f>#REF!/1000</f>
        <v>#REF!</v>
      </c>
      <c r="BG1684" s="178" t="e">
        <f t="shared" si="1934"/>
        <v>#REF!</v>
      </c>
    </row>
    <row r="1685" ht="16" customHeight="1" spans="1:59">
      <c r="A1685" s="22">
        <v>1679</v>
      </c>
      <c r="B1685" s="39" t="s">
        <v>7823</v>
      </c>
      <c r="C1685" s="68" t="s">
        <v>7824</v>
      </c>
      <c r="D1685" s="22">
        <v>181</v>
      </c>
      <c r="E1685" s="22">
        <v>0.054</v>
      </c>
      <c r="F1685" s="144">
        <v>2605130472</v>
      </c>
      <c r="G1685" s="144" t="s">
        <v>7820</v>
      </c>
      <c r="H1685" s="144" t="s">
        <v>7803</v>
      </c>
      <c r="I1685" s="144" t="s">
        <v>5331</v>
      </c>
      <c r="J1685" s="144" t="s">
        <v>5327</v>
      </c>
      <c r="K1685" s="144">
        <f t="shared" si="1924"/>
        <v>1000</v>
      </c>
      <c r="L1685" s="157">
        <v>54</v>
      </c>
      <c r="M1685" s="171"/>
      <c r="N1685" s="171"/>
      <c r="O1685" s="171">
        <v>1</v>
      </c>
      <c r="P1685" s="171"/>
      <c r="Q1685" s="171"/>
      <c r="R1685" s="171"/>
      <c r="S1685" s="171"/>
      <c r="T1685" s="171"/>
      <c r="U1685" s="171"/>
      <c r="V1685" s="171"/>
      <c r="W1685" s="22">
        <v>0.054</v>
      </c>
      <c r="X1685" s="29">
        <v>12829.8148148148</v>
      </c>
      <c r="Y1685" s="29">
        <v>692.81</v>
      </c>
      <c r="Z1685" s="36">
        <v>201.83</v>
      </c>
      <c r="AA1685" s="36">
        <f t="shared" si="1925"/>
        <v>0.054</v>
      </c>
      <c r="AB1685" s="29"/>
      <c r="AC1685" s="29" t="e">
        <f t="shared" si="1926"/>
        <v>#REF!</v>
      </c>
      <c r="AD1685" s="29" t="e">
        <f t="shared" si="1927"/>
        <v>#REF!</v>
      </c>
      <c r="AE1685" s="172" t="e">
        <f t="shared" si="1928"/>
        <v>#REF!</v>
      </c>
      <c r="AF1685" s="28"/>
      <c r="AG1685" s="24">
        <v>40</v>
      </c>
      <c r="AH1685" s="173">
        <f t="shared" si="1929"/>
        <v>1</v>
      </c>
      <c r="AI1685" s="173"/>
      <c r="AJ1685" s="173">
        <f t="shared" si="1930"/>
        <v>39</v>
      </c>
      <c r="AK1685" s="134">
        <f t="shared" si="1931"/>
        <v>1000</v>
      </c>
      <c r="AL1685" s="174">
        <f t="shared" ref="AL1685:AU1685" si="1948">M1685</f>
        <v>0</v>
      </c>
      <c r="AM1685" s="174">
        <f t="shared" si="1948"/>
        <v>0</v>
      </c>
      <c r="AN1685" s="174">
        <f t="shared" si="1948"/>
        <v>1</v>
      </c>
      <c r="AO1685" s="174">
        <f t="shared" si="1948"/>
        <v>0</v>
      </c>
      <c r="AP1685" s="174">
        <f t="shared" si="1948"/>
        <v>0</v>
      </c>
      <c r="AQ1685" s="174">
        <f t="shared" si="1948"/>
        <v>0</v>
      </c>
      <c r="AR1685" s="174">
        <f t="shared" si="1948"/>
        <v>0</v>
      </c>
      <c r="AS1685" s="174">
        <f t="shared" si="1948"/>
        <v>0</v>
      </c>
      <c r="AT1685" s="174">
        <f t="shared" si="1948"/>
        <v>0</v>
      </c>
      <c r="AU1685" s="174">
        <f t="shared" si="1948"/>
        <v>0</v>
      </c>
      <c r="AV1685" s="175">
        <f t="shared" si="1933"/>
        <v>1</v>
      </c>
      <c r="AW1685" s="176" t="e">
        <f>#REF!/1000</f>
        <v>#REF!</v>
      </c>
      <c r="AX1685" s="176" t="e">
        <f>#REF!/1000</f>
        <v>#REF!</v>
      </c>
      <c r="AY1685" s="176" t="e">
        <f>#REF!/1000</f>
        <v>#REF!</v>
      </c>
      <c r="AZ1685" s="176" t="e">
        <f>#REF!/1000</f>
        <v>#REF!</v>
      </c>
      <c r="BA1685" s="176" t="e">
        <f>#REF!/1000</f>
        <v>#REF!</v>
      </c>
      <c r="BB1685" s="176" t="e">
        <f>#REF!/1000</f>
        <v>#REF!</v>
      </c>
      <c r="BC1685" s="176" t="e">
        <f>#REF!/1000</f>
        <v>#REF!</v>
      </c>
      <c r="BD1685" s="176" t="e">
        <f>#REF!/1000</f>
        <v>#REF!</v>
      </c>
      <c r="BE1685" s="177" t="e">
        <f>#REF!/1000</f>
        <v>#REF!</v>
      </c>
      <c r="BF1685" s="177" t="e">
        <f>#REF!/1000</f>
        <v>#REF!</v>
      </c>
      <c r="BG1685" s="178" t="e">
        <f t="shared" si="1934"/>
        <v>#REF!</v>
      </c>
    </row>
    <row r="1686" ht="16" customHeight="1" spans="1:59">
      <c r="A1686" s="22">
        <v>1680</v>
      </c>
      <c r="B1686" s="39" t="s">
        <v>7800</v>
      </c>
      <c r="C1686" s="68" t="s">
        <v>7801</v>
      </c>
      <c r="D1686" s="22">
        <v>181</v>
      </c>
      <c r="E1686" s="22">
        <v>0.081</v>
      </c>
      <c r="F1686" s="144">
        <v>2605131506</v>
      </c>
      <c r="G1686" s="144" t="s">
        <v>7747</v>
      </c>
      <c r="H1686" s="144" t="s">
        <v>3696</v>
      </c>
      <c r="I1686" s="144" t="s">
        <v>7777</v>
      </c>
      <c r="J1686" s="144" t="s">
        <v>5327</v>
      </c>
      <c r="K1686" s="144">
        <f t="shared" si="1924"/>
        <v>1000</v>
      </c>
      <c r="L1686" s="157">
        <v>81</v>
      </c>
      <c r="M1686" s="171"/>
      <c r="N1686" s="171"/>
      <c r="O1686" s="171">
        <v>1</v>
      </c>
      <c r="P1686" s="171"/>
      <c r="Q1686" s="171"/>
      <c r="R1686" s="171"/>
      <c r="S1686" s="171"/>
      <c r="T1686" s="171"/>
      <c r="U1686" s="171"/>
      <c r="V1686" s="171"/>
      <c r="W1686" s="22">
        <v>0.081</v>
      </c>
      <c r="X1686" s="29">
        <v>8409.13580246914</v>
      </c>
      <c r="Y1686" s="29">
        <v>681.14</v>
      </c>
      <c r="Z1686" s="36">
        <v>1035.03</v>
      </c>
      <c r="AA1686" s="36">
        <f t="shared" si="1925"/>
        <v>0.081</v>
      </c>
      <c r="AB1686" s="29"/>
      <c r="AC1686" s="29" t="e">
        <f t="shared" si="1926"/>
        <v>#REF!</v>
      </c>
      <c r="AD1686" s="29" t="e">
        <f t="shared" si="1927"/>
        <v>#REF!</v>
      </c>
      <c r="AE1686" s="172" t="e">
        <f t="shared" si="1928"/>
        <v>#REF!</v>
      </c>
      <c r="AF1686" s="28"/>
      <c r="AG1686" s="24">
        <v>81</v>
      </c>
      <c r="AH1686" s="173">
        <f t="shared" si="1929"/>
        <v>1</v>
      </c>
      <c r="AI1686" s="173">
        <v>81</v>
      </c>
      <c r="AJ1686" s="173">
        <f t="shared" si="1930"/>
        <v>80</v>
      </c>
      <c r="AK1686" s="134">
        <f t="shared" si="1931"/>
        <v>1000</v>
      </c>
      <c r="AL1686" s="174">
        <f t="shared" ref="AL1686:AU1686" si="1949">M1686</f>
        <v>0</v>
      </c>
      <c r="AM1686" s="174">
        <f t="shared" si="1949"/>
        <v>0</v>
      </c>
      <c r="AN1686" s="174">
        <f t="shared" si="1949"/>
        <v>1</v>
      </c>
      <c r="AO1686" s="174">
        <f t="shared" si="1949"/>
        <v>0</v>
      </c>
      <c r="AP1686" s="174">
        <f t="shared" si="1949"/>
        <v>0</v>
      </c>
      <c r="AQ1686" s="174">
        <f t="shared" si="1949"/>
        <v>0</v>
      </c>
      <c r="AR1686" s="174">
        <f t="shared" si="1949"/>
        <v>0</v>
      </c>
      <c r="AS1686" s="174">
        <f t="shared" si="1949"/>
        <v>0</v>
      </c>
      <c r="AT1686" s="174">
        <f t="shared" si="1949"/>
        <v>0</v>
      </c>
      <c r="AU1686" s="174">
        <f t="shared" si="1949"/>
        <v>0</v>
      </c>
      <c r="AV1686" s="175">
        <f t="shared" si="1933"/>
        <v>1</v>
      </c>
      <c r="AW1686" s="176" t="e">
        <f>#REF!/1000</f>
        <v>#REF!</v>
      </c>
      <c r="AX1686" s="176" t="e">
        <f>#REF!/1000</f>
        <v>#REF!</v>
      </c>
      <c r="AY1686" s="176" t="e">
        <f>#REF!/1000</f>
        <v>#REF!</v>
      </c>
      <c r="AZ1686" s="176" t="e">
        <f>#REF!/1000</f>
        <v>#REF!</v>
      </c>
      <c r="BA1686" s="176" t="e">
        <f>#REF!/1000</f>
        <v>#REF!</v>
      </c>
      <c r="BB1686" s="176" t="e">
        <f>#REF!/1000</f>
        <v>#REF!</v>
      </c>
      <c r="BC1686" s="176" t="e">
        <f>#REF!/1000</f>
        <v>#REF!</v>
      </c>
      <c r="BD1686" s="176" t="e">
        <f>#REF!/1000</f>
        <v>#REF!</v>
      </c>
      <c r="BE1686" s="177" t="e">
        <f>#REF!/1000</f>
        <v>#REF!</v>
      </c>
      <c r="BF1686" s="177" t="e">
        <f>#REF!/1000</f>
        <v>#REF!</v>
      </c>
      <c r="BG1686" s="178" t="e">
        <f t="shared" si="1934"/>
        <v>#REF!</v>
      </c>
    </row>
    <row r="1687" ht="16" customHeight="1" spans="1:59">
      <c r="A1687" s="22">
        <v>1681</v>
      </c>
      <c r="B1687" s="39" t="s">
        <v>7829</v>
      </c>
      <c r="C1687" s="68" t="s">
        <v>7830</v>
      </c>
      <c r="D1687" s="22">
        <v>217</v>
      </c>
      <c r="E1687" s="22">
        <v>40</v>
      </c>
      <c r="F1687" s="144">
        <v>2605132294</v>
      </c>
      <c r="G1687" s="144" t="s">
        <v>7747</v>
      </c>
      <c r="H1687" s="144" t="s">
        <v>3696</v>
      </c>
      <c r="I1687" s="144" t="s">
        <v>5331</v>
      </c>
      <c r="J1687" s="144" t="s">
        <v>5327</v>
      </c>
      <c r="K1687" s="144">
        <f t="shared" si="1924"/>
        <v>0.73</v>
      </c>
      <c r="L1687" s="157">
        <v>29.2</v>
      </c>
      <c r="M1687" s="171"/>
      <c r="N1687" s="171">
        <v>0.05</v>
      </c>
      <c r="O1687" s="171">
        <v>0.35</v>
      </c>
      <c r="P1687" s="171"/>
      <c r="Q1687" s="171"/>
      <c r="R1687" s="171"/>
      <c r="S1687" s="171">
        <v>0.6</v>
      </c>
      <c r="T1687" s="171"/>
      <c r="U1687" s="171"/>
      <c r="V1687" s="171"/>
      <c r="W1687" s="22">
        <v>40</v>
      </c>
      <c r="X1687" s="29">
        <v>16</v>
      </c>
      <c r="Y1687" s="29">
        <v>640</v>
      </c>
      <c r="Z1687" s="36">
        <v>194.8</v>
      </c>
      <c r="AA1687" s="36">
        <f t="shared" si="1925"/>
        <v>40</v>
      </c>
      <c r="AB1687" s="29"/>
      <c r="AC1687" s="29" t="e">
        <f t="shared" si="1926"/>
        <v>#REF!</v>
      </c>
      <c r="AD1687" s="29" t="e">
        <f t="shared" si="1927"/>
        <v>#REF!</v>
      </c>
      <c r="AE1687" s="172" t="e">
        <f t="shared" si="1928"/>
        <v>#REF!</v>
      </c>
      <c r="AF1687" s="28"/>
      <c r="AG1687" s="24">
        <v>29.2</v>
      </c>
      <c r="AH1687" s="173">
        <f t="shared" si="1929"/>
        <v>1</v>
      </c>
      <c r="AI1687" s="173">
        <v>29.2</v>
      </c>
      <c r="AJ1687" s="173">
        <f t="shared" si="1930"/>
        <v>28.2</v>
      </c>
      <c r="AK1687" s="134">
        <f t="shared" si="1931"/>
        <v>0.73</v>
      </c>
      <c r="AL1687" s="174">
        <f t="shared" ref="AL1687:AU1687" si="1950">M1687</f>
        <v>0</v>
      </c>
      <c r="AM1687" s="174">
        <f t="shared" si="1950"/>
        <v>0.05</v>
      </c>
      <c r="AN1687" s="174">
        <f t="shared" si="1950"/>
        <v>0.35</v>
      </c>
      <c r="AO1687" s="174">
        <f t="shared" si="1950"/>
        <v>0</v>
      </c>
      <c r="AP1687" s="174">
        <f t="shared" si="1950"/>
        <v>0</v>
      </c>
      <c r="AQ1687" s="174">
        <f t="shared" si="1950"/>
        <v>0</v>
      </c>
      <c r="AR1687" s="174">
        <f t="shared" si="1950"/>
        <v>0.6</v>
      </c>
      <c r="AS1687" s="174">
        <f t="shared" si="1950"/>
        <v>0</v>
      </c>
      <c r="AT1687" s="174">
        <f t="shared" si="1950"/>
        <v>0</v>
      </c>
      <c r="AU1687" s="174">
        <f t="shared" si="1950"/>
        <v>0</v>
      </c>
      <c r="AV1687" s="175">
        <f t="shared" si="1933"/>
        <v>1</v>
      </c>
      <c r="AW1687" s="176" t="e">
        <f>#REF!/1000</f>
        <v>#REF!</v>
      </c>
      <c r="AX1687" s="176" t="e">
        <f>#REF!/1000</f>
        <v>#REF!</v>
      </c>
      <c r="AY1687" s="176" t="e">
        <f>#REF!/1000</f>
        <v>#REF!</v>
      </c>
      <c r="AZ1687" s="176" t="e">
        <f>#REF!/1000</f>
        <v>#REF!</v>
      </c>
      <c r="BA1687" s="176" t="e">
        <f>#REF!/1000</f>
        <v>#REF!</v>
      </c>
      <c r="BB1687" s="176" t="e">
        <f>#REF!/1000</f>
        <v>#REF!</v>
      </c>
      <c r="BC1687" s="176" t="e">
        <f>#REF!/1000</f>
        <v>#REF!</v>
      </c>
      <c r="BD1687" s="176" t="e">
        <f>#REF!/1000</f>
        <v>#REF!</v>
      </c>
      <c r="BE1687" s="177" t="e">
        <f>#REF!/1000</f>
        <v>#REF!</v>
      </c>
      <c r="BF1687" s="177" t="e">
        <f>#REF!/1000</f>
        <v>#REF!</v>
      </c>
      <c r="BG1687" s="178" t="e">
        <f t="shared" si="1934"/>
        <v>#REF!</v>
      </c>
    </row>
    <row r="1688" ht="16" customHeight="1" spans="1:59">
      <c r="A1688" s="22">
        <v>1682</v>
      </c>
      <c r="B1688" s="39" t="s">
        <v>7831</v>
      </c>
      <c r="C1688" s="68" t="s">
        <v>7832</v>
      </c>
      <c r="D1688" s="22">
        <v>181</v>
      </c>
      <c r="E1688" s="22">
        <v>100</v>
      </c>
      <c r="F1688" s="144">
        <v>2605134068</v>
      </c>
      <c r="G1688" s="144" t="s">
        <v>7776</v>
      </c>
      <c r="H1688" s="144" t="s">
        <v>7776</v>
      </c>
      <c r="I1688" s="144" t="s">
        <v>7777</v>
      </c>
      <c r="J1688" s="144" t="s">
        <v>5327</v>
      </c>
      <c r="K1688" s="144">
        <f t="shared" si="1924"/>
        <v>0.15</v>
      </c>
      <c r="L1688" s="157">
        <v>15</v>
      </c>
      <c r="M1688" s="171"/>
      <c r="N1688" s="171">
        <v>0.05</v>
      </c>
      <c r="O1688" s="171">
        <v>0.35</v>
      </c>
      <c r="P1688" s="171"/>
      <c r="Q1688" s="171"/>
      <c r="R1688" s="171"/>
      <c r="S1688" s="171">
        <v>0.6</v>
      </c>
      <c r="T1688" s="171"/>
      <c r="U1688" s="171"/>
      <c r="V1688" s="171"/>
      <c r="W1688" s="22">
        <v>100</v>
      </c>
      <c r="X1688" s="29">
        <v>5.9</v>
      </c>
      <c r="Y1688" s="29">
        <v>590</v>
      </c>
      <c r="Z1688" s="36">
        <v>487</v>
      </c>
      <c r="AA1688" s="36">
        <f t="shared" si="1925"/>
        <v>100</v>
      </c>
      <c r="AB1688" s="29"/>
      <c r="AC1688" s="29" t="e">
        <f t="shared" si="1926"/>
        <v>#REF!</v>
      </c>
      <c r="AD1688" s="29" t="e">
        <f t="shared" si="1927"/>
        <v>#REF!</v>
      </c>
      <c r="AE1688" s="172" t="e">
        <f t="shared" si="1928"/>
        <v>#REF!</v>
      </c>
      <c r="AF1688" s="28"/>
      <c r="AG1688" s="24">
        <v>15</v>
      </c>
      <c r="AH1688" s="173">
        <f t="shared" si="1929"/>
        <v>1</v>
      </c>
      <c r="AI1688" s="173"/>
      <c r="AJ1688" s="173">
        <f t="shared" si="1930"/>
        <v>14</v>
      </c>
      <c r="AK1688" s="134">
        <f t="shared" si="1931"/>
        <v>0.15</v>
      </c>
      <c r="AL1688" s="174">
        <f t="shared" ref="AL1688:AU1688" si="1951">M1688</f>
        <v>0</v>
      </c>
      <c r="AM1688" s="174">
        <f t="shared" si="1951"/>
        <v>0.05</v>
      </c>
      <c r="AN1688" s="174">
        <f t="shared" si="1951"/>
        <v>0.35</v>
      </c>
      <c r="AO1688" s="174">
        <f t="shared" si="1951"/>
        <v>0</v>
      </c>
      <c r="AP1688" s="174">
        <f t="shared" si="1951"/>
        <v>0</v>
      </c>
      <c r="AQ1688" s="174">
        <f t="shared" si="1951"/>
        <v>0</v>
      </c>
      <c r="AR1688" s="174">
        <f t="shared" si="1951"/>
        <v>0.6</v>
      </c>
      <c r="AS1688" s="174">
        <f t="shared" si="1951"/>
        <v>0</v>
      </c>
      <c r="AT1688" s="174">
        <f t="shared" si="1951"/>
        <v>0</v>
      </c>
      <c r="AU1688" s="174">
        <f t="shared" si="1951"/>
        <v>0</v>
      </c>
      <c r="AV1688" s="175">
        <f t="shared" si="1933"/>
        <v>1</v>
      </c>
      <c r="AW1688" s="176" t="e">
        <f>#REF!/1000</f>
        <v>#REF!</v>
      </c>
      <c r="AX1688" s="176" t="e">
        <f>#REF!/1000</f>
        <v>#REF!</v>
      </c>
      <c r="AY1688" s="176" t="e">
        <f>#REF!/1000</f>
        <v>#REF!</v>
      </c>
      <c r="AZ1688" s="176" t="e">
        <f>#REF!/1000</f>
        <v>#REF!</v>
      </c>
      <c r="BA1688" s="176" t="e">
        <f>#REF!/1000</f>
        <v>#REF!</v>
      </c>
      <c r="BB1688" s="176" t="e">
        <f>#REF!/1000</f>
        <v>#REF!</v>
      </c>
      <c r="BC1688" s="176" t="e">
        <f>#REF!/1000</f>
        <v>#REF!</v>
      </c>
      <c r="BD1688" s="176" t="e">
        <f>#REF!/1000</f>
        <v>#REF!</v>
      </c>
      <c r="BE1688" s="177" t="e">
        <f>#REF!/1000</f>
        <v>#REF!</v>
      </c>
      <c r="BF1688" s="177" t="e">
        <f>#REF!/1000</f>
        <v>#REF!</v>
      </c>
      <c r="BG1688" s="178" t="e">
        <f t="shared" si="1934"/>
        <v>#REF!</v>
      </c>
    </row>
    <row r="1689" ht="16" customHeight="1" spans="1:59">
      <c r="A1689" s="22">
        <v>1683</v>
      </c>
      <c r="B1689" s="39" t="s">
        <v>7831</v>
      </c>
      <c r="C1689" s="68" t="s">
        <v>7832</v>
      </c>
      <c r="D1689" s="22">
        <v>181</v>
      </c>
      <c r="E1689" s="22">
        <v>100</v>
      </c>
      <c r="F1689" s="144">
        <v>2605132716</v>
      </c>
      <c r="G1689" s="144" t="s">
        <v>7802</v>
      </c>
      <c r="H1689" s="144" t="s">
        <v>7803</v>
      </c>
      <c r="I1689" s="144" t="s">
        <v>7777</v>
      </c>
      <c r="J1689" s="144" t="s">
        <v>5327</v>
      </c>
      <c r="K1689" s="144">
        <f t="shared" si="1924"/>
        <v>0.15</v>
      </c>
      <c r="L1689" s="157">
        <v>15</v>
      </c>
      <c r="M1689" s="171"/>
      <c r="N1689" s="171">
        <v>0.05</v>
      </c>
      <c r="O1689" s="171">
        <v>0.35</v>
      </c>
      <c r="P1689" s="171"/>
      <c r="Q1689" s="171"/>
      <c r="R1689" s="171"/>
      <c r="S1689" s="171">
        <v>0.6</v>
      </c>
      <c r="T1689" s="171"/>
      <c r="U1689" s="171"/>
      <c r="V1689" s="171"/>
      <c r="W1689" s="22">
        <v>100</v>
      </c>
      <c r="X1689" s="29">
        <v>5.9</v>
      </c>
      <c r="Y1689" s="29">
        <v>590</v>
      </c>
      <c r="Z1689" s="36">
        <v>487</v>
      </c>
      <c r="AA1689" s="36">
        <f t="shared" si="1925"/>
        <v>100</v>
      </c>
      <c r="AB1689" s="29"/>
      <c r="AC1689" s="29" t="e">
        <f t="shared" si="1926"/>
        <v>#REF!</v>
      </c>
      <c r="AD1689" s="29" t="e">
        <f t="shared" si="1927"/>
        <v>#REF!</v>
      </c>
      <c r="AE1689" s="172" t="e">
        <f t="shared" si="1928"/>
        <v>#REF!</v>
      </c>
      <c r="AF1689" s="28"/>
      <c r="AG1689" s="24">
        <v>15</v>
      </c>
      <c r="AH1689" s="173">
        <f t="shared" si="1929"/>
        <v>1</v>
      </c>
      <c r="AI1689" s="173"/>
      <c r="AJ1689" s="173">
        <f t="shared" si="1930"/>
        <v>14</v>
      </c>
      <c r="AK1689" s="134">
        <f t="shared" si="1931"/>
        <v>0.15</v>
      </c>
      <c r="AL1689" s="174">
        <f t="shared" ref="AL1689:AU1689" si="1952">M1689</f>
        <v>0</v>
      </c>
      <c r="AM1689" s="174">
        <f t="shared" si="1952"/>
        <v>0.05</v>
      </c>
      <c r="AN1689" s="174">
        <f t="shared" si="1952"/>
        <v>0.35</v>
      </c>
      <c r="AO1689" s="174">
        <f t="shared" si="1952"/>
        <v>0</v>
      </c>
      <c r="AP1689" s="174">
        <f t="shared" si="1952"/>
        <v>0</v>
      </c>
      <c r="AQ1689" s="174">
        <f t="shared" si="1952"/>
        <v>0</v>
      </c>
      <c r="AR1689" s="174">
        <f t="shared" si="1952"/>
        <v>0.6</v>
      </c>
      <c r="AS1689" s="174">
        <f t="shared" si="1952"/>
        <v>0</v>
      </c>
      <c r="AT1689" s="174">
        <f t="shared" si="1952"/>
        <v>0</v>
      </c>
      <c r="AU1689" s="174">
        <f t="shared" si="1952"/>
        <v>0</v>
      </c>
      <c r="AV1689" s="175">
        <f t="shared" si="1933"/>
        <v>1</v>
      </c>
      <c r="AW1689" s="176" t="e">
        <f>#REF!/1000</f>
        <v>#REF!</v>
      </c>
      <c r="AX1689" s="176" t="e">
        <f>#REF!/1000</f>
        <v>#REF!</v>
      </c>
      <c r="AY1689" s="176" t="e">
        <f>#REF!/1000</f>
        <v>#REF!</v>
      </c>
      <c r="AZ1689" s="176" t="e">
        <f>#REF!/1000</f>
        <v>#REF!</v>
      </c>
      <c r="BA1689" s="176" t="e">
        <f>#REF!/1000</f>
        <v>#REF!</v>
      </c>
      <c r="BB1689" s="176" t="e">
        <f>#REF!/1000</f>
        <v>#REF!</v>
      </c>
      <c r="BC1689" s="176" t="e">
        <f>#REF!/1000</f>
        <v>#REF!</v>
      </c>
      <c r="BD1689" s="176" t="e">
        <f>#REF!/1000</f>
        <v>#REF!</v>
      </c>
      <c r="BE1689" s="177" t="e">
        <f>#REF!/1000</f>
        <v>#REF!</v>
      </c>
      <c r="BF1689" s="177" t="e">
        <f>#REF!/1000</f>
        <v>#REF!</v>
      </c>
      <c r="BG1689" s="178" t="e">
        <f t="shared" si="1934"/>
        <v>#REF!</v>
      </c>
    </row>
    <row r="1690" ht="16" customHeight="1" spans="1:59">
      <c r="A1690" s="22">
        <v>1684</v>
      </c>
      <c r="B1690" s="39" t="s">
        <v>7831</v>
      </c>
      <c r="C1690" s="68" t="s">
        <v>7832</v>
      </c>
      <c r="D1690" s="22">
        <v>181</v>
      </c>
      <c r="E1690" s="22">
        <v>100</v>
      </c>
      <c r="F1690" s="144">
        <v>2605131407</v>
      </c>
      <c r="G1690" s="144" t="s">
        <v>7747</v>
      </c>
      <c r="H1690" s="144" t="s">
        <v>3696</v>
      </c>
      <c r="I1690" s="144" t="s">
        <v>7777</v>
      </c>
      <c r="J1690" s="144" t="s">
        <v>5327</v>
      </c>
      <c r="K1690" s="144">
        <f t="shared" si="1924"/>
        <v>0.15</v>
      </c>
      <c r="L1690" s="157">
        <v>15</v>
      </c>
      <c r="M1690" s="171"/>
      <c r="N1690" s="171">
        <v>0.05</v>
      </c>
      <c r="O1690" s="171">
        <v>0.35</v>
      </c>
      <c r="P1690" s="171"/>
      <c r="Q1690" s="171"/>
      <c r="R1690" s="171"/>
      <c r="S1690" s="171">
        <v>0.6</v>
      </c>
      <c r="T1690" s="171"/>
      <c r="U1690" s="171"/>
      <c r="V1690" s="171"/>
      <c r="W1690" s="22">
        <v>100</v>
      </c>
      <c r="X1690" s="29">
        <v>5.9</v>
      </c>
      <c r="Y1690" s="29">
        <v>590</v>
      </c>
      <c r="Z1690" s="36">
        <v>487</v>
      </c>
      <c r="AA1690" s="36">
        <f t="shared" si="1925"/>
        <v>100</v>
      </c>
      <c r="AB1690" s="29"/>
      <c r="AC1690" s="29" t="e">
        <f t="shared" si="1926"/>
        <v>#REF!</v>
      </c>
      <c r="AD1690" s="29" t="e">
        <f t="shared" si="1927"/>
        <v>#REF!</v>
      </c>
      <c r="AE1690" s="172" t="e">
        <f t="shared" si="1928"/>
        <v>#REF!</v>
      </c>
      <c r="AF1690" s="28"/>
      <c r="AG1690" s="24">
        <v>21</v>
      </c>
      <c r="AH1690" s="173">
        <f t="shared" si="1929"/>
        <v>1</v>
      </c>
      <c r="AI1690" s="173">
        <v>21</v>
      </c>
      <c r="AJ1690" s="173">
        <f t="shared" si="1930"/>
        <v>20</v>
      </c>
      <c r="AK1690" s="134">
        <f t="shared" si="1931"/>
        <v>0.15</v>
      </c>
      <c r="AL1690" s="174">
        <f t="shared" ref="AL1690:AU1690" si="1953">M1690</f>
        <v>0</v>
      </c>
      <c r="AM1690" s="174">
        <f t="shared" si="1953"/>
        <v>0.05</v>
      </c>
      <c r="AN1690" s="174">
        <f t="shared" si="1953"/>
        <v>0.35</v>
      </c>
      <c r="AO1690" s="174">
        <f t="shared" si="1953"/>
        <v>0</v>
      </c>
      <c r="AP1690" s="174">
        <f t="shared" si="1953"/>
        <v>0</v>
      </c>
      <c r="AQ1690" s="174">
        <f t="shared" si="1953"/>
        <v>0</v>
      </c>
      <c r="AR1690" s="174">
        <f t="shared" si="1953"/>
        <v>0.6</v>
      </c>
      <c r="AS1690" s="174">
        <f t="shared" si="1953"/>
        <v>0</v>
      </c>
      <c r="AT1690" s="174">
        <f t="shared" si="1953"/>
        <v>0</v>
      </c>
      <c r="AU1690" s="174">
        <f t="shared" si="1953"/>
        <v>0</v>
      </c>
      <c r="AV1690" s="175">
        <f t="shared" si="1933"/>
        <v>1</v>
      </c>
      <c r="AW1690" s="176" t="e">
        <f>#REF!/1000</f>
        <v>#REF!</v>
      </c>
      <c r="AX1690" s="176" t="e">
        <f>#REF!/1000</f>
        <v>#REF!</v>
      </c>
      <c r="AY1690" s="176" t="e">
        <f>#REF!/1000</f>
        <v>#REF!</v>
      </c>
      <c r="AZ1690" s="176" t="e">
        <f>#REF!/1000</f>
        <v>#REF!</v>
      </c>
      <c r="BA1690" s="176" t="e">
        <f>#REF!/1000</f>
        <v>#REF!</v>
      </c>
      <c r="BB1690" s="176" t="e">
        <f>#REF!/1000</f>
        <v>#REF!</v>
      </c>
      <c r="BC1690" s="176" t="e">
        <f>#REF!/1000</f>
        <v>#REF!</v>
      </c>
      <c r="BD1690" s="176" t="e">
        <f>#REF!/1000</f>
        <v>#REF!</v>
      </c>
      <c r="BE1690" s="177" t="e">
        <f>#REF!/1000</f>
        <v>#REF!</v>
      </c>
      <c r="BF1690" s="177" t="e">
        <f>#REF!/1000</f>
        <v>#REF!</v>
      </c>
      <c r="BG1690" s="178" t="e">
        <f t="shared" si="1934"/>
        <v>#REF!</v>
      </c>
    </row>
    <row r="1691" ht="16" customHeight="1" spans="1:59">
      <c r="A1691" s="22">
        <v>1685</v>
      </c>
      <c r="B1691" s="39" t="s">
        <v>7831</v>
      </c>
      <c r="C1691" s="68" t="s">
        <v>7832</v>
      </c>
      <c r="D1691" s="22">
        <v>181</v>
      </c>
      <c r="E1691" s="22">
        <v>100</v>
      </c>
      <c r="F1691" s="144">
        <v>2605130239</v>
      </c>
      <c r="G1691" s="144" t="s">
        <v>3693</v>
      </c>
      <c r="H1691" s="144" t="s">
        <v>3693</v>
      </c>
      <c r="I1691" s="144" t="s">
        <v>7777</v>
      </c>
      <c r="J1691" s="144" t="s">
        <v>5327</v>
      </c>
      <c r="K1691" s="144">
        <f t="shared" si="1924"/>
        <v>0.15</v>
      </c>
      <c r="L1691" s="157">
        <v>15</v>
      </c>
      <c r="M1691" s="171"/>
      <c r="N1691" s="171">
        <v>0.050188679245283</v>
      </c>
      <c r="O1691" s="171">
        <v>0.349811320754717</v>
      </c>
      <c r="P1691" s="171"/>
      <c r="Q1691" s="171"/>
      <c r="R1691" s="171"/>
      <c r="S1691" s="171">
        <v>0.6</v>
      </c>
      <c r="T1691" s="171"/>
      <c r="U1691" s="171"/>
      <c r="V1691" s="171"/>
      <c r="W1691" s="22">
        <v>100</v>
      </c>
      <c r="X1691" s="29">
        <v>5.9</v>
      </c>
      <c r="Y1691" s="29">
        <v>590</v>
      </c>
      <c r="Z1691" s="36">
        <v>487</v>
      </c>
      <c r="AA1691" s="36">
        <f t="shared" si="1925"/>
        <v>100</v>
      </c>
      <c r="AB1691" s="29"/>
      <c r="AC1691" s="29" t="e">
        <f t="shared" si="1926"/>
        <v>#REF!</v>
      </c>
      <c r="AD1691" s="29" t="e">
        <f t="shared" si="1927"/>
        <v>#REF!</v>
      </c>
      <c r="AE1691" s="172" t="e">
        <f t="shared" si="1928"/>
        <v>#REF!</v>
      </c>
      <c r="AF1691" s="28"/>
      <c r="AG1691" s="24">
        <v>26.5</v>
      </c>
      <c r="AH1691" s="173">
        <f t="shared" si="1929"/>
        <v>1</v>
      </c>
      <c r="AI1691" s="173">
        <v>26.5</v>
      </c>
      <c r="AJ1691" s="173">
        <f t="shared" si="1930"/>
        <v>25.5</v>
      </c>
      <c r="AK1691" s="134">
        <f t="shared" si="1931"/>
        <v>0.15</v>
      </c>
      <c r="AL1691" s="174">
        <f t="shared" ref="AL1691:AU1691" si="1954">M1691</f>
        <v>0</v>
      </c>
      <c r="AM1691" s="174">
        <f t="shared" si="1954"/>
        <v>0.050188679245283</v>
      </c>
      <c r="AN1691" s="174">
        <f t="shared" si="1954"/>
        <v>0.349811320754717</v>
      </c>
      <c r="AO1691" s="174">
        <f t="shared" si="1954"/>
        <v>0</v>
      </c>
      <c r="AP1691" s="174">
        <f t="shared" si="1954"/>
        <v>0</v>
      </c>
      <c r="AQ1691" s="174">
        <f t="shared" si="1954"/>
        <v>0</v>
      </c>
      <c r="AR1691" s="174">
        <f t="shared" si="1954"/>
        <v>0.6</v>
      </c>
      <c r="AS1691" s="174">
        <f t="shared" si="1954"/>
        <v>0</v>
      </c>
      <c r="AT1691" s="174">
        <f t="shared" si="1954"/>
        <v>0</v>
      </c>
      <c r="AU1691" s="174">
        <f t="shared" si="1954"/>
        <v>0</v>
      </c>
      <c r="AV1691" s="175">
        <f t="shared" si="1933"/>
        <v>1</v>
      </c>
      <c r="AW1691" s="176" t="e">
        <f>#REF!/1000</f>
        <v>#REF!</v>
      </c>
      <c r="AX1691" s="176" t="e">
        <f>#REF!/1000</f>
        <v>#REF!</v>
      </c>
      <c r="AY1691" s="176" t="e">
        <f>#REF!/1000</f>
        <v>#REF!</v>
      </c>
      <c r="AZ1691" s="176" t="e">
        <f>#REF!/1000</f>
        <v>#REF!</v>
      </c>
      <c r="BA1691" s="176" t="e">
        <f>#REF!/1000</f>
        <v>#REF!</v>
      </c>
      <c r="BB1691" s="176" t="e">
        <f>#REF!/1000</f>
        <v>#REF!</v>
      </c>
      <c r="BC1691" s="176" t="e">
        <f>#REF!/1000</f>
        <v>#REF!</v>
      </c>
      <c r="BD1691" s="176" t="e">
        <f>#REF!/1000</f>
        <v>#REF!</v>
      </c>
      <c r="BE1691" s="177" t="e">
        <f>#REF!/1000</f>
        <v>#REF!</v>
      </c>
      <c r="BF1691" s="177" t="e">
        <f>#REF!/1000</f>
        <v>#REF!</v>
      </c>
      <c r="BG1691" s="178" t="e">
        <f t="shared" si="1934"/>
        <v>#REF!</v>
      </c>
    </row>
    <row r="1692" ht="16" customHeight="1" spans="1:59">
      <c r="A1692" s="22">
        <v>1686</v>
      </c>
      <c r="B1692" s="39" t="s">
        <v>7823</v>
      </c>
      <c r="C1692" s="68" t="s">
        <v>7824</v>
      </c>
      <c r="D1692" s="22">
        <v>181</v>
      </c>
      <c r="E1692" s="22">
        <v>0.039</v>
      </c>
      <c r="F1692" s="144">
        <v>2605131951</v>
      </c>
      <c r="G1692" s="144" t="s">
        <v>7747</v>
      </c>
      <c r="H1692" s="144" t="s">
        <v>3696</v>
      </c>
      <c r="I1692" s="144" t="s">
        <v>5331</v>
      </c>
      <c r="J1692" s="144" t="s">
        <v>5327</v>
      </c>
      <c r="K1692" s="144">
        <f t="shared" si="1924"/>
        <v>1000</v>
      </c>
      <c r="L1692" s="157">
        <v>39</v>
      </c>
      <c r="M1692" s="171"/>
      <c r="N1692" s="171"/>
      <c r="O1692" s="171">
        <v>1</v>
      </c>
      <c r="P1692" s="171"/>
      <c r="Q1692" s="171"/>
      <c r="R1692" s="171"/>
      <c r="S1692" s="171"/>
      <c r="T1692" s="171"/>
      <c r="U1692" s="171"/>
      <c r="V1692" s="171"/>
      <c r="W1692" s="22">
        <v>0.039</v>
      </c>
      <c r="X1692" s="29">
        <v>12829.7435897436</v>
      </c>
      <c r="Y1692" s="29">
        <v>500.36</v>
      </c>
      <c r="Z1692" s="36">
        <v>201.83</v>
      </c>
      <c r="AA1692" s="36">
        <f t="shared" si="1925"/>
        <v>0.039</v>
      </c>
      <c r="AB1692" s="29"/>
      <c r="AC1692" s="29" t="e">
        <f t="shared" si="1926"/>
        <v>#REF!</v>
      </c>
      <c r="AD1692" s="29" t="e">
        <f t="shared" si="1927"/>
        <v>#REF!</v>
      </c>
      <c r="AE1692" s="172" t="e">
        <f t="shared" si="1928"/>
        <v>#REF!</v>
      </c>
      <c r="AF1692" s="28"/>
      <c r="AG1692" s="24">
        <v>39</v>
      </c>
      <c r="AH1692" s="173">
        <f t="shared" si="1929"/>
        <v>1</v>
      </c>
      <c r="AI1692" s="173">
        <v>39</v>
      </c>
      <c r="AJ1692" s="173">
        <f t="shared" si="1930"/>
        <v>38</v>
      </c>
      <c r="AK1692" s="134">
        <f t="shared" si="1931"/>
        <v>1000</v>
      </c>
      <c r="AL1692" s="174">
        <f t="shared" ref="AL1692:AU1692" si="1955">M1692</f>
        <v>0</v>
      </c>
      <c r="AM1692" s="174">
        <f t="shared" si="1955"/>
        <v>0</v>
      </c>
      <c r="AN1692" s="174">
        <f t="shared" si="1955"/>
        <v>1</v>
      </c>
      <c r="AO1692" s="174">
        <f t="shared" si="1955"/>
        <v>0</v>
      </c>
      <c r="AP1692" s="174">
        <f t="shared" si="1955"/>
        <v>0</v>
      </c>
      <c r="AQ1692" s="174">
        <f t="shared" si="1955"/>
        <v>0</v>
      </c>
      <c r="AR1692" s="174">
        <f t="shared" si="1955"/>
        <v>0</v>
      </c>
      <c r="AS1692" s="174">
        <f t="shared" si="1955"/>
        <v>0</v>
      </c>
      <c r="AT1692" s="174">
        <f t="shared" si="1955"/>
        <v>0</v>
      </c>
      <c r="AU1692" s="174">
        <f t="shared" si="1955"/>
        <v>0</v>
      </c>
      <c r="AV1692" s="175">
        <f t="shared" si="1933"/>
        <v>1</v>
      </c>
      <c r="AW1692" s="176" t="e">
        <f>#REF!/1000</f>
        <v>#REF!</v>
      </c>
      <c r="AX1692" s="176" t="e">
        <f>#REF!/1000</f>
        <v>#REF!</v>
      </c>
      <c r="AY1692" s="176" t="e">
        <f>#REF!/1000</f>
        <v>#REF!</v>
      </c>
      <c r="AZ1692" s="176" t="e">
        <f>#REF!/1000</f>
        <v>#REF!</v>
      </c>
      <c r="BA1692" s="176" t="e">
        <f>#REF!/1000</f>
        <v>#REF!</v>
      </c>
      <c r="BB1692" s="176" t="e">
        <f>#REF!/1000</f>
        <v>#REF!</v>
      </c>
      <c r="BC1692" s="176" t="e">
        <f>#REF!/1000</f>
        <v>#REF!</v>
      </c>
      <c r="BD1692" s="176" t="e">
        <f>#REF!/1000</f>
        <v>#REF!</v>
      </c>
      <c r="BE1692" s="177" t="e">
        <f>#REF!/1000</f>
        <v>#REF!</v>
      </c>
      <c r="BF1692" s="177" t="e">
        <f>#REF!/1000</f>
        <v>#REF!</v>
      </c>
      <c r="BG1692" s="178" t="e">
        <f t="shared" si="1934"/>
        <v>#REF!</v>
      </c>
    </row>
    <row r="1693" ht="16" customHeight="1" spans="1:59">
      <c r="A1693" s="22">
        <v>1687</v>
      </c>
      <c r="B1693" s="39" t="s">
        <v>7833</v>
      </c>
      <c r="C1693" s="68" t="s">
        <v>7834</v>
      </c>
      <c r="D1693" s="22">
        <v>176</v>
      </c>
      <c r="E1693" s="22">
        <v>4</v>
      </c>
      <c r="F1693" s="144">
        <v>2605120568</v>
      </c>
      <c r="G1693" s="144" t="s">
        <v>3693</v>
      </c>
      <c r="H1693" s="144" t="s">
        <v>3693</v>
      </c>
      <c r="I1693" s="144" t="s">
        <v>5326</v>
      </c>
      <c r="J1693" s="144" t="s">
        <v>5327</v>
      </c>
      <c r="K1693" s="144">
        <f t="shared" si="1924"/>
        <v>1.5</v>
      </c>
      <c r="L1693" s="157">
        <v>6</v>
      </c>
      <c r="M1693" s="171"/>
      <c r="N1693" s="171">
        <v>0.05</v>
      </c>
      <c r="O1693" s="171">
        <v>0.35</v>
      </c>
      <c r="P1693" s="171"/>
      <c r="Q1693" s="171"/>
      <c r="R1693" s="171"/>
      <c r="S1693" s="171">
        <v>0.6</v>
      </c>
      <c r="T1693" s="171"/>
      <c r="U1693" s="171"/>
      <c r="V1693" s="171"/>
      <c r="W1693" s="22">
        <v>4</v>
      </c>
      <c r="X1693" s="29">
        <v>97.5</v>
      </c>
      <c r="Y1693" s="29">
        <v>390</v>
      </c>
      <c r="Z1693" s="36">
        <v>116.96</v>
      </c>
      <c r="AA1693" s="36">
        <f t="shared" si="1925"/>
        <v>4</v>
      </c>
      <c r="AB1693" s="29"/>
      <c r="AC1693" s="29" t="e">
        <f t="shared" si="1926"/>
        <v>#REF!</v>
      </c>
      <c r="AD1693" s="29" t="e">
        <f t="shared" si="1927"/>
        <v>#REF!</v>
      </c>
      <c r="AE1693" s="172" t="e">
        <f t="shared" si="1928"/>
        <v>#REF!</v>
      </c>
      <c r="AF1693" s="28"/>
      <c r="AG1693" s="24">
        <v>6</v>
      </c>
      <c r="AH1693" s="173">
        <f t="shared" si="1929"/>
        <v>1</v>
      </c>
      <c r="AI1693" s="173">
        <v>6</v>
      </c>
      <c r="AJ1693" s="173">
        <f t="shared" si="1930"/>
        <v>5</v>
      </c>
      <c r="AK1693" s="134">
        <f t="shared" si="1931"/>
        <v>1.5</v>
      </c>
      <c r="AL1693" s="174">
        <f t="shared" ref="AL1693:AU1693" si="1956">M1693</f>
        <v>0</v>
      </c>
      <c r="AM1693" s="174">
        <f t="shared" si="1956"/>
        <v>0.05</v>
      </c>
      <c r="AN1693" s="174">
        <f t="shared" si="1956"/>
        <v>0.35</v>
      </c>
      <c r="AO1693" s="174">
        <f t="shared" si="1956"/>
        <v>0</v>
      </c>
      <c r="AP1693" s="174">
        <f t="shared" si="1956"/>
        <v>0</v>
      </c>
      <c r="AQ1693" s="174">
        <f t="shared" si="1956"/>
        <v>0</v>
      </c>
      <c r="AR1693" s="174">
        <f t="shared" si="1956"/>
        <v>0.6</v>
      </c>
      <c r="AS1693" s="174">
        <f t="shared" si="1956"/>
        <v>0</v>
      </c>
      <c r="AT1693" s="174">
        <f t="shared" si="1956"/>
        <v>0</v>
      </c>
      <c r="AU1693" s="174">
        <f t="shared" si="1956"/>
        <v>0</v>
      </c>
      <c r="AV1693" s="175">
        <f t="shared" si="1933"/>
        <v>1</v>
      </c>
      <c r="AW1693" s="176" t="e">
        <f>#REF!/1000</f>
        <v>#REF!</v>
      </c>
      <c r="AX1693" s="176" t="e">
        <f>#REF!/1000</f>
        <v>#REF!</v>
      </c>
      <c r="AY1693" s="176" t="e">
        <f>#REF!/1000</f>
        <v>#REF!</v>
      </c>
      <c r="AZ1693" s="176" t="e">
        <f>#REF!/1000</f>
        <v>#REF!</v>
      </c>
      <c r="BA1693" s="176" t="e">
        <f>#REF!/1000</f>
        <v>#REF!</v>
      </c>
      <c r="BB1693" s="176" t="e">
        <f>#REF!/1000</f>
        <v>#REF!</v>
      </c>
      <c r="BC1693" s="176" t="e">
        <f>#REF!/1000</f>
        <v>#REF!</v>
      </c>
      <c r="BD1693" s="176" t="e">
        <f>#REF!/1000</f>
        <v>#REF!</v>
      </c>
      <c r="BE1693" s="177" t="e">
        <f>#REF!/1000</f>
        <v>#REF!</v>
      </c>
      <c r="BF1693" s="177" t="e">
        <f>#REF!/1000</f>
        <v>#REF!</v>
      </c>
      <c r="BG1693" s="178" t="e">
        <f t="shared" si="1934"/>
        <v>#REF!</v>
      </c>
    </row>
    <row r="1694" ht="16" customHeight="1" spans="1:59">
      <c r="A1694" s="22">
        <v>1688</v>
      </c>
      <c r="B1694" s="39" t="s">
        <v>7835</v>
      </c>
      <c r="C1694" s="68" t="s">
        <v>7836</v>
      </c>
      <c r="D1694" s="22">
        <v>143</v>
      </c>
      <c r="E1694" s="22">
        <v>1</v>
      </c>
      <c r="F1694" s="144">
        <v>85177</v>
      </c>
      <c r="G1694" s="144" t="s">
        <v>3704</v>
      </c>
      <c r="H1694" s="144" t="s">
        <v>3704</v>
      </c>
      <c r="I1694" s="144" t="s">
        <v>7734</v>
      </c>
      <c r="J1694" s="144" t="s">
        <v>5314</v>
      </c>
      <c r="K1694" s="144">
        <f t="shared" si="1924"/>
        <v>0.5</v>
      </c>
      <c r="L1694" s="157">
        <v>0.5</v>
      </c>
      <c r="M1694" s="171"/>
      <c r="N1694" s="171">
        <v>0.7</v>
      </c>
      <c r="O1694" s="171">
        <v>0.24</v>
      </c>
      <c r="P1694" s="171"/>
      <c r="Q1694" s="171"/>
      <c r="R1694" s="171"/>
      <c r="S1694" s="171">
        <v>0.06</v>
      </c>
      <c r="T1694" s="171"/>
      <c r="U1694" s="171"/>
      <c r="V1694" s="171"/>
      <c r="W1694" s="22">
        <v>1</v>
      </c>
      <c r="X1694" s="29">
        <v>281.63</v>
      </c>
      <c r="Y1694" s="29">
        <v>281.63</v>
      </c>
      <c r="Z1694" s="36">
        <v>77.97</v>
      </c>
      <c r="AA1694" s="36">
        <f t="shared" si="1925"/>
        <v>1</v>
      </c>
      <c r="AB1694" s="29"/>
      <c r="AC1694" s="29" t="e">
        <f t="shared" si="1926"/>
        <v>#REF!</v>
      </c>
      <c r="AD1694" s="29" t="e">
        <f t="shared" si="1927"/>
        <v>#REF!</v>
      </c>
      <c r="AE1694" s="172" t="e">
        <f t="shared" si="1928"/>
        <v>#REF!</v>
      </c>
      <c r="AF1694" s="28"/>
      <c r="AG1694" s="24">
        <v>0.5</v>
      </c>
      <c r="AH1694" s="173">
        <f t="shared" si="1929"/>
        <v>1</v>
      </c>
      <c r="AI1694" s="173"/>
      <c r="AJ1694" s="173">
        <f t="shared" si="1930"/>
        <v>-0.5</v>
      </c>
      <c r="AK1694" s="134">
        <f t="shared" si="1931"/>
        <v>0.5</v>
      </c>
      <c r="AL1694" s="174">
        <f t="shared" ref="AL1694:AU1694" si="1957">M1694</f>
        <v>0</v>
      </c>
      <c r="AM1694" s="174">
        <f t="shared" si="1957"/>
        <v>0.7</v>
      </c>
      <c r="AN1694" s="174">
        <f t="shared" si="1957"/>
        <v>0.24</v>
      </c>
      <c r="AO1694" s="174">
        <f t="shared" si="1957"/>
        <v>0</v>
      </c>
      <c r="AP1694" s="174">
        <f t="shared" si="1957"/>
        <v>0</v>
      </c>
      <c r="AQ1694" s="174">
        <f t="shared" si="1957"/>
        <v>0</v>
      </c>
      <c r="AR1694" s="174">
        <f t="shared" si="1957"/>
        <v>0.06</v>
      </c>
      <c r="AS1694" s="174">
        <f t="shared" si="1957"/>
        <v>0</v>
      </c>
      <c r="AT1694" s="174">
        <f t="shared" si="1957"/>
        <v>0</v>
      </c>
      <c r="AU1694" s="174">
        <f t="shared" si="1957"/>
        <v>0</v>
      </c>
      <c r="AV1694" s="175">
        <f t="shared" si="1933"/>
        <v>1</v>
      </c>
      <c r="AW1694" s="176" t="e">
        <f>#REF!/1000</f>
        <v>#REF!</v>
      </c>
      <c r="AX1694" s="176" t="e">
        <f>#REF!/1000</f>
        <v>#REF!</v>
      </c>
      <c r="AY1694" s="176" t="e">
        <f>#REF!/1000</f>
        <v>#REF!</v>
      </c>
      <c r="AZ1694" s="176" t="e">
        <f>#REF!/1000</f>
        <v>#REF!</v>
      </c>
      <c r="BA1694" s="176" t="e">
        <f>#REF!/1000</f>
        <v>#REF!</v>
      </c>
      <c r="BB1694" s="176" t="e">
        <f>#REF!/1000</f>
        <v>#REF!</v>
      </c>
      <c r="BC1694" s="176" t="e">
        <f>#REF!/1000</f>
        <v>#REF!</v>
      </c>
      <c r="BD1694" s="176" t="e">
        <f>#REF!/1000</f>
        <v>#REF!</v>
      </c>
      <c r="BE1694" s="177" t="e">
        <f>#REF!/1000</f>
        <v>#REF!</v>
      </c>
      <c r="BF1694" s="177" t="e">
        <f>#REF!/1000</f>
        <v>#REF!</v>
      </c>
      <c r="BG1694" s="178" t="e">
        <f t="shared" si="1934"/>
        <v>#REF!</v>
      </c>
    </row>
    <row r="1695" ht="16" customHeight="1" spans="1:59">
      <c r="A1695" s="22">
        <v>1689</v>
      </c>
      <c r="B1695" s="39" t="s">
        <v>7837</v>
      </c>
      <c r="C1695" s="68" t="s">
        <v>7838</v>
      </c>
      <c r="D1695" s="22">
        <v>217</v>
      </c>
      <c r="E1695" s="22">
        <v>8</v>
      </c>
      <c r="F1695" s="144">
        <v>2605132431</v>
      </c>
      <c r="G1695" s="144" t="s">
        <v>7747</v>
      </c>
      <c r="H1695" s="144" t="s">
        <v>3696</v>
      </c>
      <c r="I1695" s="144" t="s">
        <v>5352</v>
      </c>
      <c r="J1695" s="144" t="s">
        <v>5327</v>
      </c>
      <c r="K1695" s="144">
        <f t="shared" si="1924"/>
        <v>7.135</v>
      </c>
      <c r="L1695" s="157">
        <v>57.08</v>
      </c>
      <c r="M1695" s="171"/>
      <c r="N1695" s="171"/>
      <c r="O1695" s="171">
        <v>1</v>
      </c>
      <c r="P1695" s="171"/>
      <c r="Q1695" s="171"/>
      <c r="R1695" s="171"/>
      <c r="S1695" s="171"/>
      <c r="T1695" s="171"/>
      <c r="U1695" s="171"/>
      <c r="V1695" s="171"/>
      <c r="W1695" s="22">
        <v>8</v>
      </c>
      <c r="X1695" s="29">
        <v>35</v>
      </c>
      <c r="Y1695" s="29">
        <v>280</v>
      </c>
      <c r="Z1695" s="36">
        <v>19.63</v>
      </c>
      <c r="AA1695" s="36">
        <f t="shared" si="1925"/>
        <v>8</v>
      </c>
      <c r="AB1695" s="29"/>
      <c r="AC1695" s="29" t="e">
        <f t="shared" si="1926"/>
        <v>#REF!</v>
      </c>
      <c r="AD1695" s="29" t="e">
        <f t="shared" si="1927"/>
        <v>#REF!</v>
      </c>
      <c r="AE1695" s="172" t="e">
        <f t="shared" si="1928"/>
        <v>#REF!</v>
      </c>
      <c r="AF1695" s="28"/>
      <c r="AG1695" s="24">
        <v>57.08</v>
      </c>
      <c r="AH1695" s="173">
        <f t="shared" si="1929"/>
        <v>1</v>
      </c>
      <c r="AI1695" s="173">
        <v>57.08</v>
      </c>
      <c r="AJ1695" s="173">
        <f t="shared" si="1930"/>
        <v>56.08</v>
      </c>
      <c r="AK1695" s="134">
        <f t="shared" si="1931"/>
        <v>7.135</v>
      </c>
      <c r="AL1695" s="174">
        <f t="shared" ref="AL1695:AU1695" si="1958">M1695</f>
        <v>0</v>
      </c>
      <c r="AM1695" s="174">
        <f t="shared" si="1958"/>
        <v>0</v>
      </c>
      <c r="AN1695" s="174">
        <f t="shared" si="1958"/>
        <v>1</v>
      </c>
      <c r="AO1695" s="174">
        <f t="shared" si="1958"/>
        <v>0</v>
      </c>
      <c r="AP1695" s="174">
        <f t="shared" si="1958"/>
        <v>0</v>
      </c>
      <c r="AQ1695" s="174">
        <f t="shared" si="1958"/>
        <v>0</v>
      </c>
      <c r="AR1695" s="174">
        <f t="shared" si="1958"/>
        <v>0</v>
      </c>
      <c r="AS1695" s="174">
        <f t="shared" si="1958"/>
        <v>0</v>
      </c>
      <c r="AT1695" s="174">
        <f t="shared" si="1958"/>
        <v>0</v>
      </c>
      <c r="AU1695" s="174">
        <f t="shared" si="1958"/>
        <v>0</v>
      </c>
      <c r="AV1695" s="175">
        <f t="shared" si="1933"/>
        <v>1</v>
      </c>
      <c r="AW1695" s="176" t="e">
        <f>#REF!/1000</f>
        <v>#REF!</v>
      </c>
      <c r="AX1695" s="176" t="e">
        <f>#REF!/1000</f>
        <v>#REF!</v>
      </c>
      <c r="AY1695" s="176" t="e">
        <f>#REF!/1000</f>
        <v>#REF!</v>
      </c>
      <c r="AZ1695" s="176" t="e">
        <f>#REF!/1000</f>
        <v>#REF!</v>
      </c>
      <c r="BA1695" s="176" t="e">
        <f>#REF!/1000</f>
        <v>#REF!</v>
      </c>
      <c r="BB1695" s="176" t="e">
        <f>#REF!/1000</f>
        <v>#REF!</v>
      </c>
      <c r="BC1695" s="176" t="e">
        <f>#REF!/1000</f>
        <v>#REF!</v>
      </c>
      <c r="BD1695" s="176" t="e">
        <f>#REF!/1000</f>
        <v>#REF!</v>
      </c>
      <c r="BE1695" s="177" t="e">
        <f>#REF!/1000</f>
        <v>#REF!</v>
      </c>
      <c r="BF1695" s="177" t="e">
        <f>#REF!/1000</f>
        <v>#REF!</v>
      </c>
      <c r="BG1695" s="178" t="e">
        <f t="shared" si="1934"/>
        <v>#REF!</v>
      </c>
    </row>
    <row r="1696" ht="16" customHeight="1" spans="1:59">
      <c r="A1696" s="22">
        <v>1690</v>
      </c>
      <c r="B1696" s="39" t="s">
        <v>7839</v>
      </c>
      <c r="C1696" s="68" t="s">
        <v>7840</v>
      </c>
      <c r="D1696" s="22">
        <v>150</v>
      </c>
      <c r="E1696" s="22">
        <v>1</v>
      </c>
      <c r="F1696" s="144">
        <v>102835</v>
      </c>
      <c r="G1696" s="144" t="s">
        <v>3704</v>
      </c>
      <c r="H1696" s="144" t="s">
        <v>3704</v>
      </c>
      <c r="I1696" s="144" t="s">
        <v>7734</v>
      </c>
      <c r="J1696" s="144" t="s">
        <v>5314</v>
      </c>
      <c r="K1696" s="144">
        <f t="shared" si="1924"/>
        <v>5</v>
      </c>
      <c r="L1696" s="157">
        <v>5</v>
      </c>
      <c r="M1696" s="171"/>
      <c r="N1696" s="171"/>
      <c r="O1696" s="171">
        <v>1</v>
      </c>
      <c r="P1696" s="171"/>
      <c r="Q1696" s="171"/>
      <c r="R1696" s="171"/>
      <c r="S1696" s="171"/>
      <c r="T1696" s="171"/>
      <c r="U1696" s="171"/>
      <c r="V1696" s="171"/>
      <c r="W1696" s="22">
        <v>1</v>
      </c>
      <c r="X1696" s="29">
        <v>254.7</v>
      </c>
      <c r="Y1696" s="29">
        <v>254.7</v>
      </c>
      <c r="Z1696" s="36">
        <v>77.97</v>
      </c>
      <c r="AA1696" s="36">
        <f t="shared" si="1925"/>
        <v>1</v>
      </c>
      <c r="AB1696" s="29"/>
      <c r="AC1696" s="29" t="e">
        <f t="shared" si="1926"/>
        <v>#REF!</v>
      </c>
      <c r="AD1696" s="29" t="e">
        <f t="shared" si="1927"/>
        <v>#REF!</v>
      </c>
      <c r="AE1696" s="172" t="e">
        <f t="shared" si="1928"/>
        <v>#REF!</v>
      </c>
      <c r="AF1696" s="28"/>
      <c r="AG1696" s="24">
        <v>5</v>
      </c>
      <c r="AH1696" s="173">
        <f t="shared" si="1929"/>
        <v>1</v>
      </c>
      <c r="AI1696" s="173"/>
      <c r="AJ1696" s="173">
        <f t="shared" si="1930"/>
        <v>4</v>
      </c>
      <c r="AK1696" s="134">
        <f t="shared" si="1931"/>
        <v>5</v>
      </c>
      <c r="AL1696" s="174">
        <f t="shared" ref="AL1696:AU1696" si="1959">M1696</f>
        <v>0</v>
      </c>
      <c r="AM1696" s="174">
        <f t="shared" si="1959"/>
        <v>0</v>
      </c>
      <c r="AN1696" s="174">
        <f t="shared" si="1959"/>
        <v>1</v>
      </c>
      <c r="AO1696" s="174">
        <f t="shared" si="1959"/>
        <v>0</v>
      </c>
      <c r="AP1696" s="174">
        <f t="shared" si="1959"/>
        <v>0</v>
      </c>
      <c r="AQ1696" s="174">
        <f t="shared" si="1959"/>
        <v>0</v>
      </c>
      <c r="AR1696" s="174">
        <f t="shared" si="1959"/>
        <v>0</v>
      </c>
      <c r="AS1696" s="174">
        <f t="shared" si="1959"/>
        <v>0</v>
      </c>
      <c r="AT1696" s="174">
        <f t="shared" si="1959"/>
        <v>0</v>
      </c>
      <c r="AU1696" s="174">
        <f t="shared" si="1959"/>
        <v>0</v>
      </c>
      <c r="AV1696" s="175">
        <f t="shared" si="1933"/>
        <v>1</v>
      </c>
      <c r="AW1696" s="176" t="e">
        <f>#REF!/1000</f>
        <v>#REF!</v>
      </c>
      <c r="AX1696" s="176" t="e">
        <f>#REF!/1000</f>
        <v>#REF!</v>
      </c>
      <c r="AY1696" s="176" t="e">
        <f>#REF!/1000</f>
        <v>#REF!</v>
      </c>
      <c r="AZ1696" s="176" t="e">
        <f>#REF!/1000</f>
        <v>#REF!</v>
      </c>
      <c r="BA1696" s="176" t="e">
        <f>#REF!/1000</f>
        <v>#REF!</v>
      </c>
      <c r="BB1696" s="176" t="e">
        <f>#REF!/1000</f>
        <v>#REF!</v>
      </c>
      <c r="BC1696" s="176" t="e">
        <f>#REF!/1000</f>
        <v>#REF!</v>
      </c>
      <c r="BD1696" s="176" t="e">
        <f>#REF!/1000</f>
        <v>#REF!</v>
      </c>
      <c r="BE1696" s="177" t="e">
        <f>#REF!/1000</f>
        <v>#REF!</v>
      </c>
      <c r="BF1696" s="177" t="e">
        <f>#REF!/1000</f>
        <v>#REF!</v>
      </c>
      <c r="BG1696" s="178" t="e">
        <f t="shared" si="1934"/>
        <v>#REF!</v>
      </c>
    </row>
    <row r="1697" ht="16" customHeight="1" spans="1:59">
      <c r="A1697" s="22">
        <v>1691</v>
      </c>
      <c r="B1697" s="39" t="s">
        <v>7841</v>
      </c>
      <c r="C1697" s="68" t="s">
        <v>7842</v>
      </c>
      <c r="D1697" s="22">
        <v>206</v>
      </c>
      <c r="E1697" s="22">
        <v>4</v>
      </c>
      <c r="F1697" s="144">
        <v>2605134380</v>
      </c>
      <c r="G1697" s="144" t="s">
        <v>7747</v>
      </c>
      <c r="H1697" s="144" t="s">
        <v>3696</v>
      </c>
      <c r="I1697" s="144" t="s">
        <v>5331</v>
      </c>
      <c r="J1697" s="144" t="s">
        <v>5327</v>
      </c>
      <c r="K1697" s="144">
        <f t="shared" si="1924"/>
        <v>10.8</v>
      </c>
      <c r="L1697" s="157">
        <v>43.2</v>
      </c>
      <c r="M1697" s="171"/>
      <c r="N1697" s="171"/>
      <c r="O1697" s="171"/>
      <c r="P1697" s="171"/>
      <c r="Q1697" s="171"/>
      <c r="R1697" s="171"/>
      <c r="S1697" s="171"/>
      <c r="T1697" s="171"/>
      <c r="U1697" s="171"/>
      <c r="V1697" s="171">
        <v>1</v>
      </c>
      <c r="W1697" s="22">
        <v>4</v>
      </c>
      <c r="X1697" s="29">
        <v>47.6625</v>
      </c>
      <c r="Y1697" s="29">
        <v>190.65</v>
      </c>
      <c r="Z1697" s="36">
        <v>54.56</v>
      </c>
      <c r="AA1697" s="36">
        <f t="shared" si="1925"/>
        <v>4</v>
      </c>
      <c r="AB1697" s="29"/>
      <c r="AC1697" s="29" t="e">
        <f t="shared" si="1926"/>
        <v>#REF!</v>
      </c>
      <c r="AD1697" s="29" t="e">
        <f t="shared" si="1927"/>
        <v>#REF!</v>
      </c>
      <c r="AE1697" s="172" t="e">
        <f t="shared" si="1928"/>
        <v>#REF!</v>
      </c>
      <c r="AF1697" s="28"/>
      <c r="AG1697" s="24">
        <v>43.2</v>
      </c>
      <c r="AH1697" s="173">
        <f t="shared" si="1929"/>
        <v>0</v>
      </c>
      <c r="AI1697" s="173">
        <v>43.2</v>
      </c>
      <c r="AJ1697" s="173">
        <f t="shared" si="1930"/>
        <v>43.2</v>
      </c>
      <c r="AK1697" s="134">
        <f t="shared" si="1931"/>
        <v>10.8</v>
      </c>
      <c r="AL1697" s="174">
        <f t="shared" ref="AL1697:AU1697" si="1960">M1697</f>
        <v>0</v>
      </c>
      <c r="AM1697" s="174">
        <f t="shared" si="1960"/>
        <v>0</v>
      </c>
      <c r="AN1697" s="174">
        <f t="shared" si="1960"/>
        <v>0</v>
      </c>
      <c r="AO1697" s="174">
        <f t="shared" si="1960"/>
        <v>0</v>
      </c>
      <c r="AP1697" s="174">
        <f t="shared" si="1960"/>
        <v>0</v>
      </c>
      <c r="AQ1697" s="174">
        <f t="shared" si="1960"/>
        <v>0</v>
      </c>
      <c r="AR1697" s="174">
        <f t="shared" si="1960"/>
        <v>0</v>
      </c>
      <c r="AS1697" s="174">
        <f t="shared" si="1960"/>
        <v>0</v>
      </c>
      <c r="AT1697" s="174">
        <f t="shared" si="1960"/>
        <v>0</v>
      </c>
      <c r="AU1697" s="174">
        <f t="shared" si="1960"/>
        <v>1</v>
      </c>
      <c r="AV1697" s="175">
        <f t="shared" si="1933"/>
        <v>1</v>
      </c>
      <c r="AW1697" s="176" t="e">
        <f>#REF!/1000</f>
        <v>#REF!</v>
      </c>
      <c r="AX1697" s="176" t="e">
        <f>#REF!/1000</f>
        <v>#REF!</v>
      </c>
      <c r="AY1697" s="176" t="e">
        <f>#REF!/1000</f>
        <v>#REF!</v>
      </c>
      <c r="AZ1697" s="176" t="e">
        <f>#REF!/1000</f>
        <v>#REF!</v>
      </c>
      <c r="BA1697" s="176" t="e">
        <f>#REF!/1000</f>
        <v>#REF!</v>
      </c>
      <c r="BB1697" s="176" t="e">
        <f>#REF!/1000</f>
        <v>#REF!</v>
      </c>
      <c r="BC1697" s="176" t="e">
        <f>#REF!/1000</f>
        <v>#REF!</v>
      </c>
      <c r="BD1697" s="176" t="e">
        <f>#REF!/1000</f>
        <v>#REF!</v>
      </c>
      <c r="BE1697" s="177" t="e">
        <f>#REF!/1000</f>
        <v>#REF!</v>
      </c>
      <c r="BF1697" s="177" t="e">
        <f>#REF!/1000</f>
        <v>#REF!</v>
      </c>
      <c r="BG1697" s="178" t="e">
        <f t="shared" si="1934"/>
        <v>#REF!</v>
      </c>
    </row>
    <row r="1698" ht="16" customHeight="1" spans="1:59">
      <c r="A1698" s="22">
        <v>1692</v>
      </c>
      <c r="B1698" s="39" t="s">
        <v>7843</v>
      </c>
      <c r="C1698" s="68" t="s">
        <v>7844</v>
      </c>
      <c r="D1698" s="22">
        <v>123</v>
      </c>
      <c r="E1698" s="22">
        <v>1</v>
      </c>
      <c r="F1698" s="144">
        <v>83221</v>
      </c>
      <c r="G1698" s="144" t="s">
        <v>3704</v>
      </c>
      <c r="H1698" s="144" t="s">
        <v>3704</v>
      </c>
      <c r="I1698" s="144" t="s">
        <v>7734</v>
      </c>
      <c r="J1698" s="144" t="s">
        <v>5314</v>
      </c>
      <c r="K1698" s="144">
        <f t="shared" si="1924"/>
        <v>0.5</v>
      </c>
      <c r="L1698" s="157">
        <v>0.5</v>
      </c>
      <c r="M1698" s="171"/>
      <c r="N1698" s="171">
        <v>0.7</v>
      </c>
      <c r="O1698" s="171">
        <v>0.24</v>
      </c>
      <c r="P1698" s="171"/>
      <c r="Q1698" s="171"/>
      <c r="R1698" s="171"/>
      <c r="S1698" s="171">
        <v>0.06</v>
      </c>
      <c r="T1698" s="171"/>
      <c r="U1698" s="171"/>
      <c r="V1698" s="171"/>
      <c r="W1698" s="22">
        <v>1</v>
      </c>
      <c r="X1698" s="29">
        <v>174.06</v>
      </c>
      <c r="Y1698" s="29">
        <v>174.06</v>
      </c>
      <c r="Z1698" s="36">
        <v>48.73</v>
      </c>
      <c r="AA1698" s="36">
        <f t="shared" si="1925"/>
        <v>1</v>
      </c>
      <c r="AB1698" s="29"/>
      <c r="AC1698" s="29" t="e">
        <f t="shared" si="1926"/>
        <v>#REF!</v>
      </c>
      <c r="AD1698" s="29" t="e">
        <f t="shared" si="1927"/>
        <v>#REF!</v>
      </c>
      <c r="AE1698" s="172" t="e">
        <f t="shared" si="1928"/>
        <v>#REF!</v>
      </c>
      <c r="AF1698" s="28"/>
      <c r="AG1698" s="24">
        <v>0.5</v>
      </c>
      <c r="AH1698" s="173">
        <f t="shared" si="1929"/>
        <v>1</v>
      </c>
      <c r="AI1698" s="173"/>
      <c r="AJ1698" s="173">
        <f t="shared" si="1930"/>
        <v>-0.5</v>
      </c>
      <c r="AK1698" s="134">
        <f t="shared" si="1931"/>
        <v>0.5</v>
      </c>
      <c r="AL1698" s="174">
        <f t="shared" ref="AL1698:AU1698" si="1961">M1698</f>
        <v>0</v>
      </c>
      <c r="AM1698" s="174">
        <f t="shared" si="1961"/>
        <v>0.7</v>
      </c>
      <c r="AN1698" s="174">
        <f t="shared" si="1961"/>
        <v>0.24</v>
      </c>
      <c r="AO1698" s="174">
        <f t="shared" si="1961"/>
        <v>0</v>
      </c>
      <c r="AP1698" s="174">
        <f t="shared" si="1961"/>
        <v>0</v>
      </c>
      <c r="AQ1698" s="174">
        <f t="shared" si="1961"/>
        <v>0</v>
      </c>
      <c r="AR1698" s="174">
        <f t="shared" si="1961"/>
        <v>0.06</v>
      </c>
      <c r="AS1698" s="174">
        <f t="shared" si="1961"/>
        <v>0</v>
      </c>
      <c r="AT1698" s="174">
        <f t="shared" si="1961"/>
        <v>0</v>
      </c>
      <c r="AU1698" s="174">
        <f t="shared" si="1961"/>
        <v>0</v>
      </c>
      <c r="AV1698" s="175">
        <f t="shared" si="1933"/>
        <v>1</v>
      </c>
      <c r="AW1698" s="176" t="e">
        <f>#REF!/1000</f>
        <v>#REF!</v>
      </c>
      <c r="AX1698" s="176" t="e">
        <f>#REF!/1000</f>
        <v>#REF!</v>
      </c>
      <c r="AY1698" s="176" t="e">
        <f>#REF!/1000</f>
        <v>#REF!</v>
      </c>
      <c r="AZ1698" s="176" t="e">
        <f>#REF!/1000</f>
        <v>#REF!</v>
      </c>
      <c r="BA1698" s="176" t="e">
        <f>#REF!/1000</f>
        <v>#REF!</v>
      </c>
      <c r="BB1698" s="176" t="e">
        <f>#REF!/1000</f>
        <v>#REF!</v>
      </c>
      <c r="BC1698" s="176" t="e">
        <f>#REF!/1000</f>
        <v>#REF!</v>
      </c>
      <c r="BD1698" s="176" t="e">
        <f>#REF!/1000</f>
        <v>#REF!</v>
      </c>
      <c r="BE1698" s="177" t="e">
        <f>#REF!/1000</f>
        <v>#REF!</v>
      </c>
      <c r="BF1698" s="177" t="e">
        <f>#REF!/1000</f>
        <v>#REF!</v>
      </c>
      <c r="BG1698" s="178" t="e">
        <f t="shared" si="1934"/>
        <v>#REF!</v>
      </c>
    </row>
    <row r="1699" ht="16" customHeight="1" spans="1:59">
      <c r="A1699" s="179">
        <v>1693</v>
      </c>
      <c r="B1699" s="180" t="s">
        <v>7845</v>
      </c>
      <c r="C1699" s="181" t="s">
        <v>7846</v>
      </c>
      <c r="D1699" s="179">
        <v>143</v>
      </c>
      <c r="E1699" s="179">
        <v>1</v>
      </c>
      <c r="F1699" s="182">
        <v>85182</v>
      </c>
      <c r="G1699" s="182" t="s">
        <v>3704</v>
      </c>
      <c r="H1699" s="182" t="s">
        <v>3704</v>
      </c>
      <c r="I1699" s="182" t="s">
        <v>7734</v>
      </c>
      <c r="J1699" s="182" t="s">
        <v>5314</v>
      </c>
      <c r="K1699" s="182">
        <f t="shared" si="1924"/>
        <v>0.69</v>
      </c>
      <c r="L1699" s="183">
        <v>0.69</v>
      </c>
      <c r="M1699" s="184"/>
      <c r="N1699" s="184"/>
      <c r="O1699" s="184"/>
      <c r="P1699" s="184"/>
      <c r="Q1699" s="184"/>
      <c r="R1699" s="184"/>
      <c r="S1699" s="184">
        <v>1</v>
      </c>
      <c r="T1699" s="184"/>
      <c r="U1699" s="184"/>
      <c r="V1699" s="184"/>
      <c r="W1699" s="179">
        <v>1</v>
      </c>
      <c r="X1699" s="185">
        <v>172.54</v>
      </c>
      <c r="Y1699" s="185">
        <v>172.54</v>
      </c>
      <c r="Z1699" s="186">
        <v>48.73</v>
      </c>
      <c r="AA1699" s="186">
        <f t="shared" si="1925"/>
        <v>1</v>
      </c>
      <c r="AB1699" s="29"/>
      <c r="AC1699" s="185" t="e">
        <f t="shared" si="1926"/>
        <v>#REF!</v>
      </c>
      <c r="AD1699" s="185" t="e">
        <f t="shared" si="1927"/>
        <v>#REF!</v>
      </c>
      <c r="AE1699" s="187" t="e">
        <f t="shared" si="1928"/>
        <v>#REF!</v>
      </c>
      <c r="AF1699" s="188" t="s">
        <v>5306</v>
      </c>
      <c r="AG1699" s="189">
        <v>0.69</v>
      </c>
      <c r="AH1699" s="190">
        <f t="shared" si="1929"/>
        <v>1</v>
      </c>
      <c r="AI1699" s="190">
        <v>0.695</v>
      </c>
      <c r="AJ1699" s="190">
        <f t="shared" si="1930"/>
        <v>-0.31</v>
      </c>
      <c r="AK1699" s="191">
        <f t="shared" si="1931"/>
        <v>0.69</v>
      </c>
      <c r="AL1699" s="174">
        <f t="shared" ref="AL1699:AU1699" si="1962">M1699</f>
        <v>0</v>
      </c>
      <c r="AM1699" s="174">
        <f t="shared" si="1962"/>
        <v>0</v>
      </c>
      <c r="AN1699" s="174">
        <f t="shared" si="1962"/>
        <v>0</v>
      </c>
      <c r="AO1699" s="174">
        <f t="shared" si="1962"/>
        <v>0</v>
      </c>
      <c r="AP1699" s="174">
        <f t="shared" si="1962"/>
        <v>0</v>
      </c>
      <c r="AQ1699" s="174">
        <f t="shared" si="1962"/>
        <v>0</v>
      </c>
      <c r="AR1699" s="174">
        <f t="shared" si="1962"/>
        <v>1</v>
      </c>
      <c r="AS1699" s="174">
        <f t="shared" si="1962"/>
        <v>0</v>
      </c>
      <c r="AT1699" s="174">
        <f t="shared" si="1962"/>
        <v>0</v>
      </c>
      <c r="AU1699" s="174">
        <f t="shared" si="1962"/>
        <v>0</v>
      </c>
      <c r="AV1699" s="192">
        <f t="shared" si="1933"/>
        <v>1</v>
      </c>
      <c r="AW1699" s="193" t="e">
        <f>#REF!/1000</f>
        <v>#REF!</v>
      </c>
      <c r="AX1699" s="193" t="e">
        <f>#REF!/1000</f>
        <v>#REF!</v>
      </c>
      <c r="AY1699" s="193" t="e">
        <f>#REF!/1000</f>
        <v>#REF!</v>
      </c>
      <c r="AZ1699" s="193" t="e">
        <f>#REF!/1000</f>
        <v>#REF!</v>
      </c>
      <c r="BA1699" s="193" t="e">
        <f>#REF!/1000</f>
        <v>#REF!</v>
      </c>
      <c r="BB1699" s="193" t="e">
        <f>#REF!/1000</f>
        <v>#REF!</v>
      </c>
      <c r="BC1699" s="193" t="e">
        <f>#REF!/1000</f>
        <v>#REF!</v>
      </c>
      <c r="BD1699" s="193" t="e">
        <f>#REF!/1000</f>
        <v>#REF!</v>
      </c>
      <c r="BE1699" s="194" t="e">
        <f>#REF!/1000</f>
        <v>#REF!</v>
      </c>
      <c r="BF1699" s="194" t="e">
        <f>#REF!/1000</f>
        <v>#REF!</v>
      </c>
      <c r="BG1699" s="195" t="e">
        <f t="shared" si="1934"/>
        <v>#REF!</v>
      </c>
    </row>
    <row r="1700" ht="16" customHeight="1" spans="1:59">
      <c r="A1700" s="22">
        <v>1694</v>
      </c>
      <c r="B1700" s="39" t="s">
        <v>7847</v>
      </c>
      <c r="C1700" s="68" t="s">
        <v>7848</v>
      </c>
      <c r="D1700" s="22">
        <v>206</v>
      </c>
      <c r="E1700" s="22">
        <v>4</v>
      </c>
      <c r="F1700" s="144">
        <v>2605133267</v>
      </c>
      <c r="G1700" s="144" t="s">
        <v>7747</v>
      </c>
      <c r="H1700" s="144" t="s">
        <v>3696</v>
      </c>
      <c r="I1700" s="144" t="s">
        <v>5331</v>
      </c>
      <c r="J1700" s="144" t="s">
        <v>5327</v>
      </c>
      <c r="K1700" s="144">
        <f t="shared" si="1924"/>
        <v>2.53</v>
      </c>
      <c r="L1700" s="157">
        <v>10.12</v>
      </c>
      <c r="M1700" s="171"/>
      <c r="N1700" s="171"/>
      <c r="O1700" s="171">
        <v>1</v>
      </c>
      <c r="P1700" s="171"/>
      <c r="Q1700" s="171"/>
      <c r="R1700" s="171"/>
      <c r="S1700" s="171"/>
      <c r="T1700" s="171"/>
      <c r="U1700" s="171"/>
      <c r="V1700" s="171"/>
      <c r="W1700" s="22">
        <v>4</v>
      </c>
      <c r="X1700" s="29">
        <v>30</v>
      </c>
      <c r="Y1700" s="29">
        <v>120</v>
      </c>
      <c r="Z1700" s="36">
        <v>116.96</v>
      </c>
      <c r="AA1700" s="36">
        <f t="shared" si="1925"/>
        <v>4</v>
      </c>
      <c r="AB1700" s="29"/>
      <c r="AC1700" s="29" t="e">
        <f t="shared" si="1926"/>
        <v>#REF!</v>
      </c>
      <c r="AD1700" s="29" t="e">
        <f t="shared" si="1927"/>
        <v>#REF!</v>
      </c>
      <c r="AE1700" s="172" t="e">
        <f t="shared" si="1928"/>
        <v>#REF!</v>
      </c>
      <c r="AF1700" s="28"/>
      <c r="AG1700" s="24">
        <v>10.12</v>
      </c>
      <c r="AH1700" s="173">
        <f t="shared" si="1929"/>
        <v>1</v>
      </c>
      <c r="AI1700" s="173">
        <v>10.12</v>
      </c>
      <c r="AJ1700" s="173">
        <f t="shared" si="1930"/>
        <v>9.12</v>
      </c>
      <c r="AK1700" s="134">
        <f t="shared" si="1931"/>
        <v>2.53</v>
      </c>
      <c r="AL1700" s="174">
        <f t="shared" ref="AL1700:AU1700" si="1963">M1700</f>
        <v>0</v>
      </c>
      <c r="AM1700" s="174">
        <f t="shared" si="1963"/>
        <v>0</v>
      </c>
      <c r="AN1700" s="174">
        <f t="shared" si="1963"/>
        <v>1</v>
      </c>
      <c r="AO1700" s="174">
        <f t="shared" si="1963"/>
        <v>0</v>
      </c>
      <c r="AP1700" s="174">
        <f t="shared" si="1963"/>
        <v>0</v>
      </c>
      <c r="AQ1700" s="174">
        <f t="shared" si="1963"/>
        <v>0</v>
      </c>
      <c r="AR1700" s="174">
        <f t="shared" si="1963"/>
        <v>0</v>
      </c>
      <c r="AS1700" s="174">
        <f t="shared" si="1963"/>
        <v>0</v>
      </c>
      <c r="AT1700" s="174">
        <f t="shared" si="1963"/>
        <v>0</v>
      </c>
      <c r="AU1700" s="174">
        <f t="shared" si="1963"/>
        <v>0</v>
      </c>
      <c r="AV1700" s="175">
        <f t="shared" si="1933"/>
        <v>1</v>
      </c>
      <c r="AW1700" s="176" t="e">
        <f>#REF!/1000</f>
        <v>#REF!</v>
      </c>
      <c r="AX1700" s="176" t="e">
        <f>#REF!/1000</f>
        <v>#REF!</v>
      </c>
      <c r="AY1700" s="176" t="e">
        <f>#REF!/1000</f>
        <v>#REF!</v>
      </c>
      <c r="AZ1700" s="176" t="e">
        <f>#REF!/1000</f>
        <v>#REF!</v>
      </c>
      <c r="BA1700" s="176" t="e">
        <f>#REF!/1000</f>
        <v>#REF!</v>
      </c>
      <c r="BB1700" s="176" t="e">
        <f>#REF!/1000</f>
        <v>#REF!</v>
      </c>
      <c r="BC1700" s="176" t="e">
        <f>#REF!/1000</f>
        <v>#REF!</v>
      </c>
      <c r="BD1700" s="176" t="e">
        <f>#REF!/1000</f>
        <v>#REF!</v>
      </c>
      <c r="BE1700" s="177" t="e">
        <f>#REF!/1000</f>
        <v>#REF!</v>
      </c>
      <c r="BF1700" s="177" t="e">
        <f>#REF!/1000</f>
        <v>#REF!</v>
      </c>
      <c r="BG1700" s="178" t="e">
        <f t="shared" si="1934"/>
        <v>#REF!</v>
      </c>
    </row>
    <row r="1701" ht="16" customHeight="1" spans="1:59">
      <c r="A1701" s="22">
        <v>1695</v>
      </c>
      <c r="B1701" s="39" t="s">
        <v>7849</v>
      </c>
      <c r="C1701" s="68" t="s">
        <v>7850</v>
      </c>
      <c r="D1701" s="22">
        <v>168</v>
      </c>
      <c r="E1701" s="22">
        <v>1</v>
      </c>
      <c r="F1701" s="144">
        <v>2605135271</v>
      </c>
      <c r="G1701" s="144" t="s">
        <v>3693</v>
      </c>
      <c r="H1701" s="144" t="s">
        <v>3693</v>
      </c>
      <c r="I1701" s="144" t="s">
        <v>5326</v>
      </c>
      <c r="J1701" s="144" t="s">
        <v>5327</v>
      </c>
      <c r="K1701" s="144">
        <f t="shared" si="1924"/>
        <v>130</v>
      </c>
      <c r="L1701" s="157">
        <v>130</v>
      </c>
      <c r="M1701" s="171"/>
      <c r="N1701" s="171">
        <v>0.7</v>
      </c>
      <c r="O1701" s="171"/>
      <c r="P1701" s="171"/>
      <c r="Q1701" s="171"/>
      <c r="R1701" s="171"/>
      <c r="S1701" s="171">
        <v>0.05</v>
      </c>
      <c r="T1701" s="171"/>
      <c r="U1701" s="171"/>
      <c r="V1701" s="171">
        <v>0.25</v>
      </c>
      <c r="W1701" s="22">
        <v>1</v>
      </c>
      <c r="X1701" s="29">
        <v>1</v>
      </c>
      <c r="Y1701" s="29">
        <v>1</v>
      </c>
      <c r="Z1701" s="36">
        <v>12523.75</v>
      </c>
      <c r="AA1701" s="36">
        <f t="shared" si="1925"/>
        <v>1</v>
      </c>
      <c r="AB1701" s="29"/>
      <c r="AC1701" s="29" t="e">
        <f t="shared" si="1926"/>
        <v>#REF!</v>
      </c>
      <c r="AD1701" s="29" t="e">
        <f t="shared" si="1927"/>
        <v>#REF!</v>
      </c>
      <c r="AE1701" s="172" t="e">
        <f t="shared" si="1928"/>
        <v>#REF!</v>
      </c>
      <c r="AF1701" s="28"/>
      <c r="AG1701" s="24">
        <v>130</v>
      </c>
      <c r="AH1701" s="173">
        <f t="shared" si="1929"/>
        <v>0.75</v>
      </c>
      <c r="AI1701" s="173">
        <v>130</v>
      </c>
      <c r="AJ1701" s="173">
        <f t="shared" si="1930"/>
        <v>129.25</v>
      </c>
      <c r="AK1701" s="134">
        <f t="shared" si="1931"/>
        <v>130</v>
      </c>
      <c r="AL1701" s="174">
        <f t="shared" ref="AL1701:AU1701" si="1964">M1701</f>
        <v>0</v>
      </c>
      <c r="AM1701" s="174">
        <f t="shared" si="1964"/>
        <v>0.7</v>
      </c>
      <c r="AN1701" s="174">
        <f t="shared" si="1964"/>
        <v>0</v>
      </c>
      <c r="AO1701" s="174">
        <f t="shared" si="1964"/>
        <v>0</v>
      </c>
      <c r="AP1701" s="174">
        <f t="shared" si="1964"/>
        <v>0</v>
      </c>
      <c r="AQ1701" s="174">
        <f t="shared" si="1964"/>
        <v>0</v>
      </c>
      <c r="AR1701" s="174">
        <f t="shared" si="1964"/>
        <v>0.05</v>
      </c>
      <c r="AS1701" s="174">
        <f t="shared" si="1964"/>
        <v>0</v>
      </c>
      <c r="AT1701" s="174">
        <f t="shared" si="1964"/>
        <v>0</v>
      </c>
      <c r="AU1701" s="174">
        <f t="shared" si="1964"/>
        <v>0.25</v>
      </c>
      <c r="AV1701" s="175">
        <f t="shared" si="1933"/>
        <v>1</v>
      </c>
      <c r="AW1701" s="176" t="e">
        <f>#REF!/1000</f>
        <v>#REF!</v>
      </c>
      <c r="AX1701" s="176" t="e">
        <f>#REF!/1000</f>
        <v>#REF!</v>
      </c>
      <c r="AY1701" s="176" t="e">
        <f>#REF!/1000</f>
        <v>#REF!</v>
      </c>
      <c r="AZ1701" s="176" t="e">
        <f>#REF!/1000</f>
        <v>#REF!</v>
      </c>
      <c r="BA1701" s="176" t="e">
        <f>#REF!/1000</f>
        <v>#REF!</v>
      </c>
      <c r="BB1701" s="176" t="e">
        <f>#REF!/1000</f>
        <v>#REF!</v>
      </c>
      <c r="BC1701" s="176" t="e">
        <f>#REF!/1000</f>
        <v>#REF!</v>
      </c>
      <c r="BD1701" s="176" t="e">
        <f>#REF!/1000</f>
        <v>#REF!</v>
      </c>
      <c r="BE1701" s="177" t="e">
        <f>#REF!/1000</f>
        <v>#REF!</v>
      </c>
      <c r="BF1701" s="177" t="e">
        <f>#REF!/1000</f>
        <v>#REF!</v>
      </c>
      <c r="BG1701" s="178" t="e">
        <f t="shared" si="1934"/>
        <v>#REF!</v>
      </c>
    </row>
    <row r="1702" ht="16" customHeight="1" spans="1:59">
      <c r="A1702" s="22">
        <v>1696</v>
      </c>
      <c r="B1702" s="39" t="s">
        <v>7851</v>
      </c>
      <c r="C1702" s="68" t="s">
        <v>7852</v>
      </c>
      <c r="D1702" s="22">
        <v>138</v>
      </c>
      <c r="E1702" s="22">
        <v>1</v>
      </c>
      <c r="F1702" s="144">
        <v>2605135212</v>
      </c>
      <c r="G1702" s="144" t="s">
        <v>3693</v>
      </c>
      <c r="H1702" s="144" t="s">
        <v>3693</v>
      </c>
      <c r="I1702" s="144" t="s">
        <v>5326</v>
      </c>
      <c r="J1702" s="144" t="s">
        <v>5327</v>
      </c>
      <c r="K1702" s="144">
        <f t="shared" si="1924"/>
        <v>753</v>
      </c>
      <c r="L1702" s="157">
        <v>753</v>
      </c>
      <c r="M1702" s="171"/>
      <c r="N1702" s="171">
        <v>0.1</v>
      </c>
      <c r="O1702" s="171"/>
      <c r="P1702" s="171"/>
      <c r="Q1702" s="171"/>
      <c r="R1702" s="171"/>
      <c r="S1702" s="171"/>
      <c r="T1702" s="171"/>
      <c r="U1702" s="171"/>
      <c r="V1702" s="171">
        <v>0.9</v>
      </c>
      <c r="W1702" s="22">
        <v>1</v>
      </c>
      <c r="X1702" s="29">
        <v>1</v>
      </c>
      <c r="Y1702" s="29">
        <v>1</v>
      </c>
      <c r="Z1702" s="36">
        <v>11695.22</v>
      </c>
      <c r="AA1702" s="36">
        <f t="shared" si="1925"/>
        <v>1</v>
      </c>
      <c r="AB1702" s="29"/>
      <c r="AC1702" s="29" t="e">
        <f t="shared" si="1926"/>
        <v>#REF!</v>
      </c>
      <c r="AD1702" s="29" t="e">
        <f t="shared" si="1927"/>
        <v>#REF!</v>
      </c>
      <c r="AE1702" s="172" t="e">
        <f t="shared" si="1928"/>
        <v>#REF!</v>
      </c>
      <c r="AF1702" s="28"/>
      <c r="AG1702" s="24">
        <v>280</v>
      </c>
      <c r="AH1702" s="173">
        <f t="shared" si="1929"/>
        <v>0.1</v>
      </c>
      <c r="AI1702" s="173">
        <v>280</v>
      </c>
      <c r="AJ1702" s="173">
        <f t="shared" si="1930"/>
        <v>279.9</v>
      </c>
      <c r="AK1702" s="134">
        <f t="shared" si="1931"/>
        <v>753</v>
      </c>
      <c r="AL1702" s="174">
        <f t="shared" ref="AL1702:AU1702" si="1965">M1702</f>
        <v>0</v>
      </c>
      <c r="AM1702" s="174">
        <f t="shared" si="1965"/>
        <v>0.1</v>
      </c>
      <c r="AN1702" s="174">
        <f t="shared" si="1965"/>
        <v>0</v>
      </c>
      <c r="AO1702" s="174">
        <f t="shared" si="1965"/>
        <v>0</v>
      </c>
      <c r="AP1702" s="174">
        <f t="shared" si="1965"/>
        <v>0</v>
      </c>
      <c r="AQ1702" s="174">
        <f t="shared" si="1965"/>
        <v>0</v>
      </c>
      <c r="AR1702" s="174">
        <f t="shared" si="1965"/>
        <v>0</v>
      </c>
      <c r="AS1702" s="174">
        <f t="shared" si="1965"/>
        <v>0</v>
      </c>
      <c r="AT1702" s="174">
        <f t="shared" si="1965"/>
        <v>0</v>
      </c>
      <c r="AU1702" s="174">
        <f t="shared" si="1965"/>
        <v>0.9</v>
      </c>
      <c r="AV1702" s="175">
        <f t="shared" si="1933"/>
        <v>1</v>
      </c>
      <c r="AW1702" s="176" t="e">
        <f>#REF!/1000</f>
        <v>#REF!</v>
      </c>
      <c r="AX1702" s="176" t="e">
        <f>#REF!/1000</f>
        <v>#REF!</v>
      </c>
      <c r="AY1702" s="176" t="e">
        <f>#REF!/1000</f>
        <v>#REF!</v>
      </c>
      <c r="AZ1702" s="176" t="e">
        <f>#REF!/1000</f>
        <v>#REF!</v>
      </c>
      <c r="BA1702" s="176" t="e">
        <f>#REF!/1000</f>
        <v>#REF!</v>
      </c>
      <c r="BB1702" s="176" t="e">
        <f>#REF!/1000</f>
        <v>#REF!</v>
      </c>
      <c r="BC1702" s="176" t="e">
        <f>#REF!/1000</f>
        <v>#REF!</v>
      </c>
      <c r="BD1702" s="176" t="e">
        <f>#REF!/1000</f>
        <v>#REF!</v>
      </c>
      <c r="BE1702" s="177" t="e">
        <f>#REF!/1000</f>
        <v>#REF!</v>
      </c>
      <c r="BF1702" s="177" t="e">
        <f>#REF!/1000</f>
        <v>#REF!</v>
      </c>
      <c r="BG1702" s="178" t="e">
        <f t="shared" si="1934"/>
        <v>#REF!</v>
      </c>
    </row>
    <row r="1703" ht="16" customHeight="1" spans="1:59">
      <c r="A1703" s="22">
        <v>1697</v>
      </c>
      <c r="B1703" s="39" t="s">
        <v>7853</v>
      </c>
      <c r="C1703" s="68" t="s">
        <v>7854</v>
      </c>
      <c r="D1703" s="22">
        <v>226</v>
      </c>
      <c r="E1703" s="22">
        <v>2</v>
      </c>
      <c r="F1703" s="144">
        <v>2411220205</v>
      </c>
      <c r="G1703" s="144" t="s">
        <v>3707</v>
      </c>
      <c r="H1703" s="144" t="s">
        <v>5312</v>
      </c>
      <c r="I1703" s="144" t="s">
        <v>5345</v>
      </c>
      <c r="J1703" s="144" t="s">
        <v>5314</v>
      </c>
      <c r="K1703" s="144">
        <f t="shared" si="1924"/>
        <v>2.5</v>
      </c>
      <c r="L1703" s="157">
        <v>5</v>
      </c>
      <c r="M1703" s="171"/>
      <c r="N1703" s="171">
        <v>0.1</v>
      </c>
      <c r="O1703" s="171">
        <v>0.35</v>
      </c>
      <c r="P1703" s="171"/>
      <c r="Q1703" s="171"/>
      <c r="R1703" s="171"/>
      <c r="S1703" s="171">
        <v>0.5</v>
      </c>
      <c r="T1703" s="171">
        <v>0.05</v>
      </c>
      <c r="U1703" s="171"/>
      <c r="V1703" s="171"/>
      <c r="W1703" s="22">
        <v>2</v>
      </c>
      <c r="X1703" s="29">
        <v>238501.556666667</v>
      </c>
      <c r="Y1703" s="29">
        <v>477003.113333334</v>
      </c>
      <c r="Z1703" s="36">
        <v>57191.58</v>
      </c>
      <c r="AA1703" s="36">
        <f t="shared" si="1925"/>
        <v>2</v>
      </c>
      <c r="AB1703" s="29"/>
      <c r="AC1703" s="29" t="e">
        <f t="shared" si="1926"/>
        <v>#REF!</v>
      </c>
      <c r="AD1703" s="29" t="e">
        <f t="shared" si="1927"/>
        <v>#REF!</v>
      </c>
      <c r="AE1703" s="172" t="e">
        <f t="shared" si="1928"/>
        <v>#REF!</v>
      </c>
      <c r="AF1703" s="28"/>
      <c r="AG1703" s="24">
        <v>5</v>
      </c>
      <c r="AH1703" s="173">
        <f t="shared" si="1929"/>
        <v>1</v>
      </c>
      <c r="AI1703" s="173"/>
      <c r="AJ1703" s="173">
        <f t="shared" si="1930"/>
        <v>4</v>
      </c>
      <c r="AK1703" s="134">
        <f t="shared" si="1931"/>
        <v>2.5</v>
      </c>
      <c r="AL1703" s="174">
        <f t="shared" ref="AL1703:AU1703" si="1966">M1703</f>
        <v>0</v>
      </c>
      <c r="AM1703" s="174">
        <f t="shared" si="1966"/>
        <v>0.1</v>
      </c>
      <c r="AN1703" s="174">
        <f t="shared" si="1966"/>
        <v>0.35</v>
      </c>
      <c r="AO1703" s="174">
        <f t="shared" si="1966"/>
        <v>0</v>
      </c>
      <c r="AP1703" s="174">
        <f t="shared" si="1966"/>
        <v>0</v>
      </c>
      <c r="AQ1703" s="174">
        <f t="shared" si="1966"/>
        <v>0</v>
      </c>
      <c r="AR1703" s="174">
        <f t="shared" si="1966"/>
        <v>0.5</v>
      </c>
      <c r="AS1703" s="174">
        <f t="shared" si="1966"/>
        <v>0.05</v>
      </c>
      <c r="AT1703" s="174">
        <f t="shared" si="1966"/>
        <v>0</v>
      </c>
      <c r="AU1703" s="174">
        <f t="shared" si="1966"/>
        <v>0</v>
      </c>
      <c r="AV1703" s="175">
        <f t="shared" si="1933"/>
        <v>1</v>
      </c>
      <c r="AW1703" s="176" t="e">
        <f>#REF!/1000</f>
        <v>#REF!</v>
      </c>
      <c r="AX1703" s="176" t="e">
        <f>#REF!/1000</f>
        <v>#REF!</v>
      </c>
      <c r="AY1703" s="176" t="e">
        <f>#REF!/1000</f>
        <v>#REF!</v>
      </c>
      <c r="AZ1703" s="176" t="e">
        <f>#REF!/1000</f>
        <v>#REF!</v>
      </c>
      <c r="BA1703" s="176" t="e">
        <f>#REF!/1000</f>
        <v>#REF!</v>
      </c>
      <c r="BB1703" s="176" t="e">
        <f>#REF!/1000</f>
        <v>#REF!</v>
      </c>
      <c r="BC1703" s="176" t="e">
        <f>#REF!/1000</f>
        <v>#REF!</v>
      </c>
      <c r="BD1703" s="176" t="e">
        <f>#REF!/1000</f>
        <v>#REF!</v>
      </c>
      <c r="BE1703" s="177" t="e">
        <f>#REF!/1000</f>
        <v>#REF!</v>
      </c>
      <c r="BF1703" s="177" t="e">
        <f>#REF!/1000</f>
        <v>#REF!</v>
      </c>
      <c r="BG1703" s="178" t="e">
        <f t="shared" si="1934"/>
        <v>#REF!</v>
      </c>
    </row>
    <row r="1704" ht="16" customHeight="1" spans="1:59">
      <c r="A1704" s="22">
        <v>1698</v>
      </c>
      <c r="B1704" s="39" t="s">
        <v>7855</v>
      </c>
      <c r="C1704" s="68" t="s">
        <v>7856</v>
      </c>
      <c r="D1704" s="22">
        <v>217</v>
      </c>
      <c r="E1704" s="22">
        <v>2</v>
      </c>
      <c r="F1704" s="144">
        <v>2605132362</v>
      </c>
      <c r="G1704" s="144" t="s">
        <v>7747</v>
      </c>
      <c r="H1704" s="144" t="s">
        <v>3696</v>
      </c>
      <c r="I1704" s="144" t="s">
        <v>5331</v>
      </c>
      <c r="J1704" s="144" t="s">
        <v>5327</v>
      </c>
      <c r="K1704" s="144">
        <f t="shared" si="1924"/>
        <v>465</v>
      </c>
      <c r="L1704" s="157">
        <v>930</v>
      </c>
      <c r="M1704" s="171"/>
      <c r="N1704" s="171">
        <v>0.1</v>
      </c>
      <c r="O1704" s="171"/>
      <c r="P1704" s="171"/>
      <c r="Q1704" s="171"/>
      <c r="R1704" s="171"/>
      <c r="S1704" s="171"/>
      <c r="T1704" s="171"/>
      <c r="U1704" s="171"/>
      <c r="V1704" s="171">
        <v>0.9</v>
      </c>
      <c r="W1704" s="22">
        <v>2</v>
      </c>
      <c r="X1704" s="29">
        <v>15104</v>
      </c>
      <c r="Y1704" s="29">
        <v>30208</v>
      </c>
      <c r="Z1704" s="36">
        <v>18517.44</v>
      </c>
      <c r="AA1704" s="36">
        <f t="shared" si="1925"/>
        <v>2</v>
      </c>
      <c r="AB1704" s="29"/>
      <c r="AC1704" s="29" t="e">
        <f t="shared" si="1926"/>
        <v>#REF!</v>
      </c>
      <c r="AD1704" s="29" t="e">
        <f t="shared" si="1927"/>
        <v>#REF!</v>
      </c>
      <c r="AE1704" s="172" t="e">
        <f t="shared" si="1928"/>
        <v>#REF!</v>
      </c>
      <c r="AF1704" s="28"/>
      <c r="AG1704" s="24">
        <v>400</v>
      </c>
      <c r="AH1704" s="173">
        <f t="shared" si="1929"/>
        <v>0.1</v>
      </c>
      <c r="AI1704" s="173" t="s">
        <v>7753</v>
      </c>
      <c r="AJ1704" s="173">
        <f t="shared" si="1930"/>
        <v>399.9</v>
      </c>
      <c r="AK1704" s="134">
        <f t="shared" si="1931"/>
        <v>465</v>
      </c>
      <c r="AL1704" s="174">
        <f t="shared" ref="AL1704:AU1704" si="1967">M1704</f>
        <v>0</v>
      </c>
      <c r="AM1704" s="174">
        <f t="shared" si="1967"/>
        <v>0.1</v>
      </c>
      <c r="AN1704" s="174">
        <f t="shared" si="1967"/>
        <v>0</v>
      </c>
      <c r="AO1704" s="174">
        <f t="shared" si="1967"/>
        <v>0</v>
      </c>
      <c r="AP1704" s="174">
        <f t="shared" si="1967"/>
        <v>0</v>
      </c>
      <c r="AQ1704" s="174">
        <f t="shared" si="1967"/>
        <v>0</v>
      </c>
      <c r="AR1704" s="174">
        <f t="shared" si="1967"/>
        <v>0</v>
      </c>
      <c r="AS1704" s="174">
        <f t="shared" si="1967"/>
        <v>0</v>
      </c>
      <c r="AT1704" s="174">
        <f t="shared" si="1967"/>
        <v>0</v>
      </c>
      <c r="AU1704" s="174">
        <f t="shared" si="1967"/>
        <v>0.9</v>
      </c>
      <c r="AV1704" s="175">
        <f t="shared" si="1933"/>
        <v>1</v>
      </c>
      <c r="AW1704" s="176" t="e">
        <f>#REF!/1000</f>
        <v>#REF!</v>
      </c>
      <c r="AX1704" s="176" t="e">
        <f>#REF!/1000</f>
        <v>#REF!</v>
      </c>
      <c r="AY1704" s="176" t="e">
        <f>#REF!/1000</f>
        <v>#REF!</v>
      </c>
      <c r="AZ1704" s="176" t="e">
        <f>#REF!/1000</f>
        <v>#REF!</v>
      </c>
      <c r="BA1704" s="176" t="e">
        <f>#REF!/1000</f>
        <v>#REF!</v>
      </c>
      <c r="BB1704" s="176" t="e">
        <f>#REF!/1000</f>
        <v>#REF!</v>
      </c>
      <c r="BC1704" s="176" t="e">
        <f>#REF!/1000</f>
        <v>#REF!</v>
      </c>
      <c r="BD1704" s="176" t="e">
        <f>#REF!/1000</f>
        <v>#REF!</v>
      </c>
      <c r="BE1704" s="177" t="e">
        <f>#REF!/1000</f>
        <v>#REF!</v>
      </c>
      <c r="BF1704" s="177" t="e">
        <f>#REF!/1000</f>
        <v>#REF!</v>
      </c>
      <c r="BG1704" s="178" t="e">
        <f t="shared" si="1934"/>
        <v>#REF!</v>
      </c>
    </row>
    <row r="1705" ht="16" customHeight="1" spans="1:59">
      <c r="A1705" s="22">
        <v>1699</v>
      </c>
      <c r="B1705" s="39" t="s">
        <v>7857</v>
      </c>
      <c r="C1705" s="68" t="s">
        <v>7858</v>
      </c>
      <c r="D1705" s="22">
        <v>217</v>
      </c>
      <c r="E1705" s="22">
        <v>1</v>
      </c>
      <c r="F1705" s="144">
        <v>2605132092</v>
      </c>
      <c r="G1705" s="144" t="s">
        <v>7747</v>
      </c>
      <c r="H1705" s="144" t="s">
        <v>3696</v>
      </c>
      <c r="I1705" s="144" t="s">
        <v>5331</v>
      </c>
      <c r="J1705" s="144" t="s">
        <v>5327</v>
      </c>
      <c r="K1705" s="144">
        <f t="shared" si="1924"/>
        <v>450</v>
      </c>
      <c r="L1705" s="157">
        <v>450</v>
      </c>
      <c r="M1705" s="171"/>
      <c r="N1705" s="171">
        <v>0.1</v>
      </c>
      <c r="O1705" s="171"/>
      <c r="P1705" s="171"/>
      <c r="Q1705" s="171"/>
      <c r="R1705" s="171"/>
      <c r="S1705" s="171"/>
      <c r="T1705" s="171"/>
      <c r="U1705" s="171"/>
      <c r="V1705" s="171">
        <v>0.9</v>
      </c>
      <c r="W1705" s="22">
        <v>1</v>
      </c>
      <c r="X1705" s="29">
        <v>13748</v>
      </c>
      <c r="Y1705" s="29">
        <v>13748</v>
      </c>
      <c r="Z1705" s="36">
        <v>8868.88</v>
      </c>
      <c r="AA1705" s="36">
        <f t="shared" si="1925"/>
        <v>1</v>
      </c>
      <c r="AB1705" s="29"/>
      <c r="AC1705" s="29" t="e">
        <f t="shared" si="1926"/>
        <v>#REF!</v>
      </c>
      <c r="AD1705" s="29" t="e">
        <f t="shared" si="1927"/>
        <v>#REF!</v>
      </c>
      <c r="AE1705" s="172" t="e">
        <f t="shared" si="1928"/>
        <v>#REF!</v>
      </c>
      <c r="AF1705" s="28"/>
      <c r="AG1705" s="24">
        <v>280</v>
      </c>
      <c r="AH1705" s="173">
        <f t="shared" si="1929"/>
        <v>0.1</v>
      </c>
      <c r="AI1705" s="173" t="s">
        <v>7859</v>
      </c>
      <c r="AJ1705" s="173">
        <f t="shared" si="1930"/>
        <v>279.9</v>
      </c>
      <c r="AK1705" s="134">
        <f t="shared" si="1931"/>
        <v>450</v>
      </c>
      <c r="AL1705" s="174">
        <f t="shared" ref="AL1705:AU1705" si="1968">M1705</f>
        <v>0</v>
      </c>
      <c r="AM1705" s="174">
        <f t="shared" si="1968"/>
        <v>0.1</v>
      </c>
      <c r="AN1705" s="174">
        <f t="shared" si="1968"/>
        <v>0</v>
      </c>
      <c r="AO1705" s="174">
        <f t="shared" si="1968"/>
        <v>0</v>
      </c>
      <c r="AP1705" s="174">
        <f t="shared" si="1968"/>
        <v>0</v>
      </c>
      <c r="AQ1705" s="174">
        <f t="shared" si="1968"/>
        <v>0</v>
      </c>
      <c r="AR1705" s="174">
        <f t="shared" si="1968"/>
        <v>0</v>
      </c>
      <c r="AS1705" s="174">
        <f t="shared" si="1968"/>
        <v>0</v>
      </c>
      <c r="AT1705" s="174">
        <f t="shared" si="1968"/>
        <v>0</v>
      </c>
      <c r="AU1705" s="174">
        <f t="shared" si="1968"/>
        <v>0.9</v>
      </c>
      <c r="AV1705" s="175">
        <f t="shared" si="1933"/>
        <v>1</v>
      </c>
      <c r="AW1705" s="176" t="e">
        <f>#REF!/1000</f>
        <v>#REF!</v>
      </c>
      <c r="AX1705" s="176" t="e">
        <f>#REF!/1000</f>
        <v>#REF!</v>
      </c>
      <c r="AY1705" s="176" t="e">
        <f>#REF!/1000</f>
        <v>#REF!</v>
      </c>
      <c r="AZ1705" s="176" t="e">
        <f>#REF!/1000</f>
        <v>#REF!</v>
      </c>
      <c r="BA1705" s="176" t="e">
        <f>#REF!/1000</f>
        <v>#REF!</v>
      </c>
      <c r="BB1705" s="176" t="e">
        <f>#REF!/1000</f>
        <v>#REF!</v>
      </c>
      <c r="BC1705" s="176" t="e">
        <f>#REF!/1000</f>
        <v>#REF!</v>
      </c>
      <c r="BD1705" s="176" t="e">
        <f>#REF!/1000</f>
        <v>#REF!</v>
      </c>
      <c r="BE1705" s="177" t="e">
        <f>#REF!/1000</f>
        <v>#REF!</v>
      </c>
      <c r="BF1705" s="177" t="e">
        <f>#REF!/1000</f>
        <v>#REF!</v>
      </c>
      <c r="BG1705" s="178" t="e">
        <f t="shared" si="1934"/>
        <v>#REF!</v>
      </c>
    </row>
    <row r="1706" ht="16" customHeight="1" spans="1:59">
      <c r="A1706" s="22">
        <v>1700</v>
      </c>
      <c r="B1706" s="39" t="s">
        <v>7860</v>
      </c>
      <c r="C1706" s="68" t="s">
        <v>7861</v>
      </c>
      <c r="D1706" s="22">
        <v>217</v>
      </c>
      <c r="E1706" s="22">
        <v>2</v>
      </c>
      <c r="F1706" s="144">
        <v>2605133137</v>
      </c>
      <c r="G1706" s="144" t="s">
        <v>7747</v>
      </c>
      <c r="H1706" s="144" t="s">
        <v>3696</v>
      </c>
      <c r="I1706" s="144" t="s">
        <v>5331</v>
      </c>
      <c r="J1706" s="144" t="s">
        <v>5327</v>
      </c>
      <c r="K1706" s="144">
        <f t="shared" si="1924"/>
        <v>450</v>
      </c>
      <c r="L1706" s="157">
        <v>900</v>
      </c>
      <c r="M1706" s="171"/>
      <c r="N1706" s="171">
        <v>0.1</v>
      </c>
      <c r="O1706" s="171"/>
      <c r="P1706" s="171"/>
      <c r="Q1706" s="171"/>
      <c r="R1706" s="171"/>
      <c r="S1706" s="171"/>
      <c r="T1706" s="171"/>
      <c r="U1706" s="171"/>
      <c r="V1706" s="171">
        <v>0.9</v>
      </c>
      <c r="W1706" s="22">
        <v>2</v>
      </c>
      <c r="X1706" s="29">
        <v>9645</v>
      </c>
      <c r="Y1706" s="29">
        <v>19290</v>
      </c>
      <c r="Z1706" s="36">
        <v>9551.1</v>
      </c>
      <c r="AA1706" s="36">
        <f t="shared" si="1925"/>
        <v>2</v>
      </c>
      <c r="AB1706" s="29"/>
      <c r="AC1706" s="29" t="e">
        <f t="shared" si="1926"/>
        <v>#REF!</v>
      </c>
      <c r="AD1706" s="29" t="e">
        <f t="shared" si="1927"/>
        <v>#REF!</v>
      </c>
      <c r="AE1706" s="172" t="e">
        <f t="shared" si="1928"/>
        <v>#REF!</v>
      </c>
      <c r="AF1706" s="28"/>
      <c r="AG1706" s="24">
        <v>150</v>
      </c>
      <c r="AH1706" s="173">
        <f t="shared" si="1929"/>
        <v>0.1</v>
      </c>
      <c r="AI1706" s="173" t="s">
        <v>7753</v>
      </c>
      <c r="AJ1706" s="173">
        <f t="shared" si="1930"/>
        <v>149.9</v>
      </c>
      <c r="AK1706" s="134">
        <f t="shared" si="1931"/>
        <v>450</v>
      </c>
      <c r="AL1706" s="174">
        <f t="shared" ref="AL1706:AU1706" si="1969">M1706</f>
        <v>0</v>
      </c>
      <c r="AM1706" s="174">
        <f t="shared" si="1969"/>
        <v>0.1</v>
      </c>
      <c r="AN1706" s="174">
        <f t="shared" si="1969"/>
        <v>0</v>
      </c>
      <c r="AO1706" s="174">
        <f t="shared" si="1969"/>
        <v>0</v>
      </c>
      <c r="AP1706" s="174">
        <f t="shared" si="1969"/>
        <v>0</v>
      </c>
      <c r="AQ1706" s="174">
        <f t="shared" si="1969"/>
        <v>0</v>
      </c>
      <c r="AR1706" s="174">
        <f t="shared" si="1969"/>
        <v>0</v>
      </c>
      <c r="AS1706" s="174">
        <f t="shared" si="1969"/>
        <v>0</v>
      </c>
      <c r="AT1706" s="174">
        <f t="shared" si="1969"/>
        <v>0</v>
      </c>
      <c r="AU1706" s="174">
        <f t="shared" si="1969"/>
        <v>0.9</v>
      </c>
      <c r="AV1706" s="175">
        <f t="shared" si="1933"/>
        <v>1</v>
      </c>
      <c r="AW1706" s="176" t="e">
        <f>#REF!/1000</f>
        <v>#REF!</v>
      </c>
      <c r="AX1706" s="176" t="e">
        <f>#REF!/1000</f>
        <v>#REF!</v>
      </c>
      <c r="AY1706" s="176" t="e">
        <f>#REF!/1000</f>
        <v>#REF!</v>
      </c>
      <c r="AZ1706" s="176" t="e">
        <f>#REF!/1000</f>
        <v>#REF!</v>
      </c>
      <c r="BA1706" s="176" t="e">
        <f>#REF!/1000</f>
        <v>#REF!</v>
      </c>
      <c r="BB1706" s="176" t="e">
        <f>#REF!/1000</f>
        <v>#REF!</v>
      </c>
      <c r="BC1706" s="176" t="e">
        <f>#REF!/1000</f>
        <v>#REF!</v>
      </c>
      <c r="BD1706" s="176" t="e">
        <f>#REF!/1000</f>
        <v>#REF!</v>
      </c>
      <c r="BE1706" s="177" t="e">
        <f>#REF!/1000</f>
        <v>#REF!</v>
      </c>
      <c r="BF1706" s="177" t="e">
        <f>#REF!/1000</f>
        <v>#REF!</v>
      </c>
      <c r="BG1706" s="178" t="e">
        <f t="shared" si="1934"/>
        <v>#REF!</v>
      </c>
    </row>
    <row r="1707" ht="16" customHeight="1" spans="1:59">
      <c r="A1707" s="22"/>
      <c r="B1707" s="22"/>
      <c r="C1707" s="32"/>
      <c r="D1707" s="97"/>
      <c r="E1707" s="22"/>
      <c r="F1707" s="144"/>
      <c r="G1707" s="144"/>
      <c r="H1707" s="144"/>
      <c r="I1707" s="144"/>
      <c r="J1707" s="144"/>
      <c r="K1707" s="144"/>
      <c r="L1707" s="157"/>
      <c r="M1707" s="198"/>
      <c r="N1707" s="198"/>
      <c r="O1707" s="198"/>
      <c r="P1707" s="198"/>
      <c r="Q1707" s="198"/>
      <c r="R1707" s="198"/>
      <c r="S1707" s="198"/>
      <c r="T1707" s="199"/>
      <c r="U1707" s="199"/>
      <c r="V1707" s="199"/>
      <c r="W1707" s="22"/>
      <c r="X1707" s="29"/>
      <c r="Y1707" s="29"/>
      <c r="Z1707" s="36"/>
      <c r="AA1707" s="36"/>
      <c r="AB1707" s="29"/>
      <c r="AC1707" s="29"/>
      <c r="AD1707" s="29"/>
      <c r="AE1707" s="29"/>
      <c r="AF1707" s="28"/>
      <c r="AG1707" s="8"/>
    </row>
    <row r="1708" ht="16" customHeight="1" spans="1:59">
      <c r="A1708" s="22"/>
      <c r="B1708" s="22"/>
      <c r="C1708" s="32"/>
      <c r="D1708" s="97"/>
      <c r="E1708" s="22"/>
      <c r="F1708" s="144"/>
      <c r="G1708" s="144"/>
      <c r="H1708" s="144"/>
      <c r="I1708" s="144"/>
      <c r="J1708" s="144"/>
      <c r="K1708" s="144"/>
      <c r="L1708" s="157"/>
      <c r="M1708" s="198"/>
      <c r="N1708" s="198"/>
      <c r="O1708" s="198"/>
      <c r="P1708" s="198"/>
      <c r="Q1708" s="198"/>
      <c r="R1708" s="198"/>
      <c r="S1708" s="198"/>
      <c r="T1708" s="199"/>
      <c r="U1708" s="199"/>
      <c r="V1708" s="199"/>
      <c r="W1708" s="22"/>
      <c r="X1708" s="29"/>
      <c r="Y1708" s="29"/>
      <c r="Z1708" s="36"/>
      <c r="AA1708" s="36"/>
      <c r="AB1708" s="29"/>
      <c r="AC1708" s="29"/>
      <c r="AD1708" s="29"/>
      <c r="AE1708" s="29"/>
      <c r="AF1708" s="28"/>
      <c r="AG1708" s="8"/>
    </row>
    <row r="1709" ht="16" customHeight="1" spans="1:59">
      <c r="A1709" s="22"/>
      <c r="B1709" s="22"/>
      <c r="C1709" s="32"/>
      <c r="D1709" s="97"/>
      <c r="E1709" s="22"/>
      <c r="F1709" s="22"/>
      <c r="G1709" s="22"/>
      <c r="H1709" s="22"/>
      <c r="I1709" s="22"/>
      <c r="J1709" s="22"/>
      <c r="K1709" s="22"/>
      <c r="L1709" s="22"/>
      <c r="M1709" s="200"/>
      <c r="N1709" s="200"/>
      <c r="O1709" s="200"/>
      <c r="P1709" s="200"/>
      <c r="Q1709" s="200"/>
      <c r="R1709" s="200"/>
      <c r="S1709" s="200"/>
      <c r="T1709" s="200"/>
      <c r="U1709" s="200"/>
      <c r="V1709" s="200"/>
      <c r="W1709" s="29"/>
      <c r="X1709" s="29"/>
      <c r="Y1709" s="29"/>
      <c r="Z1709" s="29"/>
      <c r="AA1709" s="36"/>
      <c r="AB1709" s="29"/>
      <c r="AC1709" s="29"/>
      <c r="AD1709" s="29"/>
      <c r="AE1709" s="29">
        <f>IF(Y1709-Z1709=0,0,ROUND(AD1709/(Y1709-Z1709)*100,2))</f>
        <v>0</v>
      </c>
      <c r="AF1709" s="28"/>
      <c r="AG1709" s="8"/>
    </row>
    <row r="1710" ht="16" customHeight="1" spans="1:59">
      <c r="A1710" s="22"/>
      <c r="B1710" s="22"/>
      <c r="C1710" s="32"/>
      <c r="D1710" s="97"/>
      <c r="E1710" s="22"/>
      <c r="F1710" s="22"/>
      <c r="G1710" s="22"/>
      <c r="H1710" s="22"/>
      <c r="I1710" s="22"/>
      <c r="J1710" s="22"/>
      <c r="K1710" s="22"/>
      <c r="L1710" s="22"/>
      <c r="M1710" s="200"/>
      <c r="N1710" s="200"/>
      <c r="O1710" s="200"/>
      <c r="P1710" s="200"/>
      <c r="Q1710" s="200"/>
      <c r="R1710" s="200"/>
      <c r="S1710" s="200"/>
      <c r="T1710" s="200"/>
      <c r="U1710" s="200"/>
      <c r="V1710" s="200"/>
      <c r="W1710" s="29"/>
      <c r="X1710" s="29"/>
      <c r="Y1710" s="29"/>
      <c r="Z1710" s="29"/>
      <c r="AA1710" s="36"/>
      <c r="AB1710" s="29"/>
      <c r="AC1710" s="29"/>
      <c r="AD1710" s="29"/>
      <c r="AE1710" s="29">
        <f>IF(Y1710-Z1710=0,0,ROUND(AD1710/(Y1710-Z1710)*100,2))</f>
        <v>0</v>
      </c>
      <c r="AF1710" s="28"/>
      <c r="AG1710" s="8"/>
    </row>
    <row r="1711" ht="16" customHeight="1" spans="1:59">
      <c r="A1711" s="22" t="s">
        <v>3363</v>
      </c>
      <c r="B1711" s="21"/>
      <c r="C1711" s="21"/>
      <c r="D1711" s="21"/>
      <c r="E1711" s="13"/>
      <c r="F1711" s="35"/>
      <c r="G1711" s="35"/>
      <c r="H1711" s="35"/>
      <c r="I1711" s="35"/>
      <c r="J1711" s="35"/>
      <c r="K1711" s="35"/>
      <c r="L1711" s="35"/>
      <c r="M1711" s="201"/>
      <c r="N1711" s="201"/>
      <c r="O1711" s="201"/>
      <c r="P1711" s="201"/>
      <c r="Q1711" s="201"/>
      <c r="R1711" s="201"/>
      <c r="S1711" s="201"/>
      <c r="T1711" s="201"/>
      <c r="U1711" s="201"/>
      <c r="V1711" s="201"/>
      <c r="W1711" s="158"/>
      <c r="X1711" s="29"/>
      <c r="Y1711" s="36">
        <f>SUM(Y7:Y1710)</f>
        <v>24646306.9933333</v>
      </c>
      <c r="Z1711" s="36">
        <f>SUM(Z7:Z1710)</f>
        <v>8940177.99999998</v>
      </c>
      <c r="AA1711" s="158"/>
      <c r="AB1711" s="29"/>
      <c r="AC1711" s="36" t="e">
        <f>SUM(AC7:AC1710)</f>
        <v>#REF!</v>
      </c>
      <c r="AD1711" s="29" t="e">
        <f>AC1711-Y1711+Z1711</f>
        <v>#REF!</v>
      </c>
      <c r="AE1711" s="29" t="e">
        <f>IF(Y1711-Z1711=0,0,ROUND(AD1711/(Y1711-Z1711)*100,2))</f>
        <v>#REF!</v>
      </c>
      <c r="AF1711" s="28"/>
      <c r="AG1711" s="24">
        <v>2</v>
      </c>
    </row>
    <row r="1712" ht="16" customHeight="1" spans="1:59">
      <c r="A1712" s="22" t="s">
        <v>3681</v>
      </c>
      <c r="B1712" s="21"/>
      <c r="C1712" s="21"/>
      <c r="D1712" s="21"/>
      <c r="E1712" s="13"/>
      <c r="F1712" s="35"/>
      <c r="G1712" s="35"/>
      <c r="H1712" s="35"/>
      <c r="I1712" s="35"/>
      <c r="J1712" s="35"/>
      <c r="K1712" s="35"/>
      <c r="L1712" s="35"/>
      <c r="M1712" s="201"/>
      <c r="N1712" s="201"/>
      <c r="O1712" s="201"/>
      <c r="P1712" s="201"/>
      <c r="Q1712" s="201"/>
      <c r="R1712" s="201"/>
      <c r="S1712" s="201"/>
      <c r="T1712" s="201"/>
      <c r="U1712" s="201"/>
      <c r="V1712" s="201"/>
      <c r="W1712" s="158"/>
      <c r="X1712" s="29"/>
      <c r="Y1712" s="29"/>
      <c r="Z1712" s="36"/>
      <c r="AA1712" s="82"/>
      <c r="AB1712" s="29"/>
      <c r="AC1712" s="29"/>
      <c r="AD1712" s="29"/>
      <c r="AE1712" s="29"/>
      <c r="AF1712" s="29"/>
      <c r="AG1712" s="8"/>
    </row>
    <row r="1713" ht="16" customHeight="1" spans="1:33">
      <c r="A1713" s="22" t="s">
        <v>3165</v>
      </c>
      <c r="B1713" s="21"/>
      <c r="C1713" s="21"/>
      <c r="D1713" s="21"/>
      <c r="E1713" s="13"/>
      <c r="F1713" s="35"/>
      <c r="G1713" s="35"/>
      <c r="H1713" s="35"/>
      <c r="I1713" s="35"/>
      <c r="J1713" s="35"/>
      <c r="K1713" s="35"/>
      <c r="L1713" s="35"/>
      <c r="M1713" s="201"/>
      <c r="N1713" s="201"/>
      <c r="O1713" s="201"/>
      <c r="P1713" s="201"/>
      <c r="Q1713" s="201"/>
      <c r="R1713" s="201"/>
      <c r="S1713" s="201"/>
      <c r="T1713" s="201"/>
      <c r="U1713" s="201"/>
      <c r="V1713" s="201"/>
      <c r="W1713" s="158"/>
      <c r="X1713" s="29"/>
      <c r="Y1713" s="36">
        <f>Y1711-Y1712</f>
        <v>24646306.9933333</v>
      </c>
      <c r="Z1713" s="36"/>
      <c r="AA1713" s="36"/>
      <c r="AB1713" s="29"/>
      <c r="AC1713" s="29" t="e">
        <f>AC1711</f>
        <v>#REF!</v>
      </c>
      <c r="AD1713" s="29" t="e">
        <f>AC1713-Y1713+Z1713</f>
        <v>#REF!</v>
      </c>
      <c r="AE1713" s="29" t="e">
        <f>IF(Y1713=0,0,ROUND(AD1713/Y1713*100,2))</f>
        <v>#REF!</v>
      </c>
      <c r="AF1713" s="28"/>
      <c r="AG1713" s="8"/>
    </row>
    <row r="1714" ht="16" customHeight="1" spans="1:33">
      <c r="A1714" s="73" t="e">
        <f>#REF!</f>
        <v>#REF!</v>
      </c>
      <c r="B1714" s="73"/>
      <c r="C1714" s="73"/>
      <c r="D1714" s="73"/>
      <c r="E1714" s="73"/>
      <c r="F1714" s="73"/>
      <c r="G1714" s="73"/>
      <c r="H1714" s="73"/>
      <c r="I1714" s="73"/>
      <c r="J1714" s="73"/>
      <c r="K1714" s="73"/>
      <c r="L1714" s="73"/>
      <c r="M1714" s="202"/>
      <c r="N1714" s="202"/>
      <c r="O1714" s="202"/>
      <c r="P1714" s="202"/>
      <c r="Q1714" s="202"/>
      <c r="R1714" s="202"/>
      <c r="S1714" s="202"/>
      <c r="T1714" s="202"/>
      <c r="U1714" s="202"/>
      <c r="V1714" s="202"/>
      <c r="W1714" s="73"/>
      <c r="X1714" s="25"/>
      <c r="Y1714" s="109"/>
      <c r="Z1714" s="25"/>
      <c r="AA1714" s="25"/>
      <c r="AB1714" s="25"/>
      <c r="AC1714" s="74" t="str">
        <f>CONCATENATE(索引!$D$6,"：",索引!$D69,"    ",索引!$E69)</f>
        <v>评估人员：高晓宇    王海龙</v>
      </c>
      <c r="AD1714" s="25"/>
      <c r="AE1714" s="42"/>
      <c r="AF1714" s="8"/>
      <c r="AG1714" s="8"/>
    </row>
    <row r="1715" ht="16" customHeight="1" spans="1:33">
      <c r="A1715" s="8" t="e">
        <f>#REF!</f>
        <v>#REF!</v>
      </c>
      <c r="B1715" s="8"/>
      <c r="C1715" s="8"/>
      <c r="D1715" s="8"/>
      <c r="E1715" s="8"/>
      <c r="F1715" s="8"/>
      <c r="G1715" s="8"/>
      <c r="H1715" s="8"/>
      <c r="I1715" s="8"/>
      <c r="J1715" s="8"/>
      <c r="K1715" s="8"/>
      <c r="L1715" s="8"/>
      <c r="M1715" s="161"/>
      <c r="N1715" s="161"/>
      <c r="O1715" s="161"/>
      <c r="P1715" s="161"/>
      <c r="Q1715" s="161"/>
      <c r="R1715" s="161"/>
      <c r="S1715" s="161"/>
      <c r="T1715" s="161"/>
      <c r="U1715" s="161"/>
      <c r="V1715" s="161"/>
      <c r="W1715" s="8"/>
      <c r="X1715" s="8"/>
      <c r="Y1715" s="89"/>
      <c r="Z1715" s="8"/>
      <c r="AA1715" s="8"/>
      <c r="AB1715" s="8"/>
      <c r="AC1715" s="8"/>
      <c r="AD1715" s="8"/>
      <c r="AE1715" s="8"/>
      <c r="AF1715" s="8"/>
      <c r="AG1715" s="8"/>
    </row>
  </sheetData>
  <mergeCells count="27">
    <mergeCell ref="A1:AF1"/>
    <mergeCell ref="AE2:AF2"/>
    <mergeCell ref="A3:AF3"/>
    <mergeCell ref="M5:V5"/>
    <mergeCell ref="W5:Z5"/>
    <mergeCell ref="AA5:AC5"/>
    <mergeCell ref="AL5:AV5"/>
    <mergeCell ref="AW5:BD5"/>
    <mergeCell ref="A1711:E1711"/>
    <mergeCell ref="A1712:E1712"/>
    <mergeCell ref="A1713:E1713"/>
    <mergeCell ref="A5:A6"/>
    <mergeCell ref="B5:B6"/>
    <mergeCell ref="C5:C6"/>
    <mergeCell ref="D5:D6"/>
    <mergeCell ref="E5:E6"/>
    <mergeCell ref="F5:F6"/>
    <mergeCell ref="G5:G6"/>
    <mergeCell ref="H5:H6"/>
    <mergeCell ref="I5:I6"/>
    <mergeCell ref="J5:J6"/>
    <mergeCell ref="K5:K6"/>
    <mergeCell ref="L5:L6"/>
    <mergeCell ref="AD5:AD6"/>
    <mergeCell ref="AE5:AE6"/>
    <mergeCell ref="AF5:AF6"/>
    <mergeCell ref="BG5:BG6"/>
  </mergeCells>
  <pageMargins left="0.75" right="0.75" top="1" bottom="1" header="0.5" footer="0.5"/>
  <headerFooter/>
  <picture r:id="rId1"/>
</worksheet>
</file>

<file path=xl/worksheets/sheet6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FF00"/>
    <outlinePr summaryBelow="0" summaryRight="0"/>
  </sheetPr>
  <dimension ref="A1:AC1715"/>
  <sheetViews>
    <sheetView workbookViewId="0">
      <pane xSplit="3" ySplit="7" topLeftCell="D8" activePane="bottomRight" state="frozen"/>
      <selection/>
      <selection pane="topRight"/>
      <selection pane="bottomLeft"/>
      <selection pane="bottomRight" activeCell="A1" sqref="A1:AC1"/>
    </sheetView>
  </sheetViews>
  <sheetFormatPr defaultColWidth="14" defaultRowHeight="15.2"/>
  <cols>
    <col min="1" max="1" width="5" customWidth="1"/>
    <col min="2" max="2" width="13" customWidth="1"/>
    <col min="3" max="3" width="25" customWidth="1"/>
    <col min="4" max="4" width="9" customWidth="1"/>
    <col min="5" max="5" width="5" customWidth="1"/>
    <col min="6" max="6" width="9" customWidth="1"/>
    <col min="7" max="9" width="15" customWidth="1"/>
    <col min="10" max="10" width="17" customWidth="1"/>
    <col min="11" max="11" width="9" customWidth="1"/>
    <col min="12" max="18" width="9" hidden="1" customWidth="1"/>
    <col min="19" max="19" width="11" hidden="1" customWidth="1"/>
    <col min="20" max="20" width="7" customWidth="1"/>
    <col min="21" max="21" width="9" customWidth="1"/>
    <col min="22" max="22" width="11" customWidth="1"/>
    <col min="23" max="23" width="9" customWidth="1"/>
    <col min="24" max="24" width="11" hidden="1" customWidth="1"/>
    <col min="25" max="25" width="9" hidden="1" customWidth="1"/>
    <col min="26" max="27" width="11" hidden="1" customWidth="1"/>
    <col min="28" max="28" width="9" hidden="1" customWidth="1"/>
    <col min="29" max="29" width="9" customWidth="1"/>
  </cols>
  <sheetData>
    <row r="1" ht="24" customHeight="1" spans="1:29">
      <c r="A1" s="61" t="s">
        <v>2855</v>
      </c>
      <c r="B1" s="62"/>
      <c r="C1" s="62"/>
      <c r="D1" s="62"/>
      <c r="E1" s="62"/>
      <c r="F1" s="62"/>
      <c r="G1" s="62"/>
      <c r="H1" s="62"/>
      <c r="I1" s="62"/>
      <c r="J1" s="62"/>
      <c r="K1" s="62"/>
      <c r="L1" s="62"/>
      <c r="M1" s="62"/>
      <c r="N1" s="62"/>
      <c r="O1" s="62"/>
      <c r="P1" s="62"/>
      <c r="Q1" s="62"/>
      <c r="R1" s="62"/>
      <c r="S1" s="62"/>
      <c r="T1" s="62"/>
      <c r="U1" s="62"/>
      <c r="V1" s="62"/>
      <c r="W1" s="62"/>
      <c r="X1" s="62"/>
      <c r="Y1" s="62"/>
      <c r="Z1" s="62"/>
      <c r="AA1" s="62"/>
      <c r="AB1" s="62"/>
      <c r="AC1" s="62"/>
    </row>
    <row r="2" ht="16" customHeight="1" spans="1:29">
      <c r="A2" s="63"/>
      <c r="B2" s="63"/>
      <c r="C2" s="63"/>
      <c r="D2" s="63"/>
      <c r="E2" s="63"/>
      <c r="F2" s="63"/>
      <c r="G2" s="63"/>
      <c r="H2" s="63"/>
      <c r="I2" s="63"/>
      <c r="J2" s="63"/>
      <c r="K2" s="63"/>
      <c r="L2" s="63"/>
      <c r="M2" s="63"/>
      <c r="N2" s="63"/>
      <c r="O2" s="63"/>
      <c r="P2" s="63"/>
      <c r="Q2" s="63"/>
      <c r="R2" s="63"/>
      <c r="S2" s="63"/>
      <c r="T2" s="63"/>
      <c r="U2" s="63"/>
      <c r="V2" s="109"/>
      <c r="W2" s="63"/>
      <c r="X2" s="25"/>
      <c r="Y2" s="25"/>
      <c r="Z2" s="25"/>
      <c r="AA2" s="25"/>
      <c r="AB2" s="42" t="s">
        <v>3668</v>
      </c>
      <c r="AC2" s="8"/>
    </row>
    <row r="3" ht="16" customHeight="1" spans="1:29">
      <c r="A3" s="63" t="e">
        <f>#REF!</f>
        <v>#REF!</v>
      </c>
      <c r="B3" s="8"/>
      <c r="C3" s="8"/>
      <c r="D3" s="8"/>
      <c r="E3" s="8"/>
      <c r="F3" s="8"/>
      <c r="G3" s="8"/>
      <c r="H3" s="8"/>
      <c r="I3" s="8"/>
      <c r="J3" s="8"/>
      <c r="K3" s="8"/>
      <c r="L3" s="8"/>
      <c r="M3" s="8"/>
      <c r="N3" s="8"/>
      <c r="O3" s="8"/>
      <c r="P3" s="8"/>
      <c r="Q3" s="8"/>
      <c r="R3" s="8"/>
      <c r="S3" s="8"/>
      <c r="T3" s="8"/>
      <c r="U3" s="8"/>
      <c r="V3" s="89"/>
      <c r="W3" s="8"/>
      <c r="X3" s="8"/>
      <c r="Y3" s="8"/>
      <c r="Z3" s="8"/>
      <c r="AA3" s="8"/>
      <c r="AB3" s="8"/>
      <c r="AC3" s="8"/>
    </row>
    <row r="4" ht="16" customHeight="1" spans="1:29">
      <c r="A4" s="64" t="e">
        <f>#REF!</f>
        <v>#REF!</v>
      </c>
      <c r="B4" s="64"/>
      <c r="C4" s="64"/>
      <c r="D4" s="64"/>
      <c r="E4" s="64"/>
      <c r="F4" s="64"/>
      <c r="G4" s="64"/>
      <c r="H4" s="64"/>
      <c r="I4" s="64"/>
      <c r="J4" s="64"/>
      <c r="K4" s="64"/>
      <c r="L4" s="64"/>
      <c r="M4" s="64"/>
      <c r="N4" s="64"/>
      <c r="O4" s="64"/>
      <c r="P4" s="64"/>
      <c r="Q4" s="64"/>
      <c r="R4" s="64"/>
      <c r="S4" s="64"/>
      <c r="T4" s="64"/>
      <c r="U4" s="8"/>
      <c r="V4" s="89"/>
      <c r="W4" s="89"/>
      <c r="X4" s="8"/>
      <c r="Y4" s="8"/>
      <c r="Z4" s="8"/>
      <c r="AA4" s="8"/>
      <c r="AB4" s="8"/>
      <c r="AC4" s="42" t="s">
        <v>2952</v>
      </c>
    </row>
    <row r="5" ht="16" customHeight="1" spans="1:29">
      <c r="A5" s="22" t="s">
        <v>0</v>
      </c>
      <c r="B5" s="156" t="s">
        <v>1</v>
      </c>
      <c r="C5" s="22" t="s">
        <v>2</v>
      </c>
      <c r="D5" s="22" t="s">
        <v>5295</v>
      </c>
      <c r="E5" s="90" t="s">
        <v>3670</v>
      </c>
      <c r="F5" s="90" t="s">
        <v>5296</v>
      </c>
      <c r="G5" s="90" t="s">
        <v>5297</v>
      </c>
      <c r="H5" s="90" t="s">
        <v>5298</v>
      </c>
      <c r="I5" s="90" t="s">
        <v>5299</v>
      </c>
      <c r="J5" s="90" t="s">
        <v>3610</v>
      </c>
      <c r="K5" s="90" t="s">
        <v>5301</v>
      </c>
      <c r="L5" s="90" t="s">
        <v>3</v>
      </c>
      <c r="M5" s="21"/>
      <c r="N5" s="21"/>
      <c r="O5" s="21"/>
      <c r="P5" s="21"/>
      <c r="Q5" s="21"/>
      <c r="R5" s="21"/>
      <c r="S5" s="13"/>
      <c r="T5" s="90" t="s">
        <v>3050</v>
      </c>
      <c r="U5" s="21"/>
      <c r="V5" s="21"/>
      <c r="W5" s="13"/>
      <c r="X5" s="35" t="s">
        <v>3051</v>
      </c>
      <c r="Y5" s="21"/>
      <c r="Z5" s="13"/>
      <c r="AA5" s="22" t="s">
        <v>3052</v>
      </c>
      <c r="AB5" s="90" t="s">
        <v>3053</v>
      </c>
      <c r="AC5" s="90" t="s">
        <v>3083</v>
      </c>
    </row>
    <row r="6" ht="16" customHeight="1" spans="1:29">
      <c r="A6" s="37"/>
      <c r="B6" s="37"/>
      <c r="C6" s="37"/>
      <c r="D6" s="37"/>
      <c r="E6" s="37"/>
      <c r="F6" s="37"/>
      <c r="G6" s="37"/>
      <c r="H6" s="37"/>
      <c r="I6" s="37"/>
      <c r="J6" s="37"/>
      <c r="K6" s="37"/>
      <c r="L6" s="145" t="s">
        <v>5304</v>
      </c>
      <c r="M6" s="145" t="s">
        <v>253</v>
      </c>
      <c r="N6" s="145" t="s">
        <v>5305</v>
      </c>
      <c r="O6" s="145" t="s">
        <v>114</v>
      </c>
      <c r="P6" s="145" t="s">
        <v>205</v>
      </c>
      <c r="Q6" s="145" t="s">
        <v>9</v>
      </c>
      <c r="R6" s="145" t="s">
        <v>5306</v>
      </c>
      <c r="S6" s="145" t="s">
        <v>92</v>
      </c>
      <c r="T6" s="144" t="s">
        <v>3231</v>
      </c>
      <c r="U6" s="144" t="s">
        <v>3232</v>
      </c>
      <c r="V6" s="157" t="s">
        <v>3233</v>
      </c>
      <c r="W6" s="144" t="s">
        <v>3464</v>
      </c>
      <c r="X6" s="36" t="s">
        <v>3234</v>
      </c>
      <c r="Y6" s="22" t="s">
        <v>3232</v>
      </c>
      <c r="Z6" s="22" t="s">
        <v>3233</v>
      </c>
      <c r="AA6" s="37"/>
      <c r="AB6" s="37"/>
      <c r="AC6" s="37"/>
    </row>
    <row r="7" ht="16" customHeight="1" spans="1:29">
      <c r="A7" s="22">
        <v>1635</v>
      </c>
      <c r="B7" s="39" t="s">
        <v>7745</v>
      </c>
      <c r="C7" s="68" t="s">
        <v>7862</v>
      </c>
      <c r="D7" s="22">
        <v>181</v>
      </c>
      <c r="E7" s="22">
        <v>3</v>
      </c>
      <c r="F7" s="144">
        <v>2605132611</v>
      </c>
      <c r="G7" s="144" t="s">
        <v>7747</v>
      </c>
      <c r="H7" s="144" t="s">
        <v>3696</v>
      </c>
      <c r="I7" s="144" t="s">
        <v>5331</v>
      </c>
      <c r="J7" s="144" t="s">
        <v>5327</v>
      </c>
      <c r="K7" s="157"/>
      <c r="L7" s="157"/>
      <c r="M7" s="157"/>
      <c r="N7" s="157"/>
      <c r="O7" s="157"/>
      <c r="P7" s="157"/>
      <c r="Q7" s="157"/>
      <c r="R7" s="157"/>
      <c r="S7" s="144"/>
      <c r="T7" s="144">
        <v>3</v>
      </c>
      <c r="U7" s="29">
        <v>19872</v>
      </c>
      <c r="V7" s="29">
        <v>59616</v>
      </c>
      <c r="W7" s="36">
        <v>32161.86</v>
      </c>
      <c r="X7" s="36"/>
      <c r="Y7" s="29"/>
      <c r="Z7" s="29"/>
      <c r="AA7" s="29"/>
      <c r="AB7" s="29"/>
      <c r="AC7" s="28"/>
    </row>
    <row r="8" ht="16" customHeight="1" spans="1:29">
      <c r="A8" s="22">
        <v>1637</v>
      </c>
      <c r="B8" s="39" t="s">
        <v>7751</v>
      </c>
      <c r="C8" s="68" t="s">
        <v>7863</v>
      </c>
      <c r="D8" s="22">
        <v>217</v>
      </c>
      <c r="E8" s="22">
        <v>3</v>
      </c>
      <c r="F8" s="144">
        <v>2605131096</v>
      </c>
      <c r="G8" s="144" t="s">
        <v>7747</v>
      </c>
      <c r="H8" s="144" t="s">
        <v>3696</v>
      </c>
      <c r="I8" s="144" t="s">
        <v>5331</v>
      </c>
      <c r="J8" s="144" t="s">
        <v>5327</v>
      </c>
      <c r="K8" s="157"/>
      <c r="L8" s="157"/>
      <c r="M8" s="157"/>
      <c r="N8" s="157"/>
      <c r="O8" s="157"/>
      <c r="P8" s="157"/>
      <c r="Q8" s="157"/>
      <c r="R8" s="157"/>
      <c r="S8" s="144"/>
      <c r="T8" s="22">
        <v>3</v>
      </c>
      <c r="U8" s="29">
        <v>9632</v>
      </c>
      <c r="V8" s="29">
        <v>28896</v>
      </c>
      <c r="W8" s="36">
        <v>14326.65</v>
      </c>
      <c r="X8" s="36"/>
      <c r="Y8" s="29"/>
      <c r="Z8" s="29"/>
      <c r="AA8" s="29"/>
      <c r="AB8" s="29"/>
      <c r="AC8" s="28"/>
    </row>
    <row r="9" ht="16" customHeight="1" spans="1:29">
      <c r="A9" s="22">
        <v>1638</v>
      </c>
      <c r="B9" s="39" t="s">
        <v>7754</v>
      </c>
      <c r="C9" s="68" t="s">
        <v>7755</v>
      </c>
      <c r="D9" s="22">
        <v>154</v>
      </c>
      <c r="E9" s="22">
        <v>80</v>
      </c>
      <c r="F9" s="144">
        <v>2605130379</v>
      </c>
      <c r="G9" s="144" t="s">
        <v>7747</v>
      </c>
      <c r="H9" s="144" t="s">
        <v>3696</v>
      </c>
      <c r="I9" s="144" t="s">
        <v>5331</v>
      </c>
      <c r="J9" s="144" t="s">
        <v>5327</v>
      </c>
      <c r="K9" s="157"/>
      <c r="L9" s="157"/>
      <c r="M9" s="157"/>
      <c r="N9" s="157"/>
      <c r="O9" s="157"/>
      <c r="P9" s="157"/>
      <c r="Q9" s="157"/>
      <c r="R9" s="157"/>
      <c r="S9" s="144"/>
      <c r="T9" s="22">
        <v>80</v>
      </c>
      <c r="U9" s="29">
        <v>350.4</v>
      </c>
      <c r="V9" s="29">
        <v>28032</v>
      </c>
      <c r="W9" s="36">
        <v>19040</v>
      </c>
      <c r="X9" s="36"/>
      <c r="Y9" s="29"/>
      <c r="Z9" s="29"/>
      <c r="AA9" s="29"/>
      <c r="AB9" s="29"/>
      <c r="AC9" s="28"/>
    </row>
    <row r="10" ht="16" customHeight="1" spans="1:29">
      <c r="A10" s="22">
        <v>1642</v>
      </c>
      <c r="B10" s="39" t="s">
        <v>7764</v>
      </c>
      <c r="C10" s="68" t="s">
        <v>7765</v>
      </c>
      <c r="D10" s="22">
        <v>181</v>
      </c>
      <c r="E10" s="22">
        <v>500</v>
      </c>
      <c r="F10" s="144">
        <v>2605133986</v>
      </c>
      <c r="G10" s="144" t="s">
        <v>7747</v>
      </c>
      <c r="H10" s="144" t="s">
        <v>3696</v>
      </c>
      <c r="I10" s="144" t="s">
        <v>5331</v>
      </c>
      <c r="J10" s="144" t="s">
        <v>5327</v>
      </c>
      <c r="K10" s="157"/>
      <c r="L10" s="157"/>
      <c r="M10" s="157"/>
      <c r="N10" s="157"/>
      <c r="O10" s="157"/>
      <c r="P10" s="157"/>
      <c r="Q10" s="157"/>
      <c r="R10" s="157"/>
      <c r="S10" s="144"/>
      <c r="T10" s="22">
        <v>500</v>
      </c>
      <c r="U10" s="29">
        <v>26.88</v>
      </c>
      <c r="V10" s="29">
        <v>13440</v>
      </c>
      <c r="W10" s="36">
        <v>118170</v>
      </c>
      <c r="X10" s="36"/>
      <c r="Y10" s="29"/>
      <c r="Z10" s="29"/>
      <c r="AA10" s="29"/>
      <c r="AB10" s="29"/>
      <c r="AC10" s="28"/>
    </row>
    <row r="11" ht="16" customHeight="1" spans="1:29">
      <c r="A11" s="22">
        <v>1643</v>
      </c>
      <c r="B11" s="39" t="s">
        <v>7767</v>
      </c>
      <c r="C11" s="68" t="s">
        <v>7864</v>
      </c>
      <c r="D11" s="22">
        <v>217</v>
      </c>
      <c r="E11" s="22">
        <v>5</v>
      </c>
      <c r="F11" s="144">
        <v>2605132556</v>
      </c>
      <c r="G11" s="144" t="s">
        <v>7747</v>
      </c>
      <c r="H11" s="144" t="s">
        <v>3696</v>
      </c>
      <c r="I11" s="144" t="s">
        <v>5331</v>
      </c>
      <c r="J11" s="144" t="s">
        <v>5327</v>
      </c>
      <c r="K11" s="157"/>
      <c r="L11" s="157"/>
      <c r="M11" s="157"/>
      <c r="N11" s="157"/>
      <c r="O11" s="157"/>
      <c r="P11" s="157"/>
      <c r="Q11" s="157"/>
      <c r="R11" s="157"/>
      <c r="S11" s="144"/>
      <c r="T11" s="22">
        <v>5</v>
      </c>
      <c r="U11" s="29">
        <v>2152</v>
      </c>
      <c r="V11" s="29">
        <v>10760</v>
      </c>
      <c r="W11" s="36">
        <v>3654.75</v>
      </c>
      <c r="X11" s="36"/>
      <c r="Y11" s="29"/>
      <c r="Z11" s="29"/>
      <c r="AA11" s="29"/>
      <c r="AB11" s="29"/>
      <c r="AC11" s="28"/>
    </row>
    <row r="12" ht="16" customHeight="1" spans="1:29">
      <c r="A12" s="22">
        <v>1650</v>
      </c>
      <c r="B12" s="39" t="s">
        <v>7782</v>
      </c>
      <c r="C12" s="68" t="s">
        <v>7783</v>
      </c>
      <c r="D12" s="22">
        <v>181</v>
      </c>
      <c r="E12" s="22">
        <v>4</v>
      </c>
      <c r="F12" s="144">
        <v>2605134323</v>
      </c>
      <c r="G12" s="144" t="s">
        <v>7747</v>
      </c>
      <c r="H12" s="144" t="s">
        <v>3696</v>
      </c>
      <c r="I12" s="144" t="s">
        <v>5331</v>
      </c>
      <c r="J12" s="144" t="s">
        <v>5327</v>
      </c>
      <c r="K12" s="157"/>
      <c r="L12" s="157"/>
      <c r="M12" s="157"/>
      <c r="N12" s="157"/>
      <c r="O12" s="157"/>
      <c r="P12" s="157"/>
      <c r="Q12" s="157"/>
      <c r="R12" s="157"/>
      <c r="S12" s="144"/>
      <c r="T12" s="22">
        <v>4</v>
      </c>
      <c r="U12" s="29">
        <v>795</v>
      </c>
      <c r="V12" s="29">
        <v>3180</v>
      </c>
      <c r="W12" s="36">
        <v>1325.44</v>
      </c>
      <c r="X12" s="36"/>
      <c r="Y12" s="29"/>
      <c r="Z12" s="29"/>
      <c r="AA12" s="29"/>
      <c r="AB12" s="29"/>
      <c r="AC12" s="28"/>
    </row>
    <row r="13" ht="16" customHeight="1" spans="1:29">
      <c r="A13" s="22">
        <v>1652</v>
      </c>
      <c r="B13" s="39" t="s">
        <v>7786</v>
      </c>
      <c r="C13" s="68" t="s">
        <v>7865</v>
      </c>
      <c r="D13" s="22">
        <v>217</v>
      </c>
      <c r="E13" s="22">
        <v>1</v>
      </c>
      <c r="F13" s="144">
        <v>2605133747</v>
      </c>
      <c r="G13" s="144" t="s">
        <v>7747</v>
      </c>
      <c r="H13" s="144" t="s">
        <v>3696</v>
      </c>
      <c r="I13" s="144" t="s">
        <v>5331</v>
      </c>
      <c r="J13" s="144" t="s">
        <v>5327</v>
      </c>
      <c r="K13" s="157"/>
      <c r="L13" s="157"/>
      <c r="M13" s="157"/>
      <c r="N13" s="157"/>
      <c r="O13" s="157"/>
      <c r="P13" s="157"/>
      <c r="Q13" s="157"/>
      <c r="R13" s="157"/>
      <c r="S13" s="144"/>
      <c r="T13" s="22">
        <v>1</v>
      </c>
      <c r="U13" s="29">
        <v>2540</v>
      </c>
      <c r="V13" s="29">
        <v>2540</v>
      </c>
      <c r="W13" s="36">
        <v>1228</v>
      </c>
      <c r="X13" s="36"/>
      <c r="Y13" s="29"/>
      <c r="Z13" s="29"/>
      <c r="AA13" s="29"/>
      <c r="AB13" s="29"/>
      <c r="AC13" s="28"/>
    </row>
    <row r="14" ht="16" customHeight="1" spans="1:29">
      <c r="A14" s="22">
        <v>1654</v>
      </c>
      <c r="B14" s="39" t="s">
        <v>7790</v>
      </c>
      <c r="C14" s="68" t="s">
        <v>7791</v>
      </c>
      <c r="D14" s="22">
        <v>181</v>
      </c>
      <c r="E14" s="22">
        <v>0.384</v>
      </c>
      <c r="F14" s="144">
        <v>2605134340</v>
      </c>
      <c r="G14" s="144" t="s">
        <v>7747</v>
      </c>
      <c r="H14" s="144" t="s">
        <v>3696</v>
      </c>
      <c r="I14" s="144" t="s">
        <v>5331</v>
      </c>
      <c r="J14" s="144" t="s">
        <v>5327</v>
      </c>
      <c r="K14" s="157"/>
      <c r="L14" s="157"/>
      <c r="M14" s="157"/>
      <c r="N14" s="157"/>
      <c r="O14" s="157"/>
      <c r="P14" s="157"/>
      <c r="Q14" s="157"/>
      <c r="R14" s="157"/>
      <c r="S14" s="144"/>
      <c r="T14" s="22">
        <v>0.384</v>
      </c>
      <c r="U14" s="29">
        <v>4505.20833333333</v>
      </c>
      <c r="V14" s="29">
        <v>1730</v>
      </c>
      <c r="W14" s="36">
        <v>1987.25</v>
      </c>
      <c r="X14" s="36"/>
      <c r="Y14" s="29"/>
      <c r="Z14" s="29"/>
      <c r="AA14" s="29"/>
      <c r="AB14" s="29"/>
      <c r="AC14" s="28"/>
    </row>
    <row r="15" ht="16" customHeight="1" spans="1:29">
      <c r="A15" s="22">
        <v>1664</v>
      </c>
      <c r="B15" s="39" t="s">
        <v>7808</v>
      </c>
      <c r="C15" s="68" t="s">
        <v>7809</v>
      </c>
      <c r="D15" s="22">
        <v>181</v>
      </c>
      <c r="E15" s="22">
        <v>0.184</v>
      </c>
      <c r="F15" s="144">
        <v>2605132603</v>
      </c>
      <c r="G15" s="144" t="s">
        <v>7747</v>
      </c>
      <c r="H15" s="144" t="s">
        <v>3696</v>
      </c>
      <c r="I15" s="144" t="s">
        <v>7810</v>
      </c>
      <c r="J15" s="144" t="s">
        <v>5327</v>
      </c>
      <c r="K15" s="157"/>
      <c r="L15" s="157"/>
      <c r="M15" s="157"/>
      <c r="N15" s="157"/>
      <c r="O15" s="157"/>
      <c r="P15" s="157"/>
      <c r="Q15" s="157"/>
      <c r="R15" s="157"/>
      <c r="S15" s="144"/>
      <c r="T15" s="22">
        <v>0.184</v>
      </c>
      <c r="U15" s="29">
        <v>5758.36956521739</v>
      </c>
      <c r="V15" s="29">
        <v>1059.54</v>
      </c>
      <c r="W15" s="36">
        <v>689.24</v>
      </c>
      <c r="X15" s="36"/>
      <c r="Y15" s="29"/>
      <c r="Z15" s="29"/>
      <c r="AA15" s="29"/>
      <c r="AB15" s="29"/>
      <c r="AC15" s="28"/>
    </row>
    <row r="16" ht="16" customHeight="1" spans="1:29">
      <c r="A16" s="22">
        <v>1680</v>
      </c>
      <c r="B16" s="39" t="s">
        <v>7800</v>
      </c>
      <c r="C16" s="68" t="s">
        <v>7801</v>
      </c>
      <c r="D16" s="22">
        <v>181</v>
      </c>
      <c r="E16" s="22">
        <v>0.081</v>
      </c>
      <c r="F16" s="144">
        <v>2605131506</v>
      </c>
      <c r="G16" s="144" t="s">
        <v>7747</v>
      </c>
      <c r="H16" s="144" t="s">
        <v>3696</v>
      </c>
      <c r="I16" s="144" t="s">
        <v>7777</v>
      </c>
      <c r="J16" s="144" t="s">
        <v>5327</v>
      </c>
      <c r="K16" s="157"/>
      <c r="L16" s="157"/>
      <c r="M16" s="157"/>
      <c r="N16" s="157"/>
      <c r="O16" s="157"/>
      <c r="P16" s="157"/>
      <c r="Q16" s="157"/>
      <c r="R16" s="157"/>
      <c r="S16" s="144"/>
      <c r="T16" s="22">
        <v>0.081</v>
      </c>
      <c r="U16" s="29">
        <v>8409.13580246914</v>
      </c>
      <c r="V16" s="29">
        <v>681.14</v>
      </c>
      <c r="W16" s="36">
        <v>1035.03</v>
      </c>
      <c r="X16" s="36"/>
      <c r="Y16" s="29"/>
      <c r="Z16" s="29"/>
      <c r="AA16" s="29"/>
      <c r="AB16" s="29"/>
      <c r="AC16" s="28"/>
    </row>
    <row r="17" ht="16" customHeight="1" spans="1:29">
      <c r="A17" s="22">
        <v>1681</v>
      </c>
      <c r="B17" s="39" t="s">
        <v>7829</v>
      </c>
      <c r="C17" s="68" t="s">
        <v>7830</v>
      </c>
      <c r="D17" s="22">
        <v>217</v>
      </c>
      <c r="E17" s="22">
        <v>40</v>
      </c>
      <c r="F17" s="144">
        <v>2605132294</v>
      </c>
      <c r="G17" s="144" t="s">
        <v>7747</v>
      </c>
      <c r="H17" s="144" t="s">
        <v>3696</v>
      </c>
      <c r="I17" s="144" t="s">
        <v>5331</v>
      </c>
      <c r="J17" s="144" t="s">
        <v>5327</v>
      </c>
      <c r="K17" s="157"/>
      <c r="L17" s="157"/>
      <c r="M17" s="157"/>
      <c r="N17" s="157"/>
      <c r="O17" s="157"/>
      <c r="P17" s="157"/>
      <c r="Q17" s="157"/>
      <c r="R17" s="157"/>
      <c r="S17" s="144"/>
      <c r="T17" s="22">
        <v>40</v>
      </c>
      <c r="U17" s="29">
        <v>16</v>
      </c>
      <c r="V17" s="29">
        <v>640</v>
      </c>
      <c r="W17" s="36">
        <v>194.8</v>
      </c>
      <c r="X17" s="36"/>
      <c r="Y17" s="29"/>
      <c r="Z17" s="29"/>
      <c r="AA17" s="29"/>
      <c r="AB17" s="29"/>
      <c r="AC17" s="28"/>
    </row>
    <row r="18" ht="16" customHeight="1" spans="1:29">
      <c r="A18" s="22">
        <v>1684</v>
      </c>
      <c r="B18" s="39" t="s">
        <v>7831</v>
      </c>
      <c r="C18" s="68" t="s">
        <v>7832</v>
      </c>
      <c r="D18" s="22">
        <v>181</v>
      </c>
      <c r="E18" s="22">
        <v>100</v>
      </c>
      <c r="F18" s="144">
        <v>2605131407</v>
      </c>
      <c r="G18" s="144" t="s">
        <v>7747</v>
      </c>
      <c r="H18" s="144" t="s">
        <v>3696</v>
      </c>
      <c r="I18" s="144" t="s">
        <v>7777</v>
      </c>
      <c r="J18" s="144" t="s">
        <v>5327</v>
      </c>
      <c r="K18" s="157"/>
      <c r="L18" s="157"/>
      <c r="M18" s="157"/>
      <c r="N18" s="157"/>
      <c r="O18" s="157"/>
      <c r="P18" s="157"/>
      <c r="Q18" s="157"/>
      <c r="R18" s="157"/>
      <c r="S18" s="144"/>
      <c r="T18" s="22">
        <v>100</v>
      </c>
      <c r="U18" s="29">
        <v>5.9</v>
      </c>
      <c r="V18" s="29">
        <v>590</v>
      </c>
      <c r="W18" s="36">
        <v>487</v>
      </c>
      <c r="X18" s="36"/>
      <c r="Y18" s="29"/>
      <c r="Z18" s="29"/>
      <c r="AA18" s="29"/>
      <c r="AB18" s="29"/>
      <c r="AC18" s="28"/>
    </row>
    <row r="19" ht="16" customHeight="1" spans="1:29">
      <c r="A19" s="22">
        <v>1686</v>
      </c>
      <c r="B19" s="39" t="s">
        <v>7823</v>
      </c>
      <c r="C19" s="68" t="s">
        <v>7824</v>
      </c>
      <c r="D19" s="22">
        <v>181</v>
      </c>
      <c r="E19" s="22">
        <v>0.039</v>
      </c>
      <c r="F19" s="144">
        <v>2605131951</v>
      </c>
      <c r="G19" s="144" t="s">
        <v>7747</v>
      </c>
      <c r="H19" s="144" t="s">
        <v>3696</v>
      </c>
      <c r="I19" s="144" t="s">
        <v>5331</v>
      </c>
      <c r="J19" s="144" t="s">
        <v>5327</v>
      </c>
      <c r="K19" s="157"/>
      <c r="L19" s="157"/>
      <c r="M19" s="157"/>
      <c r="N19" s="157"/>
      <c r="O19" s="157"/>
      <c r="P19" s="157"/>
      <c r="Q19" s="157"/>
      <c r="R19" s="157"/>
      <c r="S19" s="144"/>
      <c r="T19" s="22">
        <v>0.039</v>
      </c>
      <c r="U19" s="29">
        <v>12829.7435897436</v>
      </c>
      <c r="V19" s="29">
        <v>500.36</v>
      </c>
      <c r="W19" s="36">
        <v>201.83</v>
      </c>
      <c r="X19" s="36"/>
      <c r="Y19" s="29"/>
      <c r="Z19" s="29"/>
      <c r="AA19" s="29"/>
      <c r="AB19" s="29"/>
      <c r="AC19" s="28"/>
    </row>
    <row r="20" ht="16" customHeight="1" spans="1:29">
      <c r="A20" s="22">
        <v>1689</v>
      </c>
      <c r="B20" s="39" t="s">
        <v>7837</v>
      </c>
      <c r="C20" s="68" t="s">
        <v>7838</v>
      </c>
      <c r="D20" s="22">
        <v>217</v>
      </c>
      <c r="E20" s="22">
        <v>8</v>
      </c>
      <c r="F20" s="144">
        <v>2605132431</v>
      </c>
      <c r="G20" s="144" t="s">
        <v>7747</v>
      </c>
      <c r="H20" s="144" t="s">
        <v>3696</v>
      </c>
      <c r="I20" s="144" t="s">
        <v>5352</v>
      </c>
      <c r="J20" s="144" t="s">
        <v>5327</v>
      </c>
      <c r="K20" s="157"/>
      <c r="L20" s="157"/>
      <c r="M20" s="157"/>
      <c r="N20" s="157"/>
      <c r="O20" s="157"/>
      <c r="P20" s="157"/>
      <c r="Q20" s="157"/>
      <c r="R20" s="157"/>
      <c r="S20" s="144"/>
      <c r="T20" s="22">
        <v>8</v>
      </c>
      <c r="U20" s="29">
        <v>35</v>
      </c>
      <c r="V20" s="29">
        <v>280</v>
      </c>
      <c r="W20" s="36">
        <v>19.63</v>
      </c>
      <c r="X20" s="36"/>
      <c r="Y20" s="29"/>
      <c r="Z20" s="29"/>
      <c r="AA20" s="29"/>
      <c r="AB20" s="29"/>
      <c r="AC20" s="28"/>
    </row>
    <row r="21" ht="16" customHeight="1" spans="1:29">
      <c r="A21" s="22">
        <v>1691</v>
      </c>
      <c r="B21" s="39" t="s">
        <v>7841</v>
      </c>
      <c r="C21" s="68" t="s">
        <v>7842</v>
      </c>
      <c r="D21" s="22">
        <v>206</v>
      </c>
      <c r="E21" s="22">
        <v>4</v>
      </c>
      <c r="F21" s="144">
        <v>2605134380</v>
      </c>
      <c r="G21" s="144" t="s">
        <v>7747</v>
      </c>
      <c r="H21" s="144" t="s">
        <v>3696</v>
      </c>
      <c r="I21" s="144" t="s">
        <v>5331</v>
      </c>
      <c r="J21" s="144" t="s">
        <v>5327</v>
      </c>
      <c r="K21" s="157"/>
      <c r="L21" s="157"/>
      <c r="M21" s="157"/>
      <c r="N21" s="157"/>
      <c r="O21" s="157"/>
      <c r="P21" s="157"/>
      <c r="Q21" s="157"/>
      <c r="R21" s="157"/>
      <c r="S21" s="144"/>
      <c r="T21" s="22">
        <v>4</v>
      </c>
      <c r="U21" s="29">
        <v>47.6625</v>
      </c>
      <c r="V21" s="29">
        <v>190.65</v>
      </c>
      <c r="W21" s="36">
        <v>54.56</v>
      </c>
      <c r="X21" s="36"/>
      <c r="Y21" s="29"/>
      <c r="Z21" s="29"/>
      <c r="AA21" s="29"/>
      <c r="AB21" s="29"/>
      <c r="AC21" s="28"/>
    </row>
    <row r="22" ht="16" customHeight="1" spans="1:29">
      <c r="A22" s="22">
        <v>1694</v>
      </c>
      <c r="B22" s="39" t="s">
        <v>7847</v>
      </c>
      <c r="C22" s="68" t="s">
        <v>7848</v>
      </c>
      <c r="D22" s="22">
        <v>206</v>
      </c>
      <c r="E22" s="22">
        <v>4</v>
      </c>
      <c r="F22" s="144">
        <v>2605133267</v>
      </c>
      <c r="G22" s="144" t="s">
        <v>7747</v>
      </c>
      <c r="H22" s="144" t="s">
        <v>3696</v>
      </c>
      <c r="I22" s="144" t="s">
        <v>5331</v>
      </c>
      <c r="J22" s="144" t="s">
        <v>5327</v>
      </c>
      <c r="K22" s="157"/>
      <c r="L22" s="157"/>
      <c r="M22" s="157"/>
      <c r="N22" s="157"/>
      <c r="O22" s="157"/>
      <c r="P22" s="157"/>
      <c r="Q22" s="157"/>
      <c r="R22" s="157"/>
      <c r="S22" s="144"/>
      <c r="T22" s="22">
        <v>4</v>
      </c>
      <c r="U22" s="29">
        <v>30</v>
      </c>
      <c r="V22" s="29">
        <v>120</v>
      </c>
      <c r="W22" s="36">
        <v>116.96</v>
      </c>
      <c r="X22" s="36"/>
      <c r="Y22" s="29"/>
      <c r="Z22" s="29"/>
      <c r="AA22" s="29"/>
      <c r="AB22" s="29"/>
      <c r="AC22" s="28"/>
    </row>
    <row r="23" ht="16" customHeight="1" spans="1:29">
      <c r="A23" s="22">
        <v>1698</v>
      </c>
      <c r="B23" s="39" t="s">
        <v>7855</v>
      </c>
      <c r="C23" s="68" t="s">
        <v>7866</v>
      </c>
      <c r="D23" s="22">
        <v>217</v>
      </c>
      <c r="E23" s="22">
        <v>2</v>
      </c>
      <c r="F23" s="144">
        <v>2605132362</v>
      </c>
      <c r="G23" s="144" t="s">
        <v>7747</v>
      </c>
      <c r="H23" s="144" t="s">
        <v>3696</v>
      </c>
      <c r="I23" s="144" t="s">
        <v>5331</v>
      </c>
      <c r="J23" s="144" t="s">
        <v>5327</v>
      </c>
      <c r="K23" s="157"/>
      <c r="L23" s="157"/>
      <c r="M23" s="157"/>
      <c r="N23" s="157"/>
      <c r="O23" s="157"/>
      <c r="P23" s="157"/>
      <c r="Q23" s="157"/>
      <c r="R23" s="157"/>
      <c r="S23" s="144"/>
      <c r="T23" s="22">
        <v>2</v>
      </c>
      <c r="U23" s="29">
        <v>15104</v>
      </c>
      <c r="V23" s="29">
        <v>30208</v>
      </c>
      <c r="W23" s="36">
        <v>18517.44</v>
      </c>
      <c r="X23" s="36"/>
      <c r="Y23" s="29"/>
      <c r="Z23" s="29"/>
      <c r="AA23" s="29"/>
      <c r="AB23" s="29"/>
      <c r="AC23" s="28"/>
    </row>
    <row r="24" ht="16" customHeight="1" spans="1:29">
      <c r="A24" s="22">
        <v>1699</v>
      </c>
      <c r="B24" s="39" t="s">
        <v>7857</v>
      </c>
      <c r="C24" s="68" t="s">
        <v>7867</v>
      </c>
      <c r="D24" s="22">
        <v>217</v>
      </c>
      <c r="E24" s="22">
        <v>1</v>
      </c>
      <c r="F24" s="144">
        <v>2605132092</v>
      </c>
      <c r="G24" s="144" t="s">
        <v>7747</v>
      </c>
      <c r="H24" s="144" t="s">
        <v>3696</v>
      </c>
      <c r="I24" s="144" t="s">
        <v>5331</v>
      </c>
      <c r="J24" s="144" t="s">
        <v>5327</v>
      </c>
      <c r="K24" s="157"/>
      <c r="L24" s="157"/>
      <c r="M24" s="157"/>
      <c r="N24" s="157"/>
      <c r="O24" s="157"/>
      <c r="P24" s="157"/>
      <c r="Q24" s="157"/>
      <c r="R24" s="157"/>
      <c r="S24" s="144"/>
      <c r="T24" s="22">
        <v>1</v>
      </c>
      <c r="U24" s="29">
        <v>13748</v>
      </c>
      <c r="V24" s="29">
        <v>13748</v>
      </c>
      <c r="W24" s="36">
        <v>8868.88</v>
      </c>
      <c r="X24" s="36"/>
      <c r="Y24" s="29"/>
      <c r="Z24" s="29"/>
      <c r="AA24" s="29"/>
      <c r="AB24" s="29"/>
      <c r="AC24" s="28"/>
    </row>
    <row r="25" ht="16" customHeight="1" spans="1:29">
      <c r="A25" s="22">
        <v>1700</v>
      </c>
      <c r="B25" s="39" t="s">
        <v>7860</v>
      </c>
      <c r="C25" s="68" t="s">
        <v>7868</v>
      </c>
      <c r="D25" s="22">
        <v>217</v>
      </c>
      <c r="E25" s="22">
        <v>2</v>
      </c>
      <c r="F25" s="144">
        <v>2605133137</v>
      </c>
      <c r="G25" s="144" t="s">
        <v>7747</v>
      </c>
      <c r="H25" s="144" t="s">
        <v>3696</v>
      </c>
      <c r="I25" s="144" t="s">
        <v>5331</v>
      </c>
      <c r="J25" s="144" t="s">
        <v>5327</v>
      </c>
      <c r="K25" s="157"/>
      <c r="L25" s="157"/>
      <c r="M25" s="157"/>
      <c r="N25" s="157"/>
      <c r="O25" s="157"/>
      <c r="P25" s="157"/>
      <c r="Q25" s="157"/>
      <c r="R25" s="157"/>
      <c r="S25" s="144"/>
      <c r="T25" s="22">
        <v>2</v>
      </c>
      <c r="U25" s="29">
        <v>9645</v>
      </c>
      <c r="V25" s="29">
        <v>19290</v>
      </c>
      <c r="W25" s="36">
        <v>9551.1</v>
      </c>
      <c r="X25" s="36"/>
      <c r="Y25" s="29"/>
      <c r="Z25" s="29"/>
      <c r="AA25" s="29"/>
      <c r="AB25" s="29"/>
      <c r="AC25" s="28"/>
    </row>
    <row r="26" ht="16" customHeight="1" spans="1:29">
      <c r="A26" s="22">
        <v>268</v>
      </c>
      <c r="B26" s="39" t="s">
        <v>5792</v>
      </c>
      <c r="C26" s="68" t="s">
        <v>5793</v>
      </c>
      <c r="D26" s="22">
        <v>195</v>
      </c>
      <c r="E26" s="22">
        <v>2</v>
      </c>
      <c r="F26" s="144">
        <v>2605134024</v>
      </c>
      <c r="G26" s="144" t="s">
        <v>5794</v>
      </c>
      <c r="H26" s="144" t="s">
        <v>3696</v>
      </c>
      <c r="I26" s="144" t="s">
        <v>5331</v>
      </c>
      <c r="J26" s="144" t="s">
        <v>5327</v>
      </c>
      <c r="K26" s="157"/>
      <c r="L26" s="157"/>
      <c r="M26" s="157"/>
      <c r="N26" s="157"/>
      <c r="O26" s="157"/>
      <c r="P26" s="157"/>
      <c r="Q26" s="157"/>
      <c r="R26" s="157"/>
      <c r="S26" s="144"/>
      <c r="T26" s="22">
        <v>2</v>
      </c>
      <c r="U26" s="29">
        <v>1304.285</v>
      </c>
      <c r="V26" s="29">
        <v>2608.57</v>
      </c>
      <c r="W26" s="36">
        <v>1150.04</v>
      </c>
      <c r="X26" s="36"/>
      <c r="Y26" s="29"/>
      <c r="Z26" s="29"/>
      <c r="AA26" s="29"/>
      <c r="AB26" s="29"/>
      <c r="AC26" s="28"/>
    </row>
    <row r="27" ht="16" customHeight="1" spans="1:29">
      <c r="A27" s="22">
        <v>334</v>
      </c>
      <c r="B27" s="39" t="s">
        <v>5887</v>
      </c>
      <c r="C27" s="68" t="s">
        <v>5888</v>
      </c>
      <c r="D27" s="22">
        <v>195</v>
      </c>
      <c r="E27" s="22">
        <v>3</v>
      </c>
      <c r="F27" s="144">
        <v>2605131496</v>
      </c>
      <c r="G27" s="144" t="s">
        <v>5794</v>
      </c>
      <c r="H27" s="144" t="s">
        <v>3696</v>
      </c>
      <c r="I27" s="144" t="s">
        <v>5326</v>
      </c>
      <c r="J27" s="144" t="s">
        <v>5327</v>
      </c>
      <c r="K27" s="157"/>
      <c r="L27" s="157"/>
      <c r="M27" s="157"/>
      <c r="N27" s="157"/>
      <c r="O27" s="157"/>
      <c r="P27" s="157"/>
      <c r="Q27" s="157"/>
      <c r="R27" s="157"/>
      <c r="S27" s="144"/>
      <c r="T27" s="22">
        <v>3</v>
      </c>
      <c r="U27" s="29">
        <v>3716.66666666667</v>
      </c>
      <c r="V27" s="29">
        <v>11150</v>
      </c>
      <c r="W27" s="36">
        <v>4736.55</v>
      </c>
      <c r="X27" s="36"/>
      <c r="Y27" s="29"/>
      <c r="Z27" s="29"/>
      <c r="AA27" s="29"/>
      <c r="AB27" s="29"/>
      <c r="AC27" s="28"/>
    </row>
    <row r="28" ht="16" customHeight="1" spans="1:29">
      <c r="A28" s="22">
        <v>438</v>
      </c>
      <c r="B28" s="39" t="s">
        <v>6039</v>
      </c>
      <c r="C28" s="68" t="s">
        <v>6040</v>
      </c>
      <c r="D28" s="22">
        <v>191</v>
      </c>
      <c r="E28" s="22">
        <v>2</v>
      </c>
      <c r="F28" s="144">
        <v>2605130838</v>
      </c>
      <c r="G28" s="144" t="s">
        <v>5794</v>
      </c>
      <c r="H28" s="144" t="s">
        <v>3696</v>
      </c>
      <c r="I28" s="144" t="s">
        <v>5326</v>
      </c>
      <c r="J28" s="144" t="s">
        <v>5327</v>
      </c>
      <c r="K28" s="157"/>
      <c r="L28" s="157"/>
      <c r="M28" s="157"/>
      <c r="N28" s="157"/>
      <c r="O28" s="157"/>
      <c r="P28" s="157"/>
      <c r="Q28" s="157"/>
      <c r="R28" s="157"/>
      <c r="S28" s="144"/>
      <c r="T28" s="22">
        <v>2</v>
      </c>
      <c r="U28" s="29">
        <v>4450</v>
      </c>
      <c r="V28" s="29">
        <v>8900</v>
      </c>
      <c r="W28" s="36">
        <v>4561.14</v>
      </c>
      <c r="X28" s="36"/>
      <c r="Y28" s="29"/>
      <c r="Z28" s="29"/>
      <c r="AA28" s="29"/>
      <c r="AB28" s="29"/>
      <c r="AC28" s="28"/>
    </row>
    <row r="29" ht="16" customHeight="1" spans="1:29">
      <c r="A29" s="22">
        <v>520</v>
      </c>
      <c r="B29" s="39" t="s">
        <v>6180</v>
      </c>
      <c r="C29" s="68" t="s">
        <v>6181</v>
      </c>
      <c r="D29" s="22">
        <v>191</v>
      </c>
      <c r="E29" s="22">
        <v>8</v>
      </c>
      <c r="F29" s="144">
        <v>2605120603</v>
      </c>
      <c r="G29" s="144" t="s">
        <v>5794</v>
      </c>
      <c r="H29" s="144" t="s">
        <v>3696</v>
      </c>
      <c r="I29" s="144" t="s">
        <v>5331</v>
      </c>
      <c r="J29" s="144" t="s">
        <v>5327</v>
      </c>
      <c r="K29" s="157"/>
      <c r="L29" s="157"/>
      <c r="M29" s="157"/>
      <c r="N29" s="157"/>
      <c r="O29" s="157"/>
      <c r="P29" s="157"/>
      <c r="Q29" s="157"/>
      <c r="R29" s="157"/>
      <c r="S29" s="144"/>
      <c r="T29" s="22">
        <v>8</v>
      </c>
      <c r="U29" s="29">
        <v>122</v>
      </c>
      <c r="V29" s="29">
        <v>976</v>
      </c>
      <c r="W29" s="36">
        <v>701.68</v>
      </c>
      <c r="X29" s="36"/>
      <c r="Y29" s="29"/>
      <c r="Z29" s="29"/>
      <c r="AA29" s="29"/>
      <c r="AB29" s="29"/>
      <c r="AC29" s="28"/>
    </row>
    <row r="30" ht="16" customHeight="1" spans="1:29">
      <c r="A30" s="22">
        <v>521</v>
      </c>
      <c r="B30" s="39" t="s">
        <v>6182</v>
      </c>
      <c r="C30" s="68" t="s">
        <v>6183</v>
      </c>
      <c r="D30" s="22">
        <v>191</v>
      </c>
      <c r="E30" s="22">
        <v>8</v>
      </c>
      <c r="F30" s="144">
        <v>2605133526</v>
      </c>
      <c r="G30" s="144" t="s">
        <v>5794</v>
      </c>
      <c r="H30" s="144" t="s">
        <v>3696</v>
      </c>
      <c r="I30" s="144" t="s">
        <v>5331</v>
      </c>
      <c r="J30" s="144" t="s">
        <v>5327</v>
      </c>
      <c r="K30" s="157"/>
      <c r="L30" s="157"/>
      <c r="M30" s="157"/>
      <c r="N30" s="157"/>
      <c r="O30" s="157"/>
      <c r="P30" s="157"/>
      <c r="Q30" s="157"/>
      <c r="R30" s="157"/>
      <c r="S30" s="144"/>
      <c r="T30" s="22">
        <v>8</v>
      </c>
      <c r="U30" s="29">
        <v>90</v>
      </c>
      <c r="V30" s="29">
        <v>720</v>
      </c>
      <c r="W30" s="36">
        <v>233.92</v>
      </c>
      <c r="X30" s="36"/>
      <c r="Y30" s="29"/>
      <c r="Z30" s="29"/>
      <c r="AA30" s="29"/>
      <c r="AB30" s="29"/>
      <c r="AC30" s="28"/>
    </row>
    <row r="31" ht="16" customHeight="1" spans="1:29">
      <c r="A31" s="22">
        <v>522</v>
      </c>
      <c r="B31" s="39" t="s">
        <v>6184</v>
      </c>
      <c r="C31" s="68" t="s">
        <v>6185</v>
      </c>
      <c r="D31" s="22">
        <v>191</v>
      </c>
      <c r="E31" s="22">
        <v>6</v>
      </c>
      <c r="F31" s="144">
        <v>2605131519</v>
      </c>
      <c r="G31" s="144" t="s">
        <v>5794</v>
      </c>
      <c r="H31" s="144" t="s">
        <v>3696</v>
      </c>
      <c r="I31" s="144" t="s">
        <v>5326</v>
      </c>
      <c r="J31" s="144" t="s">
        <v>5327</v>
      </c>
      <c r="K31" s="157"/>
      <c r="L31" s="157"/>
      <c r="M31" s="157"/>
      <c r="N31" s="157"/>
      <c r="O31" s="157"/>
      <c r="P31" s="157"/>
      <c r="Q31" s="157"/>
      <c r="R31" s="157"/>
      <c r="S31" s="144"/>
      <c r="T31" s="22">
        <v>6</v>
      </c>
      <c r="U31" s="29">
        <v>64</v>
      </c>
      <c r="V31" s="29">
        <v>384</v>
      </c>
      <c r="W31" s="36">
        <v>111.12</v>
      </c>
      <c r="X31" s="36"/>
      <c r="Y31" s="29"/>
      <c r="Z31" s="29"/>
      <c r="AA31" s="29"/>
      <c r="AB31" s="29"/>
      <c r="AC31" s="28"/>
    </row>
    <row r="32" ht="16" customHeight="1" spans="1:29">
      <c r="A32" s="22">
        <v>523</v>
      </c>
      <c r="B32" s="39" t="s">
        <v>6186</v>
      </c>
      <c r="C32" s="68" t="s">
        <v>6187</v>
      </c>
      <c r="D32" s="22">
        <v>191</v>
      </c>
      <c r="E32" s="22">
        <v>12</v>
      </c>
      <c r="F32" s="144">
        <v>2605133388</v>
      </c>
      <c r="G32" s="144" t="s">
        <v>5794</v>
      </c>
      <c r="H32" s="144" t="s">
        <v>3696</v>
      </c>
      <c r="I32" s="144" t="s">
        <v>5331</v>
      </c>
      <c r="J32" s="144" t="s">
        <v>5327</v>
      </c>
      <c r="K32" s="157"/>
      <c r="L32" s="157"/>
      <c r="M32" s="157"/>
      <c r="N32" s="157"/>
      <c r="O32" s="157"/>
      <c r="P32" s="157"/>
      <c r="Q32" s="157"/>
      <c r="R32" s="157"/>
      <c r="S32" s="144"/>
      <c r="T32" s="22">
        <v>12</v>
      </c>
      <c r="U32" s="29">
        <v>122.5</v>
      </c>
      <c r="V32" s="29">
        <v>1470</v>
      </c>
      <c r="W32" s="36">
        <v>1052.52</v>
      </c>
      <c r="X32" s="36"/>
      <c r="Y32" s="29"/>
      <c r="Z32" s="29"/>
      <c r="AA32" s="29"/>
      <c r="AB32" s="29"/>
      <c r="AC32" s="28"/>
    </row>
    <row r="33" ht="16" customHeight="1" spans="1:29">
      <c r="A33" s="22">
        <v>548</v>
      </c>
      <c r="B33" s="39" t="s">
        <v>6220</v>
      </c>
      <c r="C33" s="68" t="s">
        <v>6221</v>
      </c>
      <c r="D33" s="22">
        <v>195</v>
      </c>
      <c r="E33" s="22">
        <v>4</v>
      </c>
      <c r="F33" s="144">
        <v>2605133075</v>
      </c>
      <c r="G33" s="144" t="s">
        <v>5794</v>
      </c>
      <c r="H33" s="144" t="s">
        <v>3696</v>
      </c>
      <c r="I33" s="144" t="s">
        <v>5331</v>
      </c>
      <c r="J33" s="144" t="s">
        <v>5327</v>
      </c>
      <c r="K33" s="157"/>
      <c r="L33" s="157"/>
      <c r="M33" s="157"/>
      <c r="N33" s="157"/>
      <c r="O33" s="157"/>
      <c r="P33" s="157"/>
      <c r="Q33" s="157"/>
      <c r="R33" s="157"/>
      <c r="S33" s="144"/>
      <c r="T33" s="22">
        <v>4</v>
      </c>
      <c r="U33" s="29">
        <v>794</v>
      </c>
      <c r="V33" s="29">
        <v>3176</v>
      </c>
      <c r="W33" s="36">
        <v>1325.44</v>
      </c>
      <c r="X33" s="36"/>
      <c r="Y33" s="29"/>
      <c r="Z33" s="29"/>
      <c r="AA33" s="29"/>
      <c r="AB33" s="29"/>
      <c r="AC33" s="28"/>
    </row>
    <row r="34" ht="16" customHeight="1" spans="1:29">
      <c r="A34" s="22">
        <v>658</v>
      </c>
      <c r="B34" s="39" t="s">
        <v>6399</v>
      </c>
      <c r="C34" s="68" t="s">
        <v>7869</v>
      </c>
      <c r="D34" s="22">
        <v>191</v>
      </c>
      <c r="E34" s="22">
        <v>2</v>
      </c>
      <c r="F34" s="144">
        <v>2605132514</v>
      </c>
      <c r="G34" s="144" t="s">
        <v>5794</v>
      </c>
      <c r="H34" s="144" t="s">
        <v>3696</v>
      </c>
      <c r="I34" s="144" t="s">
        <v>5331</v>
      </c>
      <c r="J34" s="144" t="s">
        <v>5327</v>
      </c>
      <c r="K34" s="157"/>
      <c r="L34" s="157"/>
      <c r="M34" s="157"/>
      <c r="N34" s="157"/>
      <c r="O34" s="157"/>
      <c r="P34" s="157"/>
      <c r="Q34" s="157"/>
      <c r="R34" s="157"/>
      <c r="S34" s="144"/>
      <c r="T34" s="22">
        <v>2</v>
      </c>
      <c r="U34" s="29">
        <v>1350</v>
      </c>
      <c r="V34" s="29">
        <v>2700</v>
      </c>
      <c r="W34" s="36">
        <v>1189.02</v>
      </c>
      <c r="X34" s="36"/>
      <c r="Y34" s="29"/>
      <c r="Z34" s="29"/>
      <c r="AA34" s="29"/>
      <c r="AB34" s="29"/>
      <c r="AC34" s="28"/>
    </row>
    <row r="35" ht="16" customHeight="1" spans="1:29">
      <c r="A35" s="22">
        <v>659</v>
      </c>
      <c r="B35" s="39" t="s">
        <v>6401</v>
      </c>
      <c r="C35" s="68" t="s">
        <v>6402</v>
      </c>
      <c r="D35" s="22">
        <v>191</v>
      </c>
      <c r="E35" s="22">
        <v>4</v>
      </c>
      <c r="F35" s="144">
        <v>2605132253</v>
      </c>
      <c r="G35" s="144" t="s">
        <v>5794</v>
      </c>
      <c r="H35" s="144" t="s">
        <v>3696</v>
      </c>
      <c r="I35" s="144" t="s">
        <v>5326</v>
      </c>
      <c r="J35" s="144" t="s">
        <v>5327</v>
      </c>
      <c r="K35" s="157"/>
      <c r="L35" s="157"/>
      <c r="M35" s="157"/>
      <c r="N35" s="157"/>
      <c r="O35" s="157"/>
      <c r="P35" s="157"/>
      <c r="Q35" s="157"/>
      <c r="R35" s="157"/>
      <c r="S35" s="144"/>
      <c r="T35" s="22">
        <v>4</v>
      </c>
      <c r="U35" s="29">
        <v>1295</v>
      </c>
      <c r="V35" s="29">
        <v>5180</v>
      </c>
      <c r="W35" s="36">
        <v>2300.08</v>
      </c>
      <c r="X35" s="36"/>
      <c r="Y35" s="29"/>
      <c r="Z35" s="29"/>
      <c r="AA35" s="29"/>
      <c r="AB35" s="29"/>
      <c r="AC35" s="28"/>
    </row>
    <row r="36" ht="16" customHeight="1" spans="1:29">
      <c r="A36" s="22">
        <v>660</v>
      </c>
      <c r="B36" s="39" t="s">
        <v>6403</v>
      </c>
      <c r="C36" s="68" t="s">
        <v>6407</v>
      </c>
      <c r="D36" s="22">
        <v>191</v>
      </c>
      <c r="E36" s="22">
        <v>2</v>
      </c>
      <c r="F36" s="144">
        <v>2605130374</v>
      </c>
      <c r="G36" s="144" t="s">
        <v>5794</v>
      </c>
      <c r="H36" s="144" t="s">
        <v>3696</v>
      </c>
      <c r="I36" s="144" t="s">
        <v>5326</v>
      </c>
      <c r="J36" s="144" t="s">
        <v>5327</v>
      </c>
      <c r="K36" s="157"/>
      <c r="L36" s="157"/>
      <c r="M36" s="157"/>
      <c r="N36" s="157"/>
      <c r="O36" s="157"/>
      <c r="P36" s="157"/>
      <c r="Q36" s="157"/>
      <c r="R36" s="157"/>
      <c r="S36" s="144"/>
      <c r="T36" s="22">
        <v>2</v>
      </c>
      <c r="U36" s="29">
        <v>1284.995</v>
      </c>
      <c r="V36" s="29">
        <v>2569.99</v>
      </c>
      <c r="W36" s="36">
        <v>1150.04</v>
      </c>
      <c r="X36" s="36"/>
      <c r="Y36" s="29"/>
      <c r="Z36" s="29"/>
      <c r="AA36" s="29"/>
      <c r="AB36" s="29"/>
      <c r="AC36" s="28"/>
    </row>
    <row r="37" ht="16" customHeight="1" spans="1:29">
      <c r="A37" s="22">
        <v>6</v>
      </c>
      <c r="B37" s="39" t="s">
        <v>5328</v>
      </c>
      <c r="C37" s="68" t="s">
        <v>7870</v>
      </c>
      <c r="D37" s="22">
        <v>191</v>
      </c>
      <c r="E37" s="22">
        <v>4</v>
      </c>
      <c r="F37" s="144">
        <v>2605133438</v>
      </c>
      <c r="G37" s="144" t="s">
        <v>5330</v>
      </c>
      <c r="H37" s="144" t="s">
        <v>3696</v>
      </c>
      <c r="I37" s="144" t="s">
        <v>5331</v>
      </c>
      <c r="J37" s="144" t="s">
        <v>5327</v>
      </c>
      <c r="K37" s="157"/>
      <c r="L37" s="157"/>
      <c r="M37" s="157"/>
      <c r="N37" s="157"/>
      <c r="O37" s="157"/>
      <c r="P37" s="157"/>
      <c r="Q37" s="157"/>
      <c r="R37" s="157"/>
      <c r="S37" s="144"/>
      <c r="T37" s="22">
        <v>4</v>
      </c>
      <c r="U37" s="29">
        <v>76080</v>
      </c>
      <c r="V37" s="29">
        <v>304320</v>
      </c>
      <c r="W37" s="36">
        <v>344993.4</v>
      </c>
      <c r="X37" s="36"/>
      <c r="Y37" s="29"/>
      <c r="Z37" s="29"/>
      <c r="AA37" s="29"/>
      <c r="AB37" s="29"/>
      <c r="AC37" s="28"/>
    </row>
    <row r="38" ht="16" customHeight="1" spans="1:29">
      <c r="A38" s="22">
        <v>235</v>
      </c>
      <c r="B38" s="39" t="s">
        <v>5726</v>
      </c>
      <c r="C38" s="68" t="s">
        <v>5727</v>
      </c>
      <c r="D38" s="22">
        <v>191</v>
      </c>
      <c r="E38" s="22">
        <v>2</v>
      </c>
      <c r="F38" s="144">
        <v>2605130272</v>
      </c>
      <c r="G38" s="144" t="s">
        <v>5330</v>
      </c>
      <c r="H38" s="144" t="s">
        <v>3696</v>
      </c>
      <c r="I38" s="144" t="s">
        <v>5331</v>
      </c>
      <c r="J38" s="144" t="s">
        <v>5327</v>
      </c>
      <c r="K38" s="157"/>
      <c r="L38" s="157"/>
      <c r="M38" s="157"/>
      <c r="N38" s="157"/>
      <c r="O38" s="157"/>
      <c r="P38" s="157"/>
      <c r="Q38" s="157"/>
      <c r="R38" s="157"/>
      <c r="S38" s="144"/>
      <c r="T38" s="22">
        <v>2</v>
      </c>
      <c r="U38" s="29">
        <v>22180</v>
      </c>
      <c r="V38" s="29">
        <v>44360</v>
      </c>
      <c r="W38" s="36">
        <v>22805.68</v>
      </c>
      <c r="X38" s="36"/>
      <c r="Y38" s="29"/>
      <c r="Z38" s="29"/>
      <c r="AA38" s="29"/>
      <c r="AB38" s="29"/>
      <c r="AC38" s="28"/>
    </row>
    <row r="39" ht="16" customHeight="1" spans="1:29">
      <c r="A39" s="22">
        <v>1311</v>
      </c>
      <c r="B39" s="39" t="s">
        <v>7207</v>
      </c>
      <c r="C39" s="68" t="s">
        <v>7234</v>
      </c>
      <c r="D39" s="22">
        <v>191</v>
      </c>
      <c r="E39" s="22">
        <v>1</v>
      </c>
      <c r="F39" s="144">
        <v>2605131254</v>
      </c>
      <c r="G39" s="144" t="s">
        <v>5330</v>
      </c>
      <c r="H39" s="144" t="s">
        <v>3696</v>
      </c>
      <c r="I39" s="144" t="s">
        <v>5326</v>
      </c>
      <c r="J39" s="144" t="s">
        <v>5327</v>
      </c>
      <c r="K39" s="157"/>
      <c r="L39" s="157"/>
      <c r="M39" s="157"/>
      <c r="N39" s="157"/>
      <c r="O39" s="157"/>
      <c r="P39" s="157"/>
      <c r="Q39" s="157"/>
      <c r="R39" s="157"/>
      <c r="S39" s="144"/>
      <c r="T39" s="22">
        <v>1</v>
      </c>
      <c r="U39" s="29">
        <v>21759.99</v>
      </c>
      <c r="V39" s="29">
        <v>21759.99</v>
      </c>
      <c r="W39" s="36">
        <v>11207.92</v>
      </c>
      <c r="X39" s="36"/>
      <c r="Y39" s="29"/>
      <c r="Z39" s="29"/>
      <c r="AA39" s="29"/>
      <c r="AB39" s="29"/>
      <c r="AC39" s="28"/>
    </row>
    <row r="40" ht="16" customHeight="1" spans="1:29">
      <c r="A40" s="22">
        <v>1312</v>
      </c>
      <c r="B40" s="39" t="s">
        <v>7209</v>
      </c>
      <c r="C40" s="68" t="s">
        <v>7210</v>
      </c>
      <c r="D40" s="22">
        <v>191</v>
      </c>
      <c r="E40" s="22">
        <v>2</v>
      </c>
      <c r="F40" s="144">
        <v>2605133373</v>
      </c>
      <c r="G40" s="144" t="s">
        <v>5330</v>
      </c>
      <c r="H40" s="144" t="s">
        <v>3696</v>
      </c>
      <c r="I40" s="144" t="s">
        <v>5331</v>
      </c>
      <c r="J40" s="144" t="s">
        <v>5327</v>
      </c>
      <c r="K40" s="157"/>
      <c r="L40" s="157"/>
      <c r="M40" s="157"/>
      <c r="N40" s="157"/>
      <c r="O40" s="157"/>
      <c r="P40" s="157"/>
      <c r="Q40" s="157"/>
      <c r="R40" s="157"/>
      <c r="S40" s="144"/>
      <c r="T40" s="22">
        <v>2</v>
      </c>
      <c r="U40" s="29">
        <v>20005</v>
      </c>
      <c r="V40" s="29">
        <v>40010</v>
      </c>
      <c r="W40" s="36">
        <v>21441.24</v>
      </c>
      <c r="X40" s="36"/>
      <c r="Y40" s="29"/>
      <c r="Z40" s="29"/>
      <c r="AA40" s="29"/>
      <c r="AB40" s="29"/>
      <c r="AC40" s="28"/>
    </row>
    <row r="41" ht="16" customHeight="1" spans="1:29">
      <c r="A41" s="22">
        <v>1313</v>
      </c>
      <c r="B41" s="39" t="s">
        <v>7211</v>
      </c>
      <c r="C41" s="68" t="s">
        <v>7212</v>
      </c>
      <c r="D41" s="22">
        <v>191</v>
      </c>
      <c r="E41" s="22">
        <v>2</v>
      </c>
      <c r="F41" s="144">
        <v>2605133392</v>
      </c>
      <c r="G41" s="144" t="s">
        <v>5330</v>
      </c>
      <c r="H41" s="144" t="s">
        <v>3696</v>
      </c>
      <c r="I41" s="144" t="s">
        <v>5331</v>
      </c>
      <c r="J41" s="144" t="s">
        <v>5327</v>
      </c>
      <c r="K41" s="157"/>
      <c r="L41" s="157"/>
      <c r="M41" s="157"/>
      <c r="N41" s="157"/>
      <c r="O41" s="157"/>
      <c r="P41" s="157"/>
      <c r="Q41" s="157"/>
      <c r="R41" s="157"/>
      <c r="S41" s="144"/>
      <c r="T41" s="22">
        <v>2</v>
      </c>
      <c r="U41" s="29">
        <v>19960</v>
      </c>
      <c r="V41" s="29">
        <v>39920</v>
      </c>
      <c r="W41" s="36">
        <v>21441.24</v>
      </c>
      <c r="X41" s="36"/>
      <c r="Y41" s="29"/>
      <c r="Z41" s="29"/>
      <c r="AA41" s="29"/>
      <c r="AB41" s="29"/>
      <c r="AC41" s="28"/>
    </row>
    <row r="42" ht="16" customHeight="1" spans="1:29">
      <c r="A42" s="22">
        <v>1314</v>
      </c>
      <c r="B42" s="39" t="s">
        <v>7213</v>
      </c>
      <c r="C42" s="68" t="s">
        <v>7214</v>
      </c>
      <c r="D42" s="22">
        <v>191</v>
      </c>
      <c r="E42" s="22">
        <v>1</v>
      </c>
      <c r="F42" s="144">
        <v>2605130521</v>
      </c>
      <c r="G42" s="144" t="s">
        <v>5330</v>
      </c>
      <c r="H42" s="144" t="s">
        <v>3696</v>
      </c>
      <c r="I42" s="144" t="s">
        <v>5331</v>
      </c>
      <c r="J42" s="144" t="s">
        <v>5327</v>
      </c>
      <c r="K42" s="157"/>
      <c r="L42" s="157"/>
      <c r="M42" s="157"/>
      <c r="N42" s="157"/>
      <c r="O42" s="157"/>
      <c r="P42" s="157"/>
      <c r="Q42" s="157"/>
      <c r="R42" s="157"/>
      <c r="S42" s="144"/>
      <c r="T42" s="22">
        <v>1</v>
      </c>
      <c r="U42" s="29">
        <v>17550</v>
      </c>
      <c r="V42" s="29">
        <v>17550</v>
      </c>
      <c r="W42" s="36">
        <v>10038.4</v>
      </c>
      <c r="X42" s="36"/>
      <c r="Y42" s="29"/>
      <c r="Z42" s="29"/>
      <c r="AA42" s="29"/>
      <c r="AB42" s="29"/>
      <c r="AC42" s="28"/>
    </row>
    <row r="43" ht="16" customHeight="1" spans="1:29">
      <c r="A43" s="22">
        <v>1315</v>
      </c>
      <c r="B43" s="39" t="s">
        <v>7215</v>
      </c>
      <c r="C43" s="68" t="s">
        <v>7235</v>
      </c>
      <c r="D43" s="22">
        <v>191</v>
      </c>
      <c r="E43" s="22">
        <v>1</v>
      </c>
      <c r="F43" s="144">
        <v>2605130782</v>
      </c>
      <c r="G43" s="144" t="s">
        <v>5330</v>
      </c>
      <c r="H43" s="144" t="s">
        <v>3696</v>
      </c>
      <c r="I43" s="144" t="s">
        <v>5331</v>
      </c>
      <c r="J43" s="144" t="s">
        <v>5327</v>
      </c>
      <c r="K43" s="157"/>
      <c r="L43" s="157"/>
      <c r="M43" s="157"/>
      <c r="N43" s="157"/>
      <c r="O43" s="157"/>
      <c r="P43" s="157"/>
      <c r="Q43" s="157"/>
      <c r="R43" s="157"/>
      <c r="S43" s="144"/>
      <c r="T43" s="22">
        <v>1</v>
      </c>
      <c r="U43" s="29">
        <v>12600</v>
      </c>
      <c r="V43" s="29">
        <v>12600</v>
      </c>
      <c r="W43" s="36">
        <v>8576.5</v>
      </c>
      <c r="X43" s="36"/>
      <c r="Y43" s="29"/>
      <c r="Z43" s="29"/>
      <c r="AA43" s="29"/>
      <c r="AB43" s="29"/>
      <c r="AC43" s="28"/>
    </row>
    <row r="44" ht="16" customHeight="1" spans="1:29">
      <c r="A44" s="22">
        <v>1316</v>
      </c>
      <c r="B44" s="39" t="s">
        <v>7218</v>
      </c>
      <c r="C44" s="68" t="s">
        <v>7219</v>
      </c>
      <c r="D44" s="22">
        <v>191</v>
      </c>
      <c r="E44" s="22">
        <v>1</v>
      </c>
      <c r="F44" s="144">
        <v>2605132089</v>
      </c>
      <c r="G44" s="144" t="s">
        <v>5330</v>
      </c>
      <c r="H44" s="144" t="s">
        <v>3696</v>
      </c>
      <c r="I44" s="144" t="s">
        <v>5331</v>
      </c>
      <c r="J44" s="144" t="s">
        <v>5327</v>
      </c>
      <c r="K44" s="157"/>
      <c r="L44" s="157"/>
      <c r="M44" s="157"/>
      <c r="N44" s="157"/>
      <c r="O44" s="157"/>
      <c r="P44" s="157"/>
      <c r="Q44" s="157"/>
      <c r="R44" s="157"/>
      <c r="S44" s="144"/>
      <c r="T44" s="22">
        <v>1</v>
      </c>
      <c r="U44" s="29">
        <v>10080</v>
      </c>
      <c r="V44" s="29">
        <v>10080</v>
      </c>
      <c r="W44" s="36">
        <v>7796.81</v>
      </c>
      <c r="X44" s="36"/>
      <c r="Y44" s="29"/>
      <c r="Z44" s="29"/>
      <c r="AA44" s="29"/>
      <c r="AB44" s="29"/>
      <c r="AC44" s="28"/>
    </row>
    <row r="45" ht="16" customHeight="1" spans="1:29">
      <c r="A45" s="22">
        <v>1317</v>
      </c>
      <c r="B45" s="39" t="s">
        <v>7220</v>
      </c>
      <c r="C45" s="68" t="s">
        <v>7221</v>
      </c>
      <c r="D45" s="22">
        <v>195</v>
      </c>
      <c r="E45" s="22">
        <v>2</v>
      </c>
      <c r="F45" s="144">
        <v>2605131614</v>
      </c>
      <c r="G45" s="144" t="s">
        <v>5330</v>
      </c>
      <c r="H45" s="144" t="s">
        <v>3696</v>
      </c>
      <c r="I45" s="144" t="s">
        <v>5331</v>
      </c>
      <c r="J45" s="144" t="s">
        <v>5327</v>
      </c>
      <c r="K45" s="157"/>
      <c r="L45" s="157"/>
      <c r="M45" s="157"/>
      <c r="N45" s="157"/>
      <c r="O45" s="157"/>
      <c r="P45" s="157"/>
      <c r="Q45" s="157"/>
      <c r="R45" s="157"/>
      <c r="S45" s="144"/>
      <c r="T45" s="22">
        <v>2</v>
      </c>
      <c r="U45" s="29">
        <v>4515</v>
      </c>
      <c r="V45" s="29">
        <v>9030</v>
      </c>
      <c r="W45" s="36">
        <v>4580.62</v>
      </c>
      <c r="X45" s="36"/>
      <c r="Y45" s="29"/>
      <c r="Z45" s="29"/>
      <c r="AA45" s="29"/>
      <c r="AB45" s="29"/>
      <c r="AC45" s="28"/>
    </row>
    <row r="46" ht="16" customHeight="1" spans="1:29">
      <c r="A46" s="22">
        <v>1318</v>
      </c>
      <c r="B46" s="39" t="s">
        <v>7222</v>
      </c>
      <c r="C46" s="68" t="s">
        <v>7223</v>
      </c>
      <c r="D46" s="22">
        <v>195</v>
      </c>
      <c r="E46" s="22">
        <v>1</v>
      </c>
      <c r="F46" s="144">
        <v>2605133603</v>
      </c>
      <c r="G46" s="144" t="s">
        <v>5330</v>
      </c>
      <c r="H46" s="144" t="s">
        <v>3696</v>
      </c>
      <c r="I46" s="144" t="s">
        <v>5331</v>
      </c>
      <c r="J46" s="144" t="s">
        <v>5327</v>
      </c>
      <c r="K46" s="157"/>
      <c r="L46" s="157"/>
      <c r="M46" s="157"/>
      <c r="N46" s="157"/>
      <c r="O46" s="157"/>
      <c r="P46" s="157"/>
      <c r="Q46" s="157"/>
      <c r="R46" s="157"/>
      <c r="S46" s="144"/>
      <c r="T46" s="22">
        <v>1</v>
      </c>
      <c r="U46" s="29">
        <v>2966.67</v>
      </c>
      <c r="V46" s="29">
        <v>2966.67</v>
      </c>
      <c r="W46" s="36">
        <v>1354.7</v>
      </c>
      <c r="X46" s="36"/>
      <c r="Y46" s="29"/>
      <c r="Z46" s="29"/>
      <c r="AA46" s="29"/>
      <c r="AB46" s="29"/>
      <c r="AC46" s="28"/>
    </row>
    <row r="47" ht="16" customHeight="1" spans="1:29">
      <c r="A47" s="22">
        <v>1319</v>
      </c>
      <c r="B47" s="39" t="s">
        <v>7224</v>
      </c>
      <c r="C47" s="68" t="s">
        <v>7225</v>
      </c>
      <c r="D47" s="22">
        <v>191</v>
      </c>
      <c r="E47" s="22">
        <v>1</v>
      </c>
      <c r="F47" s="144">
        <v>2605132193</v>
      </c>
      <c r="G47" s="144" t="s">
        <v>5330</v>
      </c>
      <c r="H47" s="144" t="s">
        <v>3696</v>
      </c>
      <c r="I47" s="144" t="s">
        <v>5331</v>
      </c>
      <c r="J47" s="144" t="s">
        <v>5327</v>
      </c>
      <c r="K47" s="157"/>
      <c r="L47" s="157"/>
      <c r="M47" s="157"/>
      <c r="N47" s="157"/>
      <c r="O47" s="157"/>
      <c r="P47" s="157"/>
      <c r="Q47" s="157"/>
      <c r="R47" s="157"/>
      <c r="S47" s="144"/>
      <c r="T47" s="22">
        <v>1</v>
      </c>
      <c r="U47" s="29">
        <v>2465</v>
      </c>
      <c r="V47" s="29">
        <v>2465</v>
      </c>
      <c r="W47" s="36">
        <v>1208.51</v>
      </c>
      <c r="X47" s="36"/>
      <c r="Y47" s="29"/>
      <c r="Z47" s="29"/>
      <c r="AA47" s="29"/>
      <c r="AB47" s="29"/>
      <c r="AC47" s="28"/>
    </row>
    <row r="48" ht="16" customHeight="1" spans="1:29">
      <c r="A48" s="22">
        <v>1320</v>
      </c>
      <c r="B48" s="39" t="s">
        <v>7226</v>
      </c>
      <c r="C48" s="68" t="s">
        <v>7227</v>
      </c>
      <c r="D48" s="22">
        <v>195</v>
      </c>
      <c r="E48" s="22">
        <v>1</v>
      </c>
      <c r="F48" s="144">
        <v>2605134531</v>
      </c>
      <c r="G48" s="144" t="s">
        <v>5330</v>
      </c>
      <c r="H48" s="144" t="s">
        <v>3696</v>
      </c>
      <c r="I48" s="144" t="s">
        <v>5331</v>
      </c>
      <c r="J48" s="144" t="s">
        <v>5327</v>
      </c>
      <c r="K48" s="157"/>
      <c r="L48" s="157"/>
      <c r="M48" s="157"/>
      <c r="N48" s="157"/>
      <c r="O48" s="157"/>
      <c r="P48" s="157"/>
      <c r="Q48" s="157"/>
      <c r="R48" s="157"/>
      <c r="S48" s="144"/>
      <c r="T48" s="22">
        <v>1</v>
      </c>
      <c r="U48" s="29">
        <v>2108.33</v>
      </c>
      <c r="V48" s="29">
        <v>2108.33</v>
      </c>
      <c r="W48" s="36">
        <v>711.46</v>
      </c>
      <c r="X48" s="36"/>
      <c r="Y48" s="29"/>
      <c r="Z48" s="29"/>
      <c r="AA48" s="29"/>
      <c r="AB48" s="29"/>
      <c r="AC48" s="28"/>
    </row>
    <row r="49" ht="16" customHeight="1" spans="1:29">
      <c r="A49" s="22">
        <v>1321</v>
      </c>
      <c r="B49" s="39" t="s">
        <v>7228</v>
      </c>
      <c r="C49" s="68" t="s">
        <v>7229</v>
      </c>
      <c r="D49" s="22">
        <v>191</v>
      </c>
      <c r="E49" s="22">
        <v>3</v>
      </c>
      <c r="F49" s="144">
        <v>2605132302</v>
      </c>
      <c r="G49" s="144" t="s">
        <v>5330</v>
      </c>
      <c r="H49" s="144" t="s">
        <v>3696</v>
      </c>
      <c r="I49" s="144" t="s">
        <v>5326</v>
      </c>
      <c r="J49" s="144" t="s">
        <v>5327</v>
      </c>
      <c r="K49" s="157"/>
      <c r="L49" s="157"/>
      <c r="M49" s="157"/>
      <c r="N49" s="157"/>
      <c r="O49" s="157"/>
      <c r="P49" s="157"/>
      <c r="Q49" s="157"/>
      <c r="R49" s="157"/>
      <c r="S49" s="144"/>
      <c r="T49" s="22">
        <v>3</v>
      </c>
      <c r="U49" s="29">
        <v>1440</v>
      </c>
      <c r="V49" s="29">
        <v>4320</v>
      </c>
      <c r="W49" s="36">
        <v>2456</v>
      </c>
      <c r="X49" s="36"/>
      <c r="Y49" s="29"/>
      <c r="Z49" s="29"/>
      <c r="AA49" s="29"/>
      <c r="AB49" s="29"/>
      <c r="AC49" s="28"/>
    </row>
    <row r="50" ht="16" customHeight="1" spans="1:29">
      <c r="A50" s="22">
        <v>1322</v>
      </c>
      <c r="B50" s="39" t="s">
        <v>7230</v>
      </c>
      <c r="C50" s="68" t="s">
        <v>7231</v>
      </c>
      <c r="D50" s="22">
        <v>191</v>
      </c>
      <c r="E50" s="22">
        <v>1</v>
      </c>
      <c r="F50" s="144">
        <v>2605130951</v>
      </c>
      <c r="G50" s="144" t="s">
        <v>5330</v>
      </c>
      <c r="H50" s="144" t="s">
        <v>3696</v>
      </c>
      <c r="I50" s="144" t="s">
        <v>5326</v>
      </c>
      <c r="J50" s="144" t="s">
        <v>5327</v>
      </c>
      <c r="K50" s="157"/>
      <c r="L50" s="157"/>
      <c r="M50" s="157"/>
      <c r="N50" s="157"/>
      <c r="O50" s="157"/>
      <c r="P50" s="157"/>
      <c r="Q50" s="157"/>
      <c r="R50" s="157"/>
      <c r="S50" s="144"/>
      <c r="T50" s="22">
        <v>1</v>
      </c>
      <c r="U50" s="29">
        <v>670</v>
      </c>
      <c r="V50" s="29">
        <v>670</v>
      </c>
      <c r="W50" s="36">
        <v>584.76</v>
      </c>
      <c r="X50" s="36"/>
      <c r="Y50" s="29"/>
      <c r="Z50" s="29"/>
      <c r="AA50" s="29"/>
      <c r="AB50" s="29"/>
      <c r="AC50" s="28"/>
    </row>
    <row r="51" ht="16" customHeight="1" spans="1:29">
      <c r="A51" s="22">
        <v>1323</v>
      </c>
      <c r="B51" s="39" t="s">
        <v>7232</v>
      </c>
      <c r="C51" s="68" t="s">
        <v>7233</v>
      </c>
      <c r="D51" s="22">
        <v>191</v>
      </c>
      <c r="E51" s="22">
        <v>1</v>
      </c>
      <c r="F51" s="144">
        <v>2605134351</v>
      </c>
      <c r="G51" s="144" t="s">
        <v>5330</v>
      </c>
      <c r="H51" s="144" t="s">
        <v>3696</v>
      </c>
      <c r="I51" s="144" t="s">
        <v>5326</v>
      </c>
      <c r="J51" s="144" t="s">
        <v>5327</v>
      </c>
      <c r="K51" s="157"/>
      <c r="L51" s="157"/>
      <c r="M51" s="157"/>
      <c r="N51" s="157"/>
      <c r="O51" s="157"/>
      <c r="P51" s="157"/>
      <c r="Q51" s="157"/>
      <c r="R51" s="157"/>
      <c r="S51" s="144"/>
      <c r="T51" s="22">
        <v>1</v>
      </c>
      <c r="U51" s="29">
        <v>670</v>
      </c>
      <c r="V51" s="29">
        <v>670</v>
      </c>
      <c r="W51" s="36">
        <v>584.76</v>
      </c>
      <c r="X51" s="36"/>
      <c r="Y51" s="29"/>
      <c r="Z51" s="29"/>
      <c r="AA51" s="29"/>
      <c r="AB51" s="29"/>
      <c r="AC51" s="28"/>
    </row>
    <row r="52" ht="16" customHeight="1" spans="1:29">
      <c r="A52" s="22">
        <v>209</v>
      </c>
      <c r="B52" s="39" t="s">
        <v>5679</v>
      </c>
      <c r="C52" s="68" t="s">
        <v>5680</v>
      </c>
      <c r="D52" s="22">
        <v>132</v>
      </c>
      <c r="E52" s="22">
        <v>1</v>
      </c>
      <c r="F52" s="144">
        <v>2406190202</v>
      </c>
      <c r="G52" s="144" t="s">
        <v>5681</v>
      </c>
      <c r="H52" s="144" t="s">
        <v>3895</v>
      </c>
      <c r="I52" s="144" t="s">
        <v>5682</v>
      </c>
      <c r="J52" s="144" t="s">
        <v>5683</v>
      </c>
      <c r="K52" s="157"/>
      <c r="L52" s="157"/>
      <c r="M52" s="157"/>
      <c r="N52" s="157"/>
      <c r="O52" s="157"/>
      <c r="P52" s="157"/>
      <c r="Q52" s="157"/>
      <c r="R52" s="157"/>
      <c r="S52" s="144"/>
      <c r="T52" s="22">
        <v>1</v>
      </c>
      <c r="U52" s="29">
        <v>26743.59</v>
      </c>
      <c r="V52" s="29">
        <v>26743.59</v>
      </c>
      <c r="W52" s="36">
        <v>12669.82</v>
      </c>
      <c r="X52" s="36"/>
      <c r="Y52" s="29"/>
      <c r="Z52" s="29"/>
      <c r="AA52" s="29"/>
      <c r="AB52" s="29"/>
      <c r="AC52" s="28"/>
    </row>
    <row r="53" ht="16" customHeight="1" spans="1:29">
      <c r="A53" s="22">
        <v>283</v>
      </c>
      <c r="B53" s="39" t="s">
        <v>5817</v>
      </c>
      <c r="C53" s="68" t="s">
        <v>5818</v>
      </c>
      <c r="D53" s="22">
        <v>127</v>
      </c>
      <c r="E53" s="22">
        <v>1</v>
      </c>
      <c r="F53" s="144">
        <v>2406190213</v>
      </c>
      <c r="G53" s="144" t="s">
        <v>5681</v>
      </c>
      <c r="H53" s="144" t="s">
        <v>3895</v>
      </c>
      <c r="I53" s="144" t="s">
        <v>5682</v>
      </c>
      <c r="J53" s="144" t="s">
        <v>5683</v>
      </c>
      <c r="K53" s="157"/>
      <c r="L53" s="157"/>
      <c r="M53" s="157"/>
      <c r="N53" s="157"/>
      <c r="O53" s="157"/>
      <c r="P53" s="157"/>
      <c r="Q53" s="157"/>
      <c r="R53" s="157"/>
      <c r="S53" s="144"/>
      <c r="T53" s="22">
        <v>1</v>
      </c>
      <c r="U53" s="29">
        <v>9736.11</v>
      </c>
      <c r="V53" s="29">
        <v>9736.11</v>
      </c>
      <c r="W53" s="36">
        <v>4775.55</v>
      </c>
      <c r="X53" s="36"/>
      <c r="Y53" s="29"/>
      <c r="Z53" s="29"/>
      <c r="AA53" s="29"/>
      <c r="AB53" s="29"/>
      <c r="AC53" s="28"/>
    </row>
    <row r="54" ht="16" customHeight="1" spans="1:29">
      <c r="A54" s="22">
        <v>284</v>
      </c>
      <c r="B54" s="39" t="s">
        <v>5819</v>
      </c>
      <c r="C54" s="68" t="s">
        <v>5820</v>
      </c>
      <c r="D54" s="22">
        <v>127</v>
      </c>
      <c r="E54" s="22">
        <v>1</v>
      </c>
      <c r="F54" s="144">
        <v>2406190209</v>
      </c>
      <c r="G54" s="144" t="s">
        <v>5681</v>
      </c>
      <c r="H54" s="144" t="s">
        <v>3895</v>
      </c>
      <c r="I54" s="144" t="s">
        <v>5682</v>
      </c>
      <c r="J54" s="144" t="s">
        <v>5683</v>
      </c>
      <c r="K54" s="157"/>
      <c r="L54" s="157"/>
      <c r="M54" s="157"/>
      <c r="N54" s="157"/>
      <c r="O54" s="157"/>
      <c r="P54" s="157"/>
      <c r="Q54" s="157"/>
      <c r="R54" s="157"/>
      <c r="S54" s="144"/>
      <c r="T54" s="22">
        <v>1</v>
      </c>
      <c r="U54" s="29">
        <v>9736.11</v>
      </c>
      <c r="V54" s="29">
        <v>9736.11</v>
      </c>
      <c r="W54" s="36">
        <v>4775.55</v>
      </c>
      <c r="X54" s="36"/>
      <c r="Y54" s="29"/>
      <c r="Z54" s="29"/>
      <c r="AA54" s="29"/>
      <c r="AB54" s="29"/>
      <c r="AC54" s="28"/>
    </row>
    <row r="55" ht="16" customHeight="1" spans="1:29">
      <c r="A55" s="22">
        <v>441</v>
      </c>
      <c r="B55" s="39" t="s">
        <v>6043</v>
      </c>
      <c r="C55" s="68" t="s">
        <v>6044</v>
      </c>
      <c r="D55" s="22">
        <v>126</v>
      </c>
      <c r="E55" s="22">
        <v>1</v>
      </c>
      <c r="F55" s="144">
        <v>2406190126</v>
      </c>
      <c r="G55" s="144" t="s">
        <v>5681</v>
      </c>
      <c r="H55" s="144" t="s">
        <v>3895</v>
      </c>
      <c r="I55" s="144" t="s">
        <v>5682</v>
      </c>
      <c r="J55" s="144" t="s">
        <v>5683</v>
      </c>
      <c r="K55" s="157"/>
      <c r="L55" s="157"/>
      <c r="M55" s="157"/>
      <c r="N55" s="157"/>
      <c r="O55" s="157"/>
      <c r="P55" s="157"/>
      <c r="Q55" s="157"/>
      <c r="R55" s="157"/>
      <c r="S55" s="144"/>
      <c r="T55" s="22">
        <v>1</v>
      </c>
      <c r="U55" s="29">
        <v>33060</v>
      </c>
      <c r="V55" s="29">
        <v>33060</v>
      </c>
      <c r="W55" s="36">
        <v>19394.57</v>
      </c>
      <c r="X55" s="36"/>
      <c r="Y55" s="29"/>
      <c r="Z55" s="29"/>
      <c r="AA55" s="29"/>
      <c r="AB55" s="29"/>
      <c r="AC55" s="28"/>
    </row>
    <row r="56" ht="16" customHeight="1" spans="1:29">
      <c r="A56" s="22">
        <v>504</v>
      </c>
      <c r="B56" s="39" t="s">
        <v>6151</v>
      </c>
      <c r="C56" s="68" t="s">
        <v>6152</v>
      </c>
      <c r="D56" s="22">
        <v>126</v>
      </c>
      <c r="E56" s="22">
        <v>4</v>
      </c>
      <c r="F56" s="144">
        <v>2406190161</v>
      </c>
      <c r="G56" s="144" t="s">
        <v>5681</v>
      </c>
      <c r="H56" s="144" t="s">
        <v>3895</v>
      </c>
      <c r="I56" s="144" t="s">
        <v>5682</v>
      </c>
      <c r="J56" s="144" t="s">
        <v>5683</v>
      </c>
      <c r="K56" s="157"/>
      <c r="L56" s="157"/>
      <c r="M56" s="157"/>
      <c r="N56" s="157"/>
      <c r="O56" s="157"/>
      <c r="P56" s="157"/>
      <c r="Q56" s="157"/>
      <c r="R56" s="157"/>
      <c r="S56" s="144"/>
      <c r="T56" s="22">
        <v>4</v>
      </c>
      <c r="U56" s="29">
        <v>401.71</v>
      </c>
      <c r="V56" s="29">
        <v>1606.84</v>
      </c>
      <c r="W56" s="36">
        <v>857.64</v>
      </c>
      <c r="X56" s="36"/>
      <c r="Y56" s="29"/>
      <c r="Z56" s="29"/>
      <c r="AA56" s="29"/>
      <c r="AB56" s="29"/>
      <c r="AC56" s="28"/>
    </row>
    <row r="57" ht="16" customHeight="1" spans="1:29">
      <c r="A57" s="22">
        <v>524</v>
      </c>
      <c r="B57" s="39" t="s">
        <v>6188</v>
      </c>
      <c r="C57" s="68" t="s">
        <v>6189</v>
      </c>
      <c r="D57" s="22">
        <v>121</v>
      </c>
      <c r="E57" s="22">
        <v>2</v>
      </c>
      <c r="F57" s="144">
        <v>2406190189</v>
      </c>
      <c r="G57" s="144" t="s">
        <v>5681</v>
      </c>
      <c r="H57" s="144" t="s">
        <v>3895</v>
      </c>
      <c r="I57" s="144" t="s">
        <v>5682</v>
      </c>
      <c r="J57" s="144" t="s">
        <v>5683</v>
      </c>
      <c r="K57" s="157"/>
      <c r="L57" s="157"/>
      <c r="M57" s="157"/>
      <c r="N57" s="157"/>
      <c r="O57" s="157"/>
      <c r="P57" s="157"/>
      <c r="Q57" s="157"/>
      <c r="R57" s="157"/>
      <c r="S57" s="144"/>
      <c r="T57" s="22">
        <v>2</v>
      </c>
      <c r="U57" s="29">
        <v>256.41</v>
      </c>
      <c r="V57" s="29">
        <v>512.82</v>
      </c>
      <c r="W57" s="36">
        <v>253.4</v>
      </c>
      <c r="X57" s="36"/>
      <c r="Y57" s="29"/>
      <c r="Z57" s="29"/>
      <c r="AA57" s="29"/>
      <c r="AB57" s="29"/>
      <c r="AC57" s="28"/>
    </row>
    <row r="58" ht="16" customHeight="1" spans="1:29">
      <c r="A58" s="22">
        <v>525</v>
      </c>
      <c r="B58" s="39" t="s">
        <v>6190</v>
      </c>
      <c r="C58" s="68" t="s">
        <v>6191</v>
      </c>
      <c r="D58" s="22">
        <v>121</v>
      </c>
      <c r="E58" s="22">
        <v>4</v>
      </c>
      <c r="F58" s="144">
        <v>2406190191</v>
      </c>
      <c r="G58" s="144" t="s">
        <v>5681</v>
      </c>
      <c r="H58" s="144" t="s">
        <v>3895</v>
      </c>
      <c r="I58" s="144" t="s">
        <v>5682</v>
      </c>
      <c r="J58" s="144" t="s">
        <v>5683</v>
      </c>
      <c r="K58" s="157"/>
      <c r="L58" s="157"/>
      <c r="M58" s="157"/>
      <c r="N58" s="157"/>
      <c r="O58" s="157"/>
      <c r="P58" s="157"/>
      <c r="Q58" s="157"/>
      <c r="R58" s="157"/>
      <c r="S58" s="144"/>
      <c r="T58" s="22">
        <v>4</v>
      </c>
      <c r="U58" s="29">
        <v>128.21</v>
      </c>
      <c r="V58" s="29">
        <v>512.84</v>
      </c>
      <c r="W58" s="36">
        <v>350.84</v>
      </c>
      <c r="X58" s="36"/>
      <c r="Y58" s="29"/>
      <c r="Z58" s="29"/>
      <c r="AA58" s="29"/>
      <c r="AB58" s="29"/>
      <c r="AC58" s="28"/>
    </row>
    <row r="59" ht="16" customHeight="1" spans="1:29">
      <c r="A59" s="22">
        <v>526</v>
      </c>
      <c r="B59" s="39" t="s">
        <v>6192</v>
      </c>
      <c r="C59" s="68" t="s">
        <v>6193</v>
      </c>
      <c r="D59" s="22">
        <v>121</v>
      </c>
      <c r="E59" s="22">
        <v>3</v>
      </c>
      <c r="F59" s="144">
        <v>2406190181</v>
      </c>
      <c r="G59" s="144" t="s">
        <v>5681</v>
      </c>
      <c r="H59" s="144" t="s">
        <v>3895</v>
      </c>
      <c r="I59" s="144" t="s">
        <v>5682</v>
      </c>
      <c r="J59" s="144" t="s">
        <v>5683</v>
      </c>
      <c r="K59" s="157"/>
      <c r="L59" s="157"/>
      <c r="M59" s="157"/>
      <c r="N59" s="157"/>
      <c r="O59" s="157"/>
      <c r="P59" s="157"/>
      <c r="Q59" s="157"/>
      <c r="R59" s="157"/>
      <c r="S59" s="144"/>
      <c r="T59" s="22">
        <v>3</v>
      </c>
      <c r="U59" s="29">
        <v>3.74</v>
      </c>
      <c r="V59" s="29">
        <v>11.22</v>
      </c>
      <c r="W59" s="36">
        <v>8.76</v>
      </c>
      <c r="X59" s="36"/>
      <c r="Y59" s="29"/>
      <c r="Z59" s="29"/>
      <c r="AA59" s="29"/>
      <c r="AB59" s="29"/>
      <c r="AC59" s="28"/>
    </row>
    <row r="60" ht="16" customHeight="1" spans="1:29">
      <c r="A60" s="22">
        <v>1363</v>
      </c>
      <c r="B60" s="39" t="s">
        <v>7281</v>
      </c>
      <c r="C60" s="68" t="s">
        <v>7282</v>
      </c>
      <c r="D60" s="22">
        <v>131</v>
      </c>
      <c r="E60" s="22">
        <v>2</v>
      </c>
      <c r="F60" s="144">
        <v>2406190214</v>
      </c>
      <c r="G60" s="144" t="s">
        <v>5681</v>
      </c>
      <c r="H60" s="144" t="s">
        <v>3895</v>
      </c>
      <c r="I60" s="144" t="s">
        <v>5682</v>
      </c>
      <c r="J60" s="144" t="s">
        <v>5683</v>
      </c>
      <c r="K60" s="157"/>
      <c r="L60" s="157"/>
      <c r="M60" s="157"/>
      <c r="N60" s="157"/>
      <c r="O60" s="157"/>
      <c r="P60" s="157"/>
      <c r="Q60" s="157"/>
      <c r="R60" s="157"/>
      <c r="S60" s="144"/>
      <c r="T60" s="22">
        <v>2</v>
      </c>
      <c r="U60" s="29">
        <v>1123.32</v>
      </c>
      <c r="V60" s="29">
        <v>2246.64</v>
      </c>
      <c r="W60" s="36">
        <v>1052.56</v>
      </c>
      <c r="X60" s="36"/>
      <c r="Y60" s="29"/>
      <c r="Z60" s="29"/>
      <c r="AA60" s="29"/>
      <c r="AB60" s="29"/>
      <c r="AC60" s="28"/>
    </row>
    <row r="61" ht="16" customHeight="1" spans="1:29">
      <c r="A61" s="22">
        <v>505</v>
      </c>
      <c r="B61" s="39" t="s">
        <v>6153</v>
      </c>
      <c r="C61" s="68" t="s">
        <v>6154</v>
      </c>
      <c r="D61" s="22">
        <v>157</v>
      </c>
      <c r="E61" s="22">
        <v>1</v>
      </c>
      <c r="F61" s="144">
        <v>83537</v>
      </c>
      <c r="G61" s="144" t="s">
        <v>6155</v>
      </c>
      <c r="H61" s="144" t="s">
        <v>6155</v>
      </c>
      <c r="I61" s="144" t="s">
        <v>6156</v>
      </c>
      <c r="J61" s="144" t="s">
        <v>5314</v>
      </c>
      <c r="K61" s="157"/>
      <c r="L61" s="157"/>
      <c r="M61" s="157"/>
      <c r="N61" s="157"/>
      <c r="O61" s="157"/>
      <c r="P61" s="157"/>
      <c r="Q61" s="157"/>
      <c r="R61" s="157"/>
      <c r="S61" s="144"/>
      <c r="T61" s="22">
        <v>1</v>
      </c>
      <c r="U61" s="29">
        <v>575.34</v>
      </c>
      <c r="V61" s="29">
        <v>575.34</v>
      </c>
      <c r="W61" s="36">
        <v>165.68</v>
      </c>
      <c r="X61" s="36"/>
      <c r="Y61" s="29"/>
      <c r="Z61" s="29"/>
      <c r="AA61" s="29"/>
      <c r="AB61" s="29"/>
      <c r="AC61" s="28"/>
    </row>
    <row r="62" ht="16" customHeight="1" spans="1:29">
      <c r="A62" s="22">
        <v>527</v>
      </c>
      <c r="B62" s="39" t="s">
        <v>6194</v>
      </c>
      <c r="C62" s="68" t="s">
        <v>6195</v>
      </c>
      <c r="D62" s="22">
        <v>154</v>
      </c>
      <c r="E62" s="22">
        <v>2</v>
      </c>
      <c r="F62" s="144">
        <v>85248</v>
      </c>
      <c r="G62" s="144" t="s">
        <v>6155</v>
      </c>
      <c r="H62" s="144" t="s">
        <v>6155</v>
      </c>
      <c r="I62" s="144" t="s">
        <v>6156</v>
      </c>
      <c r="J62" s="144" t="s">
        <v>5314</v>
      </c>
      <c r="K62" s="157"/>
      <c r="L62" s="157"/>
      <c r="M62" s="157"/>
      <c r="N62" s="157"/>
      <c r="O62" s="157"/>
      <c r="P62" s="157"/>
      <c r="Q62" s="157"/>
      <c r="R62" s="157"/>
      <c r="S62" s="144"/>
      <c r="T62" s="22">
        <v>2</v>
      </c>
      <c r="U62" s="29">
        <v>356.405</v>
      </c>
      <c r="V62" s="29">
        <v>712.81</v>
      </c>
      <c r="W62" s="36">
        <v>214.42</v>
      </c>
      <c r="X62" s="36"/>
      <c r="Y62" s="29"/>
      <c r="Z62" s="29"/>
      <c r="AA62" s="29"/>
      <c r="AB62" s="29"/>
      <c r="AC62" s="28"/>
    </row>
    <row r="63" ht="16" customHeight="1" spans="1:29">
      <c r="A63" s="22">
        <v>528</v>
      </c>
      <c r="B63" s="39" t="s">
        <v>6196</v>
      </c>
      <c r="C63" s="68" t="s">
        <v>6197</v>
      </c>
      <c r="D63" s="22">
        <v>154</v>
      </c>
      <c r="E63" s="22">
        <v>7</v>
      </c>
      <c r="F63" s="144">
        <v>85222</v>
      </c>
      <c r="G63" s="144" t="s">
        <v>6155</v>
      </c>
      <c r="H63" s="144" t="s">
        <v>6155</v>
      </c>
      <c r="I63" s="144" t="s">
        <v>6156</v>
      </c>
      <c r="J63" s="144" t="s">
        <v>5314</v>
      </c>
      <c r="K63" s="157"/>
      <c r="L63" s="157"/>
      <c r="M63" s="157"/>
      <c r="N63" s="157"/>
      <c r="O63" s="157"/>
      <c r="P63" s="157"/>
      <c r="Q63" s="157"/>
      <c r="R63" s="157"/>
      <c r="S63" s="144"/>
      <c r="T63" s="22">
        <v>7</v>
      </c>
      <c r="U63" s="29">
        <v>26.25</v>
      </c>
      <c r="V63" s="29">
        <v>183.75</v>
      </c>
      <c r="W63" s="36">
        <v>54.6</v>
      </c>
      <c r="X63" s="36"/>
      <c r="Y63" s="29"/>
      <c r="Z63" s="29"/>
      <c r="AA63" s="29"/>
      <c r="AB63" s="29"/>
      <c r="AC63" s="28"/>
    </row>
    <row r="64" ht="16" customHeight="1" spans="1:29">
      <c r="A64" s="22">
        <v>529</v>
      </c>
      <c r="B64" s="39" t="s">
        <v>6198</v>
      </c>
      <c r="C64" s="68" t="s">
        <v>6199</v>
      </c>
      <c r="D64" s="22">
        <v>154</v>
      </c>
      <c r="E64" s="22">
        <v>6</v>
      </c>
      <c r="F64" s="144">
        <v>85220</v>
      </c>
      <c r="G64" s="144" t="s">
        <v>6155</v>
      </c>
      <c r="H64" s="144" t="s">
        <v>6155</v>
      </c>
      <c r="I64" s="144" t="s">
        <v>6156</v>
      </c>
      <c r="J64" s="144" t="s">
        <v>5314</v>
      </c>
      <c r="K64" s="157"/>
      <c r="L64" s="157"/>
      <c r="M64" s="157"/>
      <c r="N64" s="157"/>
      <c r="O64" s="157"/>
      <c r="P64" s="157"/>
      <c r="Q64" s="157"/>
      <c r="R64" s="157"/>
      <c r="S64" s="144"/>
      <c r="T64" s="22">
        <v>6</v>
      </c>
      <c r="U64" s="29">
        <v>15.6583333333333</v>
      </c>
      <c r="V64" s="29">
        <v>93.95</v>
      </c>
      <c r="W64" s="36">
        <v>29.22</v>
      </c>
      <c r="X64" s="36"/>
      <c r="Y64" s="29"/>
      <c r="Z64" s="29"/>
      <c r="AA64" s="29"/>
      <c r="AB64" s="29"/>
      <c r="AC64" s="28"/>
    </row>
    <row r="65" ht="16" customHeight="1" spans="1:29">
      <c r="A65" s="22">
        <v>1660</v>
      </c>
      <c r="B65" s="39" t="s">
        <v>7800</v>
      </c>
      <c r="C65" s="68" t="s">
        <v>7801</v>
      </c>
      <c r="D65" s="22">
        <v>181</v>
      </c>
      <c r="E65" s="22">
        <v>0.15</v>
      </c>
      <c r="F65" s="144">
        <v>2605120563</v>
      </c>
      <c r="G65" s="144" t="s">
        <v>7802</v>
      </c>
      <c r="H65" s="144" t="s">
        <v>7803</v>
      </c>
      <c r="I65" s="144" t="s">
        <v>7777</v>
      </c>
      <c r="J65" s="144" t="s">
        <v>5327</v>
      </c>
      <c r="K65" s="157"/>
      <c r="L65" s="157"/>
      <c r="M65" s="157"/>
      <c r="N65" s="157"/>
      <c r="O65" s="157"/>
      <c r="P65" s="157"/>
      <c r="Q65" s="157"/>
      <c r="R65" s="157"/>
      <c r="S65" s="144"/>
      <c r="T65" s="22">
        <v>0.15</v>
      </c>
      <c r="U65" s="29">
        <v>8409.13333333333</v>
      </c>
      <c r="V65" s="29">
        <v>1261.37</v>
      </c>
      <c r="W65" s="36">
        <v>1035.03</v>
      </c>
      <c r="X65" s="36"/>
      <c r="Y65" s="29"/>
      <c r="Z65" s="29"/>
      <c r="AA65" s="29"/>
      <c r="AB65" s="29"/>
      <c r="AC65" s="28"/>
    </row>
    <row r="66" ht="16" customHeight="1" spans="1:29">
      <c r="A66" s="22">
        <v>1667</v>
      </c>
      <c r="B66" s="39" t="s">
        <v>7808</v>
      </c>
      <c r="C66" s="68" t="s">
        <v>7809</v>
      </c>
      <c r="D66" s="22">
        <v>181</v>
      </c>
      <c r="E66" s="22">
        <v>0.16</v>
      </c>
      <c r="F66" s="144">
        <v>2605134337</v>
      </c>
      <c r="G66" s="144" t="s">
        <v>7802</v>
      </c>
      <c r="H66" s="144" t="s">
        <v>7803</v>
      </c>
      <c r="I66" s="144" t="s">
        <v>7810</v>
      </c>
      <c r="J66" s="144" t="s">
        <v>5327</v>
      </c>
      <c r="K66" s="157"/>
      <c r="L66" s="157"/>
      <c r="M66" s="157"/>
      <c r="N66" s="157"/>
      <c r="O66" s="157"/>
      <c r="P66" s="157"/>
      <c r="Q66" s="157"/>
      <c r="R66" s="157"/>
      <c r="S66" s="144"/>
      <c r="T66" s="22">
        <v>0.16</v>
      </c>
      <c r="U66" s="29">
        <v>5758.375</v>
      </c>
      <c r="V66" s="29">
        <v>921.34</v>
      </c>
      <c r="W66" s="36">
        <v>689.24</v>
      </c>
      <c r="X66" s="36"/>
      <c r="Y66" s="29"/>
      <c r="Z66" s="29"/>
      <c r="AA66" s="29"/>
      <c r="AB66" s="29"/>
      <c r="AC66" s="28"/>
    </row>
    <row r="67" ht="16" customHeight="1" spans="1:29">
      <c r="A67" s="22">
        <v>1672</v>
      </c>
      <c r="B67" s="39" t="s">
        <v>7818</v>
      </c>
      <c r="C67" s="68" t="s">
        <v>7819</v>
      </c>
      <c r="D67" s="22">
        <v>181</v>
      </c>
      <c r="E67" s="22">
        <v>100</v>
      </c>
      <c r="F67" s="144">
        <v>2605120581</v>
      </c>
      <c r="G67" s="144" t="s">
        <v>7802</v>
      </c>
      <c r="H67" s="144" t="s">
        <v>7803</v>
      </c>
      <c r="I67" s="144" t="s">
        <v>7810</v>
      </c>
      <c r="J67" s="144" t="s">
        <v>5327</v>
      </c>
      <c r="K67" s="157"/>
      <c r="L67" s="157"/>
      <c r="M67" s="157"/>
      <c r="N67" s="157"/>
      <c r="O67" s="157"/>
      <c r="P67" s="157"/>
      <c r="Q67" s="157"/>
      <c r="R67" s="157"/>
      <c r="S67" s="144"/>
      <c r="T67" s="22">
        <v>100</v>
      </c>
      <c r="U67" s="29">
        <v>8.4</v>
      </c>
      <c r="V67" s="29">
        <v>840</v>
      </c>
      <c r="W67" s="36">
        <v>682</v>
      </c>
      <c r="X67" s="36"/>
      <c r="Y67" s="29"/>
      <c r="Z67" s="29"/>
      <c r="AA67" s="29"/>
      <c r="AB67" s="29"/>
      <c r="AC67" s="28"/>
    </row>
    <row r="68" ht="16" customHeight="1" spans="1:29">
      <c r="A68" s="22">
        <v>1674</v>
      </c>
      <c r="B68" s="39" t="s">
        <v>7823</v>
      </c>
      <c r="C68" s="68" t="s">
        <v>7824</v>
      </c>
      <c r="D68" s="22">
        <v>181</v>
      </c>
      <c r="E68" s="22">
        <v>0.06</v>
      </c>
      <c r="F68" s="144">
        <v>2605120684</v>
      </c>
      <c r="G68" s="144" t="s">
        <v>7802</v>
      </c>
      <c r="H68" s="144" t="s">
        <v>7803</v>
      </c>
      <c r="I68" s="144" t="s">
        <v>5331</v>
      </c>
      <c r="J68" s="144" t="s">
        <v>5327</v>
      </c>
      <c r="K68" s="157"/>
      <c r="L68" s="157"/>
      <c r="M68" s="157"/>
      <c r="N68" s="157"/>
      <c r="O68" s="157"/>
      <c r="P68" s="157"/>
      <c r="Q68" s="157"/>
      <c r="R68" s="157"/>
      <c r="S68" s="144"/>
      <c r="T68" s="22">
        <v>0.06</v>
      </c>
      <c r="U68" s="29">
        <v>12829.8333333333</v>
      </c>
      <c r="V68" s="29">
        <v>769.79</v>
      </c>
      <c r="W68" s="36">
        <v>201.83</v>
      </c>
      <c r="X68" s="36"/>
      <c r="Y68" s="29"/>
      <c r="Z68" s="29"/>
      <c r="AA68" s="29"/>
      <c r="AB68" s="29"/>
      <c r="AC68" s="28"/>
    </row>
    <row r="69" ht="16" customHeight="1" spans="1:29">
      <c r="A69" s="22">
        <v>1678</v>
      </c>
      <c r="B69" s="39" t="s">
        <v>7827</v>
      </c>
      <c r="C69" s="68" t="s">
        <v>7828</v>
      </c>
      <c r="D69" s="22">
        <v>181</v>
      </c>
      <c r="E69" s="22">
        <v>100</v>
      </c>
      <c r="F69" s="144">
        <v>2605132694</v>
      </c>
      <c r="G69" s="144" t="s">
        <v>7802</v>
      </c>
      <c r="H69" s="144" t="s">
        <v>7803</v>
      </c>
      <c r="I69" s="144" t="s">
        <v>7810</v>
      </c>
      <c r="J69" s="144" t="s">
        <v>5327</v>
      </c>
      <c r="K69" s="157"/>
      <c r="L69" s="157"/>
      <c r="M69" s="157"/>
      <c r="N69" s="157"/>
      <c r="O69" s="157"/>
      <c r="P69" s="157"/>
      <c r="Q69" s="157"/>
      <c r="R69" s="157"/>
      <c r="S69" s="144"/>
      <c r="T69" s="22">
        <v>100</v>
      </c>
      <c r="U69" s="29">
        <v>7.3</v>
      </c>
      <c r="V69" s="29">
        <v>730</v>
      </c>
      <c r="W69" s="36">
        <v>585</v>
      </c>
      <c r="X69" s="36"/>
      <c r="Y69" s="29"/>
      <c r="Z69" s="29"/>
      <c r="AA69" s="29"/>
      <c r="AB69" s="29"/>
      <c r="AC69" s="28"/>
    </row>
    <row r="70" ht="16" customHeight="1" spans="1:29">
      <c r="A70" s="22">
        <v>1683</v>
      </c>
      <c r="B70" s="39" t="s">
        <v>7831</v>
      </c>
      <c r="C70" s="68" t="s">
        <v>7832</v>
      </c>
      <c r="D70" s="22">
        <v>181</v>
      </c>
      <c r="E70" s="22">
        <v>100</v>
      </c>
      <c r="F70" s="144">
        <v>2605132716</v>
      </c>
      <c r="G70" s="144" t="s">
        <v>7802</v>
      </c>
      <c r="H70" s="144" t="s">
        <v>7803</v>
      </c>
      <c r="I70" s="144" t="s">
        <v>7777</v>
      </c>
      <c r="J70" s="144" t="s">
        <v>5327</v>
      </c>
      <c r="K70" s="157"/>
      <c r="L70" s="157"/>
      <c r="M70" s="157"/>
      <c r="N70" s="157"/>
      <c r="O70" s="157"/>
      <c r="P70" s="157"/>
      <c r="Q70" s="157"/>
      <c r="R70" s="157"/>
      <c r="S70" s="144"/>
      <c r="T70" s="22">
        <v>100</v>
      </c>
      <c r="U70" s="29">
        <v>5.9</v>
      </c>
      <c r="V70" s="29">
        <v>590</v>
      </c>
      <c r="W70" s="36">
        <v>487</v>
      </c>
      <c r="X70" s="36"/>
      <c r="Y70" s="29"/>
      <c r="Z70" s="29"/>
      <c r="AA70" s="29"/>
      <c r="AB70" s="29"/>
      <c r="AC70" s="28"/>
    </row>
    <row r="71" ht="16" customHeight="1" spans="1:29">
      <c r="A71" s="22">
        <v>1670</v>
      </c>
      <c r="B71" s="39" t="s">
        <v>7818</v>
      </c>
      <c r="C71" s="68" t="s">
        <v>7819</v>
      </c>
      <c r="D71" s="22">
        <v>181</v>
      </c>
      <c r="E71" s="22">
        <v>100</v>
      </c>
      <c r="F71" s="144">
        <v>2605133659</v>
      </c>
      <c r="G71" s="144" t="s">
        <v>7820</v>
      </c>
      <c r="H71" s="144" t="s">
        <v>7803</v>
      </c>
      <c r="I71" s="144" t="s">
        <v>7810</v>
      </c>
      <c r="J71" s="144" t="s">
        <v>5327</v>
      </c>
      <c r="K71" s="157"/>
      <c r="L71" s="157"/>
      <c r="M71" s="157"/>
      <c r="N71" s="157"/>
      <c r="O71" s="157"/>
      <c r="P71" s="157"/>
      <c r="Q71" s="157"/>
      <c r="R71" s="157"/>
      <c r="S71" s="144"/>
      <c r="T71" s="22">
        <v>100</v>
      </c>
      <c r="U71" s="29">
        <v>8.4</v>
      </c>
      <c r="V71" s="29">
        <v>840</v>
      </c>
      <c r="W71" s="36">
        <v>682</v>
      </c>
      <c r="X71" s="36"/>
      <c r="Y71" s="29"/>
      <c r="Z71" s="29"/>
      <c r="AA71" s="29"/>
      <c r="AB71" s="29"/>
      <c r="AC71" s="28"/>
    </row>
    <row r="72" ht="16" customHeight="1" spans="1:29">
      <c r="A72" s="22">
        <v>1676</v>
      </c>
      <c r="B72" s="39" t="s">
        <v>7827</v>
      </c>
      <c r="C72" s="68" t="s">
        <v>7828</v>
      </c>
      <c r="D72" s="22">
        <v>181</v>
      </c>
      <c r="E72" s="22">
        <v>100</v>
      </c>
      <c r="F72" s="144">
        <v>2605134073</v>
      </c>
      <c r="G72" s="144" t="s">
        <v>7820</v>
      </c>
      <c r="H72" s="144" t="s">
        <v>7803</v>
      </c>
      <c r="I72" s="144" t="s">
        <v>7810</v>
      </c>
      <c r="J72" s="144" t="s">
        <v>5327</v>
      </c>
      <c r="K72" s="157"/>
      <c r="L72" s="157"/>
      <c r="M72" s="157"/>
      <c r="N72" s="157"/>
      <c r="O72" s="157"/>
      <c r="P72" s="157"/>
      <c r="Q72" s="157"/>
      <c r="R72" s="157"/>
      <c r="S72" s="144"/>
      <c r="T72" s="22">
        <v>100</v>
      </c>
      <c r="U72" s="29">
        <v>7.3</v>
      </c>
      <c r="V72" s="29">
        <v>730</v>
      </c>
      <c r="W72" s="36">
        <v>585</v>
      </c>
      <c r="X72" s="36"/>
      <c r="Y72" s="29"/>
      <c r="Z72" s="29"/>
      <c r="AA72" s="29"/>
      <c r="AB72" s="29"/>
      <c r="AC72" s="28"/>
    </row>
    <row r="73" ht="16" customHeight="1" spans="1:29">
      <c r="A73" s="22">
        <v>1679</v>
      </c>
      <c r="B73" s="39" t="s">
        <v>7823</v>
      </c>
      <c r="C73" s="68" t="s">
        <v>7824</v>
      </c>
      <c r="D73" s="22">
        <v>181</v>
      </c>
      <c r="E73" s="22">
        <v>0.054</v>
      </c>
      <c r="F73" s="144">
        <v>2605130472</v>
      </c>
      <c r="G73" s="144" t="s">
        <v>7820</v>
      </c>
      <c r="H73" s="144" t="s">
        <v>7803</v>
      </c>
      <c r="I73" s="144" t="s">
        <v>5331</v>
      </c>
      <c r="J73" s="144" t="s">
        <v>5327</v>
      </c>
      <c r="K73" s="157"/>
      <c r="L73" s="157"/>
      <c r="M73" s="157"/>
      <c r="N73" s="157"/>
      <c r="O73" s="157"/>
      <c r="P73" s="157"/>
      <c r="Q73" s="157"/>
      <c r="R73" s="157"/>
      <c r="S73" s="144"/>
      <c r="T73" s="22">
        <v>0.054</v>
      </c>
      <c r="U73" s="29">
        <v>12829.8148148148</v>
      </c>
      <c r="V73" s="29">
        <v>692.81</v>
      </c>
      <c r="W73" s="36">
        <v>201.83</v>
      </c>
      <c r="X73" s="36"/>
      <c r="Y73" s="29"/>
      <c r="Z73" s="29"/>
      <c r="AA73" s="29"/>
      <c r="AB73" s="29"/>
      <c r="AC73" s="28"/>
    </row>
    <row r="74" ht="16" customHeight="1" spans="1:29">
      <c r="A74" s="22">
        <v>1640</v>
      </c>
      <c r="B74" s="39" t="s">
        <v>7759</v>
      </c>
      <c r="C74" s="68" t="s">
        <v>7760</v>
      </c>
      <c r="D74" s="22">
        <v>154</v>
      </c>
      <c r="E74" s="22">
        <v>400</v>
      </c>
      <c r="F74" s="144">
        <v>2605132631</v>
      </c>
      <c r="G74" s="144" t="s">
        <v>5246</v>
      </c>
      <c r="H74" s="144" t="s">
        <v>5246</v>
      </c>
      <c r="I74" s="144" t="s">
        <v>7761</v>
      </c>
      <c r="J74" s="144" t="s">
        <v>5327</v>
      </c>
      <c r="K74" s="157"/>
      <c r="L74" s="157"/>
      <c r="M74" s="157"/>
      <c r="N74" s="157"/>
      <c r="O74" s="157"/>
      <c r="P74" s="157"/>
      <c r="Q74" s="157"/>
      <c r="R74" s="157"/>
      <c r="S74" s="144"/>
      <c r="T74" s="22">
        <v>400</v>
      </c>
      <c r="U74" s="29">
        <v>53.9</v>
      </c>
      <c r="V74" s="29">
        <v>21560</v>
      </c>
      <c r="W74" s="36">
        <v>18480</v>
      </c>
      <c r="X74" s="36"/>
      <c r="Y74" s="29"/>
      <c r="Z74" s="29"/>
      <c r="AA74" s="29"/>
      <c r="AB74" s="29"/>
      <c r="AC74" s="28"/>
    </row>
    <row r="75" ht="16" customHeight="1" spans="1:29">
      <c r="A75" s="22">
        <v>73</v>
      </c>
      <c r="B75" s="39" t="s">
        <v>5457</v>
      </c>
      <c r="C75" s="68" t="s">
        <v>5458</v>
      </c>
      <c r="D75" s="22">
        <v>120</v>
      </c>
      <c r="E75" s="22">
        <v>1</v>
      </c>
      <c r="F75" s="144">
        <v>85125</v>
      </c>
      <c r="G75" s="144" t="s">
        <v>5459</v>
      </c>
      <c r="H75" s="144" t="s">
        <v>5312</v>
      </c>
      <c r="I75" s="144" t="s">
        <v>5460</v>
      </c>
      <c r="J75" s="144" t="s">
        <v>5314</v>
      </c>
      <c r="K75" s="157"/>
      <c r="L75" s="157"/>
      <c r="M75" s="157"/>
      <c r="N75" s="157"/>
      <c r="O75" s="157"/>
      <c r="P75" s="157"/>
      <c r="Q75" s="157"/>
      <c r="R75" s="157"/>
      <c r="S75" s="144"/>
      <c r="T75" s="22">
        <v>1</v>
      </c>
      <c r="U75" s="29">
        <v>41452.99</v>
      </c>
      <c r="V75" s="29">
        <v>41452.99</v>
      </c>
      <c r="W75" s="36">
        <v>8835.4</v>
      </c>
      <c r="X75" s="36"/>
      <c r="Y75" s="29"/>
      <c r="Z75" s="29"/>
      <c r="AA75" s="29"/>
      <c r="AB75" s="29"/>
      <c r="AC75" s="28"/>
    </row>
    <row r="76" ht="16" customHeight="1" spans="1:29">
      <c r="A76" s="22">
        <v>265</v>
      </c>
      <c r="B76" s="39" t="s">
        <v>5786</v>
      </c>
      <c r="C76" s="68" t="s">
        <v>5787</v>
      </c>
      <c r="D76" s="22">
        <v>120</v>
      </c>
      <c r="E76" s="22">
        <v>2</v>
      </c>
      <c r="F76" s="144">
        <v>82461</v>
      </c>
      <c r="G76" s="144" t="s">
        <v>5459</v>
      </c>
      <c r="H76" s="144" t="s">
        <v>5312</v>
      </c>
      <c r="I76" s="144" t="s">
        <v>5460</v>
      </c>
      <c r="J76" s="144" t="s">
        <v>5314</v>
      </c>
      <c r="K76" s="157"/>
      <c r="L76" s="157"/>
      <c r="M76" s="157"/>
      <c r="N76" s="157"/>
      <c r="O76" s="157"/>
      <c r="P76" s="157"/>
      <c r="Q76" s="157"/>
      <c r="R76" s="157"/>
      <c r="S76" s="144"/>
      <c r="T76" s="22">
        <v>2</v>
      </c>
      <c r="U76" s="29">
        <v>17785.14</v>
      </c>
      <c r="V76" s="29">
        <v>35570.28</v>
      </c>
      <c r="W76" s="36">
        <v>14229.18</v>
      </c>
      <c r="X76" s="36"/>
      <c r="Y76" s="29"/>
      <c r="Z76" s="29"/>
      <c r="AA76" s="29"/>
      <c r="AB76" s="29"/>
      <c r="AC76" s="28"/>
    </row>
    <row r="77" ht="16" customHeight="1" spans="1:29">
      <c r="A77" s="22">
        <v>266</v>
      </c>
      <c r="B77" s="39" t="s">
        <v>5788</v>
      </c>
      <c r="C77" s="68" t="s">
        <v>5789</v>
      </c>
      <c r="D77" s="22">
        <v>120</v>
      </c>
      <c r="E77" s="22">
        <v>1</v>
      </c>
      <c r="F77" s="144">
        <v>82462</v>
      </c>
      <c r="G77" s="144" t="s">
        <v>5459</v>
      </c>
      <c r="H77" s="144" t="s">
        <v>5086</v>
      </c>
      <c r="I77" s="144" t="s">
        <v>5460</v>
      </c>
      <c r="J77" s="144" t="s">
        <v>5314</v>
      </c>
      <c r="K77" s="157"/>
      <c r="L77" s="157"/>
      <c r="M77" s="157"/>
      <c r="N77" s="157"/>
      <c r="O77" s="157"/>
      <c r="P77" s="157"/>
      <c r="Q77" s="157"/>
      <c r="R77" s="157"/>
      <c r="S77" s="144"/>
      <c r="T77" s="22">
        <v>1</v>
      </c>
      <c r="U77" s="29">
        <v>7706.47</v>
      </c>
      <c r="V77" s="29">
        <v>7706.47</v>
      </c>
      <c r="W77" s="36">
        <v>2728.88</v>
      </c>
      <c r="X77" s="36"/>
      <c r="Y77" s="29"/>
      <c r="Z77" s="29"/>
      <c r="AA77" s="29"/>
      <c r="AB77" s="29"/>
      <c r="AC77" s="28"/>
    </row>
    <row r="78" ht="16" customHeight="1" spans="1:29">
      <c r="A78" s="22">
        <v>338</v>
      </c>
      <c r="B78" s="39" t="s">
        <v>5893</v>
      </c>
      <c r="C78" s="68" t="s">
        <v>5894</v>
      </c>
      <c r="D78" s="22">
        <v>120</v>
      </c>
      <c r="E78" s="22">
        <v>1</v>
      </c>
      <c r="F78" s="144">
        <v>82592</v>
      </c>
      <c r="G78" s="144" t="s">
        <v>5459</v>
      </c>
      <c r="H78" s="144" t="s">
        <v>5086</v>
      </c>
      <c r="I78" s="144" t="s">
        <v>5460</v>
      </c>
      <c r="J78" s="144" t="s">
        <v>5314</v>
      </c>
      <c r="K78" s="157"/>
      <c r="L78" s="157"/>
      <c r="M78" s="157"/>
      <c r="N78" s="157"/>
      <c r="O78" s="157"/>
      <c r="P78" s="157"/>
      <c r="Q78" s="157"/>
      <c r="R78" s="157"/>
      <c r="S78" s="144"/>
      <c r="T78" s="22">
        <v>1</v>
      </c>
      <c r="U78" s="29">
        <v>4307.69</v>
      </c>
      <c r="V78" s="29">
        <v>4307.69</v>
      </c>
      <c r="W78" s="36">
        <v>1354.7</v>
      </c>
      <c r="X78" s="36"/>
      <c r="Y78" s="29"/>
      <c r="Z78" s="29"/>
      <c r="AA78" s="29"/>
      <c r="AB78" s="29"/>
      <c r="AC78" s="28"/>
    </row>
    <row r="79" ht="16" customHeight="1" spans="1:29">
      <c r="A79" s="22">
        <v>665</v>
      </c>
      <c r="B79" s="39" t="s">
        <v>6410</v>
      </c>
      <c r="C79" s="68" t="s">
        <v>6411</v>
      </c>
      <c r="D79" s="22">
        <v>120</v>
      </c>
      <c r="E79" s="22">
        <v>1</v>
      </c>
      <c r="F79" s="144">
        <v>83958</v>
      </c>
      <c r="G79" s="144" t="s">
        <v>5459</v>
      </c>
      <c r="H79" s="144" t="s">
        <v>5086</v>
      </c>
      <c r="I79" s="144" t="s">
        <v>5460</v>
      </c>
      <c r="J79" s="144" t="s">
        <v>5314</v>
      </c>
      <c r="K79" s="157"/>
      <c r="L79" s="157"/>
      <c r="M79" s="157"/>
      <c r="N79" s="157"/>
      <c r="O79" s="157"/>
      <c r="P79" s="157"/>
      <c r="Q79" s="157"/>
      <c r="R79" s="157"/>
      <c r="S79" s="144"/>
      <c r="T79" s="22">
        <v>1</v>
      </c>
      <c r="U79" s="29">
        <v>3418.8</v>
      </c>
      <c r="V79" s="29">
        <v>3418.8</v>
      </c>
      <c r="W79" s="36">
        <v>1052.57</v>
      </c>
      <c r="X79" s="36"/>
      <c r="Y79" s="29"/>
      <c r="Z79" s="29"/>
      <c r="AA79" s="29"/>
      <c r="AB79" s="29"/>
      <c r="AC79" s="28"/>
    </row>
    <row r="80" ht="16" customHeight="1" spans="1:29">
      <c r="A80" s="22">
        <v>1479</v>
      </c>
      <c r="B80" s="39" t="s">
        <v>7476</v>
      </c>
      <c r="C80" s="68" t="s">
        <v>7477</v>
      </c>
      <c r="D80" s="22">
        <v>120</v>
      </c>
      <c r="E80" s="22">
        <v>1</v>
      </c>
      <c r="F80" s="144">
        <v>82732</v>
      </c>
      <c r="G80" s="144" t="s">
        <v>5459</v>
      </c>
      <c r="H80" s="144" t="s">
        <v>5086</v>
      </c>
      <c r="I80" s="144" t="s">
        <v>5460</v>
      </c>
      <c r="J80" s="144" t="s">
        <v>5314</v>
      </c>
      <c r="K80" s="157"/>
      <c r="L80" s="157"/>
      <c r="M80" s="157"/>
      <c r="N80" s="157"/>
      <c r="O80" s="157"/>
      <c r="P80" s="157"/>
      <c r="Q80" s="157"/>
      <c r="R80" s="157"/>
      <c r="S80" s="144"/>
      <c r="T80" s="22">
        <v>1</v>
      </c>
      <c r="U80" s="29">
        <v>21367.52</v>
      </c>
      <c r="V80" s="29">
        <v>21367.52</v>
      </c>
      <c r="W80" s="36">
        <v>11110.46</v>
      </c>
      <c r="X80" s="36"/>
      <c r="Y80" s="29"/>
      <c r="Z80" s="29"/>
      <c r="AA80" s="29"/>
      <c r="AB80" s="29"/>
      <c r="AC80" s="28"/>
    </row>
    <row r="81" ht="16" customHeight="1" spans="1:29">
      <c r="A81" s="22">
        <v>1625</v>
      </c>
      <c r="B81" s="39" t="s">
        <v>7728</v>
      </c>
      <c r="C81" s="68" t="s">
        <v>7729</v>
      </c>
      <c r="D81" s="22">
        <v>120</v>
      </c>
      <c r="E81" s="22">
        <v>1</v>
      </c>
      <c r="F81" s="144">
        <v>82715</v>
      </c>
      <c r="G81" s="144" t="s">
        <v>5459</v>
      </c>
      <c r="H81" s="144" t="s">
        <v>5086</v>
      </c>
      <c r="I81" s="144" t="s">
        <v>5460</v>
      </c>
      <c r="J81" s="144" t="s">
        <v>5314</v>
      </c>
      <c r="K81" s="157"/>
      <c r="L81" s="157"/>
      <c r="M81" s="157"/>
      <c r="N81" s="157"/>
      <c r="O81" s="157"/>
      <c r="P81" s="157"/>
      <c r="Q81" s="157"/>
      <c r="R81" s="157"/>
      <c r="S81" s="144"/>
      <c r="T81" s="22">
        <v>1</v>
      </c>
      <c r="U81" s="29">
        <v>34188.03</v>
      </c>
      <c r="V81" s="29">
        <v>34188.03</v>
      </c>
      <c r="W81" s="36">
        <v>7613.59</v>
      </c>
      <c r="X81" s="36"/>
      <c r="Y81" s="29"/>
      <c r="Z81" s="29"/>
      <c r="AA81" s="29"/>
      <c r="AB81" s="29"/>
      <c r="AC81" s="28"/>
    </row>
    <row r="82" ht="16" customHeight="1" spans="1:29">
      <c r="A82" s="22">
        <v>1647</v>
      </c>
      <c r="B82" s="39" t="s">
        <v>7774</v>
      </c>
      <c r="C82" s="68" t="s">
        <v>7775</v>
      </c>
      <c r="D82" s="22">
        <v>181</v>
      </c>
      <c r="E82" s="22">
        <v>377.72</v>
      </c>
      <c r="F82" s="144">
        <v>2605132486</v>
      </c>
      <c r="G82" s="144" t="s">
        <v>7776</v>
      </c>
      <c r="H82" s="144" t="s">
        <v>7776</v>
      </c>
      <c r="I82" s="144" t="s">
        <v>7777</v>
      </c>
      <c r="J82" s="144" t="s">
        <v>5327</v>
      </c>
      <c r="K82" s="157"/>
      <c r="L82" s="157"/>
      <c r="M82" s="157"/>
      <c r="N82" s="157"/>
      <c r="O82" s="157"/>
      <c r="P82" s="157"/>
      <c r="Q82" s="157"/>
      <c r="R82" s="157"/>
      <c r="S82" s="144"/>
      <c r="T82" s="22">
        <v>377.72</v>
      </c>
      <c r="U82" s="29">
        <v>17.9214497511384</v>
      </c>
      <c r="V82" s="29">
        <v>6769.29</v>
      </c>
      <c r="W82" s="36">
        <v>554.74</v>
      </c>
      <c r="X82" s="36"/>
      <c r="Y82" s="29"/>
      <c r="Z82" s="29"/>
      <c r="AA82" s="29"/>
      <c r="AB82" s="29"/>
      <c r="AC82" s="28"/>
    </row>
    <row r="83" ht="16" customHeight="1" spans="1:29">
      <c r="A83" s="22">
        <v>1659</v>
      </c>
      <c r="B83" s="39" t="s">
        <v>7800</v>
      </c>
      <c r="C83" s="68" t="s">
        <v>7801</v>
      </c>
      <c r="D83" s="22">
        <v>181</v>
      </c>
      <c r="E83" s="22">
        <v>0.15</v>
      </c>
      <c r="F83" s="144">
        <v>2605131783</v>
      </c>
      <c r="G83" s="144" t="s">
        <v>7776</v>
      </c>
      <c r="H83" s="144" t="s">
        <v>7776</v>
      </c>
      <c r="I83" s="144" t="s">
        <v>7777</v>
      </c>
      <c r="J83" s="144" t="s">
        <v>5327</v>
      </c>
      <c r="K83" s="157"/>
      <c r="L83" s="157"/>
      <c r="M83" s="157"/>
      <c r="N83" s="157"/>
      <c r="O83" s="157"/>
      <c r="P83" s="157"/>
      <c r="Q83" s="157"/>
      <c r="R83" s="157"/>
      <c r="S83" s="144"/>
      <c r="T83" s="22">
        <v>0.15</v>
      </c>
      <c r="U83" s="29">
        <v>8409.13333333333</v>
      </c>
      <c r="V83" s="29">
        <v>1261.37</v>
      </c>
      <c r="W83" s="36">
        <v>1035.03</v>
      </c>
      <c r="X83" s="36"/>
      <c r="Y83" s="29"/>
      <c r="Z83" s="29"/>
      <c r="AA83" s="29"/>
      <c r="AB83" s="29"/>
      <c r="AC83" s="28"/>
    </row>
    <row r="84" ht="16" customHeight="1" spans="1:29">
      <c r="A84" s="22">
        <v>1666</v>
      </c>
      <c r="B84" s="39" t="s">
        <v>7808</v>
      </c>
      <c r="C84" s="68" t="s">
        <v>7809</v>
      </c>
      <c r="D84" s="22">
        <v>181</v>
      </c>
      <c r="E84" s="22">
        <v>0.16</v>
      </c>
      <c r="F84" s="144">
        <v>2605131033</v>
      </c>
      <c r="G84" s="144" t="s">
        <v>7776</v>
      </c>
      <c r="H84" s="144" t="s">
        <v>7776</v>
      </c>
      <c r="I84" s="144" t="s">
        <v>7810</v>
      </c>
      <c r="J84" s="144" t="s">
        <v>5327</v>
      </c>
      <c r="K84" s="157"/>
      <c r="L84" s="157"/>
      <c r="M84" s="157"/>
      <c r="N84" s="157"/>
      <c r="O84" s="157"/>
      <c r="P84" s="157"/>
      <c r="Q84" s="157"/>
      <c r="R84" s="157"/>
      <c r="S84" s="144"/>
      <c r="T84" s="22">
        <v>0.16</v>
      </c>
      <c r="U84" s="29">
        <v>5758.375</v>
      </c>
      <c r="V84" s="29">
        <v>921.34</v>
      </c>
      <c r="W84" s="36">
        <v>689.24</v>
      </c>
      <c r="X84" s="36"/>
      <c r="Y84" s="29"/>
      <c r="Z84" s="29"/>
      <c r="AA84" s="29"/>
      <c r="AB84" s="29"/>
      <c r="AC84" s="28"/>
    </row>
    <row r="85" ht="16" customHeight="1" spans="1:29">
      <c r="A85" s="22">
        <v>1671</v>
      </c>
      <c r="B85" s="39" t="s">
        <v>7818</v>
      </c>
      <c r="C85" s="68" t="s">
        <v>7819</v>
      </c>
      <c r="D85" s="22">
        <v>181</v>
      </c>
      <c r="E85" s="22">
        <v>100</v>
      </c>
      <c r="F85" s="144">
        <v>2605133534</v>
      </c>
      <c r="G85" s="144" t="s">
        <v>7776</v>
      </c>
      <c r="H85" s="144" t="s">
        <v>7776</v>
      </c>
      <c r="I85" s="144" t="s">
        <v>7810</v>
      </c>
      <c r="J85" s="144" t="s">
        <v>5327</v>
      </c>
      <c r="K85" s="157"/>
      <c r="L85" s="157"/>
      <c r="M85" s="157"/>
      <c r="N85" s="157"/>
      <c r="O85" s="157"/>
      <c r="P85" s="157"/>
      <c r="Q85" s="157"/>
      <c r="R85" s="157"/>
      <c r="S85" s="144"/>
      <c r="T85" s="22">
        <v>100</v>
      </c>
      <c r="U85" s="29">
        <v>8.4</v>
      </c>
      <c r="V85" s="29">
        <v>840</v>
      </c>
      <c r="W85" s="36">
        <v>682</v>
      </c>
      <c r="X85" s="36"/>
      <c r="Y85" s="29"/>
      <c r="Z85" s="29"/>
      <c r="AA85" s="29"/>
      <c r="AB85" s="29"/>
      <c r="AC85" s="28"/>
    </row>
    <row r="86" ht="16" customHeight="1" spans="1:29">
      <c r="A86" s="22">
        <v>1677</v>
      </c>
      <c r="B86" s="39" t="s">
        <v>7827</v>
      </c>
      <c r="C86" s="68" t="s">
        <v>7828</v>
      </c>
      <c r="D86" s="22">
        <v>181</v>
      </c>
      <c r="E86" s="22">
        <v>100</v>
      </c>
      <c r="F86" s="144">
        <v>2605134166</v>
      </c>
      <c r="G86" s="144" t="s">
        <v>7776</v>
      </c>
      <c r="H86" s="144" t="s">
        <v>7776</v>
      </c>
      <c r="I86" s="144" t="s">
        <v>7810</v>
      </c>
      <c r="J86" s="144" t="s">
        <v>5327</v>
      </c>
      <c r="K86" s="157"/>
      <c r="L86" s="157"/>
      <c r="M86" s="157"/>
      <c r="N86" s="157"/>
      <c r="O86" s="157"/>
      <c r="P86" s="157"/>
      <c r="Q86" s="157"/>
      <c r="R86" s="157"/>
      <c r="S86" s="144"/>
      <c r="T86" s="22">
        <v>100</v>
      </c>
      <c r="U86" s="29">
        <v>7.3</v>
      </c>
      <c r="V86" s="29">
        <v>730</v>
      </c>
      <c r="W86" s="36">
        <v>585</v>
      </c>
      <c r="X86" s="36"/>
      <c r="Y86" s="29"/>
      <c r="Z86" s="29"/>
      <c r="AA86" s="29"/>
      <c r="AB86" s="29"/>
      <c r="AC86" s="28"/>
    </row>
    <row r="87" ht="16" customHeight="1" spans="1:29">
      <c r="A87" s="22">
        <v>1682</v>
      </c>
      <c r="B87" s="39" t="s">
        <v>7831</v>
      </c>
      <c r="C87" s="68" t="s">
        <v>7832</v>
      </c>
      <c r="D87" s="22">
        <v>181</v>
      </c>
      <c r="E87" s="22">
        <v>100</v>
      </c>
      <c r="F87" s="144">
        <v>2605134068</v>
      </c>
      <c r="G87" s="144" t="s">
        <v>7776</v>
      </c>
      <c r="H87" s="144" t="s">
        <v>7776</v>
      </c>
      <c r="I87" s="144" t="s">
        <v>7777</v>
      </c>
      <c r="J87" s="144" t="s">
        <v>5327</v>
      </c>
      <c r="K87" s="157"/>
      <c r="L87" s="157"/>
      <c r="M87" s="157"/>
      <c r="N87" s="157"/>
      <c r="O87" s="157"/>
      <c r="P87" s="157"/>
      <c r="Q87" s="157"/>
      <c r="R87" s="157"/>
      <c r="S87" s="144"/>
      <c r="T87" s="22">
        <v>100</v>
      </c>
      <c r="U87" s="29">
        <v>5.9</v>
      </c>
      <c r="V87" s="29">
        <v>590</v>
      </c>
      <c r="W87" s="36">
        <v>487</v>
      </c>
      <c r="X87" s="36"/>
      <c r="Y87" s="29"/>
      <c r="Z87" s="29"/>
      <c r="AA87" s="29"/>
      <c r="AB87" s="29"/>
      <c r="AC87" s="28"/>
    </row>
    <row r="88" ht="16" customHeight="1" spans="1:29">
      <c r="A88" s="22">
        <v>5</v>
      </c>
      <c r="B88" s="39" t="s">
        <v>5324</v>
      </c>
      <c r="C88" s="68" t="s">
        <v>5325</v>
      </c>
      <c r="D88" s="22">
        <v>166</v>
      </c>
      <c r="E88" s="22">
        <v>1</v>
      </c>
      <c r="F88" s="144">
        <v>2605131063</v>
      </c>
      <c r="G88" s="144" t="s">
        <v>3693</v>
      </c>
      <c r="H88" s="144" t="s">
        <v>3693</v>
      </c>
      <c r="I88" s="144" t="s">
        <v>5326</v>
      </c>
      <c r="J88" s="144" t="s">
        <v>5327</v>
      </c>
      <c r="K88" s="157"/>
      <c r="L88" s="157"/>
      <c r="M88" s="157"/>
      <c r="N88" s="157"/>
      <c r="O88" s="157"/>
      <c r="P88" s="157"/>
      <c r="Q88" s="157"/>
      <c r="R88" s="157"/>
      <c r="S88" s="144"/>
      <c r="T88" s="22">
        <v>1</v>
      </c>
      <c r="U88" s="29">
        <v>311040</v>
      </c>
      <c r="V88" s="29">
        <v>311040</v>
      </c>
      <c r="W88" s="36">
        <v>139660.43</v>
      </c>
      <c r="X88" s="36"/>
      <c r="Y88" s="29"/>
      <c r="Z88" s="29"/>
      <c r="AA88" s="29"/>
      <c r="AB88" s="29"/>
      <c r="AC88" s="28"/>
    </row>
    <row r="89" ht="16" customHeight="1" spans="1:29">
      <c r="A89" s="22">
        <v>241</v>
      </c>
      <c r="B89" s="39" t="s">
        <v>5738</v>
      </c>
      <c r="C89" s="68" t="s">
        <v>5739</v>
      </c>
      <c r="D89" s="22">
        <v>169</v>
      </c>
      <c r="E89" s="22">
        <v>1</v>
      </c>
      <c r="F89" s="144">
        <v>2605133672</v>
      </c>
      <c r="G89" s="144" t="s">
        <v>3693</v>
      </c>
      <c r="H89" s="144" t="s">
        <v>3693</v>
      </c>
      <c r="I89" s="144" t="s">
        <v>5326</v>
      </c>
      <c r="J89" s="144" t="s">
        <v>5327</v>
      </c>
      <c r="K89" s="157"/>
      <c r="L89" s="157"/>
      <c r="M89" s="157"/>
      <c r="N89" s="157"/>
      <c r="O89" s="157"/>
      <c r="P89" s="157"/>
      <c r="Q89" s="157"/>
      <c r="R89" s="157"/>
      <c r="S89" s="144"/>
      <c r="T89" s="22">
        <v>1</v>
      </c>
      <c r="U89" s="29">
        <v>13000</v>
      </c>
      <c r="V89" s="29">
        <v>13000</v>
      </c>
      <c r="W89" s="36">
        <v>8673.96</v>
      </c>
      <c r="X89" s="36"/>
      <c r="Y89" s="29"/>
      <c r="Z89" s="29"/>
      <c r="AA89" s="29"/>
      <c r="AB89" s="29"/>
      <c r="AC89" s="28"/>
    </row>
    <row r="90" ht="16" customHeight="1" spans="1:29">
      <c r="A90" s="22">
        <v>249</v>
      </c>
      <c r="B90" s="39" t="s">
        <v>5754</v>
      </c>
      <c r="C90" s="68" t="s">
        <v>5755</v>
      </c>
      <c r="D90" s="22">
        <v>169</v>
      </c>
      <c r="E90" s="22">
        <v>1</v>
      </c>
      <c r="F90" s="144">
        <v>2605131779</v>
      </c>
      <c r="G90" s="144" t="s">
        <v>3693</v>
      </c>
      <c r="H90" s="144" t="s">
        <v>3693</v>
      </c>
      <c r="I90" s="144" t="s">
        <v>5326</v>
      </c>
      <c r="J90" s="144" t="s">
        <v>5327</v>
      </c>
      <c r="K90" s="157"/>
      <c r="L90" s="157"/>
      <c r="M90" s="157"/>
      <c r="N90" s="157"/>
      <c r="O90" s="157"/>
      <c r="P90" s="157"/>
      <c r="Q90" s="157"/>
      <c r="R90" s="157"/>
      <c r="S90" s="144"/>
      <c r="T90" s="22">
        <v>1</v>
      </c>
      <c r="U90" s="29">
        <v>10380</v>
      </c>
      <c r="V90" s="29">
        <v>10380</v>
      </c>
      <c r="W90" s="36">
        <v>7894.27</v>
      </c>
      <c r="X90" s="36"/>
      <c r="Y90" s="29"/>
      <c r="Z90" s="29"/>
      <c r="AA90" s="29"/>
      <c r="AB90" s="29"/>
      <c r="AC90" s="28"/>
    </row>
    <row r="91" ht="16" customHeight="1" spans="1:29">
      <c r="A91" s="22">
        <v>251</v>
      </c>
      <c r="B91" s="39" t="s">
        <v>5758</v>
      </c>
      <c r="C91" s="68" t="s">
        <v>5759</v>
      </c>
      <c r="D91" s="22">
        <v>166</v>
      </c>
      <c r="E91" s="22">
        <v>2</v>
      </c>
      <c r="F91" s="144">
        <v>2605130257</v>
      </c>
      <c r="G91" s="144" t="s">
        <v>3693</v>
      </c>
      <c r="H91" s="144" t="s">
        <v>3693</v>
      </c>
      <c r="I91" s="144" t="s">
        <v>5326</v>
      </c>
      <c r="J91" s="144" t="s">
        <v>5327</v>
      </c>
      <c r="K91" s="157"/>
      <c r="L91" s="157"/>
      <c r="M91" s="157"/>
      <c r="N91" s="157"/>
      <c r="O91" s="157"/>
      <c r="P91" s="157"/>
      <c r="Q91" s="157"/>
      <c r="R91" s="157"/>
      <c r="S91" s="144"/>
      <c r="T91" s="22">
        <v>2</v>
      </c>
      <c r="U91" s="29">
        <v>10020</v>
      </c>
      <c r="V91" s="29">
        <v>20040</v>
      </c>
      <c r="W91" s="36">
        <v>15593.62</v>
      </c>
      <c r="X91" s="36"/>
      <c r="Y91" s="29"/>
      <c r="Z91" s="29"/>
      <c r="AA91" s="29"/>
      <c r="AB91" s="29"/>
      <c r="AC91" s="28"/>
    </row>
    <row r="92" ht="16" customHeight="1" spans="1:29">
      <c r="A92" s="22">
        <v>252</v>
      </c>
      <c r="B92" s="39" t="s">
        <v>5760</v>
      </c>
      <c r="C92" s="68" t="s">
        <v>5761</v>
      </c>
      <c r="D92" s="22">
        <v>166</v>
      </c>
      <c r="E92" s="22">
        <v>2</v>
      </c>
      <c r="F92" s="144">
        <v>2605130358</v>
      </c>
      <c r="G92" s="144" t="s">
        <v>3693</v>
      </c>
      <c r="H92" s="144" t="s">
        <v>3693</v>
      </c>
      <c r="I92" s="144" t="s">
        <v>5326</v>
      </c>
      <c r="J92" s="144" t="s">
        <v>5327</v>
      </c>
      <c r="K92" s="157"/>
      <c r="L92" s="157"/>
      <c r="M92" s="157"/>
      <c r="N92" s="157"/>
      <c r="O92" s="157"/>
      <c r="P92" s="157"/>
      <c r="Q92" s="157"/>
      <c r="R92" s="157"/>
      <c r="S92" s="144"/>
      <c r="T92" s="22">
        <v>2</v>
      </c>
      <c r="U92" s="29">
        <v>9140</v>
      </c>
      <c r="V92" s="29">
        <v>18280</v>
      </c>
      <c r="W92" s="36">
        <v>9161.26</v>
      </c>
      <c r="X92" s="36"/>
      <c r="Y92" s="29"/>
      <c r="Z92" s="29"/>
      <c r="AA92" s="29"/>
      <c r="AB92" s="29"/>
      <c r="AC92" s="28"/>
    </row>
    <row r="93" ht="16" customHeight="1" spans="1:29">
      <c r="A93" s="22">
        <v>253</v>
      </c>
      <c r="B93" s="39" t="s">
        <v>5762</v>
      </c>
      <c r="C93" s="68" t="s">
        <v>5763</v>
      </c>
      <c r="D93" s="22">
        <v>166</v>
      </c>
      <c r="E93" s="22">
        <v>1</v>
      </c>
      <c r="F93" s="144">
        <v>2605132881</v>
      </c>
      <c r="G93" s="144" t="s">
        <v>3693</v>
      </c>
      <c r="H93" s="144" t="s">
        <v>3693</v>
      </c>
      <c r="I93" s="144" t="s">
        <v>5326</v>
      </c>
      <c r="J93" s="144" t="s">
        <v>5327</v>
      </c>
      <c r="K93" s="157"/>
      <c r="L93" s="157"/>
      <c r="M93" s="157"/>
      <c r="N93" s="157"/>
      <c r="O93" s="157"/>
      <c r="P93" s="157"/>
      <c r="Q93" s="157"/>
      <c r="R93" s="157"/>
      <c r="S93" s="144"/>
      <c r="T93" s="22">
        <v>1</v>
      </c>
      <c r="U93" s="29">
        <v>7900</v>
      </c>
      <c r="V93" s="29">
        <v>7900</v>
      </c>
      <c r="W93" s="36">
        <v>4288.25</v>
      </c>
      <c r="X93" s="36"/>
      <c r="Y93" s="29"/>
      <c r="Z93" s="29"/>
      <c r="AA93" s="29"/>
      <c r="AB93" s="29"/>
      <c r="AC93" s="28"/>
    </row>
    <row r="94" ht="16" customHeight="1" spans="1:29">
      <c r="A94" s="22">
        <v>254</v>
      </c>
      <c r="B94" s="39" t="s">
        <v>5764</v>
      </c>
      <c r="C94" s="68" t="s">
        <v>5765</v>
      </c>
      <c r="D94" s="22">
        <v>169</v>
      </c>
      <c r="E94" s="22">
        <v>1</v>
      </c>
      <c r="F94" s="144">
        <v>2605132791</v>
      </c>
      <c r="G94" s="144" t="s">
        <v>3693</v>
      </c>
      <c r="H94" s="144" t="s">
        <v>3693</v>
      </c>
      <c r="I94" s="144" t="s">
        <v>5326</v>
      </c>
      <c r="J94" s="144" t="s">
        <v>5327</v>
      </c>
      <c r="K94" s="157"/>
      <c r="L94" s="157"/>
      <c r="M94" s="157"/>
      <c r="N94" s="157"/>
      <c r="O94" s="157"/>
      <c r="P94" s="157"/>
      <c r="Q94" s="157"/>
      <c r="R94" s="157"/>
      <c r="S94" s="144"/>
      <c r="T94" s="22">
        <v>1</v>
      </c>
      <c r="U94" s="29">
        <v>6530</v>
      </c>
      <c r="V94" s="29">
        <v>6530</v>
      </c>
      <c r="W94" s="36">
        <v>3898.41</v>
      </c>
      <c r="X94" s="36"/>
      <c r="Y94" s="29"/>
      <c r="Z94" s="29"/>
      <c r="AA94" s="29"/>
      <c r="AB94" s="29"/>
      <c r="AC94" s="28"/>
    </row>
    <row r="95" ht="16" customHeight="1" spans="1:29">
      <c r="A95" s="22">
        <v>255</v>
      </c>
      <c r="B95" s="39" t="s">
        <v>5766</v>
      </c>
      <c r="C95" s="68" t="s">
        <v>5767</v>
      </c>
      <c r="D95" s="22">
        <v>166</v>
      </c>
      <c r="E95" s="22">
        <v>2</v>
      </c>
      <c r="F95" s="144">
        <v>2605132021</v>
      </c>
      <c r="G95" s="144" t="s">
        <v>3693</v>
      </c>
      <c r="H95" s="144" t="s">
        <v>3693</v>
      </c>
      <c r="I95" s="144" t="s">
        <v>5326</v>
      </c>
      <c r="J95" s="144" t="s">
        <v>5327</v>
      </c>
      <c r="K95" s="157"/>
      <c r="L95" s="157"/>
      <c r="M95" s="157"/>
      <c r="N95" s="157"/>
      <c r="O95" s="157"/>
      <c r="P95" s="157"/>
      <c r="Q95" s="157"/>
      <c r="R95" s="157"/>
      <c r="S95" s="144"/>
      <c r="T95" s="22">
        <v>2</v>
      </c>
      <c r="U95" s="29">
        <v>3780</v>
      </c>
      <c r="V95" s="29">
        <v>7560</v>
      </c>
      <c r="W95" s="36">
        <v>3177.2</v>
      </c>
      <c r="X95" s="36"/>
      <c r="Y95" s="29"/>
      <c r="Z95" s="29"/>
      <c r="AA95" s="29"/>
      <c r="AB95" s="29"/>
      <c r="AC95" s="28"/>
    </row>
    <row r="96" ht="16" customHeight="1" spans="1:29">
      <c r="A96" s="22">
        <v>256</v>
      </c>
      <c r="B96" s="39" t="s">
        <v>5768</v>
      </c>
      <c r="C96" s="68" t="s">
        <v>5769</v>
      </c>
      <c r="D96" s="22">
        <v>166</v>
      </c>
      <c r="E96" s="22">
        <v>1</v>
      </c>
      <c r="F96" s="144">
        <v>2605132045</v>
      </c>
      <c r="G96" s="144" t="s">
        <v>3693</v>
      </c>
      <c r="H96" s="144" t="s">
        <v>3693</v>
      </c>
      <c r="I96" s="144" t="s">
        <v>5326</v>
      </c>
      <c r="J96" s="144" t="s">
        <v>5327</v>
      </c>
      <c r="K96" s="157"/>
      <c r="L96" s="157"/>
      <c r="M96" s="157"/>
      <c r="N96" s="157"/>
      <c r="O96" s="157"/>
      <c r="P96" s="157"/>
      <c r="Q96" s="157"/>
      <c r="R96" s="157"/>
      <c r="S96" s="144"/>
      <c r="T96" s="22">
        <v>1</v>
      </c>
      <c r="U96" s="29">
        <v>3540</v>
      </c>
      <c r="V96" s="29">
        <v>3540</v>
      </c>
      <c r="W96" s="36">
        <v>1520.38</v>
      </c>
      <c r="X96" s="36"/>
      <c r="Y96" s="29"/>
      <c r="Z96" s="29"/>
      <c r="AA96" s="29"/>
      <c r="AB96" s="29"/>
      <c r="AC96" s="28"/>
    </row>
    <row r="97" ht="16" customHeight="1" spans="1:29">
      <c r="A97" s="22">
        <v>269</v>
      </c>
      <c r="B97" s="39" t="s">
        <v>5792</v>
      </c>
      <c r="C97" s="68" t="s">
        <v>5793</v>
      </c>
      <c r="D97" s="22">
        <v>195</v>
      </c>
      <c r="E97" s="22">
        <v>5</v>
      </c>
      <c r="F97" s="144">
        <v>2605133760</v>
      </c>
      <c r="G97" s="144" t="s">
        <v>3693</v>
      </c>
      <c r="H97" s="144" t="s">
        <v>3693</v>
      </c>
      <c r="I97" s="144" t="s">
        <v>5331</v>
      </c>
      <c r="J97" s="144" t="s">
        <v>5327</v>
      </c>
      <c r="K97" s="157"/>
      <c r="L97" s="157"/>
      <c r="M97" s="157"/>
      <c r="N97" s="157"/>
      <c r="O97" s="157"/>
      <c r="P97" s="157"/>
      <c r="Q97" s="157"/>
      <c r="R97" s="157"/>
      <c r="S97" s="144"/>
      <c r="T97" s="22">
        <v>5</v>
      </c>
      <c r="U97" s="29">
        <v>1304.286</v>
      </c>
      <c r="V97" s="29">
        <v>6521.43</v>
      </c>
      <c r="W97" s="36">
        <v>1150.04</v>
      </c>
      <c r="X97" s="36"/>
      <c r="Y97" s="29"/>
      <c r="Z97" s="29"/>
      <c r="AA97" s="29"/>
      <c r="AB97" s="29"/>
      <c r="AC97" s="28"/>
    </row>
    <row r="98" ht="16" customHeight="1" spans="1:29">
      <c r="A98" s="22">
        <v>286</v>
      </c>
      <c r="B98" s="39" t="s">
        <v>5823</v>
      </c>
      <c r="C98" s="68" t="s">
        <v>5824</v>
      </c>
      <c r="D98" s="22">
        <v>166</v>
      </c>
      <c r="E98" s="22">
        <v>1</v>
      </c>
      <c r="F98" s="144">
        <v>2605131652</v>
      </c>
      <c r="G98" s="144" t="s">
        <v>3693</v>
      </c>
      <c r="H98" s="144" t="s">
        <v>3693</v>
      </c>
      <c r="I98" s="144" t="s">
        <v>5326</v>
      </c>
      <c r="J98" s="144" t="s">
        <v>5327</v>
      </c>
      <c r="K98" s="157"/>
      <c r="L98" s="157"/>
      <c r="M98" s="157"/>
      <c r="N98" s="157"/>
      <c r="O98" s="157"/>
      <c r="P98" s="157"/>
      <c r="Q98" s="157"/>
      <c r="R98" s="157"/>
      <c r="S98" s="144"/>
      <c r="T98" s="22">
        <v>1</v>
      </c>
      <c r="U98" s="29">
        <v>9330</v>
      </c>
      <c r="V98" s="29">
        <v>9330</v>
      </c>
      <c r="W98" s="36">
        <v>4678.09</v>
      </c>
      <c r="X98" s="36"/>
      <c r="Y98" s="29"/>
      <c r="Z98" s="29"/>
      <c r="AA98" s="29"/>
      <c r="AB98" s="29"/>
      <c r="AC98" s="28"/>
    </row>
    <row r="99" ht="16" customHeight="1" spans="1:29">
      <c r="A99" s="22">
        <v>287</v>
      </c>
      <c r="B99" s="39" t="s">
        <v>5825</v>
      </c>
      <c r="C99" s="68" t="s">
        <v>5826</v>
      </c>
      <c r="D99" s="22">
        <v>166</v>
      </c>
      <c r="E99" s="22">
        <v>1</v>
      </c>
      <c r="F99" s="144">
        <v>2605131077</v>
      </c>
      <c r="G99" s="144" t="s">
        <v>3693</v>
      </c>
      <c r="H99" s="144" t="s">
        <v>3693</v>
      </c>
      <c r="I99" s="144" t="s">
        <v>5326</v>
      </c>
      <c r="J99" s="144" t="s">
        <v>5327</v>
      </c>
      <c r="K99" s="157"/>
      <c r="L99" s="157"/>
      <c r="M99" s="157"/>
      <c r="N99" s="157"/>
      <c r="O99" s="157"/>
      <c r="P99" s="157"/>
      <c r="Q99" s="157"/>
      <c r="R99" s="157"/>
      <c r="S99" s="144"/>
      <c r="T99" s="22">
        <v>1</v>
      </c>
      <c r="U99" s="29">
        <v>5720</v>
      </c>
      <c r="V99" s="29">
        <v>5720</v>
      </c>
      <c r="W99" s="36">
        <v>2650.92</v>
      </c>
      <c r="X99" s="36"/>
      <c r="Y99" s="29"/>
      <c r="Z99" s="29"/>
      <c r="AA99" s="29"/>
      <c r="AB99" s="29"/>
      <c r="AC99" s="28"/>
    </row>
    <row r="100" ht="16" customHeight="1" spans="1:29">
      <c r="A100" s="22">
        <v>288</v>
      </c>
      <c r="B100" s="39" t="s">
        <v>5827</v>
      </c>
      <c r="C100" s="68" t="s">
        <v>5828</v>
      </c>
      <c r="D100" s="22">
        <v>166</v>
      </c>
      <c r="E100" s="22">
        <v>1</v>
      </c>
      <c r="F100" s="144">
        <v>2605132044</v>
      </c>
      <c r="G100" s="144" t="s">
        <v>3693</v>
      </c>
      <c r="H100" s="144" t="s">
        <v>3693</v>
      </c>
      <c r="I100" s="144" t="s">
        <v>5326</v>
      </c>
      <c r="J100" s="144" t="s">
        <v>5327</v>
      </c>
      <c r="K100" s="157"/>
      <c r="L100" s="157"/>
      <c r="M100" s="157"/>
      <c r="N100" s="157"/>
      <c r="O100" s="157"/>
      <c r="P100" s="157"/>
      <c r="Q100" s="157"/>
      <c r="R100" s="157"/>
      <c r="S100" s="144"/>
      <c r="T100" s="22">
        <v>1</v>
      </c>
      <c r="U100" s="29">
        <v>2820</v>
      </c>
      <c r="V100" s="29">
        <v>2820</v>
      </c>
      <c r="W100" s="36">
        <v>1315.71</v>
      </c>
      <c r="X100" s="36"/>
      <c r="Y100" s="29"/>
      <c r="Z100" s="29"/>
      <c r="AA100" s="29"/>
      <c r="AB100" s="29"/>
      <c r="AC100" s="28"/>
    </row>
    <row r="101" ht="16" customHeight="1" spans="1:29">
      <c r="A101" s="22">
        <v>289</v>
      </c>
      <c r="B101" s="39" t="s">
        <v>5829</v>
      </c>
      <c r="C101" s="68" t="s">
        <v>5830</v>
      </c>
      <c r="D101" s="22">
        <v>166</v>
      </c>
      <c r="E101" s="22">
        <v>1</v>
      </c>
      <c r="F101" s="144">
        <v>2605133967</v>
      </c>
      <c r="G101" s="144" t="s">
        <v>3693</v>
      </c>
      <c r="H101" s="144" t="s">
        <v>3693</v>
      </c>
      <c r="I101" s="144" t="s">
        <v>5326</v>
      </c>
      <c r="J101" s="144" t="s">
        <v>5327</v>
      </c>
      <c r="K101" s="157"/>
      <c r="L101" s="157"/>
      <c r="M101" s="157"/>
      <c r="N101" s="157"/>
      <c r="O101" s="157"/>
      <c r="P101" s="157"/>
      <c r="Q101" s="157"/>
      <c r="R101" s="157"/>
      <c r="S101" s="144"/>
      <c r="T101" s="22">
        <v>1</v>
      </c>
      <c r="U101" s="29">
        <v>2300</v>
      </c>
      <c r="V101" s="29">
        <v>2300</v>
      </c>
      <c r="W101" s="36">
        <v>1208.51</v>
      </c>
      <c r="X101" s="36"/>
      <c r="Y101" s="29"/>
      <c r="Z101" s="29"/>
      <c r="AA101" s="29"/>
      <c r="AB101" s="29"/>
      <c r="AC101" s="28"/>
    </row>
    <row r="102" ht="16" customHeight="1" spans="1:29">
      <c r="A102" s="22">
        <v>290</v>
      </c>
      <c r="B102" s="39" t="s">
        <v>5831</v>
      </c>
      <c r="C102" s="68" t="s">
        <v>5832</v>
      </c>
      <c r="D102" s="22">
        <v>166</v>
      </c>
      <c r="E102" s="22">
        <v>1</v>
      </c>
      <c r="F102" s="144">
        <v>2605133041</v>
      </c>
      <c r="G102" s="144" t="s">
        <v>3693</v>
      </c>
      <c r="H102" s="144" t="s">
        <v>3693</v>
      </c>
      <c r="I102" s="144" t="s">
        <v>5326</v>
      </c>
      <c r="J102" s="144" t="s">
        <v>5327</v>
      </c>
      <c r="K102" s="157"/>
      <c r="L102" s="157"/>
      <c r="M102" s="157"/>
      <c r="N102" s="157"/>
      <c r="O102" s="157"/>
      <c r="P102" s="157"/>
      <c r="Q102" s="157"/>
      <c r="R102" s="157"/>
      <c r="S102" s="144"/>
      <c r="T102" s="22">
        <v>1</v>
      </c>
      <c r="U102" s="29">
        <v>890</v>
      </c>
      <c r="V102" s="29">
        <v>890</v>
      </c>
      <c r="W102" s="36">
        <v>360.6</v>
      </c>
      <c r="X102" s="36"/>
      <c r="Y102" s="29"/>
      <c r="Z102" s="29"/>
      <c r="AA102" s="29"/>
      <c r="AB102" s="29"/>
      <c r="AC102" s="28"/>
    </row>
    <row r="103" ht="16" customHeight="1" spans="1:29">
      <c r="A103" s="22">
        <v>335</v>
      </c>
      <c r="B103" s="39" t="s">
        <v>5887</v>
      </c>
      <c r="C103" s="68" t="s">
        <v>5888</v>
      </c>
      <c r="D103" s="22">
        <v>195</v>
      </c>
      <c r="E103" s="22">
        <v>3</v>
      </c>
      <c r="F103" s="144">
        <v>2605130189</v>
      </c>
      <c r="G103" s="144" t="s">
        <v>3693</v>
      </c>
      <c r="H103" s="144" t="s">
        <v>3693</v>
      </c>
      <c r="I103" s="144" t="s">
        <v>5326</v>
      </c>
      <c r="J103" s="144" t="s">
        <v>5327</v>
      </c>
      <c r="K103" s="157"/>
      <c r="L103" s="157"/>
      <c r="M103" s="157"/>
      <c r="N103" s="157"/>
      <c r="O103" s="157"/>
      <c r="P103" s="157"/>
      <c r="Q103" s="157"/>
      <c r="R103" s="157"/>
      <c r="S103" s="144"/>
      <c r="T103" s="22">
        <v>3</v>
      </c>
      <c r="U103" s="29">
        <v>3716.66666666667</v>
      </c>
      <c r="V103" s="29">
        <v>11150</v>
      </c>
      <c r="W103" s="36">
        <v>4736.55</v>
      </c>
      <c r="X103" s="36"/>
      <c r="Y103" s="29"/>
      <c r="Z103" s="29"/>
      <c r="AA103" s="29"/>
      <c r="AB103" s="29"/>
      <c r="AC103" s="28"/>
    </row>
    <row r="104" ht="16" customHeight="1" spans="1:29">
      <c r="A104" s="22">
        <v>336</v>
      </c>
      <c r="B104" s="39" t="s">
        <v>5889</v>
      </c>
      <c r="C104" s="68" t="s">
        <v>5890</v>
      </c>
      <c r="D104" s="22">
        <v>169</v>
      </c>
      <c r="E104" s="22">
        <v>2</v>
      </c>
      <c r="F104" s="144">
        <v>2605133309</v>
      </c>
      <c r="G104" s="144" t="s">
        <v>3693</v>
      </c>
      <c r="H104" s="144" t="s">
        <v>3693</v>
      </c>
      <c r="I104" s="144" t="s">
        <v>5326</v>
      </c>
      <c r="J104" s="144" t="s">
        <v>5327</v>
      </c>
      <c r="K104" s="157"/>
      <c r="L104" s="157"/>
      <c r="M104" s="157"/>
      <c r="N104" s="157"/>
      <c r="O104" s="157"/>
      <c r="P104" s="157"/>
      <c r="Q104" s="157"/>
      <c r="R104" s="157"/>
      <c r="S104" s="144"/>
      <c r="T104" s="22">
        <v>2</v>
      </c>
      <c r="U104" s="29">
        <v>4800</v>
      </c>
      <c r="V104" s="29">
        <v>9600</v>
      </c>
      <c r="W104" s="36">
        <v>4756.06</v>
      </c>
      <c r="X104" s="36"/>
      <c r="Y104" s="29"/>
      <c r="Z104" s="29"/>
      <c r="AA104" s="29"/>
      <c r="AB104" s="29"/>
      <c r="AC104" s="28"/>
    </row>
    <row r="105" ht="16" customHeight="1" spans="1:29">
      <c r="A105" s="22">
        <v>337</v>
      </c>
      <c r="B105" s="39" t="s">
        <v>5891</v>
      </c>
      <c r="C105" s="68" t="s">
        <v>7871</v>
      </c>
      <c r="D105" s="22">
        <v>191</v>
      </c>
      <c r="E105" s="22">
        <v>5</v>
      </c>
      <c r="F105" s="144">
        <v>2605133255</v>
      </c>
      <c r="G105" s="144" t="s">
        <v>3693</v>
      </c>
      <c r="H105" s="144" t="s">
        <v>3693</v>
      </c>
      <c r="I105" s="144" t="s">
        <v>5326</v>
      </c>
      <c r="J105" s="144" t="s">
        <v>5327</v>
      </c>
      <c r="K105" s="157"/>
      <c r="L105" s="157"/>
      <c r="M105" s="157"/>
      <c r="N105" s="157"/>
      <c r="O105" s="157"/>
      <c r="P105" s="157"/>
      <c r="Q105" s="157"/>
      <c r="R105" s="157"/>
      <c r="S105" s="144"/>
      <c r="T105" s="22">
        <v>5</v>
      </c>
      <c r="U105" s="29">
        <v>76</v>
      </c>
      <c r="V105" s="29">
        <v>380</v>
      </c>
      <c r="W105" s="36">
        <v>97.45</v>
      </c>
      <c r="X105" s="36"/>
      <c r="Y105" s="29"/>
      <c r="Z105" s="29"/>
      <c r="AA105" s="29"/>
      <c r="AB105" s="29"/>
      <c r="AC105" s="28"/>
    </row>
    <row r="106" ht="16" customHeight="1" spans="1:29">
      <c r="A106" s="22">
        <v>339</v>
      </c>
      <c r="B106" s="39" t="s">
        <v>5895</v>
      </c>
      <c r="C106" s="68" t="s">
        <v>7872</v>
      </c>
      <c r="D106" s="22">
        <v>166</v>
      </c>
      <c r="E106" s="22">
        <v>6</v>
      </c>
      <c r="F106" s="144">
        <v>2605133049</v>
      </c>
      <c r="G106" s="144" t="s">
        <v>3693</v>
      </c>
      <c r="H106" s="144" t="s">
        <v>3693</v>
      </c>
      <c r="I106" s="144" t="s">
        <v>5326</v>
      </c>
      <c r="J106" s="144" t="s">
        <v>5327</v>
      </c>
      <c r="K106" s="157"/>
      <c r="L106" s="157"/>
      <c r="M106" s="157"/>
      <c r="N106" s="157"/>
      <c r="O106" s="157"/>
      <c r="P106" s="157"/>
      <c r="Q106" s="157"/>
      <c r="R106" s="157"/>
      <c r="S106" s="144"/>
      <c r="T106" s="22">
        <v>6</v>
      </c>
      <c r="U106" s="29">
        <v>1134</v>
      </c>
      <c r="V106" s="29">
        <v>6804</v>
      </c>
      <c r="W106" s="36">
        <v>3157.68</v>
      </c>
      <c r="X106" s="36"/>
      <c r="Y106" s="29"/>
      <c r="Z106" s="29"/>
      <c r="AA106" s="29"/>
      <c r="AB106" s="29"/>
      <c r="AC106" s="28"/>
    </row>
    <row r="107" ht="16" customHeight="1" spans="1:29">
      <c r="A107" s="22">
        <v>357</v>
      </c>
      <c r="B107" s="39" t="s">
        <v>5927</v>
      </c>
      <c r="C107" s="68" t="s">
        <v>5928</v>
      </c>
      <c r="D107" s="22">
        <v>169</v>
      </c>
      <c r="E107" s="22">
        <v>1</v>
      </c>
      <c r="F107" s="144">
        <v>2605134160</v>
      </c>
      <c r="G107" s="144" t="s">
        <v>3693</v>
      </c>
      <c r="H107" s="144" t="s">
        <v>3693</v>
      </c>
      <c r="I107" s="144" t="s">
        <v>5326</v>
      </c>
      <c r="J107" s="144" t="s">
        <v>5327</v>
      </c>
      <c r="K107" s="157"/>
      <c r="L107" s="157"/>
      <c r="M107" s="157"/>
      <c r="N107" s="157"/>
      <c r="O107" s="157"/>
      <c r="P107" s="157"/>
      <c r="Q107" s="157"/>
      <c r="R107" s="157"/>
      <c r="S107" s="144"/>
      <c r="T107" s="22">
        <v>1</v>
      </c>
      <c r="U107" s="29">
        <v>483</v>
      </c>
      <c r="V107" s="29">
        <v>483</v>
      </c>
      <c r="W107" s="36">
        <v>233.9</v>
      </c>
      <c r="X107" s="36"/>
      <c r="Y107" s="29"/>
      <c r="Z107" s="29"/>
      <c r="AA107" s="29"/>
      <c r="AB107" s="29"/>
      <c r="AC107" s="28"/>
    </row>
    <row r="108" ht="16" customHeight="1" spans="1:29">
      <c r="A108" s="22">
        <v>414</v>
      </c>
      <c r="B108" s="39" t="s">
        <v>6020</v>
      </c>
      <c r="C108" s="68" t="s">
        <v>6021</v>
      </c>
      <c r="D108" s="22">
        <v>169</v>
      </c>
      <c r="E108" s="22">
        <v>2</v>
      </c>
      <c r="F108" s="144">
        <v>2605130360</v>
      </c>
      <c r="G108" s="144" t="s">
        <v>3693</v>
      </c>
      <c r="H108" s="144" t="s">
        <v>3693</v>
      </c>
      <c r="I108" s="144" t="s">
        <v>5326</v>
      </c>
      <c r="J108" s="144" t="s">
        <v>5327</v>
      </c>
      <c r="K108" s="157"/>
      <c r="L108" s="157"/>
      <c r="M108" s="157"/>
      <c r="N108" s="157"/>
      <c r="O108" s="157"/>
      <c r="P108" s="157"/>
      <c r="Q108" s="157"/>
      <c r="R108" s="157"/>
      <c r="S108" s="144"/>
      <c r="T108" s="22">
        <v>2</v>
      </c>
      <c r="U108" s="29">
        <v>420</v>
      </c>
      <c r="V108" s="29">
        <v>840</v>
      </c>
      <c r="W108" s="36">
        <v>448.32</v>
      </c>
      <c r="X108" s="36"/>
      <c r="Y108" s="29"/>
      <c r="Z108" s="29"/>
      <c r="AA108" s="29"/>
      <c r="AB108" s="29"/>
      <c r="AC108" s="28"/>
    </row>
    <row r="109" ht="16" customHeight="1" spans="1:29">
      <c r="A109" s="22">
        <v>430</v>
      </c>
      <c r="B109" s="39" t="s">
        <v>551</v>
      </c>
      <c r="C109" s="68" t="s">
        <v>552</v>
      </c>
      <c r="D109" s="22">
        <v>169</v>
      </c>
      <c r="E109" s="22">
        <v>1</v>
      </c>
      <c r="F109" s="144">
        <v>2605130214</v>
      </c>
      <c r="G109" s="144" t="s">
        <v>3693</v>
      </c>
      <c r="H109" s="144" t="s">
        <v>3693</v>
      </c>
      <c r="I109" s="144" t="s">
        <v>5352</v>
      </c>
      <c r="J109" s="144" t="s">
        <v>5314</v>
      </c>
      <c r="K109" s="157"/>
      <c r="L109" s="157"/>
      <c r="M109" s="157"/>
      <c r="N109" s="157"/>
      <c r="O109" s="157"/>
      <c r="P109" s="157"/>
      <c r="Q109" s="157"/>
      <c r="R109" s="157"/>
      <c r="S109" s="144"/>
      <c r="T109" s="22">
        <v>1</v>
      </c>
      <c r="U109" s="29">
        <v>1440</v>
      </c>
      <c r="V109" s="29">
        <v>1440</v>
      </c>
      <c r="W109" s="36">
        <v>5103.92</v>
      </c>
      <c r="X109" s="36"/>
      <c r="Y109" s="29"/>
      <c r="Z109" s="29"/>
      <c r="AA109" s="29"/>
      <c r="AB109" s="29"/>
      <c r="AC109" s="28"/>
    </row>
    <row r="110" ht="16" customHeight="1" spans="1:29">
      <c r="A110" s="22">
        <v>439</v>
      </c>
      <c r="B110" s="39" t="s">
        <v>6039</v>
      </c>
      <c r="C110" s="68" t="s">
        <v>6040</v>
      </c>
      <c r="D110" s="22">
        <v>191</v>
      </c>
      <c r="E110" s="22">
        <v>2</v>
      </c>
      <c r="F110" s="144">
        <v>2605131442</v>
      </c>
      <c r="G110" s="144" t="s">
        <v>3693</v>
      </c>
      <c r="H110" s="144" t="s">
        <v>3693</v>
      </c>
      <c r="I110" s="144" t="s">
        <v>5326</v>
      </c>
      <c r="J110" s="144" t="s">
        <v>5327</v>
      </c>
      <c r="K110" s="157"/>
      <c r="L110" s="157"/>
      <c r="M110" s="157"/>
      <c r="N110" s="157"/>
      <c r="O110" s="157"/>
      <c r="P110" s="157"/>
      <c r="Q110" s="157"/>
      <c r="R110" s="157"/>
      <c r="S110" s="144"/>
      <c r="T110" s="22">
        <v>2</v>
      </c>
      <c r="U110" s="29">
        <v>4450</v>
      </c>
      <c r="V110" s="29">
        <v>8900</v>
      </c>
      <c r="W110" s="36">
        <v>4561.14</v>
      </c>
      <c r="X110" s="36"/>
      <c r="Y110" s="29"/>
      <c r="Z110" s="29"/>
      <c r="AA110" s="29"/>
      <c r="AB110" s="29"/>
      <c r="AC110" s="28"/>
    </row>
    <row r="111" ht="16" customHeight="1" spans="1:29">
      <c r="A111" s="22">
        <v>440</v>
      </c>
      <c r="B111" s="39" t="s">
        <v>6041</v>
      </c>
      <c r="C111" s="68" t="s">
        <v>6042</v>
      </c>
      <c r="D111" s="22">
        <v>181</v>
      </c>
      <c r="E111" s="22">
        <v>1</v>
      </c>
      <c r="F111" s="144">
        <v>2605131245</v>
      </c>
      <c r="G111" s="144" t="s">
        <v>3693</v>
      </c>
      <c r="H111" s="144" t="s">
        <v>3693</v>
      </c>
      <c r="I111" s="144" t="s">
        <v>5326</v>
      </c>
      <c r="J111" s="144" t="s">
        <v>5327</v>
      </c>
      <c r="K111" s="157"/>
      <c r="L111" s="157"/>
      <c r="M111" s="157"/>
      <c r="N111" s="157"/>
      <c r="O111" s="157"/>
      <c r="P111" s="157"/>
      <c r="Q111" s="157"/>
      <c r="R111" s="157"/>
      <c r="S111" s="144"/>
      <c r="T111" s="22">
        <v>1</v>
      </c>
      <c r="U111" s="29">
        <v>30766.66</v>
      </c>
      <c r="V111" s="29">
        <v>30766.66</v>
      </c>
      <c r="W111" s="36">
        <v>18712.35</v>
      </c>
      <c r="X111" s="36"/>
      <c r="Y111" s="29"/>
      <c r="Z111" s="29"/>
      <c r="AA111" s="29"/>
      <c r="AB111" s="29"/>
      <c r="AC111" s="28"/>
    </row>
    <row r="112" ht="16" customHeight="1" spans="1:29">
      <c r="A112" s="22">
        <v>530</v>
      </c>
      <c r="B112" s="39" t="s">
        <v>6200</v>
      </c>
      <c r="C112" s="68" t="s">
        <v>6201</v>
      </c>
      <c r="D112" s="22">
        <v>191</v>
      </c>
      <c r="E112" s="22">
        <v>20</v>
      </c>
      <c r="F112" s="144">
        <v>2605130814</v>
      </c>
      <c r="G112" s="144" t="s">
        <v>3693</v>
      </c>
      <c r="H112" s="144" t="s">
        <v>3693</v>
      </c>
      <c r="I112" s="144" t="s">
        <v>5326</v>
      </c>
      <c r="J112" s="144" t="s">
        <v>5327</v>
      </c>
      <c r="K112" s="157"/>
      <c r="L112" s="157"/>
      <c r="M112" s="157"/>
      <c r="N112" s="157"/>
      <c r="O112" s="157"/>
      <c r="P112" s="157"/>
      <c r="Q112" s="157"/>
      <c r="R112" s="157"/>
      <c r="S112" s="144"/>
      <c r="T112" s="22">
        <v>20</v>
      </c>
      <c r="U112" s="29">
        <v>190.345</v>
      </c>
      <c r="V112" s="29">
        <v>3806.9</v>
      </c>
      <c r="W112" s="36">
        <v>2144.2</v>
      </c>
      <c r="X112" s="36"/>
      <c r="Y112" s="29"/>
      <c r="Z112" s="29"/>
      <c r="AA112" s="29"/>
      <c r="AB112" s="29"/>
      <c r="AC112" s="28"/>
    </row>
    <row r="113" ht="16" customHeight="1" spans="1:29">
      <c r="A113" s="22">
        <v>531</v>
      </c>
      <c r="B113" s="39" t="s">
        <v>6186</v>
      </c>
      <c r="C113" s="68" t="s">
        <v>6187</v>
      </c>
      <c r="D113" s="22">
        <v>191</v>
      </c>
      <c r="E113" s="22">
        <v>12</v>
      </c>
      <c r="F113" s="144">
        <v>2605133957</v>
      </c>
      <c r="G113" s="144" t="s">
        <v>3693</v>
      </c>
      <c r="H113" s="144" t="s">
        <v>3693</v>
      </c>
      <c r="I113" s="144" t="s">
        <v>5331</v>
      </c>
      <c r="J113" s="144" t="s">
        <v>5327</v>
      </c>
      <c r="K113" s="157"/>
      <c r="L113" s="157"/>
      <c r="M113" s="157"/>
      <c r="N113" s="157"/>
      <c r="O113" s="157"/>
      <c r="P113" s="157"/>
      <c r="Q113" s="157"/>
      <c r="R113" s="157"/>
      <c r="S113" s="144"/>
      <c r="T113" s="22">
        <v>12</v>
      </c>
      <c r="U113" s="29">
        <v>122.5</v>
      </c>
      <c r="V113" s="29">
        <v>1470</v>
      </c>
      <c r="W113" s="36">
        <v>1052.52</v>
      </c>
      <c r="X113" s="36"/>
      <c r="Y113" s="29"/>
      <c r="Z113" s="29"/>
      <c r="AA113" s="29"/>
      <c r="AB113" s="29"/>
      <c r="AC113" s="28"/>
    </row>
    <row r="114" ht="16" customHeight="1" spans="1:29">
      <c r="A114" s="22">
        <v>532</v>
      </c>
      <c r="B114" s="39" t="s">
        <v>6180</v>
      </c>
      <c r="C114" s="68" t="s">
        <v>6181</v>
      </c>
      <c r="D114" s="22">
        <v>191</v>
      </c>
      <c r="E114" s="22">
        <v>8</v>
      </c>
      <c r="F114" s="144">
        <v>2605131775</v>
      </c>
      <c r="G114" s="144" t="s">
        <v>3693</v>
      </c>
      <c r="H114" s="144" t="s">
        <v>3693</v>
      </c>
      <c r="I114" s="144" t="s">
        <v>5331</v>
      </c>
      <c r="J114" s="144" t="s">
        <v>5327</v>
      </c>
      <c r="K114" s="157"/>
      <c r="L114" s="157"/>
      <c r="M114" s="157"/>
      <c r="N114" s="157"/>
      <c r="O114" s="157"/>
      <c r="P114" s="157"/>
      <c r="Q114" s="157"/>
      <c r="R114" s="157"/>
      <c r="S114" s="144"/>
      <c r="T114" s="22">
        <v>8</v>
      </c>
      <c r="U114" s="29">
        <v>122</v>
      </c>
      <c r="V114" s="29">
        <v>976</v>
      </c>
      <c r="W114" s="36">
        <v>701.68</v>
      </c>
      <c r="X114" s="36"/>
      <c r="Y114" s="29"/>
      <c r="Z114" s="29"/>
      <c r="AA114" s="29"/>
      <c r="AB114" s="29"/>
      <c r="AC114" s="28"/>
    </row>
    <row r="115" ht="16" customHeight="1" spans="1:29">
      <c r="A115" s="22">
        <v>533</v>
      </c>
      <c r="B115" s="39" t="s">
        <v>6202</v>
      </c>
      <c r="C115" s="68" t="s">
        <v>6203</v>
      </c>
      <c r="D115" s="22">
        <v>191</v>
      </c>
      <c r="E115" s="22">
        <v>9</v>
      </c>
      <c r="F115" s="144">
        <v>2605133233</v>
      </c>
      <c r="G115" s="144" t="s">
        <v>3693</v>
      </c>
      <c r="H115" s="144" t="s">
        <v>3693</v>
      </c>
      <c r="I115" s="144" t="s">
        <v>5326</v>
      </c>
      <c r="J115" s="144" t="s">
        <v>5327</v>
      </c>
      <c r="K115" s="157"/>
      <c r="L115" s="157"/>
      <c r="M115" s="157"/>
      <c r="N115" s="157"/>
      <c r="O115" s="157"/>
      <c r="P115" s="157"/>
      <c r="Q115" s="157"/>
      <c r="R115" s="157"/>
      <c r="S115" s="144"/>
      <c r="T115" s="22">
        <v>9</v>
      </c>
      <c r="U115" s="29">
        <v>101.904444444444</v>
      </c>
      <c r="V115" s="29">
        <v>917.14</v>
      </c>
      <c r="W115" s="36">
        <v>701.73</v>
      </c>
      <c r="X115" s="36"/>
      <c r="Y115" s="29"/>
      <c r="Z115" s="29"/>
      <c r="AA115" s="29"/>
      <c r="AB115" s="29"/>
      <c r="AC115" s="28"/>
    </row>
    <row r="116" ht="16" customHeight="1" spans="1:29">
      <c r="A116" s="22">
        <v>534</v>
      </c>
      <c r="B116" s="39" t="s">
        <v>6182</v>
      </c>
      <c r="C116" s="68" t="s">
        <v>6183</v>
      </c>
      <c r="D116" s="22">
        <v>191</v>
      </c>
      <c r="E116" s="22">
        <v>6</v>
      </c>
      <c r="F116" s="144">
        <v>2605132848</v>
      </c>
      <c r="G116" s="144" t="s">
        <v>3693</v>
      </c>
      <c r="H116" s="144" t="s">
        <v>3693</v>
      </c>
      <c r="I116" s="144" t="s">
        <v>5331</v>
      </c>
      <c r="J116" s="144" t="s">
        <v>5327</v>
      </c>
      <c r="K116" s="157"/>
      <c r="L116" s="157"/>
      <c r="M116" s="157"/>
      <c r="N116" s="157"/>
      <c r="O116" s="157"/>
      <c r="P116" s="157"/>
      <c r="Q116" s="157"/>
      <c r="R116" s="157"/>
      <c r="S116" s="144"/>
      <c r="T116" s="22">
        <v>6</v>
      </c>
      <c r="U116" s="29">
        <v>90</v>
      </c>
      <c r="V116" s="29">
        <v>540</v>
      </c>
      <c r="W116" s="36">
        <v>233.92</v>
      </c>
      <c r="X116" s="36"/>
      <c r="Y116" s="29"/>
      <c r="Z116" s="29"/>
      <c r="AA116" s="29"/>
      <c r="AB116" s="29"/>
      <c r="AC116" s="28"/>
    </row>
    <row r="117" ht="16" customHeight="1" spans="1:29">
      <c r="A117" s="22">
        <v>535</v>
      </c>
      <c r="B117" s="39" t="s">
        <v>6184</v>
      </c>
      <c r="C117" s="68" t="s">
        <v>6185</v>
      </c>
      <c r="D117" s="22">
        <v>191</v>
      </c>
      <c r="E117" s="22">
        <v>6</v>
      </c>
      <c r="F117" s="144">
        <v>2605133050</v>
      </c>
      <c r="G117" s="144" t="s">
        <v>3693</v>
      </c>
      <c r="H117" s="144" t="s">
        <v>3693</v>
      </c>
      <c r="I117" s="144" t="s">
        <v>5326</v>
      </c>
      <c r="J117" s="144" t="s">
        <v>5327</v>
      </c>
      <c r="K117" s="157"/>
      <c r="L117" s="157"/>
      <c r="M117" s="157"/>
      <c r="N117" s="157"/>
      <c r="O117" s="157"/>
      <c r="P117" s="157"/>
      <c r="Q117" s="157"/>
      <c r="R117" s="157"/>
      <c r="S117" s="144"/>
      <c r="T117" s="22">
        <v>6</v>
      </c>
      <c r="U117" s="29">
        <v>64</v>
      </c>
      <c r="V117" s="29">
        <v>384</v>
      </c>
      <c r="W117" s="36">
        <v>111.12</v>
      </c>
      <c r="X117" s="36"/>
      <c r="Y117" s="29"/>
      <c r="Z117" s="29"/>
      <c r="AA117" s="29"/>
      <c r="AB117" s="29"/>
      <c r="AC117" s="28"/>
    </row>
    <row r="118" ht="16" customHeight="1" spans="1:29">
      <c r="A118" s="22">
        <v>549</v>
      </c>
      <c r="B118" s="39" t="s">
        <v>6222</v>
      </c>
      <c r="C118" s="68" t="s">
        <v>6223</v>
      </c>
      <c r="D118" s="22">
        <v>166</v>
      </c>
      <c r="E118" s="22">
        <v>1</v>
      </c>
      <c r="F118" s="144">
        <v>2605132256</v>
      </c>
      <c r="G118" s="144" t="s">
        <v>3693</v>
      </c>
      <c r="H118" s="144" t="s">
        <v>3693</v>
      </c>
      <c r="I118" s="144" t="s">
        <v>5326</v>
      </c>
      <c r="J118" s="144" t="s">
        <v>5327</v>
      </c>
      <c r="K118" s="157"/>
      <c r="L118" s="157"/>
      <c r="M118" s="157"/>
      <c r="N118" s="157"/>
      <c r="O118" s="157"/>
      <c r="P118" s="157"/>
      <c r="Q118" s="157"/>
      <c r="R118" s="157"/>
      <c r="S118" s="144"/>
      <c r="T118" s="22">
        <v>1</v>
      </c>
      <c r="U118" s="29">
        <v>966</v>
      </c>
      <c r="V118" s="29">
        <v>966</v>
      </c>
      <c r="W118" s="36">
        <v>380.09</v>
      </c>
      <c r="X118" s="36"/>
      <c r="Y118" s="29"/>
      <c r="Z118" s="29"/>
      <c r="AA118" s="29"/>
      <c r="AB118" s="29"/>
      <c r="AC118" s="28"/>
    </row>
    <row r="119" ht="16" customHeight="1" spans="1:29">
      <c r="A119" s="22">
        <v>550</v>
      </c>
      <c r="B119" s="39" t="s">
        <v>6224</v>
      </c>
      <c r="C119" s="68" t="s">
        <v>6225</v>
      </c>
      <c r="D119" s="22">
        <v>169</v>
      </c>
      <c r="E119" s="22">
        <v>1</v>
      </c>
      <c r="F119" s="144">
        <v>2605132424</v>
      </c>
      <c r="G119" s="144" t="s">
        <v>3693</v>
      </c>
      <c r="H119" s="144" t="s">
        <v>3693</v>
      </c>
      <c r="I119" s="144" t="s">
        <v>5326</v>
      </c>
      <c r="J119" s="144" t="s">
        <v>5327</v>
      </c>
      <c r="K119" s="157"/>
      <c r="L119" s="157"/>
      <c r="M119" s="157"/>
      <c r="N119" s="157"/>
      <c r="O119" s="157"/>
      <c r="P119" s="157"/>
      <c r="Q119" s="157"/>
      <c r="R119" s="157"/>
      <c r="S119" s="144"/>
      <c r="T119" s="22">
        <v>1</v>
      </c>
      <c r="U119" s="29">
        <v>130</v>
      </c>
      <c r="V119" s="29">
        <v>130</v>
      </c>
      <c r="W119" s="36">
        <v>87.71</v>
      </c>
      <c r="X119" s="36"/>
      <c r="Y119" s="29"/>
      <c r="Z119" s="29"/>
      <c r="AA119" s="29"/>
      <c r="AB119" s="29"/>
      <c r="AC119" s="28"/>
    </row>
    <row r="120" ht="16" customHeight="1" spans="1:29">
      <c r="A120" s="22">
        <v>558</v>
      </c>
      <c r="B120" s="39" t="s">
        <v>6238</v>
      </c>
      <c r="C120" s="68" t="s">
        <v>6239</v>
      </c>
      <c r="D120" s="22">
        <v>169</v>
      </c>
      <c r="E120" s="22">
        <v>1</v>
      </c>
      <c r="F120" s="144">
        <v>2605131827</v>
      </c>
      <c r="G120" s="144" t="s">
        <v>3693</v>
      </c>
      <c r="H120" s="144" t="s">
        <v>3693</v>
      </c>
      <c r="I120" s="144" t="s">
        <v>5326</v>
      </c>
      <c r="J120" s="144" t="s">
        <v>5327</v>
      </c>
      <c r="K120" s="157"/>
      <c r="L120" s="157"/>
      <c r="M120" s="157"/>
      <c r="N120" s="157"/>
      <c r="O120" s="157"/>
      <c r="P120" s="157"/>
      <c r="Q120" s="157"/>
      <c r="R120" s="157"/>
      <c r="S120" s="144"/>
      <c r="T120" s="22">
        <v>1</v>
      </c>
      <c r="U120" s="29">
        <v>5200</v>
      </c>
      <c r="V120" s="29">
        <v>5200</v>
      </c>
      <c r="W120" s="36">
        <v>2494.98</v>
      </c>
      <c r="X120" s="36"/>
      <c r="Y120" s="29"/>
      <c r="Z120" s="29"/>
      <c r="AA120" s="29"/>
      <c r="AB120" s="29"/>
      <c r="AC120" s="28"/>
    </row>
    <row r="121" ht="16" customHeight="1" spans="1:29">
      <c r="A121" s="22">
        <v>559</v>
      </c>
      <c r="B121" s="39" t="s">
        <v>6240</v>
      </c>
      <c r="C121" s="68" t="s">
        <v>7873</v>
      </c>
      <c r="D121" s="22">
        <v>169</v>
      </c>
      <c r="E121" s="22">
        <v>1</v>
      </c>
      <c r="F121" s="144">
        <v>2605130481</v>
      </c>
      <c r="G121" s="144" t="s">
        <v>3693</v>
      </c>
      <c r="H121" s="144" t="s">
        <v>3693</v>
      </c>
      <c r="I121" s="144" t="s">
        <v>5326</v>
      </c>
      <c r="J121" s="144" t="s">
        <v>5327</v>
      </c>
      <c r="K121" s="157"/>
      <c r="L121" s="157"/>
      <c r="M121" s="157"/>
      <c r="N121" s="157"/>
      <c r="O121" s="157"/>
      <c r="P121" s="157"/>
      <c r="Q121" s="157"/>
      <c r="R121" s="157"/>
      <c r="S121" s="144"/>
      <c r="T121" s="22">
        <v>1</v>
      </c>
      <c r="U121" s="29">
        <v>4850</v>
      </c>
      <c r="V121" s="29">
        <v>4850</v>
      </c>
      <c r="W121" s="36">
        <v>2397.52</v>
      </c>
      <c r="X121" s="36"/>
      <c r="Y121" s="29"/>
      <c r="Z121" s="29"/>
      <c r="AA121" s="29"/>
      <c r="AB121" s="29"/>
      <c r="AC121" s="28"/>
    </row>
    <row r="122" ht="16" customHeight="1" spans="1:29">
      <c r="A122" s="22">
        <v>560</v>
      </c>
      <c r="B122" s="39" t="s">
        <v>6243</v>
      </c>
      <c r="C122" s="68" t="s">
        <v>6244</v>
      </c>
      <c r="D122" s="22">
        <v>169</v>
      </c>
      <c r="E122" s="22">
        <v>1</v>
      </c>
      <c r="F122" s="144">
        <v>2605130701</v>
      </c>
      <c r="G122" s="144" t="s">
        <v>3693</v>
      </c>
      <c r="H122" s="144" t="s">
        <v>3693</v>
      </c>
      <c r="I122" s="144" t="s">
        <v>5326</v>
      </c>
      <c r="J122" s="144" t="s">
        <v>5327</v>
      </c>
      <c r="K122" s="157"/>
      <c r="L122" s="157"/>
      <c r="M122" s="157"/>
      <c r="N122" s="157"/>
      <c r="O122" s="157"/>
      <c r="P122" s="157"/>
      <c r="Q122" s="157"/>
      <c r="R122" s="157"/>
      <c r="S122" s="144"/>
      <c r="T122" s="22">
        <v>1</v>
      </c>
      <c r="U122" s="29">
        <v>891.32</v>
      </c>
      <c r="V122" s="29">
        <v>891.32</v>
      </c>
      <c r="W122" s="36">
        <v>360.6</v>
      </c>
      <c r="X122" s="36"/>
      <c r="Y122" s="29"/>
      <c r="Z122" s="29"/>
      <c r="AA122" s="29"/>
      <c r="AB122" s="29"/>
      <c r="AC122" s="28"/>
    </row>
    <row r="123" ht="16" customHeight="1" spans="1:29">
      <c r="A123" s="22">
        <v>561</v>
      </c>
      <c r="B123" s="39" t="s">
        <v>6245</v>
      </c>
      <c r="C123" s="68" t="s">
        <v>6246</v>
      </c>
      <c r="D123" s="22">
        <v>169</v>
      </c>
      <c r="E123" s="22">
        <v>1</v>
      </c>
      <c r="F123" s="144">
        <v>2605130139</v>
      </c>
      <c r="G123" s="144" t="s">
        <v>3693</v>
      </c>
      <c r="H123" s="144" t="s">
        <v>3693</v>
      </c>
      <c r="I123" s="144" t="s">
        <v>5326</v>
      </c>
      <c r="J123" s="144" t="s">
        <v>5327</v>
      </c>
      <c r="K123" s="157"/>
      <c r="L123" s="157"/>
      <c r="M123" s="157"/>
      <c r="N123" s="157"/>
      <c r="O123" s="157"/>
      <c r="P123" s="157"/>
      <c r="Q123" s="157"/>
      <c r="R123" s="157"/>
      <c r="S123" s="144"/>
      <c r="T123" s="22">
        <v>1</v>
      </c>
      <c r="U123" s="29">
        <v>707.2</v>
      </c>
      <c r="V123" s="29">
        <v>707.2</v>
      </c>
      <c r="W123" s="36">
        <v>302.13</v>
      </c>
      <c r="X123" s="36"/>
      <c r="Y123" s="29"/>
      <c r="Z123" s="29"/>
      <c r="AA123" s="29"/>
      <c r="AB123" s="29"/>
      <c r="AC123" s="28"/>
    </row>
    <row r="124" ht="16" customHeight="1" spans="1:29">
      <c r="A124" s="22">
        <v>562</v>
      </c>
      <c r="B124" s="39" t="s">
        <v>6247</v>
      </c>
      <c r="C124" s="68" t="s">
        <v>6248</v>
      </c>
      <c r="D124" s="22">
        <v>169</v>
      </c>
      <c r="E124" s="22">
        <v>1</v>
      </c>
      <c r="F124" s="144">
        <v>2605120516</v>
      </c>
      <c r="G124" s="144" t="s">
        <v>3693</v>
      </c>
      <c r="H124" s="144" t="s">
        <v>3693</v>
      </c>
      <c r="I124" s="144" t="s">
        <v>5326</v>
      </c>
      <c r="J124" s="144" t="s">
        <v>5327</v>
      </c>
      <c r="K124" s="157"/>
      <c r="L124" s="157"/>
      <c r="M124" s="157"/>
      <c r="N124" s="157"/>
      <c r="O124" s="157"/>
      <c r="P124" s="157"/>
      <c r="Q124" s="157"/>
      <c r="R124" s="157"/>
      <c r="S124" s="144"/>
      <c r="T124" s="22">
        <v>1</v>
      </c>
      <c r="U124" s="29">
        <v>185.85</v>
      </c>
      <c r="V124" s="29">
        <v>185.85</v>
      </c>
      <c r="W124" s="36">
        <v>107.21</v>
      </c>
      <c r="X124" s="36"/>
      <c r="Y124" s="29"/>
      <c r="Z124" s="29"/>
      <c r="AA124" s="29"/>
      <c r="AB124" s="29"/>
      <c r="AC124" s="28"/>
    </row>
    <row r="125" ht="16" customHeight="1" spans="1:29">
      <c r="A125" s="22">
        <v>576</v>
      </c>
      <c r="B125" s="39" t="s">
        <v>6265</v>
      </c>
      <c r="C125" s="68" t="s">
        <v>6266</v>
      </c>
      <c r="D125" s="22">
        <v>169</v>
      </c>
      <c r="E125" s="22">
        <v>1</v>
      </c>
      <c r="F125" s="144">
        <v>2605131967</v>
      </c>
      <c r="G125" s="144" t="s">
        <v>3693</v>
      </c>
      <c r="H125" s="144" t="s">
        <v>3693</v>
      </c>
      <c r="I125" s="144" t="s">
        <v>5326</v>
      </c>
      <c r="J125" s="144" t="s">
        <v>5327</v>
      </c>
      <c r="K125" s="157"/>
      <c r="L125" s="157"/>
      <c r="M125" s="157"/>
      <c r="N125" s="157"/>
      <c r="O125" s="157"/>
      <c r="P125" s="157"/>
      <c r="Q125" s="157"/>
      <c r="R125" s="157"/>
      <c r="S125" s="144"/>
      <c r="T125" s="22">
        <v>1</v>
      </c>
      <c r="U125" s="29">
        <v>5120</v>
      </c>
      <c r="V125" s="29">
        <v>5120</v>
      </c>
      <c r="W125" s="36">
        <v>2475.49</v>
      </c>
      <c r="X125" s="36"/>
      <c r="Y125" s="29"/>
      <c r="Z125" s="29"/>
      <c r="AA125" s="29"/>
      <c r="AB125" s="29"/>
      <c r="AC125" s="28"/>
    </row>
    <row r="126" ht="16" customHeight="1" spans="1:29">
      <c r="A126" s="22">
        <v>577</v>
      </c>
      <c r="B126" s="39" t="s">
        <v>6267</v>
      </c>
      <c r="C126" s="68" t="s">
        <v>6268</v>
      </c>
      <c r="D126" s="22">
        <v>169</v>
      </c>
      <c r="E126" s="22">
        <v>1</v>
      </c>
      <c r="F126" s="144">
        <v>2605134188</v>
      </c>
      <c r="G126" s="144" t="s">
        <v>3693</v>
      </c>
      <c r="H126" s="144" t="s">
        <v>3693</v>
      </c>
      <c r="I126" s="144" t="s">
        <v>5326</v>
      </c>
      <c r="J126" s="144" t="s">
        <v>5327</v>
      </c>
      <c r="K126" s="157"/>
      <c r="L126" s="157"/>
      <c r="M126" s="157"/>
      <c r="N126" s="157"/>
      <c r="O126" s="157"/>
      <c r="P126" s="157"/>
      <c r="Q126" s="157"/>
      <c r="R126" s="157"/>
      <c r="S126" s="144"/>
      <c r="T126" s="22">
        <v>1</v>
      </c>
      <c r="U126" s="29">
        <v>2920</v>
      </c>
      <c r="V126" s="29">
        <v>2920</v>
      </c>
      <c r="W126" s="36">
        <v>4322.36</v>
      </c>
      <c r="X126" s="36"/>
      <c r="Y126" s="29"/>
      <c r="Z126" s="29"/>
      <c r="AA126" s="29"/>
      <c r="AB126" s="29"/>
      <c r="AC126" s="28"/>
    </row>
    <row r="127" ht="16" customHeight="1" spans="1:29">
      <c r="A127" s="22">
        <v>578</v>
      </c>
      <c r="B127" s="39" t="s">
        <v>6269</v>
      </c>
      <c r="C127" s="68" t="s">
        <v>6270</v>
      </c>
      <c r="D127" s="22">
        <v>169</v>
      </c>
      <c r="E127" s="22">
        <v>1</v>
      </c>
      <c r="F127" s="144">
        <v>2605133777</v>
      </c>
      <c r="G127" s="144" t="s">
        <v>3693</v>
      </c>
      <c r="H127" s="144" t="s">
        <v>3693</v>
      </c>
      <c r="I127" s="144" t="s">
        <v>5326</v>
      </c>
      <c r="J127" s="144" t="s">
        <v>5327</v>
      </c>
      <c r="K127" s="157"/>
      <c r="L127" s="157"/>
      <c r="M127" s="157"/>
      <c r="N127" s="157"/>
      <c r="O127" s="157"/>
      <c r="P127" s="157"/>
      <c r="Q127" s="157"/>
      <c r="R127" s="157"/>
      <c r="S127" s="144"/>
      <c r="T127" s="22">
        <v>1</v>
      </c>
      <c r="U127" s="29">
        <v>2300</v>
      </c>
      <c r="V127" s="29">
        <v>2300</v>
      </c>
      <c r="W127" s="36">
        <v>1988.19</v>
      </c>
      <c r="X127" s="36"/>
      <c r="Y127" s="29"/>
      <c r="Z127" s="29"/>
      <c r="AA127" s="29"/>
      <c r="AB127" s="29"/>
      <c r="AC127" s="28"/>
    </row>
    <row r="128" ht="16" customHeight="1" spans="1:29">
      <c r="A128" s="22">
        <v>579</v>
      </c>
      <c r="B128" s="39" t="s">
        <v>6271</v>
      </c>
      <c r="C128" s="68" t="s">
        <v>6272</v>
      </c>
      <c r="D128" s="22">
        <v>169</v>
      </c>
      <c r="E128" s="22">
        <v>1</v>
      </c>
      <c r="F128" s="144">
        <v>2605120649</v>
      </c>
      <c r="G128" s="144" t="s">
        <v>3693</v>
      </c>
      <c r="H128" s="144" t="s">
        <v>3693</v>
      </c>
      <c r="I128" s="144" t="s">
        <v>5326</v>
      </c>
      <c r="J128" s="144" t="s">
        <v>5327</v>
      </c>
      <c r="K128" s="157"/>
      <c r="L128" s="157"/>
      <c r="M128" s="157"/>
      <c r="N128" s="157"/>
      <c r="O128" s="157"/>
      <c r="P128" s="157"/>
      <c r="Q128" s="157"/>
      <c r="R128" s="157"/>
      <c r="S128" s="144"/>
      <c r="T128" s="22">
        <v>1</v>
      </c>
      <c r="U128" s="29">
        <v>2300</v>
      </c>
      <c r="V128" s="29">
        <v>2300</v>
      </c>
      <c r="W128" s="36">
        <v>4843.77</v>
      </c>
      <c r="X128" s="36"/>
      <c r="Y128" s="29"/>
      <c r="Z128" s="29"/>
      <c r="AA128" s="29"/>
      <c r="AB128" s="29"/>
      <c r="AC128" s="28"/>
    </row>
    <row r="129" ht="16" customHeight="1" spans="1:29">
      <c r="A129" s="22">
        <v>580</v>
      </c>
      <c r="B129" s="39" t="s">
        <v>6273</v>
      </c>
      <c r="C129" s="68" t="s">
        <v>6274</v>
      </c>
      <c r="D129" s="22">
        <v>169</v>
      </c>
      <c r="E129" s="22">
        <v>1</v>
      </c>
      <c r="F129" s="144">
        <v>2605131010</v>
      </c>
      <c r="G129" s="144" t="s">
        <v>3693</v>
      </c>
      <c r="H129" s="144" t="s">
        <v>3693</v>
      </c>
      <c r="I129" s="144" t="s">
        <v>6275</v>
      </c>
      <c r="J129" s="144" t="s">
        <v>5314</v>
      </c>
      <c r="K129" s="157"/>
      <c r="L129" s="157"/>
      <c r="M129" s="157"/>
      <c r="N129" s="157"/>
      <c r="O129" s="157"/>
      <c r="P129" s="157"/>
      <c r="Q129" s="157"/>
      <c r="R129" s="157"/>
      <c r="S129" s="144"/>
      <c r="T129" s="22">
        <v>1</v>
      </c>
      <c r="U129" s="29">
        <v>2086.66</v>
      </c>
      <c r="V129" s="29">
        <v>2086.66</v>
      </c>
      <c r="W129" s="36">
        <v>1900.45</v>
      </c>
      <c r="X129" s="36"/>
      <c r="Y129" s="29"/>
      <c r="Z129" s="29"/>
      <c r="AA129" s="29"/>
      <c r="AB129" s="29"/>
      <c r="AC129" s="28"/>
    </row>
    <row r="130" ht="16" customHeight="1" spans="1:29">
      <c r="A130" s="22">
        <v>581</v>
      </c>
      <c r="B130" s="39" t="s">
        <v>6276</v>
      </c>
      <c r="C130" s="68" t="s">
        <v>6277</v>
      </c>
      <c r="D130" s="22">
        <v>169</v>
      </c>
      <c r="E130" s="22">
        <v>1</v>
      </c>
      <c r="F130" s="144">
        <v>2605130708</v>
      </c>
      <c r="G130" s="144" t="s">
        <v>3693</v>
      </c>
      <c r="H130" s="144" t="s">
        <v>3693</v>
      </c>
      <c r="I130" s="144" t="s">
        <v>5326</v>
      </c>
      <c r="J130" s="144" t="s">
        <v>5327</v>
      </c>
      <c r="K130" s="157"/>
      <c r="L130" s="157"/>
      <c r="M130" s="157"/>
      <c r="N130" s="157"/>
      <c r="O130" s="157"/>
      <c r="P130" s="157"/>
      <c r="Q130" s="157"/>
      <c r="R130" s="157"/>
      <c r="S130" s="144"/>
      <c r="T130" s="22">
        <v>1</v>
      </c>
      <c r="U130" s="29">
        <v>1350</v>
      </c>
      <c r="V130" s="29">
        <v>1350</v>
      </c>
      <c r="W130" s="36">
        <v>594.51</v>
      </c>
      <c r="X130" s="36"/>
      <c r="Y130" s="29"/>
      <c r="Z130" s="29"/>
      <c r="AA130" s="29"/>
      <c r="AB130" s="29"/>
      <c r="AC130" s="28"/>
    </row>
    <row r="131" ht="16" customHeight="1" spans="1:29">
      <c r="A131" s="22">
        <v>582</v>
      </c>
      <c r="B131" s="39" t="s">
        <v>6278</v>
      </c>
      <c r="C131" s="68" t="s">
        <v>6279</v>
      </c>
      <c r="D131" s="22">
        <v>169</v>
      </c>
      <c r="E131" s="22">
        <v>1</v>
      </c>
      <c r="F131" s="144">
        <v>2605131262</v>
      </c>
      <c r="G131" s="144" t="s">
        <v>3693</v>
      </c>
      <c r="H131" s="144" t="s">
        <v>3693</v>
      </c>
      <c r="I131" s="144" t="s">
        <v>5326</v>
      </c>
      <c r="J131" s="144" t="s">
        <v>5327</v>
      </c>
      <c r="K131" s="157"/>
      <c r="L131" s="157"/>
      <c r="M131" s="157"/>
      <c r="N131" s="157"/>
      <c r="O131" s="157"/>
      <c r="P131" s="157"/>
      <c r="Q131" s="157"/>
      <c r="R131" s="157"/>
      <c r="S131" s="144"/>
      <c r="T131" s="22">
        <v>1</v>
      </c>
      <c r="U131" s="29">
        <v>1323.33</v>
      </c>
      <c r="V131" s="29">
        <v>1323.33</v>
      </c>
      <c r="W131" s="36">
        <v>584.76</v>
      </c>
      <c r="X131" s="36"/>
      <c r="Y131" s="29"/>
      <c r="Z131" s="29"/>
      <c r="AA131" s="29"/>
      <c r="AB131" s="29"/>
      <c r="AC131" s="28"/>
    </row>
    <row r="132" ht="16" customHeight="1" spans="1:29">
      <c r="A132" s="22">
        <v>583</v>
      </c>
      <c r="B132" s="39" t="s">
        <v>6280</v>
      </c>
      <c r="C132" s="68" t="s">
        <v>6281</v>
      </c>
      <c r="D132" s="22">
        <v>169</v>
      </c>
      <c r="E132" s="22">
        <v>1</v>
      </c>
      <c r="F132" s="144">
        <v>2605133346</v>
      </c>
      <c r="G132" s="144" t="s">
        <v>3693</v>
      </c>
      <c r="H132" s="144" t="s">
        <v>3693</v>
      </c>
      <c r="I132" s="144" t="s">
        <v>5326</v>
      </c>
      <c r="J132" s="144" t="s">
        <v>5327</v>
      </c>
      <c r="K132" s="157"/>
      <c r="L132" s="157"/>
      <c r="M132" s="157"/>
      <c r="N132" s="157"/>
      <c r="O132" s="157"/>
      <c r="P132" s="157"/>
      <c r="Q132" s="157"/>
      <c r="R132" s="157"/>
      <c r="S132" s="144"/>
      <c r="T132" s="22">
        <v>1</v>
      </c>
      <c r="U132" s="29">
        <v>1040</v>
      </c>
      <c r="V132" s="29">
        <v>1040</v>
      </c>
      <c r="W132" s="36">
        <v>497.05</v>
      </c>
      <c r="X132" s="36"/>
      <c r="Y132" s="29"/>
      <c r="Z132" s="29"/>
      <c r="AA132" s="29"/>
      <c r="AB132" s="29"/>
      <c r="AC132" s="28"/>
    </row>
    <row r="133" ht="16" customHeight="1" spans="1:29">
      <c r="A133" s="22">
        <v>584</v>
      </c>
      <c r="B133" s="39" t="s">
        <v>6282</v>
      </c>
      <c r="C133" s="68" t="s">
        <v>6283</v>
      </c>
      <c r="D133" s="22">
        <v>169</v>
      </c>
      <c r="E133" s="22">
        <v>1</v>
      </c>
      <c r="F133" s="144">
        <v>2605133032</v>
      </c>
      <c r="G133" s="144" t="s">
        <v>3693</v>
      </c>
      <c r="H133" s="144" t="s">
        <v>3693</v>
      </c>
      <c r="I133" s="144" t="s">
        <v>5321</v>
      </c>
      <c r="J133" s="144" t="s">
        <v>5314</v>
      </c>
      <c r="K133" s="157"/>
      <c r="L133" s="157"/>
      <c r="M133" s="157"/>
      <c r="N133" s="157"/>
      <c r="O133" s="157"/>
      <c r="P133" s="157"/>
      <c r="Q133" s="157"/>
      <c r="R133" s="157"/>
      <c r="S133" s="144"/>
      <c r="T133" s="22">
        <v>1</v>
      </c>
      <c r="U133" s="29">
        <v>1040</v>
      </c>
      <c r="V133" s="29">
        <v>1040</v>
      </c>
      <c r="W133" s="36">
        <v>2533.96</v>
      </c>
      <c r="X133" s="36"/>
      <c r="Y133" s="29"/>
      <c r="Z133" s="29"/>
      <c r="AA133" s="29"/>
      <c r="AB133" s="29"/>
      <c r="AC133" s="28"/>
    </row>
    <row r="134" ht="16" customHeight="1" spans="1:29">
      <c r="A134" s="22">
        <v>585</v>
      </c>
      <c r="B134" s="39" t="s">
        <v>6284</v>
      </c>
      <c r="C134" s="68" t="s">
        <v>6285</v>
      </c>
      <c r="D134" s="22">
        <v>166</v>
      </c>
      <c r="E134" s="22">
        <v>2</v>
      </c>
      <c r="F134" s="144">
        <v>2605120535</v>
      </c>
      <c r="G134" s="144" t="s">
        <v>3693</v>
      </c>
      <c r="H134" s="144" t="s">
        <v>3693</v>
      </c>
      <c r="I134" s="144" t="s">
        <v>5326</v>
      </c>
      <c r="J134" s="144" t="s">
        <v>5327</v>
      </c>
      <c r="K134" s="157"/>
      <c r="L134" s="157"/>
      <c r="M134" s="157"/>
      <c r="N134" s="157"/>
      <c r="O134" s="157"/>
      <c r="P134" s="157"/>
      <c r="Q134" s="157"/>
      <c r="R134" s="157"/>
      <c r="S134" s="144"/>
      <c r="T134" s="22">
        <v>2</v>
      </c>
      <c r="U134" s="29">
        <v>1022.5</v>
      </c>
      <c r="V134" s="29">
        <v>2045</v>
      </c>
      <c r="W134" s="36">
        <v>994.1</v>
      </c>
      <c r="X134" s="36"/>
      <c r="Y134" s="29"/>
      <c r="Z134" s="29"/>
      <c r="AA134" s="29"/>
      <c r="AB134" s="29"/>
      <c r="AC134" s="28"/>
    </row>
    <row r="135" ht="16" customHeight="1" spans="1:29">
      <c r="A135" s="22">
        <v>586</v>
      </c>
      <c r="B135" s="39" t="s">
        <v>6286</v>
      </c>
      <c r="C135" s="68" t="s">
        <v>6287</v>
      </c>
      <c r="D135" s="22">
        <v>169</v>
      </c>
      <c r="E135" s="22">
        <v>1</v>
      </c>
      <c r="F135" s="144">
        <v>2605133218</v>
      </c>
      <c r="G135" s="144" t="s">
        <v>3693</v>
      </c>
      <c r="H135" s="144" t="s">
        <v>3693</v>
      </c>
      <c r="I135" s="144" t="s">
        <v>5326</v>
      </c>
      <c r="J135" s="144" t="s">
        <v>5327</v>
      </c>
      <c r="K135" s="157"/>
      <c r="L135" s="157"/>
      <c r="M135" s="157"/>
      <c r="N135" s="157"/>
      <c r="O135" s="157"/>
      <c r="P135" s="157"/>
      <c r="Q135" s="157"/>
      <c r="R135" s="157"/>
      <c r="S135" s="144"/>
      <c r="T135" s="22">
        <v>1</v>
      </c>
      <c r="U135" s="29">
        <v>987.57</v>
      </c>
      <c r="V135" s="29">
        <v>987.57</v>
      </c>
      <c r="W135" s="36">
        <v>389.84</v>
      </c>
      <c r="X135" s="36"/>
      <c r="Y135" s="29"/>
      <c r="Z135" s="29"/>
      <c r="AA135" s="29"/>
      <c r="AB135" s="29"/>
      <c r="AC135" s="28"/>
    </row>
    <row r="136" ht="16" customHeight="1" spans="1:29">
      <c r="A136" s="22">
        <v>587</v>
      </c>
      <c r="B136" s="39" t="s">
        <v>6288</v>
      </c>
      <c r="C136" s="68" t="s">
        <v>6289</v>
      </c>
      <c r="D136" s="22">
        <v>169</v>
      </c>
      <c r="E136" s="22">
        <v>3</v>
      </c>
      <c r="F136" s="144">
        <v>2605132432</v>
      </c>
      <c r="G136" s="144" t="s">
        <v>3693</v>
      </c>
      <c r="H136" s="144" t="s">
        <v>3693</v>
      </c>
      <c r="I136" s="144" t="s">
        <v>5326</v>
      </c>
      <c r="J136" s="144" t="s">
        <v>5327</v>
      </c>
      <c r="K136" s="157"/>
      <c r="L136" s="157"/>
      <c r="M136" s="157"/>
      <c r="N136" s="157"/>
      <c r="O136" s="157"/>
      <c r="P136" s="157"/>
      <c r="Q136" s="157"/>
      <c r="R136" s="157"/>
      <c r="S136" s="144"/>
      <c r="T136" s="22">
        <v>3</v>
      </c>
      <c r="U136" s="29">
        <v>650</v>
      </c>
      <c r="V136" s="29">
        <v>1950</v>
      </c>
      <c r="W136" s="36">
        <v>877.14</v>
      </c>
      <c r="X136" s="36"/>
      <c r="Y136" s="29"/>
      <c r="Z136" s="29"/>
      <c r="AA136" s="29"/>
      <c r="AB136" s="29"/>
      <c r="AC136" s="28"/>
    </row>
    <row r="137" ht="16" customHeight="1" spans="1:29">
      <c r="A137" s="22">
        <v>588</v>
      </c>
      <c r="B137" s="39" t="s">
        <v>6290</v>
      </c>
      <c r="C137" s="68" t="s">
        <v>6291</v>
      </c>
      <c r="D137" s="22">
        <v>169</v>
      </c>
      <c r="E137" s="22">
        <v>1</v>
      </c>
      <c r="F137" s="144">
        <v>2605130408</v>
      </c>
      <c r="G137" s="144" t="s">
        <v>3693</v>
      </c>
      <c r="H137" s="144" t="s">
        <v>3693</v>
      </c>
      <c r="I137" s="144" t="s">
        <v>5326</v>
      </c>
      <c r="J137" s="144" t="s">
        <v>5327</v>
      </c>
      <c r="K137" s="157"/>
      <c r="L137" s="157"/>
      <c r="M137" s="157"/>
      <c r="N137" s="157"/>
      <c r="O137" s="157"/>
      <c r="P137" s="157"/>
      <c r="Q137" s="157"/>
      <c r="R137" s="157"/>
      <c r="S137" s="144"/>
      <c r="T137" s="22">
        <v>1</v>
      </c>
      <c r="U137" s="29">
        <v>590.31</v>
      </c>
      <c r="V137" s="29">
        <v>590.31</v>
      </c>
      <c r="W137" s="36">
        <v>272.89</v>
      </c>
      <c r="X137" s="36"/>
      <c r="Y137" s="29"/>
      <c r="Z137" s="29"/>
      <c r="AA137" s="29"/>
      <c r="AB137" s="29"/>
      <c r="AC137" s="28"/>
    </row>
    <row r="138" ht="16" customHeight="1" spans="1:29">
      <c r="A138" s="22">
        <v>589</v>
      </c>
      <c r="B138" s="39" t="s">
        <v>6292</v>
      </c>
      <c r="C138" s="68" t="s">
        <v>6293</v>
      </c>
      <c r="D138" s="22">
        <v>169</v>
      </c>
      <c r="E138" s="22">
        <v>1</v>
      </c>
      <c r="F138" s="144">
        <v>2605132728</v>
      </c>
      <c r="G138" s="144" t="s">
        <v>3693</v>
      </c>
      <c r="H138" s="144" t="s">
        <v>3693</v>
      </c>
      <c r="I138" s="144" t="s">
        <v>5326</v>
      </c>
      <c r="J138" s="144" t="s">
        <v>5327</v>
      </c>
      <c r="K138" s="157"/>
      <c r="L138" s="157"/>
      <c r="M138" s="157"/>
      <c r="N138" s="157"/>
      <c r="O138" s="157"/>
      <c r="P138" s="157"/>
      <c r="Q138" s="157"/>
      <c r="R138" s="157"/>
      <c r="S138" s="144"/>
      <c r="T138" s="22">
        <v>1</v>
      </c>
      <c r="U138" s="29">
        <v>590</v>
      </c>
      <c r="V138" s="29">
        <v>590</v>
      </c>
      <c r="W138" s="36">
        <v>272.89</v>
      </c>
      <c r="X138" s="36"/>
      <c r="Y138" s="29"/>
      <c r="Z138" s="29"/>
      <c r="AA138" s="29"/>
      <c r="AB138" s="29"/>
      <c r="AC138" s="28"/>
    </row>
    <row r="139" ht="16" customHeight="1" spans="1:29">
      <c r="A139" s="22">
        <v>590</v>
      </c>
      <c r="B139" s="39" t="s">
        <v>6294</v>
      </c>
      <c r="C139" s="68" t="s">
        <v>6295</v>
      </c>
      <c r="D139" s="22">
        <v>169</v>
      </c>
      <c r="E139" s="22">
        <v>1</v>
      </c>
      <c r="F139" s="144">
        <v>2605131823</v>
      </c>
      <c r="G139" s="144" t="s">
        <v>3693</v>
      </c>
      <c r="H139" s="144" t="s">
        <v>3693</v>
      </c>
      <c r="I139" s="144" t="s">
        <v>5326</v>
      </c>
      <c r="J139" s="144" t="s">
        <v>5327</v>
      </c>
      <c r="K139" s="157"/>
      <c r="L139" s="157"/>
      <c r="M139" s="157"/>
      <c r="N139" s="157"/>
      <c r="O139" s="157"/>
      <c r="P139" s="157"/>
      <c r="Q139" s="157"/>
      <c r="R139" s="157"/>
      <c r="S139" s="144"/>
      <c r="T139" s="22">
        <v>1</v>
      </c>
      <c r="U139" s="29">
        <v>323.48</v>
      </c>
      <c r="V139" s="29">
        <v>323.48</v>
      </c>
      <c r="W139" s="36">
        <v>146.19</v>
      </c>
      <c r="X139" s="36"/>
      <c r="Y139" s="29"/>
      <c r="Z139" s="29"/>
      <c r="AA139" s="29"/>
      <c r="AB139" s="29"/>
      <c r="AC139" s="28"/>
    </row>
    <row r="140" ht="16" customHeight="1" spans="1:29">
      <c r="A140" s="22">
        <v>591</v>
      </c>
      <c r="B140" s="39" t="s">
        <v>6296</v>
      </c>
      <c r="C140" s="68" t="s">
        <v>6297</v>
      </c>
      <c r="D140" s="22">
        <v>169</v>
      </c>
      <c r="E140" s="22">
        <v>2</v>
      </c>
      <c r="F140" s="144">
        <v>2605133254</v>
      </c>
      <c r="G140" s="144" t="s">
        <v>3693</v>
      </c>
      <c r="H140" s="144" t="s">
        <v>3693</v>
      </c>
      <c r="I140" s="144" t="s">
        <v>5326</v>
      </c>
      <c r="J140" s="144" t="s">
        <v>5327</v>
      </c>
      <c r="K140" s="157"/>
      <c r="L140" s="157"/>
      <c r="M140" s="157"/>
      <c r="N140" s="157"/>
      <c r="O140" s="157"/>
      <c r="P140" s="157"/>
      <c r="Q140" s="157"/>
      <c r="R140" s="157"/>
      <c r="S140" s="144"/>
      <c r="T140" s="22">
        <v>2</v>
      </c>
      <c r="U140" s="29">
        <v>320</v>
      </c>
      <c r="V140" s="29">
        <v>640</v>
      </c>
      <c r="W140" s="36">
        <v>292.38</v>
      </c>
      <c r="X140" s="36"/>
      <c r="Y140" s="29"/>
      <c r="Z140" s="29"/>
      <c r="AA140" s="29"/>
      <c r="AB140" s="29"/>
      <c r="AC140" s="28"/>
    </row>
    <row r="141" ht="16" customHeight="1" spans="1:29">
      <c r="A141" s="22">
        <v>592</v>
      </c>
      <c r="B141" s="39" t="s">
        <v>6298</v>
      </c>
      <c r="C141" s="68" t="s">
        <v>6299</v>
      </c>
      <c r="D141" s="22">
        <v>169</v>
      </c>
      <c r="E141" s="22">
        <v>2</v>
      </c>
      <c r="F141" s="144">
        <v>2605133060</v>
      </c>
      <c r="G141" s="144" t="s">
        <v>3693</v>
      </c>
      <c r="H141" s="144" t="s">
        <v>3693</v>
      </c>
      <c r="I141" s="144" t="s">
        <v>5326</v>
      </c>
      <c r="J141" s="144" t="s">
        <v>5327</v>
      </c>
      <c r="K141" s="157"/>
      <c r="L141" s="157"/>
      <c r="M141" s="157"/>
      <c r="N141" s="157"/>
      <c r="O141" s="157"/>
      <c r="P141" s="157"/>
      <c r="Q141" s="157"/>
      <c r="R141" s="157"/>
      <c r="S141" s="144"/>
      <c r="T141" s="22">
        <v>2</v>
      </c>
      <c r="U141" s="29">
        <v>295</v>
      </c>
      <c r="V141" s="29">
        <v>590</v>
      </c>
      <c r="W141" s="36">
        <v>272.88</v>
      </c>
      <c r="X141" s="36"/>
      <c r="Y141" s="29"/>
      <c r="Z141" s="29"/>
      <c r="AA141" s="29"/>
      <c r="AB141" s="29"/>
      <c r="AC141" s="28"/>
    </row>
    <row r="142" ht="16" customHeight="1" spans="1:29">
      <c r="A142" s="22">
        <v>593</v>
      </c>
      <c r="B142" s="39" t="s">
        <v>6300</v>
      </c>
      <c r="C142" s="68" t="s">
        <v>6301</v>
      </c>
      <c r="D142" s="22">
        <v>169</v>
      </c>
      <c r="E142" s="22">
        <v>3</v>
      </c>
      <c r="F142" s="144">
        <v>2605131472</v>
      </c>
      <c r="G142" s="144" t="s">
        <v>3693</v>
      </c>
      <c r="H142" s="144" t="s">
        <v>3693</v>
      </c>
      <c r="I142" s="144" t="s">
        <v>6275</v>
      </c>
      <c r="J142" s="144" t="s">
        <v>5314</v>
      </c>
      <c r="K142" s="157"/>
      <c r="L142" s="157"/>
      <c r="M142" s="157"/>
      <c r="N142" s="157"/>
      <c r="O142" s="157"/>
      <c r="P142" s="157"/>
      <c r="Q142" s="157"/>
      <c r="R142" s="157"/>
      <c r="S142" s="144"/>
      <c r="T142" s="22">
        <v>3</v>
      </c>
      <c r="U142" s="29">
        <v>160</v>
      </c>
      <c r="V142" s="29">
        <v>480</v>
      </c>
      <c r="W142" s="36">
        <v>107.2</v>
      </c>
      <c r="X142" s="36"/>
      <c r="Y142" s="29"/>
      <c r="Z142" s="29"/>
      <c r="AA142" s="29"/>
      <c r="AB142" s="29"/>
      <c r="AC142" s="28"/>
    </row>
    <row r="143" ht="16" customHeight="1" spans="1:29">
      <c r="A143" s="22">
        <v>637</v>
      </c>
      <c r="B143" s="39" t="s">
        <v>6376</v>
      </c>
      <c r="C143" s="68" t="s">
        <v>6377</v>
      </c>
      <c r="D143" s="22">
        <v>169</v>
      </c>
      <c r="E143" s="22">
        <v>2</v>
      </c>
      <c r="F143" s="144">
        <v>2605131887</v>
      </c>
      <c r="G143" s="144" t="s">
        <v>3693</v>
      </c>
      <c r="H143" s="144" t="s">
        <v>3693</v>
      </c>
      <c r="I143" s="144" t="s">
        <v>5326</v>
      </c>
      <c r="J143" s="144" t="s">
        <v>5327</v>
      </c>
      <c r="K143" s="157"/>
      <c r="L143" s="157"/>
      <c r="M143" s="157"/>
      <c r="N143" s="157"/>
      <c r="O143" s="157"/>
      <c r="P143" s="157"/>
      <c r="Q143" s="157"/>
      <c r="R143" s="157"/>
      <c r="S143" s="144"/>
      <c r="T143" s="22">
        <v>2</v>
      </c>
      <c r="U143" s="29">
        <v>720</v>
      </c>
      <c r="V143" s="29">
        <v>1440</v>
      </c>
      <c r="W143" s="36">
        <v>623.74</v>
      </c>
      <c r="X143" s="36"/>
      <c r="Y143" s="29"/>
      <c r="Z143" s="29"/>
      <c r="AA143" s="29"/>
      <c r="AB143" s="29"/>
      <c r="AC143" s="28"/>
    </row>
    <row r="144" ht="16" customHeight="1" spans="1:29">
      <c r="A144" s="22">
        <v>648</v>
      </c>
      <c r="B144" s="39" t="s">
        <v>6385</v>
      </c>
      <c r="C144" s="68" t="s">
        <v>6386</v>
      </c>
      <c r="D144" s="22">
        <v>141</v>
      </c>
      <c r="E144" s="22">
        <v>2</v>
      </c>
      <c r="F144" s="144">
        <v>2605134218</v>
      </c>
      <c r="G144" s="144" t="s">
        <v>3693</v>
      </c>
      <c r="H144" s="144" t="s">
        <v>3693</v>
      </c>
      <c r="I144" s="144" t="s">
        <v>5326</v>
      </c>
      <c r="J144" s="144" t="s">
        <v>5327</v>
      </c>
      <c r="K144" s="157"/>
      <c r="L144" s="157"/>
      <c r="M144" s="157"/>
      <c r="N144" s="157"/>
      <c r="O144" s="157"/>
      <c r="P144" s="157"/>
      <c r="Q144" s="157"/>
      <c r="R144" s="157"/>
      <c r="S144" s="144"/>
      <c r="T144" s="22">
        <v>2</v>
      </c>
      <c r="U144" s="29">
        <v>38912.82</v>
      </c>
      <c r="V144" s="29">
        <v>77825.64</v>
      </c>
      <c r="W144" s="36">
        <v>42297.72</v>
      </c>
      <c r="X144" s="36"/>
      <c r="Y144" s="29"/>
      <c r="Z144" s="29"/>
      <c r="AA144" s="29"/>
      <c r="AB144" s="29"/>
      <c r="AC144" s="28"/>
    </row>
    <row r="145" ht="16" customHeight="1" spans="1:29">
      <c r="A145" s="22">
        <v>661</v>
      </c>
      <c r="B145" s="39" t="s">
        <v>6405</v>
      </c>
      <c r="C145" s="68" t="s">
        <v>6406</v>
      </c>
      <c r="D145" s="22">
        <v>191</v>
      </c>
      <c r="E145" s="22">
        <v>1</v>
      </c>
      <c r="F145" s="144">
        <v>2605134089</v>
      </c>
      <c r="G145" s="144" t="s">
        <v>3693</v>
      </c>
      <c r="H145" s="144" t="s">
        <v>3693</v>
      </c>
      <c r="I145" s="144" t="s">
        <v>5326</v>
      </c>
      <c r="J145" s="144" t="s">
        <v>5327</v>
      </c>
      <c r="K145" s="157"/>
      <c r="L145" s="157"/>
      <c r="M145" s="157"/>
      <c r="N145" s="157"/>
      <c r="O145" s="157"/>
      <c r="P145" s="157"/>
      <c r="Q145" s="157"/>
      <c r="R145" s="157"/>
      <c r="S145" s="144"/>
      <c r="T145" s="22">
        <v>1</v>
      </c>
      <c r="U145" s="29">
        <v>30043.33</v>
      </c>
      <c r="V145" s="29">
        <v>30043.33</v>
      </c>
      <c r="W145" s="36">
        <v>18517.43</v>
      </c>
      <c r="X145" s="36"/>
      <c r="Y145" s="29"/>
      <c r="Z145" s="29"/>
      <c r="AA145" s="29"/>
      <c r="AB145" s="29"/>
      <c r="AC145" s="28"/>
    </row>
    <row r="146" ht="16" customHeight="1" spans="1:29">
      <c r="A146" s="22">
        <v>662</v>
      </c>
      <c r="B146" s="39" t="s">
        <v>6401</v>
      </c>
      <c r="C146" s="68" t="s">
        <v>6402</v>
      </c>
      <c r="D146" s="22">
        <v>191</v>
      </c>
      <c r="E146" s="22">
        <v>4</v>
      </c>
      <c r="F146" s="144">
        <v>2605130202</v>
      </c>
      <c r="G146" s="144" t="s">
        <v>3693</v>
      </c>
      <c r="H146" s="144" t="s">
        <v>3693</v>
      </c>
      <c r="I146" s="144" t="s">
        <v>5326</v>
      </c>
      <c r="J146" s="144" t="s">
        <v>5327</v>
      </c>
      <c r="K146" s="157"/>
      <c r="L146" s="157"/>
      <c r="M146" s="157"/>
      <c r="N146" s="157"/>
      <c r="O146" s="157"/>
      <c r="P146" s="157"/>
      <c r="Q146" s="157"/>
      <c r="R146" s="157"/>
      <c r="S146" s="144"/>
      <c r="T146" s="22">
        <v>4</v>
      </c>
      <c r="U146" s="29">
        <v>1295</v>
      </c>
      <c r="V146" s="29">
        <v>5180</v>
      </c>
      <c r="W146" s="36">
        <v>2300.08</v>
      </c>
      <c r="X146" s="36"/>
      <c r="Y146" s="29"/>
      <c r="Z146" s="29"/>
      <c r="AA146" s="29"/>
      <c r="AB146" s="29"/>
      <c r="AC146" s="28"/>
    </row>
    <row r="147" ht="16" customHeight="1" spans="1:29">
      <c r="A147" s="22">
        <v>663</v>
      </c>
      <c r="B147" s="39" t="s">
        <v>6403</v>
      </c>
      <c r="C147" s="68" t="s">
        <v>6407</v>
      </c>
      <c r="D147" s="22">
        <v>191</v>
      </c>
      <c r="E147" s="22">
        <v>2</v>
      </c>
      <c r="F147" s="144">
        <v>2605130597</v>
      </c>
      <c r="G147" s="144" t="s">
        <v>3693</v>
      </c>
      <c r="H147" s="144" t="s">
        <v>3693</v>
      </c>
      <c r="I147" s="144" t="s">
        <v>5326</v>
      </c>
      <c r="J147" s="144" t="s">
        <v>5327</v>
      </c>
      <c r="K147" s="157"/>
      <c r="L147" s="157"/>
      <c r="M147" s="157"/>
      <c r="N147" s="157"/>
      <c r="O147" s="157"/>
      <c r="P147" s="157"/>
      <c r="Q147" s="157"/>
      <c r="R147" s="157"/>
      <c r="S147" s="144"/>
      <c r="T147" s="22">
        <v>2</v>
      </c>
      <c r="U147" s="29">
        <v>1284.995</v>
      </c>
      <c r="V147" s="29">
        <v>2569.99</v>
      </c>
      <c r="W147" s="36">
        <v>1150.04</v>
      </c>
      <c r="X147" s="36"/>
      <c r="Y147" s="29"/>
      <c r="Z147" s="29"/>
      <c r="AA147" s="29"/>
      <c r="AB147" s="29"/>
      <c r="AC147" s="28"/>
    </row>
    <row r="148" ht="16" customHeight="1" spans="1:29">
      <c r="A148" s="22">
        <v>664</v>
      </c>
      <c r="B148" s="39" t="s">
        <v>6408</v>
      </c>
      <c r="C148" s="68" t="s">
        <v>6409</v>
      </c>
      <c r="D148" s="22">
        <v>191</v>
      </c>
      <c r="E148" s="22">
        <v>4</v>
      </c>
      <c r="F148" s="144">
        <v>2605130441</v>
      </c>
      <c r="G148" s="144" t="s">
        <v>3693</v>
      </c>
      <c r="H148" s="144" t="s">
        <v>3693</v>
      </c>
      <c r="I148" s="144" t="s">
        <v>5326</v>
      </c>
      <c r="J148" s="144" t="s">
        <v>5327</v>
      </c>
      <c r="K148" s="157"/>
      <c r="L148" s="157"/>
      <c r="M148" s="157"/>
      <c r="N148" s="157"/>
      <c r="O148" s="157"/>
      <c r="P148" s="157"/>
      <c r="Q148" s="157"/>
      <c r="R148" s="157"/>
      <c r="S148" s="144"/>
      <c r="T148" s="22">
        <v>4</v>
      </c>
      <c r="U148" s="29">
        <v>720</v>
      </c>
      <c r="V148" s="29">
        <v>2880</v>
      </c>
      <c r="W148" s="36">
        <v>1247.48</v>
      </c>
      <c r="X148" s="36"/>
      <c r="Y148" s="29"/>
      <c r="Z148" s="29"/>
      <c r="AA148" s="29"/>
      <c r="AB148" s="29"/>
      <c r="AC148" s="28"/>
    </row>
    <row r="149" ht="16" customHeight="1" spans="1:29">
      <c r="A149" s="22">
        <v>1324</v>
      </c>
      <c r="B149" s="39" t="s">
        <v>7207</v>
      </c>
      <c r="C149" s="68" t="s">
        <v>7234</v>
      </c>
      <c r="D149" s="22">
        <v>191</v>
      </c>
      <c r="E149" s="22">
        <v>1</v>
      </c>
      <c r="F149" s="144">
        <v>2605131501</v>
      </c>
      <c r="G149" s="144" t="s">
        <v>3693</v>
      </c>
      <c r="H149" s="144" t="s">
        <v>3693</v>
      </c>
      <c r="I149" s="144" t="s">
        <v>5326</v>
      </c>
      <c r="J149" s="144" t="s">
        <v>5327</v>
      </c>
      <c r="K149" s="157"/>
      <c r="L149" s="157"/>
      <c r="M149" s="157"/>
      <c r="N149" s="157"/>
      <c r="O149" s="157"/>
      <c r="P149" s="157"/>
      <c r="Q149" s="157"/>
      <c r="R149" s="157"/>
      <c r="S149" s="144"/>
      <c r="T149" s="22">
        <v>1</v>
      </c>
      <c r="U149" s="29">
        <v>21759.99</v>
      </c>
      <c r="V149" s="29">
        <v>21759.99</v>
      </c>
      <c r="W149" s="36">
        <v>11207.92</v>
      </c>
      <c r="X149" s="36"/>
      <c r="Y149" s="29"/>
      <c r="Z149" s="29"/>
      <c r="AA149" s="29"/>
      <c r="AB149" s="29"/>
      <c r="AC149" s="28"/>
    </row>
    <row r="150" ht="16" customHeight="1" spans="1:29">
      <c r="A150" s="22">
        <v>1325</v>
      </c>
      <c r="B150" s="39" t="s">
        <v>7215</v>
      </c>
      <c r="C150" s="68" t="s">
        <v>7235</v>
      </c>
      <c r="D150" s="22">
        <v>191</v>
      </c>
      <c r="E150" s="22">
        <v>1</v>
      </c>
      <c r="F150" s="144">
        <v>2605130427</v>
      </c>
      <c r="G150" s="144" t="s">
        <v>3693</v>
      </c>
      <c r="H150" s="144" t="s">
        <v>3693</v>
      </c>
      <c r="I150" s="144" t="s">
        <v>5331</v>
      </c>
      <c r="J150" s="144" t="s">
        <v>5327</v>
      </c>
      <c r="K150" s="157"/>
      <c r="L150" s="157"/>
      <c r="M150" s="157"/>
      <c r="N150" s="157"/>
      <c r="O150" s="157"/>
      <c r="P150" s="157"/>
      <c r="Q150" s="157"/>
      <c r="R150" s="157"/>
      <c r="S150" s="144"/>
      <c r="T150" s="22">
        <v>1</v>
      </c>
      <c r="U150" s="29">
        <v>12600</v>
      </c>
      <c r="V150" s="29">
        <v>12600</v>
      </c>
      <c r="W150" s="36">
        <v>8576.5</v>
      </c>
      <c r="X150" s="36"/>
      <c r="Y150" s="29"/>
      <c r="Z150" s="29"/>
      <c r="AA150" s="29"/>
      <c r="AB150" s="29"/>
      <c r="AC150" s="28"/>
    </row>
    <row r="151" ht="16" customHeight="1" spans="1:29">
      <c r="A151" s="22">
        <v>1326</v>
      </c>
      <c r="B151" s="39" t="s">
        <v>7218</v>
      </c>
      <c r="C151" s="68" t="s">
        <v>7219</v>
      </c>
      <c r="D151" s="22">
        <v>191</v>
      </c>
      <c r="E151" s="22">
        <v>1</v>
      </c>
      <c r="F151" s="144">
        <v>2605134070</v>
      </c>
      <c r="G151" s="144" t="s">
        <v>3693</v>
      </c>
      <c r="H151" s="144" t="s">
        <v>3693</v>
      </c>
      <c r="I151" s="144" t="s">
        <v>5331</v>
      </c>
      <c r="J151" s="144" t="s">
        <v>5327</v>
      </c>
      <c r="K151" s="157"/>
      <c r="L151" s="157"/>
      <c r="M151" s="157"/>
      <c r="N151" s="157"/>
      <c r="O151" s="157"/>
      <c r="P151" s="157"/>
      <c r="Q151" s="157"/>
      <c r="R151" s="157"/>
      <c r="S151" s="144"/>
      <c r="T151" s="22">
        <v>1</v>
      </c>
      <c r="U151" s="29">
        <v>10080</v>
      </c>
      <c r="V151" s="29">
        <v>10080</v>
      </c>
      <c r="W151" s="36">
        <v>7796.81</v>
      </c>
      <c r="X151" s="36"/>
      <c r="Y151" s="29"/>
      <c r="Z151" s="29"/>
      <c r="AA151" s="29"/>
      <c r="AB151" s="29"/>
      <c r="AC151" s="28"/>
    </row>
    <row r="152" ht="16" customHeight="1" spans="1:29">
      <c r="A152" s="22">
        <v>1327</v>
      </c>
      <c r="B152" s="39" t="s">
        <v>7236</v>
      </c>
      <c r="C152" s="68" t="s">
        <v>7237</v>
      </c>
      <c r="D152" s="22">
        <v>191</v>
      </c>
      <c r="E152" s="22">
        <v>1</v>
      </c>
      <c r="F152" s="144">
        <v>2605134221</v>
      </c>
      <c r="G152" s="144" t="s">
        <v>3693</v>
      </c>
      <c r="H152" s="144" t="s">
        <v>3693</v>
      </c>
      <c r="I152" s="144" t="s">
        <v>5326</v>
      </c>
      <c r="J152" s="144" t="s">
        <v>5327</v>
      </c>
      <c r="K152" s="157"/>
      <c r="L152" s="157"/>
      <c r="M152" s="157"/>
      <c r="N152" s="157"/>
      <c r="O152" s="157"/>
      <c r="P152" s="157"/>
      <c r="Q152" s="157"/>
      <c r="R152" s="157"/>
      <c r="S152" s="144"/>
      <c r="T152" s="22">
        <v>1</v>
      </c>
      <c r="U152" s="29">
        <v>8320</v>
      </c>
      <c r="V152" s="29">
        <v>8320</v>
      </c>
      <c r="W152" s="36">
        <v>4385.71</v>
      </c>
      <c r="X152" s="36"/>
      <c r="Y152" s="29"/>
      <c r="Z152" s="29"/>
      <c r="AA152" s="29"/>
      <c r="AB152" s="29"/>
      <c r="AC152" s="28"/>
    </row>
    <row r="153" ht="16" customHeight="1" spans="1:29">
      <c r="A153" s="22">
        <v>1328</v>
      </c>
      <c r="B153" s="39" t="s">
        <v>7238</v>
      </c>
      <c r="C153" s="68" t="s">
        <v>7239</v>
      </c>
      <c r="D153" s="22">
        <v>191</v>
      </c>
      <c r="E153" s="22">
        <v>1</v>
      </c>
      <c r="F153" s="144">
        <v>2605134479</v>
      </c>
      <c r="G153" s="144" t="s">
        <v>3693</v>
      </c>
      <c r="H153" s="144" t="s">
        <v>3693</v>
      </c>
      <c r="I153" s="144" t="s">
        <v>5326</v>
      </c>
      <c r="J153" s="144" t="s">
        <v>5327</v>
      </c>
      <c r="K153" s="157"/>
      <c r="L153" s="157"/>
      <c r="M153" s="157"/>
      <c r="N153" s="157"/>
      <c r="O153" s="157"/>
      <c r="P153" s="157"/>
      <c r="Q153" s="157"/>
      <c r="R153" s="157"/>
      <c r="S153" s="144"/>
      <c r="T153" s="22">
        <v>1</v>
      </c>
      <c r="U153" s="29">
        <v>5280</v>
      </c>
      <c r="V153" s="29">
        <v>5280</v>
      </c>
      <c r="W153" s="36">
        <v>2514.47</v>
      </c>
      <c r="X153" s="36"/>
      <c r="Y153" s="29"/>
      <c r="Z153" s="29"/>
      <c r="AA153" s="29"/>
      <c r="AB153" s="29"/>
      <c r="AC153" s="28"/>
    </row>
    <row r="154" ht="16" customHeight="1" spans="1:29">
      <c r="A154" s="22">
        <v>1329</v>
      </c>
      <c r="B154" s="39" t="s">
        <v>7240</v>
      </c>
      <c r="C154" s="68" t="s">
        <v>7241</v>
      </c>
      <c r="D154" s="22">
        <v>191</v>
      </c>
      <c r="E154" s="22">
        <v>1</v>
      </c>
      <c r="F154" s="144">
        <v>2605133484</v>
      </c>
      <c r="G154" s="144" t="s">
        <v>3693</v>
      </c>
      <c r="H154" s="144" t="s">
        <v>3693</v>
      </c>
      <c r="I154" s="144" t="s">
        <v>5326</v>
      </c>
      <c r="J154" s="144" t="s">
        <v>5327</v>
      </c>
      <c r="K154" s="157"/>
      <c r="L154" s="157"/>
      <c r="M154" s="157"/>
      <c r="N154" s="157"/>
      <c r="O154" s="157"/>
      <c r="P154" s="157"/>
      <c r="Q154" s="157"/>
      <c r="R154" s="157"/>
      <c r="S154" s="144"/>
      <c r="T154" s="22">
        <v>1</v>
      </c>
      <c r="U154" s="29">
        <v>4800</v>
      </c>
      <c r="V154" s="29">
        <v>4800</v>
      </c>
      <c r="W154" s="36">
        <v>2378.03</v>
      </c>
      <c r="X154" s="36"/>
      <c r="Y154" s="29"/>
      <c r="Z154" s="29"/>
      <c r="AA154" s="29"/>
      <c r="AB154" s="29"/>
      <c r="AC154" s="28"/>
    </row>
    <row r="155" ht="16" customHeight="1" spans="1:29">
      <c r="A155" s="22">
        <v>1330</v>
      </c>
      <c r="B155" s="39" t="s">
        <v>7220</v>
      </c>
      <c r="C155" s="68" t="s">
        <v>7221</v>
      </c>
      <c r="D155" s="22">
        <v>195</v>
      </c>
      <c r="E155" s="22">
        <v>1</v>
      </c>
      <c r="F155" s="144">
        <v>2605131989</v>
      </c>
      <c r="G155" s="144" t="s">
        <v>3693</v>
      </c>
      <c r="H155" s="144" t="s">
        <v>3693</v>
      </c>
      <c r="I155" s="144" t="s">
        <v>5331</v>
      </c>
      <c r="J155" s="144" t="s">
        <v>5327</v>
      </c>
      <c r="K155" s="157"/>
      <c r="L155" s="157"/>
      <c r="M155" s="157"/>
      <c r="N155" s="157"/>
      <c r="O155" s="157"/>
      <c r="P155" s="157"/>
      <c r="Q155" s="157"/>
      <c r="R155" s="157"/>
      <c r="S155" s="144"/>
      <c r="T155" s="22">
        <v>1</v>
      </c>
      <c r="U155" s="29">
        <v>4515</v>
      </c>
      <c r="V155" s="29">
        <v>4515</v>
      </c>
      <c r="W155" s="36">
        <v>4580.62</v>
      </c>
      <c r="X155" s="36"/>
      <c r="Y155" s="29"/>
      <c r="Z155" s="29"/>
      <c r="AA155" s="29"/>
      <c r="AB155" s="29"/>
      <c r="AC155" s="28"/>
    </row>
    <row r="156" ht="16" customHeight="1" spans="1:29">
      <c r="A156" s="22">
        <v>1331</v>
      </c>
      <c r="B156" s="39" t="s">
        <v>7222</v>
      </c>
      <c r="C156" s="68" t="s">
        <v>7223</v>
      </c>
      <c r="D156" s="22">
        <v>195</v>
      </c>
      <c r="E156" s="22">
        <v>2</v>
      </c>
      <c r="F156" s="144">
        <v>2605120599</v>
      </c>
      <c r="G156" s="144" t="s">
        <v>3693</v>
      </c>
      <c r="H156" s="144" t="s">
        <v>3693</v>
      </c>
      <c r="I156" s="144" t="s">
        <v>5331</v>
      </c>
      <c r="J156" s="144" t="s">
        <v>5327</v>
      </c>
      <c r="K156" s="157"/>
      <c r="L156" s="157"/>
      <c r="M156" s="157"/>
      <c r="N156" s="157"/>
      <c r="O156" s="157"/>
      <c r="P156" s="157"/>
      <c r="Q156" s="157"/>
      <c r="R156" s="157"/>
      <c r="S156" s="144"/>
      <c r="T156" s="22">
        <v>2</v>
      </c>
      <c r="U156" s="29">
        <v>2966.665</v>
      </c>
      <c r="V156" s="29">
        <v>5933.33</v>
      </c>
      <c r="W156" s="36">
        <v>1354.7</v>
      </c>
      <c r="X156" s="36"/>
      <c r="Y156" s="29"/>
      <c r="Z156" s="29"/>
      <c r="AA156" s="29"/>
      <c r="AB156" s="29"/>
      <c r="AC156" s="28"/>
    </row>
    <row r="157" ht="16" customHeight="1" spans="1:29">
      <c r="A157" s="22">
        <v>1332</v>
      </c>
      <c r="B157" s="39" t="s">
        <v>7242</v>
      </c>
      <c r="C157" s="68" t="s">
        <v>7243</v>
      </c>
      <c r="D157" s="22">
        <v>191</v>
      </c>
      <c r="E157" s="22">
        <v>3</v>
      </c>
      <c r="F157" s="144">
        <v>2605133763</v>
      </c>
      <c r="G157" s="144" t="s">
        <v>3693</v>
      </c>
      <c r="H157" s="144" t="s">
        <v>3693</v>
      </c>
      <c r="I157" s="144" t="s">
        <v>5326</v>
      </c>
      <c r="J157" s="144" t="s">
        <v>5327</v>
      </c>
      <c r="K157" s="157"/>
      <c r="L157" s="157"/>
      <c r="M157" s="157"/>
      <c r="N157" s="157"/>
      <c r="O157" s="157"/>
      <c r="P157" s="157"/>
      <c r="Q157" s="157"/>
      <c r="R157" s="157"/>
      <c r="S157" s="144"/>
      <c r="T157" s="22">
        <v>3</v>
      </c>
      <c r="U157" s="29">
        <v>2520</v>
      </c>
      <c r="V157" s="29">
        <v>7560</v>
      </c>
      <c r="W157" s="36">
        <v>3684</v>
      </c>
      <c r="X157" s="36"/>
      <c r="Y157" s="29"/>
      <c r="Z157" s="29"/>
      <c r="AA157" s="29"/>
      <c r="AB157" s="29"/>
      <c r="AC157" s="28"/>
    </row>
    <row r="158" ht="16" customHeight="1" spans="1:29">
      <c r="A158" s="22">
        <v>1333</v>
      </c>
      <c r="B158" s="39" t="s">
        <v>7226</v>
      </c>
      <c r="C158" s="68" t="s">
        <v>7227</v>
      </c>
      <c r="D158" s="22">
        <v>195</v>
      </c>
      <c r="E158" s="22">
        <v>1</v>
      </c>
      <c r="F158" s="144">
        <v>2605134760</v>
      </c>
      <c r="G158" s="144" t="s">
        <v>3693</v>
      </c>
      <c r="H158" s="144" t="s">
        <v>3693</v>
      </c>
      <c r="I158" s="144" t="s">
        <v>5331</v>
      </c>
      <c r="J158" s="144" t="s">
        <v>5327</v>
      </c>
      <c r="K158" s="157"/>
      <c r="L158" s="157"/>
      <c r="M158" s="157"/>
      <c r="N158" s="157"/>
      <c r="O158" s="157"/>
      <c r="P158" s="157"/>
      <c r="Q158" s="157"/>
      <c r="R158" s="157"/>
      <c r="S158" s="144"/>
      <c r="T158" s="22">
        <v>1</v>
      </c>
      <c r="U158" s="29">
        <v>2108.33</v>
      </c>
      <c r="V158" s="29">
        <v>2108.33</v>
      </c>
      <c r="W158" s="36">
        <v>711.46</v>
      </c>
      <c r="X158" s="36"/>
      <c r="Y158" s="29"/>
      <c r="Z158" s="29"/>
      <c r="AA158" s="29"/>
      <c r="AB158" s="29"/>
      <c r="AC158" s="28"/>
    </row>
    <row r="159" ht="16" customHeight="1" spans="1:29">
      <c r="A159" s="22">
        <v>1334</v>
      </c>
      <c r="B159" s="39" t="s">
        <v>7228</v>
      </c>
      <c r="C159" s="68" t="s">
        <v>7229</v>
      </c>
      <c r="D159" s="22">
        <v>191</v>
      </c>
      <c r="E159" s="22">
        <v>4</v>
      </c>
      <c r="F159" s="144">
        <v>2605132444</v>
      </c>
      <c r="G159" s="144" t="s">
        <v>3693</v>
      </c>
      <c r="H159" s="144" t="s">
        <v>3693</v>
      </c>
      <c r="I159" s="144" t="s">
        <v>5326</v>
      </c>
      <c r="J159" s="144" t="s">
        <v>5327</v>
      </c>
      <c r="K159" s="157"/>
      <c r="L159" s="157"/>
      <c r="M159" s="157"/>
      <c r="N159" s="157"/>
      <c r="O159" s="157"/>
      <c r="P159" s="157"/>
      <c r="Q159" s="157"/>
      <c r="R159" s="157"/>
      <c r="S159" s="144"/>
      <c r="T159" s="22">
        <v>4</v>
      </c>
      <c r="U159" s="29">
        <v>1440</v>
      </c>
      <c r="V159" s="29">
        <v>5760</v>
      </c>
      <c r="W159" s="36">
        <v>2456</v>
      </c>
      <c r="X159" s="36"/>
      <c r="Y159" s="29"/>
      <c r="Z159" s="29"/>
      <c r="AA159" s="29"/>
      <c r="AB159" s="29"/>
      <c r="AC159" s="28"/>
    </row>
    <row r="160" ht="16" customHeight="1" spans="1:29">
      <c r="A160" s="22">
        <v>1335</v>
      </c>
      <c r="B160" s="39" t="s">
        <v>7232</v>
      </c>
      <c r="C160" s="68" t="s">
        <v>7233</v>
      </c>
      <c r="D160" s="22">
        <v>191</v>
      </c>
      <c r="E160" s="22">
        <v>2</v>
      </c>
      <c r="F160" s="144">
        <v>2605131833</v>
      </c>
      <c r="G160" s="144" t="s">
        <v>3693</v>
      </c>
      <c r="H160" s="144" t="s">
        <v>3693</v>
      </c>
      <c r="I160" s="144" t="s">
        <v>5326</v>
      </c>
      <c r="J160" s="144" t="s">
        <v>5327</v>
      </c>
      <c r="K160" s="157"/>
      <c r="L160" s="157"/>
      <c r="M160" s="157"/>
      <c r="N160" s="157"/>
      <c r="O160" s="157"/>
      <c r="P160" s="157"/>
      <c r="Q160" s="157"/>
      <c r="R160" s="157"/>
      <c r="S160" s="144"/>
      <c r="T160" s="22">
        <v>2</v>
      </c>
      <c r="U160" s="29">
        <v>670</v>
      </c>
      <c r="V160" s="29">
        <v>1340</v>
      </c>
      <c r="W160" s="36">
        <v>584.76</v>
      </c>
      <c r="X160" s="36"/>
      <c r="Y160" s="29"/>
      <c r="Z160" s="29"/>
      <c r="AA160" s="29"/>
      <c r="AB160" s="29"/>
      <c r="AC160" s="28"/>
    </row>
    <row r="161" ht="16" customHeight="1" spans="1:29">
      <c r="A161" s="22">
        <v>1336</v>
      </c>
      <c r="B161" s="39" t="s">
        <v>7230</v>
      </c>
      <c r="C161" s="68" t="s">
        <v>7231</v>
      </c>
      <c r="D161" s="22">
        <v>191</v>
      </c>
      <c r="E161" s="22">
        <v>2</v>
      </c>
      <c r="F161" s="144">
        <v>2605133569</v>
      </c>
      <c r="G161" s="144" t="s">
        <v>3693</v>
      </c>
      <c r="H161" s="144" t="s">
        <v>3693</v>
      </c>
      <c r="I161" s="144" t="s">
        <v>5326</v>
      </c>
      <c r="J161" s="144" t="s">
        <v>5327</v>
      </c>
      <c r="K161" s="157"/>
      <c r="L161" s="157"/>
      <c r="M161" s="157"/>
      <c r="N161" s="157"/>
      <c r="O161" s="157"/>
      <c r="P161" s="157"/>
      <c r="Q161" s="157"/>
      <c r="R161" s="157"/>
      <c r="S161" s="144"/>
      <c r="T161" s="22">
        <v>2</v>
      </c>
      <c r="U161" s="29">
        <v>670</v>
      </c>
      <c r="V161" s="29">
        <v>1340</v>
      </c>
      <c r="W161" s="36">
        <v>584.76</v>
      </c>
      <c r="X161" s="36"/>
      <c r="Y161" s="29"/>
      <c r="Z161" s="29"/>
      <c r="AA161" s="29"/>
      <c r="AB161" s="29"/>
      <c r="AC161" s="28"/>
    </row>
    <row r="162" ht="16" customHeight="1" spans="1:29">
      <c r="A162" s="22">
        <v>1443</v>
      </c>
      <c r="B162" s="39" t="s">
        <v>7413</v>
      </c>
      <c r="C162" s="68" t="s">
        <v>7414</v>
      </c>
      <c r="D162" s="22">
        <v>195</v>
      </c>
      <c r="E162" s="22">
        <v>6</v>
      </c>
      <c r="F162" s="144">
        <v>2605131480</v>
      </c>
      <c r="G162" s="144" t="s">
        <v>3693</v>
      </c>
      <c r="H162" s="144" t="s">
        <v>3693</v>
      </c>
      <c r="I162" s="144" t="s">
        <v>5326</v>
      </c>
      <c r="J162" s="144" t="s">
        <v>5327</v>
      </c>
      <c r="K162" s="157"/>
      <c r="L162" s="157"/>
      <c r="M162" s="157"/>
      <c r="N162" s="157"/>
      <c r="O162" s="157"/>
      <c r="P162" s="157"/>
      <c r="Q162" s="157"/>
      <c r="R162" s="157"/>
      <c r="S162" s="144"/>
      <c r="T162" s="22">
        <v>6</v>
      </c>
      <c r="U162" s="29">
        <v>2230</v>
      </c>
      <c r="V162" s="29">
        <v>13380</v>
      </c>
      <c r="W162" s="36">
        <v>4502.64</v>
      </c>
      <c r="X162" s="36"/>
      <c r="Y162" s="29"/>
      <c r="Z162" s="29"/>
      <c r="AA162" s="29"/>
      <c r="AB162" s="29"/>
      <c r="AC162" s="28"/>
    </row>
    <row r="163" ht="16" customHeight="1" spans="1:29">
      <c r="A163" s="22">
        <v>1444</v>
      </c>
      <c r="B163" s="39" t="s">
        <v>7415</v>
      </c>
      <c r="C163" s="68" t="s">
        <v>7416</v>
      </c>
      <c r="D163" s="22">
        <v>195</v>
      </c>
      <c r="E163" s="22">
        <v>6</v>
      </c>
      <c r="F163" s="144">
        <v>2605131573</v>
      </c>
      <c r="G163" s="144" t="s">
        <v>3693</v>
      </c>
      <c r="H163" s="144" t="s">
        <v>3693</v>
      </c>
      <c r="I163" s="144" t="s">
        <v>5326</v>
      </c>
      <c r="J163" s="144" t="s">
        <v>5327</v>
      </c>
      <c r="K163" s="157"/>
      <c r="L163" s="157"/>
      <c r="M163" s="157"/>
      <c r="N163" s="157"/>
      <c r="O163" s="157"/>
      <c r="P163" s="157"/>
      <c r="Q163" s="157"/>
      <c r="R163" s="157"/>
      <c r="S163" s="144"/>
      <c r="T163" s="22">
        <v>6</v>
      </c>
      <c r="U163" s="29">
        <v>2946.66666666667</v>
      </c>
      <c r="V163" s="29">
        <v>17680</v>
      </c>
      <c r="W163" s="36">
        <v>8069.7</v>
      </c>
      <c r="X163" s="36"/>
      <c r="Y163" s="29"/>
      <c r="Z163" s="29"/>
      <c r="AA163" s="29"/>
      <c r="AB163" s="29"/>
      <c r="AC163" s="28"/>
    </row>
    <row r="164" ht="16" customHeight="1" spans="1:29">
      <c r="A164" s="22">
        <v>1457</v>
      </c>
      <c r="B164" s="39" t="s">
        <v>7439</v>
      </c>
      <c r="C164" s="68" t="s">
        <v>7440</v>
      </c>
      <c r="D164" s="22">
        <v>169</v>
      </c>
      <c r="E164" s="22">
        <v>1</v>
      </c>
      <c r="F164" s="144">
        <v>2605132597</v>
      </c>
      <c r="G164" s="144" t="s">
        <v>3693</v>
      </c>
      <c r="H164" s="144" t="s">
        <v>3693</v>
      </c>
      <c r="I164" s="144" t="s">
        <v>5326</v>
      </c>
      <c r="J164" s="144" t="s">
        <v>5327</v>
      </c>
      <c r="K164" s="157"/>
      <c r="L164" s="157"/>
      <c r="M164" s="157"/>
      <c r="N164" s="157"/>
      <c r="O164" s="157"/>
      <c r="P164" s="157"/>
      <c r="Q164" s="157"/>
      <c r="R164" s="157"/>
      <c r="S164" s="144"/>
      <c r="T164" s="22">
        <v>1</v>
      </c>
      <c r="U164" s="29">
        <v>760</v>
      </c>
      <c r="V164" s="29">
        <v>760</v>
      </c>
      <c r="W164" s="36">
        <v>321.62</v>
      </c>
      <c r="X164" s="36"/>
      <c r="Y164" s="29"/>
      <c r="Z164" s="29"/>
      <c r="AA164" s="29"/>
      <c r="AB164" s="29"/>
      <c r="AC164" s="28"/>
    </row>
    <row r="165" ht="16" customHeight="1" spans="1:29">
      <c r="A165" s="22">
        <v>1461</v>
      </c>
      <c r="B165" s="39" t="s">
        <v>7446</v>
      </c>
      <c r="C165" s="68" t="s">
        <v>7447</v>
      </c>
      <c r="D165" s="22">
        <v>169</v>
      </c>
      <c r="E165" s="22">
        <v>2</v>
      </c>
      <c r="F165" s="144">
        <v>2605130326</v>
      </c>
      <c r="G165" s="144" t="s">
        <v>3693</v>
      </c>
      <c r="H165" s="144" t="s">
        <v>3693</v>
      </c>
      <c r="I165" s="144" t="s">
        <v>5321</v>
      </c>
      <c r="J165" s="144" t="s">
        <v>5314</v>
      </c>
      <c r="K165" s="157"/>
      <c r="L165" s="157"/>
      <c r="M165" s="157"/>
      <c r="N165" s="157"/>
      <c r="O165" s="157"/>
      <c r="P165" s="157"/>
      <c r="Q165" s="157"/>
      <c r="R165" s="157"/>
      <c r="S165" s="144"/>
      <c r="T165" s="22">
        <v>2</v>
      </c>
      <c r="U165" s="29">
        <v>1265</v>
      </c>
      <c r="V165" s="29">
        <v>2530</v>
      </c>
      <c r="W165" s="36">
        <v>604.25</v>
      </c>
      <c r="X165" s="36"/>
      <c r="Y165" s="29"/>
      <c r="Z165" s="29"/>
      <c r="AA165" s="29"/>
      <c r="AB165" s="29"/>
      <c r="AC165" s="28"/>
    </row>
    <row r="166" ht="16" customHeight="1" spans="1:29">
      <c r="A166" s="22">
        <v>1470</v>
      </c>
      <c r="B166" s="39" t="s">
        <v>7462</v>
      </c>
      <c r="C166" s="68" t="s">
        <v>7463</v>
      </c>
      <c r="D166" s="22">
        <v>169</v>
      </c>
      <c r="E166" s="22">
        <v>0.2</v>
      </c>
      <c r="F166" s="144">
        <v>2605131909</v>
      </c>
      <c r="G166" s="144" t="s">
        <v>3693</v>
      </c>
      <c r="H166" s="144" t="s">
        <v>3693</v>
      </c>
      <c r="I166" s="144" t="s">
        <v>5326</v>
      </c>
      <c r="J166" s="144" t="s">
        <v>5327</v>
      </c>
      <c r="K166" s="157"/>
      <c r="L166" s="157"/>
      <c r="M166" s="157"/>
      <c r="N166" s="157"/>
      <c r="O166" s="157"/>
      <c r="P166" s="157"/>
      <c r="Q166" s="157"/>
      <c r="R166" s="157"/>
      <c r="S166" s="144"/>
      <c r="T166" s="22">
        <v>0.2</v>
      </c>
      <c r="U166" s="29">
        <v>31950</v>
      </c>
      <c r="V166" s="29">
        <v>6390</v>
      </c>
      <c r="W166" s="36">
        <v>3820.44</v>
      </c>
      <c r="X166" s="36"/>
      <c r="Y166" s="29"/>
      <c r="Z166" s="29"/>
      <c r="AA166" s="29"/>
      <c r="AB166" s="29"/>
      <c r="AC166" s="28"/>
    </row>
    <row r="167" ht="16" customHeight="1" spans="1:29">
      <c r="A167" s="22">
        <v>1472</v>
      </c>
      <c r="B167" s="39" t="s">
        <v>7464</v>
      </c>
      <c r="C167" s="68" t="s">
        <v>7465</v>
      </c>
      <c r="D167" s="22">
        <v>166</v>
      </c>
      <c r="E167" s="22">
        <v>18</v>
      </c>
      <c r="F167" s="144">
        <v>2605131298</v>
      </c>
      <c r="G167" s="144" t="s">
        <v>3693</v>
      </c>
      <c r="H167" s="144" t="s">
        <v>3693</v>
      </c>
      <c r="I167" s="144" t="s">
        <v>6384</v>
      </c>
      <c r="J167" s="144" t="s">
        <v>5314</v>
      </c>
      <c r="K167" s="157"/>
      <c r="L167" s="157"/>
      <c r="M167" s="157"/>
      <c r="N167" s="157"/>
      <c r="O167" s="157"/>
      <c r="P167" s="157"/>
      <c r="Q167" s="157"/>
      <c r="R167" s="157"/>
      <c r="S167" s="144"/>
      <c r="T167" s="22">
        <v>18</v>
      </c>
      <c r="U167" s="29">
        <v>20</v>
      </c>
      <c r="V167" s="29">
        <v>360</v>
      </c>
      <c r="W167" s="36">
        <v>73.1</v>
      </c>
      <c r="X167" s="36"/>
      <c r="Y167" s="29"/>
      <c r="Z167" s="29"/>
      <c r="AA167" s="29"/>
      <c r="AB167" s="29"/>
      <c r="AC167" s="28"/>
    </row>
    <row r="168" ht="16" customHeight="1" spans="1:29">
      <c r="A168" s="22">
        <v>1473</v>
      </c>
      <c r="B168" s="39" t="s">
        <v>7466</v>
      </c>
      <c r="C168" s="68" t="s">
        <v>7467</v>
      </c>
      <c r="D168" s="22">
        <v>166</v>
      </c>
      <c r="E168" s="22">
        <v>34</v>
      </c>
      <c r="F168" s="144">
        <v>2605133165</v>
      </c>
      <c r="G168" s="144" t="s">
        <v>3693</v>
      </c>
      <c r="H168" s="144" t="s">
        <v>3693</v>
      </c>
      <c r="I168" s="144" t="s">
        <v>5326</v>
      </c>
      <c r="J168" s="144" t="s">
        <v>5327</v>
      </c>
      <c r="K168" s="157"/>
      <c r="L168" s="157"/>
      <c r="M168" s="157"/>
      <c r="N168" s="157"/>
      <c r="O168" s="157"/>
      <c r="P168" s="157"/>
      <c r="Q168" s="157"/>
      <c r="R168" s="157"/>
      <c r="S168" s="144"/>
      <c r="T168" s="22">
        <v>34</v>
      </c>
      <c r="U168" s="29">
        <v>18.9102941176471</v>
      </c>
      <c r="V168" s="29">
        <v>642.95</v>
      </c>
      <c r="W168" s="36">
        <v>198.9</v>
      </c>
      <c r="X168" s="36"/>
      <c r="Y168" s="29"/>
      <c r="Z168" s="29"/>
      <c r="AA168" s="29"/>
      <c r="AB168" s="29"/>
      <c r="AC168" s="28"/>
    </row>
    <row r="169" ht="16" customHeight="1" spans="1:29">
      <c r="A169" s="22">
        <v>1474</v>
      </c>
      <c r="B169" s="39" t="s">
        <v>7468</v>
      </c>
      <c r="C169" s="68" t="s">
        <v>7469</v>
      </c>
      <c r="D169" s="22">
        <v>166</v>
      </c>
      <c r="E169" s="22">
        <v>1</v>
      </c>
      <c r="F169" s="144">
        <v>2605133826</v>
      </c>
      <c r="G169" s="144" t="s">
        <v>3693</v>
      </c>
      <c r="H169" s="144" t="s">
        <v>3693</v>
      </c>
      <c r="I169" s="144" t="s">
        <v>5326</v>
      </c>
      <c r="J169" s="144" t="s">
        <v>5327</v>
      </c>
      <c r="K169" s="157"/>
      <c r="L169" s="157"/>
      <c r="M169" s="157"/>
      <c r="N169" s="157"/>
      <c r="O169" s="157"/>
      <c r="P169" s="157"/>
      <c r="Q169" s="157"/>
      <c r="R169" s="157"/>
      <c r="S169" s="144"/>
      <c r="T169" s="22">
        <v>1</v>
      </c>
      <c r="U169" s="29">
        <v>2820</v>
      </c>
      <c r="V169" s="29">
        <v>2820</v>
      </c>
      <c r="W169" s="36">
        <v>1315.71</v>
      </c>
      <c r="X169" s="36"/>
      <c r="Y169" s="29"/>
      <c r="Z169" s="29"/>
      <c r="AA169" s="29"/>
      <c r="AB169" s="29"/>
      <c r="AC169" s="28"/>
    </row>
    <row r="170" ht="16" customHeight="1" spans="1:29">
      <c r="A170" s="22">
        <v>1475</v>
      </c>
      <c r="B170" s="39" t="s">
        <v>7470</v>
      </c>
      <c r="C170" s="68" t="s">
        <v>7471</v>
      </c>
      <c r="D170" s="22">
        <v>166</v>
      </c>
      <c r="E170" s="22">
        <v>1</v>
      </c>
      <c r="F170" s="144">
        <v>2605133384</v>
      </c>
      <c r="G170" s="144" t="s">
        <v>3693</v>
      </c>
      <c r="H170" s="144" t="s">
        <v>3693</v>
      </c>
      <c r="I170" s="144" t="s">
        <v>5326</v>
      </c>
      <c r="J170" s="144" t="s">
        <v>5327</v>
      </c>
      <c r="K170" s="157"/>
      <c r="L170" s="157"/>
      <c r="M170" s="157"/>
      <c r="N170" s="157"/>
      <c r="O170" s="157"/>
      <c r="P170" s="157"/>
      <c r="Q170" s="157"/>
      <c r="R170" s="157"/>
      <c r="S170" s="144"/>
      <c r="T170" s="22">
        <v>1</v>
      </c>
      <c r="U170" s="29">
        <v>500</v>
      </c>
      <c r="V170" s="29">
        <v>500</v>
      </c>
      <c r="W170" s="36">
        <v>243.65</v>
      </c>
      <c r="X170" s="36"/>
      <c r="Y170" s="29"/>
      <c r="Z170" s="29"/>
      <c r="AA170" s="29"/>
      <c r="AB170" s="29"/>
      <c r="AC170" s="28"/>
    </row>
    <row r="171" ht="16" customHeight="1" spans="1:29">
      <c r="A171" s="22">
        <v>1481</v>
      </c>
      <c r="B171" s="39" t="s">
        <v>7480</v>
      </c>
      <c r="C171" s="68" t="s">
        <v>5729</v>
      </c>
      <c r="D171" s="22">
        <v>169</v>
      </c>
      <c r="E171" s="22">
        <v>1</v>
      </c>
      <c r="F171" s="144">
        <v>2605130354</v>
      </c>
      <c r="G171" s="144" t="s">
        <v>3693</v>
      </c>
      <c r="H171" s="144" t="s">
        <v>3693</v>
      </c>
      <c r="I171" s="144" t="s">
        <v>5326</v>
      </c>
      <c r="J171" s="144" t="s">
        <v>5327</v>
      </c>
      <c r="K171" s="157"/>
      <c r="L171" s="157"/>
      <c r="M171" s="157"/>
      <c r="N171" s="157"/>
      <c r="O171" s="157"/>
      <c r="P171" s="157"/>
      <c r="Q171" s="157"/>
      <c r="R171" s="157"/>
      <c r="S171" s="144"/>
      <c r="T171" s="22">
        <v>1</v>
      </c>
      <c r="U171" s="29">
        <v>2520</v>
      </c>
      <c r="V171" s="29">
        <v>2520</v>
      </c>
      <c r="W171" s="36">
        <v>1228</v>
      </c>
      <c r="X171" s="36"/>
      <c r="Y171" s="29"/>
      <c r="Z171" s="29"/>
      <c r="AA171" s="29"/>
      <c r="AB171" s="29"/>
      <c r="AC171" s="28"/>
    </row>
    <row r="172" ht="16" customHeight="1" spans="1:29">
      <c r="A172" s="22">
        <v>1591</v>
      </c>
      <c r="B172" s="39" t="s">
        <v>7678</v>
      </c>
      <c r="C172" s="68" t="s">
        <v>7679</v>
      </c>
      <c r="D172" s="22">
        <v>166</v>
      </c>
      <c r="E172" s="22">
        <v>2</v>
      </c>
      <c r="F172" s="144">
        <v>2605130231</v>
      </c>
      <c r="G172" s="144" t="s">
        <v>3693</v>
      </c>
      <c r="H172" s="144" t="s">
        <v>3693</v>
      </c>
      <c r="I172" s="144" t="s">
        <v>5326</v>
      </c>
      <c r="J172" s="144" t="s">
        <v>5327</v>
      </c>
      <c r="K172" s="157"/>
      <c r="L172" s="157"/>
      <c r="M172" s="157"/>
      <c r="N172" s="157"/>
      <c r="O172" s="157"/>
      <c r="P172" s="157"/>
      <c r="Q172" s="157"/>
      <c r="R172" s="157"/>
      <c r="S172" s="144"/>
      <c r="T172" s="22">
        <v>2</v>
      </c>
      <c r="U172" s="29">
        <v>16535</v>
      </c>
      <c r="V172" s="29">
        <v>33070</v>
      </c>
      <c r="W172" s="36">
        <v>19492.04</v>
      </c>
      <c r="X172" s="36"/>
      <c r="Y172" s="29"/>
      <c r="Z172" s="29"/>
      <c r="AA172" s="29"/>
      <c r="AB172" s="29"/>
      <c r="AC172" s="28"/>
    </row>
    <row r="173" ht="16" customHeight="1" spans="1:29">
      <c r="A173" s="22">
        <v>1592</v>
      </c>
      <c r="B173" s="39" t="s">
        <v>7680</v>
      </c>
      <c r="C173" s="68" t="s">
        <v>7681</v>
      </c>
      <c r="D173" s="22">
        <v>166</v>
      </c>
      <c r="E173" s="22">
        <v>3</v>
      </c>
      <c r="F173" s="144">
        <v>2605133744</v>
      </c>
      <c r="G173" s="144" t="s">
        <v>3693</v>
      </c>
      <c r="H173" s="144" t="s">
        <v>3693</v>
      </c>
      <c r="I173" s="144" t="s">
        <v>5326</v>
      </c>
      <c r="J173" s="144" t="s">
        <v>5327</v>
      </c>
      <c r="K173" s="157"/>
      <c r="L173" s="157"/>
      <c r="M173" s="157"/>
      <c r="N173" s="157"/>
      <c r="O173" s="157"/>
      <c r="P173" s="157"/>
      <c r="Q173" s="157"/>
      <c r="R173" s="157"/>
      <c r="S173" s="144"/>
      <c r="T173" s="22">
        <v>3</v>
      </c>
      <c r="U173" s="29">
        <v>8346.66666666667</v>
      </c>
      <c r="V173" s="29">
        <v>25040</v>
      </c>
      <c r="W173" s="36">
        <v>13157.13</v>
      </c>
      <c r="X173" s="36"/>
      <c r="Y173" s="29"/>
      <c r="Z173" s="29"/>
      <c r="AA173" s="29"/>
      <c r="AB173" s="29"/>
      <c r="AC173" s="28"/>
    </row>
    <row r="174" ht="16" customHeight="1" spans="1:29">
      <c r="A174" s="22">
        <v>1595</v>
      </c>
      <c r="B174" s="39" t="s">
        <v>7686</v>
      </c>
      <c r="C174" s="68" t="s">
        <v>7687</v>
      </c>
      <c r="D174" s="22">
        <v>166</v>
      </c>
      <c r="E174" s="22">
        <v>2</v>
      </c>
      <c r="F174" s="144">
        <v>2605134317</v>
      </c>
      <c r="G174" s="144" t="s">
        <v>3693</v>
      </c>
      <c r="H174" s="144" t="s">
        <v>3693</v>
      </c>
      <c r="I174" s="144" t="s">
        <v>5326</v>
      </c>
      <c r="J174" s="144" t="s">
        <v>5327</v>
      </c>
      <c r="K174" s="157"/>
      <c r="L174" s="157"/>
      <c r="M174" s="157"/>
      <c r="N174" s="157"/>
      <c r="O174" s="157"/>
      <c r="P174" s="157"/>
      <c r="Q174" s="157"/>
      <c r="R174" s="157"/>
      <c r="S174" s="144"/>
      <c r="T174" s="22">
        <v>2</v>
      </c>
      <c r="U174" s="29">
        <v>1890</v>
      </c>
      <c r="V174" s="29">
        <v>3780</v>
      </c>
      <c r="W174" s="36">
        <v>1500.88</v>
      </c>
      <c r="X174" s="36"/>
      <c r="Y174" s="29"/>
      <c r="Z174" s="29"/>
      <c r="AA174" s="29"/>
      <c r="AB174" s="29"/>
      <c r="AC174" s="28"/>
    </row>
    <row r="175" ht="16" customHeight="1" spans="1:29">
      <c r="A175" s="22">
        <v>1596</v>
      </c>
      <c r="B175" s="39" t="s">
        <v>7688</v>
      </c>
      <c r="C175" s="68" t="s">
        <v>7689</v>
      </c>
      <c r="D175" s="22">
        <v>166</v>
      </c>
      <c r="E175" s="22">
        <v>1</v>
      </c>
      <c r="F175" s="144">
        <v>2605131975</v>
      </c>
      <c r="G175" s="144" t="s">
        <v>3693</v>
      </c>
      <c r="H175" s="144" t="s">
        <v>3693</v>
      </c>
      <c r="I175" s="144" t="s">
        <v>5326</v>
      </c>
      <c r="J175" s="144" t="s">
        <v>5327</v>
      </c>
      <c r="K175" s="157"/>
      <c r="L175" s="157"/>
      <c r="M175" s="157"/>
      <c r="N175" s="157"/>
      <c r="O175" s="157"/>
      <c r="P175" s="157"/>
      <c r="Q175" s="157"/>
      <c r="R175" s="157"/>
      <c r="S175" s="144"/>
      <c r="T175" s="22">
        <v>1</v>
      </c>
      <c r="U175" s="29">
        <v>7290</v>
      </c>
      <c r="V175" s="29">
        <v>7290</v>
      </c>
      <c r="W175" s="36">
        <v>4093.33</v>
      </c>
      <c r="X175" s="36"/>
      <c r="Y175" s="29"/>
      <c r="Z175" s="29"/>
      <c r="AA175" s="29"/>
      <c r="AB175" s="29"/>
      <c r="AC175" s="28"/>
    </row>
    <row r="176" ht="16" customHeight="1" spans="1:29">
      <c r="A176" s="22">
        <v>1597</v>
      </c>
      <c r="B176" s="39" t="s">
        <v>7690</v>
      </c>
      <c r="C176" s="68" t="s">
        <v>7691</v>
      </c>
      <c r="D176" s="22">
        <v>166</v>
      </c>
      <c r="E176" s="22">
        <v>2</v>
      </c>
      <c r="F176" s="144">
        <v>2605130489</v>
      </c>
      <c r="G176" s="144" t="s">
        <v>3693</v>
      </c>
      <c r="H176" s="144" t="s">
        <v>3693</v>
      </c>
      <c r="I176" s="144" t="s">
        <v>5326</v>
      </c>
      <c r="J176" s="144" t="s">
        <v>5327</v>
      </c>
      <c r="K176" s="157"/>
      <c r="L176" s="157"/>
      <c r="M176" s="157"/>
      <c r="N176" s="157"/>
      <c r="O176" s="157"/>
      <c r="P176" s="157"/>
      <c r="Q176" s="157"/>
      <c r="R176" s="157"/>
      <c r="S176" s="144"/>
      <c r="T176" s="22">
        <v>2</v>
      </c>
      <c r="U176" s="29">
        <v>1040</v>
      </c>
      <c r="V176" s="29">
        <v>2080</v>
      </c>
      <c r="W176" s="36">
        <v>994.1</v>
      </c>
      <c r="X176" s="36"/>
      <c r="Y176" s="29"/>
      <c r="Z176" s="29"/>
      <c r="AA176" s="29"/>
      <c r="AB176" s="29"/>
      <c r="AC176" s="28"/>
    </row>
    <row r="177" ht="16" customHeight="1" spans="1:29">
      <c r="A177" s="22">
        <v>1599</v>
      </c>
      <c r="B177" s="39" t="s">
        <v>7694</v>
      </c>
      <c r="C177" s="68" t="s">
        <v>7695</v>
      </c>
      <c r="D177" s="22">
        <v>166</v>
      </c>
      <c r="E177" s="22">
        <v>2</v>
      </c>
      <c r="F177" s="144">
        <v>2605132137</v>
      </c>
      <c r="G177" s="144" t="s">
        <v>3693</v>
      </c>
      <c r="H177" s="144" t="s">
        <v>3693</v>
      </c>
      <c r="I177" s="144" t="s">
        <v>6384</v>
      </c>
      <c r="J177" s="144" t="s">
        <v>5314</v>
      </c>
      <c r="K177" s="157"/>
      <c r="L177" s="157"/>
      <c r="M177" s="157"/>
      <c r="N177" s="157"/>
      <c r="O177" s="157"/>
      <c r="P177" s="157"/>
      <c r="Q177" s="157"/>
      <c r="R177" s="157"/>
      <c r="S177" s="144"/>
      <c r="T177" s="22">
        <v>2</v>
      </c>
      <c r="U177" s="29">
        <v>1960</v>
      </c>
      <c r="V177" s="29">
        <v>3920</v>
      </c>
      <c r="W177" s="36">
        <v>1539.86</v>
      </c>
      <c r="X177" s="36"/>
      <c r="Y177" s="29"/>
      <c r="Z177" s="29"/>
      <c r="AA177" s="29"/>
      <c r="AB177" s="29"/>
      <c r="AC177" s="28"/>
    </row>
    <row r="178" ht="16" customHeight="1" spans="1:29">
      <c r="A178" s="22">
        <v>1617</v>
      </c>
      <c r="B178" s="39" t="s">
        <v>7716</v>
      </c>
      <c r="C178" s="68" t="s">
        <v>7717</v>
      </c>
      <c r="D178" s="22">
        <v>169</v>
      </c>
      <c r="E178" s="22">
        <v>49</v>
      </c>
      <c r="F178" s="144">
        <v>2605133176</v>
      </c>
      <c r="G178" s="144" t="s">
        <v>3693</v>
      </c>
      <c r="H178" s="144" t="s">
        <v>3693</v>
      </c>
      <c r="I178" s="144" t="s">
        <v>5326</v>
      </c>
      <c r="J178" s="144" t="s">
        <v>5327</v>
      </c>
      <c r="K178" s="157"/>
      <c r="L178" s="157"/>
      <c r="M178" s="157"/>
      <c r="N178" s="157"/>
      <c r="O178" s="157"/>
      <c r="P178" s="157"/>
      <c r="Q178" s="157"/>
      <c r="R178" s="157"/>
      <c r="S178" s="144"/>
      <c r="T178" s="22">
        <v>49</v>
      </c>
      <c r="U178" s="29">
        <v>19.8734693877551</v>
      </c>
      <c r="V178" s="29">
        <v>973.8</v>
      </c>
      <c r="W178" s="36">
        <v>286.65</v>
      </c>
      <c r="X178" s="36"/>
      <c r="Y178" s="29"/>
      <c r="Z178" s="29"/>
      <c r="AA178" s="29"/>
      <c r="AB178" s="29"/>
      <c r="AC178" s="28"/>
    </row>
    <row r="179" ht="16" customHeight="1" spans="1:29">
      <c r="A179" s="22">
        <v>1626</v>
      </c>
      <c r="B179" s="39" t="s">
        <v>7730</v>
      </c>
      <c r="C179" s="68" t="s">
        <v>7731</v>
      </c>
      <c r="D179" s="22">
        <v>166</v>
      </c>
      <c r="E179" s="22">
        <v>1</v>
      </c>
      <c r="F179" s="144">
        <v>2605131399</v>
      </c>
      <c r="G179" s="144" t="s">
        <v>3693</v>
      </c>
      <c r="H179" s="144" t="s">
        <v>3693</v>
      </c>
      <c r="I179" s="144" t="s">
        <v>5326</v>
      </c>
      <c r="J179" s="144" t="s">
        <v>5327</v>
      </c>
      <c r="K179" s="157"/>
      <c r="L179" s="157"/>
      <c r="M179" s="157"/>
      <c r="N179" s="157"/>
      <c r="O179" s="157"/>
      <c r="P179" s="157"/>
      <c r="Q179" s="157"/>
      <c r="R179" s="157"/>
      <c r="S179" s="144"/>
      <c r="T179" s="22">
        <v>1</v>
      </c>
      <c r="U179" s="29">
        <v>20660</v>
      </c>
      <c r="V179" s="29">
        <v>20660</v>
      </c>
      <c r="W179" s="36">
        <v>10915.54</v>
      </c>
      <c r="X179" s="36"/>
      <c r="Y179" s="29"/>
      <c r="Z179" s="29"/>
      <c r="AA179" s="29"/>
      <c r="AB179" s="29"/>
      <c r="AC179" s="28"/>
    </row>
    <row r="180" ht="16" customHeight="1" spans="1:29">
      <c r="A180" s="22">
        <v>1649</v>
      </c>
      <c r="B180" s="39" t="s">
        <v>7780</v>
      </c>
      <c r="C180" s="68" t="s">
        <v>7874</v>
      </c>
      <c r="D180" s="22">
        <v>181</v>
      </c>
      <c r="E180" s="22">
        <v>0.168</v>
      </c>
      <c r="F180" s="144">
        <v>2605130936</v>
      </c>
      <c r="G180" s="144" t="s">
        <v>3693</v>
      </c>
      <c r="H180" s="144" t="s">
        <v>3693</v>
      </c>
      <c r="I180" s="144" t="s">
        <v>5326</v>
      </c>
      <c r="J180" s="144" t="s">
        <v>5327</v>
      </c>
      <c r="K180" s="157"/>
      <c r="L180" s="157"/>
      <c r="M180" s="157"/>
      <c r="N180" s="157"/>
      <c r="O180" s="157"/>
      <c r="P180" s="157"/>
      <c r="Q180" s="157"/>
      <c r="R180" s="157"/>
      <c r="S180" s="144"/>
      <c r="T180" s="22">
        <v>0.168</v>
      </c>
      <c r="U180" s="29">
        <v>21071.4285714286</v>
      </c>
      <c r="V180" s="29">
        <v>3540</v>
      </c>
      <c r="W180" s="36">
        <v>1377</v>
      </c>
      <c r="X180" s="36"/>
      <c r="Y180" s="29"/>
      <c r="Z180" s="29"/>
      <c r="AA180" s="29"/>
      <c r="AB180" s="29"/>
      <c r="AC180" s="28"/>
    </row>
    <row r="181" ht="16" customHeight="1" spans="1:29">
      <c r="A181" s="22">
        <v>1653</v>
      </c>
      <c r="B181" s="39" t="s">
        <v>7788</v>
      </c>
      <c r="C181" s="68" t="s">
        <v>7789</v>
      </c>
      <c r="D181" s="22">
        <v>181</v>
      </c>
      <c r="E181" s="22">
        <v>0.354</v>
      </c>
      <c r="F181" s="144">
        <v>2605132142</v>
      </c>
      <c r="G181" s="144" t="s">
        <v>3693</v>
      </c>
      <c r="H181" s="144" t="s">
        <v>3693</v>
      </c>
      <c r="I181" s="144" t="s">
        <v>5326</v>
      </c>
      <c r="J181" s="144" t="s">
        <v>5327</v>
      </c>
      <c r="K181" s="157"/>
      <c r="L181" s="157"/>
      <c r="M181" s="157"/>
      <c r="N181" s="157"/>
      <c r="O181" s="157"/>
      <c r="P181" s="157"/>
      <c r="Q181" s="157"/>
      <c r="R181" s="157"/>
      <c r="S181" s="144"/>
      <c r="T181" s="22">
        <v>0.354</v>
      </c>
      <c r="U181" s="29">
        <v>6299.43502824859</v>
      </c>
      <c r="V181" s="29">
        <v>2230</v>
      </c>
      <c r="W181" s="36">
        <v>1983.8</v>
      </c>
      <c r="X181" s="36"/>
      <c r="Y181" s="29"/>
      <c r="Z181" s="29"/>
      <c r="AA181" s="29"/>
      <c r="AB181" s="29"/>
      <c r="AC181" s="28"/>
    </row>
    <row r="182" ht="16" customHeight="1" spans="1:29">
      <c r="A182" s="22">
        <v>1665</v>
      </c>
      <c r="B182" s="39" t="s">
        <v>7811</v>
      </c>
      <c r="C182" s="68" t="s">
        <v>7812</v>
      </c>
      <c r="D182" s="22">
        <v>181</v>
      </c>
      <c r="E182" s="22">
        <v>2</v>
      </c>
      <c r="F182" s="144">
        <v>2605130498</v>
      </c>
      <c r="G182" s="144" t="s">
        <v>3693</v>
      </c>
      <c r="H182" s="144" t="s">
        <v>3693</v>
      </c>
      <c r="I182" s="144" t="s">
        <v>5326</v>
      </c>
      <c r="J182" s="144" t="s">
        <v>5327</v>
      </c>
      <c r="K182" s="157"/>
      <c r="L182" s="157"/>
      <c r="M182" s="157"/>
      <c r="N182" s="157"/>
      <c r="O182" s="157"/>
      <c r="P182" s="157"/>
      <c r="Q182" s="157"/>
      <c r="R182" s="157"/>
      <c r="S182" s="144"/>
      <c r="T182" s="22">
        <v>2</v>
      </c>
      <c r="U182" s="29">
        <v>522.5</v>
      </c>
      <c r="V182" s="29">
        <v>1045</v>
      </c>
      <c r="W182" s="36">
        <v>506.8</v>
      </c>
      <c r="X182" s="36"/>
      <c r="Y182" s="29"/>
      <c r="Z182" s="29"/>
      <c r="AA182" s="29"/>
      <c r="AB182" s="29"/>
      <c r="AC182" s="28"/>
    </row>
    <row r="183" ht="16" customHeight="1" spans="1:29">
      <c r="A183" s="22">
        <v>1668</v>
      </c>
      <c r="B183" s="39" t="s">
        <v>7814</v>
      </c>
      <c r="C183" s="68" t="s">
        <v>7815</v>
      </c>
      <c r="D183" s="22">
        <v>181</v>
      </c>
      <c r="E183" s="22">
        <v>50</v>
      </c>
      <c r="F183" s="144">
        <v>2605120556</v>
      </c>
      <c r="G183" s="144" t="s">
        <v>3693</v>
      </c>
      <c r="H183" s="144" t="s">
        <v>3693</v>
      </c>
      <c r="I183" s="144" t="s">
        <v>5326</v>
      </c>
      <c r="J183" s="144" t="s">
        <v>5327</v>
      </c>
      <c r="K183" s="157"/>
      <c r="L183" s="157"/>
      <c r="M183" s="157"/>
      <c r="N183" s="157"/>
      <c r="O183" s="157"/>
      <c r="P183" s="157"/>
      <c r="Q183" s="157"/>
      <c r="R183" s="157"/>
      <c r="S183" s="144"/>
      <c r="T183" s="22">
        <v>50</v>
      </c>
      <c r="U183" s="29">
        <v>17.4</v>
      </c>
      <c r="V183" s="29">
        <v>870</v>
      </c>
      <c r="W183" s="36">
        <v>243.5</v>
      </c>
      <c r="X183" s="36"/>
      <c r="Y183" s="29"/>
      <c r="Z183" s="29"/>
      <c r="AA183" s="29"/>
      <c r="AB183" s="29"/>
      <c r="AC183" s="28"/>
    </row>
    <row r="184" ht="16" customHeight="1" spans="1:29">
      <c r="A184" s="22">
        <v>1669</v>
      </c>
      <c r="B184" s="39" t="s">
        <v>7816</v>
      </c>
      <c r="C184" s="68" t="s">
        <v>7817</v>
      </c>
      <c r="D184" s="22">
        <v>181</v>
      </c>
      <c r="E184" s="22">
        <v>17</v>
      </c>
      <c r="F184" s="144">
        <v>2605130845</v>
      </c>
      <c r="G184" s="144" t="s">
        <v>3693</v>
      </c>
      <c r="H184" s="144" t="s">
        <v>3693</v>
      </c>
      <c r="I184" s="144" t="s">
        <v>5326</v>
      </c>
      <c r="J184" s="144" t="s">
        <v>5327</v>
      </c>
      <c r="K184" s="157"/>
      <c r="L184" s="157"/>
      <c r="M184" s="157"/>
      <c r="N184" s="157"/>
      <c r="O184" s="157"/>
      <c r="P184" s="157"/>
      <c r="Q184" s="157"/>
      <c r="R184" s="157"/>
      <c r="S184" s="144"/>
      <c r="T184" s="22">
        <v>17</v>
      </c>
      <c r="U184" s="29">
        <v>49.9476470588235</v>
      </c>
      <c r="V184" s="29">
        <v>849.11</v>
      </c>
      <c r="W184" s="36">
        <v>430.78</v>
      </c>
      <c r="X184" s="36"/>
      <c r="Y184" s="29"/>
      <c r="Z184" s="29"/>
      <c r="AA184" s="29"/>
      <c r="AB184" s="29"/>
      <c r="AC184" s="28"/>
    </row>
    <row r="185" ht="16" customHeight="1" spans="1:29">
      <c r="A185" s="22">
        <v>1675</v>
      </c>
      <c r="B185" s="39" t="s">
        <v>7825</v>
      </c>
      <c r="C185" s="68" t="s">
        <v>7826</v>
      </c>
      <c r="D185" s="22">
        <v>181</v>
      </c>
      <c r="E185" s="22">
        <v>50</v>
      </c>
      <c r="F185" s="144">
        <v>2605133001</v>
      </c>
      <c r="G185" s="144" t="s">
        <v>3693</v>
      </c>
      <c r="H185" s="144" t="s">
        <v>3693</v>
      </c>
      <c r="I185" s="144" t="s">
        <v>5326</v>
      </c>
      <c r="J185" s="144" t="s">
        <v>5327</v>
      </c>
      <c r="K185" s="157"/>
      <c r="L185" s="157"/>
      <c r="M185" s="157"/>
      <c r="N185" s="157"/>
      <c r="O185" s="157"/>
      <c r="P185" s="157"/>
      <c r="Q185" s="157"/>
      <c r="R185" s="157"/>
      <c r="S185" s="144"/>
      <c r="T185" s="22">
        <v>50</v>
      </c>
      <c r="U185" s="29">
        <v>15</v>
      </c>
      <c r="V185" s="29">
        <v>750</v>
      </c>
      <c r="W185" s="36">
        <v>243.5</v>
      </c>
      <c r="X185" s="36"/>
      <c r="Y185" s="29"/>
      <c r="Z185" s="29"/>
      <c r="AA185" s="29"/>
      <c r="AB185" s="29"/>
      <c r="AC185" s="28"/>
    </row>
    <row r="186" ht="16" customHeight="1" spans="1:29">
      <c r="A186" s="22">
        <v>1685</v>
      </c>
      <c r="B186" s="39" t="s">
        <v>7831</v>
      </c>
      <c r="C186" s="68" t="s">
        <v>7832</v>
      </c>
      <c r="D186" s="22">
        <v>181</v>
      </c>
      <c r="E186" s="22">
        <v>100</v>
      </c>
      <c r="F186" s="144">
        <v>2605130239</v>
      </c>
      <c r="G186" s="144" t="s">
        <v>3693</v>
      </c>
      <c r="H186" s="144" t="s">
        <v>3693</v>
      </c>
      <c r="I186" s="144" t="s">
        <v>7777</v>
      </c>
      <c r="J186" s="144" t="s">
        <v>5327</v>
      </c>
      <c r="K186" s="157"/>
      <c r="L186" s="157"/>
      <c r="M186" s="157"/>
      <c r="N186" s="157"/>
      <c r="O186" s="157"/>
      <c r="P186" s="157"/>
      <c r="Q186" s="157"/>
      <c r="R186" s="157"/>
      <c r="S186" s="144"/>
      <c r="T186" s="22">
        <v>100</v>
      </c>
      <c r="U186" s="29">
        <v>5.9</v>
      </c>
      <c r="V186" s="29">
        <v>590</v>
      </c>
      <c r="W186" s="36">
        <v>487</v>
      </c>
      <c r="X186" s="36"/>
      <c r="Y186" s="29"/>
      <c r="Z186" s="29"/>
      <c r="AA186" s="29"/>
      <c r="AB186" s="29"/>
      <c r="AC186" s="28"/>
    </row>
    <row r="187" ht="16" customHeight="1" spans="1:29">
      <c r="A187" s="22">
        <v>1687</v>
      </c>
      <c r="B187" s="39" t="s">
        <v>7833</v>
      </c>
      <c r="C187" s="68" t="s">
        <v>7834</v>
      </c>
      <c r="D187" s="22">
        <v>176</v>
      </c>
      <c r="E187" s="22">
        <v>4</v>
      </c>
      <c r="F187" s="144">
        <v>2605120568</v>
      </c>
      <c r="G187" s="144" t="s">
        <v>3693</v>
      </c>
      <c r="H187" s="144" t="s">
        <v>3693</v>
      </c>
      <c r="I187" s="144" t="s">
        <v>5326</v>
      </c>
      <c r="J187" s="144" t="s">
        <v>5327</v>
      </c>
      <c r="K187" s="157"/>
      <c r="L187" s="157"/>
      <c r="M187" s="157"/>
      <c r="N187" s="157"/>
      <c r="O187" s="157"/>
      <c r="P187" s="157"/>
      <c r="Q187" s="157"/>
      <c r="R187" s="157"/>
      <c r="S187" s="144"/>
      <c r="T187" s="22">
        <v>4</v>
      </c>
      <c r="U187" s="29">
        <v>97.5</v>
      </c>
      <c r="V187" s="29">
        <v>390</v>
      </c>
      <c r="W187" s="36">
        <v>116.96</v>
      </c>
      <c r="X187" s="36"/>
      <c r="Y187" s="29"/>
      <c r="Z187" s="29"/>
      <c r="AA187" s="29"/>
      <c r="AB187" s="29"/>
      <c r="AC187" s="28"/>
    </row>
    <row r="188" ht="16" customHeight="1" spans="1:29">
      <c r="A188" s="22">
        <v>1695</v>
      </c>
      <c r="B188" s="39" t="s">
        <v>7849</v>
      </c>
      <c r="C188" s="68" t="s">
        <v>7850</v>
      </c>
      <c r="D188" s="22">
        <v>168</v>
      </c>
      <c r="E188" s="22">
        <v>1</v>
      </c>
      <c r="F188" s="144">
        <v>2605135271</v>
      </c>
      <c r="G188" s="144" t="s">
        <v>3693</v>
      </c>
      <c r="H188" s="144" t="s">
        <v>3693</v>
      </c>
      <c r="I188" s="144" t="s">
        <v>5326</v>
      </c>
      <c r="J188" s="144" t="s">
        <v>5327</v>
      </c>
      <c r="K188" s="157"/>
      <c r="L188" s="157"/>
      <c r="M188" s="157"/>
      <c r="N188" s="157"/>
      <c r="O188" s="157"/>
      <c r="P188" s="157"/>
      <c r="Q188" s="157"/>
      <c r="R188" s="157"/>
      <c r="S188" s="144"/>
      <c r="T188" s="22">
        <v>1</v>
      </c>
      <c r="U188" s="29">
        <v>1</v>
      </c>
      <c r="V188" s="29">
        <v>1</v>
      </c>
      <c r="W188" s="36">
        <v>12523.75</v>
      </c>
      <c r="X188" s="36"/>
      <c r="Y188" s="29"/>
      <c r="Z188" s="29"/>
      <c r="AA188" s="29"/>
      <c r="AB188" s="29"/>
      <c r="AC188" s="28"/>
    </row>
    <row r="189" ht="16" customHeight="1" spans="1:29">
      <c r="A189" s="22">
        <v>1696</v>
      </c>
      <c r="B189" s="39" t="s">
        <v>7851</v>
      </c>
      <c r="C189" s="68" t="s">
        <v>7875</v>
      </c>
      <c r="D189" s="22">
        <v>138</v>
      </c>
      <c r="E189" s="22">
        <v>1</v>
      </c>
      <c r="F189" s="144">
        <v>2605135212</v>
      </c>
      <c r="G189" s="144" t="s">
        <v>3693</v>
      </c>
      <c r="H189" s="144" t="s">
        <v>3693</v>
      </c>
      <c r="I189" s="144" t="s">
        <v>5326</v>
      </c>
      <c r="J189" s="144" t="s">
        <v>5327</v>
      </c>
      <c r="K189" s="157"/>
      <c r="L189" s="157"/>
      <c r="M189" s="157"/>
      <c r="N189" s="157"/>
      <c r="O189" s="157"/>
      <c r="P189" s="157"/>
      <c r="Q189" s="157"/>
      <c r="R189" s="157"/>
      <c r="S189" s="144"/>
      <c r="T189" s="22">
        <v>1</v>
      </c>
      <c r="U189" s="29">
        <v>1</v>
      </c>
      <c r="V189" s="29">
        <v>1</v>
      </c>
      <c r="W189" s="36">
        <v>11695.22</v>
      </c>
      <c r="X189" s="36"/>
      <c r="Y189" s="29"/>
      <c r="Z189" s="29"/>
      <c r="AA189" s="29"/>
      <c r="AB189" s="29"/>
      <c r="AC189" s="28"/>
    </row>
    <row r="190" ht="16" customHeight="1" spans="1:29">
      <c r="A190" s="22">
        <v>12</v>
      </c>
      <c r="B190" s="39" t="s">
        <v>5343</v>
      </c>
      <c r="C190" s="68" t="s">
        <v>5344</v>
      </c>
      <c r="D190" s="22">
        <v>226</v>
      </c>
      <c r="E190" s="22">
        <v>2</v>
      </c>
      <c r="F190" s="144">
        <v>84016</v>
      </c>
      <c r="G190" s="144" t="s">
        <v>3707</v>
      </c>
      <c r="H190" s="144" t="s">
        <v>3707</v>
      </c>
      <c r="I190" s="144" t="s">
        <v>5345</v>
      </c>
      <c r="J190" s="144" t="s">
        <v>5314</v>
      </c>
      <c r="K190" s="157"/>
      <c r="L190" s="157"/>
      <c r="M190" s="157"/>
      <c r="N190" s="157"/>
      <c r="O190" s="157"/>
      <c r="P190" s="157"/>
      <c r="Q190" s="157"/>
      <c r="R190" s="157"/>
      <c r="S190" s="144"/>
      <c r="T190" s="22">
        <v>2</v>
      </c>
      <c r="U190" s="29">
        <v>98559.725</v>
      </c>
      <c r="V190" s="29">
        <v>197119.45</v>
      </c>
      <c r="W190" s="36">
        <v>42404.92</v>
      </c>
      <c r="X190" s="36"/>
      <c r="Y190" s="29"/>
      <c r="Z190" s="29"/>
      <c r="AA190" s="29"/>
      <c r="AB190" s="29"/>
      <c r="AC190" s="28"/>
    </row>
    <row r="191" ht="16" customHeight="1" spans="1:29">
      <c r="A191" s="22">
        <v>28</v>
      </c>
      <c r="B191" s="39" t="s">
        <v>5378</v>
      </c>
      <c r="C191" s="68" t="s">
        <v>5379</v>
      </c>
      <c r="D191" s="22">
        <v>226</v>
      </c>
      <c r="E191" s="22">
        <v>28</v>
      </c>
      <c r="F191" s="144">
        <v>2411220336</v>
      </c>
      <c r="G191" s="144" t="s">
        <v>3707</v>
      </c>
      <c r="H191" s="144" t="s">
        <v>5312</v>
      </c>
      <c r="I191" s="144" t="s">
        <v>5345</v>
      </c>
      <c r="J191" s="144" t="s">
        <v>5314</v>
      </c>
      <c r="K191" s="157"/>
      <c r="L191" s="157"/>
      <c r="M191" s="157"/>
      <c r="N191" s="157"/>
      <c r="O191" s="157"/>
      <c r="P191" s="157"/>
      <c r="Q191" s="157"/>
      <c r="R191" s="157"/>
      <c r="S191" s="144"/>
      <c r="T191" s="22">
        <v>28</v>
      </c>
      <c r="U191" s="29">
        <v>4943.56178571429</v>
      </c>
      <c r="V191" s="29">
        <v>138419.73</v>
      </c>
      <c r="W191" s="36">
        <v>27487.88</v>
      </c>
      <c r="X191" s="36"/>
      <c r="Y191" s="29"/>
      <c r="Z191" s="29"/>
      <c r="AA191" s="29"/>
      <c r="AB191" s="29"/>
      <c r="AC191" s="28"/>
    </row>
    <row r="192" ht="16" customHeight="1" spans="1:29">
      <c r="A192" s="22">
        <v>29</v>
      </c>
      <c r="B192" s="39" t="s">
        <v>5380</v>
      </c>
      <c r="C192" s="68" t="s">
        <v>5381</v>
      </c>
      <c r="D192" s="22">
        <v>143</v>
      </c>
      <c r="E192" s="22">
        <v>7</v>
      </c>
      <c r="F192" s="144">
        <v>2411220163</v>
      </c>
      <c r="G192" s="144" t="s">
        <v>3707</v>
      </c>
      <c r="H192" s="144" t="s">
        <v>5312</v>
      </c>
      <c r="I192" s="144" t="s">
        <v>5345</v>
      </c>
      <c r="J192" s="144" t="s">
        <v>5314</v>
      </c>
      <c r="K192" s="157"/>
      <c r="L192" s="157"/>
      <c r="M192" s="157"/>
      <c r="N192" s="157"/>
      <c r="O192" s="157"/>
      <c r="P192" s="157"/>
      <c r="Q192" s="157"/>
      <c r="R192" s="157"/>
      <c r="S192" s="144"/>
      <c r="T192" s="22">
        <v>7</v>
      </c>
      <c r="U192" s="29">
        <v>19624.75</v>
      </c>
      <c r="V192" s="29">
        <v>137373.25</v>
      </c>
      <c r="W192" s="36">
        <v>36403.29</v>
      </c>
      <c r="X192" s="36"/>
      <c r="Y192" s="29"/>
      <c r="Z192" s="29"/>
      <c r="AA192" s="29"/>
      <c r="AB192" s="29"/>
      <c r="AC192" s="28"/>
    </row>
    <row r="193" ht="16" customHeight="1" spans="1:29">
      <c r="A193" s="22">
        <v>35</v>
      </c>
      <c r="B193" s="39" t="s">
        <v>5392</v>
      </c>
      <c r="C193" s="68" t="s">
        <v>5393</v>
      </c>
      <c r="D193" s="22">
        <v>226</v>
      </c>
      <c r="E193" s="22">
        <v>4</v>
      </c>
      <c r="F193" s="144">
        <v>2411220312</v>
      </c>
      <c r="G193" s="144" t="s">
        <v>3707</v>
      </c>
      <c r="H193" s="144" t="s">
        <v>3707</v>
      </c>
      <c r="I193" s="144" t="s">
        <v>5345</v>
      </c>
      <c r="J193" s="144" t="s">
        <v>5314</v>
      </c>
      <c r="K193" s="157"/>
      <c r="L193" s="157"/>
      <c r="M193" s="157"/>
      <c r="N193" s="157"/>
      <c r="O193" s="157"/>
      <c r="P193" s="157"/>
      <c r="Q193" s="157"/>
      <c r="R193" s="157"/>
      <c r="S193" s="144"/>
      <c r="T193" s="22">
        <v>4</v>
      </c>
      <c r="U193" s="29">
        <v>30870.365</v>
      </c>
      <c r="V193" s="29">
        <v>123481.46</v>
      </c>
      <c r="W193" s="36">
        <v>23953.76</v>
      </c>
      <c r="X193" s="36"/>
      <c r="Y193" s="29"/>
      <c r="Z193" s="29"/>
      <c r="AA193" s="29"/>
      <c r="AB193" s="29"/>
      <c r="AC193" s="28"/>
    </row>
    <row r="194" ht="16" customHeight="1" spans="1:29">
      <c r="A194" s="22">
        <v>54</v>
      </c>
      <c r="B194" s="39" t="s">
        <v>5427</v>
      </c>
      <c r="C194" s="68" t="s">
        <v>5428</v>
      </c>
      <c r="D194" s="22">
        <v>135</v>
      </c>
      <c r="E194" s="22">
        <v>1</v>
      </c>
      <c r="F194" s="144">
        <v>84910</v>
      </c>
      <c r="G194" s="144" t="s">
        <v>3707</v>
      </c>
      <c r="H194" s="144" t="s">
        <v>5312</v>
      </c>
      <c r="I194" s="144" t="s">
        <v>5345</v>
      </c>
      <c r="J194" s="144" t="s">
        <v>5314</v>
      </c>
      <c r="K194" s="157"/>
      <c r="L194" s="157"/>
      <c r="M194" s="157"/>
      <c r="N194" s="157"/>
      <c r="O194" s="157"/>
      <c r="P194" s="157"/>
      <c r="Q194" s="157"/>
      <c r="R194" s="157"/>
      <c r="S194" s="144"/>
      <c r="T194" s="22">
        <v>1</v>
      </c>
      <c r="U194" s="29">
        <v>97496</v>
      </c>
      <c r="V194" s="29">
        <v>97496</v>
      </c>
      <c r="W194" s="36">
        <v>45416.44</v>
      </c>
      <c r="X194" s="36"/>
      <c r="Y194" s="29"/>
      <c r="Z194" s="29"/>
      <c r="AA194" s="29"/>
      <c r="AB194" s="29"/>
      <c r="AC194" s="28"/>
    </row>
    <row r="195" ht="16" customHeight="1" spans="1:29">
      <c r="A195" s="22">
        <v>55</v>
      </c>
      <c r="B195" s="39" t="s">
        <v>5429</v>
      </c>
      <c r="C195" s="68" t="s">
        <v>5430</v>
      </c>
      <c r="D195" s="22">
        <v>135</v>
      </c>
      <c r="E195" s="22">
        <v>1</v>
      </c>
      <c r="F195" s="144">
        <v>84986</v>
      </c>
      <c r="G195" s="144" t="s">
        <v>3707</v>
      </c>
      <c r="H195" s="144" t="s">
        <v>3707</v>
      </c>
      <c r="I195" s="144" t="s">
        <v>5345</v>
      </c>
      <c r="J195" s="144" t="s">
        <v>5314</v>
      </c>
      <c r="K195" s="157"/>
      <c r="L195" s="157"/>
      <c r="M195" s="157"/>
      <c r="N195" s="157"/>
      <c r="O195" s="157"/>
      <c r="P195" s="157"/>
      <c r="Q195" s="157"/>
      <c r="R195" s="157"/>
      <c r="S195" s="144"/>
      <c r="T195" s="22">
        <v>1</v>
      </c>
      <c r="U195" s="29">
        <v>97496</v>
      </c>
      <c r="V195" s="29">
        <v>97496</v>
      </c>
      <c r="W195" s="36">
        <v>45416.44</v>
      </c>
      <c r="X195" s="36"/>
      <c r="Y195" s="29"/>
      <c r="Z195" s="29"/>
      <c r="AA195" s="29"/>
      <c r="AB195" s="29"/>
      <c r="AC195" s="28"/>
    </row>
    <row r="196" ht="16" customHeight="1" spans="1:29">
      <c r="A196" s="22">
        <v>128</v>
      </c>
      <c r="B196" s="39" t="s">
        <v>5545</v>
      </c>
      <c r="C196" s="68" t="s">
        <v>5546</v>
      </c>
      <c r="D196" s="22">
        <v>226</v>
      </c>
      <c r="E196" s="22">
        <v>2</v>
      </c>
      <c r="F196" s="144">
        <v>84851</v>
      </c>
      <c r="G196" s="144" t="s">
        <v>3707</v>
      </c>
      <c r="H196" s="144" t="s">
        <v>5312</v>
      </c>
      <c r="I196" s="144" t="s">
        <v>5345</v>
      </c>
      <c r="J196" s="144" t="s">
        <v>5314</v>
      </c>
      <c r="K196" s="157"/>
      <c r="L196" s="157"/>
      <c r="M196" s="157"/>
      <c r="N196" s="157"/>
      <c r="O196" s="157"/>
      <c r="P196" s="157"/>
      <c r="Q196" s="157"/>
      <c r="R196" s="157"/>
      <c r="S196" s="144"/>
      <c r="T196" s="22">
        <v>2</v>
      </c>
      <c r="U196" s="29">
        <v>22274.535</v>
      </c>
      <c r="V196" s="29">
        <v>44549.07</v>
      </c>
      <c r="W196" s="36">
        <v>8356.24</v>
      </c>
      <c r="X196" s="36"/>
      <c r="Y196" s="29"/>
      <c r="Z196" s="29"/>
      <c r="AA196" s="29"/>
      <c r="AB196" s="29"/>
      <c r="AC196" s="28"/>
    </row>
    <row r="197" ht="16" customHeight="1" spans="1:29">
      <c r="A197" s="22">
        <v>143</v>
      </c>
      <c r="B197" s="39" t="s">
        <v>5569</v>
      </c>
      <c r="C197" s="68" t="s">
        <v>5570</v>
      </c>
      <c r="D197" s="22">
        <v>195</v>
      </c>
      <c r="E197" s="22">
        <v>1</v>
      </c>
      <c r="F197" s="144">
        <v>2411220402</v>
      </c>
      <c r="G197" s="144" t="s">
        <v>3707</v>
      </c>
      <c r="H197" s="144" t="s">
        <v>3707</v>
      </c>
      <c r="I197" s="144" t="s">
        <v>5345</v>
      </c>
      <c r="J197" s="144" t="s">
        <v>5314</v>
      </c>
      <c r="K197" s="157"/>
      <c r="L197" s="157"/>
      <c r="M197" s="157"/>
      <c r="N197" s="157"/>
      <c r="O197" s="157"/>
      <c r="P197" s="157"/>
      <c r="Q197" s="157"/>
      <c r="R197" s="157"/>
      <c r="S197" s="144"/>
      <c r="T197" s="22">
        <v>1</v>
      </c>
      <c r="U197" s="29">
        <v>18855.58</v>
      </c>
      <c r="V197" s="29">
        <v>18855.58</v>
      </c>
      <c r="W197" s="36">
        <v>5072.8</v>
      </c>
      <c r="X197" s="36"/>
      <c r="Y197" s="29"/>
      <c r="Z197" s="29"/>
      <c r="AA197" s="29"/>
      <c r="AB197" s="29"/>
      <c r="AC197" s="28"/>
    </row>
    <row r="198" ht="16" customHeight="1" spans="1:29">
      <c r="A198" s="22">
        <v>145</v>
      </c>
      <c r="B198" s="39" t="s">
        <v>5571</v>
      </c>
      <c r="C198" s="68" t="s">
        <v>5572</v>
      </c>
      <c r="D198" s="22">
        <v>226</v>
      </c>
      <c r="E198" s="22">
        <v>2</v>
      </c>
      <c r="F198" s="144">
        <v>84792</v>
      </c>
      <c r="G198" s="144" t="s">
        <v>3707</v>
      </c>
      <c r="H198" s="144" t="s">
        <v>5312</v>
      </c>
      <c r="I198" s="144" t="s">
        <v>5345</v>
      </c>
      <c r="J198" s="144" t="s">
        <v>5314</v>
      </c>
      <c r="K198" s="157"/>
      <c r="L198" s="157"/>
      <c r="M198" s="157"/>
      <c r="N198" s="157"/>
      <c r="O198" s="157"/>
      <c r="P198" s="157"/>
      <c r="Q198" s="157"/>
      <c r="R198" s="157"/>
      <c r="S198" s="144"/>
      <c r="T198" s="22">
        <v>2</v>
      </c>
      <c r="U198" s="29">
        <v>17812.81</v>
      </c>
      <c r="V198" s="29">
        <v>35625.62</v>
      </c>
      <c r="W198" s="36">
        <v>6876.78</v>
      </c>
      <c r="X198" s="36"/>
      <c r="Y198" s="29"/>
      <c r="Z198" s="29"/>
      <c r="AA198" s="29"/>
      <c r="AB198" s="29"/>
      <c r="AC198" s="28"/>
    </row>
    <row r="199" ht="16" customHeight="1" spans="1:29">
      <c r="A199" s="22">
        <v>146</v>
      </c>
      <c r="B199" s="39" t="s">
        <v>5573</v>
      </c>
      <c r="C199" s="68" t="s">
        <v>5574</v>
      </c>
      <c r="D199" s="22">
        <v>143</v>
      </c>
      <c r="E199" s="22">
        <v>1</v>
      </c>
      <c r="F199" s="144">
        <v>83898</v>
      </c>
      <c r="G199" s="144" t="s">
        <v>3707</v>
      </c>
      <c r="H199" s="144" t="s">
        <v>3707</v>
      </c>
      <c r="I199" s="144" t="s">
        <v>5345</v>
      </c>
      <c r="J199" s="144" t="s">
        <v>5314</v>
      </c>
      <c r="K199" s="157"/>
      <c r="L199" s="157"/>
      <c r="M199" s="157"/>
      <c r="N199" s="157"/>
      <c r="O199" s="157"/>
      <c r="P199" s="157"/>
      <c r="Q199" s="157"/>
      <c r="R199" s="157"/>
      <c r="S199" s="144"/>
      <c r="T199" s="22">
        <v>1</v>
      </c>
      <c r="U199" s="29">
        <v>17727.71</v>
      </c>
      <c r="V199" s="29">
        <v>17727.71</v>
      </c>
      <c r="W199" s="36">
        <v>3424.75</v>
      </c>
      <c r="X199" s="36"/>
      <c r="Y199" s="29"/>
      <c r="Z199" s="29"/>
      <c r="AA199" s="29"/>
      <c r="AB199" s="29"/>
      <c r="AC199" s="28"/>
    </row>
    <row r="200" ht="16" customHeight="1" spans="1:29">
      <c r="A200" s="22">
        <v>156</v>
      </c>
      <c r="B200" s="39" t="s">
        <v>5591</v>
      </c>
      <c r="C200" s="68" t="s">
        <v>5592</v>
      </c>
      <c r="D200" s="22">
        <v>226</v>
      </c>
      <c r="E200" s="22">
        <v>2</v>
      </c>
      <c r="F200" s="144">
        <v>84844</v>
      </c>
      <c r="G200" s="144" t="s">
        <v>3707</v>
      </c>
      <c r="H200" s="144" t="s">
        <v>3707</v>
      </c>
      <c r="I200" s="144" t="s">
        <v>5345</v>
      </c>
      <c r="J200" s="144" t="s">
        <v>5314</v>
      </c>
      <c r="K200" s="157"/>
      <c r="L200" s="157"/>
      <c r="M200" s="157"/>
      <c r="N200" s="157"/>
      <c r="O200" s="157"/>
      <c r="P200" s="157"/>
      <c r="Q200" s="157"/>
      <c r="R200" s="157"/>
      <c r="S200" s="144"/>
      <c r="T200" s="22">
        <v>2</v>
      </c>
      <c r="U200" s="29">
        <v>16235.115</v>
      </c>
      <c r="V200" s="29">
        <v>32470.23</v>
      </c>
      <c r="W200" s="36">
        <v>6426.52</v>
      </c>
      <c r="X200" s="36"/>
      <c r="Y200" s="29"/>
      <c r="Z200" s="29"/>
      <c r="AA200" s="29"/>
      <c r="AB200" s="29"/>
      <c r="AC200" s="28"/>
    </row>
    <row r="201" ht="16" customHeight="1" spans="1:29">
      <c r="A201" s="22">
        <v>160</v>
      </c>
      <c r="B201" s="39" t="s">
        <v>5599</v>
      </c>
      <c r="C201" s="68" t="s">
        <v>5600</v>
      </c>
      <c r="D201" s="22">
        <v>226</v>
      </c>
      <c r="E201" s="22">
        <v>1</v>
      </c>
      <c r="F201" s="144">
        <v>2411220407</v>
      </c>
      <c r="G201" s="144" t="s">
        <v>3707</v>
      </c>
      <c r="H201" s="144" t="s">
        <v>5312</v>
      </c>
      <c r="I201" s="144" t="s">
        <v>5345</v>
      </c>
      <c r="J201" s="144" t="s">
        <v>5314</v>
      </c>
      <c r="K201" s="157"/>
      <c r="L201" s="157"/>
      <c r="M201" s="157"/>
      <c r="N201" s="157"/>
      <c r="O201" s="157"/>
      <c r="P201" s="157"/>
      <c r="Q201" s="157"/>
      <c r="R201" s="157"/>
      <c r="S201" s="144"/>
      <c r="T201" s="22">
        <v>1</v>
      </c>
      <c r="U201" s="29">
        <v>14926.96</v>
      </c>
      <c r="V201" s="29">
        <v>14926.96</v>
      </c>
      <c r="W201" s="36">
        <v>2960.84</v>
      </c>
      <c r="X201" s="36"/>
      <c r="Y201" s="29"/>
      <c r="Z201" s="29"/>
      <c r="AA201" s="29"/>
      <c r="AB201" s="29"/>
      <c r="AC201" s="28"/>
    </row>
    <row r="202" ht="16" customHeight="1" spans="1:29">
      <c r="A202" s="22">
        <v>163</v>
      </c>
      <c r="B202" s="39" t="s">
        <v>5605</v>
      </c>
      <c r="C202" s="68" t="s">
        <v>5606</v>
      </c>
      <c r="D202" s="22">
        <v>226</v>
      </c>
      <c r="E202" s="22">
        <v>2</v>
      </c>
      <c r="F202" s="144">
        <v>2411220189</v>
      </c>
      <c r="G202" s="144" t="s">
        <v>3707</v>
      </c>
      <c r="H202" s="144" t="s">
        <v>5312</v>
      </c>
      <c r="I202" s="144" t="s">
        <v>5345</v>
      </c>
      <c r="J202" s="144" t="s">
        <v>5314</v>
      </c>
      <c r="K202" s="157"/>
      <c r="L202" s="157"/>
      <c r="M202" s="157"/>
      <c r="N202" s="157"/>
      <c r="O202" s="157"/>
      <c r="P202" s="157"/>
      <c r="Q202" s="157"/>
      <c r="R202" s="157"/>
      <c r="S202" s="144"/>
      <c r="T202" s="22">
        <v>2</v>
      </c>
      <c r="U202" s="29">
        <v>14475.1</v>
      </c>
      <c r="V202" s="29">
        <v>28950.2</v>
      </c>
      <c r="W202" s="36">
        <v>5771.6</v>
      </c>
      <c r="X202" s="36"/>
      <c r="Y202" s="29"/>
      <c r="Z202" s="29"/>
      <c r="AA202" s="29"/>
      <c r="AB202" s="29"/>
      <c r="AC202" s="28"/>
    </row>
    <row r="203" ht="16" customHeight="1" spans="1:29">
      <c r="A203" s="22">
        <v>164</v>
      </c>
      <c r="B203" s="39" t="s">
        <v>1012</v>
      </c>
      <c r="C203" s="68" t="s">
        <v>1013</v>
      </c>
      <c r="D203" s="22">
        <v>226</v>
      </c>
      <c r="E203" s="22">
        <v>1</v>
      </c>
      <c r="F203" s="144">
        <v>2411220388</v>
      </c>
      <c r="G203" s="144" t="s">
        <v>3707</v>
      </c>
      <c r="H203" s="144" t="s">
        <v>5312</v>
      </c>
      <c r="I203" s="144" t="s">
        <v>5345</v>
      </c>
      <c r="J203" s="144" t="s">
        <v>5314</v>
      </c>
      <c r="K203" s="157"/>
      <c r="L203" s="157"/>
      <c r="M203" s="157"/>
      <c r="N203" s="157"/>
      <c r="O203" s="157"/>
      <c r="P203" s="157"/>
      <c r="Q203" s="157"/>
      <c r="R203" s="157"/>
      <c r="S203" s="144"/>
      <c r="T203" s="22">
        <v>1</v>
      </c>
      <c r="U203" s="29">
        <v>14430.91</v>
      </c>
      <c r="V203" s="29">
        <v>14430.91</v>
      </c>
      <c r="W203" s="36">
        <v>2878</v>
      </c>
      <c r="X203" s="36"/>
      <c r="Y203" s="29"/>
      <c r="Z203" s="29"/>
      <c r="AA203" s="29"/>
      <c r="AB203" s="29"/>
      <c r="AC203" s="28"/>
    </row>
    <row r="204" ht="16" customHeight="1" spans="1:29">
      <c r="A204" s="22">
        <v>172</v>
      </c>
      <c r="B204" s="39" t="s">
        <v>5621</v>
      </c>
      <c r="C204" s="68" t="s">
        <v>5622</v>
      </c>
      <c r="D204" s="22">
        <v>226</v>
      </c>
      <c r="E204" s="22">
        <v>1</v>
      </c>
      <c r="F204" s="144">
        <v>84839</v>
      </c>
      <c r="G204" s="144" t="s">
        <v>3707</v>
      </c>
      <c r="H204" s="144" t="s">
        <v>5312</v>
      </c>
      <c r="I204" s="144" t="s">
        <v>5345</v>
      </c>
      <c r="J204" s="144" t="s">
        <v>5314</v>
      </c>
      <c r="K204" s="157"/>
      <c r="L204" s="157"/>
      <c r="M204" s="157"/>
      <c r="N204" s="157"/>
      <c r="O204" s="157"/>
      <c r="P204" s="157"/>
      <c r="Q204" s="157"/>
      <c r="R204" s="157"/>
      <c r="S204" s="144"/>
      <c r="T204" s="22">
        <v>1</v>
      </c>
      <c r="U204" s="29">
        <v>12737.82</v>
      </c>
      <c r="V204" s="29">
        <v>12737.82</v>
      </c>
      <c r="W204" s="36">
        <v>2597.31</v>
      </c>
      <c r="X204" s="36"/>
      <c r="Y204" s="29"/>
      <c r="Z204" s="29"/>
      <c r="AA204" s="29"/>
      <c r="AB204" s="29"/>
      <c r="AC204" s="28"/>
    </row>
    <row r="205" ht="16" customHeight="1" spans="1:29">
      <c r="A205" s="22">
        <v>174</v>
      </c>
      <c r="B205" s="39" t="s">
        <v>1008</v>
      </c>
      <c r="C205" s="68" t="s">
        <v>1009</v>
      </c>
      <c r="D205" s="22">
        <v>226</v>
      </c>
      <c r="E205" s="22">
        <v>1</v>
      </c>
      <c r="F205" s="144">
        <v>2411220384</v>
      </c>
      <c r="G205" s="144" t="s">
        <v>3707</v>
      </c>
      <c r="H205" s="144" t="s">
        <v>5312</v>
      </c>
      <c r="I205" s="144" t="s">
        <v>5345</v>
      </c>
      <c r="J205" s="144" t="s">
        <v>5314</v>
      </c>
      <c r="K205" s="157"/>
      <c r="L205" s="157"/>
      <c r="M205" s="157"/>
      <c r="N205" s="157"/>
      <c r="O205" s="157"/>
      <c r="P205" s="157"/>
      <c r="Q205" s="157"/>
      <c r="R205" s="157"/>
      <c r="S205" s="144"/>
      <c r="T205" s="22">
        <v>1</v>
      </c>
      <c r="U205" s="29">
        <v>12709.08</v>
      </c>
      <c r="V205" s="29">
        <v>12709.08</v>
      </c>
      <c r="W205" s="36">
        <v>2593.42</v>
      </c>
      <c r="X205" s="36"/>
      <c r="Y205" s="29"/>
      <c r="Z205" s="29"/>
      <c r="AA205" s="29"/>
      <c r="AB205" s="29"/>
      <c r="AC205" s="28"/>
    </row>
    <row r="206" ht="16" customHeight="1" spans="1:29">
      <c r="A206" s="22">
        <v>190</v>
      </c>
      <c r="B206" s="39" t="s">
        <v>5649</v>
      </c>
      <c r="C206" s="68" t="s">
        <v>5650</v>
      </c>
      <c r="D206" s="22">
        <v>226</v>
      </c>
      <c r="E206" s="22">
        <v>2</v>
      </c>
      <c r="F206" s="144">
        <v>84816</v>
      </c>
      <c r="G206" s="144" t="s">
        <v>3707</v>
      </c>
      <c r="H206" s="144" t="s">
        <v>3707</v>
      </c>
      <c r="I206" s="144" t="s">
        <v>5345</v>
      </c>
      <c r="J206" s="144" t="s">
        <v>5314</v>
      </c>
      <c r="K206" s="157"/>
      <c r="L206" s="157"/>
      <c r="M206" s="157"/>
      <c r="N206" s="157"/>
      <c r="O206" s="157"/>
      <c r="P206" s="157"/>
      <c r="Q206" s="157"/>
      <c r="R206" s="157"/>
      <c r="S206" s="144"/>
      <c r="T206" s="22">
        <v>2</v>
      </c>
      <c r="U206" s="29">
        <v>10910.61</v>
      </c>
      <c r="V206" s="29">
        <v>21821.22</v>
      </c>
      <c r="W206" s="36">
        <v>4590.38</v>
      </c>
      <c r="X206" s="36"/>
      <c r="Y206" s="29"/>
      <c r="Z206" s="29"/>
      <c r="AA206" s="29"/>
      <c r="AB206" s="29"/>
      <c r="AC206" s="28"/>
    </row>
    <row r="207" ht="16" customHeight="1" spans="1:29">
      <c r="A207" s="22">
        <v>196</v>
      </c>
      <c r="B207" s="39" t="s">
        <v>5659</v>
      </c>
      <c r="C207" s="68" t="s">
        <v>5660</v>
      </c>
      <c r="D207" s="22">
        <v>226</v>
      </c>
      <c r="E207" s="22">
        <v>2</v>
      </c>
      <c r="F207" s="144">
        <v>84827</v>
      </c>
      <c r="G207" s="144" t="s">
        <v>3707</v>
      </c>
      <c r="H207" s="144" t="s">
        <v>3707</v>
      </c>
      <c r="I207" s="144" t="s">
        <v>5345</v>
      </c>
      <c r="J207" s="144" t="s">
        <v>5314</v>
      </c>
      <c r="K207" s="157"/>
      <c r="L207" s="157"/>
      <c r="M207" s="157"/>
      <c r="N207" s="157"/>
      <c r="O207" s="157"/>
      <c r="P207" s="157"/>
      <c r="Q207" s="157"/>
      <c r="R207" s="157"/>
      <c r="S207" s="144"/>
      <c r="T207" s="22">
        <v>2</v>
      </c>
      <c r="U207" s="29">
        <v>10559.67</v>
      </c>
      <c r="V207" s="29">
        <v>21119.34</v>
      </c>
      <c r="W207" s="36">
        <v>4473.42</v>
      </c>
      <c r="X207" s="36"/>
      <c r="Y207" s="29"/>
      <c r="Z207" s="29"/>
      <c r="AA207" s="29"/>
      <c r="AB207" s="29"/>
      <c r="AC207" s="28"/>
    </row>
    <row r="208" ht="16" customHeight="1" spans="1:29">
      <c r="A208" s="22">
        <v>199</v>
      </c>
      <c r="B208" s="39" t="s">
        <v>418</v>
      </c>
      <c r="C208" s="68" t="s">
        <v>1062</v>
      </c>
      <c r="D208" s="22">
        <v>226</v>
      </c>
      <c r="E208" s="22">
        <v>2</v>
      </c>
      <c r="F208" s="144">
        <v>84836</v>
      </c>
      <c r="G208" s="144" t="s">
        <v>3707</v>
      </c>
      <c r="H208" s="144" t="s">
        <v>3707</v>
      </c>
      <c r="I208" s="144" t="s">
        <v>5345</v>
      </c>
      <c r="J208" s="144" t="s">
        <v>5314</v>
      </c>
      <c r="K208" s="157"/>
      <c r="L208" s="157"/>
      <c r="M208" s="157"/>
      <c r="N208" s="157"/>
      <c r="O208" s="157"/>
      <c r="P208" s="157"/>
      <c r="Q208" s="157"/>
      <c r="R208" s="157"/>
      <c r="S208" s="144"/>
      <c r="T208" s="22">
        <v>2</v>
      </c>
      <c r="U208" s="29">
        <v>10174.95</v>
      </c>
      <c r="V208" s="29">
        <v>20349.9</v>
      </c>
      <c r="W208" s="36">
        <v>6036.68</v>
      </c>
      <c r="X208" s="36"/>
      <c r="Y208" s="29"/>
      <c r="Z208" s="29"/>
      <c r="AA208" s="29"/>
      <c r="AB208" s="29"/>
      <c r="AC208" s="28"/>
    </row>
    <row r="209" ht="16" customHeight="1" spans="1:29">
      <c r="A209" s="22">
        <v>455</v>
      </c>
      <c r="B209" s="39" t="s">
        <v>2323</v>
      </c>
      <c r="C209" s="68" t="s">
        <v>6072</v>
      </c>
      <c r="D209" s="22">
        <v>226</v>
      </c>
      <c r="E209" s="22">
        <v>2</v>
      </c>
      <c r="F209" s="144">
        <v>83724</v>
      </c>
      <c r="G209" s="144" t="s">
        <v>3707</v>
      </c>
      <c r="H209" s="144" t="s">
        <v>3707</v>
      </c>
      <c r="I209" s="144" t="s">
        <v>5345</v>
      </c>
      <c r="J209" s="144" t="s">
        <v>5314</v>
      </c>
      <c r="K209" s="157"/>
      <c r="L209" s="157"/>
      <c r="M209" s="157"/>
      <c r="N209" s="157"/>
      <c r="O209" s="157"/>
      <c r="P209" s="157"/>
      <c r="Q209" s="157"/>
      <c r="R209" s="157"/>
      <c r="S209" s="144"/>
      <c r="T209" s="22">
        <v>2</v>
      </c>
      <c r="U209" s="29">
        <v>561.89</v>
      </c>
      <c r="V209" s="29">
        <v>1123.78</v>
      </c>
      <c r="W209" s="36">
        <v>331.36</v>
      </c>
      <c r="X209" s="36"/>
      <c r="Y209" s="29"/>
      <c r="Z209" s="29"/>
      <c r="AA209" s="29"/>
      <c r="AB209" s="29"/>
      <c r="AC209" s="28"/>
    </row>
    <row r="210" ht="16" customHeight="1" spans="1:29">
      <c r="A210" s="22">
        <v>458</v>
      </c>
      <c r="B210" s="39" t="s">
        <v>6077</v>
      </c>
      <c r="C210" s="68" t="s">
        <v>6078</v>
      </c>
      <c r="D210" s="22">
        <v>154</v>
      </c>
      <c r="E210" s="22">
        <v>1</v>
      </c>
      <c r="F210" s="144">
        <v>2411220223</v>
      </c>
      <c r="G210" s="144" t="s">
        <v>3707</v>
      </c>
      <c r="H210" s="144" t="s">
        <v>3707</v>
      </c>
      <c r="I210" s="144" t="s">
        <v>5345</v>
      </c>
      <c r="J210" s="144" t="s">
        <v>5314</v>
      </c>
      <c r="K210" s="157"/>
      <c r="L210" s="157"/>
      <c r="M210" s="157"/>
      <c r="N210" s="157"/>
      <c r="O210" s="157"/>
      <c r="P210" s="157"/>
      <c r="Q210" s="157"/>
      <c r="R210" s="157"/>
      <c r="S210" s="144"/>
      <c r="T210" s="22">
        <v>1</v>
      </c>
      <c r="U210" s="29">
        <v>8662.98</v>
      </c>
      <c r="V210" s="29">
        <v>8662.98</v>
      </c>
      <c r="W210" s="36">
        <v>3508.57</v>
      </c>
      <c r="X210" s="36"/>
      <c r="Y210" s="29"/>
      <c r="Z210" s="29"/>
      <c r="AA210" s="29"/>
      <c r="AB210" s="29"/>
      <c r="AC210" s="28"/>
    </row>
    <row r="211" ht="16" customHeight="1" spans="1:29">
      <c r="A211" s="22">
        <v>459</v>
      </c>
      <c r="B211" s="39" t="s">
        <v>6079</v>
      </c>
      <c r="C211" s="68" t="s">
        <v>6080</v>
      </c>
      <c r="D211" s="22">
        <v>178</v>
      </c>
      <c r="E211" s="22">
        <v>2</v>
      </c>
      <c r="F211" s="144">
        <v>2411220110</v>
      </c>
      <c r="G211" s="144" t="s">
        <v>3707</v>
      </c>
      <c r="H211" s="144" t="s">
        <v>3707</v>
      </c>
      <c r="I211" s="144" t="s">
        <v>5345</v>
      </c>
      <c r="J211" s="144" t="s">
        <v>5314</v>
      </c>
      <c r="K211" s="157"/>
      <c r="L211" s="157"/>
      <c r="M211" s="157"/>
      <c r="N211" s="157"/>
      <c r="O211" s="157"/>
      <c r="P211" s="157"/>
      <c r="Q211" s="157"/>
      <c r="R211" s="157"/>
      <c r="S211" s="144"/>
      <c r="T211" s="22">
        <v>2</v>
      </c>
      <c r="U211" s="29">
        <v>2714.965</v>
      </c>
      <c r="V211" s="29">
        <v>5429.93</v>
      </c>
      <c r="W211" s="36">
        <v>1578.86</v>
      </c>
      <c r="X211" s="36"/>
      <c r="Y211" s="29"/>
      <c r="Z211" s="29"/>
      <c r="AA211" s="29"/>
      <c r="AB211" s="29"/>
      <c r="AC211" s="28"/>
    </row>
    <row r="212" ht="16" customHeight="1" spans="1:29">
      <c r="A212" s="22">
        <v>460</v>
      </c>
      <c r="B212" s="39" t="s">
        <v>6081</v>
      </c>
      <c r="C212" s="68" t="s">
        <v>6082</v>
      </c>
      <c r="D212" s="22">
        <v>178</v>
      </c>
      <c r="E212" s="22">
        <v>4</v>
      </c>
      <c r="F212" s="144">
        <v>2411220241</v>
      </c>
      <c r="G212" s="144" t="s">
        <v>3707</v>
      </c>
      <c r="H212" s="144" t="s">
        <v>3707</v>
      </c>
      <c r="I212" s="144" t="s">
        <v>5345</v>
      </c>
      <c r="J212" s="144" t="s">
        <v>5314</v>
      </c>
      <c r="K212" s="157"/>
      <c r="L212" s="157"/>
      <c r="M212" s="157"/>
      <c r="N212" s="157"/>
      <c r="O212" s="157"/>
      <c r="P212" s="157"/>
      <c r="Q212" s="157"/>
      <c r="R212" s="157"/>
      <c r="S212" s="144"/>
      <c r="T212" s="22">
        <v>4</v>
      </c>
      <c r="U212" s="29">
        <v>2585.6825</v>
      </c>
      <c r="V212" s="29">
        <v>10342.73</v>
      </c>
      <c r="W212" s="36">
        <v>3040.76</v>
      </c>
      <c r="X212" s="36"/>
      <c r="Y212" s="29"/>
      <c r="Z212" s="29"/>
      <c r="AA212" s="29"/>
      <c r="AB212" s="29"/>
      <c r="AC212" s="28"/>
    </row>
    <row r="213" ht="16" customHeight="1" spans="1:29">
      <c r="A213" s="22">
        <v>461</v>
      </c>
      <c r="B213" s="39" t="s">
        <v>6083</v>
      </c>
      <c r="C213" s="68" t="s">
        <v>6084</v>
      </c>
      <c r="D213" s="22">
        <v>148</v>
      </c>
      <c r="E213" s="22">
        <v>2</v>
      </c>
      <c r="F213" s="144">
        <v>2411220108</v>
      </c>
      <c r="G213" s="144" t="s">
        <v>3707</v>
      </c>
      <c r="H213" s="144" t="s">
        <v>3707</v>
      </c>
      <c r="I213" s="144" t="s">
        <v>5345</v>
      </c>
      <c r="J213" s="144" t="s">
        <v>5314</v>
      </c>
      <c r="K213" s="157"/>
      <c r="L213" s="157"/>
      <c r="M213" s="157"/>
      <c r="N213" s="157"/>
      <c r="O213" s="157"/>
      <c r="P213" s="157"/>
      <c r="Q213" s="157"/>
      <c r="R213" s="157"/>
      <c r="S213" s="144"/>
      <c r="T213" s="22">
        <v>2</v>
      </c>
      <c r="U213" s="29">
        <v>2585.68</v>
      </c>
      <c r="V213" s="29">
        <v>5171.36</v>
      </c>
      <c r="W213" s="36">
        <v>1520.38</v>
      </c>
      <c r="X213" s="36"/>
      <c r="Y213" s="29"/>
      <c r="Z213" s="29"/>
      <c r="AA213" s="29"/>
      <c r="AB213" s="29"/>
      <c r="AC213" s="28"/>
    </row>
    <row r="214" ht="16" customHeight="1" spans="1:29">
      <c r="A214" s="22">
        <v>462</v>
      </c>
      <c r="B214" s="39" t="s">
        <v>574</v>
      </c>
      <c r="C214" s="68" t="s">
        <v>575</v>
      </c>
      <c r="D214" s="22">
        <v>178</v>
      </c>
      <c r="E214" s="22">
        <v>1</v>
      </c>
      <c r="F214" s="144">
        <v>2411220246</v>
      </c>
      <c r="G214" s="144" t="s">
        <v>3707</v>
      </c>
      <c r="H214" s="144" t="s">
        <v>3707</v>
      </c>
      <c r="I214" s="144" t="s">
        <v>5345</v>
      </c>
      <c r="J214" s="144" t="s">
        <v>5314</v>
      </c>
      <c r="K214" s="157"/>
      <c r="L214" s="157"/>
      <c r="M214" s="157"/>
      <c r="N214" s="157"/>
      <c r="O214" s="157"/>
      <c r="P214" s="157"/>
      <c r="Q214" s="157"/>
      <c r="R214" s="157"/>
      <c r="S214" s="144"/>
      <c r="T214" s="22">
        <v>1</v>
      </c>
      <c r="U214" s="29">
        <v>2157.62</v>
      </c>
      <c r="V214" s="29">
        <v>2157.62</v>
      </c>
      <c r="W214" s="36">
        <v>633.49</v>
      </c>
      <c r="X214" s="36"/>
      <c r="Y214" s="29"/>
      <c r="Z214" s="29"/>
      <c r="AA214" s="29"/>
      <c r="AB214" s="29"/>
      <c r="AC214" s="28"/>
    </row>
    <row r="215" ht="16" customHeight="1" spans="1:29">
      <c r="A215" s="22">
        <v>463</v>
      </c>
      <c r="B215" s="39" t="s">
        <v>574</v>
      </c>
      <c r="C215" s="68" t="s">
        <v>575</v>
      </c>
      <c r="D215" s="22">
        <v>163</v>
      </c>
      <c r="E215" s="22">
        <v>4</v>
      </c>
      <c r="F215" s="144">
        <v>83738</v>
      </c>
      <c r="G215" s="144" t="s">
        <v>3707</v>
      </c>
      <c r="H215" s="144" t="s">
        <v>3707</v>
      </c>
      <c r="I215" s="144" t="s">
        <v>5345</v>
      </c>
      <c r="J215" s="144" t="s">
        <v>5314</v>
      </c>
      <c r="K215" s="157"/>
      <c r="L215" s="157"/>
      <c r="M215" s="157"/>
      <c r="N215" s="157"/>
      <c r="O215" s="157"/>
      <c r="P215" s="157"/>
      <c r="Q215" s="157"/>
      <c r="R215" s="157"/>
      <c r="S215" s="144"/>
      <c r="T215" s="22">
        <v>4</v>
      </c>
      <c r="U215" s="29">
        <v>2157.615</v>
      </c>
      <c r="V215" s="29">
        <v>8630.46</v>
      </c>
      <c r="W215" s="36">
        <v>2533.96</v>
      </c>
      <c r="X215" s="36"/>
      <c r="Y215" s="29"/>
      <c r="Z215" s="29"/>
      <c r="AA215" s="29"/>
      <c r="AB215" s="29"/>
      <c r="AC215" s="28"/>
    </row>
    <row r="216" ht="16" customHeight="1" spans="1:29">
      <c r="A216" s="22">
        <v>464</v>
      </c>
      <c r="B216" s="39" t="s">
        <v>6085</v>
      </c>
      <c r="C216" s="68" t="s">
        <v>6086</v>
      </c>
      <c r="D216" s="22">
        <v>141</v>
      </c>
      <c r="E216" s="22">
        <v>1</v>
      </c>
      <c r="F216" s="144">
        <v>2411220229</v>
      </c>
      <c r="G216" s="144" t="s">
        <v>3707</v>
      </c>
      <c r="H216" s="144" t="s">
        <v>3707</v>
      </c>
      <c r="I216" s="144" t="s">
        <v>5345</v>
      </c>
      <c r="J216" s="144" t="s">
        <v>5314</v>
      </c>
      <c r="K216" s="157"/>
      <c r="L216" s="157"/>
      <c r="M216" s="157"/>
      <c r="N216" s="157"/>
      <c r="O216" s="157"/>
      <c r="P216" s="157"/>
      <c r="Q216" s="157"/>
      <c r="R216" s="157"/>
      <c r="S216" s="144"/>
      <c r="T216" s="22">
        <v>1</v>
      </c>
      <c r="U216" s="29">
        <v>2120.65</v>
      </c>
      <c r="V216" s="29">
        <v>2120.65</v>
      </c>
      <c r="W216" s="36">
        <v>526.28</v>
      </c>
      <c r="X216" s="36"/>
      <c r="Y216" s="29"/>
      <c r="Z216" s="29"/>
      <c r="AA216" s="29"/>
      <c r="AB216" s="29"/>
      <c r="AC216" s="28"/>
    </row>
    <row r="217" ht="16" customHeight="1" spans="1:29">
      <c r="A217" s="22">
        <v>465</v>
      </c>
      <c r="B217" s="39" t="s">
        <v>6085</v>
      </c>
      <c r="C217" s="68" t="s">
        <v>6086</v>
      </c>
      <c r="D217" s="22">
        <v>226</v>
      </c>
      <c r="E217" s="22">
        <v>1</v>
      </c>
      <c r="F217" s="144">
        <v>83731</v>
      </c>
      <c r="G217" s="144" t="s">
        <v>3707</v>
      </c>
      <c r="H217" s="144" t="s">
        <v>3707</v>
      </c>
      <c r="I217" s="144" t="s">
        <v>5345</v>
      </c>
      <c r="J217" s="144" t="s">
        <v>5314</v>
      </c>
      <c r="K217" s="157"/>
      <c r="L217" s="157"/>
      <c r="M217" s="157"/>
      <c r="N217" s="157"/>
      <c r="O217" s="157"/>
      <c r="P217" s="157"/>
      <c r="Q217" s="157"/>
      <c r="R217" s="157"/>
      <c r="S217" s="144"/>
      <c r="T217" s="22">
        <v>1</v>
      </c>
      <c r="U217" s="29">
        <v>2120.65</v>
      </c>
      <c r="V217" s="29">
        <v>2120.65</v>
      </c>
      <c r="W217" s="36">
        <v>526.28</v>
      </c>
      <c r="X217" s="36"/>
      <c r="Y217" s="29"/>
      <c r="Z217" s="29"/>
      <c r="AA217" s="29"/>
      <c r="AB217" s="29"/>
      <c r="AC217" s="28"/>
    </row>
    <row r="218" ht="16" customHeight="1" spans="1:29">
      <c r="A218" s="22">
        <v>466</v>
      </c>
      <c r="B218" s="39" t="s">
        <v>6087</v>
      </c>
      <c r="C218" s="68" t="s">
        <v>6088</v>
      </c>
      <c r="D218" s="22">
        <v>141</v>
      </c>
      <c r="E218" s="22">
        <v>2</v>
      </c>
      <c r="F218" s="144">
        <v>2411220231</v>
      </c>
      <c r="G218" s="144" t="s">
        <v>3707</v>
      </c>
      <c r="H218" s="144" t="s">
        <v>3707</v>
      </c>
      <c r="I218" s="144" t="s">
        <v>5345</v>
      </c>
      <c r="J218" s="144" t="s">
        <v>5314</v>
      </c>
      <c r="K218" s="157"/>
      <c r="L218" s="157"/>
      <c r="M218" s="157"/>
      <c r="N218" s="157"/>
      <c r="O218" s="157"/>
      <c r="P218" s="157"/>
      <c r="Q218" s="157"/>
      <c r="R218" s="157"/>
      <c r="S218" s="144"/>
      <c r="T218" s="22">
        <v>2</v>
      </c>
      <c r="U218" s="29">
        <v>1975.9</v>
      </c>
      <c r="V218" s="29">
        <v>3951.8</v>
      </c>
      <c r="W218" s="36">
        <v>1189.02</v>
      </c>
      <c r="X218" s="36"/>
      <c r="Y218" s="29"/>
      <c r="Z218" s="29"/>
      <c r="AA218" s="29"/>
      <c r="AB218" s="29"/>
      <c r="AC218" s="28"/>
    </row>
    <row r="219" ht="16" customHeight="1" spans="1:29">
      <c r="A219" s="22">
        <v>467</v>
      </c>
      <c r="B219" s="39" t="s">
        <v>6089</v>
      </c>
      <c r="C219" s="68" t="s">
        <v>6090</v>
      </c>
      <c r="D219" s="22">
        <v>154</v>
      </c>
      <c r="E219" s="22">
        <v>2</v>
      </c>
      <c r="F219" s="144">
        <v>2411220242</v>
      </c>
      <c r="G219" s="144" t="s">
        <v>3707</v>
      </c>
      <c r="H219" s="144" t="s">
        <v>3707</v>
      </c>
      <c r="I219" s="144" t="s">
        <v>5345</v>
      </c>
      <c r="J219" s="144" t="s">
        <v>5314</v>
      </c>
      <c r="K219" s="157"/>
      <c r="L219" s="157"/>
      <c r="M219" s="157"/>
      <c r="N219" s="157"/>
      <c r="O219" s="157"/>
      <c r="P219" s="157"/>
      <c r="Q219" s="157"/>
      <c r="R219" s="157"/>
      <c r="S219" s="144"/>
      <c r="T219" s="22">
        <v>2</v>
      </c>
      <c r="U219" s="29">
        <v>1869.985</v>
      </c>
      <c r="V219" s="29">
        <v>3739.97</v>
      </c>
      <c r="W219" s="36">
        <v>1130.54</v>
      </c>
      <c r="X219" s="36"/>
      <c r="Y219" s="29"/>
      <c r="Z219" s="29"/>
      <c r="AA219" s="29"/>
      <c r="AB219" s="29"/>
      <c r="AC219" s="28"/>
    </row>
    <row r="220" ht="16" customHeight="1" spans="1:29">
      <c r="A220" s="22">
        <v>468</v>
      </c>
      <c r="B220" s="39" t="s">
        <v>6091</v>
      </c>
      <c r="C220" s="68" t="s">
        <v>6092</v>
      </c>
      <c r="D220" s="22">
        <v>154</v>
      </c>
      <c r="E220" s="22">
        <v>2</v>
      </c>
      <c r="F220" s="144">
        <v>2411220235</v>
      </c>
      <c r="G220" s="144" t="s">
        <v>3707</v>
      </c>
      <c r="H220" s="144" t="s">
        <v>3707</v>
      </c>
      <c r="I220" s="144" t="s">
        <v>5345</v>
      </c>
      <c r="J220" s="144" t="s">
        <v>5314</v>
      </c>
      <c r="K220" s="157"/>
      <c r="L220" s="157"/>
      <c r="M220" s="157"/>
      <c r="N220" s="157"/>
      <c r="O220" s="157"/>
      <c r="P220" s="157"/>
      <c r="Q220" s="157"/>
      <c r="R220" s="157"/>
      <c r="S220" s="144"/>
      <c r="T220" s="22">
        <v>2</v>
      </c>
      <c r="U220" s="29">
        <v>1731.82</v>
      </c>
      <c r="V220" s="29">
        <v>3463.64</v>
      </c>
      <c r="W220" s="36">
        <v>1052.56</v>
      </c>
      <c r="X220" s="36"/>
      <c r="Y220" s="29"/>
      <c r="Z220" s="29"/>
      <c r="AA220" s="29"/>
      <c r="AB220" s="29"/>
      <c r="AC220" s="28"/>
    </row>
    <row r="221" ht="16" customHeight="1" spans="1:29">
      <c r="A221" s="22">
        <v>469</v>
      </c>
      <c r="B221" s="39" t="s">
        <v>6093</v>
      </c>
      <c r="C221" s="68" t="s">
        <v>6094</v>
      </c>
      <c r="D221" s="22">
        <v>178</v>
      </c>
      <c r="E221" s="22">
        <v>1</v>
      </c>
      <c r="F221" s="144">
        <v>2411220232</v>
      </c>
      <c r="G221" s="144" t="s">
        <v>3707</v>
      </c>
      <c r="H221" s="144" t="s">
        <v>3707</v>
      </c>
      <c r="I221" s="144" t="s">
        <v>5345</v>
      </c>
      <c r="J221" s="144" t="s">
        <v>5314</v>
      </c>
      <c r="K221" s="157"/>
      <c r="L221" s="157"/>
      <c r="M221" s="157"/>
      <c r="N221" s="157"/>
      <c r="O221" s="157"/>
      <c r="P221" s="157"/>
      <c r="Q221" s="157"/>
      <c r="R221" s="157"/>
      <c r="S221" s="144"/>
      <c r="T221" s="22">
        <v>1</v>
      </c>
      <c r="U221" s="29">
        <v>1661.8</v>
      </c>
      <c r="V221" s="29">
        <v>1661.8</v>
      </c>
      <c r="W221" s="36">
        <v>506.79</v>
      </c>
      <c r="X221" s="36"/>
      <c r="Y221" s="29"/>
      <c r="Z221" s="29"/>
      <c r="AA221" s="29"/>
      <c r="AB221" s="29"/>
      <c r="AC221" s="28"/>
    </row>
    <row r="222" ht="16" customHeight="1" spans="1:29">
      <c r="A222" s="22">
        <v>470</v>
      </c>
      <c r="B222" s="39" t="s">
        <v>6095</v>
      </c>
      <c r="C222" s="68" t="s">
        <v>6096</v>
      </c>
      <c r="D222" s="22">
        <v>154</v>
      </c>
      <c r="E222" s="22">
        <v>2</v>
      </c>
      <c r="F222" s="144">
        <v>2411220240</v>
      </c>
      <c r="G222" s="144" t="s">
        <v>3707</v>
      </c>
      <c r="H222" s="144" t="s">
        <v>3707</v>
      </c>
      <c r="I222" s="144" t="s">
        <v>5345</v>
      </c>
      <c r="J222" s="144" t="s">
        <v>5314</v>
      </c>
      <c r="K222" s="157"/>
      <c r="L222" s="157"/>
      <c r="M222" s="157"/>
      <c r="N222" s="157"/>
      <c r="O222" s="157"/>
      <c r="P222" s="157"/>
      <c r="Q222" s="157"/>
      <c r="R222" s="157"/>
      <c r="S222" s="144"/>
      <c r="T222" s="22">
        <v>2</v>
      </c>
      <c r="U222" s="29">
        <v>1567.18</v>
      </c>
      <c r="V222" s="29">
        <v>3134.36</v>
      </c>
      <c r="W222" s="36">
        <v>955.1</v>
      </c>
      <c r="X222" s="36"/>
      <c r="Y222" s="29"/>
      <c r="Z222" s="29"/>
      <c r="AA222" s="29"/>
      <c r="AB222" s="29"/>
      <c r="AC222" s="28"/>
    </row>
    <row r="223" ht="16" customHeight="1" spans="1:29">
      <c r="A223" s="22">
        <v>471</v>
      </c>
      <c r="B223" s="39" t="s">
        <v>6097</v>
      </c>
      <c r="C223" s="68" t="s">
        <v>6098</v>
      </c>
      <c r="D223" s="22">
        <v>141</v>
      </c>
      <c r="E223" s="22">
        <v>2</v>
      </c>
      <c r="F223" s="144">
        <v>2411220230</v>
      </c>
      <c r="G223" s="144" t="s">
        <v>3707</v>
      </c>
      <c r="H223" s="144" t="s">
        <v>3707</v>
      </c>
      <c r="I223" s="144" t="s">
        <v>5345</v>
      </c>
      <c r="J223" s="144" t="s">
        <v>5314</v>
      </c>
      <c r="K223" s="157"/>
      <c r="L223" s="157"/>
      <c r="M223" s="157"/>
      <c r="N223" s="157"/>
      <c r="O223" s="157"/>
      <c r="P223" s="157"/>
      <c r="Q223" s="157"/>
      <c r="R223" s="157"/>
      <c r="S223" s="144"/>
      <c r="T223" s="22">
        <v>2</v>
      </c>
      <c r="U223" s="29">
        <v>755.695</v>
      </c>
      <c r="V223" s="29">
        <v>1511.39</v>
      </c>
      <c r="W223" s="36">
        <v>448.32</v>
      </c>
      <c r="X223" s="36"/>
      <c r="Y223" s="29"/>
      <c r="Z223" s="29"/>
      <c r="AA223" s="29"/>
      <c r="AB223" s="29"/>
      <c r="AC223" s="28"/>
    </row>
    <row r="224" ht="16" customHeight="1" spans="1:29">
      <c r="A224" s="22">
        <v>472</v>
      </c>
      <c r="B224" s="39" t="s">
        <v>6099</v>
      </c>
      <c r="C224" s="68" t="s">
        <v>7876</v>
      </c>
      <c r="D224" s="22">
        <v>130</v>
      </c>
      <c r="E224" s="22">
        <v>5</v>
      </c>
      <c r="F224" s="144">
        <v>2411220222</v>
      </c>
      <c r="G224" s="144" t="s">
        <v>3707</v>
      </c>
      <c r="H224" s="144" t="s">
        <v>3707</v>
      </c>
      <c r="I224" s="144" t="s">
        <v>5345</v>
      </c>
      <c r="J224" s="144" t="s">
        <v>5314</v>
      </c>
      <c r="K224" s="157"/>
      <c r="L224" s="157"/>
      <c r="M224" s="157"/>
      <c r="N224" s="157"/>
      <c r="O224" s="157"/>
      <c r="P224" s="157"/>
      <c r="Q224" s="157"/>
      <c r="R224" s="157"/>
      <c r="S224" s="144"/>
      <c r="T224" s="22">
        <v>5</v>
      </c>
      <c r="U224" s="29">
        <v>707.568</v>
      </c>
      <c r="V224" s="29">
        <v>3537.84</v>
      </c>
      <c r="W224" s="36">
        <v>1023.35</v>
      </c>
      <c r="X224" s="36"/>
      <c r="Y224" s="29"/>
      <c r="Z224" s="29"/>
      <c r="AA224" s="29"/>
      <c r="AB224" s="29"/>
      <c r="AC224" s="28"/>
    </row>
    <row r="225" ht="16" customHeight="1" spans="1:29">
      <c r="A225" s="22">
        <v>473</v>
      </c>
      <c r="B225" s="39" t="s">
        <v>6101</v>
      </c>
      <c r="C225" s="68" t="s">
        <v>6102</v>
      </c>
      <c r="D225" s="22">
        <v>130</v>
      </c>
      <c r="E225" s="22">
        <v>1</v>
      </c>
      <c r="F225" s="144">
        <v>83641</v>
      </c>
      <c r="G225" s="144" t="s">
        <v>3707</v>
      </c>
      <c r="H225" s="144" t="s">
        <v>3707</v>
      </c>
      <c r="I225" s="144" t="s">
        <v>5345</v>
      </c>
      <c r="J225" s="144" t="s">
        <v>5314</v>
      </c>
      <c r="K225" s="157"/>
      <c r="L225" s="157"/>
      <c r="M225" s="157"/>
      <c r="N225" s="157"/>
      <c r="O225" s="157"/>
      <c r="P225" s="157"/>
      <c r="Q225" s="157"/>
      <c r="R225" s="157"/>
      <c r="S225" s="144"/>
      <c r="T225" s="22">
        <v>1</v>
      </c>
      <c r="U225" s="29">
        <v>505.32</v>
      </c>
      <c r="V225" s="29">
        <v>505.32</v>
      </c>
      <c r="W225" s="36">
        <v>146.19</v>
      </c>
      <c r="X225" s="36"/>
      <c r="Y225" s="29"/>
      <c r="Z225" s="29"/>
      <c r="AA225" s="29"/>
      <c r="AB225" s="29"/>
      <c r="AC225" s="28"/>
    </row>
    <row r="226" ht="16" customHeight="1" spans="1:29">
      <c r="A226" s="22">
        <v>474</v>
      </c>
      <c r="B226" s="39" t="s">
        <v>6101</v>
      </c>
      <c r="C226" s="68" t="s">
        <v>6102</v>
      </c>
      <c r="D226" s="22">
        <v>141</v>
      </c>
      <c r="E226" s="22">
        <v>2</v>
      </c>
      <c r="F226" s="144">
        <v>2411220227</v>
      </c>
      <c r="G226" s="144" t="s">
        <v>3707</v>
      </c>
      <c r="H226" s="144" t="s">
        <v>3707</v>
      </c>
      <c r="I226" s="144" t="s">
        <v>5345</v>
      </c>
      <c r="J226" s="144" t="s">
        <v>5314</v>
      </c>
      <c r="K226" s="157"/>
      <c r="L226" s="157"/>
      <c r="M226" s="157"/>
      <c r="N226" s="157"/>
      <c r="O226" s="157"/>
      <c r="P226" s="157"/>
      <c r="Q226" s="157"/>
      <c r="R226" s="157"/>
      <c r="S226" s="144"/>
      <c r="T226" s="22">
        <v>2</v>
      </c>
      <c r="U226" s="29">
        <v>505.315</v>
      </c>
      <c r="V226" s="29">
        <v>1010.63</v>
      </c>
      <c r="W226" s="36">
        <v>292.38</v>
      </c>
      <c r="X226" s="36"/>
      <c r="Y226" s="29"/>
      <c r="Z226" s="29"/>
      <c r="AA226" s="29"/>
      <c r="AB226" s="29"/>
      <c r="AC226" s="28"/>
    </row>
    <row r="227" ht="16" customHeight="1" spans="1:29">
      <c r="A227" s="22">
        <v>475</v>
      </c>
      <c r="B227" s="39" t="s">
        <v>6103</v>
      </c>
      <c r="C227" s="68" t="s">
        <v>6104</v>
      </c>
      <c r="D227" s="22">
        <v>141</v>
      </c>
      <c r="E227" s="22">
        <v>2</v>
      </c>
      <c r="F227" s="144">
        <v>2411220226</v>
      </c>
      <c r="G227" s="144" t="s">
        <v>3707</v>
      </c>
      <c r="H227" s="144" t="s">
        <v>3707</v>
      </c>
      <c r="I227" s="144" t="s">
        <v>5345</v>
      </c>
      <c r="J227" s="144" t="s">
        <v>5314</v>
      </c>
      <c r="K227" s="157"/>
      <c r="L227" s="157"/>
      <c r="M227" s="157"/>
      <c r="N227" s="157"/>
      <c r="O227" s="157"/>
      <c r="P227" s="157"/>
      <c r="Q227" s="157"/>
      <c r="R227" s="157"/>
      <c r="S227" s="144"/>
      <c r="T227" s="22">
        <v>2</v>
      </c>
      <c r="U227" s="29">
        <v>495.255</v>
      </c>
      <c r="V227" s="29">
        <v>990.51</v>
      </c>
      <c r="W227" s="36">
        <v>292.38</v>
      </c>
      <c r="X227" s="36"/>
      <c r="Y227" s="29"/>
      <c r="Z227" s="29"/>
      <c r="AA227" s="29"/>
      <c r="AB227" s="29"/>
      <c r="AC227" s="28"/>
    </row>
    <row r="228" ht="16" customHeight="1" spans="1:29">
      <c r="A228" s="22">
        <v>476</v>
      </c>
      <c r="B228" s="39" t="s">
        <v>6105</v>
      </c>
      <c r="C228" s="68" t="s">
        <v>6106</v>
      </c>
      <c r="D228" s="22">
        <v>130</v>
      </c>
      <c r="E228" s="22">
        <v>4</v>
      </c>
      <c r="F228" s="144">
        <v>83650</v>
      </c>
      <c r="G228" s="144" t="s">
        <v>3707</v>
      </c>
      <c r="H228" s="144" t="s">
        <v>3707</v>
      </c>
      <c r="I228" s="144" t="s">
        <v>5345</v>
      </c>
      <c r="J228" s="144" t="s">
        <v>5314</v>
      </c>
      <c r="K228" s="157"/>
      <c r="L228" s="157"/>
      <c r="M228" s="157"/>
      <c r="N228" s="157"/>
      <c r="O228" s="157"/>
      <c r="P228" s="157"/>
      <c r="Q228" s="157"/>
      <c r="R228" s="157"/>
      <c r="S228" s="144"/>
      <c r="T228" s="22">
        <v>4</v>
      </c>
      <c r="U228" s="29">
        <v>375.88</v>
      </c>
      <c r="V228" s="29">
        <v>1503.52</v>
      </c>
      <c r="W228" s="36">
        <v>428.84</v>
      </c>
      <c r="X228" s="36"/>
      <c r="Y228" s="29"/>
      <c r="Z228" s="29"/>
      <c r="AA228" s="29"/>
      <c r="AB228" s="29"/>
      <c r="AC228" s="28"/>
    </row>
    <row r="229" ht="16" customHeight="1" spans="1:29">
      <c r="A229" s="22">
        <v>477</v>
      </c>
      <c r="B229" s="39" t="s">
        <v>6105</v>
      </c>
      <c r="C229" s="68" t="s">
        <v>6106</v>
      </c>
      <c r="D229" s="22">
        <v>154</v>
      </c>
      <c r="E229" s="22">
        <v>1</v>
      </c>
      <c r="F229" s="144">
        <v>2411220239</v>
      </c>
      <c r="G229" s="144" t="s">
        <v>3707</v>
      </c>
      <c r="H229" s="144" t="s">
        <v>3707</v>
      </c>
      <c r="I229" s="144" t="s">
        <v>5345</v>
      </c>
      <c r="J229" s="144" t="s">
        <v>5314</v>
      </c>
      <c r="K229" s="157"/>
      <c r="L229" s="157"/>
      <c r="M229" s="157"/>
      <c r="N229" s="157"/>
      <c r="O229" s="157"/>
      <c r="P229" s="157"/>
      <c r="Q229" s="157"/>
      <c r="R229" s="157"/>
      <c r="S229" s="144"/>
      <c r="T229" s="22">
        <v>1</v>
      </c>
      <c r="U229" s="29">
        <v>375.88</v>
      </c>
      <c r="V229" s="29">
        <v>375.88</v>
      </c>
      <c r="W229" s="36">
        <v>107.21</v>
      </c>
      <c r="X229" s="36"/>
      <c r="Y229" s="29"/>
      <c r="Z229" s="29"/>
      <c r="AA229" s="29"/>
      <c r="AB229" s="29"/>
      <c r="AC229" s="28"/>
    </row>
    <row r="230" ht="16" customHeight="1" spans="1:29">
      <c r="A230" s="22">
        <v>478</v>
      </c>
      <c r="B230" s="39" t="s">
        <v>6107</v>
      </c>
      <c r="C230" s="68" t="s">
        <v>6108</v>
      </c>
      <c r="D230" s="22">
        <v>178</v>
      </c>
      <c r="E230" s="22">
        <v>14</v>
      </c>
      <c r="F230" s="144">
        <v>2411220221</v>
      </c>
      <c r="G230" s="144" t="s">
        <v>3707</v>
      </c>
      <c r="H230" s="144" t="s">
        <v>3707</v>
      </c>
      <c r="I230" s="144" t="s">
        <v>5345</v>
      </c>
      <c r="J230" s="144" t="s">
        <v>5314</v>
      </c>
      <c r="K230" s="157"/>
      <c r="L230" s="157"/>
      <c r="M230" s="157"/>
      <c r="N230" s="157"/>
      <c r="O230" s="157"/>
      <c r="P230" s="157"/>
      <c r="Q230" s="157"/>
      <c r="R230" s="157"/>
      <c r="S230" s="144"/>
      <c r="T230" s="22">
        <v>14</v>
      </c>
      <c r="U230" s="29">
        <v>238.678571428571</v>
      </c>
      <c r="V230" s="29">
        <v>3341.5</v>
      </c>
      <c r="W230" s="36">
        <v>955.08</v>
      </c>
      <c r="X230" s="36"/>
      <c r="Y230" s="29"/>
      <c r="Z230" s="29"/>
      <c r="AA230" s="29"/>
      <c r="AB230" s="29"/>
      <c r="AC230" s="28"/>
    </row>
    <row r="231" ht="16" customHeight="1" spans="1:29">
      <c r="A231" s="22">
        <v>479</v>
      </c>
      <c r="B231" s="39" t="s">
        <v>6109</v>
      </c>
      <c r="C231" s="68" t="s">
        <v>6110</v>
      </c>
      <c r="D231" s="22">
        <v>141</v>
      </c>
      <c r="E231" s="22">
        <v>4</v>
      </c>
      <c r="F231" s="144">
        <v>2411220237</v>
      </c>
      <c r="G231" s="144" t="s">
        <v>3707</v>
      </c>
      <c r="H231" s="144" t="s">
        <v>3707</v>
      </c>
      <c r="I231" s="144" t="s">
        <v>5345</v>
      </c>
      <c r="J231" s="144" t="s">
        <v>5314</v>
      </c>
      <c r="K231" s="157"/>
      <c r="L231" s="157"/>
      <c r="M231" s="157"/>
      <c r="N231" s="157"/>
      <c r="O231" s="157"/>
      <c r="P231" s="157"/>
      <c r="Q231" s="157"/>
      <c r="R231" s="157"/>
      <c r="S231" s="144"/>
      <c r="T231" s="22">
        <v>4</v>
      </c>
      <c r="U231" s="29">
        <v>238.6775</v>
      </c>
      <c r="V231" s="29">
        <v>954.71</v>
      </c>
      <c r="W231" s="36">
        <v>272.88</v>
      </c>
      <c r="X231" s="36"/>
      <c r="Y231" s="29"/>
      <c r="Z231" s="29"/>
      <c r="AA231" s="29"/>
      <c r="AB231" s="29"/>
      <c r="AC231" s="28"/>
    </row>
    <row r="232" ht="16" customHeight="1" spans="1:29">
      <c r="A232" s="22">
        <v>480</v>
      </c>
      <c r="B232" s="39" t="s">
        <v>6111</v>
      </c>
      <c r="C232" s="68" t="s">
        <v>6112</v>
      </c>
      <c r="D232" s="22">
        <v>154</v>
      </c>
      <c r="E232" s="22">
        <v>1</v>
      </c>
      <c r="F232" s="144">
        <v>2411220251</v>
      </c>
      <c r="G232" s="144" t="s">
        <v>3707</v>
      </c>
      <c r="H232" s="144" t="s">
        <v>3707</v>
      </c>
      <c r="I232" s="144" t="s">
        <v>5345</v>
      </c>
      <c r="J232" s="144" t="s">
        <v>5314</v>
      </c>
      <c r="K232" s="157"/>
      <c r="L232" s="157"/>
      <c r="M232" s="157"/>
      <c r="N232" s="157"/>
      <c r="O232" s="157"/>
      <c r="P232" s="157"/>
      <c r="Q232" s="157"/>
      <c r="R232" s="157"/>
      <c r="S232" s="144"/>
      <c r="T232" s="22">
        <v>1</v>
      </c>
      <c r="U232" s="29">
        <v>102</v>
      </c>
      <c r="V232" s="29">
        <v>102</v>
      </c>
      <c r="W232" s="36">
        <v>29.24</v>
      </c>
      <c r="X232" s="36"/>
      <c r="Y232" s="29"/>
      <c r="Z232" s="29"/>
      <c r="AA232" s="29"/>
      <c r="AB232" s="29"/>
      <c r="AC232" s="28"/>
    </row>
    <row r="233" ht="16" customHeight="1" spans="1:29">
      <c r="A233" s="22">
        <v>481</v>
      </c>
      <c r="B233" s="39" t="s">
        <v>6113</v>
      </c>
      <c r="C233" s="68" t="s">
        <v>6114</v>
      </c>
      <c r="D233" s="22">
        <v>154</v>
      </c>
      <c r="E233" s="22">
        <v>6</v>
      </c>
      <c r="F233" s="144">
        <v>2411220250</v>
      </c>
      <c r="G233" s="144" t="s">
        <v>3707</v>
      </c>
      <c r="H233" s="144" t="s">
        <v>3707</v>
      </c>
      <c r="I233" s="144" t="s">
        <v>5345</v>
      </c>
      <c r="J233" s="144" t="s">
        <v>5314</v>
      </c>
      <c r="K233" s="157"/>
      <c r="L233" s="157"/>
      <c r="M233" s="157"/>
      <c r="N233" s="157"/>
      <c r="O233" s="157"/>
      <c r="P233" s="157"/>
      <c r="Q233" s="157"/>
      <c r="R233" s="157"/>
      <c r="S233" s="144"/>
      <c r="T233" s="22">
        <v>6</v>
      </c>
      <c r="U233" s="29">
        <v>5.10166666666667</v>
      </c>
      <c r="V233" s="29">
        <v>30.61</v>
      </c>
      <c r="W233" s="36">
        <v>8.76</v>
      </c>
      <c r="X233" s="36"/>
      <c r="Y233" s="29"/>
      <c r="Z233" s="29"/>
      <c r="AA233" s="29"/>
      <c r="AB233" s="29"/>
      <c r="AC233" s="28"/>
    </row>
    <row r="234" ht="16" customHeight="1" spans="1:29">
      <c r="A234" s="22">
        <v>536</v>
      </c>
      <c r="B234" s="39" t="s">
        <v>6204</v>
      </c>
      <c r="C234" s="68" t="s">
        <v>6205</v>
      </c>
      <c r="D234" s="22">
        <v>128</v>
      </c>
      <c r="E234" s="22">
        <v>18</v>
      </c>
      <c r="F234" s="144">
        <v>85240</v>
      </c>
      <c r="G234" s="144" t="s">
        <v>3707</v>
      </c>
      <c r="H234" s="144" t="s">
        <v>3707</v>
      </c>
      <c r="I234" s="144" t="s">
        <v>5345</v>
      </c>
      <c r="J234" s="144" t="s">
        <v>5314</v>
      </c>
      <c r="K234" s="157"/>
      <c r="L234" s="157"/>
      <c r="M234" s="157"/>
      <c r="N234" s="157"/>
      <c r="O234" s="157"/>
      <c r="P234" s="157"/>
      <c r="Q234" s="157"/>
      <c r="R234" s="157"/>
      <c r="S234" s="144"/>
      <c r="T234" s="22">
        <v>18</v>
      </c>
      <c r="U234" s="29">
        <v>438.639444444444</v>
      </c>
      <c r="V234" s="29">
        <v>7895.51</v>
      </c>
      <c r="W234" s="36">
        <v>2631.42</v>
      </c>
      <c r="X234" s="36"/>
      <c r="Y234" s="29"/>
      <c r="Z234" s="29"/>
      <c r="AA234" s="29"/>
      <c r="AB234" s="29"/>
      <c r="AC234" s="28"/>
    </row>
    <row r="235" ht="16" customHeight="1" spans="1:29">
      <c r="A235" s="22">
        <v>537</v>
      </c>
      <c r="B235" s="39" t="s">
        <v>6206</v>
      </c>
      <c r="C235" s="68" t="s">
        <v>6207</v>
      </c>
      <c r="D235" s="22">
        <v>128</v>
      </c>
      <c r="E235" s="22">
        <v>7</v>
      </c>
      <c r="F235" s="144">
        <v>85236</v>
      </c>
      <c r="G235" s="144" t="s">
        <v>3707</v>
      </c>
      <c r="H235" s="144" t="s">
        <v>3707</v>
      </c>
      <c r="I235" s="144" t="s">
        <v>5345</v>
      </c>
      <c r="J235" s="144" t="s">
        <v>5314</v>
      </c>
      <c r="K235" s="157"/>
      <c r="L235" s="157"/>
      <c r="M235" s="157"/>
      <c r="N235" s="157"/>
      <c r="O235" s="157"/>
      <c r="P235" s="157"/>
      <c r="Q235" s="157"/>
      <c r="R235" s="157"/>
      <c r="S235" s="144"/>
      <c r="T235" s="22">
        <v>7</v>
      </c>
      <c r="U235" s="29">
        <v>355.425714285714</v>
      </c>
      <c r="V235" s="29">
        <v>2487.98</v>
      </c>
      <c r="W235" s="36">
        <v>964.89</v>
      </c>
      <c r="X235" s="36"/>
      <c r="Y235" s="29"/>
      <c r="Z235" s="29"/>
      <c r="AA235" s="29"/>
      <c r="AB235" s="29"/>
      <c r="AC235" s="28"/>
    </row>
    <row r="236" ht="16" customHeight="1" spans="1:29">
      <c r="A236" s="22">
        <v>557</v>
      </c>
      <c r="B236" s="39" t="s">
        <v>6236</v>
      </c>
      <c r="C236" s="68" t="s">
        <v>6237</v>
      </c>
      <c r="D236" s="22">
        <v>226</v>
      </c>
      <c r="E236" s="22">
        <v>12</v>
      </c>
      <c r="F236" s="144">
        <v>2411220150</v>
      </c>
      <c r="G236" s="144" t="s">
        <v>3707</v>
      </c>
      <c r="H236" s="144" t="s">
        <v>3707</v>
      </c>
      <c r="I236" s="144" t="s">
        <v>5345</v>
      </c>
      <c r="J236" s="144" t="s">
        <v>5314</v>
      </c>
      <c r="K236" s="157"/>
      <c r="L236" s="157"/>
      <c r="M236" s="157"/>
      <c r="N236" s="157"/>
      <c r="O236" s="157"/>
      <c r="P236" s="157"/>
      <c r="Q236" s="157"/>
      <c r="R236" s="157"/>
      <c r="S236" s="144"/>
      <c r="T236" s="22">
        <v>12</v>
      </c>
      <c r="U236" s="29">
        <v>705.453333333333</v>
      </c>
      <c r="V236" s="29">
        <v>8465.44</v>
      </c>
      <c r="W236" s="36">
        <v>2456.04</v>
      </c>
      <c r="X236" s="36"/>
      <c r="Y236" s="29"/>
      <c r="Z236" s="29"/>
      <c r="AA236" s="29"/>
      <c r="AB236" s="29"/>
      <c r="AC236" s="28"/>
    </row>
    <row r="237" ht="16" customHeight="1" spans="1:29">
      <c r="A237" s="22">
        <v>666</v>
      </c>
      <c r="B237" s="39" t="s">
        <v>6412</v>
      </c>
      <c r="C237" s="68" t="s">
        <v>6413</v>
      </c>
      <c r="D237" s="22">
        <v>226</v>
      </c>
      <c r="E237" s="22">
        <v>3</v>
      </c>
      <c r="F237" s="144">
        <v>84833</v>
      </c>
      <c r="G237" s="144" t="s">
        <v>3707</v>
      </c>
      <c r="H237" s="144" t="s">
        <v>3707</v>
      </c>
      <c r="I237" s="144" t="s">
        <v>5345</v>
      </c>
      <c r="J237" s="144" t="s">
        <v>5314</v>
      </c>
      <c r="K237" s="157"/>
      <c r="L237" s="157"/>
      <c r="M237" s="157"/>
      <c r="N237" s="157"/>
      <c r="O237" s="157"/>
      <c r="P237" s="157"/>
      <c r="Q237" s="157"/>
      <c r="R237" s="157"/>
      <c r="S237" s="144"/>
      <c r="T237" s="22">
        <v>3</v>
      </c>
      <c r="U237" s="29">
        <v>9035.90666666667</v>
      </c>
      <c r="V237" s="29">
        <v>27107.72</v>
      </c>
      <c r="W237" s="36">
        <v>12864.75</v>
      </c>
      <c r="X237" s="36"/>
      <c r="Y237" s="29"/>
      <c r="Z237" s="29"/>
      <c r="AA237" s="29"/>
      <c r="AB237" s="29"/>
      <c r="AC237" s="28"/>
    </row>
    <row r="238" ht="16" customHeight="1" spans="1:29">
      <c r="A238" s="22">
        <v>667</v>
      </c>
      <c r="B238" s="39" t="s">
        <v>6414</v>
      </c>
      <c r="C238" s="68" t="s">
        <v>6415</v>
      </c>
      <c r="D238" s="22">
        <v>145</v>
      </c>
      <c r="E238" s="22">
        <v>2</v>
      </c>
      <c r="F238" s="144">
        <v>83903</v>
      </c>
      <c r="G238" s="144" t="s">
        <v>3707</v>
      </c>
      <c r="H238" s="144" t="s">
        <v>3707</v>
      </c>
      <c r="I238" s="144" t="s">
        <v>5345</v>
      </c>
      <c r="J238" s="144" t="s">
        <v>5314</v>
      </c>
      <c r="K238" s="157"/>
      <c r="L238" s="157"/>
      <c r="M238" s="157"/>
      <c r="N238" s="157"/>
      <c r="O238" s="157"/>
      <c r="P238" s="157"/>
      <c r="Q238" s="157"/>
      <c r="R238" s="157"/>
      <c r="S238" s="144"/>
      <c r="T238" s="22">
        <v>2</v>
      </c>
      <c r="U238" s="29">
        <v>7108.265</v>
      </c>
      <c r="V238" s="29">
        <v>14216.53</v>
      </c>
      <c r="W238" s="36">
        <v>4303.84</v>
      </c>
      <c r="X238" s="36"/>
      <c r="Y238" s="29"/>
      <c r="Z238" s="29"/>
      <c r="AA238" s="29"/>
      <c r="AB238" s="29"/>
      <c r="AC238" s="28"/>
    </row>
    <row r="239" ht="16" customHeight="1" spans="1:29">
      <c r="A239" s="22">
        <v>668</v>
      </c>
      <c r="B239" s="39" t="s">
        <v>6416</v>
      </c>
      <c r="C239" s="68" t="s">
        <v>6417</v>
      </c>
      <c r="D239" s="22">
        <v>226</v>
      </c>
      <c r="E239" s="22">
        <v>3</v>
      </c>
      <c r="F239" s="144">
        <v>84832</v>
      </c>
      <c r="G239" s="144" t="s">
        <v>3707</v>
      </c>
      <c r="H239" s="144" t="s">
        <v>3707</v>
      </c>
      <c r="I239" s="144" t="s">
        <v>5345</v>
      </c>
      <c r="J239" s="144" t="s">
        <v>5314</v>
      </c>
      <c r="K239" s="157"/>
      <c r="L239" s="157"/>
      <c r="M239" s="157"/>
      <c r="N239" s="157"/>
      <c r="O239" s="157"/>
      <c r="P239" s="157"/>
      <c r="Q239" s="157"/>
      <c r="R239" s="157"/>
      <c r="S239" s="144"/>
      <c r="T239" s="22">
        <v>3</v>
      </c>
      <c r="U239" s="29">
        <v>5105.11333333333</v>
      </c>
      <c r="V239" s="29">
        <v>15315.34</v>
      </c>
      <c r="W239" s="36">
        <v>5467.53</v>
      </c>
      <c r="X239" s="36"/>
      <c r="Y239" s="29"/>
      <c r="Z239" s="29"/>
      <c r="AA239" s="29"/>
      <c r="AB239" s="29"/>
      <c r="AC239" s="28"/>
    </row>
    <row r="240" ht="16" customHeight="1" spans="1:29">
      <c r="A240" s="22">
        <v>690</v>
      </c>
      <c r="B240" s="39" t="s">
        <v>6444</v>
      </c>
      <c r="C240" s="68" t="s">
        <v>6445</v>
      </c>
      <c r="D240" s="22">
        <v>226</v>
      </c>
      <c r="E240" s="22">
        <v>1</v>
      </c>
      <c r="F240" s="144">
        <v>2411220188</v>
      </c>
      <c r="G240" s="144" t="s">
        <v>3707</v>
      </c>
      <c r="H240" s="144" t="s">
        <v>5312</v>
      </c>
      <c r="I240" s="144" t="s">
        <v>5345</v>
      </c>
      <c r="J240" s="144" t="s">
        <v>5314</v>
      </c>
      <c r="K240" s="157"/>
      <c r="L240" s="157"/>
      <c r="M240" s="157"/>
      <c r="N240" s="157"/>
      <c r="O240" s="157"/>
      <c r="P240" s="157"/>
      <c r="Q240" s="157"/>
      <c r="R240" s="157"/>
      <c r="S240" s="144"/>
      <c r="T240" s="22">
        <v>1</v>
      </c>
      <c r="U240" s="29">
        <v>9987.21</v>
      </c>
      <c r="V240" s="29">
        <v>9987.21</v>
      </c>
      <c r="W240" s="36">
        <v>2142.17</v>
      </c>
      <c r="X240" s="36"/>
      <c r="Y240" s="29"/>
      <c r="Z240" s="29"/>
      <c r="AA240" s="29"/>
      <c r="AB240" s="29"/>
      <c r="AC240" s="28"/>
    </row>
    <row r="241" ht="16" customHeight="1" spans="1:29">
      <c r="A241" s="22">
        <v>691</v>
      </c>
      <c r="B241" s="39" t="s">
        <v>6446</v>
      </c>
      <c r="C241" s="68" t="s">
        <v>6447</v>
      </c>
      <c r="D241" s="22">
        <v>226</v>
      </c>
      <c r="E241" s="22">
        <v>1</v>
      </c>
      <c r="F241" s="144">
        <v>2411220203</v>
      </c>
      <c r="G241" s="144" t="s">
        <v>3707</v>
      </c>
      <c r="H241" s="144" t="s">
        <v>5312</v>
      </c>
      <c r="I241" s="144" t="s">
        <v>5345</v>
      </c>
      <c r="J241" s="144" t="s">
        <v>5314</v>
      </c>
      <c r="K241" s="157"/>
      <c r="L241" s="157"/>
      <c r="M241" s="157"/>
      <c r="N241" s="157"/>
      <c r="O241" s="157"/>
      <c r="P241" s="157"/>
      <c r="Q241" s="157"/>
      <c r="R241" s="157"/>
      <c r="S241" s="144"/>
      <c r="T241" s="22">
        <v>1</v>
      </c>
      <c r="U241" s="29">
        <v>9509.26</v>
      </c>
      <c r="V241" s="29">
        <v>9509.26</v>
      </c>
      <c r="W241" s="36">
        <v>2063.23</v>
      </c>
      <c r="X241" s="36"/>
      <c r="Y241" s="29"/>
      <c r="Z241" s="29"/>
      <c r="AA241" s="29"/>
      <c r="AB241" s="29"/>
      <c r="AC241" s="28"/>
    </row>
    <row r="242" ht="16" customHeight="1" spans="1:29">
      <c r="A242" s="22">
        <v>692</v>
      </c>
      <c r="B242" s="39" t="s">
        <v>6448</v>
      </c>
      <c r="C242" s="68" t="s">
        <v>6449</v>
      </c>
      <c r="D242" s="22">
        <v>226</v>
      </c>
      <c r="E242" s="22">
        <v>2</v>
      </c>
      <c r="F242" s="144">
        <v>2411220190</v>
      </c>
      <c r="G242" s="144" t="s">
        <v>3707</v>
      </c>
      <c r="H242" s="144" t="s">
        <v>5312</v>
      </c>
      <c r="I242" s="144" t="s">
        <v>5345</v>
      </c>
      <c r="J242" s="144" t="s">
        <v>5314</v>
      </c>
      <c r="K242" s="157"/>
      <c r="L242" s="157"/>
      <c r="M242" s="157"/>
      <c r="N242" s="157"/>
      <c r="O242" s="157"/>
      <c r="P242" s="157"/>
      <c r="Q242" s="157"/>
      <c r="R242" s="157"/>
      <c r="S242" s="144"/>
      <c r="T242" s="22">
        <v>2</v>
      </c>
      <c r="U242" s="29">
        <v>8812.5</v>
      </c>
      <c r="V242" s="29">
        <v>17625</v>
      </c>
      <c r="W242" s="36">
        <v>3894.5</v>
      </c>
      <c r="X242" s="36"/>
      <c r="Y242" s="29"/>
      <c r="Z242" s="29"/>
      <c r="AA242" s="29"/>
      <c r="AB242" s="29"/>
      <c r="AC242" s="28"/>
    </row>
    <row r="243" ht="16" customHeight="1" spans="1:29">
      <c r="A243" s="22">
        <v>693</v>
      </c>
      <c r="B243" s="39" t="s">
        <v>6450</v>
      </c>
      <c r="C243" s="68" t="s">
        <v>6451</v>
      </c>
      <c r="D243" s="22">
        <v>226</v>
      </c>
      <c r="E243" s="22">
        <v>3</v>
      </c>
      <c r="F243" s="144">
        <v>2411220154</v>
      </c>
      <c r="G243" s="144" t="s">
        <v>3707</v>
      </c>
      <c r="H243" s="144" t="s">
        <v>5312</v>
      </c>
      <c r="I243" s="144" t="s">
        <v>5345</v>
      </c>
      <c r="J243" s="144" t="s">
        <v>5314</v>
      </c>
      <c r="K243" s="157"/>
      <c r="L243" s="157"/>
      <c r="M243" s="157"/>
      <c r="N243" s="157"/>
      <c r="O243" s="157"/>
      <c r="P243" s="157"/>
      <c r="Q243" s="157"/>
      <c r="R243" s="157"/>
      <c r="S243" s="144"/>
      <c r="T243" s="22">
        <v>3</v>
      </c>
      <c r="U243" s="29">
        <v>7346.28666666667</v>
      </c>
      <c r="V243" s="29">
        <v>22038.86</v>
      </c>
      <c r="W243" s="36">
        <v>5113.74</v>
      </c>
      <c r="X243" s="36"/>
      <c r="Y243" s="29"/>
      <c r="Z243" s="29"/>
      <c r="AA243" s="29"/>
      <c r="AB243" s="29"/>
      <c r="AC243" s="28"/>
    </row>
    <row r="244" ht="16" customHeight="1" spans="1:29">
      <c r="A244" s="22">
        <v>694</v>
      </c>
      <c r="B244" s="39" t="s">
        <v>6452</v>
      </c>
      <c r="C244" s="68" t="s">
        <v>6453</v>
      </c>
      <c r="D244" s="22">
        <v>226</v>
      </c>
      <c r="E244" s="22">
        <v>2</v>
      </c>
      <c r="F244" s="144">
        <v>2411220369</v>
      </c>
      <c r="G244" s="144" t="s">
        <v>3707</v>
      </c>
      <c r="H244" s="144" t="s">
        <v>5312</v>
      </c>
      <c r="I244" s="144" t="s">
        <v>5345</v>
      </c>
      <c r="J244" s="144" t="s">
        <v>5314</v>
      </c>
      <c r="K244" s="157"/>
      <c r="L244" s="157"/>
      <c r="M244" s="157"/>
      <c r="N244" s="157"/>
      <c r="O244" s="157"/>
      <c r="P244" s="157"/>
      <c r="Q244" s="157"/>
      <c r="R244" s="157"/>
      <c r="S244" s="144"/>
      <c r="T244" s="22">
        <v>2</v>
      </c>
      <c r="U244" s="29">
        <v>6543.165</v>
      </c>
      <c r="V244" s="29">
        <v>13086.33</v>
      </c>
      <c r="W244" s="36">
        <v>3142.12</v>
      </c>
      <c r="X244" s="36"/>
      <c r="Y244" s="29"/>
      <c r="Z244" s="29"/>
      <c r="AA244" s="29"/>
      <c r="AB244" s="29"/>
      <c r="AC244" s="28"/>
    </row>
    <row r="245" ht="16" customHeight="1" spans="1:29">
      <c r="A245" s="22">
        <v>695</v>
      </c>
      <c r="B245" s="39" t="s">
        <v>6454</v>
      </c>
      <c r="C245" s="68" t="s">
        <v>6455</v>
      </c>
      <c r="D245" s="22">
        <v>226</v>
      </c>
      <c r="E245" s="22">
        <v>1</v>
      </c>
      <c r="F245" s="144">
        <v>2411220121</v>
      </c>
      <c r="G245" s="144" t="s">
        <v>3707</v>
      </c>
      <c r="H245" s="144" t="s">
        <v>5312</v>
      </c>
      <c r="I245" s="144" t="s">
        <v>5345</v>
      </c>
      <c r="J245" s="144" t="s">
        <v>5314</v>
      </c>
      <c r="K245" s="157"/>
      <c r="L245" s="157"/>
      <c r="M245" s="157"/>
      <c r="N245" s="157"/>
      <c r="O245" s="157"/>
      <c r="P245" s="157"/>
      <c r="Q245" s="157"/>
      <c r="R245" s="157"/>
      <c r="S245" s="144"/>
      <c r="T245" s="22">
        <v>1</v>
      </c>
      <c r="U245" s="29">
        <v>6075.31</v>
      </c>
      <c r="V245" s="29">
        <v>6075.31</v>
      </c>
      <c r="W245" s="36">
        <v>1494.06</v>
      </c>
      <c r="X245" s="36"/>
      <c r="Y245" s="29"/>
      <c r="Z245" s="29"/>
      <c r="AA245" s="29"/>
      <c r="AB245" s="29"/>
      <c r="AC245" s="28"/>
    </row>
    <row r="246" ht="16" customHeight="1" spans="1:29">
      <c r="A246" s="22">
        <v>696</v>
      </c>
      <c r="B246" s="39" t="s">
        <v>1856</v>
      </c>
      <c r="C246" s="68" t="s">
        <v>1857</v>
      </c>
      <c r="D246" s="22">
        <v>226</v>
      </c>
      <c r="E246" s="22">
        <v>3</v>
      </c>
      <c r="F246" s="144">
        <v>2411220316</v>
      </c>
      <c r="G246" s="144" t="s">
        <v>3707</v>
      </c>
      <c r="H246" s="144" t="s">
        <v>5312</v>
      </c>
      <c r="I246" s="144" t="s">
        <v>5345</v>
      </c>
      <c r="J246" s="144" t="s">
        <v>5314</v>
      </c>
      <c r="K246" s="157"/>
      <c r="L246" s="157"/>
      <c r="M246" s="157"/>
      <c r="N246" s="157"/>
      <c r="O246" s="157"/>
      <c r="P246" s="157"/>
      <c r="Q246" s="157"/>
      <c r="R246" s="157"/>
      <c r="S246" s="144"/>
      <c r="T246" s="22">
        <v>3</v>
      </c>
      <c r="U246" s="29">
        <v>6032.39</v>
      </c>
      <c r="V246" s="29">
        <v>18097.17</v>
      </c>
      <c r="W246" s="36">
        <v>4458.81</v>
      </c>
      <c r="X246" s="36"/>
      <c r="Y246" s="29"/>
      <c r="Z246" s="29"/>
      <c r="AA246" s="29"/>
      <c r="AB246" s="29"/>
      <c r="AC246" s="28"/>
    </row>
    <row r="247" ht="16" customHeight="1" spans="1:29">
      <c r="A247" s="22">
        <v>697</v>
      </c>
      <c r="B247" s="39" t="s">
        <v>2050</v>
      </c>
      <c r="C247" s="68" t="s">
        <v>2051</v>
      </c>
      <c r="D247" s="22">
        <v>226</v>
      </c>
      <c r="E247" s="22">
        <v>2</v>
      </c>
      <c r="F247" s="144">
        <v>2411220367</v>
      </c>
      <c r="G247" s="144" t="s">
        <v>3707</v>
      </c>
      <c r="H247" s="144" t="s">
        <v>5312</v>
      </c>
      <c r="I247" s="144" t="s">
        <v>5345</v>
      </c>
      <c r="J247" s="144" t="s">
        <v>5314</v>
      </c>
      <c r="K247" s="157"/>
      <c r="L247" s="157"/>
      <c r="M247" s="157"/>
      <c r="N247" s="157"/>
      <c r="O247" s="157"/>
      <c r="P247" s="157"/>
      <c r="Q247" s="157"/>
      <c r="R247" s="157"/>
      <c r="S247" s="144"/>
      <c r="T247" s="22">
        <v>2</v>
      </c>
      <c r="U247" s="29">
        <v>5731.91</v>
      </c>
      <c r="V247" s="29">
        <v>11463.82</v>
      </c>
      <c r="W247" s="36">
        <v>2873.12</v>
      </c>
      <c r="X247" s="36"/>
      <c r="Y247" s="29"/>
      <c r="Z247" s="29"/>
      <c r="AA247" s="29"/>
      <c r="AB247" s="29"/>
      <c r="AC247" s="28"/>
    </row>
    <row r="248" ht="16" customHeight="1" spans="1:29">
      <c r="A248" s="22">
        <v>698</v>
      </c>
      <c r="B248" s="39" t="s">
        <v>6456</v>
      </c>
      <c r="C248" s="68" t="s">
        <v>6457</v>
      </c>
      <c r="D248" s="22">
        <v>226</v>
      </c>
      <c r="E248" s="22">
        <v>4</v>
      </c>
      <c r="F248" s="144">
        <v>84722</v>
      </c>
      <c r="G248" s="144" t="s">
        <v>3707</v>
      </c>
      <c r="H248" s="144" t="s">
        <v>3707</v>
      </c>
      <c r="I248" s="144" t="s">
        <v>5345</v>
      </c>
      <c r="J248" s="144" t="s">
        <v>5314</v>
      </c>
      <c r="K248" s="157"/>
      <c r="L248" s="157"/>
      <c r="M248" s="157"/>
      <c r="N248" s="157"/>
      <c r="O248" s="157"/>
      <c r="P248" s="157"/>
      <c r="Q248" s="157"/>
      <c r="R248" s="157"/>
      <c r="S248" s="144"/>
      <c r="T248" s="22">
        <v>4</v>
      </c>
      <c r="U248" s="29">
        <v>5220.99</v>
      </c>
      <c r="V248" s="29">
        <v>20883.96</v>
      </c>
      <c r="W248" s="36">
        <v>4319.52</v>
      </c>
      <c r="X248" s="36"/>
      <c r="Y248" s="29"/>
      <c r="Z248" s="29"/>
      <c r="AA248" s="29"/>
      <c r="AB248" s="29"/>
      <c r="AC248" s="28"/>
    </row>
    <row r="249" ht="16" customHeight="1" spans="1:29">
      <c r="A249" s="22">
        <v>699</v>
      </c>
      <c r="B249" s="39" t="s">
        <v>6458</v>
      </c>
      <c r="C249" s="68" t="s">
        <v>6459</v>
      </c>
      <c r="D249" s="22">
        <v>226</v>
      </c>
      <c r="E249" s="22">
        <v>2</v>
      </c>
      <c r="F249" s="144">
        <v>2411220125</v>
      </c>
      <c r="G249" s="144" t="s">
        <v>3707</v>
      </c>
      <c r="H249" s="144" t="s">
        <v>5312</v>
      </c>
      <c r="I249" s="144" t="s">
        <v>5345</v>
      </c>
      <c r="J249" s="144" t="s">
        <v>5314</v>
      </c>
      <c r="K249" s="157"/>
      <c r="L249" s="157"/>
      <c r="M249" s="157"/>
      <c r="N249" s="157"/>
      <c r="O249" s="157"/>
      <c r="P249" s="157"/>
      <c r="Q249" s="157"/>
      <c r="R249" s="157"/>
      <c r="S249" s="144"/>
      <c r="T249" s="22">
        <v>2</v>
      </c>
      <c r="U249" s="29">
        <v>4930.375</v>
      </c>
      <c r="V249" s="29">
        <v>9860.75</v>
      </c>
      <c r="W249" s="36">
        <v>1963.42</v>
      </c>
      <c r="X249" s="36"/>
      <c r="Y249" s="29"/>
      <c r="Z249" s="29"/>
      <c r="AA249" s="29"/>
      <c r="AB249" s="29"/>
      <c r="AC249" s="28"/>
    </row>
    <row r="250" ht="16" customHeight="1" spans="1:29">
      <c r="A250" s="22">
        <v>700</v>
      </c>
      <c r="B250" s="39" t="s">
        <v>6460</v>
      </c>
      <c r="C250" s="68" t="s">
        <v>6461</v>
      </c>
      <c r="D250" s="22">
        <v>226</v>
      </c>
      <c r="E250" s="22">
        <v>2</v>
      </c>
      <c r="F250" s="144">
        <v>2411220319</v>
      </c>
      <c r="G250" s="144" t="s">
        <v>3707</v>
      </c>
      <c r="H250" s="144" t="s">
        <v>5312</v>
      </c>
      <c r="I250" s="144" t="s">
        <v>5345</v>
      </c>
      <c r="J250" s="144" t="s">
        <v>5314</v>
      </c>
      <c r="K250" s="157"/>
      <c r="L250" s="157"/>
      <c r="M250" s="157"/>
      <c r="N250" s="157"/>
      <c r="O250" s="157"/>
      <c r="P250" s="157"/>
      <c r="Q250" s="157"/>
      <c r="R250" s="157"/>
      <c r="S250" s="144"/>
      <c r="T250" s="22">
        <v>2</v>
      </c>
      <c r="U250" s="29">
        <v>4930.375</v>
      </c>
      <c r="V250" s="29">
        <v>9860.75</v>
      </c>
      <c r="W250" s="36">
        <v>1963.42</v>
      </c>
      <c r="X250" s="36"/>
      <c r="Y250" s="29"/>
      <c r="Z250" s="29"/>
      <c r="AA250" s="29"/>
      <c r="AB250" s="29"/>
      <c r="AC250" s="28"/>
    </row>
    <row r="251" ht="16" customHeight="1" spans="1:29">
      <c r="A251" s="22">
        <v>701</v>
      </c>
      <c r="B251" s="39" t="s">
        <v>6462</v>
      </c>
      <c r="C251" s="68" t="s">
        <v>6463</v>
      </c>
      <c r="D251" s="22">
        <v>226</v>
      </c>
      <c r="E251" s="22">
        <v>2</v>
      </c>
      <c r="F251" s="144">
        <v>2411220166</v>
      </c>
      <c r="G251" s="144" t="s">
        <v>3707</v>
      </c>
      <c r="H251" s="144" t="s">
        <v>5312</v>
      </c>
      <c r="I251" s="144" t="s">
        <v>5345</v>
      </c>
      <c r="J251" s="144" t="s">
        <v>5314</v>
      </c>
      <c r="K251" s="157"/>
      <c r="L251" s="157"/>
      <c r="M251" s="157"/>
      <c r="N251" s="157"/>
      <c r="O251" s="157"/>
      <c r="P251" s="157"/>
      <c r="Q251" s="157"/>
      <c r="R251" s="157"/>
      <c r="S251" s="144"/>
      <c r="T251" s="22">
        <v>2</v>
      </c>
      <c r="U251" s="29">
        <v>4930.375</v>
      </c>
      <c r="V251" s="29">
        <v>9860.75</v>
      </c>
      <c r="W251" s="36">
        <v>1963.42</v>
      </c>
      <c r="X251" s="36"/>
      <c r="Y251" s="29"/>
      <c r="Z251" s="29"/>
      <c r="AA251" s="29"/>
      <c r="AB251" s="29"/>
      <c r="AC251" s="28"/>
    </row>
    <row r="252" ht="16" customHeight="1" spans="1:29">
      <c r="A252" s="22">
        <v>702</v>
      </c>
      <c r="B252" s="39" t="s">
        <v>6464</v>
      </c>
      <c r="C252" s="68" t="s">
        <v>6465</v>
      </c>
      <c r="D252" s="22">
        <v>226</v>
      </c>
      <c r="E252" s="22">
        <v>2</v>
      </c>
      <c r="F252" s="144">
        <v>2411220199</v>
      </c>
      <c r="G252" s="144" t="s">
        <v>3707</v>
      </c>
      <c r="H252" s="144" t="s">
        <v>5312</v>
      </c>
      <c r="I252" s="144" t="s">
        <v>5345</v>
      </c>
      <c r="J252" s="144" t="s">
        <v>5314</v>
      </c>
      <c r="K252" s="157"/>
      <c r="L252" s="157"/>
      <c r="M252" s="157"/>
      <c r="N252" s="157"/>
      <c r="O252" s="157"/>
      <c r="P252" s="157"/>
      <c r="Q252" s="157"/>
      <c r="R252" s="157"/>
      <c r="S252" s="144"/>
      <c r="T252" s="22">
        <v>2</v>
      </c>
      <c r="U252" s="29">
        <v>4930.375</v>
      </c>
      <c r="V252" s="29">
        <v>9860.75</v>
      </c>
      <c r="W252" s="36">
        <v>1949.2</v>
      </c>
      <c r="X252" s="36"/>
      <c r="Y252" s="29"/>
      <c r="Z252" s="29"/>
      <c r="AA252" s="29"/>
      <c r="AB252" s="29"/>
      <c r="AC252" s="28"/>
    </row>
    <row r="253" ht="16" customHeight="1" spans="1:29">
      <c r="A253" s="22">
        <v>703</v>
      </c>
      <c r="B253" s="39" t="s">
        <v>6466</v>
      </c>
      <c r="C253" s="68" t="s">
        <v>6467</v>
      </c>
      <c r="D253" s="22">
        <v>226</v>
      </c>
      <c r="E253" s="22">
        <v>2</v>
      </c>
      <c r="F253" s="144">
        <v>2411220318</v>
      </c>
      <c r="G253" s="144" t="s">
        <v>3707</v>
      </c>
      <c r="H253" s="144" t="s">
        <v>5312</v>
      </c>
      <c r="I253" s="144" t="s">
        <v>5345</v>
      </c>
      <c r="J253" s="144" t="s">
        <v>5314</v>
      </c>
      <c r="K253" s="157"/>
      <c r="L253" s="157"/>
      <c r="M253" s="157"/>
      <c r="N253" s="157"/>
      <c r="O253" s="157"/>
      <c r="P253" s="157"/>
      <c r="Q253" s="157"/>
      <c r="R253" s="157"/>
      <c r="S253" s="144"/>
      <c r="T253" s="22">
        <v>2</v>
      </c>
      <c r="U253" s="29">
        <v>4846.38</v>
      </c>
      <c r="V253" s="29">
        <v>9692.76</v>
      </c>
      <c r="W253" s="36">
        <v>1963.42</v>
      </c>
      <c r="X253" s="36"/>
      <c r="Y253" s="29"/>
      <c r="Z253" s="29"/>
      <c r="AA253" s="29"/>
      <c r="AB253" s="29"/>
      <c r="AC253" s="28"/>
    </row>
    <row r="254" ht="16" customHeight="1" spans="1:29">
      <c r="A254" s="22">
        <v>704</v>
      </c>
      <c r="B254" s="39" t="s">
        <v>919</v>
      </c>
      <c r="C254" s="68" t="s">
        <v>920</v>
      </c>
      <c r="D254" s="22">
        <v>226</v>
      </c>
      <c r="E254" s="22">
        <v>4</v>
      </c>
      <c r="F254" s="144">
        <v>2411220215</v>
      </c>
      <c r="G254" s="144" t="s">
        <v>3707</v>
      </c>
      <c r="H254" s="144" t="s">
        <v>5312</v>
      </c>
      <c r="I254" s="144" t="s">
        <v>5345</v>
      </c>
      <c r="J254" s="144" t="s">
        <v>5314</v>
      </c>
      <c r="K254" s="157"/>
      <c r="L254" s="157"/>
      <c r="M254" s="157"/>
      <c r="N254" s="157"/>
      <c r="O254" s="157"/>
      <c r="P254" s="157"/>
      <c r="Q254" s="157"/>
      <c r="R254" s="157"/>
      <c r="S254" s="144"/>
      <c r="T254" s="22">
        <v>4</v>
      </c>
      <c r="U254" s="29">
        <v>4764.155</v>
      </c>
      <c r="V254" s="29">
        <v>19056.62</v>
      </c>
      <c r="W254" s="36">
        <v>2670.24</v>
      </c>
      <c r="X254" s="36"/>
      <c r="Y254" s="29"/>
      <c r="Z254" s="29"/>
      <c r="AA254" s="29"/>
      <c r="AB254" s="29"/>
      <c r="AC254" s="28"/>
    </row>
    <row r="255" ht="16" customHeight="1" spans="1:29">
      <c r="A255" s="22">
        <v>705</v>
      </c>
      <c r="B255" s="39" t="s">
        <v>6468</v>
      </c>
      <c r="C255" s="68" t="s">
        <v>6469</v>
      </c>
      <c r="D255" s="22">
        <v>226</v>
      </c>
      <c r="E255" s="22">
        <v>3</v>
      </c>
      <c r="F255" s="144">
        <v>2411220129</v>
      </c>
      <c r="G255" s="144" t="s">
        <v>3707</v>
      </c>
      <c r="H255" s="144" t="s">
        <v>5312</v>
      </c>
      <c r="I255" s="144" t="s">
        <v>5345</v>
      </c>
      <c r="J255" s="144" t="s">
        <v>5314</v>
      </c>
      <c r="K255" s="157"/>
      <c r="L255" s="157"/>
      <c r="M255" s="157"/>
      <c r="N255" s="157"/>
      <c r="O255" s="157"/>
      <c r="P255" s="157"/>
      <c r="Q255" s="157"/>
      <c r="R255" s="157"/>
      <c r="S255" s="144"/>
      <c r="T255" s="22">
        <v>3</v>
      </c>
      <c r="U255" s="29">
        <v>4434.67333333333</v>
      </c>
      <c r="V255" s="29">
        <v>13304.02</v>
      </c>
      <c r="W255" s="36">
        <v>2356.11</v>
      </c>
      <c r="X255" s="36"/>
      <c r="Y255" s="29"/>
      <c r="Z255" s="29"/>
      <c r="AA255" s="29"/>
      <c r="AB255" s="29"/>
      <c r="AC255" s="28"/>
    </row>
    <row r="256" ht="16" customHeight="1" spans="1:29">
      <c r="A256" s="22">
        <v>706</v>
      </c>
      <c r="B256" s="39" t="s">
        <v>6470</v>
      </c>
      <c r="C256" s="68" t="s">
        <v>6471</v>
      </c>
      <c r="D256" s="22">
        <v>226</v>
      </c>
      <c r="E256" s="22">
        <v>5</v>
      </c>
      <c r="F256" s="144">
        <v>2411220197</v>
      </c>
      <c r="G256" s="144" t="s">
        <v>3707</v>
      </c>
      <c r="H256" s="144" t="s">
        <v>3707</v>
      </c>
      <c r="I256" s="144" t="s">
        <v>5345</v>
      </c>
      <c r="J256" s="144" t="s">
        <v>5314</v>
      </c>
      <c r="K256" s="157"/>
      <c r="L256" s="157"/>
      <c r="M256" s="157"/>
      <c r="N256" s="157"/>
      <c r="O256" s="157"/>
      <c r="P256" s="157"/>
      <c r="Q256" s="157"/>
      <c r="R256" s="157"/>
      <c r="S256" s="144"/>
      <c r="T256" s="22">
        <v>5</v>
      </c>
      <c r="U256" s="29">
        <v>4154.784</v>
      </c>
      <c r="V256" s="29">
        <v>20773.92</v>
      </c>
      <c r="W256" s="36">
        <v>3730.5</v>
      </c>
      <c r="X256" s="36"/>
      <c r="Y256" s="29"/>
      <c r="Z256" s="29"/>
      <c r="AA256" s="29"/>
      <c r="AB256" s="29"/>
      <c r="AC256" s="28"/>
    </row>
    <row r="257" ht="16" customHeight="1" spans="1:29">
      <c r="A257" s="22">
        <v>707</v>
      </c>
      <c r="B257" s="39" t="s">
        <v>6472</v>
      </c>
      <c r="C257" s="68" t="s">
        <v>6473</v>
      </c>
      <c r="D257" s="22">
        <v>226</v>
      </c>
      <c r="E257" s="22">
        <v>2</v>
      </c>
      <c r="F257" s="144">
        <v>2411220146</v>
      </c>
      <c r="G257" s="144" t="s">
        <v>3707</v>
      </c>
      <c r="H257" s="144" t="s">
        <v>5312</v>
      </c>
      <c r="I257" s="144" t="s">
        <v>5345</v>
      </c>
      <c r="J257" s="144" t="s">
        <v>5314</v>
      </c>
      <c r="K257" s="157"/>
      <c r="L257" s="157"/>
      <c r="M257" s="157"/>
      <c r="N257" s="157"/>
      <c r="O257" s="157"/>
      <c r="P257" s="157"/>
      <c r="Q257" s="157"/>
      <c r="R257" s="157"/>
      <c r="S257" s="144"/>
      <c r="T257" s="22">
        <v>2</v>
      </c>
      <c r="U257" s="29">
        <v>3554.205</v>
      </c>
      <c r="V257" s="29">
        <v>7108.41</v>
      </c>
      <c r="W257" s="36">
        <v>1272.3</v>
      </c>
      <c r="X257" s="36"/>
      <c r="Y257" s="29"/>
      <c r="Z257" s="29"/>
      <c r="AA257" s="29"/>
      <c r="AB257" s="29"/>
      <c r="AC257" s="28"/>
    </row>
    <row r="258" ht="16" customHeight="1" spans="1:29">
      <c r="A258" s="22">
        <v>708</v>
      </c>
      <c r="B258" s="39" t="s">
        <v>6474</v>
      </c>
      <c r="C258" s="68" t="s">
        <v>6475</v>
      </c>
      <c r="D258" s="22">
        <v>226</v>
      </c>
      <c r="E258" s="22">
        <v>2</v>
      </c>
      <c r="F258" s="144">
        <v>2411220131</v>
      </c>
      <c r="G258" s="144" t="s">
        <v>3707</v>
      </c>
      <c r="H258" s="144" t="s">
        <v>5312</v>
      </c>
      <c r="I258" s="144" t="s">
        <v>5345</v>
      </c>
      <c r="J258" s="144" t="s">
        <v>5314</v>
      </c>
      <c r="K258" s="157"/>
      <c r="L258" s="157"/>
      <c r="M258" s="157"/>
      <c r="N258" s="157"/>
      <c r="O258" s="157"/>
      <c r="P258" s="157"/>
      <c r="Q258" s="157"/>
      <c r="R258" s="157"/>
      <c r="S258" s="144"/>
      <c r="T258" s="22">
        <v>2</v>
      </c>
      <c r="U258" s="29">
        <v>2941.335</v>
      </c>
      <c r="V258" s="29">
        <v>5882.67</v>
      </c>
      <c r="W258" s="36">
        <v>1079.88</v>
      </c>
      <c r="X258" s="36"/>
      <c r="Y258" s="29"/>
      <c r="Z258" s="29"/>
      <c r="AA258" s="29"/>
      <c r="AB258" s="29"/>
      <c r="AC258" s="28"/>
    </row>
    <row r="259" ht="16" customHeight="1" spans="1:29">
      <c r="A259" s="22">
        <v>709</v>
      </c>
      <c r="B259" s="39" t="s">
        <v>83</v>
      </c>
      <c r="C259" s="68" t="s">
        <v>840</v>
      </c>
      <c r="D259" s="22">
        <v>226</v>
      </c>
      <c r="E259" s="22">
        <v>11</v>
      </c>
      <c r="F259" s="144">
        <v>2411220343</v>
      </c>
      <c r="G259" s="144" t="s">
        <v>3707</v>
      </c>
      <c r="H259" s="144" t="s">
        <v>5312</v>
      </c>
      <c r="I259" s="144" t="s">
        <v>5345</v>
      </c>
      <c r="J259" s="144" t="s">
        <v>5314</v>
      </c>
      <c r="K259" s="157"/>
      <c r="L259" s="157"/>
      <c r="M259" s="157"/>
      <c r="N259" s="157"/>
      <c r="O259" s="157"/>
      <c r="P259" s="157"/>
      <c r="Q259" s="157"/>
      <c r="R259" s="157"/>
      <c r="S259" s="144"/>
      <c r="T259" s="22">
        <v>11</v>
      </c>
      <c r="U259" s="29">
        <v>2123.94363636364</v>
      </c>
      <c r="V259" s="29">
        <v>23363.38</v>
      </c>
      <c r="W259" s="36">
        <v>15334.33</v>
      </c>
      <c r="X259" s="36"/>
      <c r="Y259" s="29"/>
      <c r="Z259" s="29"/>
      <c r="AA259" s="29"/>
      <c r="AB259" s="29"/>
      <c r="AC259" s="28"/>
    </row>
    <row r="260" ht="16" customHeight="1" spans="1:29">
      <c r="A260" s="22">
        <v>710</v>
      </c>
      <c r="B260" s="39" t="s">
        <v>1614</v>
      </c>
      <c r="C260" s="68" t="s">
        <v>1615</v>
      </c>
      <c r="D260" s="22">
        <v>226</v>
      </c>
      <c r="E260" s="22">
        <v>4</v>
      </c>
      <c r="F260" s="144">
        <v>2411220352</v>
      </c>
      <c r="G260" s="144" t="s">
        <v>3707</v>
      </c>
      <c r="H260" s="144" t="s">
        <v>3707</v>
      </c>
      <c r="I260" s="144" t="s">
        <v>5345</v>
      </c>
      <c r="J260" s="144" t="s">
        <v>5314</v>
      </c>
      <c r="K260" s="157"/>
      <c r="L260" s="157"/>
      <c r="M260" s="157"/>
      <c r="N260" s="157"/>
      <c r="O260" s="157"/>
      <c r="P260" s="157"/>
      <c r="Q260" s="157"/>
      <c r="R260" s="157"/>
      <c r="S260" s="144"/>
      <c r="T260" s="22">
        <v>4</v>
      </c>
      <c r="U260" s="29">
        <v>1647.63</v>
      </c>
      <c r="V260" s="29">
        <v>6590.52</v>
      </c>
      <c r="W260" s="36">
        <v>1295.84</v>
      </c>
      <c r="X260" s="36"/>
      <c r="Y260" s="29"/>
      <c r="Z260" s="29"/>
      <c r="AA260" s="29"/>
      <c r="AB260" s="29"/>
      <c r="AC260" s="28"/>
    </row>
    <row r="261" ht="16" customHeight="1" spans="1:29">
      <c r="A261" s="22">
        <v>711</v>
      </c>
      <c r="B261" s="39" t="s">
        <v>6476</v>
      </c>
      <c r="C261" s="68" t="s">
        <v>6477</v>
      </c>
      <c r="D261" s="22">
        <v>226</v>
      </c>
      <c r="E261" s="22">
        <v>2</v>
      </c>
      <c r="F261" s="144">
        <v>2411220364</v>
      </c>
      <c r="G261" s="144" t="s">
        <v>3707</v>
      </c>
      <c r="H261" s="144" t="s">
        <v>5312</v>
      </c>
      <c r="I261" s="144" t="s">
        <v>5345</v>
      </c>
      <c r="J261" s="144" t="s">
        <v>5314</v>
      </c>
      <c r="K261" s="157"/>
      <c r="L261" s="157"/>
      <c r="M261" s="157"/>
      <c r="N261" s="157"/>
      <c r="O261" s="157"/>
      <c r="P261" s="157"/>
      <c r="Q261" s="157"/>
      <c r="R261" s="157"/>
      <c r="S261" s="144"/>
      <c r="T261" s="22">
        <v>2</v>
      </c>
      <c r="U261" s="29">
        <v>1628.98</v>
      </c>
      <c r="V261" s="29">
        <v>3257.96</v>
      </c>
      <c r="W261" s="36">
        <v>643.24</v>
      </c>
      <c r="X261" s="36"/>
      <c r="Y261" s="29"/>
      <c r="Z261" s="29"/>
      <c r="AA261" s="29"/>
      <c r="AB261" s="29"/>
      <c r="AC261" s="28"/>
    </row>
    <row r="262" ht="16" customHeight="1" spans="1:29">
      <c r="A262" s="22">
        <v>712</v>
      </c>
      <c r="B262" s="39" t="s">
        <v>1171</v>
      </c>
      <c r="C262" s="68" t="s">
        <v>1172</v>
      </c>
      <c r="D262" s="22">
        <v>226</v>
      </c>
      <c r="E262" s="22">
        <v>3</v>
      </c>
      <c r="F262" s="144">
        <v>2411220321</v>
      </c>
      <c r="G262" s="144" t="s">
        <v>3707</v>
      </c>
      <c r="H262" s="144" t="s">
        <v>5312</v>
      </c>
      <c r="I262" s="144" t="s">
        <v>5345</v>
      </c>
      <c r="J262" s="144" t="s">
        <v>5314</v>
      </c>
      <c r="K262" s="157"/>
      <c r="L262" s="157"/>
      <c r="M262" s="157"/>
      <c r="N262" s="157"/>
      <c r="O262" s="157"/>
      <c r="P262" s="157"/>
      <c r="Q262" s="157"/>
      <c r="R262" s="157"/>
      <c r="S262" s="144"/>
      <c r="T262" s="22">
        <v>3</v>
      </c>
      <c r="U262" s="29">
        <v>1324.57666666667</v>
      </c>
      <c r="V262" s="29">
        <v>3973.73</v>
      </c>
      <c r="W262" s="36">
        <v>854.1</v>
      </c>
      <c r="X262" s="36"/>
      <c r="Y262" s="29"/>
      <c r="Z262" s="29"/>
      <c r="AA262" s="29"/>
      <c r="AB262" s="29"/>
      <c r="AC262" s="28"/>
    </row>
    <row r="263" ht="16" customHeight="1" spans="1:29">
      <c r="A263" s="22">
        <v>713</v>
      </c>
      <c r="B263" s="39" t="s">
        <v>6478</v>
      </c>
      <c r="C263" s="68" t="s">
        <v>6479</v>
      </c>
      <c r="D263" s="22">
        <v>226</v>
      </c>
      <c r="E263" s="22">
        <v>2</v>
      </c>
      <c r="F263" s="144">
        <v>2411220177</v>
      </c>
      <c r="G263" s="144" t="s">
        <v>3707</v>
      </c>
      <c r="H263" s="144" t="s">
        <v>5312</v>
      </c>
      <c r="I263" s="144" t="s">
        <v>5345</v>
      </c>
      <c r="J263" s="144" t="s">
        <v>5314</v>
      </c>
      <c r="K263" s="157"/>
      <c r="L263" s="157"/>
      <c r="M263" s="157"/>
      <c r="N263" s="157"/>
      <c r="O263" s="157"/>
      <c r="P263" s="157"/>
      <c r="Q263" s="157"/>
      <c r="R263" s="157"/>
      <c r="S263" s="144"/>
      <c r="T263" s="22">
        <v>2</v>
      </c>
      <c r="U263" s="29">
        <v>1247.605</v>
      </c>
      <c r="V263" s="29">
        <v>2495.21</v>
      </c>
      <c r="W263" s="36">
        <v>510.48</v>
      </c>
      <c r="X263" s="36"/>
      <c r="Y263" s="29"/>
      <c r="Z263" s="29"/>
      <c r="AA263" s="29"/>
      <c r="AB263" s="29"/>
      <c r="AC263" s="28"/>
    </row>
    <row r="264" ht="16" customHeight="1" spans="1:29">
      <c r="A264" s="22">
        <v>714</v>
      </c>
      <c r="B264" s="39" t="s">
        <v>1922</v>
      </c>
      <c r="C264" s="68" t="s">
        <v>1923</v>
      </c>
      <c r="D264" s="22">
        <v>226</v>
      </c>
      <c r="E264" s="22">
        <v>25</v>
      </c>
      <c r="F264" s="144">
        <v>2411220360</v>
      </c>
      <c r="G264" s="144" t="s">
        <v>3707</v>
      </c>
      <c r="H264" s="144" t="s">
        <v>5312</v>
      </c>
      <c r="I264" s="144" t="s">
        <v>5345</v>
      </c>
      <c r="J264" s="144" t="s">
        <v>5314</v>
      </c>
      <c r="K264" s="157"/>
      <c r="L264" s="157"/>
      <c r="M264" s="157"/>
      <c r="N264" s="157"/>
      <c r="O264" s="157"/>
      <c r="P264" s="157"/>
      <c r="Q264" s="157"/>
      <c r="R264" s="157"/>
      <c r="S264" s="144"/>
      <c r="T264" s="22">
        <v>25</v>
      </c>
      <c r="U264" s="29">
        <v>1024.9476</v>
      </c>
      <c r="V264" s="29">
        <v>25623.69</v>
      </c>
      <c r="W264" s="36">
        <v>4385.75</v>
      </c>
      <c r="X264" s="36"/>
      <c r="Y264" s="29"/>
      <c r="Z264" s="29"/>
      <c r="AA264" s="29"/>
      <c r="AB264" s="29"/>
      <c r="AC264" s="28"/>
    </row>
    <row r="265" ht="16" customHeight="1" spans="1:29">
      <c r="A265" s="22">
        <v>715</v>
      </c>
      <c r="B265" s="39" t="s">
        <v>6480</v>
      </c>
      <c r="C265" s="68" t="s">
        <v>6481</v>
      </c>
      <c r="D265" s="22">
        <v>226</v>
      </c>
      <c r="E265" s="22">
        <v>2</v>
      </c>
      <c r="F265" s="144">
        <v>2411220349</v>
      </c>
      <c r="G265" s="144" t="s">
        <v>3707</v>
      </c>
      <c r="H265" s="144" t="s">
        <v>5312</v>
      </c>
      <c r="I265" s="144" t="s">
        <v>5345</v>
      </c>
      <c r="J265" s="144" t="s">
        <v>5314</v>
      </c>
      <c r="K265" s="157"/>
      <c r="L265" s="157"/>
      <c r="M265" s="157"/>
      <c r="N265" s="157"/>
      <c r="O265" s="157"/>
      <c r="P265" s="157"/>
      <c r="Q265" s="157"/>
      <c r="R265" s="157"/>
      <c r="S265" s="144"/>
      <c r="T265" s="22">
        <v>2</v>
      </c>
      <c r="U265" s="29">
        <v>977.955</v>
      </c>
      <c r="V265" s="29">
        <v>1955.91</v>
      </c>
      <c r="W265" s="36">
        <v>350.86</v>
      </c>
      <c r="X265" s="36"/>
      <c r="Y265" s="29"/>
      <c r="Z265" s="29"/>
      <c r="AA265" s="29"/>
      <c r="AB265" s="29"/>
      <c r="AC265" s="28"/>
    </row>
    <row r="266" ht="16" customHeight="1" spans="1:29">
      <c r="A266" s="22">
        <v>716</v>
      </c>
      <c r="B266" s="39" t="s">
        <v>6482</v>
      </c>
      <c r="C266" s="68" t="s">
        <v>6483</v>
      </c>
      <c r="D266" s="22">
        <v>226</v>
      </c>
      <c r="E266" s="22">
        <v>5</v>
      </c>
      <c r="F266" s="144">
        <v>2411220204</v>
      </c>
      <c r="G266" s="144" t="s">
        <v>3707</v>
      </c>
      <c r="H266" s="144" t="s">
        <v>5312</v>
      </c>
      <c r="I266" s="144" t="s">
        <v>5345</v>
      </c>
      <c r="J266" s="144" t="s">
        <v>5314</v>
      </c>
      <c r="K266" s="157"/>
      <c r="L266" s="157"/>
      <c r="M266" s="157"/>
      <c r="N266" s="157"/>
      <c r="O266" s="157"/>
      <c r="P266" s="157"/>
      <c r="Q266" s="157"/>
      <c r="R266" s="157"/>
      <c r="S266" s="144"/>
      <c r="T266" s="22">
        <v>5</v>
      </c>
      <c r="U266" s="29">
        <v>973.656</v>
      </c>
      <c r="V266" s="29">
        <v>4868.28</v>
      </c>
      <c r="W266" s="36">
        <v>877.15</v>
      </c>
      <c r="X266" s="36"/>
      <c r="Y266" s="29"/>
      <c r="Z266" s="29"/>
      <c r="AA266" s="29"/>
      <c r="AB266" s="29"/>
      <c r="AC266" s="28"/>
    </row>
    <row r="267" ht="16" customHeight="1" spans="1:29">
      <c r="A267" s="22">
        <v>717</v>
      </c>
      <c r="B267" s="39" t="s">
        <v>6484</v>
      </c>
      <c r="C267" s="68" t="s">
        <v>6485</v>
      </c>
      <c r="D267" s="22">
        <v>226</v>
      </c>
      <c r="E267" s="22">
        <v>3</v>
      </c>
      <c r="F267" s="144">
        <v>2411220153</v>
      </c>
      <c r="G267" s="144" t="s">
        <v>3707</v>
      </c>
      <c r="H267" s="144" t="s">
        <v>5312</v>
      </c>
      <c r="I267" s="144" t="s">
        <v>5345</v>
      </c>
      <c r="J267" s="144" t="s">
        <v>5314</v>
      </c>
      <c r="K267" s="157"/>
      <c r="L267" s="157"/>
      <c r="M267" s="157"/>
      <c r="N267" s="157"/>
      <c r="O267" s="157"/>
      <c r="P267" s="157"/>
      <c r="Q267" s="157"/>
      <c r="R267" s="157"/>
      <c r="S267" s="144"/>
      <c r="T267" s="22">
        <v>3</v>
      </c>
      <c r="U267" s="29">
        <v>880.013333333333</v>
      </c>
      <c r="V267" s="29">
        <v>2640.04</v>
      </c>
      <c r="W267" s="36">
        <v>471.21</v>
      </c>
      <c r="X267" s="36"/>
      <c r="Y267" s="29"/>
      <c r="Z267" s="29"/>
      <c r="AA267" s="29"/>
      <c r="AB267" s="29"/>
      <c r="AC267" s="28"/>
    </row>
    <row r="268" ht="16" customHeight="1" spans="1:29">
      <c r="A268" s="22">
        <v>718</v>
      </c>
      <c r="B268" s="39" t="s">
        <v>6486</v>
      </c>
      <c r="C268" s="68" t="s">
        <v>6487</v>
      </c>
      <c r="D268" s="22">
        <v>226</v>
      </c>
      <c r="E268" s="22">
        <v>6</v>
      </c>
      <c r="F268" s="144">
        <v>2411220365</v>
      </c>
      <c r="G268" s="144" t="s">
        <v>3707</v>
      </c>
      <c r="H268" s="144" t="s">
        <v>5312</v>
      </c>
      <c r="I268" s="144" t="s">
        <v>5345</v>
      </c>
      <c r="J268" s="144" t="s">
        <v>5314</v>
      </c>
      <c r="K268" s="157"/>
      <c r="L268" s="157"/>
      <c r="M268" s="157"/>
      <c r="N268" s="157"/>
      <c r="O268" s="157"/>
      <c r="P268" s="157"/>
      <c r="Q268" s="157"/>
      <c r="R268" s="157"/>
      <c r="S268" s="144"/>
      <c r="T268" s="22">
        <v>6</v>
      </c>
      <c r="U268" s="29">
        <v>728.031666666667</v>
      </c>
      <c r="V268" s="29">
        <v>4368.19</v>
      </c>
      <c r="W268" s="36">
        <v>765.72</v>
      </c>
      <c r="X268" s="36"/>
      <c r="Y268" s="29"/>
      <c r="Z268" s="29"/>
      <c r="AA268" s="29"/>
      <c r="AB268" s="29"/>
      <c r="AC268" s="28"/>
    </row>
    <row r="269" ht="16" customHeight="1" spans="1:29">
      <c r="A269" s="22">
        <v>719</v>
      </c>
      <c r="B269" s="39" t="s">
        <v>1185</v>
      </c>
      <c r="C269" s="68" t="s">
        <v>1186</v>
      </c>
      <c r="D269" s="22">
        <v>226</v>
      </c>
      <c r="E269" s="22">
        <v>22</v>
      </c>
      <c r="F269" s="144">
        <v>2411220139</v>
      </c>
      <c r="G269" s="144" t="s">
        <v>3707</v>
      </c>
      <c r="H269" s="144" t="s">
        <v>3707</v>
      </c>
      <c r="I269" s="144" t="s">
        <v>5345</v>
      </c>
      <c r="J269" s="144" t="s">
        <v>5314</v>
      </c>
      <c r="K269" s="157"/>
      <c r="L269" s="157"/>
      <c r="M269" s="157"/>
      <c r="N269" s="157"/>
      <c r="O269" s="157"/>
      <c r="P269" s="157"/>
      <c r="Q269" s="157"/>
      <c r="R269" s="157"/>
      <c r="S269" s="144"/>
      <c r="T269" s="22">
        <v>22</v>
      </c>
      <c r="U269" s="29">
        <v>633.987272727273</v>
      </c>
      <c r="V269" s="29">
        <v>13947.72</v>
      </c>
      <c r="W269" s="36">
        <v>5681.94</v>
      </c>
      <c r="X269" s="36"/>
      <c r="Y269" s="29"/>
      <c r="Z269" s="29"/>
      <c r="AA269" s="29"/>
      <c r="AB269" s="29"/>
      <c r="AC269" s="28"/>
    </row>
    <row r="270" ht="16" customHeight="1" spans="1:29">
      <c r="A270" s="22">
        <v>720</v>
      </c>
      <c r="B270" s="39" t="s">
        <v>6488</v>
      </c>
      <c r="C270" s="68" t="s">
        <v>6489</v>
      </c>
      <c r="D270" s="22">
        <v>226</v>
      </c>
      <c r="E270" s="22">
        <v>4</v>
      </c>
      <c r="F270" s="144">
        <v>2411220315</v>
      </c>
      <c r="G270" s="144" t="s">
        <v>3707</v>
      </c>
      <c r="H270" s="144" t="s">
        <v>5312</v>
      </c>
      <c r="I270" s="144" t="s">
        <v>5345</v>
      </c>
      <c r="J270" s="144" t="s">
        <v>5314</v>
      </c>
      <c r="K270" s="157"/>
      <c r="L270" s="157"/>
      <c r="M270" s="157"/>
      <c r="N270" s="157"/>
      <c r="O270" s="157"/>
      <c r="P270" s="157"/>
      <c r="Q270" s="157"/>
      <c r="R270" s="157"/>
      <c r="S270" s="144"/>
      <c r="T270" s="22">
        <v>4</v>
      </c>
      <c r="U270" s="29">
        <v>626.0525</v>
      </c>
      <c r="V270" s="29">
        <v>2504.21</v>
      </c>
      <c r="W270" s="36">
        <v>471.24</v>
      </c>
      <c r="X270" s="36"/>
      <c r="Y270" s="29"/>
      <c r="Z270" s="29"/>
      <c r="AA270" s="29"/>
      <c r="AB270" s="29"/>
      <c r="AC270" s="28"/>
    </row>
    <row r="271" ht="16" customHeight="1" spans="1:29">
      <c r="A271" s="22">
        <v>721</v>
      </c>
      <c r="B271" s="39" t="s">
        <v>6490</v>
      </c>
      <c r="C271" s="68" t="s">
        <v>6491</v>
      </c>
      <c r="D271" s="22">
        <v>226</v>
      </c>
      <c r="E271" s="22">
        <v>4</v>
      </c>
      <c r="F271" s="144">
        <v>84735</v>
      </c>
      <c r="G271" s="144" t="s">
        <v>3707</v>
      </c>
      <c r="H271" s="144" t="s">
        <v>3707</v>
      </c>
      <c r="I271" s="144" t="s">
        <v>5345</v>
      </c>
      <c r="J271" s="144" t="s">
        <v>5314</v>
      </c>
      <c r="K271" s="157"/>
      <c r="L271" s="157"/>
      <c r="M271" s="157"/>
      <c r="N271" s="157"/>
      <c r="O271" s="157"/>
      <c r="P271" s="157"/>
      <c r="Q271" s="157"/>
      <c r="R271" s="157"/>
      <c r="S271" s="144"/>
      <c r="T271" s="22">
        <v>4</v>
      </c>
      <c r="U271" s="29">
        <v>609.3975</v>
      </c>
      <c r="V271" s="29">
        <v>2437.59</v>
      </c>
      <c r="W271" s="36">
        <v>1559.36</v>
      </c>
      <c r="X271" s="36"/>
      <c r="Y271" s="29"/>
      <c r="Z271" s="29"/>
      <c r="AA271" s="29"/>
      <c r="AB271" s="29"/>
      <c r="AC271" s="28"/>
    </row>
    <row r="272" ht="16" customHeight="1" spans="1:29">
      <c r="A272" s="22">
        <v>722</v>
      </c>
      <c r="B272" s="39" t="s">
        <v>1652</v>
      </c>
      <c r="C272" s="68" t="s">
        <v>1653</v>
      </c>
      <c r="D272" s="22">
        <v>226</v>
      </c>
      <c r="E272" s="22">
        <v>92</v>
      </c>
      <c r="F272" s="144">
        <v>2411220080</v>
      </c>
      <c r="G272" s="144" t="s">
        <v>3707</v>
      </c>
      <c r="H272" s="144" t="s">
        <v>3707</v>
      </c>
      <c r="I272" s="144" t="s">
        <v>5345</v>
      </c>
      <c r="J272" s="144" t="s">
        <v>5314</v>
      </c>
      <c r="K272" s="157"/>
      <c r="L272" s="157"/>
      <c r="M272" s="157"/>
      <c r="N272" s="157"/>
      <c r="O272" s="157"/>
      <c r="P272" s="157"/>
      <c r="Q272" s="157"/>
      <c r="R272" s="157"/>
      <c r="S272" s="144"/>
      <c r="T272" s="22">
        <v>92</v>
      </c>
      <c r="U272" s="29">
        <v>589.654130434783</v>
      </c>
      <c r="V272" s="29">
        <v>54248.18</v>
      </c>
      <c r="W272" s="36">
        <v>9935.08</v>
      </c>
      <c r="X272" s="36"/>
      <c r="Y272" s="29"/>
      <c r="Z272" s="29"/>
      <c r="AA272" s="29"/>
      <c r="AB272" s="29"/>
      <c r="AC272" s="28"/>
    </row>
    <row r="273" ht="16" customHeight="1" spans="1:29">
      <c r="A273" s="22">
        <v>723</v>
      </c>
      <c r="B273" s="39" t="s">
        <v>6492</v>
      </c>
      <c r="C273" s="68" t="s">
        <v>6493</v>
      </c>
      <c r="D273" s="22">
        <v>226</v>
      </c>
      <c r="E273" s="22">
        <v>1</v>
      </c>
      <c r="F273" s="144">
        <v>2411220366</v>
      </c>
      <c r="G273" s="144" t="s">
        <v>3707</v>
      </c>
      <c r="H273" s="144" t="s">
        <v>5312</v>
      </c>
      <c r="I273" s="144" t="s">
        <v>5345</v>
      </c>
      <c r="J273" s="144" t="s">
        <v>5314</v>
      </c>
      <c r="K273" s="157"/>
      <c r="L273" s="157"/>
      <c r="M273" s="157"/>
      <c r="N273" s="157"/>
      <c r="O273" s="157"/>
      <c r="P273" s="157"/>
      <c r="Q273" s="157"/>
      <c r="R273" s="157"/>
      <c r="S273" s="144"/>
      <c r="T273" s="22">
        <v>1</v>
      </c>
      <c r="U273" s="29">
        <v>477.12</v>
      </c>
      <c r="V273" s="29">
        <v>477.12</v>
      </c>
      <c r="W273" s="36">
        <v>89.43</v>
      </c>
      <c r="X273" s="36"/>
      <c r="Y273" s="29"/>
      <c r="Z273" s="29"/>
      <c r="AA273" s="29"/>
      <c r="AB273" s="29"/>
      <c r="AC273" s="28"/>
    </row>
    <row r="274" ht="16" customHeight="1" spans="1:29">
      <c r="A274" s="22">
        <v>724</v>
      </c>
      <c r="B274" s="39" t="s">
        <v>6494</v>
      </c>
      <c r="C274" s="68" t="s">
        <v>6495</v>
      </c>
      <c r="D274" s="22">
        <v>226</v>
      </c>
      <c r="E274" s="22">
        <v>24</v>
      </c>
      <c r="F274" s="144">
        <v>2411220380</v>
      </c>
      <c r="G274" s="144" t="s">
        <v>3707</v>
      </c>
      <c r="H274" s="144" t="s">
        <v>5312</v>
      </c>
      <c r="I274" s="144" t="s">
        <v>5345</v>
      </c>
      <c r="J274" s="144" t="s">
        <v>5314</v>
      </c>
      <c r="K274" s="157"/>
      <c r="L274" s="157"/>
      <c r="M274" s="157"/>
      <c r="N274" s="157"/>
      <c r="O274" s="157"/>
      <c r="P274" s="157"/>
      <c r="Q274" s="157"/>
      <c r="R274" s="157"/>
      <c r="S274" s="144"/>
      <c r="T274" s="22">
        <v>24</v>
      </c>
      <c r="U274" s="29">
        <v>437.451666666667</v>
      </c>
      <c r="V274" s="29">
        <v>10498.84</v>
      </c>
      <c r="W274" s="36">
        <v>1752.96</v>
      </c>
      <c r="X274" s="36"/>
      <c r="Y274" s="29"/>
      <c r="Z274" s="29"/>
      <c r="AA274" s="29"/>
      <c r="AB274" s="29"/>
      <c r="AC274" s="28"/>
    </row>
    <row r="275" ht="16" customHeight="1" spans="1:29">
      <c r="A275" s="22">
        <v>725</v>
      </c>
      <c r="B275" s="39" t="s">
        <v>6496</v>
      </c>
      <c r="C275" s="68" t="s">
        <v>6497</v>
      </c>
      <c r="D275" s="22">
        <v>226</v>
      </c>
      <c r="E275" s="22">
        <v>24</v>
      </c>
      <c r="F275" s="144">
        <v>2411220382</v>
      </c>
      <c r="G275" s="144" t="s">
        <v>3707</v>
      </c>
      <c r="H275" s="144" t="s">
        <v>5312</v>
      </c>
      <c r="I275" s="144" t="s">
        <v>5345</v>
      </c>
      <c r="J275" s="144" t="s">
        <v>5314</v>
      </c>
      <c r="K275" s="157"/>
      <c r="L275" s="157"/>
      <c r="M275" s="157"/>
      <c r="N275" s="157"/>
      <c r="O275" s="157"/>
      <c r="P275" s="157"/>
      <c r="Q275" s="157"/>
      <c r="R275" s="157"/>
      <c r="S275" s="144"/>
      <c r="T275" s="22">
        <v>24</v>
      </c>
      <c r="U275" s="29">
        <v>412.155833333333</v>
      </c>
      <c r="V275" s="29">
        <v>9891.74</v>
      </c>
      <c r="W275" s="36">
        <v>1651.68</v>
      </c>
      <c r="X275" s="36"/>
      <c r="Y275" s="29"/>
      <c r="Z275" s="29"/>
      <c r="AA275" s="29"/>
      <c r="AB275" s="29"/>
      <c r="AC275" s="28"/>
    </row>
    <row r="276" ht="16" customHeight="1" spans="1:29">
      <c r="A276" s="22">
        <v>726</v>
      </c>
      <c r="B276" s="39" t="s">
        <v>6498</v>
      </c>
      <c r="C276" s="68" t="s">
        <v>6499</v>
      </c>
      <c r="D276" s="22">
        <v>226</v>
      </c>
      <c r="E276" s="22">
        <v>6</v>
      </c>
      <c r="F276" s="144">
        <v>84746</v>
      </c>
      <c r="G276" s="144" t="s">
        <v>3707</v>
      </c>
      <c r="H276" s="144" t="s">
        <v>3707</v>
      </c>
      <c r="I276" s="144" t="s">
        <v>5345</v>
      </c>
      <c r="J276" s="144" t="s">
        <v>5314</v>
      </c>
      <c r="K276" s="157"/>
      <c r="L276" s="157"/>
      <c r="M276" s="157"/>
      <c r="N276" s="157"/>
      <c r="O276" s="157"/>
      <c r="P276" s="157"/>
      <c r="Q276" s="157"/>
      <c r="R276" s="157"/>
      <c r="S276" s="144"/>
      <c r="T276" s="22">
        <v>6</v>
      </c>
      <c r="U276" s="29">
        <v>398.631666666667</v>
      </c>
      <c r="V276" s="29">
        <v>2391.79</v>
      </c>
      <c r="W276" s="36">
        <v>396.48</v>
      </c>
      <c r="X276" s="36"/>
      <c r="Y276" s="29"/>
      <c r="Z276" s="29"/>
      <c r="AA276" s="29"/>
      <c r="AB276" s="29"/>
      <c r="AC276" s="28"/>
    </row>
    <row r="277" ht="16" customHeight="1" spans="1:29">
      <c r="A277" s="22">
        <v>727</v>
      </c>
      <c r="B277" s="39" t="s">
        <v>6500</v>
      </c>
      <c r="C277" s="68" t="s">
        <v>6501</v>
      </c>
      <c r="D277" s="22">
        <v>226</v>
      </c>
      <c r="E277" s="22">
        <v>6</v>
      </c>
      <c r="F277" s="144">
        <v>2411220348</v>
      </c>
      <c r="G277" s="144" t="s">
        <v>3707</v>
      </c>
      <c r="H277" s="144" t="s">
        <v>5312</v>
      </c>
      <c r="I277" s="144" t="s">
        <v>5345</v>
      </c>
      <c r="J277" s="144" t="s">
        <v>5314</v>
      </c>
      <c r="K277" s="157"/>
      <c r="L277" s="157"/>
      <c r="M277" s="157"/>
      <c r="N277" s="157"/>
      <c r="O277" s="157"/>
      <c r="P277" s="157"/>
      <c r="Q277" s="157"/>
      <c r="R277" s="157"/>
      <c r="S277" s="144"/>
      <c r="T277" s="22">
        <v>6</v>
      </c>
      <c r="U277" s="29">
        <v>382.54</v>
      </c>
      <c r="V277" s="29">
        <v>2295.24</v>
      </c>
      <c r="W277" s="36">
        <v>381.72</v>
      </c>
      <c r="X277" s="36"/>
      <c r="Y277" s="29"/>
      <c r="Z277" s="29"/>
      <c r="AA277" s="29"/>
      <c r="AB277" s="29"/>
      <c r="AC277" s="28"/>
    </row>
    <row r="278" ht="16" customHeight="1" spans="1:29">
      <c r="A278" s="22">
        <v>728</v>
      </c>
      <c r="B278" s="39" t="s">
        <v>6502</v>
      </c>
      <c r="C278" s="68" t="s">
        <v>6503</v>
      </c>
      <c r="D278" s="22">
        <v>226</v>
      </c>
      <c r="E278" s="22">
        <v>70</v>
      </c>
      <c r="F278" s="144">
        <v>2411220155</v>
      </c>
      <c r="G278" s="144" t="s">
        <v>3707</v>
      </c>
      <c r="H278" s="144" t="s">
        <v>5312</v>
      </c>
      <c r="I278" s="144" t="s">
        <v>5345</v>
      </c>
      <c r="J278" s="144" t="s">
        <v>5314</v>
      </c>
      <c r="K278" s="157"/>
      <c r="L278" s="157"/>
      <c r="M278" s="157"/>
      <c r="N278" s="157"/>
      <c r="O278" s="157"/>
      <c r="P278" s="157"/>
      <c r="Q278" s="157"/>
      <c r="R278" s="157"/>
      <c r="S278" s="144"/>
      <c r="T278" s="22">
        <v>70</v>
      </c>
      <c r="U278" s="29">
        <v>362.400285714286</v>
      </c>
      <c r="V278" s="29">
        <v>25368.02</v>
      </c>
      <c r="W278" s="36">
        <v>4920.3</v>
      </c>
      <c r="X278" s="36"/>
      <c r="Y278" s="29"/>
      <c r="Z278" s="29"/>
      <c r="AA278" s="29"/>
      <c r="AB278" s="29"/>
      <c r="AC278" s="28"/>
    </row>
    <row r="279" ht="16" customHeight="1" spans="1:29">
      <c r="A279" s="22">
        <v>729</v>
      </c>
      <c r="B279" s="39" t="s">
        <v>1612</v>
      </c>
      <c r="C279" s="68" t="s">
        <v>1613</v>
      </c>
      <c r="D279" s="22">
        <v>226</v>
      </c>
      <c r="E279" s="22">
        <v>9</v>
      </c>
      <c r="F279" s="144">
        <v>2411220320</v>
      </c>
      <c r="G279" s="144" t="s">
        <v>3707</v>
      </c>
      <c r="H279" s="144" t="s">
        <v>5312</v>
      </c>
      <c r="I279" s="144" t="s">
        <v>5345</v>
      </c>
      <c r="J279" s="144" t="s">
        <v>5314</v>
      </c>
      <c r="K279" s="157"/>
      <c r="L279" s="157"/>
      <c r="M279" s="157"/>
      <c r="N279" s="157"/>
      <c r="O279" s="157"/>
      <c r="P279" s="157"/>
      <c r="Q279" s="157"/>
      <c r="R279" s="157"/>
      <c r="S279" s="144"/>
      <c r="T279" s="22">
        <v>9</v>
      </c>
      <c r="U279" s="29">
        <v>354.165555555556</v>
      </c>
      <c r="V279" s="29">
        <v>3187.49</v>
      </c>
      <c r="W279" s="36">
        <v>620.28</v>
      </c>
      <c r="X279" s="36"/>
      <c r="Y279" s="29"/>
      <c r="Z279" s="29"/>
      <c r="AA279" s="29"/>
      <c r="AB279" s="29"/>
      <c r="AC279" s="28"/>
    </row>
    <row r="280" ht="16" customHeight="1" spans="1:29">
      <c r="A280" s="22">
        <v>730</v>
      </c>
      <c r="B280" s="39" t="s">
        <v>6504</v>
      </c>
      <c r="C280" s="68" t="s">
        <v>6505</v>
      </c>
      <c r="D280" s="22">
        <v>226</v>
      </c>
      <c r="E280" s="22">
        <v>1</v>
      </c>
      <c r="F280" s="144">
        <v>2411220353</v>
      </c>
      <c r="G280" s="144" t="s">
        <v>3707</v>
      </c>
      <c r="H280" s="144" t="s">
        <v>5312</v>
      </c>
      <c r="I280" s="144" t="s">
        <v>5345</v>
      </c>
      <c r="J280" s="144" t="s">
        <v>5314</v>
      </c>
      <c r="K280" s="157"/>
      <c r="L280" s="157"/>
      <c r="M280" s="157"/>
      <c r="N280" s="157"/>
      <c r="O280" s="157"/>
      <c r="P280" s="157"/>
      <c r="Q280" s="157"/>
      <c r="R280" s="157"/>
      <c r="S280" s="144"/>
      <c r="T280" s="22">
        <v>1</v>
      </c>
      <c r="U280" s="29">
        <v>343.9</v>
      </c>
      <c r="V280" s="29">
        <v>343.9</v>
      </c>
      <c r="W280" s="36">
        <v>57.4299999999999</v>
      </c>
      <c r="X280" s="36"/>
      <c r="Y280" s="29"/>
      <c r="Z280" s="29"/>
      <c r="AA280" s="29"/>
      <c r="AB280" s="29"/>
      <c r="AC280" s="28"/>
    </row>
    <row r="281" ht="16" customHeight="1" spans="1:29">
      <c r="A281" s="22">
        <v>731</v>
      </c>
      <c r="B281" s="39" t="s">
        <v>6506</v>
      </c>
      <c r="C281" s="68" t="s">
        <v>6507</v>
      </c>
      <c r="D281" s="22">
        <v>226</v>
      </c>
      <c r="E281" s="22">
        <v>10</v>
      </c>
      <c r="F281" s="144">
        <v>2411220164</v>
      </c>
      <c r="G281" s="144" t="s">
        <v>3707</v>
      </c>
      <c r="H281" s="144" t="s">
        <v>5312</v>
      </c>
      <c r="I281" s="144" t="s">
        <v>5345</v>
      </c>
      <c r="J281" s="144" t="s">
        <v>5314</v>
      </c>
      <c r="K281" s="157"/>
      <c r="L281" s="157"/>
      <c r="M281" s="157"/>
      <c r="N281" s="157"/>
      <c r="O281" s="157"/>
      <c r="P281" s="157"/>
      <c r="Q281" s="157"/>
      <c r="R281" s="157"/>
      <c r="S281" s="144"/>
      <c r="T281" s="22">
        <v>10</v>
      </c>
      <c r="U281" s="29">
        <v>343.183</v>
      </c>
      <c r="V281" s="29">
        <v>3431.83</v>
      </c>
      <c r="W281" s="36">
        <v>568.2</v>
      </c>
      <c r="X281" s="36"/>
      <c r="Y281" s="29"/>
      <c r="Z281" s="29"/>
      <c r="AA281" s="29"/>
      <c r="AB281" s="29"/>
      <c r="AC281" s="28"/>
    </row>
    <row r="282" ht="16" customHeight="1" spans="1:29">
      <c r="A282" s="22">
        <v>732</v>
      </c>
      <c r="B282" s="39" t="s">
        <v>947</v>
      </c>
      <c r="C282" s="68" t="s">
        <v>948</v>
      </c>
      <c r="D282" s="22">
        <v>226</v>
      </c>
      <c r="E282" s="22">
        <v>5</v>
      </c>
      <c r="F282" s="144">
        <v>2411220184</v>
      </c>
      <c r="G282" s="144" t="s">
        <v>3707</v>
      </c>
      <c r="H282" s="144" t="s">
        <v>5312</v>
      </c>
      <c r="I282" s="144" t="s">
        <v>5345</v>
      </c>
      <c r="J282" s="144" t="s">
        <v>5314</v>
      </c>
      <c r="K282" s="157"/>
      <c r="L282" s="157"/>
      <c r="M282" s="157"/>
      <c r="N282" s="157"/>
      <c r="O282" s="157"/>
      <c r="P282" s="157"/>
      <c r="Q282" s="157"/>
      <c r="R282" s="157"/>
      <c r="S282" s="144"/>
      <c r="T282" s="22">
        <v>5</v>
      </c>
      <c r="U282" s="29">
        <v>342.34</v>
      </c>
      <c r="V282" s="29">
        <v>1711.7</v>
      </c>
      <c r="W282" s="36">
        <v>310.2</v>
      </c>
      <c r="X282" s="36"/>
      <c r="Y282" s="29"/>
      <c r="Z282" s="29"/>
      <c r="AA282" s="29"/>
      <c r="AB282" s="29"/>
      <c r="AC282" s="28"/>
    </row>
    <row r="283" ht="16" customHeight="1" spans="1:29">
      <c r="A283" s="22">
        <v>733</v>
      </c>
      <c r="B283" s="39" t="s">
        <v>1706</v>
      </c>
      <c r="C283" s="68" t="s">
        <v>1707</v>
      </c>
      <c r="D283" s="22">
        <v>226</v>
      </c>
      <c r="E283" s="22">
        <v>6</v>
      </c>
      <c r="F283" s="144">
        <v>2411220335</v>
      </c>
      <c r="G283" s="144" t="s">
        <v>3707</v>
      </c>
      <c r="H283" s="144" t="s">
        <v>5312</v>
      </c>
      <c r="I283" s="144" t="s">
        <v>5345</v>
      </c>
      <c r="J283" s="144" t="s">
        <v>5314</v>
      </c>
      <c r="K283" s="157"/>
      <c r="L283" s="157"/>
      <c r="M283" s="157"/>
      <c r="N283" s="157"/>
      <c r="O283" s="157"/>
      <c r="P283" s="157"/>
      <c r="Q283" s="157"/>
      <c r="R283" s="157"/>
      <c r="S283" s="144"/>
      <c r="T283" s="22">
        <v>6</v>
      </c>
      <c r="U283" s="29">
        <v>332.918333333333</v>
      </c>
      <c r="V283" s="29">
        <v>1997.51</v>
      </c>
      <c r="W283" s="36">
        <v>381.12</v>
      </c>
      <c r="X283" s="36"/>
      <c r="Y283" s="29"/>
      <c r="Z283" s="29"/>
      <c r="AA283" s="29"/>
      <c r="AB283" s="29"/>
      <c r="AC283" s="28"/>
    </row>
    <row r="284" ht="16" customHeight="1" spans="1:29">
      <c r="A284" s="22">
        <v>734</v>
      </c>
      <c r="B284" s="39" t="s">
        <v>6508</v>
      </c>
      <c r="C284" s="68" t="s">
        <v>6509</v>
      </c>
      <c r="D284" s="22">
        <v>226</v>
      </c>
      <c r="E284" s="22">
        <v>1</v>
      </c>
      <c r="F284" s="144">
        <v>2411220332</v>
      </c>
      <c r="G284" s="144" t="s">
        <v>3707</v>
      </c>
      <c r="H284" s="144" t="s">
        <v>5312</v>
      </c>
      <c r="I284" s="144" t="s">
        <v>5345</v>
      </c>
      <c r="J284" s="144" t="s">
        <v>5314</v>
      </c>
      <c r="K284" s="157"/>
      <c r="L284" s="157"/>
      <c r="M284" s="157"/>
      <c r="N284" s="157"/>
      <c r="O284" s="157"/>
      <c r="P284" s="157"/>
      <c r="Q284" s="157"/>
      <c r="R284" s="157"/>
      <c r="S284" s="144"/>
      <c r="T284" s="22">
        <v>1</v>
      </c>
      <c r="U284" s="29">
        <v>322.38</v>
      </c>
      <c r="V284" s="29">
        <v>322.38</v>
      </c>
      <c r="W284" s="36">
        <v>58.28</v>
      </c>
      <c r="X284" s="36"/>
      <c r="Y284" s="29"/>
      <c r="Z284" s="29"/>
      <c r="AA284" s="29"/>
      <c r="AB284" s="29"/>
      <c r="AC284" s="28"/>
    </row>
    <row r="285" ht="16" customHeight="1" spans="1:29">
      <c r="A285" s="22">
        <v>735</v>
      </c>
      <c r="B285" s="39" t="s">
        <v>1660</v>
      </c>
      <c r="C285" s="68" t="s">
        <v>1661</v>
      </c>
      <c r="D285" s="22">
        <v>226</v>
      </c>
      <c r="E285" s="22">
        <v>12</v>
      </c>
      <c r="F285" s="144">
        <v>2411220368</v>
      </c>
      <c r="G285" s="144" t="s">
        <v>3707</v>
      </c>
      <c r="H285" s="144" t="s">
        <v>5312</v>
      </c>
      <c r="I285" s="144" t="s">
        <v>5345</v>
      </c>
      <c r="J285" s="144" t="s">
        <v>5314</v>
      </c>
      <c r="K285" s="157"/>
      <c r="L285" s="157"/>
      <c r="M285" s="157"/>
      <c r="N285" s="157"/>
      <c r="O285" s="157"/>
      <c r="P285" s="157"/>
      <c r="Q285" s="157"/>
      <c r="R285" s="157"/>
      <c r="S285" s="144"/>
      <c r="T285" s="22">
        <v>12</v>
      </c>
      <c r="U285" s="29">
        <v>300.604166666667</v>
      </c>
      <c r="V285" s="29">
        <v>3607.25</v>
      </c>
      <c r="W285" s="36">
        <v>656.04</v>
      </c>
      <c r="X285" s="36"/>
      <c r="Y285" s="29"/>
      <c r="Z285" s="29"/>
      <c r="AA285" s="29"/>
      <c r="AB285" s="29"/>
      <c r="AC285" s="28"/>
    </row>
    <row r="286" ht="16" customHeight="1" spans="1:29">
      <c r="A286" s="22">
        <v>736</v>
      </c>
      <c r="B286" s="39" t="s">
        <v>1616</v>
      </c>
      <c r="C286" s="68" t="s">
        <v>1617</v>
      </c>
      <c r="D286" s="22">
        <v>226</v>
      </c>
      <c r="E286" s="22">
        <v>40</v>
      </c>
      <c r="F286" s="144">
        <v>2411220212</v>
      </c>
      <c r="G286" s="144" t="s">
        <v>3707</v>
      </c>
      <c r="H286" s="144" t="s">
        <v>5312</v>
      </c>
      <c r="I286" s="144" t="s">
        <v>5345</v>
      </c>
      <c r="J286" s="144" t="s">
        <v>5314</v>
      </c>
      <c r="K286" s="157"/>
      <c r="L286" s="157"/>
      <c r="M286" s="157"/>
      <c r="N286" s="157"/>
      <c r="O286" s="157"/>
      <c r="P286" s="157"/>
      <c r="Q286" s="157"/>
      <c r="R286" s="157"/>
      <c r="S286" s="144"/>
      <c r="T286" s="22">
        <v>40</v>
      </c>
      <c r="U286" s="29">
        <v>271.69625</v>
      </c>
      <c r="V286" s="29">
        <v>10867.85</v>
      </c>
      <c r="W286" s="36">
        <v>2010.4</v>
      </c>
      <c r="X286" s="36"/>
      <c r="Y286" s="29"/>
      <c r="Z286" s="29"/>
      <c r="AA286" s="29"/>
      <c r="AB286" s="29"/>
      <c r="AC286" s="28"/>
    </row>
    <row r="287" ht="16" customHeight="1" spans="1:29">
      <c r="A287" s="22">
        <v>737</v>
      </c>
      <c r="B287" s="39" t="s">
        <v>1704</v>
      </c>
      <c r="C287" s="68" t="s">
        <v>1705</v>
      </c>
      <c r="D287" s="22">
        <v>226</v>
      </c>
      <c r="E287" s="22">
        <v>2</v>
      </c>
      <c r="F287" s="144">
        <v>2411220392</v>
      </c>
      <c r="G287" s="144" t="s">
        <v>3707</v>
      </c>
      <c r="H287" s="144" t="s">
        <v>5312</v>
      </c>
      <c r="I287" s="144" t="s">
        <v>5345</v>
      </c>
      <c r="J287" s="144" t="s">
        <v>5314</v>
      </c>
      <c r="K287" s="157"/>
      <c r="L287" s="157"/>
      <c r="M287" s="157"/>
      <c r="N287" s="157"/>
      <c r="O287" s="157"/>
      <c r="P287" s="157"/>
      <c r="Q287" s="157"/>
      <c r="R287" s="157"/>
      <c r="S287" s="144"/>
      <c r="T287" s="22">
        <v>2</v>
      </c>
      <c r="U287" s="29">
        <v>255.645</v>
      </c>
      <c r="V287" s="29">
        <v>511.29</v>
      </c>
      <c r="W287" s="36">
        <v>75.16</v>
      </c>
      <c r="X287" s="36"/>
      <c r="Y287" s="29"/>
      <c r="Z287" s="29"/>
      <c r="AA287" s="29"/>
      <c r="AB287" s="29"/>
      <c r="AC287" s="28"/>
    </row>
    <row r="288" ht="16" customHeight="1" spans="1:29">
      <c r="A288" s="22">
        <v>738</v>
      </c>
      <c r="B288" s="39" t="s">
        <v>6510</v>
      </c>
      <c r="C288" s="68" t="s">
        <v>6511</v>
      </c>
      <c r="D288" s="22">
        <v>226</v>
      </c>
      <c r="E288" s="22">
        <v>70</v>
      </c>
      <c r="F288" s="144">
        <v>2411220174</v>
      </c>
      <c r="G288" s="144" t="s">
        <v>3707</v>
      </c>
      <c r="H288" s="144" t="s">
        <v>5312</v>
      </c>
      <c r="I288" s="144" t="s">
        <v>5345</v>
      </c>
      <c r="J288" s="144" t="s">
        <v>5314</v>
      </c>
      <c r="K288" s="157"/>
      <c r="L288" s="157"/>
      <c r="M288" s="157"/>
      <c r="N288" s="157"/>
      <c r="O288" s="157"/>
      <c r="P288" s="157"/>
      <c r="Q288" s="157"/>
      <c r="R288" s="157"/>
      <c r="S288" s="144"/>
      <c r="T288" s="22">
        <v>70</v>
      </c>
      <c r="U288" s="29">
        <v>236.894285714286</v>
      </c>
      <c r="V288" s="29">
        <v>16582.6</v>
      </c>
      <c r="W288" s="36">
        <v>2769.2</v>
      </c>
      <c r="X288" s="36"/>
      <c r="Y288" s="29"/>
      <c r="Z288" s="29"/>
      <c r="AA288" s="29"/>
      <c r="AB288" s="29"/>
      <c r="AC288" s="28"/>
    </row>
    <row r="289" ht="16" customHeight="1" spans="1:29">
      <c r="A289" s="22">
        <v>739</v>
      </c>
      <c r="B289" s="39" t="s">
        <v>6512</v>
      </c>
      <c r="C289" s="68" t="s">
        <v>6513</v>
      </c>
      <c r="D289" s="22">
        <v>226</v>
      </c>
      <c r="E289" s="22">
        <v>4</v>
      </c>
      <c r="F289" s="144">
        <v>2411220216</v>
      </c>
      <c r="G289" s="144" t="s">
        <v>3707</v>
      </c>
      <c r="H289" s="144" t="s">
        <v>5312</v>
      </c>
      <c r="I289" s="144" t="s">
        <v>5345</v>
      </c>
      <c r="J289" s="144" t="s">
        <v>5314</v>
      </c>
      <c r="K289" s="157"/>
      <c r="L289" s="157"/>
      <c r="M289" s="157"/>
      <c r="N289" s="157"/>
      <c r="O289" s="157"/>
      <c r="P289" s="157"/>
      <c r="Q289" s="157"/>
      <c r="R289" s="157"/>
      <c r="S289" s="144"/>
      <c r="T289" s="22">
        <v>4</v>
      </c>
      <c r="U289" s="29">
        <v>235.9825</v>
      </c>
      <c r="V289" s="29">
        <v>943.93</v>
      </c>
      <c r="W289" s="36">
        <v>157.48</v>
      </c>
      <c r="X289" s="36"/>
      <c r="Y289" s="29"/>
      <c r="Z289" s="29"/>
      <c r="AA289" s="29"/>
      <c r="AB289" s="29"/>
      <c r="AC289" s="28"/>
    </row>
    <row r="290" ht="16" customHeight="1" spans="1:29">
      <c r="A290" s="22">
        <v>740</v>
      </c>
      <c r="B290" s="39" t="s">
        <v>6514</v>
      </c>
      <c r="C290" s="68" t="s">
        <v>6515</v>
      </c>
      <c r="D290" s="22">
        <v>171</v>
      </c>
      <c r="E290" s="22">
        <v>10</v>
      </c>
      <c r="F290" s="144">
        <v>2411220363</v>
      </c>
      <c r="G290" s="144" t="s">
        <v>3707</v>
      </c>
      <c r="H290" s="144" t="s">
        <v>5312</v>
      </c>
      <c r="I290" s="144" t="s">
        <v>5345</v>
      </c>
      <c r="J290" s="144" t="s">
        <v>5314</v>
      </c>
      <c r="K290" s="157"/>
      <c r="L290" s="157"/>
      <c r="M290" s="157"/>
      <c r="N290" s="157"/>
      <c r="O290" s="157"/>
      <c r="P290" s="157"/>
      <c r="Q290" s="157"/>
      <c r="R290" s="157"/>
      <c r="S290" s="144"/>
      <c r="T290" s="22">
        <v>10</v>
      </c>
      <c r="U290" s="29">
        <v>218.788</v>
      </c>
      <c r="V290" s="29">
        <v>2187.88</v>
      </c>
      <c r="W290" s="36">
        <v>414.3</v>
      </c>
      <c r="X290" s="36"/>
      <c r="Y290" s="29"/>
      <c r="Z290" s="29"/>
      <c r="AA290" s="29"/>
      <c r="AB290" s="29"/>
      <c r="AC290" s="28"/>
    </row>
    <row r="291" ht="16" customHeight="1" spans="1:29">
      <c r="A291" s="22">
        <v>741</v>
      </c>
      <c r="B291" s="39" t="s">
        <v>6516</v>
      </c>
      <c r="C291" s="68" t="s">
        <v>6517</v>
      </c>
      <c r="D291" s="22">
        <v>226</v>
      </c>
      <c r="E291" s="22">
        <v>115</v>
      </c>
      <c r="F291" s="144">
        <v>2411220194</v>
      </c>
      <c r="G291" s="144" t="s">
        <v>3707</v>
      </c>
      <c r="H291" s="144" t="s">
        <v>5312</v>
      </c>
      <c r="I291" s="144" t="s">
        <v>5345</v>
      </c>
      <c r="J291" s="144" t="s">
        <v>5314</v>
      </c>
      <c r="K291" s="157"/>
      <c r="L291" s="157"/>
      <c r="M291" s="157"/>
      <c r="N291" s="157"/>
      <c r="O291" s="157"/>
      <c r="P291" s="157"/>
      <c r="Q291" s="157"/>
      <c r="R291" s="157"/>
      <c r="S291" s="144"/>
      <c r="T291" s="22">
        <v>115</v>
      </c>
      <c r="U291" s="29">
        <v>214.837826086957</v>
      </c>
      <c r="V291" s="29">
        <v>24706.35</v>
      </c>
      <c r="W291" s="36">
        <v>4120.45</v>
      </c>
      <c r="X291" s="36"/>
      <c r="Y291" s="29"/>
      <c r="Z291" s="29"/>
      <c r="AA291" s="29"/>
      <c r="AB291" s="29"/>
      <c r="AC291" s="28"/>
    </row>
    <row r="292" ht="16" customHeight="1" spans="1:29">
      <c r="A292" s="22">
        <v>742</v>
      </c>
      <c r="B292" s="39" t="s">
        <v>6518</v>
      </c>
      <c r="C292" s="68" t="s">
        <v>6519</v>
      </c>
      <c r="D292" s="22">
        <v>226</v>
      </c>
      <c r="E292" s="22">
        <v>21</v>
      </c>
      <c r="F292" s="144">
        <v>2411220347</v>
      </c>
      <c r="G292" s="144" t="s">
        <v>3707</v>
      </c>
      <c r="H292" s="144" t="s">
        <v>5312</v>
      </c>
      <c r="I292" s="144" t="s">
        <v>5345</v>
      </c>
      <c r="J292" s="144" t="s">
        <v>5314</v>
      </c>
      <c r="K292" s="157"/>
      <c r="L292" s="157"/>
      <c r="M292" s="157"/>
      <c r="N292" s="157"/>
      <c r="O292" s="157"/>
      <c r="P292" s="157"/>
      <c r="Q292" s="157"/>
      <c r="R292" s="157"/>
      <c r="S292" s="144"/>
      <c r="T292" s="22">
        <v>21</v>
      </c>
      <c r="U292" s="29">
        <v>208.027142857143</v>
      </c>
      <c r="V292" s="29">
        <v>4368.57</v>
      </c>
      <c r="W292" s="36">
        <v>724.5</v>
      </c>
      <c r="X292" s="36"/>
      <c r="Y292" s="29"/>
      <c r="Z292" s="29"/>
      <c r="AA292" s="29"/>
      <c r="AB292" s="29"/>
      <c r="AC292" s="28"/>
    </row>
    <row r="293" ht="16" customHeight="1" spans="1:29">
      <c r="A293" s="22">
        <v>743</v>
      </c>
      <c r="B293" s="39" t="s">
        <v>6520</v>
      </c>
      <c r="C293" s="68" t="s">
        <v>6521</v>
      </c>
      <c r="D293" s="22">
        <v>226</v>
      </c>
      <c r="E293" s="22">
        <v>5</v>
      </c>
      <c r="F293" s="144">
        <v>2411220386</v>
      </c>
      <c r="G293" s="144" t="s">
        <v>3707</v>
      </c>
      <c r="H293" s="144" t="s">
        <v>5312</v>
      </c>
      <c r="I293" s="144" t="s">
        <v>5345</v>
      </c>
      <c r="J293" s="144" t="s">
        <v>5314</v>
      </c>
      <c r="K293" s="157"/>
      <c r="L293" s="157"/>
      <c r="M293" s="157"/>
      <c r="N293" s="157"/>
      <c r="O293" s="157"/>
      <c r="P293" s="157"/>
      <c r="Q293" s="157"/>
      <c r="R293" s="157"/>
      <c r="S293" s="144"/>
      <c r="T293" s="22">
        <v>5</v>
      </c>
      <c r="U293" s="29">
        <v>197.166</v>
      </c>
      <c r="V293" s="29">
        <v>985.83</v>
      </c>
      <c r="W293" s="36">
        <v>164.45</v>
      </c>
      <c r="X293" s="36"/>
      <c r="Y293" s="29"/>
      <c r="Z293" s="29"/>
      <c r="AA293" s="29"/>
      <c r="AB293" s="29"/>
      <c r="AC293" s="28"/>
    </row>
    <row r="294" ht="16" customHeight="1" spans="1:29">
      <c r="A294" s="22">
        <v>744</v>
      </c>
      <c r="B294" s="39" t="s">
        <v>6522</v>
      </c>
      <c r="C294" s="68" t="s">
        <v>6523</v>
      </c>
      <c r="D294" s="22">
        <v>226</v>
      </c>
      <c r="E294" s="22">
        <v>1</v>
      </c>
      <c r="F294" s="144">
        <v>2411220208</v>
      </c>
      <c r="G294" s="144" t="s">
        <v>3707</v>
      </c>
      <c r="H294" s="144" t="s">
        <v>5312</v>
      </c>
      <c r="I294" s="144" t="s">
        <v>5345</v>
      </c>
      <c r="J294" s="144" t="s">
        <v>5314</v>
      </c>
      <c r="K294" s="157"/>
      <c r="L294" s="157"/>
      <c r="M294" s="157"/>
      <c r="N294" s="157"/>
      <c r="O294" s="157"/>
      <c r="P294" s="157"/>
      <c r="Q294" s="157"/>
      <c r="R294" s="157"/>
      <c r="S294" s="144"/>
      <c r="T294" s="22">
        <v>1</v>
      </c>
      <c r="U294" s="29">
        <v>190.06</v>
      </c>
      <c r="V294" s="29">
        <v>190.06</v>
      </c>
      <c r="W294" s="36">
        <v>31.71</v>
      </c>
      <c r="X294" s="36"/>
      <c r="Y294" s="29"/>
      <c r="Z294" s="29"/>
      <c r="AA294" s="29"/>
      <c r="AB294" s="29"/>
      <c r="AC294" s="28"/>
    </row>
    <row r="295" ht="16" customHeight="1" spans="1:29">
      <c r="A295" s="22">
        <v>745</v>
      </c>
      <c r="B295" s="39" t="s">
        <v>1844</v>
      </c>
      <c r="C295" s="68" t="s">
        <v>1845</v>
      </c>
      <c r="D295" s="22">
        <v>226</v>
      </c>
      <c r="E295" s="22">
        <v>1</v>
      </c>
      <c r="F295" s="144">
        <v>84789</v>
      </c>
      <c r="G295" s="144" t="s">
        <v>3707</v>
      </c>
      <c r="H295" s="144" t="s">
        <v>3707</v>
      </c>
      <c r="I295" s="144" t="s">
        <v>5345</v>
      </c>
      <c r="J295" s="144" t="s">
        <v>5314</v>
      </c>
      <c r="K295" s="157"/>
      <c r="L295" s="157"/>
      <c r="M295" s="157"/>
      <c r="N295" s="157"/>
      <c r="O295" s="157"/>
      <c r="P295" s="157"/>
      <c r="Q295" s="157"/>
      <c r="R295" s="157"/>
      <c r="S295" s="144"/>
      <c r="T295" s="22">
        <v>1</v>
      </c>
      <c r="U295" s="29">
        <v>187.14</v>
      </c>
      <c r="V295" s="29">
        <v>187.14</v>
      </c>
      <c r="W295" s="36">
        <v>31.22</v>
      </c>
      <c r="X295" s="36"/>
      <c r="Y295" s="29"/>
      <c r="Z295" s="29"/>
      <c r="AA295" s="29"/>
      <c r="AB295" s="29"/>
      <c r="AC295" s="28"/>
    </row>
    <row r="296" ht="16" customHeight="1" spans="1:29">
      <c r="A296" s="22">
        <v>746</v>
      </c>
      <c r="B296" s="39" t="s">
        <v>2110</v>
      </c>
      <c r="C296" s="68" t="s">
        <v>2111</v>
      </c>
      <c r="D296" s="22">
        <v>226</v>
      </c>
      <c r="E296" s="22">
        <v>1</v>
      </c>
      <c r="F296" s="144">
        <v>2411220124</v>
      </c>
      <c r="G296" s="144" t="s">
        <v>3707</v>
      </c>
      <c r="H296" s="144" t="s">
        <v>5312</v>
      </c>
      <c r="I296" s="144" t="s">
        <v>5345</v>
      </c>
      <c r="J296" s="144" t="s">
        <v>5314</v>
      </c>
      <c r="K296" s="157"/>
      <c r="L296" s="157"/>
      <c r="M296" s="157"/>
      <c r="N296" s="157"/>
      <c r="O296" s="157"/>
      <c r="P296" s="157"/>
      <c r="Q296" s="157"/>
      <c r="R296" s="157"/>
      <c r="S296" s="144"/>
      <c r="T296" s="22">
        <v>1</v>
      </c>
      <c r="U296" s="29">
        <v>163.41</v>
      </c>
      <c r="V296" s="29">
        <v>163.41</v>
      </c>
      <c r="W296" s="36">
        <v>27.29</v>
      </c>
      <c r="X296" s="36"/>
      <c r="Y296" s="29"/>
      <c r="Z296" s="29"/>
      <c r="AA296" s="29"/>
      <c r="AB296" s="29"/>
      <c r="AC296" s="28"/>
    </row>
    <row r="297" ht="16" customHeight="1" spans="1:29">
      <c r="A297" s="22">
        <v>747</v>
      </c>
      <c r="B297" s="39" t="s">
        <v>6524</v>
      </c>
      <c r="C297" s="68" t="s">
        <v>6525</v>
      </c>
      <c r="D297" s="22">
        <v>226</v>
      </c>
      <c r="E297" s="22">
        <v>8</v>
      </c>
      <c r="F297" s="144">
        <v>2411220337</v>
      </c>
      <c r="G297" s="144" t="s">
        <v>3707</v>
      </c>
      <c r="H297" s="144" t="s">
        <v>5312</v>
      </c>
      <c r="I297" s="144" t="s">
        <v>5345</v>
      </c>
      <c r="J297" s="144" t="s">
        <v>5314</v>
      </c>
      <c r="K297" s="157"/>
      <c r="L297" s="157"/>
      <c r="M297" s="157"/>
      <c r="N297" s="157"/>
      <c r="O297" s="157"/>
      <c r="P297" s="157"/>
      <c r="Q297" s="157"/>
      <c r="R297" s="157"/>
      <c r="S297" s="144"/>
      <c r="T297" s="22">
        <v>8</v>
      </c>
      <c r="U297" s="29">
        <v>161.96625</v>
      </c>
      <c r="V297" s="29">
        <v>1295.73</v>
      </c>
      <c r="W297" s="36">
        <v>216</v>
      </c>
      <c r="X297" s="36"/>
      <c r="Y297" s="29"/>
      <c r="Z297" s="29"/>
      <c r="AA297" s="29"/>
      <c r="AB297" s="29"/>
      <c r="AC297" s="28"/>
    </row>
    <row r="298" ht="16" customHeight="1" spans="1:29">
      <c r="A298" s="22">
        <v>748</v>
      </c>
      <c r="B298" s="39" t="s">
        <v>6526</v>
      </c>
      <c r="C298" s="68" t="s">
        <v>6527</v>
      </c>
      <c r="D298" s="22">
        <v>226</v>
      </c>
      <c r="E298" s="22">
        <v>3</v>
      </c>
      <c r="F298" s="144">
        <v>2411220169</v>
      </c>
      <c r="G298" s="144" t="s">
        <v>3707</v>
      </c>
      <c r="H298" s="144" t="s">
        <v>5312</v>
      </c>
      <c r="I298" s="144" t="s">
        <v>5345</v>
      </c>
      <c r="J298" s="144" t="s">
        <v>5314</v>
      </c>
      <c r="K298" s="157"/>
      <c r="L298" s="157"/>
      <c r="M298" s="157"/>
      <c r="N298" s="157"/>
      <c r="O298" s="157"/>
      <c r="P298" s="157"/>
      <c r="Q298" s="157"/>
      <c r="R298" s="157"/>
      <c r="S298" s="144"/>
      <c r="T298" s="22">
        <v>3</v>
      </c>
      <c r="U298" s="29">
        <v>116.333333333333</v>
      </c>
      <c r="V298" s="29">
        <v>349</v>
      </c>
      <c r="W298" s="36">
        <v>57.9</v>
      </c>
      <c r="X298" s="36"/>
      <c r="Y298" s="29"/>
      <c r="Z298" s="29"/>
      <c r="AA298" s="29"/>
      <c r="AB298" s="29"/>
      <c r="AC298" s="28"/>
    </row>
    <row r="299" ht="16" customHeight="1" spans="1:29">
      <c r="A299" s="22">
        <v>749</v>
      </c>
      <c r="B299" s="39" t="s">
        <v>6528</v>
      </c>
      <c r="C299" s="68" t="s">
        <v>6529</v>
      </c>
      <c r="D299" s="22">
        <v>143</v>
      </c>
      <c r="E299" s="22">
        <v>2</v>
      </c>
      <c r="F299" s="144">
        <v>2411220130</v>
      </c>
      <c r="G299" s="144" t="s">
        <v>3707</v>
      </c>
      <c r="H299" s="144" t="s">
        <v>5312</v>
      </c>
      <c r="I299" s="144" t="s">
        <v>5345</v>
      </c>
      <c r="J299" s="144" t="s">
        <v>5314</v>
      </c>
      <c r="K299" s="157"/>
      <c r="L299" s="157"/>
      <c r="M299" s="157"/>
      <c r="N299" s="157"/>
      <c r="O299" s="157"/>
      <c r="P299" s="157"/>
      <c r="Q299" s="157"/>
      <c r="R299" s="157"/>
      <c r="S299" s="144"/>
      <c r="T299" s="22">
        <v>2</v>
      </c>
      <c r="U299" s="29">
        <v>85.385</v>
      </c>
      <c r="V299" s="29">
        <v>170.77</v>
      </c>
      <c r="W299" s="36">
        <v>29.24</v>
      </c>
      <c r="X299" s="36"/>
      <c r="Y299" s="29"/>
      <c r="Z299" s="29"/>
      <c r="AA299" s="29"/>
      <c r="AB299" s="29"/>
      <c r="AC299" s="28"/>
    </row>
    <row r="300" ht="16" customHeight="1" spans="1:29">
      <c r="A300" s="22">
        <v>750</v>
      </c>
      <c r="B300" s="39" t="s">
        <v>78</v>
      </c>
      <c r="C300" s="68" t="s">
        <v>853</v>
      </c>
      <c r="D300" s="22">
        <v>226</v>
      </c>
      <c r="E300" s="22">
        <v>9</v>
      </c>
      <c r="F300" s="144">
        <v>2411220213</v>
      </c>
      <c r="G300" s="144" t="s">
        <v>3707</v>
      </c>
      <c r="H300" s="144" t="s">
        <v>5312</v>
      </c>
      <c r="I300" s="144" t="s">
        <v>5345</v>
      </c>
      <c r="J300" s="144" t="s">
        <v>5314</v>
      </c>
      <c r="K300" s="157"/>
      <c r="L300" s="157"/>
      <c r="M300" s="157"/>
      <c r="N300" s="157"/>
      <c r="O300" s="157"/>
      <c r="P300" s="157"/>
      <c r="Q300" s="157"/>
      <c r="R300" s="157"/>
      <c r="S300" s="144"/>
      <c r="T300" s="22">
        <v>9</v>
      </c>
      <c r="U300" s="29">
        <v>74.7244444444444</v>
      </c>
      <c r="V300" s="29">
        <v>672.52</v>
      </c>
      <c r="W300" s="36">
        <v>132.57</v>
      </c>
      <c r="X300" s="36"/>
      <c r="Y300" s="29"/>
      <c r="Z300" s="29"/>
      <c r="AA300" s="29"/>
      <c r="AB300" s="29"/>
      <c r="AC300" s="28"/>
    </row>
    <row r="301" ht="16" customHeight="1" spans="1:29">
      <c r="A301" s="22">
        <v>751</v>
      </c>
      <c r="B301" s="39" t="s">
        <v>6530</v>
      </c>
      <c r="C301" s="68" t="s">
        <v>6531</v>
      </c>
      <c r="D301" s="22">
        <v>143</v>
      </c>
      <c r="E301" s="22">
        <v>2</v>
      </c>
      <c r="F301" s="144">
        <v>2411220375</v>
      </c>
      <c r="G301" s="144" t="s">
        <v>3707</v>
      </c>
      <c r="H301" s="144" t="s">
        <v>5312</v>
      </c>
      <c r="I301" s="144" t="s">
        <v>5345</v>
      </c>
      <c r="J301" s="144" t="s">
        <v>5314</v>
      </c>
      <c r="K301" s="157"/>
      <c r="L301" s="157"/>
      <c r="M301" s="157"/>
      <c r="N301" s="157"/>
      <c r="O301" s="157"/>
      <c r="P301" s="157"/>
      <c r="Q301" s="157"/>
      <c r="R301" s="157"/>
      <c r="S301" s="144"/>
      <c r="T301" s="22">
        <v>2</v>
      </c>
      <c r="U301" s="29">
        <v>61.28</v>
      </c>
      <c r="V301" s="29">
        <v>122.56</v>
      </c>
      <c r="W301" s="36">
        <v>20.42</v>
      </c>
      <c r="X301" s="36"/>
      <c r="Y301" s="29"/>
      <c r="Z301" s="29"/>
      <c r="AA301" s="29"/>
      <c r="AB301" s="29"/>
      <c r="AC301" s="28"/>
    </row>
    <row r="302" ht="16" customHeight="1" spans="1:29">
      <c r="A302" s="22">
        <v>752</v>
      </c>
      <c r="B302" s="39" t="s">
        <v>6532</v>
      </c>
      <c r="C302" s="68" t="s">
        <v>6533</v>
      </c>
      <c r="D302" s="22">
        <v>226</v>
      </c>
      <c r="E302" s="22">
        <v>9</v>
      </c>
      <c r="F302" s="144">
        <v>2411220144</v>
      </c>
      <c r="G302" s="144" t="s">
        <v>3707</v>
      </c>
      <c r="H302" s="144" t="s">
        <v>5312</v>
      </c>
      <c r="I302" s="144" t="s">
        <v>5345</v>
      </c>
      <c r="J302" s="144" t="s">
        <v>5314</v>
      </c>
      <c r="K302" s="157"/>
      <c r="L302" s="157"/>
      <c r="M302" s="157"/>
      <c r="N302" s="157"/>
      <c r="O302" s="157"/>
      <c r="P302" s="157"/>
      <c r="Q302" s="157"/>
      <c r="R302" s="157"/>
      <c r="S302" s="144"/>
      <c r="T302" s="22">
        <v>9</v>
      </c>
      <c r="U302" s="29">
        <v>53.9377777777778</v>
      </c>
      <c r="V302" s="29">
        <v>485.44</v>
      </c>
      <c r="W302" s="36">
        <v>81.27</v>
      </c>
      <c r="X302" s="36"/>
      <c r="Y302" s="29"/>
      <c r="Z302" s="29"/>
      <c r="AA302" s="29"/>
      <c r="AB302" s="29"/>
      <c r="AC302" s="28"/>
    </row>
    <row r="303" ht="16" customHeight="1" spans="1:29">
      <c r="A303" s="22">
        <v>753</v>
      </c>
      <c r="B303" s="39" t="s">
        <v>854</v>
      </c>
      <c r="C303" s="68" t="s">
        <v>855</v>
      </c>
      <c r="D303" s="22">
        <v>226</v>
      </c>
      <c r="E303" s="22">
        <v>3</v>
      </c>
      <c r="F303" s="144">
        <v>2411220141</v>
      </c>
      <c r="G303" s="144" t="s">
        <v>3707</v>
      </c>
      <c r="H303" s="144" t="s">
        <v>5312</v>
      </c>
      <c r="I303" s="144" t="s">
        <v>5345</v>
      </c>
      <c r="J303" s="144" t="s">
        <v>5314</v>
      </c>
      <c r="K303" s="157"/>
      <c r="L303" s="157"/>
      <c r="M303" s="157"/>
      <c r="N303" s="157"/>
      <c r="O303" s="157"/>
      <c r="P303" s="157"/>
      <c r="Q303" s="157"/>
      <c r="R303" s="157"/>
      <c r="S303" s="144"/>
      <c r="T303" s="22">
        <v>3</v>
      </c>
      <c r="U303" s="29">
        <v>44.4533333333333</v>
      </c>
      <c r="V303" s="29">
        <v>133.36</v>
      </c>
      <c r="W303" s="36">
        <v>52.62</v>
      </c>
      <c r="X303" s="36"/>
      <c r="Y303" s="29"/>
      <c r="Z303" s="29"/>
      <c r="AA303" s="29"/>
      <c r="AB303" s="29"/>
      <c r="AC303" s="28"/>
    </row>
    <row r="304" ht="16" customHeight="1" spans="1:29">
      <c r="A304" s="22">
        <v>754</v>
      </c>
      <c r="B304" s="39" t="s">
        <v>6534</v>
      </c>
      <c r="C304" s="68" t="s">
        <v>6535</v>
      </c>
      <c r="D304" s="22">
        <v>226</v>
      </c>
      <c r="E304" s="22">
        <v>8</v>
      </c>
      <c r="F304" s="144">
        <v>2411220331</v>
      </c>
      <c r="G304" s="144" t="s">
        <v>3707</v>
      </c>
      <c r="H304" s="144" t="s">
        <v>5312</v>
      </c>
      <c r="I304" s="144" t="s">
        <v>5345</v>
      </c>
      <c r="J304" s="144" t="s">
        <v>5314</v>
      </c>
      <c r="K304" s="157"/>
      <c r="L304" s="157"/>
      <c r="M304" s="157"/>
      <c r="N304" s="157"/>
      <c r="O304" s="157"/>
      <c r="P304" s="157"/>
      <c r="Q304" s="157"/>
      <c r="R304" s="157"/>
      <c r="S304" s="144"/>
      <c r="T304" s="22">
        <v>8</v>
      </c>
      <c r="U304" s="29">
        <v>39.55875</v>
      </c>
      <c r="V304" s="29">
        <v>316.47</v>
      </c>
      <c r="W304" s="36">
        <v>54.56</v>
      </c>
      <c r="X304" s="36"/>
      <c r="Y304" s="29"/>
      <c r="Z304" s="29"/>
      <c r="AA304" s="29"/>
      <c r="AB304" s="29"/>
      <c r="AC304" s="28"/>
    </row>
    <row r="305" ht="16" customHeight="1" spans="1:29">
      <c r="A305" s="22">
        <v>755</v>
      </c>
      <c r="B305" s="39" t="s">
        <v>851</v>
      </c>
      <c r="C305" s="68" t="s">
        <v>852</v>
      </c>
      <c r="D305" s="22">
        <v>226</v>
      </c>
      <c r="E305" s="22">
        <v>4</v>
      </c>
      <c r="F305" s="144">
        <v>2411220168</v>
      </c>
      <c r="G305" s="144" t="s">
        <v>3707</v>
      </c>
      <c r="H305" s="144" t="s">
        <v>5312</v>
      </c>
      <c r="I305" s="144" t="s">
        <v>5345</v>
      </c>
      <c r="J305" s="144" t="s">
        <v>5314</v>
      </c>
      <c r="K305" s="157"/>
      <c r="L305" s="157"/>
      <c r="M305" s="157"/>
      <c r="N305" s="157"/>
      <c r="O305" s="157"/>
      <c r="P305" s="157"/>
      <c r="Q305" s="157"/>
      <c r="R305" s="157"/>
      <c r="S305" s="144"/>
      <c r="T305" s="22">
        <v>4</v>
      </c>
      <c r="U305" s="29">
        <v>37.98</v>
      </c>
      <c r="V305" s="29">
        <v>151.92</v>
      </c>
      <c r="W305" s="36">
        <v>77.96</v>
      </c>
      <c r="X305" s="36"/>
      <c r="Y305" s="29"/>
      <c r="Z305" s="29"/>
      <c r="AA305" s="29"/>
      <c r="AB305" s="29"/>
      <c r="AC305" s="28"/>
    </row>
    <row r="306" ht="16" customHeight="1" spans="1:29">
      <c r="A306" s="22">
        <v>756</v>
      </c>
      <c r="B306" s="39" t="s">
        <v>1662</v>
      </c>
      <c r="C306" s="68" t="s">
        <v>1663</v>
      </c>
      <c r="D306" s="22">
        <v>226</v>
      </c>
      <c r="E306" s="22">
        <v>4</v>
      </c>
      <c r="F306" s="144">
        <v>2411220373</v>
      </c>
      <c r="G306" s="144" t="s">
        <v>3707</v>
      </c>
      <c r="H306" s="144" t="s">
        <v>5312</v>
      </c>
      <c r="I306" s="144" t="s">
        <v>5345</v>
      </c>
      <c r="J306" s="144" t="s">
        <v>5314</v>
      </c>
      <c r="K306" s="157"/>
      <c r="L306" s="157"/>
      <c r="M306" s="157"/>
      <c r="N306" s="157"/>
      <c r="O306" s="157"/>
      <c r="P306" s="157"/>
      <c r="Q306" s="157"/>
      <c r="R306" s="157"/>
      <c r="S306" s="144"/>
      <c r="T306" s="22">
        <v>4</v>
      </c>
      <c r="U306" s="29">
        <v>36.795</v>
      </c>
      <c r="V306" s="29">
        <v>147.18</v>
      </c>
      <c r="W306" s="36">
        <v>24.4</v>
      </c>
      <c r="X306" s="36"/>
      <c r="Y306" s="29"/>
      <c r="Z306" s="29"/>
      <c r="AA306" s="29"/>
      <c r="AB306" s="29"/>
      <c r="AC306" s="28"/>
    </row>
    <row r="307" ht="16" customHeight="1" spans="1:29">
      <c r="A307" s="22">
        <v>757</v>
      </c>
      <c r="B307" s="39" t="s">
        <v>71</v>
      </c>
      <c r="C307" s="68" t="s">
        <v>850</v>
      </c>
      <c r="D307" s="22">
        <v>226</v>
      </c>
      <c r="E307" s="22">
        <v>7</v>
      </c>
      <c r="F307" s="144">
        <v>2411220152</v>
      </c>
      <c r="G307" s="144" t="s">
        <v>3707</v>
      </c>
      <c r="H307" s="144" t="s">
        <v>5312</v>
      </c>
      <c r="I307" s="144" t="s">
        <v>5345</v>
      </c>
      <c r="J307" s="144" t="s">
        <v>5314</v>
      </c>
      <c r="K307" s="157"/>
      <c r="L307" s="157"/>
      <c r="M307" s="157"/>
      <c r="N307" s="157"/>
      <c r="O307" s="157"/>
      <c r="P307" s="157"/>
      <c r="Q307" s="157"/>
      <c r="R307" s="157"/>
      <c r="S307" s="144"/>
      <c r="T307" s="22">
        <v>7</v>
      </c>
      <c r="U307" s="29">
        <v>31.7128571428571</v>
      </c>
      <c r="V307" s="29">
        <v>221.99</v>
      </c>
      <c r="W307" s="36">
        <v>122.78</v>
      </c>
      <c r="X307" s="36"/>
      <c r="Y307" s="29"/>
      <c r="Z307" s="29"/>
      <c r="AA307" s="29"/>
      <c r="AB307" s="29"/>
      <c r="AC307" s="28"/>
    </row>
    <row r="308" ht="16" customHeight="1" spans="1:29">
      <c r="A308" s="22">
        <v>758</v>
      </c>
      <c r="B308" s="39" t="s">
        <v>6536</v>
      </c>
      <c r="C308" s="68" t="s">
        <v>6537</v>
      </c>
      <c r="D308" s="22">
        <v>226</v>
      </c>
      <c r="E308" s="22">
        <v>18</v>
      </c>
      <c r="F308" s="144">
        <v>2411220330</v>
      </c>
      <c r="G308" s="144" t="s">
        <v>3707</v>
      </c>
      <c r="H308" s="144" t="s">
        <v>5312</v>
      </c>
      <c r="I308" s="144" t="s">
        <v>5345</v>
      </c>
      <c r="J308" s="144" t="s">
        <v>5314</v>
      </c>
      <c r="K308" s="157"/>
      <c r="L308" s="157"/>
      <c r="M308" s="157"/>
      <c r="N308" s="157"/>
      <c r="O308" s="157"/>
      <c r="P308" s="157"/>
      <c r="Q308" s="157"/>
      <c r="R308" s="157"/>
      <c r="S308" s="144"/>
      <c r="T308" s="22">
        <v>18</v>
      </c>
      <c r="U308" s="29">
        <v>31.4638888888889</v>
      </c>
      <c r="V308" s="29">
        <v>566.35</v>
      </c>
      <c r="W308" s="36">
        <v>87.66</v>
      </c>
      <c r="X308" s="36"/>
      <c r="Y308" s="29"/>
      <c r="Z308" s="29"/>
      <c r="AA308" s="29"/>
      <c r="AB308" s="29"/>
      <c r="AC308" s="28"/>
    </row>
    <row r="309" ht="16" customHeight="1" spans="1:29">
      <c r="A309" s="22">
        <v>759</v>
      </c>
      <c r="B309" s="39" t="s">
        <v>6538</v>
      </c>
      <c r="C309" s="68" t="s">
        <v>6539</v>
      </c>
      <c r="D309" s="22">
        <v>226</v>
      </c>
      <c r="E309" s="22">
        <v>111</v>
      </c>
      <c r="F309" s="144">
        <v>2411220350</v>
      </c>
      <c r="G309" s="144" t="s">
        <v>3707</v>
      </c>
      <c r="H309" s="144" t="s">
        <v>5312</v>
      </c>
      <c r="I309" s="144" t="s">
        <v>5345</v>
      </c>
      <c r="J309" s="144" t="s">
        <v>5314</v>
      </c>
      <c r="K309" s="157"/>
      <c r="L309" s="157"/>
      <c r="M309" s="157"/>
      <c r="N309" s="157"/>
      <c r="O309" s="157"/>
      <c r="P309" s="157"/>
      <c r="Q309" s="157"/>
      <c r="R309" s="157"/>
      <c r="S309" s="144"/>
      <c r="T309" s="22">
        <v>111</v>
      </c>
      <c r="U309" s="29">
        <v>27.6874774774775</v>
      </c>
      <c r="V309" s="29">
        <v>3073.31</v>
      </c>
      <c r="W309" s="36">
        <v>540.57</v>
      </c>
      <c r="X309" s="36"/>
      <c r="Y309" s="29"/>
      <c r="Z309" s="29"/>
      <c r="AA309" s="29"/>
      <c r="AB309" s="29"/>
      <c r="AC309" s="28"/>
    </row>
    <row r="310" ht="16" customHeight="1" spans="1:29">
      <c r="A310" s="22">
        <v>760</v>
      </c>
      <c r="B310" s="39" t="s">
        <v>1135</v>
      </c>
      <c r="C310" s="68" t="s">
        <v>1136</v>
      </c>
      <c r="D310" s="22">
        <v>226</v>
      </c>
      <c r="E310" s="22">
        <v>18</v>
      </c>
      <c r="F310" s="144">
        <v>2411220370</v>
      </c>
      <c r="G310" s="144" t="s">
        <v>3707</v>
      </c>
      <c r="H310" s="144" t="s">
        <v>3707</v>
      </c>
      <c r="I310" s="144" t="s">
        <v>5345</v>
      </c>
      <c r="J310" s="144" t="s">
        <v>5314</v>
      </c>
      <c r="K310" s="157"/>
      <c r="L310" s="157"/>
      <c r="M310" s="157"/>
      <c r="N310" s="157"/>
      <c r="O310" s="157"/>
      <c r="P310" s="157"/>
      <c r="Q310" s="157"/>
      <c r="R310" s="157"/>
      <c r="S310" s="144"/>
      <c r="T310" s="22">
        <v>18</v>
      </c>
      <c r="U310" s="29">
        <v>25.7466666666667</v>
      </c>
      <c r="V310" s="29">
        <v>463.44</v>
      </c>
      <c r="W310" s="36">
        <v>76.86</v>
      </c>
      <c r="X310" s="36"/>
      <c r="Y310" s="29"/>
      <c r="Z310" s="29"/>
      <c r="AA310" s="29"/>
      <c r="AB310" s="29"/>
      <c r="AC310" s="28"/>
    </row>
    <row r="311" ht="16" customHeight="1" spans="1:29">
      <c r="A311" s="22">
        <v>761</v>
      </c>
      <c r="B311" s="39" t="s">
        <v>1153</v>
      </c>
      <c r="C311" s="68" t="s">
        <v>1154</v>
      </c>
      <c r="D311" s="22">
        <v>226</v>
      </c>
      <c r="E311" s="22">
        <v>1</v>
      </c>
      <c r="F311" s="144">
        <v>2411220151</v>
      </c>
      <c r="G311" s="144" t="s">
        <v>3707</v>
      </c>
      <c r="H311" s="144" t="s">
        <v>5312</v>
      </c>
      <c r="I311" s="144" t="s">
        <v>5345</v>
      </c>
      <c r="J311" s="144" t="s">
        <v>5314</v>
      </c>
      <c r="K311" s="157"/>
      <c r="L311" s="157"/>
      <c r="M311" s="157"/>
      <c r="N311" s="157"/>
      <c r="O311" s="157"/>
      <c r="P311" s="157"/>
      <c r="Q311" s="157"/>
      <c r="R311" s="157"/>
      <c r="S311" s="144"/>
      <c r="T311" s="22">
        <v>1</v>
      </c>
      <c r="U311" s="29">
        <v>15.42</v>
      </c>
      <c r="V311" s="29">
        <v>15.42</v>
      </c>
      <c r="W311" s="36">
        <v>9.75</v>
      </c>
      <c r="X311" s="36"/>
      <c r="Y311" s="29"/>
      <c r="Z311" s="29"/>
      <c r="AA311" s="29"/>
      <c r="AB311" s="29"/>
      <c r="AC311" s="28"/>
    </row>
    <row r="312" ht="16" customHeight="1" spans="1:29">
      <c r="A312" s="22">
        <v>762</v>
      </c>
      <c r="B312" s="39" t="s">
        <v>6540</v>
      </c>
      <c r="C312" s="68" t="s">
        <v>6541</v>
      </c>
      <c r="D312" s="22">
        <v>130</v>
      </c>
      <c r="E312" s="22">
        <v>1</v>
      </c>
      <c r="F312" s="144">
        <v>2411220140</v>
      </c>
      <c r="G312" s="144" t="s">
        <v>3707</v>
      </c>
      <c r="H312" s="144" t="s">
        <v>5312</v>
      </c>
      <c r="I312" s="144" t="s">
        <v>5345</v>
      </c>
      <c r="J312" s="144" t="s">
        <v>5314</v>
      </c>
      <c r="K312" s="157"/>
      <c r="L312" s="157"/>
      <c r="M312" s="157"/>
      <c r="N312" s="157"/>
      <c r="O312" s="157"/>
      <c r="P312" s="157"/>
      <c r="Q312" s="157"/>
      <c r="R312" s="157"/>
      <c r="S312" s="144"/>
      <c r="T312" s="22">
        <v>1</v>
      </c>
      <c r="U312" s="29">
        <v>9.95</v>
      </c>
      <c r="V312" s="29">
        <v>9.95</v>
      </c>
      <c r="W312" s="36">
        <v>0.969999999999999</v>
      </c>
      <c r="X312" s="36"/>
      <c r="Y312" s="29"/>
      <c r="Z312" s="29"/>
      <c r="AA312" s="29"/>
      <c r="AB312" s="29"/>
      <c r="AC312" s="28"/>
    </row>
    <row r="313" ht="16" customHeight="1" spans="1:29">
      <c r="A313" s="22">
        <v>763</v>
      </c>
      <c r="B313" s="39" t="s">
        <v>875</v>
      </c>
      <c r="C313" s="68" t="s">
        <v>876</v>
      </c>
      <c r="D313" s="22">
        <v>226</v>
      </c>
      <c r="E313" s="22">
        <v>8</v>
      </c>
      <c r="F313" s="144">
        <v>2411220170</v>
      </c>
      <c r="G313" s="144" t="s">
        <v>3707</v>
      </c>
      <c r="H313" s="144" t="s">
        <v>3707</v>
      </c>
      <c r="I313" s="144" t="s">
        <v>5345</v>
      </c>
      <c r="J313" s="144" t="s">
        <v>5314</v>
      </c>
      <c r="K313" s="157"/>
      <c r="L313" s="157"/>
      <c r="M313" s="157"/>
      <c r="N313" s="157"/>
      <c r="O313" s="157"/>
      <c r="P313" s="157"/>
      <c r="Q313" s="157"/>
      <c r="R313" s="157"/>
      <c r="S313" s="144"/>
      <c r="T313" s="22">
        <v>8</v>
      </c>
      <c r="U313" s="29">
        <v>2.08125</v>
      </c>
      <c r="V313" s="29">
        <v>16.65</v>
      </c>
      <c r="W313" s="36">
        <v>7.76</v>
      </c>
      <c r="X313" s="36"/>
      <c r="Y313" s="29"/>
      <c r="Z313" s="29"/>
      <c r="AA313" s="29"/>
      <c r="AB313" s="29"/>
      <c r="AC313" s="28"/>
    </row>
    <row r="314" ht="16" customHeight="1" spans="1:29">
      <c r="A314" s="22">
        <v>764</v>
      </c>
      <c r="B314" s="39" t="s">
        <v>88</v>
      </c>
      <c r="C314" s="68" t="s">
        <v>878</v>
      </c>
      <c r="D314" s="22">
        <v>226</v>
      </c>
      <c r="E314" s="22">
        <v>2</v>
      </c>
      <c r="F314" s="144">
        <v>2411220122</v>
      </c>
      <c r="G314" s="144" t="s">
        <v>3707</v>
      </c>
      <c r="H314" s="144" t="s">
        <v>3707</v>
      </c>
      <c r="I314" s="144" t="s">
        <v>5345</v>
      </c>
      <c r="J314" s="144" t="s">
        <v>5314</v>
      </c>
      <c r="K314" s="157"/>
      <c r="L314" s="157"/>
      <c r="M314" s="157"/>
      <c r="N314" s="157"/>
      <c r="O314" s="157"/>
      <c r="P314" s="157"/>
      <c r="Q314" s="157"/>
      <c r="R314" s="157"/>
      <c r="S314" s="144"/>
      <c r="T314" s="22">
        <v>2</v>
      </c>
      <c r="U314" s="29">
        <v>2.055</v>
      </c>
      <c r="V314" s="29">
        <v>4.11</v>
      </c>
      <c r="W314" s="36">
        <v>1.94</v>
      </c>
      <c r="X314" s="36"/>
      <c r="Y314" s="29"/>
      <c r="Z314" s="29"/>
      <c r="AA314" s="29"/>
      <c r="AB314" s="29"/>
      <c r="AC314" s="28"/>
    </row>
    <row r="315" ht="16" customHeight="1" spans="1:29">
      <c r="A315" s="22">
        <v>1229</v>
      </c>
      <c r="B315" s="39" t="s">
        <v>2279</v>
      </c>
      <c r="C315" s="68" t="s">
        <v>2280</v>
      </c>
      <c r="D315" s="22">
        <v>226</v>
      </c>
      <c r="E315" s="22">
        <v>2</v>
      </c>
      <c r="F315" s="144">
        <v>83975</v>
      </c>
      <c r="G315" s="144" t="s">
        <v>3707</v>
      </c>
      <c r="H315" s="144" t="s">
        <v>3707</v>
      </c>
      <c r="I315" s="144" t="s">
        <v>5345</v>
      </c>
      <c r="J315" s="144" t="s">
        <v>5314</v>
      </c>
      <c r="K315" s="157"/>
      <c r="L315" s="157"/>
      <c r="M315" s="157"/>
      <c r="N315" s="157"/>
      <c r="O315" s="157"/>
      <c r="P315" s="157"/>
      <c r="Q315" s="157"/>
      <c r="R315" s="157"/>
      <c r="S315" s="144"/>
      <c r="T315" s="22">
        <v>2</v>
      </c>
      <c r="U315" s="29">
        <v>2356.545</v>
      </c>
      <c r="V315" s="29">
        <v>4713.09</v>
      </c>
      <c r="W315" s="36">
        <v>1754.28</v>
      </c>
      <c r="X315" s="36"/>
      <c r="Y315" s="29"/>
      <c r="Z315" s="29"/>
      <c r="AA315" s="29"/>
      <c r="AB315" s="29"/>
      <c r="AC315" s="28"/>
    </row>
    <row r="316" ht="16" customHeight="1" spans="1:29">
      <c r="A316" s="22">
        <v>1230</v>
      </c>
      <c r="B316" s="39" t="s">
        <v>2285</v>
      </c>
      <c r="C316" s="68" t="s">
        <v>2286</v>
      </c>
      <c r="D316" s="22">
        <v>143</v>
      </c>
      <c r="E316" s="22">
        <v>1</v>
      </c>
      <c r="F316" s="144">
        <v>83877</v>
      </c>
      <c r="G316" s="144" t="s">
        <v>3707</v>
      </c>
      <c r="H316" s="144" t="s">
        <v>3707</v>
      </c>
      <c r="I316" s="144" t="s">
        <v>5345</v>
      </c>
      <c r="J316" s="144" t="s">
        <v>5314</v>
      </c>
      <c r="K316" s="157"/>
      <c r="L316" s="157"/>
      <c r="M316" s="157"/>
      <c r="N316" s="157"/>
      <c r="O316" s="157"/>
      <c r="P316" s="157"/>
      <c r="Q316" s="157"/>
      <c r="R316" s="157"/>
      <c r="S316" s="144"/>
      <c r="T316" s="22">
        <v>1</v>
      </c>
      <c r="U316" s="29">
        <v>7.99</v>
      </c>
      <c r="V316" s="29">
        <v>7.99</v>
      </c>
      <c r="W316" s="36">
        <v>0.97</v>
      </c>
      <c r="X316" s="36"/>
      <c r="Y316" s="29"/>
      <c r="Z316" s="29"/>
      <c r="AA316" s="29"/>
      <c r="AB316" s="29"/>
      <c r="AC316" s="28"/>
    </row>
    <row r="317" ht="16" customHeight="1" spans="1:29">
      <c r="A317" s="22">
        <v>1231</v>
      </c>
      <c r="B317" s="39" t="s">
        <v>2283</v>
      </c>
      <c r="C317" s="68" t="s">
        <v>2284</v>
      </c>
      <c r="D317" s="22">
        <v>143</v>
      </c>
      <c r="E317" s="22">
        <v>1</v>
      </c>
      <c r="F317" s="144">
        <v>83879</v>
      </c>
      <c r="G317" s="144" t="s">
        <v>3707</v>
      </c>
      <c r="H317" s="144" t="s">
        <v>3707</v>
      </c>
      <c r="I317" s="144" t="s">
        <v>5345</v>
      </c>
      <c r="J317" s="144" t="s">
        <v>5314</v>
      </c>
      <c r="K317" s="157"/>
      <c r="L317" s="157"/>
      <c r="M317" s="157"/>
      <c r="N317" s="157"/>
      <c r="O317" s="157"/>
      <c r="P317" s="157"/>
      <c r="Q317" s="157"/>
      <c r="R317" s="157"/>
      <c r="S317" s="144"/>
      <c r="T317" s="22">
        <v>1</v>
      </c>
      <c r="U317" s="29">
        <v>0.66</v>
      </c>
      <c r="V317" s="29">
        <v>0.66</v>
      </c>
      <c r="W317" s="36">
        <v>0.97</v>
      </c>
      <c r="X317" s="36"/>
      <c r="Y317" s="29"/>
      <c r="Z317" s="29"/>
      <c r="AA317" s="29"/>
      <c r="AB317" s="29"/>
      <c r="AC317" s="28"/>
    </row>
    <row r="318" ht="16" customHeight="1" spans="1:29">
      <c r="A318" s="22">
        <v>1357</v>
      </c>
      <c r="B318" s="39" t="s">
        <v>2332</v>
      </c>
      <c r="C318" s="68" t="s">
        <v>7272</v>
      </c>
      <c r="D318" s="22">
        <v>129</v>
      </c>
      <c r="E318" s="22">
        <v>2</v>
      </c>
      <c r="F318" s="144">
        <v>83385</v>
      </c>
      <c r="G318" s="144" t="s">
        <v>3707</v>
      </c>
      <c r="H318" s="144" t="s">
        <v>3707</v>
      </c>
      <c r="I318" s="144" t="s">
        <v>5345</v>
      </c>
      <c r="J318" s="144" t="s">
        <v>5314</v>
      </c>
      <c r="K318" s="157"/>
      <c r="L318" s="157"/>
      <c r="M318" s="157"/>
      <c r="N318" s="157"/>
      <c r="O318" s="157"/>
      <c r="P318" s="157"/>
      <c r="Q318" s="157"/>
      <c r="R318" s="157"/>
      <c r="S318" s="144"/>
      <c r="T318" s="22">
        <v>2</v>
      </c>
      <c r="U318" s="29">
        <v>18.35</v>
      </c>
      <c r="V318" s="29">
        <v>36.7</v>
      </c>
      <c r="W318" s="36">
        <v>11.7</v>
      </c>
      <c r="X318" s="36"/>
      <c r="Y318" s="29"/>
      <c r="Z318" s="29"/>
      <c r="AA318" s="29"/>
      <c r="AB318" s="29"/>
      <c r="AC318" s="28"/>
    </row>
    <row r="319" ht="16" customHeight="1" spans="1:29">
      <c r="A319" s="22">
        <v>1358</v>
      </c>
      <c r="B319" s="39" t="s">
        <v>7273</v>
      </c>
      <c r="C319" s="68" t="s">
        <v>7274</v>
      </c>
      <c r="D319" s="22">
        <v>129</v>
      </c>
      <c r="E319" s="22">
        <v>2</v>
      </c>
      <c r="F319" s="144">
        <v>83402</v>
      </c>
      <c r="G319" s="144" t="s">
        <v>3707</v>
      </c>
      <c r="H319" s="144" t="s">
        <v>3707</v>
      </c>
      <c r="I319" s="144" t="s">
        <v>5345</v>
      </c>
      <c r="J319" s="144" t="s">
        <v>5314</v>
      </c>
      <c r="K319" s="157"/>
      <c r="L319" s="157"/>
      <c r="M319" s="157"/>
      <c r="N319" s="157"/>
      <c r="O319" s="157"/>
      <c r="P319" s="157"/>
      <c r="Q319" s="157"/>
      <c r="R319" s="157"/>
      <c r="S319" s="144"/>
      <c r="T319" s="22">
        <v>2</v>
      </c>
      <c r="U319" s="29">
        <v>14.915</v>
      </c>
      <c r="V319" s="29">
        <v>29.83</v>
      </c>
      <c r="W319" s="36">
        <v>7.8</v>
      </c>
      <c r="X319" s="36"/>
      <c r="Y319" s="29"/>
      <c r="Z319" s="29"/>
      <c r="AA319" s="29"/>
      <c r="AB319" s="29"/>
      <c r="AC319" s="28"/>
    </row>
    <row r="320" ht="16" customHeight="1" spans="1:29">
      <c r="A320" s="22">
        <v>1359</v>
      </c>
      <c r="B320" s="39" t="s">
        <v>2335</v>
      </c>
      <c r="C320" s="68" t="s">
        <v>7275</v>
      </c>
      <c r="D320" s="22">
        <v>129</v>
      </c>
      <c r="E320" s="22">
        <v>8</v>
      </c>
      <c r="F320" s="144">
        <v>83395</v>
      </c>
      <c r="G320" s="144" t="s">
        <v>3707</v>
      </c>
      <c r="H320" s="144" t="s">
        <v>3707</v>
      </c>
      <c r="I320" s="144" t="s">
        <v>5345</v>
      </c>
      <c r="J320" s="144" t="s">
        <v>5314</v>
      </c>
      <c r="K320" s="157"/>
      <c r="L320" s="157"/>
      <c r="M320" s="157"/>
      <c r="N320" s="157"/>
      <c r="O320" s="157"/>
      <c r="P320" s="157"/>
      <c r="Q320" s="157"/>
      <c r="R320" s="157"/>
      <c r="S320" s="144"/>
      <c r="T320" s="22">
        <v>8</v>
      </c>
      <c r="U320" s="29">
        <v>11.93375</v>
      </c>
      <c r="V320" s="29">
        <v>95.47</v>
      </c>
      <c r="W320" s="36">
        <v>31.2</v>
      </c>
      <c r="X320" s="36"/>
      <c r="Y320" s="29"/>
      <c r="Z320" s="29"/>
      <c r="AA320" s="29"/>
      <c r="AB320" s="29"/>
      <c r="AC320" s="28"/>
    </row>
    <row r="321" ht="16" customHeight="1" spans="1:29">
      <c r="A321" s="22">
        <v>1360</v>
      </c>
      <c r="B321" s="39" t="s">
        <v>2338</v>
      </c>
      <c r="C321" s="68" t="s">
        <v>7276</v>
      </c>
      <c r="D321" s="22">
        <v>129</v>
      </c>
      <c r="E321" s="22">
        <v>4</v>
      </c>
      <c r="F321" s="144">
        <v>83399</v>
      </c>
      <c r="G321" s="144" t="s">
        <v>3707</v>
      </c>
      <c r="H321" s="144" t="s">
        <v>3707</v>
      </c>
      <c r="I321" s="144" t="s">
        <v>5345</v>
      </c>
      <c r="J321" s="144" t="s">
        <v>5314</v>
      </c>
      <c r="K321" s="157"/>
      <c r="L321" s="157"/>
      <c r="M321" s="157"/>
      <c r="N321" s="157"/>
      <c r="O321" s="157"/>
      <c r="P321" s="157"/>
      <c r="Q321" s="157"/>
      <c r="R321" s="157"/>
      <c r="S321" s="144"/>
      <c r="T321" s="22">
        <v>4</v>
      </c>
      <c r="U321" s="29">
        <v>11.9325</v>
      </c>
      <c r="V321" s="29">
        <v>47.73</v>
      </c>
      <c r="W321" s="36">
        <v>15.6</v>
      </c>
      <c r="X321" s="36"/>
      <c r="Y321" s="29"/>
      <c r="Z321" s="29"/>
      <c r="AA321" s="29"/>
      <c r="AB321" s="29"/>
      <c r="AC321" s="28"/>
    </row>
    <row r="322" ht="16" customHeight="1" spans="1:29">
      <c r="A322" s="22">
        <v>1697</v>
      </c>
      <c r="B322" s="39" t="s">
        <v>7853</v>
      </c>
      <c r="C322" s="68" t="s">
        <v>7854</v>
      </c>
      <c r="D322" s="22">
        <v>226</v>
      </c>
      <c r="E322" s="22">
        <v>2</v>
      </c>
      <c r="F322" s="144">
        <v>2411220205</v>
      </c>
      <c r="G322" s="144" t="s">
        <v>3707</v>
      </c>
      <c r="H322" s="144" t="s">
        <v>5312</v>
      </c>
      <c r="I322" s="144" t="s">
        <v>5345</v>
      </c>
      <c r="J322" s="144" t="s">
        <v>5314</v>
      </c>
      <c r="K322" s="157"/>
      <c r="L322" s="157"/>
      <c r="M322" s="157"/>
      <c r="N322" s="157"/>
      <c r="O322" s="157"/>
      <c r="P322" s="157"/>
      <c r="Q322" s="157"/>
      <c r="R322" s="157"/>
      <c r="S322" s="144"/>
      <c r="T322" s="22">
        <v>2</v>
      </c>
      <c r="U322" s="29">
        <v>238501.556666667</v>
      </c>
      <c r="V322" s="29">
        <v>477003.113333334</v>
      </c>
      <c r="W322" s="36">
        <v>57191.58</v>
      </c>
      <c r="X322" s="36"/>
      <c r="Y322" s="29"/>
      <c r="Z322" s="29"/>
      <c r="AA322" s="29"/>
      <c r="AB322" s="29"/>
      <c r="AC322" s="28"/>
    </row>
    <row r="323" ht="16" customHeight="1" spans="1:29">
      <c r="A323" s="22">
        <v>2</v>
      </c>
      <c r="B323" s="39" t="s">
        <v>5315</v>
      </c>
      <c r="C323" s="68" t="s">
        <v>7877</v>
      </c>
      <c r="D323" s="22">
        <v>194</v>
      </c>
      <c r="E323" s="22">
        <v>2</v>
      </c>
      <c r="F323" s="144">
        <v>84206</v>
      </c>
      <c r="G323" s="144" t="s">
        <v>3688</v>
      </c>
      <c r="H323" s="144" t="s">
        <v>5312</v>
      </c>
      <c r="I323" s="144" t="s">
        <v>5317</v>
      </c>
      <c r="J323" s="144" t="s">
        <v>5314</v>
      </c>
      <c r="K323" s="157"/>
      <c r="L323" s="157"/>
      <c r="M323" s="157"/>
      <c r="N323" s="157"/>
      <c r="O323" s="157"/>
      <c r="P323" s="157"/>
      <c r="Q323" s="157"/>
      <c r="R323" s="157"/>
      <c r="S323" s="144"/>
      <c r="T323" s="22">
        <v>2</v>
      </c>
      <c r="U323" s="29">
        <v>181902.575</v>
      </c>
      <c r="V323" s="29">
        <v>363805.15</v>
      </c>
      <c r="W323" s="36">
        <v>203886.68</v>
      </c>
      <c r="X323" s="36"/>
      <c r="Y323" s="29"/>
      <c r="Z323" s="29"/>
      <c r="AA323" s="29"/>
      <c r="AB323" s="29"/>
      <c r="AC323" s="28"/>
    </row>
    <row r="324" ht="16" customHeight="1" spans="1:29">
      <c r="A324" s="22">
        <v>7</v>
      </c>
      <c r="B324" s="39" t="s">
        <v>5333</v>
      </c>
      <c r="C324" s="68" t="s">
        <v>7878</v>
      </c>
      <c r="D324" s="22">
        <v>195</v>
      </c>
      <c r="E324" s="22">
        <v>4</v>
      </c>
      <c r="F324" s="144">
        <v>83824</v>
      </c>
      <c r="G324" s="144" t="s">
        <v>3688</v>
      </c>
      <c r="H324" s="144" t="s">
        <v>3699</v>
      </c>
      <c r="I324" s="144" t="s">
        <v>5317</v>
      </c>
      <c r="J324" s="144" t="s">
        <v>5314</v>
      </c>
      <c r="K324" s="157"/>
      <c r="L324" s="157"/>
      <c r="M324" s="157"/>
      <c r="N324" s="157"/>
      <c r="O324" s="157"/>
      <c r="P324" s="157"/>
      <c r="Q324" s="157"/>
      <c r="R324" s="157"/>
      <c r="S324" s="144"/>
      <c r="T324" s="22">
        <v>4</v>
      </c>
      <c r="U324" s="29">
        <v>72428.925</v>
      </c>
      <c r="V324" s="29">
        <v>289715.7</v>
      </c>
      <c r="W324" s="36">
        <v>123579.48</v>
      </c>
      <c r="X324" s="36"/>
      <c r="Y324" s="29"/>
      <c r="Z324" s="29"/>
      <c r="AA324" s="29"/>
      <c r="AB324" s="29"/>
      <c r="AC324" s="28"/>
    </row>
    <row r="325" ht="16" customHeight="1" spans="1:29">
      <c r="A325" s="22">
        <v>8</v>
      </c>
      <c r="B325" s="39" t="s">
        <v>5335</v>
      </c>
      <c r="C325" s="68" t="s">
        <v>5336</v>
      </c>
      <c r="D325" s="22">
        <v>167</v>
      </c>
      <c r="E325" s="22">
        <v>2</v>
      </c>
      <c r="F325" s="144">
        <v>84681</v>
      </c>
      <c r="G325" s="144" t="s">
        <v>3688</v>
      </c>
      <c r="H325" s="144" t="s">
        <v>3699</v>
      </c>
      <c r="I325" s="144" t="s">
        <v>5317</v>
      </c>
      <c r="J325" s="144" t="s">
        <v>5314</v>
      </c>
      <c r="K325" s="157"/>
      <c r="L325" s="157"/>
      <c r="M325" s="157"/>
      <c r="N325" s="157"/>
      <c r="O325" s="157"/>
      <c r="P325" s="157"/>
      <c r="Q325" s="157"/>
      <c r="R325" s="157"/>
      <c r="S325" s="144"/>
      <c r="T325" s="22">
        <v>2</v>
      </c>
      <c r="U325" s="29">
        <v>119403.8</v>
      </c>
      <c r="V325" s="29">
        <v>238807.6</v>
      </c>
      <c r="W325" s="36">
        <v>128257.58</v>
      </c>
      <c r="X325" s="36"/>
      <c r="Y325" s="29"/>
      <c r="Z325" s="29"/>
      <c r="AA325" s="29"/>
      <c r="AB325" s="29"/>
      <c r="AC325" s="28"/>
    </row>
    <row r="326" ht="16" customHeight="1" spans="1:29">
      <c r="A326" s="22">
        <v>13</v>
      </c>
      <c r="B326" s="39" t="s">
        <v>5346</v>
      </c>
      <c r="C326" s="68" t="s">
        <v>5347</v>
      </c>
      <c r="D326" s="22">
        <v>195</v>
      </c>
      <c r="E326" s="22">
        <v>2</v>
      </c>
      <c r="F326" s="144">
        <v>83813</v>
      </c>
      <c r="G326" s="144" t="s">
        <v>3688</v>
      </c>
      <c r="H326" s="144" t="s">
        <v>3699</v>
      </c>
      <c r="I326" s="144" t="s">
        <v>5317</v>
      </c>
      <c r="J326" s="144" t="s">
        <v>5314</v>
      </c>
      <c r="K326" s="157"/>
      <c r="L326" s="157"/>
      <c r="M326" s="157"/>
      <c r="N326" s="157"/>
      <c r="O326" s="157"/>
      <c r="P326" s="157"/>
      <c r="Q326" s="157"/>
      <c r="R326" s="157"/>
      <c r="S326" s="144"/>
      <c r="T326" s="22">
        <v>2</v>
      </c>
      <c r="U326" s="29">
        <v>97679.1</v>
      </c>
      <c r="V326" s="29">
        <v>195358.2</v>
      </c>
      <c r="W326" s="36">
        <v>76603.7</v>
      </c>
      <c r="X326" s="36"/>
      <c r="Y326" s="29"/>
      <c r="Z326" s="29"/>
      <c r="AA326" s="29"/>
      <c r="AB326" s="29"/>
      <c r="AC326" s="28"/>
    </row>
    <row r="327" ht="16" customHeight="1" spans="1:29">
      <c r="A327" s="22">
        <v>14</v>
      </c>
      <c r="B327" s="39" t="s">
        <v>5348</v>
      </c>
      <c r="C327" s="68" t="s">
        <v>5349</v>
      </c>
      <c r="D327" s="22">
        <v>195</v>
      </c>
      <c r="E327" s="22">
        <v>4</v>
      </c>
      <c r="F327" s="144">
        <v>83823</v>
      </c>
      <c r="G327" s="144" t="s">
        <v>3688</v>
      </c>
      <c r="H327" s="144" t="s">
        <v>5312</v>
      </c>
      <c r="I327" s="144" t="s">
        <v>5317</v>
      </c>
      <c r="J327" s="144" t="s">
        <v>5314</v>
      </c>
      <c r="K327" s="157"/>
      <c r="L327" s="157"/>
      <c r="M327" s="157"/>
      <c r="N327" s="157"/>
      <c r="O327" s="157"/>
      <c r="P327" s="157"/>
      <c r="Q327" s="157"/>
      <c r="R327" s="157"/>
      <c r="S327" s="144"/>
      <c r="T327" s="22">
        <v>4</v>
      </c>
      <c r="U327" s="29">
        <v>47536.765</v>
      </c>
      <c r="V327" s="29">
        <v>190147.06</v>
      </c>
      <c r="W327" s="36">
        <v>94731.28</v>
      </c>
      <c r="X327" s="36"/>
      <c r="Y327" s="29"/>
      <c r="Z327" s="29"/>
      <c r="AA327" s="29"/>
      <c r="AB327" s="29"/>
      <c r="AC327" s="28"/>
    </row>
    <row r="328" ht="16" customHeight="1" spans="1:29">
      <c r="A328" s="22">
        <v>26</v>
      </c>
      <c r="B328" s="39" t="s">
        <v>5374</v>
      </c>
      <c r="C328" s="68" t="s">
        <v>5375</v>
      </c>
      <c r="D328" s="22">
        <v>167</v>
      </c>
      <c r="E328" s="22">
        <v>2</v>
      </c>
      <c r="F328" s="144">
        <v>84653</v>
      </c>
      <c r="G328" s="144" t="s">
        <v>3688</v>
      </c>
      <c r="H328" s="144" t="s">
        <v>5312</v>
      </c>
      <c r="I328" s="144" t="s">
        <v>5317</v>
      </c>
      <c r="J328" s="144" t="s">
        <v>5314</v>
      </c>
      <c r="K328" s="157"/>
      <c r="L328" s="157"/>
      <c r="M328" s="157"/>
      <c r="N328" s="157"/>
      <c r="O328" s="157"/>
      <c r="P328" s="157"/>
      <c r="Q328" s="157"/>
      <c r="R328" s="157"/>
      <c r="S328" s="144"/>
      <c r="T328" s="22">
        <v>2</v>
      </c>
      <c r="U328" s="29">
        <v>73159.88</v>
      </c>
      <c r="V328" s="29">
        <v>146319.76</v>
      </c>
      <c r="W328" s="36">
        <v>62179.58</v>
      </c>
      <c r="X328" s="36"/>
      <c r="Y328" s="29"/>
      <c r="Z328" s="29"/>
      <c r="AA328" s="29"/>
      <c r="AB328" s="29"/>
      <c r="AC328" s="28"/>
    </row>
    <row r="329" ht="16" customHeight="1" spans="1:29">
      <c r="A329" s="22">
        <v>41</v>
      </c>
      <c r="B329" s="39" t="s">
        <v>5404</v>
      </c>
      <c r="C329" s="68" t="s">
        <v>7879</v>
      </c>
      <c r="D329" s="22">
        <v>194</v>
      </c>
      <c r="E329" s="22">
        <v>2</v>
      </c>
      <c r="F329" s="144">
        <v>84207</v>
      </c>
      <c r="G329" s="144" t="s">
        <v>3688</v>
      </c>
      <c r="H329" s="144" t="s">
        <v>3699</v>
      </c>
      <c r="I329" s="144" t="s">
        <v>5317</v>
      </c>
      <c r="J329" s="144" t="s">
        <v>5314</v>
      </c>
      <c r="K329" s="157"/>
      <c r="L329" s="157"/>
      <c r="M329" s="157"/>
      <c r="N329" s="157"/>
      <c r="O329" s="157"/>
      <c r="P329" s="157"/>
      <c r="Q329" s="157"/>
      <c r="R329" s="157"/>
      <c r="S329" s="144"/>
      <c r="T329" s="22">
        <v>2</v>
      </c>
      <c r="U329" s="29">
        <v>58998.765</v>
      </c>
      <c r="V329" s="29">
        <v>117997.53</v>
      </c>
      <c r="W329" s="36">
        <v>53992.94</v>
      </c>
      <c r="X329" s="36"/>
      <c r="Y329" s="29"/>
      <c r="Z329" s="29"/>
      <c r="AA329" s="29"/>
      <c r="AB329" s="29"/>
      <c r="AC329" s="28"/>
    </row>
    <row r="330" ht="16" customHeight="1" spans="1:29">
      <c r="A330" s="22">
        <v>56</v>
      </c>
      <c r="B330" s="39" t="s">
        <v>5431</v>
      </c>
      <c r="C330" s="68" t="s">
        <v>5432</v>
      </c>
      <c r="D330" s="22">
        <v>194</v>
      </c>
      <c r="E330" s="22">
        <v>1</v>
      </c>
      <c r="F330" s="144">
        <v>84382</v>
      </c>
      <c r="G330" s="144" t="s">
        <v>3688</v>
      </c>
      <c r="H330" s="144" t="s">
        <v>5312</v>
      </c>
      <c r="I330" s="144" t="s">
        <v>5317</v>
      </c>
      <c r="J330" s="144" t="s">
        <v>5314</v>
      </c>
      <c r="K330" s="157"/>
      <c r="L330" s="157"/>
      <c r="M330" s="157"/>
      <c r="N330" s="157"/>
      <c r="O330" s="157"/>
      <c r="P330" s="157"/>
      <c r="Q330" s="157"/>
      <c r="R330" s="157"/>
      <c r="S330" s="144"/>
      <c r="T330" s="22">
        <v>1</v>
      </c>
      <c r="U330" s="29">
        <v>96905.57</v>
      </c>
      <c r="V330" s="29">
        <v>96905.57</v>
      </c>
      <c r="W330" s="36">
        <v>38106.93</v>
      </c>
      <c r="X330" s="36"/>
      <c r="Y330" s="29"/>
      <c r="Z330" s="29"/>
      <c r="AA330" s="29"/>
      <c r="AB330" s="29"/>
      <c r="AC330" s="28"/>
    </row>
    <row r="331" ht="16" customHeight="1" spans="1:29">
      <c r="A331" s="22">
        <v>60</v>
      </c>
      <c r="B331" s="39" t="s">
        <v>5437</v>
      </c>
      <c r="C331" s="68" t="s">
        <v>7880</v>
      </c>
      <c r="D331" s="22">
        <v>194</v>
      </c>
      <c r="E331" s="22">
        <v>1</v>
      </c>
      <c r="F331" s="144">
        <v>84235</v>
      </c>
      <c r="G331" s="144" t="s">
        <v>3688</v>
      </c>
      <c r="H331" s="144" t="s">
        <v>3699</v>
      </c>
      <c r="I331" s="144" t="s">
        <v>5317</v>
      </c>
      <c r="J331" s="144" t="s">
        <v>5314</v>
      </c>
      <c r="K331" s="157"/>
      <c r="L331" s="157"/>
      <c r="M331" s="157"/>
      <c r="N331" s="157"/>
      <c r="O331" s="157"/>
      <c r="P331" s="157"/>
      <c r="Q331" s="157"/>
      <c r="R331" s="157"/>
      <c r="S331" s="144"/>
      <c r="T331" s="22">
        <v>1</v>
      </c>
      <c r="U331" s="29">
        <v>82172.19</v>
      </c>
      <c r="V331" s="29">
        <v>82172.19</v>
      </c>
      <c r="W331" s="36">
        <v>33818.68</v>
      </c>
      <c r="X331" s="36"/>
      <c r="Y331" s="29"/>
      <c r="Z331" s="29"/>
      <c r="AA331" s="29"/>
      <c r="AB331" s="29"/>
      <c r="AC331" s="28"/>
    </row>
    <row r="332" ht="16" customHeight="1" spans="1:29">
      <c r="A332" s="22">
        <v>67</v>
      </c>
      <c r="B332" s="39" t="s">
        <v>5447</v>
      </c>
      <c r="C332" s="68" t="s">
        <v>5448</v>
      </c>
      <c r="D332" s="22">
        <v>195</v>
      </c>
      <c r="E332" s="22">
        <v>1</v>
      </c>
      <c r="F332" s="144">
        <v>83826</v>
      </c>
      <c r="G332" s="144" t="s">
        <v>3688</v>
      </c>
      <c r="H332" s="144" t="s">
        <v>5312</v>
      </c>
      <c r="I332" s="144" t="s">
        <v>5317</v>
      </c>
      <c r="J332" s="144" t="s">
        <v>5314</v>
      </c>
      <c r="K332" s="157"/>
      <c r="L332" s="157"/>
      <c r="M332" s="157"/>
      <c r="N332" s="157"/>
      <c r="O332" s="157"/>
      <c r="P332" s="157"/>
      <c r="Q332" s="157"/>
      <c r="R332" s="157"/>
      <c r="S332" s="144"/>
      <c r="T332" s="22">
        <v>1</v>
      </c>
      <c r="U332" s="29">
        <v>51783.25</v>
      </c>
      <c r="V332" s="29">
        <v>51783.25</v>
      </c>
      <c r="W332" s="36">
        <v>24852.34</v>
      </c>
      <c r="X332" s="36"/>
      <c r="Y332" s="29"/>
      <c r="Z332" s="29"/>
      <c r="AA332" s="29"/>
      <c r="AB332" s="29"/>
      <c r="AC332" s="28"/>
    </row>
    <row r="333" ht="16" customHeight="1" spans="1:29">
      <c r="A333" s="22">
        <v>70</v>
      </c>
      <c r="B333" s="39" t="s">
        <v>5451</v>
      </c>
      <c r="C333" s="68" t="s">
        <v>5452</v>
      </c>
      <c r="D333" s="22">
        <v>167</v>
      </c>
      <c r="E333" s="22">
        <v>2</v>
      </c>
      <c r="F333" s="144">
        <v>83868</v>
      </c>
      <c r="G333" s="144" t="s">
        <v>3688</v>
      </c>
      <c r="H333" s="144" t="s">
        <v>3699</v>
      </c>
      <c r="I333" s="144" t="s">
        <v>5317</v>
      </c>
      <c r="J333" s="144" t="s">
        <v>5314</v>
      </c>
      <c r="K333" s="157"/>
      <c r="L333" s="157"/>
      <c r="M333" s="157"/>
      <c r="N333" s="157"/>
      <c r="O333" s="157"/>
      <c r="P333" s="157"/>
      <c r="Q333" s="157"/>
      <c r="R333" s="157"/>
      <c r="S333" s="144"/>
      <c r="T333" s="22">
        <v>2</v>
      </c>
      <c r="U333" s="29">
        <v>48590.93</v>
      </c>
      <c r="V333" s="29">
        <v>97181.86</v>
      </c>
      <c r="W333" s="36">
        <v>47950.4</v>
      </c>
      <c r="X333" s="36"/>
      <c r="Y333" s="29"/>
      <c r="Z333" s="29"/>
      <c r="AA333" s="29"/>
      <c r="AB333" s="29"/>
      <c r="AC333" s="28"/>
    </row>
    <row r="334" ht="16" customHeight="1" spans="1:29">
      <c r="A334" s="22">
        <v>80</v>
      </c>
      <c r="B334" s="39" t="s">
        <v>5469</v>
      </c>
      <c r="C334" s="68" t="s">
        <v>7881</v>
      </c>
      <c r="D334" s="22">
        <v>194</v>
      </c>
      <c r="E334" s="22">
        <v>2</v>
      </c>
      <c r="F334" s="144">
        <v>84232</v>
      </c>
      <c r="G334" s="144" t="s">
        <v>3688</v>
      </c>
      <c r="H334" s="144" t="s">
        <v>5312</v>
      </c>
      <c r="I334" s="144" t="s">
        <v>5317</v>
      </c>
      <c r="J334" s="144" t="s">
        <v>5314</v>
      </c>
      <c r="K334" s="157"/>
      <c r="L334" s="157"/>
      <c r="M334" s="157"/>
      <c r="N334" s="157"/>
      <c r="O334" s="157"/>
      <c r="P334" s="157"/>
      <c r="Q334" s="157"/>
      <c r="R334" s="157"/>
      <c r="S334" s="144"/>
      <c r="T334" s="22">
        <v>2</v>
      </c>
      <c r="U334" s="29">
        <v>38683.64</v>
      </c>
      <c r="V334" s="29">
        <v>77367.28</v>
      </c>
      <c r="W334" s="36">
        <v>42102.8</v>
      </c>
      <c r="X334" s="36"/>
      <c r="Y334" s="29"/>
      <c r="Z334" s="29"/>
      <c r="AA334" s="29"/>
      <c r="AB334" s="29"/>
      <c r="AC334" s="28"/>
    </row>
    <row r="335" ht="16" customHeight="1" spans="1:29">
      <c r="A335" s="22">
        <v>81</v>
      </c>
      <c r="B335" s="39" t="s">
        <v>5471</v>
      </c>
      <c r="C335" s="68" t="s">
        <v>7882</v>
      </c>
      <c r="D335" s="22">
        <v>194</v>
      </c>
      <c r="E335" s="22">
        <v>1</v>
      </c>
      <c r="F335" s="144">
        <v>84222</v>
      </c>
      <c r="G335" s="144" t="s">
        <v>3688</v>
      </c>
      <c r="H335" s="144" t="s">
        <v>3699</v>
      </c>
      <c r="I335" s="144" t="s">
        <v>5317</v>
      </c>
      <c r="J335" s="144" t="s">
        <v>5314</v>
      </c>
      <c r="K335" s="157"/>
      <c r="L335" s="157"/>
      <c r="M335" s="157"/>
      <c r="N335" s="157"/>
      <c r="O335" s="157"/>
      <c r="P335" s="157"/>
      <c r="Q335" s="157"/>
      <c r="R335" s="157"/>
      <c r="S335" s="144"/>
      <c r="T335" s="22">
        <v>1</v>
      </c>
      <c r="U335" s="29">
        <v>38243.35</v>
      </c>
      <c r="V335" s="29">
        <v>38243.35</v>
      </c>
      <c r="W335" s="36">
        <v>20953.94</v>
      </c>
      <c r="X335" s="36"/>
      <c r="Y335" s="29"/>
      <c r="Z335" s="29"/>
      <c r="AA335" s="29"/>
      <c r="AB335" s="29"/>
      <c r="AC335" s="28"/>
    </row>
    <row r="336" ht="16" customHeight="1" spans="1:29">
      <c r="A336" s="22">
        <v>100</v>
      </c>
      <c r="B336" s="39" t="s">
        <v>5499</v>
      </c>
      <c r="C336" s="68" t="s">
        <v>5500</v>
      </c>
      <c r="D336" s="22">
        <v>194</v>
      </c>
      <c r="E336" s="22">
        <v>2</v>
      </c>
      <c r="F336" s="144">
        <v>84388</v>
      </c>
      <c r="G336" s="144" t="s">
        <v>3688</v>
      </c>
      <c r="H336" s="144" t="s">
        <v>5312</v>
      </c>
      <c r="I336" s="144" t="s">
        <v>5317</v>
      </c>
      <c r="J336" s="144" t="s">
        <v>5314</v>
      </c>
      <c r="K336" s="157"/>
      <c r="L336" s="157"/>
      <c r="M336" s="157"/>
      <c r="N336" s="157"/>
      <c r="O336" s="157"/>
      <c r="P336" s="157"/>
      <c r="Q336" s="157"/>
      <c r="R336" s="157"/>
      <c r="S336" s="144"/>
      <c r="T336" s="22">
        <v>2</v>
      </c>
      <c r="U336" s="29">
        <v>29660.685</v>
      </c>
      <c r="V336" s="29">
        <v>59321.37</v>
      </c>
      <c r="W336" s="36">
        <v>27093.92</v>
      </c>
      <c r="X336" s="36"/>
      <c r="Y336" s="29"/>
      <c r="Z336" s="29"/>
      <c r="AA336" s="29"/>
      <c r="AB336" s="29"/>
      <c r="AC336" s="28"/>
    </row>
    <row r="337" ht="16" customHeight="1" spans="1:29">
      <c r="A337" s="22">
        <v>101</v>
      </c>
      <c r="B337" s="39" t="s">
        <v>5501</v>
      </c>
      <c r="C337" s="68" t="s">
        <v>5502</v>
      </c>
      <c r="D337" s="22">
        <v>194</v>
      </c>
      <c r="E337" s="22">
        <v>2</v>
      </c>
      <c r="F337" s="144">
        <v>84338</v>
      </c>
      <c r="G337" s="144" t="s">
        <v>3688</v>
      </c>
      <c r="H337" s="144" t="s">
        <v>5312</v>
      </c>
      <c r="I337" s="144" t="s">
        <v>5317</v>
      </c>
      <c r="J337" s="144" t="s">
        <v>5314</v>
      </c>
      <c r="K337" s="157"/>
      <c r="L337" s="157"/>
      <c r="M337" s="157"/>
      <c r="N337" s="157"/>
      <c r="O337" s="157"/>
      <c r="P337" s="157"/>
      <c r="Q337" s="157"/>
      <c r="R337" s="157"/>
      <c r="S337" s="144"/>
      <c r="T337" s="22">
        <v>2</v>
      </c>
      <c r="U337" s="29">
        <v>29604.925</v>
      </c>
      <c r="V337" s="29">
        <v>59209.85</v>
      </c>
      <c r="W337" s="36">
        <v>27093.92</v>
      </c>
      <c r="X337" s="36"/>
      <c r="Y337" s="29"/>
      <c r="Z337" s="29"/>
      <c r="AA337" s="29"/>
      <c r="AB337" s="29"/>
      <c r="AC337" s="28"/>
    </row>
    <row r="338" ht="16" customHeight="1" spans="1:29">
      <c r="A338" s="22">
        <v>115</v>
      </c>
      <c r="B338" s="39" t="s">
        <v>5521</v>
      </c>
      <c r="C338" s="68" t="s">
        <v>5522</v>
      </c>
      <c r="D338" s="22">
        <v>194</v>
      </c>
      <c r="E338" s="22">
        <v>1</v>
      </c>
      <c r="F338" s="144">
        <v>84410</v>
      </c>
      <c r="G338" s="144" t="s">
        <v>3688</v>
      </c>
      <c r="H338" s="144" t="s">
        <v>5312</v>
      </c>
      <c r="I338" s="144" t="s">
        <v>5317</v>
      </c>
      <c r="J338" s="144" t="s">
        <v>5314</v>
      </c>
      <c r="K338" s="157"/>
      <c r="L338" s="157"/>
      <c r="M338" s="157"/>
      <c r="N338" s="157"/>
      <c r="O338" s="157"/>
      <c r="P338" s="157"/>
      <c r="Q338" s="157"/>
      <c r="R338" s="157"/>
      <c r="S338" s="144"/>
      <c r="T338" s="22">
        <v>1</v>
      </c>
      <c r="U338" s="29">
        <v>25474.02</v>
      </c>
      <c r="V338" s="29">
        <v>25474.02</v>
      </c>
      <c r="W338" s="36">
        <v>12279.98</v>
      </c>
      <c r="X338" s="36"/>
      <c r="Y338" s="29"/>
      <c r="Z338" s="29"/>
      <c r="AA338" s="29"/>
      <c r="AB338" s="29"/>
      <c r="AC338" s="28"/>
    </row>
    <row r="339" ht="16" customHeight="1" spans="1:29">
      <c r="A339" s="22">
        <v>116</v>
      </c>
      <c r="B339" s="39" t="s">
        <v>5523</v>
      </c>
      <c r="C339" s="68" t="s">
        <v>5524</v>
      </c>
      <c r="D339" s="22">
        <v>185</v>
      </c>
      <c r="E339" s="22">
        <v>2</v>
      </c>
      <c r="F339" s="144">
        <v>85118</v>
      </c>
      <c r="G339" s="144" t="s">
        <v>3688</v>
      </c>
      <c r="H339" s="144" t="s">
        <v>5312</v>
      </c>
      <c r="I339" s="144" t="s">
        <v>5317</v>
      </c>
      <c r="J339" s="144" t="s">
        <v>5314</v>
      </c>
      <c r="K339" s="157"/>
      <c r="L339" s="157"/>
      <c r="M339" s="157"/>
      <c r="N339" s="157"/>
      <c r="O339" s="157"/>
      <c r="P339" s="157"/>
      <c r="Q339" s="157"/>
      <c r="R339" s="157"/>
      <c r="S339" s="144"/>
      <c r="T339" s="22">
        <v>2</v>
      </c>
      <c r="U339" s="29">
        <v>24524.195</v>
      </c>
      <c r="V339" s="29">
        <v>49048.39</v>
      </c>
      <c r="W339" s="36">
        <v>24170.12</v>
      </c>
      <c r="X339" s="36"/>
      <c r="Y339" s="29"/>
      <c r="Z339" s="29"/>
      <c r="AA339" s="29"/>
      <c r="AB339" s="29"/>
      <c r="AC339" s="28"/>
    </row>
    <row r="340" ht="16" customHeight="1" spans="1:29">
      <c r="A340" s="22">
        <v>120</v>
      </c>
      <c r="B340" s="39" t="s">
        <v>5529</v>
      </c>
      <c r="C340" s="68" t="s">
        <v>5530</v>
      </c>
      <c r="D340" s="22">
        <v>194</v>
      </c>
      <c r="E340" s="22">
        <v>1</v>
      </c>
      <c r="F340" s="144">
        <v>84378</v>
      </c>
      <c r="G340" s="144" t="s">
        <v>3688</v>
      </c>
      <c r="H340" s="144" t="s">
        <v>5312</v>
      </c>
      <c r="I340" s="144" t="s">
        <v>5317</v>
      </c>
      <c r="J340" s="144" t="s">
        <v>5314</v>
      </c>
      <c r="K340" s="157"/>
      <c r="L340" s="157"/>
      <c r="M340" s="157"/>
      <c r="N340" s="157"/>
      <c r="O340" s="157"/>
      <c r="P340" s="157"/>
      <c r="Q340" s="157"/>
      <c r="R340" s="157"/>
      <c r="S340" s="144"/>
      <c r="T340" s="22">
        <v>1</v>
      </c>
      <c r="U340" s="29">
        <v>23439.72</v>
      </c>
      <c r="V340" s="29">
        <v>23439.72</v>
      </c>
      <c r="W340" s="36">
        <v>11695.22</v>
      </c>
      <c r="X340" s="36"/>
      <c r="Y340" s="29"/>
      <c r="Z340" s="29"/>
      <c r="AA340" s="29"/>
      <c r="AB340" s="29"/>
      <c r="AC340" s="28"/>
    </row>
    <row r="341" ht="16" customHeight="1" spans="1:29">
      <c r="A341" s="22">
        <v>124</v>
      </c>
      <c r="B341" s="39" t="s">
        <v>5537</v>
      </c>
      <c r="C341" s="68" t="s">
        <v>5538</v>
      </c>
      <c r="D341" s="22">
        <v>194</v>
      </c>
      <c r="E341" s="22">
        <v>2</v>
      </c>
      <c r="F341" s="144">
        <v>84210</v>
      </c>
      <c r="G341" s="144" t="s">
        <v>3688</v>
      </c>
      <c r="H341" s="144" t="s">
        <v>5312</v>
      </c>
      <c r="I341" s="144" t="s">
        <v>5317</v>
      </c>
      <c r="J341" s="144" t="s">
        <v>5314</v>
      </c>
      <c r="K341" s="157"/>
      <c r="L341" s="157"/>
      <c r="M341" s="157"/>
      <c r="N341" s="157"/>
      <c r="O341" s="157"/>
      <c r="P341" s="157"/>
      <c r="Q341" s="157"/>
      <c r="R341" s="157"/>
      <c r="S341" s="144"/>
      <c r="T341" s="22">
        <v>2</v>
      </c>
      <c r="U341" s="29">
        <v>23049.575</v>
      </c>
      <c r="V341" s="29">
        <v>46099.15</v>
      </c>
      <c r="W341" s="36">
        <v>23195.52</v>
      </c>
      <c r="X341" s="36"/>
      <c r="Y341" s="29"/>
      <c r="Z341" s="29"/>
      <c r="AA341" s="29"/>
      <c r="AB341" s="29"/>
      <c r="AC341" s="28"/>
    </row>
    <row r="342" ht="16" customHeight="1" spans="1:29">
      <c r="A342" s="22">
        <v>130</v>
      </c>
      <c r="B342" s="39" t="s">
        <v>5549</v>
      </c>
      <c r="C342" s="68" t="s">
        <v>7883</v>
      </c>
      <c r="D342" s="22">
        <v>194</v>
      </c>
      <c r="E342" s="22">
        <v>2</v>
      </c>
      <c r="F342" s="144">
        <v>84214</v>
      </c>
      <c r="G342" s="144" t="s">
        <v>3688</v>
      </c>
      <c r="H342" s="144" t="s">
        <v>5312</v>
      </c>
      <c r="I342" s="144" t="s">
        <v>5317</v>
      </c>
      <c r="J342" s="144" t="s">
        <v>5314</v>
      </c>
      <c r="K342" s="157"/>
      <c r="L342" s="157"/>
      <c r="M342" s="157"/>
      <c r="N342" s="157"/>
      <c r="O342" s="157"/>
      <c r="P342" s="157"/>
      <c r="Q342" s="157"/>
      <c r="R342" s="157"/>
      <c r="S342" s="144"/>
      <c r="T342" s="22">
        <v>2</v>
      </c>
      <c r="U342" s="29">
        <v>21182.005</v>
      </c>
      <c r="V342" s="29">
        <v>42364.01</v>
      </c>
      <c r="W342" s="36">
        <v>22220.92</v>
      </c>
      <c r="X342" s="36"/>
      <c r="Y342" s="29"/>
      <c r="Z342" s="29"/>
      <c r="AA342" s="29"/>
      <c r="AB342" s="29"/>
      <c r="AC342" s="28"/>
    </row>
    <row r="343" ht="16" customHeight="1" spans="1:29">
      <c r="A343" s="22">
        <v>135</v>
      </c>
      <c r="B343" s="39" t="s">
        <v>5555</v>
      </c>
      <c r="C343" s="68" t="s">
        <v>5556</v>
      </c>
      <c r="D343" s="22">
        <v>148</v>
      </c>
      <c r="E343" s="22">
        <v>1</v>
      </c>
      <c r="F343" s="144">
        <v>84339</v>
      </c>
      <c r="G343" s="144" t="s">
        <v>3688</v>
      </c>
      <c r="H343" s="144" t="s">
        <v>5312</v>
      </c>
      <c r="I343" s="144" t="s">
        <v>5317</v>
      </c>
      <c r="J343" s="144" t="s">
        <v>5314</v>
      </c>
      <c r="K343" s="157"/>
      <c r="L343" s="157"/>
      <c r="M343" s="157"/>
      <c r="N343" s="157"/>
      <c r="O343" s="157"/>
      <c r="P343" s="157"/>
      <c r="Q343" s="157"/>
      <c r="R343" s="157"/>
      <c r="S343" s="144"/>
      <c r="T343" s="22">
        <v>1</v>
      </c>
      <c r="U343" s="29">
        <v>20909.63</v>
      </c>
      <c r="V343" s="29">
        <v>20909.63</v>
      </c>
      <c r="W343" s="36">
        <v>11013</v>
      </c>
      <c r="X343" s="36"/>
      <c r="Y343" s="29"/>
      <c r="Z343" s="29"/>
      <c r="AA343" s="29"/>
      <c r="AB343" s="29"/>
      <c r="AC343" s="28"/>
    </row>
    <row r="344" ht="16" customHeight="1" spans="1:29">
      <c r="A344" s="22">
        <v>136</v>
      </c>
      <c r="B344" s="39" t="s">
        <v>5557</v>
      </c>
      <c r="C344" s="68" t="s">
        <v>7884</v>
      </c>
      <c r="D344" s="22">
        <v>194</v>
      </c>
      <c r="E344" s="22">
        <v>2</v>
      </c>
      <c r="F344" s="144">
        <v>84241</v>
      </c>
      <c r="G344" s="144" t="s">
        <v>3688</v>
      </c>
      <c r="H344" s="144" t="s">
        <v>5312</v>
      </c>
      <c r="I344" s="144" t="s">
        <v>5317</v>
      </c>
      <c r="J344" s="144" t="s">
        <v>5314</v>
      </c>
      <c r="K344" s="157"/>
      <c r="L344" s="157"/>
      <c r="M344" s="157"/>
      <c r="N344" s="157"/>
      <c r="O344" s="157"/>
      <c r="P344" s="157"/>
      <c r="Q344" s="157"/>
      <c r="R344" s="157"/>
      <c r="S344" s="144"/>
      <c r="T344" s="22">
        <v>2</v>
      </c>
      <c r="U344" s="29">
        <v>20761.445</v>
      </c>
      <c r="V344" s="29">
        <v>41522.89</v>
      </c>
      <c r="W344" s="36">
        <v>21831.08</v>
      </c>
      <c r="X344" s="36"/>
      <c r="Y344" s="29"/>
      <c r="Z344" s="29"/>
      <c r="AA344" s="29"/>
      <c r="AB344" s="29"/>
      <c r="AC344" s="28"/>
    </row>
    <row r="345" ht="16" customHeight="1" spans="1:29">
      <c r="A345" s="22">
        <v>147</v>
      </c>
      <c r="B345" s="39" t="s">
        <v>5575</v>
      </c>
      <c r="C345" s="68" t="s">
        <v>5576</v>
      </c>
      <c r="D345" s="22">
        <v>194</v>
      </c>
      <c r="E345" s="22">
        <v>2</v>
      </c>
      <c r="F345" s="144">
        <v>84386</v>
      </c>
      <c r="G345" s="144" t="s">
        <v>3688</v>
      </c>
      <c r="H345" s="144" t="s">
        <v>5312</v>
      </c>
      <c r="I345" s="144" t="s">
        <v>5317</v>
      </c>
      <c r="J345" s="144" t="s">
        <v>5314</v>
      </c>
      <c r="K345" s="157"/>
      <c r="L345" s="157"/>
      <c r="M345" s="157"/>
      <c r="N345" s="157"/>
      <c r="O345" s="157"/>
      <c r="P345" s="157"/>
      <c r="Q345" s="157"/>
      <c r="R345" s="157"/>
      <c r="S345" s="144"/>
      <c r="T345" s="22">
        <v>2</v>
      </c>
      <c r="U345" s="29">
        <v>17273.945</v>
      </c>
      <c r="V345" s="29">
        <v>34547.89</v>
      </c>
      <c r="W345" s="36">
        <v>14034.26</v>
      </c>
      <c r="X345" s="36"/>
      <c r="Y345" s="29"/>
      <c r="Z345" s="29"/>
      <c r="AA345" s="29"/>
      <c r="AB345" s="29"/>
      <c r="AC345" s="28"/>
    </row>
    <row r="346" ht="16" customHeight="1" spans="1:29">
      <c r="A346" s="22">
        <v>155</v>
      </c>
      <c r="B346" s="39" t="s">
        <v>5589</v>
      </c>
      <c r="C346" s="68" t="s">
        <v>5590</v>
      </c>
      <c r="D346" s="22">
        <v>194</v>
      </c>
      <c r="E346" s="22">
        <v>2</v>
      </c>
      <c r="F346" s="144">
        <v>84237</v>
      </c>
      <c r="G346" s="144" t="s">
        <v>3688</v>
      </c>
      <c r="H346" s="144" t="s">
        <v>5312</v>
      </c>
      <c r="I346" s="144" t="s">
        <v>5317</v>
      </c>
      <c r="J346" s="144" t="s">
        <v>5314</v>
      </c>
      <c r="K346" s="157"/>
      <c r="L346" s="157"/>
      <c r="M346" s="157"/>
      <c r="N346" s="157"/>
      <c r="O346" s="157"/>
      <c r="P346" s="157"/>
      <c r="Q346" s="157"/>
      <c r="R346" s="157"/>
      <c r="S346" s="144"/>
      <c r="T346" s="22">
        <v>2</v>
      </c>
      <c r="U346" s="29">
        <v>16368.905</v>
      </c>
      <c r="V346" s="29">
        <v>32737.81</v>
      </c>
      <c r="W346" s="36">
        <v>13449.5</v>
      </c>
      <c r="X346" s="36"/>
      <c r="Y346" s="29"/>
      <c r="Z346" s="29"/>
      <c r="AA346" s="29"/>
      <c r="AB346" s="29"/>
      <c r="AC346" s="28"/>
    </row>
    <row r="347" ht="16" customHeight="1" spans="1:29">
      <c r="A347" s="22">
        <v>157</v>
      </c>
      <c r="B347" s="39" t="s">
        <v>5593</v>
      </c>
      <c r="C347" s="68" t="s">
        <v>5594</v>
      </c>
      <c r="D347" s="22">
        <v>194</v>
      </c>
      <c r="E347" s="22">
        <v>2</v>
      </c>
      <c r="F347" s="144">
        <v>84323</v>
      </c>
      <c r="G347" s="144" t="s">
        <v>3688</v>
      </c>
      <c r="H347" s="144" t="s">
        <v>5312</v>
      </c>
      <c r="I347" s="144" t="s">
        <v>5317</v>
      </c>
      <c r="J347" s="144" t="s">
        <v>5314</v>
      </c>
      <c r="K347" s="157"/>
      <c r="L347" s="157"/>
      <c r="M347" s="157"/>
      <c r="N347" s="157"/>
      <c r="O347" s="157"/>
      <c r="P347" s="157"/>
      <c r="Q347" s="157"/>
      <c r="R347" s="157"/>
      <c r="S347" s="144"/>
      <c r="T347" s="22">
        <v>2</v>
      </c>
      <c r="U347" s="29">
        <v>15871.6</v>
      </c>
      <c r="V347" s="29">
        <v>31743.2</v>
      </c>
      <c r="W347" s="36">
        <v>13254.58</v>
      </c>
      <c r="X347" s="36"/>
      <c r="Y347" s="29"/>
      <c r="Z347" s="29"/>
      <c r="AA347" s="29"/>
      <c r="AB347" s="29"/>
      <c r="AC347" s="28"/>
    </row>
    <row r="348" ht="16" customHeight="1" spans="1:29">
      <c r="A348" s="22">
        <v>168</v>
      </c>
      <c r="B348" s="39" t="s">
        <v>5613</v>
      </c>
      <c r="C348" s="68" t="s">
        <v>5614</v>
      </c>
      <c r="D348" s="22">
        <v>167</v>
      </c>
      <c r="E348" s="22">
        <v>2</v>
      </c>
      <c r="F348" s="144">
        <v>83818</v>
      </c>
      <c r="G348" s="144" t="s">
        <v>3688</v>
      </c>
      <c r="H348" s="144" t="s">
        <v>5312</v>
      </c>
      <c r="I348" s="144" t="s">
        <v>5317</v>
      </c>
      <c r="J348" s="144" t="s">
        <v>5314</v>
      </c>
      <c r="K348" s="157"/>
      <c r="L348" s="157"/>
      <c r="M348" s="157"/>
      <c r="N348" s="157"/>
      <c r="O348" s="157"/>
      <c r="P348" s="157"/>
      <c r="Q348" s="157"/>
      <c r="R348" s="157"/>
      <c r="S348" s="144"/>
      <c r="T348" s="22">
        <v>2</v>
      </c>
      <c r="U348" s="29">
        <v>13261.565</v>
      </c>
      <c r="V348" s="29">
        <v>26523.13</v>
      </c>
      <c r="W348" s="36">
        <v>11695.22</v>
      </c>
      <c r="X348" s="36"/>
      <c r="Y348" s="29"/>
      <c r="Z348" s="29"/>
      <c r="AA348" s="29"/>
      <c r="AB348" s="29"/>
      <c r="AC348" s="28"/>
    </row>
    <row r="349" ht="16" customHeight="1" spans="1:29">
      <c r="A349" s="22">
        <v>169</v>
      </c>
      <c r="B349" s="39" t="s">
        <v>5615</v>
      </c>
      <c r="C349" s="68" t="s">
        <v>5616</v>
      </c>
      <c r="D349" s="22">
        <v>167</v>
      </c>
      <c r="E349" s="22">
        <v>1</v>
      </c>
      <c r="F349" s="144">
        <v>83956</v>
      </c>
      <c r="G349" s="144" t="s">
        <v>3688</v>
      </c>
      <c r="H349" s="144" t="s">
        <v>5312</v>
      </c>
      <c r="I349" s="144" t="s">
        <v>5317</v>
      </c>
      <c r="J349" s="144" t="s">
        <v>5314</v>
      </c>
      <c r="K349" s="157"/>
      <c r="L349" s="157"/>
      <c r="M349" s="157"/>
      <c r="N349" s="157"/>
      <c r="O349" s="157"/>
      <c r="P349" s="157"/>
      <c r="Q349" s="157"/>
      <c r="R349" s="157"/>
      <c r="S349" s="144"/>
      <c r="T349" s="22">
        <v>1</v>
      </c>
      <c r="U349" s="29">
        <v>13261.56</v>
      </c>
      <c r="V349" s="29">
        <v>13261.56</v>
      </c>
      <c r="W349" s="36">
        <v>5847.61</v>
      </c>
      <c r="X349" s="36"/>
      <c r="Y349" s="29"/>
      <c r="Z349" s="29"/>
      <c r="AA349" s="29"/>
      <c r="AB349" s="29"/>
      <c r="AC349" s="28"/>
    </row>
    <row r="350" ht="16" customHeight="1" spans="1:29">
      <c r="A350" s="22">
        <v>175</v>
      </c>
      <c r="B350" s="39" t="s">
        <v>5623</v>
      </c>
      <c r="C350" s="68" t="s">
        <v>5624</v>
      </c>
      <c r="D350" s="22">
        <v>194</v>
      </c>
      <c r="E350" s="22">
        <v>2</v>
      </c>
      <c r="F350" s="144">
        <v>84272</v>
      </c>
      <c r="G350" s="144" t="s">
        <v>3688</v>
      </c>
      <c r="H350" s="144" t="s">
        <v>5312</v>
      </c>
      <c r="I350" s="144" t="s">
        <v>5317</v>
      </c>
      <c r="J350" s="144" t="s">
        <v>5314</v>
      </c>
      <c r="K350" s="157"/>
      <c r="L350" s="157"/>
      <c r="M350" s="157"/>
      <c r="N350" s="157"/>
      <c r="O350" s="157"/>
      <c r="P350" s="157"/>
      <c r="Q350" s="157"/>
      <c r="R350" s="157"/>
      <c r="S350" s="144"/>
      <c r="T350" s="22">
        <v>2</v>
      </c>
      <c r="U350" s="29">
        <v>12433.73</v>
      </c>
      <c r="V350" s="29">
        <v>24867.46</v>
      </c>
      <c r="W350" s="36">
        <v>11110.46</v>
      </c>
      <c r="X350" s="36"/>
      <c r="Y350" s="29"/>
      <c r="Z350" s="29"/>
      <c r="AA350" s="29"/>
      <c r="AB350" s="29"/>
      <c r="AC350" s="28"/>
    </row>
    <row r="351" ht="16" customHeight="1" spans="1:29">
      <c r="A351" s="22">
        <v>176</v>
      </c>
      <c r="B351" s="39" t="s">
        <v>5625</v>
      </c>
      <c r="C351" s="68" t="s">
        <v>5626</v>
      </c>
      <c r="D351" s="22">
        <v>123</v>
      </c>
      <c r="E351" s="22">
        <v>1</v>
      </c>
      <c r="F351" s="144">
        <v>83838</v>
      </c>
      <c r="G351" s="144" t="s">
        <v>3688</v>
      </c>
      <c r="H351" s="144" t="s">
        <v>5312</v>
      </c>
      <c r="I351" s="144" t="s">
        <v>5317</v>
      </c>
      <c r="J351" s="144" t="s">
        <v>5314</v>
      </c>
      <c r="K351" s="157"/>
      <c r="L351" s="157"/>
      <c r="M351" s="157"/>
      <c r="N351" s="157"/>
      <c r="O351" s="157"/>
      <c r="P351" s="157"/>
      <c r="Q351" s="157"/>
      <c r="R351" s="157"/>
      <c r="S351" s="144"/>
      <c r="T351" s="22">
        <v>1</v>
      </c>
      <c r="U351" s="29">
        <v>12325.21</v>
      </c>
      <c r="V351" s="29">
        <v>12325.21</v>
      </c>
      <c r="W351" s="36">
        <v>5555.23</v>
      </c>
      <c r="X351" s="36"/>
      <c r="Y351" s="29"/>
      <c r="Z351" s="29"/>
      <c r="AA351" s="29"/>
      <c r="AB351" s="29"/>
      <c r="AC351" s="28"/>
    </row>
    <row r="352" ht="16" customHeight="1" spans="1:29">
      <c r="A352" s="22">
        <v>179</v>
      </c>
      <c r="B352" s="39" t="s">
        <v>5631</v>
      </c>
      <c r="C352" s="68" t="s">
        <v>5632</v>
      </c>
      <c r="D352" s="22">
        <v>194</v>
      </c>
      <c r="E352" s="22">
        <v>1</v>
      </c>
      <c r="F352" s="144">
        <v>84256</v>
      </c>
      <c r="G352" s="144" t="s">
        <v>3688</v>
      </c>
      <c r="H352" s="144" t="s">
        <v>5312</v>
      </c>
      <c r="I352" s="144" t="s">
        <v>5317</v>
      </c>
      <c r="J352" s="144" t="s">
        <v>5314</v>
      </c>
      <c r="K352" s="157"/>
      <c r="L352" s="157"/>
      <c r="M352" s="157"/>
      <c r="N352" s="157"/>
      <c r="O352" s="157"/>
      <c r="P352" s="157"/>
      <c r="Q352" s="157"/>
      <c r="R352" s="157"/>
      <c r="S352" s="144"/>
      <c r="T352" s="22">
        <v>1</v>
      </c>
      <c r="U352" s="29">
        <v>11836.34</v>
      </c>
      <c r="V352" s="29">
        <v>11836.34</v>
      </c>
      <c r="W352" s="36">
        <v>5457.77</v>
      </c>
      <c r="X352" s="36"/>
      <c r="Y352" s="29"/>
      <c r="Z352" s="29"/>
      <c r="AA352" s="29"/>
      <c r="AB352" s="29"/>
      <c r="AC352" s="28"/>
    </row>
    <row r="353" ht="16" customHeight="1" spans="1:29">
      <c r="A353" s="22">
        <v>180</v>
      </c>
      <c r="B353" s="39" t="s">
        <v>5633</v>
      </c>
      <c r="C353" s="68" t="s">
        <v>5634</v>
      </c>
      <c r="D353" s="22">
        <v>194</v>
      </c>
      <c r="E353" s="22">
        <v>1</v>
      </c>
      <c r="F353" s="144">
        <v>84257</v>
      </c>
      <c r="G353" s="144" t="s">
        <v>3688</v>
      </c>
      <c r="H353" s="144" t="s">
        <v>3699</v>
      </c>
      <c r="I353" s="144" t="s">
        <v>5317</v>
      </c>
      <c r="J353" s="144" t="s">
        <v>5314</v>
      </c>
      <c r="K353" s="157"/>
      <c r="L353" s="157"/>
      <c r="M353" s="157"/>
      <c r="N353" s="157"/>
      <c r="O353" s="157"/>
      <c r="P353" s="157"/>
      <c r="Q353" s="157"/>
      <c r="R353" s="157"/>
      <c r="S353" s="144"/>
      <c r="T353" s="22">
        <v>1</v>
      </c>
      <c r="U353" s="29">
        <v>11695.08</v>
      </c>
      <c r="V353" s="29">
        <v>11695.08</v>
      </c>
      <c r="W353" s="36">
        <v>5360.31</v>
      </c>
      <c r="X353" s="36"/>
      <c r="Y353" s="29"/>
      <c r="Z353" s="29"/>
      <c r="AA353" s="29"/>
      <c r="AB353" s="29"/>
      <c r="AC353" s="28"/>
    </row>
    <row r="354" ht="16" customHeight="1" spans="1:29">
      <c r="A354" s="22">
        <v>181</v>
      </c>
      <c r="B354" s="39" t="s">
        <v>5635</v>
      </c>
      <c r="C354" s="68" t="s">
        <v>5636</v>
      </c>
      <c r="D354" s="22">
        <v>194</v>
      </c>
      <c r="E354" s="22">
        <v>2</v>
      </c>
      <c r="F354" s="144">
        <v>84209</v>
      </c>
      <c r="G354" s="144" t="s">
        <v>3688</v>
      </c>
      <c r="H354" s="144" t="s">
        <v>5312</v>
      </c>
      <c r="I354" s="144" t="s">
        <v>5317</v>
      </c>
      <c r="J354" s="144" t="s">
        <v>5314</v>
      </c>
      <c r="K354" s="157"/>
      <c r="L354" s="157"/>
      <c r="M354" s="157"/>
      <c r="N354" s="157"/>
      <c r="O354" s="157"/>
      <c r="P354" s="157"/>
      <c r="Q354" s="157"/>
      <c r="R354" s="157"/>
      <c r="S354" s="144"/>
      <c r="T354" s="22">
        <v>2</v>
      </c>
      <c r="U354" s="29">
        <v>11684.975</v>
      </c>
      <c r="V354" s="29">
        <v>23369.95</v>
      </c>
      <c r="W354" s="36">
        <v>10720.62</v>
      </c>
      <c r="X354" s="36"/>
      <c r="Y354" s="29"/>
      <c r="Z354" s="29"/>
      <c r="AA354" s="29"/>
      <c r="AB354" s="29"/>
      <c r="AC354" s="28"/>
    </row>
    <row r="355" ht="16" customHeight="1" spans="1:29">
      <c r="A355" s="22">
        <v>183</v>
      </c>
      <c r="B355" s="39" t="s">
        <v>5639</v>
      </c>
      <c r="C355" s="68" t="s">
        <v>5640</v>
      </c>
      <c r="D355" s="22">
        <v>194</v>
      </c>
      <c r="E355" s="22">
        <v>1</v>
      </c>
      <c r="F355" s="144">
        <v>84341</v>
      </c>
      <c r="G355" s="144" t="s">
        <v>3688</v>
      </c>
      <c r="H355" s="144" t="s">
        <v>5312</v>
      </c>
      <c r="I355" s="144" t="s">
        <v>5317</v>
      </c>
      <c r="J355" s="144" t="s">
        <v>5314</v>
      </c>
      <c r="K355" s="157"/>
      <c r="L355" s="157"/>
      <c r="M355" s="157"/>
      <c r="N355" s="157"/>
      <c r="O355" s="157"/>
      <c r="P355" s="157"/>
      <c r="Q355" s="157"/>
      <c r="R355" s="157"/>
      <c r="S355" s="144"/>
      <c r="T355" s="22">
        <v>1</v>
      </c>
      <c r="U355" s="29">
        <v>11357.9</v>
      </c>
      <c r="V355" s="29">
        <v>11357.9</v>
      </c>
      <c r="W355" s="36">
        <v>5262.85</v>
      </c>
      <c r="X355" s="36"/>
      <c r="Y355" s="29"/>
      <c r="Z355" s="29"/>
      <c r="AA355" s="29"/>
      <c r="AB355" s="29"/>
      <c r="AC355" s="28"/>
    </row>
    <row r="356" ht="16" customHeight="1" spans="1:29">
      <c r="A356" s="22">
        <v>188</v>
      </c>
      <c r="B356" s="39" t="s">
        <v>5647</v>
      </c>
      <c r="C356" s="68" t="s">
        <v>5648</v>
      </c>
      <c r="D356" s="22">
        <v>194</v>
      </c>
      <c r="E356" s="22">
        <v>1</v>
      </c>
      <c r="F356" s="144">
        <v>84349</v>
      </c>
      <c r="G356" s="144" t="s">
        <v>3688</v>
      </c>
      <c r="H356" s="144" t="s">
        <v>5312</v>
      </c>
      <c r="I356" s="144" t="s">
        <v>5317</v>
      </c>
      <c r="J356" s="144" t="s">
        <v>5314</v>
      </c>
      <c r="K356" s="157"/>
      <c r="L356" s="157"/>
      <c r="M356" s="157"/>
      <c r="N356" s="157"/>
      <c r="O356" s="157"/>
      <c r="P356" s="157"/>
      <c r="Q356" s="157"/>
      <c r="R356" s="157"/>
      <c r="S356" s="144"/>
      <c r="T356" s="22">
        <v>1</v>
      </c>
      <c r="U356" s="29">
        <v>11021.91</v>
      </c>
      <c r="V356" s="29">
        <v>11021.91</v>
      </c>
      <c r="W356" s="36">
        <v>5165.39</v>
      </c>
      <c r="X356" s="36"/>
      <c r="Y356" s="29"/>
      <c r="Z356" s="29"/>
      <c r="AA356" s="29"/>
      <c r="AB356" s="29"/>
      <c r="AC356" s="28"/>
    </row>
    <row r="357" ht="16" customHeight="1" spans="1:29">
      <c r="A357" s="22">
        <v>191</v>
      </c>
      <c r="B357" s="39" t="s">
        <v>5651</v>
      </c>
      <c r="C357" s="68" t="s">
        <v>5652</v>
      </c>
      <c r="D357" s="22">
        <v>194</v>
      </c>
      <c r="E357" s="22">
        <v>1</v>
      </c>
      <c r="F357" s="144">
        <v>84396</v>
      </c>
      <c r="G357" s="144" t="s">
        <v>3688</v>
      </c>
      <c r="H357" s="144" t="s">
        <v>5312</v>
      </c>
      <c r="I357" s="144" t="s">
        <v>5317</v>
      </c>
      <c r="J357" s="144" t="s">
        <v>5314</v>
      </c>
      <c r="K357" s="157"/>
      <c r="L357" s="157"/>
      <c r="M357" s="157"/>
      <c r="N357" s="157"/>
      <c r="O357" s="157"/>
      <c r="P357" s="157"/>
      <c r="Q357" s="157"/>
      <c r="R357" s="157"/>
      <c r="S357" s="144"/>
      <c r="T357" s="22">
        <v>1</v>
      </c>
      <c r="U357" s="29">
        <v>10880.12</v>
      </c>
      <c r="V357" s="29">
        <v>10880.12</v>
      </c>
      <c r="W357" s="36">
        <v>5165.39</v>
      </c>
      <c r="X357" s="36"/>
      <c r="Y357" s="29"/>
      <c r="Z357" s="29"/>
      <c r="AA357" s="29"/>
      <c r="AB357" s="29"/>
      <c r="AC357" s="28"/>
    </row>
    <row r="358" ht="16" customHeight="1" spans="1:29">
      <c r="A358" s="22">
        <v>194</v>
      </c>
      <c r="B358" s="39" t="s">
        <v>5655</v>
      </c>
      <c r="C358" s="68" t="s">
        <v>5656</v>
      </c>
      <c r="D358" s="22">
        <v>123</v>
      </c>
      <c r="E358" s="22">
        <v>1</v>
      </c>
      <c r="F358" s="144">
        <v>85114</v>
      </c>
      <c r="G358" s="144" t="s">
        <v>3688</v>
      </c>
      <c r="H358" s="144" t="s">
        <v>5312</v>
      </c>
      <c r="I358" s="144" t="s">
        <v>5317</v>
      </c>
      <c r="J358" s="144" t="s">
        <v>5314</v>
      </c>
      <c r="K358" s="157"/>
      <c r="L358" s="157"/>
      <c r="M358" s="157"/>
      <c r="N358" s="157"/>
      <c r="O358" s="157"/>
      <c r="P358" s="157"/>
      <c r="Q358" s="157"/>
      <c r="R358" s="157"/>
      <c r="S358" s="144"/>
      <c r="T358" s="22">
        <v>1</v>
      </c>
      <c r="U358" s="29">
        <v>10703.63</v>
      </c>
      <c r="V358" s="29">
        <v>10703.63</v>
      </c>
      <c r="W358" s="36">
        <v>5067.93</v>
      </c>
      <c r="X358" s="36"/>
      <c r="Y358" s="29"/>
      <c r="Z358" s="29"/>
      <c r="AA358" s="29"/>
      <c r="AB358" s="29"/>
      <c r="AC358" s="28"/>
    </row>
    <row r="359" ht="16" customHeight="1" spans="1:29">
      <c r="A359" s="22">
        <v>195</v>
      </c>
      <c r="B359" s="39" t="s">
        <v>5657</v>
      </c>
      <c r="C359" s="68" t="s">
        <v>5658</v>
      </c>
      <c r="D359" s="22">
        <v>194</v>
      </c>
      <c r="E359" s="22">
        <v>2</v>
      </c>
      <c r="F359" s="144">
        <v>84374</v>
      </c>
      <c r="G359" s="144" t="s">
        <v>3688</v>
      </c>
      <c r="H359" s="144" t="s">
        <v>5312</v>
      </c>
      <c r="I359" s="144" t="s">
        <v>5317</v>
      </c>
      <c r="J359" s="144" t="s">
        <v>5314</v>
      </c>
      <c r="K359" s="157"/>
      <c r="L359" s="157"/>
      <c r="M359" s="157"/>
      <c r="N359" s="157"/>
      <c r="O359" s="157"/>
      <c r="P359" s="157"/>
      <c r="Q359" s="157"/>
      <c r="R359" s="157"/>
      <c r="S359" s="144"/>
      <c r="T359" s="22">
        <v>2</v>
      </c>
      <c r="U359" s="29">
        <v>10580.95</v>
      </c>
      <c r="V359" s="29">
        <v>21161.9</v>
      </c>
      <c r="W359" s="36">
        <v>10135.86</v>
      </c>
      <c r="X359" s="36"/>
      <c r="Y359" s="29"/>
      <c r="Z359" s="29"/>
      <c r="AA359" s="29"/>
      <c r="AB359" s="29"/>
      <c r="AC359" s="28"/>
    </row>
    <row r="360" ht="16" customHeight="1" spans="1:29">
      <c r="A360" s="22">
        <v>197</v>
      </c>
      <c r="B360" s="39" t="s">
        <v>5661</v>
      </c>
      <c r="C360" s="68" t="s">
        <v>5662</v>
      </c>
      <c r="D360" s="22">
        <v>194</v>
      </c>
      <c r="E360" s="22">
        <v>2</v>
      </c>
      <c r="F360" s="144">
        <v>84375</v>
      </c>
      <c r="G360" s="144" t="s">
        <v>3688</v>
      </c>
      <c r="H360" s="144" t="s">
        <v>5312</v>
      </c>
      <c r="I360" s="144" t="s">
        <v>5317</v>
      </c>
      <c r="J360" s="144" t="s">
        <v>5314</v>
      </c>
      <c r="K360" s="157"/>
      <c r="L360" s="157"/>
      <c r="M360" s="157"/>
      <c r="N360" s="157"/>
      <c r="O360" s="157"/>
      <c r="P360" s="157"/>
      <c r="Q360" s="157"/>
      <c r="R360" s="157"/>
      <c r="S360" s="144"/>
      <c r="T360" s="22">
        <v>2</v>
      </c>
      <c r="U360" s="29">
        <v>10521.29</v>
      </c>
      <c r="V360" s="29">
        <v>21042.58</v>
      </c>
      <c r="W360" s="36">
        <v>10135.86</v>
      </c>
      <c r="X360" s="36"/>
      <c r="Y360" s="29"/>
      <c r="Z360" s="29"/>
      <c r="AA360" s="29"/>
      <c r="AB360" s="29"/>
      <c r="AC360" s="28"/>
    </row>
    <row r="361" ht="16" customHeight="1" spans="1:29">
      <c r="A361" s="22">
        <v>198</v>
      </c>
      <c r="B361" s="39" t="s">
        <v>5663</v>
      </c>
      <c r="C361" s="68" t="s">
        <v>5664</v>
      </c>
      <c r="D361" s="22">
        <v>194</v>
      </c>
      <c r="E361" s="22">
        <v>2</v>
      </c>
      <c r="F361" s="144">
        <v>84373</v>
      </c>
      <c r="G361" s="144" t="s">
        <v>3688</v>
      </c>
      <c r="H361" s="144" t="s">
        <v>5312</v>
      </c>
      <c r="I361" s="144" t="s">
        <v>5317</v>
      </c>
      <c r="J361" s="144" t="s">
        <v>5314</v>
      </c>
      <c r="K361" s="157"/>
      <c r="L361" s="157"/>
      <c r="M361" s="157"/>
      <c r="N361" s="157"/>
      <c r="O361" s="157"/>
      <c r="P361" s="157"/>
      <c r="Q361" s="157"/>
      <c r="R361" s="157"/>
      <c r="S361" s="144"/>
      <c r="T361" s="22">
        <v>2</v>
      </c>
      <c r="U361" s="29">
        <v>10299.345</v>
      </c>
      <c r="V361" s="29">
        <v>20598.69</v>
      </c>
      <c r="W361" s="36">
        <v>9940.94</v>
      </c>
      <c r="X361" s="36"/>
      <c r="Y361" s="29"/>
      <c r="Z361" s="29"/>
      <c r="AA361" s="29"/>
      <c r="AB361" s="29"/>
      <c r="AC361" s="28"/>
    </row>
    <row r="362" ht="16" customHeight="1" spans="1:29">
      <c r="A362" s="22">
        <v>200</v>
      </c>
      <c r="B362" s="39" t="s">
        <v>5665</v>
      </c>
      <c r="C362" s="68" t="s">
        <v>5666</v>
      </c>
      <c r="D362" s="22">
        <v>194</v>
      </c>
      <c r="E362" s="22">
        <v>1</v>
      </c>
      <c r="F362" s="144">
        <v>84336</v>
      </c>
      <c r="G362" s="144" t="s">
        <v>3688</v>
      </c>
      <c r="H362" s="144" t="s">
        <v>5312</v>
      </c>
      <c r="I362" s="144" t="s">
        <v>5317</v>
      </c>
      <c r="J362" s="144" t="s">
        <v>5314</v>
      </c>
      <c r="K362" s="157"/>
      <c r="L362" s="157"/>
      <c r="M362" s="157"/>
      <c r="N362" s="157"/>
      <c r="O362" s="157"/>
      <c r="P362" s="157"/>
      <c r="Q362" s="157"/>
      <c r="R362" s="157"/>
      <c r="S362" s="144"/>
      <c r="T362" s="22">
        <v>1</v>
      </c>
      <c r="U362" s="29">
        <v>10020.07</v>
      </c>
      <c r="V362" s="29">
        <v>10020.07</v>
      </c>
      <c r="W362" s="36">
        <v>4873.01</v>
      </c>
      <c r="X362" s="36"/>
      <c r="Y362" s="29"/>
      <c r="Z362" s="29"/>
      <c r="AA362" s="29"/>
      <c r="AB362" s="29"/>
      <c r="AC362" s="28"/>
    </row>
    <row r="363" ht="16" customHeight="1" spans="1:29">
      <c r="A363" s="22">
        <v>211</v>
      </c>
      <c r="B363" s="39" t="s">
        <v>5686</v>
      </c>
      <c r="C363" s="68" t="s">
        <v>5687</v>
      </c>
      <c r="D363" s="22">
        <v>156</v>
      </c>
      <c r="E363" s="22">
        <v>4</v>
      </c>
      <c r="F363" s="144">
        <v>82793</v>
      </c>
      <c r="G363" s="144" t="s">
        <v>3688</v>
      </c>
      <c r="H363" s="144" t="s">
        <v>3699</v>
      </c>
      <c r="I363" s="144" t="s">
        <v>5317</v>
      </c>
      <c r="J363" s="144" t="s">
        <v>5314</v>
      </c>
      <c r="K363" s="157"/>
      <c r="L363" s="157"/>
      <c r="M363" s="157"/>
      <c r="N363" s="157"/>
      <c r="O363" s="157"/>
      <c r="P363" s="157"/>
      <c r="Q363" s="157"/>
      <c r="R363" s="157"/>
      <c r="S363" s="144"/>
      <c r="T363" s="22">
        <v>4</v>
      </c>
      <c r="U363" s="29">
        <v>21958.405</v>
      </c>
      <c r="V363" s="29">
        <v>87833.62</v>
      </c>
      <c r="W363" s="36">
        <v>45221.52</v>
      </c>
      <c r="X363" s="36"/>
      <c r="Y363" s="29"/>
      <c r="Z363" s="29"/>
      <c r="AA363" s="29"/>
      <c r="AB363" s="29"/>
      <c r="AC363" s="28"/>
    </row>
    <row r="364" ht="16" customHeight="1" spans="1:29">
      <c r="A364" s="22">
        <v>216</v>
      </c>
      <c r="B364" s="39" t="s">
        <v>5696</v>
      </c>
      <c r="C364" s="68" t="s">
        <v>5697</v>
      </c>
      <c r="D364" s="22">
        <v>143</v>
      </c>
      <c r="E364" s="22">
        <v>1</v>
      </c>
      <c r="F364" s="144">
        <v>82952</v>
      </c>
      <c r="G364" s="144" t="s">
        <v>3688</v>
      </c>
      <c r="H364" s="144" t="s">
        <v>3699</v>
      </c>
      <c r="I364" s="144" t="s">
        <v>5317</v>
      </c>
      <c r="J364" s="144" t="s">
        <v>5314</v>
      </c>
      <c r="K364" s="157"/>
      <c r="L364" s="157"/>
      <c r="M364" s="157"/>
      <c r="N364" s="157"/>
      <c r="O364" s="157"/>
      <c r="P364" s="157"/>
      <c r="Q364" s="157"/>
      <c r="R364" s="157"/>
      <c r="S364" s="144"/>
      <c r="T364" s="22">
        <v>1</v>
      </c>
      <c r="U364" s="29">
        <v>18523.55</v>
      </c>
      <c r="V364" s="29">
        <v>18523.55</v>
      </c>
      <c r="W364" s="36">
        <v>7406.97</v>
      </c>
      <c r="X364" s="36"/>
      <c r="Y364" s="29"/>
      <c r="Z364" s="29"/>
      <c r="AA364" s="29"/>
      <c r="AB364" s="29"/>
      <c r="AC364" s="28"/>
    </row>
    <row r="365" ht="16" customHeight="1" spans="1:29">
      <c r="A365" s="22">
        <v>217</v>
      </c>
      <c r="B365" s="39" t="s">
        <v>5698</v>
      </c>
      <c r="C365" s="68" t="s">
        <v>5699</v>
      </c>
      <c r="D365" s="22">
        <v>190</v>
      </c>
      <c r="E365" s="22">
        <v>1</v>
      </c>
      <c r="F365" s="144">
        <v>82880</v>
      </c>
      <c r="G365" s="144" t="s">
        <v>3688</v>
      </c>
      <c r="H365" s="144" t="s">
        <v>3699</v>
      </c>
      <c r="I365" s="144" t="s">
        <v>5317</v>
      </c>
      <c r="J365" s="144" t="s">
        <v>5314</v>
      </c>
      <c r="K365" s="157"/>
      <c r="L365" s="157"/>
      <c r="M365" s="157"/>
      <c r="N365" s="157"/>
      <c r="O365" s="157"/>
      <c r="P365" s="157"/>
      <c r="Q365" s="157"/>
      <c r="R365" s="157"/>
      <c r="S365" s="144"/>
      <c r="T365" s="22">
        <v>1</v>
      </c>
      <c r="U365" s="29">
        <v>17019.75</v>
      </c>
      <c r="V365" s="29">
        <v>17019.75</v>
      </c>
      <c r="W365" s="36">
        <v>6919.67</v>
      </c>
      <c r="X365" s="36"/>
      <c r="Y365" s="29"/>
      <c r="Z365" s="29"/>
      <c r="AA365" s="29"/>
      <c r="AB365" s="29"/>
      <c r="AC365" s="28"/>
    </row>
    <row r="366" ht="16" customHeight="1" spans="1:29">
      <c r="A366" s="22">
        <v>218</v>
      </c>
      <c r="B366" s="39" t="s">
        <v>5700</v>
      </c>
      <c r="C366" s="68" t="s">
        <v>5701</v>
      </c>
      <c r="D366" s="22">
        <v>204</v>
      </c>
      <c r="E366" s="22">
        <v>1</v>
      </c>
      <c r="F366" s="144">
        <v>82892</v>
      </c>
      <c r="G366" s="144" t="s">
        <v>3688</v>
      </c>
      <c r="H366" s="144" t="s">
        <v>3699</v>
      </c>
      <c r="I366" s="144" t="s">
        <v>5317</v>
      </c>
      <c r="J366" s="144" t="s">
        <v>5314</v>
      </c>
      <c r="K366" s="157"/>
      <c r="L366" s="157"/>
      <c r="M366" s="157"/>
      <c r="N366" s="157"/>
      <c r="O366" s="157"/>
      <c r="P366" s="157"/>
      <c r="Q366" s="157"/>
      <c r="R366" s="157"/>
      <c r="S366" s="144"/>
      <c r="T366" s="22">
        <v>1</v>
      </c>
      <c r="U366" s="29">
        <v>16477.08</v>
      </c>
      <c r="V366" s="29">
        <v>16477.08</v>
      </c>
      <c r="W366" s="36">
        <v>6724.75</v>
      </c>
      <c r="X366" s="36"/>
      <c r="Y366" s="29"/>
      <c r="Z366" s="29"/>
      <c r="AA366" s="29"/>
      <c r="AB366" s="29"/>
      <c r="AC366" s="28"/>
    </row>
    <row r="367" ht="16" customHeight="1" spans="1:29">
      <c r="A367" s="22">
        <v>222</v>
      </c>
      <c r="B367" s="39" t="s">
        <v>5704</v>
      </c>
      <c r="C367" s="68" t="s">
        <v>5705</v>
      </c>
      <c r="D367" s="22">
        <v>204</v>
      </c>
      <c r="E367" s="22">
        <v>5</v>
      </c>
      <c r="F367" s="144">
        <v>82885</v>
      </c>
      <c r="G367" s="144" t="s">
        <v>3688</v>
      </c>
      <c r="H367" s="144" t="s">
        <v>3699</v>
      </c>
      <c r="I367" s="144" t="s">
        <v>5317</v>
      </c>
      <c r="J367" s="144" t="s">
        <v>5314</v>
      </c>
      <c r="K367" s="157"/>
      <c r="L367" s="157"/>
      <c r="M367" s="157"/>
      <c r="N367" s="157"/>
      <c r="O367" s="157"/>
      <c r="P367" s="157"/>
      <c r="Q367" s="157"/>
      <c r="R367" s="157"/>
      <c r="S367" s="144"/>
      <c r="T367" s="22">
        <v>5</v>
      </c>
      <c r="U367" s="29">
        <v>13352.66</v>
      </c>
      <c r="V367" s="29">
        <v>66763.3</v>
      </c>
      <c r="W367" s="36">
        <v>29238.05</v>
      </c>
      <c r="X367" s="36"/>
      <c r="Y367" s="29"/>
      <c r="Z367" s="29"/>
      <c r="AA367" s="29"/>
      <c r="AB367" s="29"/>
      <c r="AC367" s="28"/>
    </row>
    <row r="368" ht="16" customHeight="1" spans="1:29">
      <c r="A368" s="22">
        <v>223</v>
      </c>
      <c r="B368" s="39" t="s">
        <v>5706</v>
      </c>
      <c r="C368" s="68" t="s">
        <v>5707</v>
      </c>
      <c r="D368" s="22">
        <v>148</v>
      </c>
      <c r="E368" s="22">
        <v>3</v>
      </c>
      <c r="F368" s="144">
        <v>82866</v>
      </c>
      <c r="G368" s="144" t="s">
        <v>3688</v>
      </c>
      <c r="H368" s="144" t="s">
        <v>3699</v>
      </c>
      <c r="I368" s="144" t="s">
        <v>5317</v>
      </c>
      <c r="J368" s="144" t="s">
        <v>5314</v>
      </c>
      <c r="K368" s="157"/>
      <c r="L368" s="157"/>
      <c r="M368" s="157"/>
      <c r="N368" s="157"/>
      <c r="O368" s="157"/>
      <c r="P368" s="157"/>
      <c r="Q368" s="157"/>
      <c r="R368" s="157"/>
      <c r="S368" s="144"/>
      <c r="T368" s="22">
        <v>3</v>
      </c>
      <c r="U368" s="29">
        <v>12665.9766666667</v>
      </c>
      <c r="V368" s="29">
        <v>37997.93</v>
      </c>
      <c r="W368" s="36">
        <v>16958.07</v>
      </c>
      <c r="X368" s="36"/>
      <c r="Y368" s="29"/>
      <c r="Z368" s="29"/>
      <c r="AA368" s="29"/>
      <c r="AB368" s="29"/>
      <c r="AC368" s="28"/>
    </row>
    <row r="369" ht="16" customHeight="1" spans="1:29">
      <c r="A369" s="22">
        <v>225</v>
      </c>
      <c r="B369" s="39" t="s">
        <v>5708</v>
      </c>
      <c r="C369" s="68" t="s">
        <v>5709</v>
      </c>
      <c r="D369" s="22">
        <v>150</v>
      </c>
      <c r="E369" s="22">
        <v>2</v>
      </c>
      <c r="F369" s="144">
        <v>83623</v>
      </c>
      <c r="G369" s="144" t="s">
        <v>3688</v>
      </c>
      <c r="H369" s="144" t="s">
        <v>3699</v>
      </c>
      <c r="I369" s="144" t="s">
        <v>5317</v>
      </c>
      <c r="J369" s="144" t="s">
        <v>5314</v>
      </c>
      <c r="K369" s="157"/>
      <c r="L369" s="157"/>
      <c r="M369" s="157"/>
      <c r="N369" s="157"/>
      <c r="O369" s="157"/>
      <c r="P369" s="157"/>
      <c r="Q369" s="157"/>
      <c r="R369" s="157"/>
      <c r="S369" s="144"/>
      <c r="T369" s="22">
        <v>2</v>
      </c>
      <c r="U369" s="29">
        <v>11629.62</v>
      </c>
      <c r="V369" s="29">
        <v>23259.24</v>
      </c>
      <c r="W369" s="36">
        <v>10720.62</v>
      </c>
      <c r="X369" s="36"/>
      <c r="Y369" s="29"/>
      <c r="Z369" s="29"/>
      <c r="AA369" s="29"/>
      <c r="AB369" s="29"/>
      <c r="AC369" s="28"/>
    </row>
    <row r="370" ht="16" customHeight="1" spans="1:29">
      <c r="A370" s="22">
        <v>226</v>
      </c>
      <c r="B370" s="39" t="s">
        <v>5710</v>
      </c>
      <c r="C370" s="68" t="s">
        <v>5711</v>
      </c>
      <c r="D370" s="22">
        <v>190</v>
      </c>
      <c r="E370" s="22">
        <v>1</v>
      </c>
      <c r="F370" s="144">
        <v>82874</v>
      </c>
      <c r="G370" s="144" t="s">
        <v>3688</v>
      </c>
      <c r="H370" s="144" t="s">
        <v>3699</v>
      </c>
      <c r="I370" s="144" t="s">
        <v>5317</v>
      </c>
      <c r="J370" s="144" t="s">
        <v>5314</v>
      </c>
      <c r="K370" s="157"/>
      <c r="L370" s="157"/>
      <c r="M370" s="157"/>
      <c r="N370" s="157"/>
      <c r="O370" s="157"/>
      <c r="P370" s="157"/>
      <c r="Q370" s="157"/>
      <c r="R370" s="157"/>
      <c r="S370" s="144"/>
      <c r="T370" s="22">
        <v>1</v>
      </c>
      <c r="U370" s="29">
        <v>11582.36</v>
      </c>
      <c r="V370" s="29">
        <v>11582.36</v>
      </c>
      <c r="W370" s="36">
        <v>5360.31</v>
      </c>
      <c r="X370" s="36"/>
      <c r="Y370" s="29"/>
      <c r="Z370" s="29"/>
      <c r="AA370" s="29"/>
      <c r="AB370" s="29"/>
      <c r="AC370" s="28"/>
    </row>
    <row r="371" ht="16" customHeight="1" spans="1:29">
      <c r="A371" s="22">
        <v>230</v>
      </c>
      <c r="B371" s="39" t="s">
        <v>5716</v>
      </c>
      <c r="C371" s="68" t="s">
        <v>5717</v>
      </c>
      <c r="D371" s="22">
        <v>146</v>
      </c>
      <c r="E371" s="22">
        <v>1</v>
      </c>
      <c r="F371" s="144">
        <v>82857</v>
      </c>
      <c r="G371" s="144" t="s">
        <v>3688</v>
      </c>
      <c r="H371" s="144" t="s">
        <v>3699</v>
      </c>
      <c r="I371" s="144" t="s">
        <v>5317</v>
      </c>
      <c r="J371" s="144" t="s">
        <v>5314</v>
      </c>
      <c r="K371" s="157"/>
      <c r="L371" s="157"/>
      <c r="M371" s="157"/>
      <c r="N371" s="157"/>
      <c r="O371" s="157"/>
      <c r="P371" s="157"/>
      <c r="Q371" s="157"/>
      <c r="R371" s="157"/>
      <c r="S371" s="144"/>
      <c r="T371" s="22">
        <v>1</v>
      </c>
      <c r="U371" s="29">
        <v>10341.14</v>
      </c>
      <c r="V371" s="29">
        <v>10341.14</v>
      </c>
      <c r="W371" s="36">
        <v>4970.47</v>
      </c>
      <c r="X371" s="36"/>
      <c r="Y371" s="29"/>
      <c r="Z371" s="29"/>
      <c r="AA371" s="29"/>
      <c r="AB371" s="29"/>
      <c r="AC371" s="28"/>
    </row>
    <row r="372" ht="16" customHeight="1" spans="1:29">
      <c r="A372" s="22">
        <v>234</v>
      </c>
      <c r="B372" s="39" t="s">
        <v>5724</v>
      </c>
      <c r="C372" s="68" t="s">
        <v>5725</v>
      </c>
      <c r="D372" s="22">
        <v>174</v>
      </c>
      <c r="E372" s="22">
        <v>1</v>
      </c>
      <c r="F372" s="144">
        <v>83091</v>
      </c>
      <c r="G372" s="144" t="s">
        <v>3688</v>
      </c>
      <c r="H372" s="144" t="s">
        <v>3699</v>
      </c>
      <c r="I372" s="144" t="s">
        <v>5317</v>
      </c>
      <c r="J372" s="144" t="s">
        <v>5314</v>
      </c>
      <c r="K372" s="157"/>
      <c r="L372" s="157"/>
      <c r="M372" s="157"/>
      <c r="N372" s="157"/>
      <c r="O372" s="157"/>
      <c r="P372" s="157"/>
      <c r="Q372" s="157"/>
      <c r="R372" s="157"/>
      <c r="S372" s="144"/>
      <c r="T372" s="22">
        <v>1</v>
      </c>
      <c r="U372" s="29">
        <v>22949.84</v>
      </c>
      <c r="V372" s="29">
        <v>22949.84</v>
      </c>
      <c r="W372" s="36">
        <v>11597.76</v>
      </c>
      <c r="X372" s="36"/>
      <c r="Y372" s="29"/>
      <c r="Z372" s="29"/>
      <c r="AA372" s="29"/>
      <c r="AB372" s="29"/>
      <c r="AC372" s="28"/>
    </row>
    <row r="373" ht="16" customHeight="1" spans="1:29">
      <c r="A373" s="22">
        <v>238</v>
      </c>
      <c r="B373" s="39" t="s">
        <v>5732</v>
      </c>
      <c r="C373" s="68" t="s">
        <v>5733</v>
      </c>
      <c r="D373" s="22">
        <v>192</v>
      </c>
      <c r="E373" s="22">
        <v>1</v>
      </c>
      <c r="F373" s="144">
        <v>83070</v>
      </c>
      <c r="G373" s="144" t="s">
        <v>3688</v>
      </c>
      <c r="H373" s="144" t="s">
        <v>3699</v>
      </c>
      <c r="I373" s="144" t="s">
        <v>5317</v>
      </c>
      <c r="J373" s="144" t="s">
        <v>5314</v>
      </c>
      <c r="K373" s="157"/>
      <c r="L373" s="157"/>
      <c r="M373" s="157"/>
      <c r="N373" s="157"/>
      <c r="O373" s="157"/>
      <c r="P373" s="157"/>
      <c r="Q373" s="157"/>
      <c r="R373" s="157"/>
      <c r="S373" s="144"/>
      <c r="T373" s="22">
        <v>1</v>
      </c>
      <c r="U373" s="29">
        <v>16438.97</v>
      </c>
      <c r="V373" s="29">
        <v>16438.97</v>
      </c>
      <c r="W373" s="36">
        <v>6724.75</v>
      </c>
      <c r="X373" s="36"/>
      <c r="Y373" s="29"/>
      <c r="Z373" s="29"/>
      <c r="AA373" s="29"/>
      <c r="AB373" s="29"/>
      <c r="AC373" s="28"/>
    </row>
    <row r="374" ht="16" customHeight="1" spans="1:29">
      <c r="A374" s="22">
        <v>243</v>
      </c>
      <c r="B374" s="39" t="s">
        <v>5742</v>
      </c>
      <c r="C374" s="68" t="s">
        <v>5743</v>
      </c>
      <c r="D374" s="22">
        <v>172</v>
      </c>
      <c r="E374" s="22">
        <v>1</v>
      </c>
      <c r="F374" s="144">
        <v>83047</v>
      </c>
      <c r="G374" s="144" t="s">
        <v>3688</v>
      </c>
      <c r="H374" s="144" t="s">
        <v>3699</v>
      </c>
      <c r="I374" s="144" t="s">
        <v>5317</v>
      </c>
      <c r="J374" s="144" t="s">
        <v>5314</v>
      </c>
      <c r="K374" s="157"/>
      <c r="L374" s="157"/>
      <c r="M374" s="157"/>
      <c r="N374" s="157"/>
      <c r="O374" s="157"/>
      <c r="P374" s="157"/>
      <c r="Q374" s="157"/>
      <c r="R374" s="157"/>
      <c r="S374" s="144"/>
      <c r="T374" s="22">
        <v>1</v>
      </c>
      <c r="U374" s="29">
        <v>12516.16</v>
      </c>
      <c r="V374" s="29">
        <v>12516.16</v>
      </c>
      <c r="W374" s="36">
        <v>5652.69</v>
      </c>
      <c r="X374" s="36"/>
      <c r="Y374" s="29"/>
      <c r="Z374" s="29"/>
      <c r="AA374" s="29"/>
      <c r="AB374" s="29"/>
      <c r="AC374" s="28"/>
    </row>
    <row r="375" ht="16" customHeight="1" spans="1:29">
      <c r="A375" s="22">
        <v>244</v>
      </c>
      <c r="B375" s="39" t="s">
        <v>5744</v>
      </c>
      <c r="C375" s="68" t="s">
        <v>5745</v>
      </c>
      <c r="D375" s="22">
        <v>172</v>
      </c>
      <c r="E375" s="22">
        <v>1</v>
      </c>
      <c r="F375" s="144">
        <v>82975</v>
      </c>
      <c r="G375" s="144" t="s">
        <v>3688</v>
      </c>
      <c r="H375" s="144" t="s">
        <v>3699</v>
      </c>
      <c r="I375" s="144" t="s">
        <v>5317</v>
      </c>
      <c r="J375" s="144" t="s">
        <v>5314</v>
      </c>
      <c r="K375" s="157"/>
      <c r="L375" s="157"/>
      <c r="M375" s="157"/>
      <c r="N375" s="157"/>
      <c r="O375" s="157"/>
      <c r="P375" s="157"/>
      <c r="Q375" s="157"/>
      <c r="R375" s="157"/>
      <c r="S375" s="144"/>
      <c r="T375" s="22">
        <v>1</v>
      </c>
      <c r="U375" s="29">
        <v>12112.42</v>
      </c>
      <c r="V375" s="29">
        <v>12112.42</v>
      </c>
      <c r="W375" s="36">
        <v>5457.77</v>
      </c>
      <c r="X375" s="36"/>
      <c r="Y375" s="29"/>
      <c r="Z375" s="29"/>
      <c r="AA375" s="29"/>
      <c r="AB375" s="29"/>
      <c r="AC375" s="28"/>
    </row>
    <row r="376" ht="16" customHeight="1" spans="1:29">
      <c r="A376" s="22">
        <v>246</v>
      </c>
      <c r="B376" s="39" t="s">
        <v>5748</v>
      </c>
      <c r="C376" s="68" t="s">
        <v>5749</v>
      </c>
      <c r="D376" s="22">
        <v>172</v>
      </c>
      <c r="E376" s="22">
        <v>1</v>
      </c>
      <c r="F376" s="144">
        <v>83050</v>
      </c>
      <c r="G376" s="144" t="s">
        <v>3688</v>
      </c>
      <c r="H376" s="144" t="s">
        <v>3699</v>
      </c>
      <c r="I376" s="144" t="s">
        <v>5317</v>
      </c>
      <c r="J376" s="144" t="s">
        <v>5314</v>
      </c>
      <c r="K376" s="157"/>
      <c r="L376" s="157"/>
      <c r="M376" s="157"/>
      <c r="N376" s="157"/>
      <c r="O376" s="157"/>
      <c r="P376" s="157"/>
      <c r="Q376" s="157"/>
      <c r="R376" s="157"/>
      <c r="S376" s="144"/>
      <c r="T376" s="22">
        <v>1</v>
      </c>
      <c r="U376" s="29">
        <v>11049.92</v>
      </c>
      <c r="V376" s="29">
        <v>11049.92</v>
      </c>
      <c r="W376" s="36">
        <v>5165.39</v>
      </c>
      <c r="X376" s="36"/>
      <c r="Y376" s="29"/>
      <c r="Z376" s="29"/>
      <c r="AA376" s="29"/>
      <c r="AB376" s="29"/>
      <c r="AC376" s="28"/>
    </row>
    <row r="377" ht="16" customHeight="1" spans="1:29">
      <c r="A377" s="22">
        <v>247</v>
      </c>
      <c r="B377" s="39" t="s">
        <v>5750</v>
      </c>
      <c r="C377" s="68" t="s">
        <v>5751</v>
      </c>
      <c r="D377" s="22">
        <v>192</v>
      </c>
      <c r="E377" s="22">
        <v>1</v>
      </c>
      <c r="F377" s="144">
        <v>83072</v>
      </c>
      <c r="G377" s="144" t="s">
        <v>3688</v>
      </c>
      <c r="H377" s="144" t="s">
        <v>3699</v>
      </c>
      <c r="I377" s="144" t="s">
        <v>5317</v>
      </c>
      <c r="J377" s="144" t="s">
        <v>5314</v>
      </c>
      <c r="K377" s="157"/>
      <c r="L377" s="157"/>
      <c r="M377" s="157"/>
      <c r="N377" s="157"/>
      <c r="O377" s="157"/>
      <c r="P377" s="157"/>
      <c r="Q377" s="157"/>
      <c r="R377" s="157"/>
      <c r="S377" s="144"/>
      <c r="T377" s="22">
        <v>1</v>
      </c>
      <c r="U377" s="29">
        <v>10939.42</v>
      </c>
      <c r="V377" s="29">
        <v>10939.42</v>
      </c>
      <c r="W377" s="36">
        <v>5165.39</v>
      </c>
      <c r="X377" s="36"/>
      <c r="Y377" s="29"/>
      <c r="Z377" s="29"/>
      <c r="AA377" s="29"/>
      <c r="AB377" s="29"/>
      <c r="AC377" s="28"/>
    </row>
    <row r="378" ht="16" customHeight="1" spans="1:29">
      <c r="A378" s="22">
        <v>267</v>
      </c>
      <c r="B378" s="39" t="s">
        <v>5790</v>
      </c>
      <c r="C378" s="68" t="s">
        <v>5791</v>
      </c>
      <c r="D378" s="22">
        <v>192</v>
      </c>
      <c r="E378" s="22">
        <v>18</v>
      </c>
      <c r="F378" s="144">
        <v>82369</v>
      </c>
      <c r="G378" s="144" t="s">
        <v>3688</v>
      </c>
      <c r="H378" s="144" t="s">
        <v>5312</v>
      </c>
      <c r="I378" s="144" t="s">
        <v>5317</v>
      </c>
      <c r="J378" s="144" t="s">
        <v>5314</v>
      </c>
      <c r="K378" s="157"/>
      <c r="L378" s="157"/>
      <c r="M378" s="157"/>
      <c r="N378" s="157"/>
      <c r="O378" s="157"/>
      <c r="P378" s="157"/>
      <c r="Q378" s="157"/>
      <c r="R378" s="157"/>
      <c r="S378" s="144"/>
      <c r="T378" s="22">
        <v>18</v>
      </c>
      <c r="U378" s="29">
        <v>427.632222222222</v>
      </c>
      <c r="V378" s="29">
        <v>7697.38</v>
      </c>
      <c r="W378" s="36">
        <v>2280.6</v>
      </c>
      <c r="X378" s="36"/>
      <c r="Y378" s="29"/>
      <c r="Z378" s="29"/>
      <c r="AA378" s="29"/>
      <c r="AB378" s="29"/>
      <c r="AC378" s="28"/>
    </row>
    <row r="379" ht="16" customHeight="1" spans="1:29">
      <c r="A379" s="22">
        <v>281</v>
      </c>
      <c r="B379" s="39" t="s">
        <v>5815</v>
      </c>
      <c r="C379" s="68" t="s">
        <v>5816</v>
      </c>
      <c r="D379" s="22">
        <v>192</v>
      </c>
      <c r="E379" s="22">
        <v>1</v>
      </c>
      <c r="F379" s="144">
        <v>82497</v>
      </c>
      <c r="G379" s="144" t="s">
        <v>3688</v>
      </c>
      <c r="H379" s="144" t="s">
        <v>3699</v>
      </c>
      <c r="I379" s="144" t="s">
        <v>5317</v>
      </c>
      <c r="J379" s="144" t="s">
        <v>5314</v>
      </c>
      <c r="K379" s="157"/>
      <c r="L379" s="157"/>
      <c r="M379" s="157"/>
      <c r="N379" s="157"/>
      <c r="O379" s="157"/>
      <c r="P379" s="157"/>
      <c r="Q379" s="157"/>
      <c r="R379" s="157"/>
      <c r="S379" s="144"/>
      <c r="T379" s="22">
        <v>1</v>
      </c>
      <c r="U379" s="29">
        <v>595.75</v>
      </c>
      <c r="V379" s="29">
        <v>595.75</v>
      </c>
      <c r="W379" s="36">
        <v>175.43</v>
      </c>
      <c r="X379" s="36"/>
      <c r="Y379" s="29"/>
      <c r="Z379" s="29"/>
      <c r="AA379" s="29"/>
      <c r="AB379" s="29"/>
      <c r="AC379" s="28"/>
    </row>
    <row r="380" ht="16" customHeight="1" spans="1:29">
      <c r="A380" s="22">
        <v>285</v>
      </c>
      <c r="B380" s="39" t="s">
        <v>5821</v>
      </c>
      <c r="C380" s="68" t="s">
        <v>5822</v>
      </c>
      <c r="D380" s="22">
        <v>140</v>
      </c>
      <c r="E380" s="22">
        <v>1</v>
      </c>
      <c r="F380" s="144">
        <v>82783</v>
      </c>
      <c r="G380" s="144" t="s">
        <v>3688</v>
      </c>
      <c r="H380" s="144" t="s">
        <v>3699</v>
      </c>
      <c r="I380" s="144" t="s">
        <v>5317</v>
      </c>
      <c r="J380" s="144" t="s">
        <v>5314</v>
      </c>
      <c r="K380" s="157"/>
      <c r="L380" s="157"/>
      <c r="M380" s="157"/>
      <c r="N380" s="157"/>
      <c r="O380" s="157"/>
      <c r="P380" s="157"/>
      <c r="Q380" s="157"/>
      <c r="R380" s="157"/>
      <c r="S380" s="144"/>
      <c r="T380" s="22">
        <v>1</v>
      </c>
      <c r="U380" s="29">
        <v>4165.81</v>
      </c>
      <c r="V380" s="29">
        <v>4165.81</v>
      </c>
      <c r="W380" s="36">
        <v>1315.71</v>
      </c>
      <c r="X380" s="36"/>
      <c r="Y380" s="29"/>
      <c r="Z380" s="29"/>
      <c r="AA380" s="29"/>
      <c r="AB380" s="29"/>
      <c r="AC380" s="28"/>
    </row>
    <row r="381" ht="16" customHeight="1" spans="1:29">
      <c r="A381" s="22">
        <v>291</v>
      </c>
      <c r="B381" s="39" t="s">
        <v>5833</v>
      </c>
      <c r="C381" s="68" t="s">
        <v>5834</v>
      </c>
      <c r="D381" s="22">
        <v>148</v>
      </c>
      <c r="E381" s="22">
        <v>1</v>
      </c>
      <c r="F381" s="144">
        <v>82838</v>
      </c>
      <c r="G381" s="144" t="s">
        <v>3688</v>
      </c>
      <c r="H381" s="144" t="s">
        <v>3699</v>
      </c>
      <c r="I381" s="144" t="s">
        <v>5317</v>
      </c>
      <c r="J381" s="144" t="s">
        <v>5314</v>
      </c>
      <c r="K381" s="157"/>
      <c r="L381" s="157"/>
      <c r="M381" s="157"/>
      <c r="N381" s="157"/>
      <c r="O381" s="157"/>
      <c r="P381" s="157"/>
      <c r="Q381" s="157"/>
      <c r="R381" s="157"/>
      <c r="S381" s="144"/>
      <c r="T381" s="22">
        <v>1</v>
      </c>
      <c r="U381" s="29">
        <v>8597.43</v>
      </c>
      <c r="V381" s="29">
        <v>8597.43</v>
      </c>
      <c r="W381" s="36">
        <v>3508.57</v>
      </c>
      <c r="X381" s="36"/>
      <c r="Y381" s="29"/>
      <c r="Z381" s="29"/>
      <c r="AA381" s="29"/>
      <c r="AB381" s="29"/>
      <c r="AC381" s="28"/>
    </row>
    <row r="382" ht="16" customHeight="1" spans="1:29">
      <c r="A382" s="22">
        <v>292</v>
      </c>
      <c r="B382" s="39" t="s">
        <v>5835</v>
      </c>
      <c r="C382" s="68" t="s">
        <v>5836</v>
      </c>
      <c r="D382" s="22">
        <v>141</v>
      </c>
      <c r="E382" s="22">
        <v>3</v>
      </c>
      <c r="F382" s="144">
        <v>82818</v>
      </c>
      <c r="G382" s="144" t="s">
        <v>3688</v>
      </c>
      <c r="H382" s="144" t="s">
        <v>3699</v>
      </c>
      <c r="I382" s="144" t="s">
        <v>5317</v>
      </c>
      <c r="J382" s="144" t="s">
        <v>5314</v>
      </c>
      <c r="K382" s="157"/>
      <c r="L382" s="157"/>
      <c r="M382" s="157"/>
      <c r="N382" s="157"/>
      <c r="O382" s="157"/>
      <c r="P382" s="157"/>
      <c r="Q382" s="157"/>
      <c r="R382" s="157"/>
      <c r="S382" s="144"/>
      <c r="T382" s="22">
        <v>3</v>
      </c>
      <c r="U382" s="29">
        <v>8488.74333333333</v>
      </c>
      <c r="V382" s="29">
        <v>25466.23</v>
      </c>
      <c r="W382" s="36">
        <v>10233.33</v>
      </c>
      <c r="X382" s="36"/>
      <c r="Y382" s="29"/>
      <c r="Z382" s="29"/>
      <c r="AA382" s="29"/>
      <c r="AB382" s="29"/>
      <c r="AC382" s="28"/>
    </row>
    <row r="383" ht="16" customHeight="1" spans="1:29">
      <c r="A383" s="22">
        <v>293</v>
      </c>
      <c r="B383" s="39" t="s">
        <v>291</v>
      </c>
      <c r="C383" s="68" t="s">
        <v>292</v>
      </c>
      <c r="D383" s="22">
        <v>135</v>
      </c>
      <c r="E383" s="22">
        <v>1</v>
      </c>
      <c r="F383" s="144">
        <v>82851</v>
      </c>
      <c r="G383" s="144" t="s">
        <v>3688</v>
      </c>
      <c r="H383" s="144" t="s">
        <v>3699</v>
      </c>
      <c r="I383" s="144" t="s">
        <v>5317</v>
      </c>
      <c r="J383" s="144" t="s">
        <v>5314</v>
      </c>
      <c r="K383" s="157"/>
      <c r="L383" s="157"/>
      <c r="M383" s="157"/>
      <c r="N383" s="157"/>
      <c r="O383" s="157"/>
      <c r="P383" s="157"/>
      <c r="Q383" s="157"/>
      <c r="R383" s="157"/>
      <c r="S383" s="144"/>
      <c r="T383" s="22">
        <v>1</v>
      </c>
      <c r="U383" s="29">
        <v>7651.28</v>
      </c>
      <c r="V383" s="29">
        <v>7651.28</v>
      </c>
      <c r="W383" s="36">
        <v>2728.88</v>
      </c>
      <c r="X383" s="36"/>
      <c r="Y383" s="29"/>
      <c r="Z383" s="29"/>
      <c r="AA383" s="29"/>
      <c r="AB383" s="29"/>
      <c r="AC383" s="28"/>
    </row>
    <row r="384" ht="16" customHeight="1" spans="1:29">
      <c r="A384" s="22">
        <v>294</v>
      </c>
      <c r="B384" s="39" t="s">
        <v>5837</v>
      </c>
      <c r="C384" s="68" t="s">
        <v>5838</v>
      </c>
      <c r="D384" s="22">
        <v>148</v>
      </c>
      <c r="E384" s="22">
        <v>2</v>
      </c>
      <c r="F384" s="144">
        <v>82819</v>
      </c>
      <c r="G384" s="144" t="s">
        <v>3688</v>
      </c>
      <c r="H384" s="144" t="s">
        <v>3699</v>
      </c>
      <c r="I384" s="144" t="s">
        <v>5317</v>
      </c>
      <c r="J384" s="144" t="s">
        <v>5314</v>
      </c>
      <c r="K384" s="157"/>
      <c r="L384" s="157"/>
      <c r="M384" s="157"/>
      <c r="N384" s="157"/>
      <c r="O384" s="157"/>
      <c r="P384" s="157"/>
      <c r="Q384" s="157"/>
      <c r="R384" s="157"/>
      <c r="S384" s="144"/>
      <c r="T384" s="22">
        <v>2</v>
      </c>
      <c r="U384" s="29">
        <v>7617.645</v>
      </c>
      <c r="V384" s="29">
        <v>15235.29</v>
      </c>
      <c r="W384" s="36">
        <v>5457.76</v>
      </c>
      <c r="X384" s="36"/>
      <c r="Y384" s="29"/>
      <c r="Z384" s="29"/>
      <c r="AA384" s="29"/>
      <c r="AB384" s="29"/>
      <c r="AC384" s="28"/>
    </row>
    <row r="385" ht="16" customHeight="1" spans="1:29">
      <c r="A385" s="22">
        <v>295</v>
      </c>
      <c r="B385" s="39" t="s">
        <v>5839</v>
      </c>
      <c r="C385" s="68" t="s">
        <v>5840</v>
      </c>
      <c r="D385" s="22">
        <v>190</v>
      </c>
      <c r="E385" s="22">
        <v>1</v>
      </c>
      <c r="F385" s="144">
        <v>82862</v>
      </c>
      <c r="G385" s="144" t="s">
        <v>3688</v>
      </c>
      <c r="H385" s="144" t="s">
        <v>3699</v>
      </c>
      <c r="I385" s="144" t="s">
        <v>5317</v>
      </c>
      <c r="J385" s="144" t="s">
        <v>5314</v>
      </c>
      <c r="K385" s="157"/>
      <c r="L385" s="157"/>
      <c r="M385" s="157"/>
      <c r="N385" s="157"/>
      <c r="O385" s="157"/>
      <c r="P385" s="157"/>
      <c r="Q385" s="157"/>
      <c r="R385" s="157"/>
      <c r="S385" s="144"/>
      <c r="T385" s="22">
        <v>1</v>
      </c>
      <c r="U385" s="29">
        <v>6629.79</v>
      </c>
      <c r="V385" s="29">
        <v>6629.79</v>
      </c>
      <c r="W385" s="36">
        <v>2036.92</v>
      </c>
      <c r="X385" s="36"/>
      <c r="Y385" s="29"/>
      <c r="Z385" s="29"/>
      <c r="AA385" s="29"/>
      <c r="AB385" s="29"/>
      <c r="AC385" s="28"/>
    </row>
    <row r="386" ht="16" customHeight="1" spans="1:29">
      <c r="A386" s="22">
        <v>296</v>
      </c>
      <c r="B386" s="39" t="s">
        <v>5841</v>
      </c>
      <c r="C386" s="68" t="s">
        <v>5842</v>
      </c>
      <c r="D386" s="22">
        <v>148</v>
      </c>
      <c r="E386" s="22">
        <v>1</v>
      </c>
      <c r="F386" s="144">
        <v>82871</v>
      </c>
      <c r="G386" s="144" t="s">
        <v>3688</v>
      </c>
      <c r="H386" s="144" t="s">
        <v>3699</v>
      </c>
      <c r="I386" s="144" t="s">
        <v>5317</v>
      </c>
      <c r="J386" s="144" t="s">
        <v>5314</v>
      </c>
      <c r="K386" s="157"/>
      <c r="L386" s="157"/>
      <c r="M386" s="157"/>
      <c r="N386" s="157"/>
      <c r="O386" s="157"/>
      <c r="P386" s="157"/>
      <c r="Q386" s="157"/>
      <c r="R386" s="157"/>
      <c r="S386" s="144"/>
      <c r="T386" s="22">
        <v>1</v>
      </c>
      <c r="U386" s="29">
        <v>4350.27</v>
      </c>
      <c r="V386" s="29">
        <v>4350.27</v>
      </c>
      <c r="W386" s="36">
        <v>1374.19</v>
      </c>
      <c r="X386" s="36"/>
      <c r="Y386" s="29"/>
      <c r="Z386" s="29"/>
      <c r="AA386" s="29"/>
      <c r="AB386" s="29"/>
      <c r="AC386" s="28"/>
    </row>
    <row r="387" ht="16" customHeight="1" spans="1:29">
      <c r="A387" s="22">
        <v>297</v>
      </c>
      <c r="B387" s="39" t="s">
        <v>5843</v>
      </c>
      <c r="C387" s="68" t="s">
        <v>5844</v>
      </c>
      <c r="D387" s="22">
        <v>190</v>
      </c>
      <c r="E387" s="22">
        <v>2</v>
      </c>
      <c r="F387" s="144">
        <v>82875</v>
      </c>
      <c r="G387" s="144" t="s">
        <v>3688</v>
      </c>
      <c r="H387" s="144" t="s">
        <v>3699</v>
      </c>
      <c r="I387" s="144" t="s">
        <v>5317</v>
      </c>
      <c r="J387" s="144" t="s">
        <v>5314</v>
      </c>
      <c r="K387" s="157"/>
      <c r="L387" s="157"/>
      <c r="M387" s="157"/>
      <c r="N387" s="157"/>
      <c r="O387" s="157"/>
      <c r="P387" s="157"/>
      <c r="Q387" s="157"/>
      <c r="R387" s="157"/>
      <c r="S387" s="144"/>
      <c r="T387" s="22">
        <v>2</v>
      </c>
      <c r="U387" s="29">
        <v>4290.685</v>
      </c>
      <c r="V387" s="29">
        <v>8581.37</v>
      </c>
      <c r="W387" s="36">
        <v>2709.4</v>
      </c>
      <c r="X387" s="36"/>
      <c r="Y387" s="29"/>
      <c r="Z387" s="29"/>
      <c r="AA387" s="29"/>
      <c r="AB387" s="29"/>
      <c r="AC387" s="28"/>
    </row>
    <row r="388" ht="16" customHeight="1" spans="1:29">
      <c r="A388" s="22">
        <v>298</v>
      </c>
      <c r="B388" s="39" t="s">
        <v>5845</v>
      </c>
      <c r="C388" s="68" t="s">
        <v>5846</v>
      </c>
      <c r="D388" s="22">
        <v>171</v>
      </c>
      <c r="E388" s="22">
        <v>1</v>
      </c>
      <c r="F388" s="144">
        <v>82849</v>
      </c>
      <c r="G388" s="144" t="s">
        <v>3688</v>
      </c>
      <c r="H388" s="144" t="s">
        <v>3699</v>
      </c>
      <c r="I388" s="144" t="s">
        <v>5317</v>
      </c>
      <c r="J388" s="144" t="s">
        <v>5314</v>
      </c>
      <c r="K388" s="157"/>
      <c r="L388" s="157"/>
      <c r="M388" s="157"/>
      <c r="N388" s="157"/>
      <c r="O388" s="157"/>
      <c r="P388" s="157"/>
      <c r="Q388" s="157"/>
      <c r="R388" s="157"/>
      <c r="S388" s="144"/>
      <c r="T388" s="22">
        <v>1</v>
      </c>
      <c r="U388" s="29">
        <v>4157.98</v>
      </c>
      <c r="V388" s="29">
        <v>4157.98</v>
      </c>
      <c r="W388" s="36">
        <v>1315.71</v>
      </c>
      <c r="X388" s="36"/>
      <c r="Y388" s="29"/>
      <c r="Z388" s="29"/>
      <c r="AA388" s="29"/>
      <c r="AB388" s="29"/>
      <c r="AC388" s="28"/>
    </row>
    <row r="389" ht="16" customHeight="1" spans="1:29">
      <c r="A389" s="22">
        <v>299</v>
      </c>
      <c r="B389" s="39" t="s">
        <v>5847</v>
      </c>
      <c r="C389" s="68" t="s">
        <v>5848</v>
      </c>
      <c r="D389" s="22">
        <v>131</v>
      </c>
      <c r="E389" s="22">
        <v>1</v>
      </c>
      <c r="F389" s="144">
        <v>82868</v>
      </c>
      <c r="G389" s="144" t="s">
        <v>3688</v>
      </c>
      <c r="H389" s="144" t="s">
        <v>3699</v>
      </c>
      <c r="I389" s="144" t="s">
        <v>5317</v>
      </c>
      <c r="J389" s="144" t="s">
        <v>5314</v>
      </c>
      <c r="K389" s="157"/>
      <c r="L389" s="157"/>
      <c r="M389" s="157"/>
      <c r="N389" s="157"/>
      <c r="O389" s="157"/>
      <c r="P389" s="157"/>
      <c r="Q389" s="157"/>
      <c r="R389" s="157"/>
      <c r="S389" s="144"/>
      <c r="T389" s="22">
        <v>1</v>
      </c>
      <c r="U389" s="29">
        <v>3942.27</v>
      </c>
      <c r="V389" s="29">
        <v>3942.27</v>
      </c>
      <c r="W389" s="36">
        <v>1198.76</v>
      </c>
      <c r="X389" s="36"/>
      <c r="Y389" s="29"/>
      <c r="Z389" s="29"/>
      <c r="AA389" s="29"/>
      <c r="AB389" s="29"/>
      <c r="AC389" s="28"/>
    </row>
    <row r="390" ht="16" customHeight="1" spans="1:29">
      <c r="A390" s="22">
        <v>300</v>
      </c>
      <c r="B390" s="39" t="s">
        <v>5849</v>
      </c>
      <c r="C390" s="68" t="s">
        <v>5850</v>
      </c>
      <c r="D390" s="22">
        <v>131</v>
      </c>
      <c r="E390" s="22">
        <v>1</v>
      </c>
      <c r="F390" s="144">
        <v>82804</v>
      </c>
      <c r="G390" s="144" t="s">
        <v>3688</v>
      </c>
      <c r="H390" s="144" t="s">
        <v>3699</v>
      </c>
      <c r="I390" s="144" t="s">
        <v>5317</v>
      </c>
      <c r="J390" s="144" t="s">
        <v>5314</v>
      </c>
      <c r="K390" s="157"/>
      <c r="L390" s="157"/>
      <c r="M390" s="157"/>
      <c r="N390" s="157"/>
      <c r="O390" s="157"/>
      <c r="P390" s="157"/>
      <c r="Q390" s="157"/>
      <c r="R390" s="157"/>
      <c r="S390" s="144"/>
      <c r="T390" s="22">
        <v>1</v>
      </c>
      <c r="U390" s="29">
        <v>3714.43</v>
      </c>
      <c r="V390" s="29">
        <v>3714.43</v>
      </c>
      <c r="W390" s="36">
        <v>1081.81</v>
      </c>
      <c r="X390" s="36"/>
      <c r="Y390" s="29"/>
      <c r="Z390" s="29"/>
      <c r="AA390" s="29"/>
      <c r="AB390" s="29"/>
      <c r="AC390" s="28"/>
    </row>
    <row r="391" ht="16" customHeight="1" spans="1:29">
      <c r="A391" s="22">
        <v>301</v>
      </c>
      <c r="B391" s="39" t="s">
        <v>5851</v>
      </c>
      <c r="C391" s="68" t="s">
        <v>5852</v>
      </c>
      <c r="D391" s="22">
        <v>131</v>
      </c>
      <c r="E391" s="22">
        <v>1</v>
      </c>
      <c r="F391" s="144">
        <v>82806</v>
      </c>
      <c r="G391" s="144" t="s">
        <v>3688</v>
      </c>
      <c r="H391" s="144" t="s">
        <v>3699</v>
      </c>
      <c r="I391" s="144" t="s">
        <v>5317</v>
      </c>
      <c r="J391" s="144" t="s">
        <v>5314</v>
      </c>
      <c r="K391" s="157"/>
      <c r="L391" s="157"/>
      <c r="M391" s="157"/>
      <c r="N391" s="157"/>
      <c r="O391" s="157"/>
      <c r="P391" s="157"/>
      <c r="Q391" s="157"/>
      <c r="R391" s="157"/>
      <c r="S391" s="144"/>
      <c r="T391" s="22">
        <v>1</v>
      </c>
      <c r="U391" s="29">
        <v>3714.43</v>
      </c>
      <c r="V391" s="29">
        <v>3714.43</v>
      </c>
      <c r="W391" s="36">
        <v>1081.81</v>
      </c>
      <c r="X391" s="36"/>
      <c r="Y391" s="29"/>
      <c r="Z391" s="29"/>
      <c r="AA391" s="29"/>
      <c r="AB391" s="29"/>
      <c r="AC391" s="28"/>
    </row>
    <row r="392" ht="16" customHeight="1" spans="1:29">
      <c r="A392" s="22">
        <v>302</v>
      </c>
      <c r="B392" s="39" t="s">
        <v>5853</v>
      </c>
      <c r="C392" s="68" t="s">
        <v>5854</v>
      </c>
      <c r="D392" s="22">
        <v>131</v>
      </c>
      <c r="E392" s="22">
        <v>1</v>
      </c>
      <c r="F392" s="144">
        <v>82872</v>
      </c>
      <c r="G392" s="144" t="s">
        <v>3688</v>
      </c>
      <c r="H392" s="144" t="s">
        <v>3699</v>
      </c>
      <c r="I392" s="144" t="s">
        <v>5317</v>
      </c>
      <c r="J392" s="144" t="s">
        <v>5314</v>
      </c>
      <c r="K392" s="157"/>
      <c r="L392" s="157"/>
      <c r="M392" s="157"/>
      <c r="N392" s="157"/>
      <c r="O392" s="157"/>
      <c r="P392" s="157"/>
      <c r="Q392" s="157"/>
      <c r="R392" s="157"/>
      <c r="S392" s="144"/>
      <c r="T392" s="22">
        <v>1</v>
      </c>
      <c r="U392" s="29">
        <v>3614.18</v>
      </c>
      <c r="V392" s="29">
        <v>3614.18</v>
      </c>
      <c r="W392" s="36">
        <v>1052.57</v>
      </c>
      <c r="X392" s="36"/>
      <c r="Y392" s="29"/>
      <c r="Z392" s="29"/>
      <c r="AA392" s="29"/>
      <c r="AB392" s="29"/>
      <c r="AC392" s="28"/>
    </row>
    <row r="393" ht="16" customHeight="1" spans="1:29">
      <c r="A393" s="22">
        <v>303</v>
      </c>
      <c r="B393" s="39" t="s">
        <v>5855</v>
      </c>
      <c r="C393" s="68" t="s">
        <v>5856</v>
      </c>
      <c r="D393" s="22">
        <v>131</v>
      </c>
      <c r="E393" s="22">
        <v>1</v>
      </c>
      <c r="F393" s="144">
        <v>82805</v>
      </c>
      <c r="G393" s="144" t="s">
        <v>3688</v>
      </c>
      <c r="H393" s="144" t="s">
        <v>3699</v>
      </c>
      <c r="I393" s="144" t="s">
        <v>5317</v>
      </c>
      <c r="J393" s="144" t="s">
        <v>5314</v>
      </c>
      <c r="K393" s="157"/>
      <c r="L393" s="157"/>
      <c r="M393" s="157"/>
      <c r="N393" s="157"/>
      <c r="O393" s="157"/>
      <c r="P393" s="157"/>
      <c r="Q393" s="157"/>
      <c r="R393" s="157"/>
      <c r="S393" s="144"/>
      <c r="T393" s="22">
        <v>1</v>
      </c>
      <c r="U393" s="29">
        <v>2785.57</v>
      </c>
      <c r="V393" s="29">
        <v>2785.57</v>
      </c>
      <c r="W393" s="36">
        <v>818.67</v>
      </c>
      <c r="X393" s="36"/>
      <c r="Y393" s="29"/>
      <c r="Z393" s="29"/>
      <c r="AA393" s="29"/>
      <c r="AB393" s="29"/>
      <c r="AC393" s="28"/>
    </row>
    <row r="394" ht="16" customHeight="1" spans="1:29">
      <c r="A394" s="22">
        <v>304</v>
      </c>
      <c r="B394" s="39" t="s">
        <v>5857</v>
      </c>
      <c r="C394" s="68" t="s">
        <v>5858</v>
      </c>
      <c r="D394" s="22">
        <v>190</v>
      </c>
      <c r="E394" s="22">
        <v>2</v>
      </c>
      <c r="F394" s="144">
        <v>82837</v>
      </c>
      <c r="G394" s="144" t="s">
        <v>3688</v>
      </c>
      <c r="H394" s="144" t="s">
        <v>3699</v>
      </c>
      <c r="I394" s="144" t="s">
        <v>5317</v>
      </c>
      <c r="J394" s="144" t="s">
        <v>5314</v>
      </c>
      <c r="K394" s="157"/>
      <c r="L394" s="157"/>
      <c r="M394" s="157"/>
      <c r="N394" s="157"/>
      <c r="O394" s="157"/>
      <c r="P394" s="157"/>
      <c r="Q394" s="157"/>
      <c r="R394" s="157"/>
      <c r="S394" s="144"/>
      <c r="T394" s="22">
        <v>2</v>
      </c>
      <c r="U394" s="29">
        <v>2521.345</v>
      </c>
      <c r="V394" s="29">
        <v>5042.69</v>
      </c>
      <c r="W394" s="36">
        <v>1481.4</v>
      </c>
      <c r="X394" s="36"/>
      <c r="Y394" s="29"/>
      <c r="Z394" s="29"/>
      <c r="AA394" s="29"/>
      <c r="AB394" s="29"/>
      <c r="AC394" s="28"/>
    </row>
    <row r="395" ht="16" customHeight="1" spans="1:29">
      <c r="A395" s="22">
        <v>305</v>
      </c>
      <c r="B395" s="39" t="s">
        <v>5859</v>
      </c>
      <c r="C395" s="68" t="s">
        <v>5860</v>
      </c>
      <c r="D395" s="22">
        <v>131</v>
      </c>
      <c r="E395" s="22">
        <v>1</v>
      </c>
      <c r="F395" s="144">
        <v>82809</v>
      </c>
      <c r="G395" s="144" t="s">
        <v>3688</v>
      </c>
      <c r="H395" s="144" t="s">
        <v>3699</v>
      </c>
      <c r="I395" s="144" t="s">
        <v>5317</v>
      </c>
      <c r="J395" s="144" t="s">
        <v>5314</v>
      </c>
      <c r="K395" s="157"/>
      <c r="L395" s="157"/>
      <c r="M395" s="157"/>
      <c r="N395" s="157"/>
      <c r="O395" s="157"/>
      <c r="P395" s="157"/>
      <c r="Q395" s="157"/>
      <c r="R395" s="157"/>
      <c r="S395" s="144"/>
      <c r="T395" s="22">
        <v>1</v>
      </c>
      <c r="U395" s="29">
        <v>1638.92</v>
      </c>
      <c r="V395" s="29">
        <v>1638.92</v>
      </c>
      <c r="W395" s="36">
        <v>497.05</v>
      </c>
      <c r="X395" s="36"/>
      <c r="Y395" s="29"/>
      <c r="Z395" s="29"/>
      <c r="AA395" s="29"/>
      <c r="AB395" s="29"/>
      <c r="AC395" s="28"/>
    </row>
    <row r="396" ht="16" customHeight="1" spans="1:29">
      <c r="A396" s="22">
        <v>306</v>
      </c>
      <c r="B396" s="39" t="s">
        <v>5861</v>
      </c>
      <c r="C396" s="68" t="s">
        <v>5862</v>
      </c>
      <c r="D396" s="22">
        <v>148</v>
      </c>
      <c r="E396" s="22">
        <v>1</v>
      </c>
      <c r="F396" s="144">
        <v>82855</v>
      </c>
      <c r="G396" s="144" t="s">
        <v>3688</v>
      </c>
      <c r="H396" s="144" t="s">
        <v>3699</v>
      </c>
      <c r="I396" s="144" t="s">
        <v>5317</v>
      </c>
      <c r="J396" s="144" t="s">
        <v>5314</v>
      </c>
      <c r="K396" s="157"/>
      <c r="L396" s="157"/>
      <c r="M396" s="157"/>
      <c r="N396" s="157"/>
      <c r="O396" s="157"/>
      <c r="P396" s="157"/>
      <c r="Q396" s="157"/>
      <c r="R396" s="157"/>
      <c r="S396" s="144"/>
      <c r="T396" s="22">
        <v>1</v>
      </c>
      <c r="U396" s="29">
        <v>1517.39</v>
      </c>
      <c r="V396" s="29">
        <v>1517.39</v>
      </c>
      <c r="W396" s="36">
        <v>467.81</v>
      </c>
      <c r="X396" s="36"/>
      <c r="Y396" s="29"/>
      <c r="Z396" s="29"/>
      <c r="AA396" s="29"/>
      <c r="AB396" s="29"/>
      <c r="AC396" s="28"/>
    </row>
    <row r="397" ht="16" customHeight="1" spans="1:29">
      <c r="A397" s="22">
        <v>307</v>
      </c>
      <c r="B397" s="39" t="s">
        <v>5863</v>
      </c>
      <c r="C397" s="68" t="s">
        <v>5864</v>
      </c>
      <c r="D397" s="22">
        <v>148</v>
      </c>
      <c r="E397" s="22">
        <v>1</v>
      </c>
      <c r="F397" s="144">
        <v>82873</v>
      </c>
      <c r="G397" s="144" t="s">
        <v>3688</v>
      </c>
      <c r="H397" s="144" t="s">
        <v>3699</v>
      </c>
      <c r="I397" s="144" t="s">
        <v>5317</v>
      </c>
      <c r="J397" s="144" t="s">
        <v>5314</v>
      </c>
      <c r="K397" s="157"/>
      <c r="L397" s="157"/>
      <c r="M397" s="157"/>
      <c r="N397" s="157"/>
      <c r="O397" s="157"/>
      <c r="P397" s="157"/>
      <c r="Q397" s="157"/>
      <c r="R397" s="157"/>
      <c r="S397" s="144"/>
      <c r="T397" s="22">
        <v>1</v>
      </c>
      <c r="U397" s="29">
        <v>1299.64</v>
      </c>
      <c r="V397" s="29">
        <v>1299.64</v>
      </c>
      <c r="W397" s="36">
        <v>399.59</v>
      </c>
      <c r="X397" s="36"/>
      <c r="Y397" s="29"/>
      <c r="Z397" s="29"/>
      <c r="AA397" s="29"/>
      <c r="AB397" s="29"/>
      <c r="AC397" s="28"/>
    </row>
    <row r="398" ht="16" customHeight="1" spans="1:29">
      <c r="A398" s="22">
        <v>308</v>
      </c>
      <c r="B398" s="39" t="s">
        <v>5865</v>
      </c>
      <c r="C398" s="68" t="s">
        <v>5866</v>
      </c>
      <c r="D398" s="22">
        <v>131</v>
      </c>
      <c r="E398" s="22">
        <v>1</v>
      </c>
      <c r="F398" s="144">
        <v>82807</v>
      </c>
      <c r="G398" s="144" t="s">
        <v>3688</v>
      </c>
      <c r="H398" s="144" t="s">
        <v>3699</v>
      </c>
      <c r="I398" s="144" t="s">
        <v>5317</v>
      </c>
      <c r="J398" s="144" t="s">
        <v>5314</v>
      </c>
      <c r="K398" s="157"/>
      <c r="L398" s="157"/>
      <c r="M398" s="157"/>
      <c r="N398" s="157"/>
      <c r="O398" s="157"/>
      <c r="P398" s="157"/>
      <c r="Q398" s="157"/>
      <c r="R398" s="157"/>
      <c r="S398" s="144"/>
      <c r="T398" s="22">
        <v>1</v>
      </c>
      <c r="U398" s="29">
        <v>1241.13</v>
      </c>
      <c r="V398" s="29">
        <v>1241.13</v>
      </c>
      <c r="W398" s="36">
        <v>380.09</v>
      </c>
      <c r="X398" s="36"/>
      <c r="Y398" s="29"/>
      <c r="Z398" s="29"/>
      <c r="AA398" s="29"/>
      <c r="AB398" s="29"/>
      <c r="AC398" s="28"/>
    </row>
    <row r="399" ht="16" customHeight="1" spans="1:29">
      <c r="A399" s="22">
        <v>309</v>
      </c>
      <c r="B399" s="39" t="s">
        <v>5867</v>
      </c>
      <c r="C399" s="68" t="s">
        <v>5868</v>
      </c>
      <c r="D399" s="22">
        <v>188</v>
      </c>
      <c r="E399" s="22">
        <v>2</v>
      </c>
      <c r="F399" s="144">
        <v>82846</v>
      </c>
      <c r="G399" s="144" t="s">
        <v>3688</v>
      </c>
      <c r="H399" s="144" t="s">
        <v>3699</v>
      </c>
      <c r="I399" s="144" t="s">
        <v>5317</v>
      </c>
      <c r="J399" s="144" t="s">
        <v>5314</v>
      </c>
      <c r="K399" s="157"/>
      <c r="L399" s="157"/>
      <c r="M399" s="157"/>
      <c r="N399" s="157"/>
      <c r="O399" s="157"/>
      <c r="P399" s="157"/>
      <c r="Q399" s="157"/>
      <c r="R399" s="157"/>
      <c r="S399" s="144"/>
      <c r="T399" s="22">
        <v>2</v>
      </c>
      <c r="U399" s="29">
        <v>917.89</v>
      </c>
      <c r="V399" s="29">
        <v>1835.78</v>
      </c>
      <c r="W399" s="36">
        <v>545.78</v>
      </c>
      <c r="X399" s="36"/>
      <c r="Y399" s="29"/>
      <c r="Z399" s="29"/>
      <c r="AA399" s="29"/>
      <c r="AB399" s="29"/>
      <c r="AC399" s="28"/>
    </row>
    <row r="400" ht="16" customHeight="1" spans="1:29">
      <c r="A400" s="22">
        <v>310</v>
      </c>
      <c r="B400" s="39" t="s">
        <v>297</v>
      </c>
      <c r="C400" s="68" t="s">
        <v>298</v>
      </c>
      <c r="D400" s="22">
        <v>148</v>
      </c>
      <c r="E400" s="22">
        <v>2</v>
      </c>
      <c r="F400" s="144">
        <v>82816</v>
      </c>
      <c r="G400" s="144" t="s">
        <v>3688</v>
      </c>
      <c r="H400" s="144" t="s">
        <v>3699</v>
      </c>
      <c r="I400" s="144" t="s">
        <v>5317</v>
      </c>
      <c r="J400" s="144" t="s">
        <v>5314</v>
      </c>
      <c r="K400" s="157"/>
      <c r="L400" s="157"/>
      <c r="M400" s="157"/>
      <c r="N400" s="157"/>
      <c r="O400" s="157"/>
      <c r="P400" s="157"/>
      <c r="Q400" s="157"/>
      <c r="R400" s="157"/>
      <c r="S400" s="144"/>
      <c r="T400" s="22">
        <v>2</v>
      </c>
      <c r="U400" s="29">
        <v>801.22</v>
      </c>
      <c r="V400" s="29">
        <v>1602.44</v>
      </c>
      <c r="W400" s="36">
        <v>389.84</v>
      </c>
      <c r="X400" s="36"/>
      <c r="Y400" s="29"/>
      <c r="Z400" s="29"/>
      <c r="AA400" s="29"/>
      <c r="AB400" s="29"/>
      <c r="AC400" s="28"/>
    </row>
    <row r="401" ht="16" customHeight="1" spans="1:29">
      <c r="A401" s="22">
        <v>311</v>
      </c>
      <c r="B401" s="39" t="s">
        <v>5869</v>
      </c>
      <c r="C401" s="68" t="s">
        <v>5870</v>
      </c>
      <c r="D401" s="22">
        <v>131</v>
      </c>
      <c r="E401" s="22">
        <v>1</v>
      </c>
      <c r="F401" s="144">
        <v>82810</v>
      </c>
      <c r="G401" s="144" t="s">
        <v>3688</v>
      </c>
      <c r="H401" s="144" t="s">
        <v>3699</v>
      </c>
      <c r="I401" s="144" t="s">
        <v>5317</v>
      </c>
      <c r="J401" s="144" t="s">
        <v>5314</v>
      </c>
      <c r="K401" s="157"/>
      <c r="L401" s="157"/>
      <c r="M401" s="157"/>
      <c r="N401" s="157"/>
      <c r="O401" s="157"/>
      <c r="P401" s="157"/>
      <c r="Q401" s="157"/>
      <c r="R401" s="157"/>
      <c r="S401" s="144"/>
      <c r="T401" s="22">
        <v>1</v>
      </c>
      <c r="U401" s="29">
        <v>709.07</v>
      </c>
      <c r="V401" s="29">
        <v>709.07</v>
      </c>
      <c r="W401" s="36">
        <v>204.67</v>
      </c>
      <c r="X401" s="36"/>
      <c r="Y401" s="29"/>
      <c r="Z401" s="29"/>
      <c r="AA401" s="29"/>
      <c r="AB401" s="29"/>
      <c r="AC401" s="28"/>
    </row>
    <row r="402" ht="16" customHeight="1" spans="1:29">
      <c r="A402" s="22">
        <v>312</v>
      </c>
      <c r="B402" s="39" t="s">
        <v>5871</v>
      </c>
      <c r="C402" s="68" t="s">
        <v>5872</v>
      </c>
      <c r="D402" s="22">
        <v>171</v>
      </c>
      <c r="E402" s="22">
        <v>7</v>
      </c>
      <c r="F402" s="144">
        <v>82889</v>
      </c>
      <c r="G402" s="144" t="s">
        <v>3688</v>
      </c>
      <c r="H402" s="144" t="s">
        <v>3699</v>
      </c>
      <c r="I402" s="144" t="s">
        <v>5317</v>
      </c>
      <c r="J402" s="144" t="s">
        <v>5314</v>
      </c>
      <c r="K402" s="157"/>
      <c r="L402" s="157"/>
      <c r="M402" s="157"/>
      <c r="N402" s="157"/>
      <c r="O402" s="157"/>
      <c r="P402" s="157"/>
      <c r="Q402" s="157"/>
      <c r="R402" s="157"/>
      <c r="S402" s="144"/>
      <c r="T402" s="22">
        <v>7</v>
      </c>
      <c r="U402" s="29">
        <v>96.05</v>
      </c>
      <c r="V402" s="29">
        <v>672.35</v>
      </c>
      <c r="W402" s="36">
        <v>197.82</v>
      </c>
      <c r="X402" s="36"/>
      <c r="Y402" s="29"/>
      <c r="Z402" s="29"/>
      <c r="AA402" s="29"/>
      <c r="AB402" s="29"/>
      <c r="AC402" s="28"/>
    </row>
    <row r="403" ht="16" customHeight="1" spans="1:29">
      <c r="A403" s="22">
        <v>313</v>
      </c>
      <c r="B403" s="39" t="s">
        <v>287</v>
      </c>
      <c r="C403" s="68" t="s">
        <v>288</v>
      </c>
      <c r="D403" s="22">
        <v>146</v>
      </c>
      <c r="E403" s="22">
        <v>10</v>
      </c>
      <c r="F403" s="144">
        <v>82814</v>
      </c>
      <c r="G403" s="144" t="s">
        <v>3688</v>
      </c>
      <c r="H403" s="144" t="s">
        <v>3699</v>
      </c>
      <c r="I403" s="144" t="s">
        <v>5317</v>
      </c>
      <c r="J403" s="144" t="s">
        <v>5314</v>
      </c>
      <c r="K403" s="157"/>
      <c r="L403" s="157"/>
      <c r="M403" s="157"/>
      <c r="N403" s="157"/>
      <c r="O403" s="157"/>
      <c r="P403" s="157"/>
      <c r="Q403" s="157"/>
      <c r="R403" s="157"/>
      <c r="S403" s="144"/>
      <c r="T403" s="22">
        <v>10</v>
      </c>
      <c r="U403" s="29">
        <v>92.218</v>
      </c>
      <c r="V403" s="29">
        <v>922.18</v>
      </c>
      <c r="W403" s="36">
        <v>633.5</v>
      </c>
      <c r="X403" s="36"/>
      <c r="Y403" s="29"/>
      <c r="Z403" s="29"/>
      <c r="AA403" s="29"/>
      <c r="AB403" s="29"/>
      <c r="AC403" s="28"/>
    </row>
    <row r="404" ht="16" customHeight="1" spans="1:29">
      <c r="A404" s="22">
        <v>314</v>
      </c>
      <c r="B404" s="39" t="s">
        <v>5873</v>
      </c>
      <c r="C404" s="68" t="s">
        <v>7885</v>
      </c>
      <c r="D404" s="22">
        <v>167</v>
      </c>
      <c r="E404" s="22">
        <v>5</v>
      </c>
      <c r="F404" s="144">
        <v>82876</v>
      </c>
      <c r="G404" s="144" t="s">
        <v>3688</v>
      </c>
      <c r="H404" s="144" t="s">
        <v>3699</v>
      </c>
      <c r="I404" s="144" t="s">
        <v>5317</v>
      </c>
      <c r="J404" s="144" t="s">
        <v>5314</v>
      </c>
      <c r="K404" s="157"/>
      <c r="L404" s="157"/>
      <c r="M404" s="157"/>
      <c r="N404" s="157"/>
      <c r="O404" s="157"/>
      <c r="P404" s="157"/>
      <c r="Q404" s="157"/>
      <c r="R404" s="157"/>
      <c r="S404" s="144"/>
      <c r="T404" s="22">
        <v>5</v>
      </c>
      <c r="U404" s="29">
        <v>14.918</v>
      </c>
      <c r="V404" s="29">
        <v>74.59</v>
      </c>
      <c r="W404" s="36">
        <v>19.5</v>
      </c>
      <c r="X404" s="36"/>
      <c r="Y404" s="29"/>
      <c r="Z404" s="29"/>
      <c r="AA404" s="29"/>
      <c r="AB404" s="29"/>
      <c r="AC404" s="28"/>
    </row>
    <row r="405" ht="16" customHeight="1" spans="1:29">
      <c r="A405" s="22">
        <v>372</v>
      </c>
      <c r="B405" s="39" t="s">
        <v>5952</v>
      </c>
      <c r="C405" s="68" t="s">
        <v>5953</v>
      </c>
      <c r="D405" s="22">
        <v>174</v>
      </c>
      <c r="E405" s="22">
        <v>4</v>
      </c>
      <c r="F405" s="144">
        <v>83340</v>
      </c>
      <c r="G405" s="144" t="s">
        <v>3688</v>
      </c>
      <c r="H405" s="144" t="s">
        <v>3699</v>
      </c>
      <c r="I405" s="144" t="s">
        <v>5317</v>
      </c>
      <c r="J405" s="144" t="s">
        <v>5314</v>
      </c>
      <c r="K405" s="157"/>
      <c r="L405" s="157"/>
      <c r="M405" s="157"/>
      <c r="N405" s="157"/>
      <c r="O405" s="157"/>
      <c r="P405" s="157"/>
      <c r="Q405" s="157"/>
      <c r="R405" s="157"/>
      <c r="S405" s="144"/>
      <c r="T405" s="22">
        <v>4</v>
      </c>
      <c r="U405" s="29">
        <v>1529.9875</v>
      </c>
      <c r="V405" s="29">
        <v>6119.95</v>
      </c>
      <c r="W405" s="36">
        <v>1871.24</v>
      </c>
      <c r="X405" s="36"/>
      <c r="Y405" s="29"/>
      <c r="Z405" s="29"/>
      <c r="AA405" s="29"/>
      <c r="AB405" s="29"/>
      <c r="AC405" s="28"/>
    </row>
    <row r="406" ht="16" customHeight="1" spans="1:29">
      <c r="A406" s="22">
        <v>373</v>
      </c>
      <c r="B406" s="39" t="s">
        <v>5954</v>
      </c>
      <c r="C406" s="68" t="s">
        <v>5955</v>
      </c>
      <c r="D406" s="22">
        <v>204</v>
      </c>
      <c r="E406" s="22">
        <v>2</v>
      </c>
      <c r="F406" s="144">
        <v>83508</v>
      </c>
      <c r="G406" s="144" t="s">
        <v>3688</v>
      </c>
      <c r="H406" s="144" t="s">
        <v>3699</v>
      </c>
      <c r="I406" s="144" t="s">
        <v>5317</v>
      </c>
      <c r="J406" s="144" t="s">
        <v>5314</v>
      </c>
      <c r="K406" s="157"/>
      <c r="L406" s="157"/>
      <c r="M406" s="157"/>
      <c r="N406" s="157"/>
      <c r="O406" s="157"/>
      <c r="P406" s="157"/>
      <c r="Q406" s="157"/>
      <c r="R406" s="157"/>
      <c r="S406" s="144"/>
      <c r="T406" s="22">
        <v>2</v>
      </c>
      <c r="U406" s="29">
        <v>1272.95</v>
      </c>
      <c r="V406" s="29">
        <v>2545.9</v>
      </c>
      <c r="W406" s="36">
        <v>779.68</v>
      </c>
      <c r="X406" s="36"/>
      <c r="Y406" s="29"/>
      <c r="Z406" s="29"/>
      <c r="AA406" s="29"/>
      <c r="AB406" s="29"/>
      <c r="AC406" s="28"/>
    </row>
    <row r="407" ht="16" customHeight="1" spans="1:29">
      <c r="A407" s="22">
        <v>374</v>
      </c>
      <c r="B407" s="39" t="s">
        <v>5956</v>
      </c>
      <c r="C407" s="68" t="s">
        <v>5957</v>
      </c>
      <c r="D407" s="22">
        <v>192</v>
      </c>
      <c r="E407" s="22">
        <v>2</v>
      </c>
      <c r="F407" s="144">
        <v>83180</v>
      </c>
      <c r="G407" s="144" t="s">
        <v>3688</v>
      </c>
      <c r="H407" s="144" t="s">
        <v>3699</v>
      </c>
      <c r="I407" s="144" t="s">
        <v>5317</v>
      </c>
      <c r="J407" s="144" t="s">
        <v>5314</v>
      </c>
      <c r="K407" s="157"/>
      <c r="L407" s="157"/>
      <c r="M407" s="157"/>
      <c r="N407" s="157"/>
      <c r="O407" s="157"/>
      <c r="P407" s="157"/>
      <c r="Q407" s="157"/>
      <c r="R407" s="157"/>
      <c r="S407" s="144"/>
      <c r="T407" s="22">
        <v>2</v>
      </c>
      <c r="U407" s="29">
        <v>954.715</v>
      </c>
      <c r="V407" s="29">
        <v>1909.43</v>
      </c>
      <c r="W407" s="36">
        <v>565.26</v>
      </c>
      <c r="X407" s="36"/>
      <c r="Y407" s="29"/>
      <c r="Z407" s="29"/>
      <c r="AA407" s="29"/>
      <c r="AB407" s="29"/>
      <c r="AC407" s="28"/>
    </row>
    <row r="408" ht="16" customHeight="1" spans="1:29">
      <c r="A408" s="22">
        <v>375</v>
      </c>
      <c r="B408" s="39" t="s">
        <v>5958</v>
      </c>
      <c r="C408" s="68" t="s">
        <v>5959</v>
      </c>
      <c r="D408" s="22">
        <v>155</v>
      </c>
      <c r="E408" s="22">
        <v>18</v>
      </c>
      <c r="F408" s="144">
        <v>83179</v>
      </c>
      <c r="G408" s="144" t="s">
        <v>3688</v>
      </c>
      <c r="H408" s="144" t="s">
        <v>3699</v>
      </c>
      <c r="I408" s="144" t="s">
        <v>5317</v>
      </c>
      <c r="J408" s="144" t="s">
        <v>5314</v>
      </c>
      <c r="K408" s="157"/>
      <c r="L408" s="157"/>
      <c r="M408" s="157"/>
      <c r="N408" s="157"/>
      <c r="O408" s="157"/>
      <c r="P408" s="157"/>
      <c r="Q408" s="157"/>
      <c r="R408" s="157"/>
      <c r="S408" s="144"/>
      <c r="T408" s="22">
        <v>18</v>
      </c>
      <c r="U408" s="29">
        <v>815.484444444444</v>
      </c>
      <c r="V408" s="29">
        <v>14678.72</v>
      </c>
      <c r="W408" s="36">
        <v>4210.2</v>
      </c>
      <c r="X408" s="36"/>
      <c r="Y408" s="29"/>
      <c r="Z408" s="29"/>
      <c r="AA408" s="29"/>
      <c r="AB408" s="29"/>
      <c r="AC408" s="28"/>
    </row>
    <row r="409" ht="16" customHeight="1" spans="1:29">
      <c r="A409" s="22">
        <v>376</v>
      </c>
      <c r="B409" s="39" t="s">
        <v>5960</v>
      </c>
      <c r="C409" s="68" t="s">
        <v>5961</v>
      </c>
      <c r="D409" s="22">
        <v>174</v>
      </c>
      <c r="E409" s="22">
        <v>1</v>
      </c>
      <c r="F409" s="144">
        <v>83421</v>
      </c>
      <c r="G409" s="144" t="s">
        <v>3688</v>
      </c>
      <c r="H409" s="144" t="s">
        <v>3699</v>
      </c>
      <c r="I409" s="144" t="s">
        <v>5317</v>
      </c>
      <c r="J409" s="144" t="s">
        <v>5314</v>
      </c>
      <c r="K409" s="157"/>
      <c r="L409" s="157"/>
      <c r="M409" s="157"/>
      <c r="N409" s="157"/>
      <c r="O409" s="157"/>
      <c r="P409" s="157"/>
      <c r="Q409" s="157"/>
      <c r="R409" s="157"/>
      <c r="S409" s="144"/>
      <c r="T409" s="22">
        <v>1</v>
      </c>
      <c r="U409" s="29">
        <v>679.99</v>
      </c>
      <c r="V409" s="29">
        <v>679.99</v>
      </c>
      <c r="W409" s="36">
        <v>194.92</v>
      </c>
      <c r="X409" s="36"/>
      <c r="Y409" s="29"/>
      <c r="Z409" s="29"/>
      <c r="AA409" s="29"/>
      <c r="AB409" s="29"/>
      <c r="AC409" s="28"/>
    </row>
    <row r="410" ht="16" customHeight="1" spans="1:29">
      <c r="A410" s="22">
        <v>377</v>
      </c>
      <c r="B410" s="39" t="s">
        <v>5962</v>
      </c>
      <c r="C410" s="68" t="s">
        <v>5963</v>
      </c>
      <c r="D410" s="22">
        <v>146</v>
      </c>
      <c r="E410" s="22">
        <v>2</v>
      </c>
      <c r="F410" s="144">
        <v>83429</v>
      </c>
      <c r="G410" s="144" t="s">
        <v>3688</v>
      </c>
      <c r="H410" s="144" t="s">
        <v>3699</v>
      </c>
      <c r="I410" s="144" t="s">
        <v>5317</v>
      </c>
      <c r="J410" s="144" t="s">
        <v>5314</v>
      </c>
      <c r="K410" s="157"/>
      <c r="L410" s="157"/>
      <c r="M410" s="157"/>
      <c r="N410" s="157"/>
      <c r="O410" s="157"/>
      <c r="P410" s="157"/>
      <c r="Q410" s="157"/>
      <c r="R410" s="157"/>
      <c r="S410" s="144"/>
      <c r="T410" s="22">
        <v>2</v>
      </c>
      <c r="U410" s="29">
        <v>585.655</v>
      </c>
      <c r="V410" s="29">
        <v>1171.31</v>
      </c>
      <c r="W410" s="36">
        <v>350.86</v>
      </c>
      <c r="X410" s="36"/>
      <c r="Y410" s="29"/>
      <c r="Z410" s="29"/>
      <c r="AA410" s="29"/>
      <c r="AB410" s="29"/>
      <c r="AC410" s="28"/>
    </row>
    <row r="411" ht="16" customHeight="1" spans="1:29">
      <c r="A411" s="22">
        <v>378</v>
      </c>
      <c r="B411" s="39" t="s">
        <v>5964</v>
      </c>
      <c r="C411" s="68" t="s">
        <v>5965</v>
      </c>
      <c r="D411" s="22">
        <v>185</v>
      </c>
      <c r="E411" s="22">
        <v>2</v>
      </c>
      <c r="F411" s="144">
        <v>83181</v>
      </c>
      <c r="G411" s="144" t="s">
        <v>3688</v>
      </c>
      <c r="H411" s="144" t="s">
        <v>3699</v>
      </c>
      <c r="I411" s="144" t="s">
        <v>5317</v>
      </c>
      <c r="J411" s="144" t="s">
        <v>5314</v>
      </c>
      <c r="K411" s="157"/>
      <c r="L411" s="157"/>
      <c r="M411" s="157"/>
      <c r="N411" s="157"/>
      <c r="O411" s="157"/>
      <c r="P411" s="157"/>
      <c r="Q411" s="157"/>
      <c r="R411" s="157"/>
      <c r="S411" s="144"/>
      <c r="T411" s="22">
        <v>2</v>
      </c>
      <c r="U411" s="29">
        <v>513.4</v>
      </c>
      <c r="V411" s="29">
        <v>1026.8</v>
      </c>
      <c r="W411" s="36">
        <v>292.38</v>
      </c>
      <c r="X411" s="36"/>
      <c r="Y411" s="29"/>
      <c r="Z411" s="29"/>
      <c r="AA411" s="29"/>
      <c r="AB411" s="29"/>
      <c r="AC411" s="28"/>
    </row>
    <row r="412" ht="16" customHeight="1" spans="1:29">
      <c r="A412" s="22">
        <v>406</v>
      </c>
      <c r="B412" s="39" t="s">
        <v>6006</v>
      </c>
      <c r="C412" s="68" t="s">
        <v>6007</v>
      </c>
      <c r="D412" s="22">
        <v>141</v>
      </c>
      <c r="E412" s="22">
        <v>1</v>
      </c>
      <c r="F412" s="144">
        <v>83530</v>
      </c>
      <c r="G412" s="144" t="s">
        <v>3688</v>
      </c>
      <c r="H412" s="144" t="s">
        <v>3699</v>
      </c>
      <c r="I412" s="144" t="s">
        <v>5317</v>
      </c>
      <c r="J412" s="144" t="s">
        <v>5314</v>
      </c>
      <c r="K412" s="157"/>
      <c r="L412" s="157"/>
      <c r="M412" s="157"/>
      <c r="N412" s="157"/>
      <c r="O412" s="157"/>
      <c r="P412" s="157"/>
      <c r="Q412" s="157"/>
      <c r="R412" s="157"/>
      <c r="S412" s="144"/>
      <c r="T412" s="22">
        <v>1</v>
      </c>
      <c r="U412" s="29">
        <v>565.15</v>
      </c>
      <c r="V412" s="29">
        <v>565.15</v>
      </c>
      <c r="W412" s="36">
        <v>165.68</v>
      </c>
      <c r="X412" s="36"/>
      <c r="Y412" s="29"/>
      <c r="Z412" s="29"/>
      <c r="AA412" s="29"/>
      <c r="AB412" s="29"/>
      <c r="AC412" s="28"/>
    </row>
    <row r="413" ht="16" customHeight="1" spans="1:29">
      <c r="A413" s="22">
        <v>407</v>
      </c>
      <c r="B413" s="39" t="s">
        <v>6008</v>
      </c>
      <c r="C413" s="68" t="s">
        <v>6009</v>
      </c>
      <c r="D413" s="22">
        <v>138</v>
      </c>
      <c r="E413" s="22">
        <v>2</v>
      </c>
      <c r="F413" s="144">
        <v>83483</v>
      </c>
      <c r="G413" s="144" t="s">
        <v>3688</v>
      </c>
      <c r="H413" s="144" t="s">
        <v>3699</v>
      </c>
      <c r="I413" s="144" t="s">
        <v>5317</v>
      </c>
      <c r="J413" s="144" t="s">
        <v>5314</v>
      </c>
      <c r="K413" s="157"/>
      <c r="L413" s="157"/>
      <c r="M413" s="157"/>
      <c r="N413" s="157"/>
      <c r="O413" s="157"/>
      <c r="P413" s="157"/>
      <c r="Q413" s="157"/>
      <c r="R413" s="157"/>
      <c r="S413" s="144"/>
      <c r="T413" s="22">
        <v>2</v>
      </c>
      <c r="U413" s="29">
        <v>289.74</v>
      </c>
      <c r="V413" s="29">
        <v>579.48</v>
      </c>
      <c r="W413" s="36">
        <v>175.42</v>
      </c>
      <c r="X413" s="36"/>
      <c r="Y413" s="29"/>
      <c r="Z413" s="29"/>
      <c r="AA413" s="29"/>
      <c r="AB413" s="29"/>
      <c r="AC413" s="28"/>
    </row>
    <row r="414" ht="16" customHeight="1" spans="1:29">
      <c r="A414" s="22">
        <v>408</v>
      </c>
      <c r="B414" s="39" t="s">
        <v>6010</v>
      </c>
      <c r="C414" s="68" t="s">
        <v>6011</v>
      </c>
      <c r="D414" s="22">
        <v>139</v>
      </c>
      <c r="E414" s="22">
        <v>7</v>
      </c>
      <c r="F414" s="144">
        <v>83345</v>
      </c>
      <c r="G414" s="144" t="s">
        <v>3688</v>
      </c>
      <c r="H414" s="144" t="s">
        <v>3699</v>
      </c>
      <c r="I414" s="144" t="s">
        <v>5317</v>
      </c>
      <c r="J414" s="144" t="s">
        <v>5314</v>
      </c>
      <c r="K414" s="157"/>
      <c r="L414" s="157"/>
      <c r="M414" s="157"/>
      <c r="N414" s="157"/>
      <c r="O414" s="157"/>
      <c r="P414" s="157"/>
      <c r="Q414" s="157"/>
      <c r="R414" s="157"/>
      <c r="S414" s="144"/>
      <c r="T414" s="22">
        <v>7</v>
      </c>
      <c r="U414" s="29">
        <v>137.474285714286</v>
      </c>
      <c r="V414" s="29">
        <v>962.32</v>
      </c>
      <c r="W414" s="36">
        <v>272.86</v>
      </c>
      <c r="X414" s="36"/>
      <c r="Y414" s="29"/>
      <c r="Z414" s="29"/>
      <c r="AA414" s="29"/>
      <c r="AB414" s="29"/>
      <c r="AC414" s="28"/>
    </row>
    <row r="415" ht="16" customHeight="1" spans="1:29">
      <c r="A415" s="22">
        <v>409</v>
      </c>
      <c r="B415" s="39" t="s">
        <v>6012</v>
      </c>
      <c r="C415" s="68" t="s">
        <v>6013</v>
      </c>
      <c r="D415" s="22">
        <v>139</v>
      </c>
      <c r="E415" s="22">
        <v>4</v>
      </c>
      <c r="F415" s="144">
        <v>83346</v>
      </c>
      <c r="G415" s="144" t="s">
        <v>3688</v>
      </c>
      <c r="H415" s="144" t="s">
        <v>3699</v>
      </c>
      <c r="I415" s="144" t="s">
        <v>5317</v>
      </c>
      <c r="J415" s="144" t="s">
        <v>5314</v>
      </c>
      <c r="K415" s="157"/>
      <c r="L415" s="157"/>
      <c r="M415" s="157"/>
      <c r="N415" s="157"/>
      <c r="O415" s="157"/>
      <c r="P415" s="157"/>
      <c r="Q415" s="157"/>
      <c r="R415" s="157"/>
      <c r="S415" s="144"/>
      <c r="T415" s="22">
        <v>4</v>
      </c>
      <c r="U415" s="29">
        <v>59.6475</v>
      </c>
      <c r="V415" s="29">
        <v>238.59</v>
      </c>
      <c r="W415" s="36">
        <v>70.16</v>
      </c>
      <c r="X415" s="36"/>
      <c r="Y415" s="29"/>
      <c r="Z415" s="29"/>
      <c r="AA415" s="29"/>
      <c r="AB415" s="29"/>
      <c r="AC415" s="28"/>
    </row>
    <row r="416" ht="16" customHeight="1" spans="1:29">
      <c r="A416" s="22">
        <v>431</v>
      </c>
      <c r="B416" s="39" t="s">
        <v>6037</v>
      </c>
      <c r="C416" s="68" t="s">
        <v>6038</v>
      </c>
      <c r="D416" s="22">
        <v>140</v>
      </c>
      <c r="E416" s="22">
        <v>1</v>
      </c>
      <c r="F416" s="144">
        <v>82770</v>
      </c>
      <c r="G416" s="144" t="s">
        <v>3688</v>
      </c>
      <c r="H416" s="144" t="s">
        <v>3699</v>
      </c>
      <c r="I416" s="144" t="s">
        <v>5317</v>
      </c>
      <c r="J416" s="144" t="s">
        <v>5314</v>
      </c>
      <c r="K416" s="157"/>
      <c r="L416" s="157"/>
      <c r="M416" s="157"/>
      <c r="N416" s="157"/>
      <c r="O416" s="157"/>
      <c r="P416" s="157"/>
      <c r="Q416" s="157"/>
      <c r="R416" s="157"/>
      <c r="S416" s="144"/>
      <c r="T416" s="22">
        <v>1</v>
      </c>
      <c r="U416" s="29">
        <v>1111.11</v>
      </c>
      <c r="V416" s="29">
        <v>1111.11</v>
      </c>
      <c r="W416" s="36">
        <v>779.68</v>
      </c>
      <c r="X416" s="36"/>
      <c r="Y416" s="29"/>
      <c r="Z416" s="29"/>
      <c r="AA416" s="29"/>
      <c r="AB416" s="29"/>
      <c r="AC416" s="28"/>
    </row>
    <row r="417" ht="16" customHeight="1" spans="1:29">
      <c r="A417" s="22">
        <v>447</v>
      </c>
      <c r="B417" s="39" t="s">
        <v>6055</v>
      </c>
      <c r="C417" s="68" t="s">
        <v>6056</v>
      </c>
      <c r="D417" s="22">
        <v>164</v>
      </c>
      <c r="E417" s="22">
        <v>1</v>
      </c>
      <c r="F417" s="144">
        <v>82097</v>
      </c>
      <c r="G417" s="144" t="s">
        <v>3688</v>
      </c>
      <c r="H417" s="144" t="s">
        <v>3699</v>
      </c>
      <c r="I417" s="144" t="s">
        <v>5317</v>
      </c>
      <c r="J417" s="144" t="s">
        <v>5314</v>
      </c>
      <c r="K417" s="157"/>
      <c r="L417" s="157"/>
      <c r="M417" s="157"/>
      <c r="N417" s="157"/>
      <c r="O417" s="157"/>
      <c r="P417" s="157"/>
      <c r="Q417" s="157"/>
      <c r="R417" s="157"/>
      <c r="S417" s="144"/>
      <c r="T417" s="22">
        <v>1</v>
      </c>
      <c r="U417" s="29">
        <v>10317.86</v>
      </c>
      <c r="V417" s="29">
        <v>10317.86</v>
      </c>
      <c r="W417" s="36">
        <v>4970.47</v>
      </c>
      <c r="X417" s="36"/>
      <c r="Y417" s="29"/>
      <c r="Z417" s="29"/>
      <c r="AA417" s="29"/>
      <c r="AB417" s="29"/>
      <c r="AC417" s="28"/>
    </row>
    <row r="418" ht="16" customHeight="1" spans="1:29">
      <c r="A418" s="22">
        <v>450</v>
      </c>
      <c r="B418" s="39" t="s">
        <v>6062</v>
      </c>
      <c r="C418" s="68" t="s">
        <v>7886</v>
      </c>
      <c r="D418" s="22">
        <v>153</v>
      </c>
      <c r="E418" s="22">
        <v>42</v>
      </c>
      <c r="F418" s="144">
        <v>85164</v>
      </c>
      <c r="G418" s="144" t="s">
        <v>3688</v>
      </c>
      <c r="H418" s="144" t="s">
        <v>3699</v>
      </c>
      <c r="I418" s="144" t="s">
        <v>5317</v>
      </c>
      <c r="J418" s="144" t="s">
        <v>5314</v>
      </c>
      <c r="K418" s="157"/>
      <c r="L418" s="157"/>
      <c r="M418" s="157"/>
      <c r="N418" s="157"/>
      <c r="O418" s="157"/>
      <c r="P418" s="157"/>
      <c r="Q418" s="157"/>
      <c r="R418" s="157"/>
      <c r="S418" s="144"/>
      <c r="T418" s="22">
        <v>42</v>
      </c>
      <c r="U418" s="29">
        <v>1078.73047619048</v>
      </c>
      <c r="V418" s="29">
        <v>45306.68</v>
      </c>
      <c r="W418" s="36">
        <v>13917.12</v>
      </c>
      <c r="X418" s="36"/>
      <c r="Y418" s="29"/>
      <c r="Z418" s="29"/>
      <c r="AA418" s="29"/>
      <c r="AB418" s="29"/>
      <c r="AC418" s="28"/>
    </row>
    <row r="419" ht="16" customHeight="1" spans="1:29">
      <c r="A419" s="22">
        <v>451</v>
      </c>
      <c r="B419" s="39" t="s">
        <v>6064</v>
      </c>
      <c r="C419" s="68" t="s">
        <v>7887</v>
      </c>
      <c r="D419" s="22">
        <v>169</v>
      </c>
      <c r="E419" s="22">
        <v>4</v>
      </c>
      <c r="F419" s="144">
        <v>85167</v>
      </c>
      <c r="G419" s="144" t="s">
        <v>3688</v>
      </c>
      <c r="H419" s="144" t="s">
        <v>3699</v>
      </c>
      <c r="I419" s="144" t="s">
        <v>5317</v>
      </c>
      <c r="J419" s="144" t="s">
        <v>5314</v>
      </c>
      <c r="K419" s="157"/>
      <c r="L419" s="157"/>
      <c r="M419" s="157"/>
      <c r="N419" s="157"/>
      <c r="O419" s="157"/>
      <c r="P419" s="157"/>
      <c r="Q419" s="157"/>
      <c r="R419" s="157"/>
      <c r="S419" s="144"/>
      <c r="T419" s="22">
        <v>4</v>
      </c>
      <c r="U419" s="29">
        <v>916.445</v>
      </c>
      <c r="V419" s="29">
        <v>3665.78</v>
      </c>
      <c r="W419" s="36">
        <v>1052.56</v>
      </c>
      <c r="X419" s="36"/>
      <c r="Y419" s="29"/>
      <c r="Z419" s="29"/>
      <c r="AA419" s="29"/>
      <c r="AB419" s="29"/>
      <c r="AC419" s="28"/>
    </row>
    <row r="420" ht="16" customHeight="1" spans="1:29">
      <c r="A420" s="22">
        <v>453</v>
      </c>
      <c r="B420" s="39" t="s">
        <v>6068</v>
      </c>
      <c r="C420" s="68" t="s">
        <v>6069</v>
      </c>
      <c r="D420" s="22">
        <v>167</v>
      </c>
      <c r="E420" s="22">
        <v>2</v>
      </c>
      <c r="F420" s="144">
        <v>82957</v>
      </c>
      <c r="G420" s="144" t="s">
        <v>3688</v>
      </c>
      <c r="H420" s="144" t="s">
        <v>3699</v>
      </c>
      <c r="I420" s="144" t="s">
        <v>5317</v>
      </c>
      <c r="J420" s="144" t="s">
        <v>5314</v>
      </c>
      <c r="K420" s="157"/>
      <c r="L420" s="157"/>
      <c r="M420" s="157"/>
      <c r="N420" s="157"/>
      <c r="O420" s="157"/>
      <c r="P420" s="157"/>
      <c r="Q420" s="157"/>
      <c r="R420" s="157"/>
      <c r="S420" s="144"/>
      <c r="T420" s="22">
        <v>2</v>
      </c>
      <c r="U420" s="29">
        <v>2627.45</v>
      </c>
      <c r="V420" s="29">
        <v>5254.9</v>
      </c>
      <c r="W420" s="36">
        <v>1539.88</v>
      </c>
      <c r="X420" s="36"/>
      <c r="Y420" s="29"/>
      <c r="Z420" s="29"/>
      <c r="AA420" s="29"/>
      <c r="AB420" s="29"/>
      <c r="AC420" s="28"/>
    </row>
    <row r="421" ht="16" customHeight="1" spans="1:29">
      <c r="A421" s="22">
        <v>454</v>
      </c>
      <c r="B421" s="39" t="s">
        <v>6070</v>
      </c>
      <c r="C421" s="68" t="s">
        <v>6071</v>
      </c>
      <c r="D421" s="22">
        <v>167</v>
      </c>
      <c r="E421" s="22">
        <v>2</v>
      </c>
      <c r="F421" s="144">
        <v>82479</v>
      </c>
      <c r="G421" s="144" t="s">
        <v>3688</v>
      </c>
      <c r="H421" s="144" t="s">
        <v>3699</v>
      </c>
      <c r="I421" s="144" t="s">
        <v>5317</v>
      </c>
      <c r="J421" s="144" t="s">
        <v>5314</v>
      </c>
      <c r="K421" s="157"/>
      <c r="L421" s="157"/>
      <c r="M421" s="157"/>
      <c r="N421" s="157"/>
      <c r="O421" s="157"/>
      <c r="P421" s="157"/>
      <c r="Q421" s="157"/>
      <c r="R421" s="157"/>
      <c r="S421" s="144"/>
      <c r="T421" s="22">
        <v>2</v>
      </c>
      <c r="U421" s="29">
        <v>129.285</v>
      </c>
      <c r="V421" s="29">
        <v>258.57</v>
      </c>
      <c r="W421" s="36">
        <v>77.96</v>
      </c>
      <c r="X421" s="36"/>
      <c r="Y421" s="29"/>
      <c r="Z421" s="29"/>
      <c r="AA421" s="29"/>
      <c r="AB421" s="29"/>
      <c r="AC421" s="28"/>
    </row>
    <row r="422" ht="16" customHeight="1" spans="1:29">
      <c r="A422" s="22">
        <v>482</v>
      </c>
      <c r="B422" s="39" t="s">
        <v>6115</v>
      </c>
      <c r="C422" s="68" t="s">
        <v>6116</v>
      </c>
      <c r="D422" s="22">
        <v>154</v>
      </c>
      <c r="E422" s="22">
        <v>2</v>
      </c>
      <c r="F422" s="144">
        <v>83735</v>
      </c>
      <c r="G422" s="144" t="s">
        <v>3688</v>
      </c>
      <c r="H422" s="144" t="s">
        <v>3699</v>
      </c>
      <c r="I422" s="144" t="s">
        <v>5317</v>
      </c>
      <c r="J422" s="144" t="s">
        <v>5314</v>
      </c>
      <c r="K422" s="157"/>
      <c r="L422" s="157"/>
      <c r="M422" s="157"/>
      <c r="N422" s="157"/>
      <c r="O422" s="157"/>
      <c r="P422" s="157"/>
      <c r="Q422" s="157"/>
      <c r="R422" s="157"/>
      <c r="S422" s="144"/>
      <c r="T422" s="22">
        <v>2</v>
      </c>
      <c r="U422" s="29">
        <v>2370.555</v>
      </c>
      <c r="V422" s="29">
        <v>4741.11</v>
      </c>
      <c r="W422" s="36">
        <v>1383.94</v>
      </c>
      <c r="X422" s="36"/>
      <c r="Y422" s="29"/>
      <c r="Z422" s="29"/>
      <c r="AA422" s="29"/>
      <c r="AB422" s="29"/>
      <c r="AC422" s="28"/>
    </row>
    <row r="423" ht="16" customHeight="1" spans="1:29">
      <c r="A423" s="22">
        <v>483</v>
      </c>
      <c r="B423" s="39" t="s">
        <v>6117</v>
      </c>
      <c r="C423" s="68" t="s">
        <v>6118</v>
      </c>
      <c r="D423" s="22">
        <v>150</v>
      </c>
      <c r="E423" s="22">
        <v>3</v>
      </c>
      <c r="F423" s="144">
        <v>83764</v>
      </c>
      <c r="G423" s="144" t="s">
        <v>3688</v>
      </c>
      <c r="H423" s="144" t="s">
        <v>3699</v>
      </c>
      <c r="I423" s="144" t="s">
        <v>5317</v>
      </c>
      <c r="J423" s="144" t="s">
        <v>5314</v>
      </c>
      <c r="K423" s="157"/>
      <c r="L423" s="157"/>
      <c r="M423" s="157"/>
      <c r="N423" s="157"/>
      <c r="O423" s="157"/>
      <c r="P423" s="157"/>
      <c r="Q423" s="157"/>
      <c r="R423" s="157"/>
      <c r="S423" s="144"/>
      <c r="T423" s="22">
        <v>3</v>
      </c>
      <c r="U423" s="29">
        <v>1544.84666666667</v>
      </c>
      <c r="V423" s="29">
        <v>4634.54</v>
      </c>
      <c r="W423" s="36">
        <v>1403.43</v>
      </c>
      <c r="X423" s="36"/>
      <c r="Y423" s="29"/>
      <c r="Z423" s="29"/>
      <c r="AA423" s="29"/>
      <c r="AB423" s="29"/>
      <c r="AC423" s="28"/>
    </row>
    <row r="424" ht="16" customHeight="1" spans="1:29">
      <c r="A424" s="22">
        <v>500</v>
      </c>
      <c r="B424" s="39" t="s">
        <v>6145</v>
      </c>
      <c r="C424" s="68" t="s">
        <v>6146</v>
      </c>
      <c r="D424" s="22">
        <v>129</v>
      </c>
      <c r="E424" s="22">
        <v>17</v>
      </c>
      <c r="F424" s="144">
        <v>83214</v>
      </c>
      <c r="G424" s="144" t="s">
        <v>3688</v>
      </c>
      <c r="H424" s="144" t="s">
        <v>3699</v>
      </c>
      <c r="I424" s="144" t="s">
        <v>5317</v>
      </c>
      <c r="J424" s="144" t="s">
        <v>5314</v>
      </c>
      <c r="K424" s="157"/>
      <c r="L424" s="157"/>
      <c r="M424" s="157"/>
      <c r="N424" s="157"/>
      <c r="O424" s="157"/>
      <c r="P424" s="157"/>
      <c r="Q424" s="157"/>
      <c r="R424" s="157"/>
      <c r="S424" s="144"/>
      <c r="T424" s="22">
        <v>17</v>
      </c>
      <c r="U424" s="29">
        <v>996.58</v>
      </c>
      <c r="V424" s="29">
        <v>16941.86</v>
      </c>
      <c r="W424" s="36">
        <v>4970.46</v>
      </c>
      <c r="X424" s="36"/>
      <c r="Y424" s="29"/>
      <c r="Z424" s="29"/>
      <c r="AA424" s="29"/>
      <c r="AB424" s="29"/>
      <c r="AC424" s="28"/>
    </row>
    <row r="425" ht="16" customHeight="1" spans="1:29">
      <c r="A425" s="22">
        <v>501</v>
      </c>
      <c r="B425" s="39" t="s">
        <v>6147</v>
      </c>
      <c r="C425" s="68" t="s">
        <v>6148</v>
      </c>
      <c r="D425" s="22">
        <v>129</v>
      </c>
      <c r="E425" s="22">
        <v>14</v>
      </c>
      <c r="F425" s="144">
        <v>83215</v>
      </c>
      <c r="G425" s="144" t="s">
        <v>3688</v>
      </c>
      <c r="H425" s="144" t="s">
        <v>3699</v>
      </c>
      <c r="I425" s="144" t="s">
        <v>5317</v>
      </c>
      <c r="J425" s="144" t="s">
        <v>5314</v>
      </c>
      <c r="K425" s="157"/>
      <c r="L425" s="157"/>
      <c r="M425" s="157"/>
      <c r="N425" s="157"/>
      <c r="O425" s="157"/>
      <c r="P425" s="157"/>
      <c r="Q425" s="157"/>
      <c r="R425" s="157"/>
      <c r="S425" s="144"/>
      <c r="T425" s="22">
        <v>14</v>
      </c>
      <c r="U425" s="29">
        <v>629.275</v>
      </c>
      <c r="V425" s="29">
        <v>8809.85</v>
      </c>
      <c r="W425" s="36">
        <v>2592.38</v>
      </c>
      <c r="X425" s="36"/>
      <c r="Y425" s="29"/>
      <c r="Z425" s="29"/>
      <c r="AA425" s="29"/>
      <c r="AB425" s="29"/>
      <c r="AC425" s="28"/>
    </row>
    <row r="426" ht="16" customHeight="1" spans="1:29">
      <c r="A426" s="22">
        <v>506</v>
      </c>
      <c r="B426" s="39" t="s">
        <v>6157</v>
      </c>
      <c r="C426" s="68" t="s">
        <v>6158</v>
      </c>
      <c r="D426" s="22">
        <v>146</v>
      </c>
      <c r="E426" s="22">
        <v>1</v>
      </c>
      <c r="F426" s="144">
        <v>83277</v>
      </c>
      <c r="G426" s="144" t="s">
        <v>3688</v>
      </c>
      <c r="H426" s="144" t="s">
        <v>3699</v>
      </c>
      <c r="I426" s="144" t="s">
        <v>5317</v>
      </c>
      <c r="J426" s="144" t="s">
        <v>5314</v>
      </c>
      <c r="K426" s="157"/>
      <c r="L426" s="157"/>
      <c r="M426" s="157"/>
      <c r="N426" s="157"/>
      <c r="O426" s="157"/>
      <c r="P426" s="157"/>
      <c r="Q426" s="157"/>
      <c r="R426" s="157"/>
      <c r="S426" s="144"/>
      <c r="T426" s="22">
        <v>1</v>
      </c>
      <c r="U426" s="29">
        <v>316.2</v>
      </c>
      <c r="V426" s="29">
        <v>316.2</v>
      </c>
      <c r="W426" s="36">
        <v>87.71</v>
      </c>
      <c r="X426" s="36"/>
      <c r="Y426" s="29"/>
      <c r="Z426" s="29"/>
      <c r="AA426" s="29"/>
      <c r="AB426" s="29"/>
      <c r="AC426" s="28"/>
    </row>
    <row r="427" ht="16" customHeight="1" spans="1:29">
      <c r="A427" s="22">
        <v>515</v>
      </c>
      <c r="B427" s="39" t="s">
        <v>6172</v>
      </c>
      <c r="C427" s="68" t="s">
        <v>6173</v>
      </c>
      <c r="D427" s="22">
        <v>172</v>
      </c>
      <c r="E427" s="22">
        <v>1</v>
      </c>
      <c r="F427" s="144">
        <v>82549</v>
      </c>
      <c r="G427" s="144" t="s">
        <v>3688</v>
      </c>
      <c r="H427" s="144" t="s">
        <v>3699</v>
      </c>
      <c r="I427" s="144" t="s">
        <v>5317</v>
      </c>
      <c r="J427" s="144" t="s">
        <v>5314</v>
      </c>
      <c r="K427" s="157"/>
      <c r="L427" s="157"/>
      <c r="M427" s="157"/>
      <c r="N427" s="157"/>
      <c r="O427" s="157"/>
      <c r="P427" s="157"/>
      <c r="Q427" s="157"/>
      <c r="R427" s="157"/>
      <c r="S427" s="144"/>
      <c r="T427" s="22">
        <v>1</v>
      </c>
      <c r="U427" s="29">
        <v>446.25</v>
      </c>
      <c r="V427" s="29">
        <v>446.25</v>
      </c>
      <c r="W427" s="36">
        <v>126.7</v>
      </c>
      <c r="X427" s="36"/>
      <c r="Y427" s="29"/>
      <c r="Z427" s="29"/>
      <c r="AA427" s="29"/>
      <c r="AB427" s="29"/>
      <c r="AC427" s="28"/>
    </row>
    <row r="428" ht="16" customHeight="1" spans="1:29">
      <c r="A428" s="22">
        <v>516</v>
      </c>
      <c r="B428" s="39" t="s">
        <v>6174</v>
      </c>
      <c r="C428" s="68" t="s">
        <v>6175</v>
      </c>
      <c r="D428" s="22">
        <v>130</v>
      </c>
      <c r="E428" s="22">
        <v>1</v>
      </c>
      <c r="F428" s="144">
        <v>130720</v>
      </c>
      <c r="G428" s="144" t="s">
        <v>3688</v>
      </c>
      <c r="H428" s="144" t="s">
        <v>3699</v>
      </c>
      <c r="I428" s="144" t="s">
        <v>5317</v>
      </c>
      <c r="J428" s="144" t="s">
        <v>5314</v>
      </c>
      <c r="K428" s="157"/>
      <c r="L428" s="157"/>
      <c r="M428" s="157"/>
      <c r="N428" s="157"/>
      <c r="O428" s="157"/>
      <c r="P428" s="157"/>
      <c r="Q428" s="157"/>
      <c r="R428" s="157"/>
      <c r="S428" s="144"/>
      <c r="T428" s="22">
        <v>1</v>
      </c>
      <c r="U428" s="29">
        <v>764.15</v>
      </c>
      <c r="V428" s="29">
        <v>764.15</v>
      </c>
      <c r="W428" s="36">
        <v>224.16</v>
      </c>
      <c r="X428" s="36"/>
      <c r="Y428" s="29"/>
      <c r="Z428" s="29"/>
      <c r="AA428" s="29"/>
      <c r="AB428" s="29"/>
      <c r="AC428" s="28"/>
    </row>
    <row r="429" ht="16" customHeight="1" spans="1:29">
      <c r="A429" s="22">
        <v>517</v>
      </c>
      <c r="B429" s="39" t="s">
        <v>6176</v>
      </c>
      <c r="C429" s="68" t="s">
        <v>6177</v>
      </c>
      <c r="D429" s="22">
        <v>130</v>
      </c>
      <c r="E429" s="22">
        <v>3</v>
      </c>
      <c r="F429" s="144">
        <v>130634</v>
      </c>
      <c r="G429" s="144" t="s">
        <v>3688</v>
      </c>
      <c r="H429" s="144" t="s">
        <v>3699</v>
      </c>
      <c r="I429" s="144" t="s">
        <v>5317</v>
      </c>
      <c r="J429" s="144" t="s">
        <v>5314</v>
      </c>
      <c r="K429" s="157"/>
      <c r="L429" s="157"/>
      <c r="M429" s="157"/>
      <c r="N429" s="157"/>
      <c r="O429" s="157"/>
      <c r="P429" s="157"/>
      <c r="Q429" s="157"/>
      <c r="R429" s="157"/>
      <c r="S429" s="144"/>
      <c r="T429" s="22">
        <v>3</v>
      </c>
      <c r="U429" s="29">
        <v>565.403333333333</v>
      </c>
      <c r="V429" s="29">
        <v>1696.21</v>
      </c>
      <c r="W429" s="36">
        <v>497.04</v>
      </c>
      <c r="X429" s="36"/>
      <c r="Y429" s="29"/>
      <c r="Z429" s="29"/>
      <c r="AA429" s="29"/>
      <c r="AB429" s="29"/>
      <c r="AC429" s="28"/>
    </row>
    <row r="430" ht="16" customHeight="1" spans="1:29">
      <c r="A430" s="22">
        <v>518</v>
      </c>
      <c r="B430" s="39" t="s">
        <v>6178</v>
      </c>
      <c r="C430" s="68" t="s">
        <v>6179</v>
      </c>
      <c r="D430" s="22">
        <v>130</v>
      </c>
      <c r="E430" s="22">
        <v>5</v>
      </c>
      <c r="F430" s="144">
        <v>130664</v>
      </c>
      <c r="G430" s="144" t="s">
        <v>3688</v>
      </c>
      <c r="H430" s="144" t="s">
        <v>3699</v>
      </c>
      <c r="I430" s="144" t="s">
        <v>5317</v>
      </c>
      <c r="J430" s="144" t="s">
        <v>5314</v>
      </c>
      <c r="K430" s="157"/>
      <c r="L430" s="157"/>
      <c r="M430" s="157"/>
      <c r="N430" s="157"/>
      <c r="O430" s="157"/>
      <c r="P430" s="157"/>
      <c r="Q430" s="157"/>
      <c r="R430" s="157"/>
      <c r="S430" s="144"/>
      <c r="T430" s="22">
        <v>5</v>
      </c>
      <c r="U430" s="29">
        <v>191.45</v>
      </c>
      <c r="V430" s="29">
        <v>957.25</v>
      </c>
      <c r="W430" s="36">
        <v>292.4</v>
      </c>
      <c r="X430" s="36"/>
      <c r="Y430" s="29"/>
      <c r="Z430" s="29"/>
      <c r="AA430" s="29"/>
      <c r="AB430" s="29"/>
      <c r="AC430" s="28"/>
    </row>
    <row r="431" ht="16" customHeight="1" spans="1:29">
      <c r="A431" s="22">
        <v>563</v>
      </c>
      <c r="B431" s="39" t="s">
        <v>637</v>
      </c>
      <c r="C431" s="68" t="s">
        <v>638</v>
      </c>
      <c r="D431" s="22">
        <v>172</v>
      </c>
      <c r="E431" s="22">
        <v>1</v>
      </c>
      <c r="F431" s="144">
        <v>82999</v>
      </c>
      <c r="G431" s="144" t="s">
        <v>3688</v>
      </c>
      <c r="H431" s="144" t="s">
        <v>3699</v>
      </c>
      <c r="I431" s="144" t="s">
        <v>5317</v>
      </c>
      <c r="J431" s="144" t="s">
        <v>5314</v>
      </c>
      <c r="K431" s="157"/>
      <c r="L431" s="157"/>
      <c r="M431" s="157"/>
      <c r="N431" s="157"/>
      <c r="O431" s="157"/>
      <c r="P431" s="157"/>
      <c r="Q431" s="157"/>
      <c r="R431" s="157"/>
      <c r="S431" s="144"/>
      <c r="T431" s="22">
        <v>1</v>
      </c>
      <c r="U431" s="29">
        <v>2858.78</v>
      </c>
      <c r="V431" s="29">
        <v>2858.78</v>
      </c>
      <c r="W431" s="36">
        <v>760.19</v>
      </c>
      <c r="X431" s="36"/>
      <c r="Y431" s="29"/>
      <c r="Z431" s="29"/>
      <c r="AA431" s="29"/>
      <c r="AB431" s="29"/>
      <c r="AC431" s="28"/>
    </row>
    <row r="432" ht="16" customHeight="1" spans="1:29">
      <c r="A432" s="22">
        <v>564</v>
      </c>
      <c r="B432" s="39" t="s">
        <v>635</v>
      </c>
      <c r="C432" s="68" t="s">
        <v>636</v>
      </c>
      <c r="D432" s="22">
        <v>172</v>
      </c>
      <c r="E432" s="22">
        <v>1</v>
      </c>
      <c r="F432" s="144">
        <v>83001</v>
      </c>
      <c r="G432" s="144" t="s">
        <v>3688</v>
      </c>
      <c r="H432" s="144" t="s">
        <v>3699</v>
      </c>
      <c r="I432" s="144" t="s">
        <v>5317</v>
      </c>
      <c r="J432" s="144" t="s">
        <v>5314</v>
      </c>
      <c r="K432" s="157"/>
      <c r="L432" s="157"/>
      <c r="M432" s="157"/>
      <c r="N432" s="157"/>
      <c r="O432" s="157"/>
      <c r="P432" s="157"/>
      <c r="Q432" s="157"/>
      <c r="R432" s="157"/>
      <c r="S432" s="144"/>
      <c r="T432" s="22">
        <v>1</v>
      </c>
      <c r="U432" s="29">
        <v>2436.6</v>
      </c>
      <c r="V432" s="29">
        <v>2436.6</v>
      </c>
      <c r="W432" s="36">
        <v>672.48</v>
      </c>
      <c r="X432" s="36"/>
      <c r="Y432" s="29"/>
      <c r="Z432" s="29"/>
      <c r="AA432" s="29"/>
      <c r="AB432" s="29"/>
      <c r="AC432" s="28"/>
    </row>
    <row r="433" ht="16" customHeight="1" spans="1:29">
      <c r="A433" s="22">
        <v>594</v>
      </c>
      <c r="B433" s="39" t="s">
        <v>6302</v>
      </c>
      <c r="C433" s="68" t="s">
        <v>6303</v>
      </c>
      <c r="D433" s="22">
        <v>168</v>
      </c>
      <c r="E433" s="22">
        <v>1</v>
      </c>
      <c r="F433" s="144">
        <v>83095</v>
      </c>
      <c r="G433" s="144" t="s">
        <v>3688</v>
      </c>
      <c r="H433" s="144" t="s">
        <v>3699</v>
      </c>
      <c r="I433" s="144" t="s">
        <v>5317</v>
      </c>
      <c r="J433" s="144" t="s">
        <v>5314</v>
      </c>
      <c r="K433" s="157"/>
      <c r="L433" s="157"/>
      <c r="M433" s="157"/>
      <c r="N433" s="157"/>
      <c r="O433" s="157"/>
      <c r="P433" s="157"/>
      <c r="Q433" s="157"/>
      <c r="R433" s="157"/>
      <c r="S433" s="144"/>
      <c r="T433" s="22">
        <v>1</v>
      </c>
      <c r="U433" s="29">
        <v>8841.47</v>
      </c>
      <c r="V433" s="29">
        <v>8841.47</v>
      </c>
      <c r="W433" s="36">
        <v>3606.03</v>
      </c>
      <c r="X433" s="36"/>
      <c r="Y433" s="29"/>
      <c r="Z433" s="29"/>
      <c r="AA433" s="29"/>
      <c r="AB433" s="29"/>
      <c r="AC433" s="28"/>
    </row>
    <row r="434" ht="16" customHeight="1" spans="1:29">
      <c r="A434" s="22">
        <v>595</v>
      </c>
      <c r="B434" s="39" t="s">
        <v>6304</v>
      </c>
      <c r="C434" s="68" t="s">
        <v>6305</v>
      </c>
      <c r="D434" s="22">
        <v>172</v>
      </c>
      <c r="E434" s="22">
        <v>1</v>
      </c>
      <c r="F434" s="144">
        <v>82997</v>
      </c>
      <c r="G434" s="144" t="s">
        <v>3688</v>
      </c>
      <c r="H434" s="144" t="s">
        <v>3699</v>
      </c>
      <c r="I434" s="144" t="s">
        <v>5317</v>
      </c>
      <c r="J434" s="144" t="s">
        <v>5314</v>
      </c>
      <c r="K434" s="157"/>
      <c r="L434" s="157"/>
      <c r="M434" s="157"/>
      <c r="N434" s="157"/>
      <c r="O434" s="157"/>
      <c r="P434" s="157"/>
      <c r="Q434" s="157"/>
      <c r="R434" s="157"/>
      <c r="S434" s="144"/>
      <c r="T434" s="22">
        <v>1</v>
      </c>
      <c r="U434" s="29">
        <v>8253.52</v>
      </c>
      <c r="V434" s="29">
        <v>8253.52</v>
      </c>
      <c r="W434" s="36">
        <v>3411.11</v>
      </c>
      <c r="X434" s="36"/>
      <c r="Y434" s="29"/>
      <c r="Z434" s="29"/>
      <c r="AA434" s="29"/>
      <c r="AB434" s="29"/>
      <c r="AC434" s="28"/>
    </row>
    <row r="435" ht="16" customHeight="1" spans="1:29">
      <c r="A435" s="22">
        <v>596</v>
      </c>
      <c r="B435" s="39" t="s">
        <v>6306</v>
      </c>
      <c r="C435" s="68" t="s">
        <v>6307</v>
      </c>
      <c r="D435" s="22">
        <v>172</v>
      </c>
      <c r="E435" s="22">
        <v>1</v>
      </c>
      <c r="F435" s="144">
        <v>82993</v>
      </c>
      <c r="G435" s="144" t="s">
        <v>3688</v>
      </c>
      <c r="H435" s="144" t="s">
        <v>3699</v>
      </c>
      <c r="I435" s="144" t="s">
        <v>5317</v>
      </c>
      <c r="J435" s="144" t="s">
        <v>5314</v>
      </c>
      <c r="K435" s="157"/>
      <c r="L435" s="157"/>
      <c r="M435" s="157"/>
      <c r="N435" s="157"/>
      <c r="O435" s="157"/>
      <c r="P435" s="157"/>
      <c r="Q435" s="157"/>
      <c r="R435" s="157"/>
      <c r="S435" s="144"/>
      <c r="T435" s="22">
        <v>1</v>
      </c>
      <c r="U435" s="29">
        <v>7908.05</v>
      </c>
      <c r="V435" s="29">
        <v>7908.05</v>
      </c>
      <c r="W435" s="36">
        <v>2826.34</v>
      </c>
      <c r="X435" s="36"/>
      <c r="Y435" s="29"/>
      <c r="Z435" s="29"/>
      <c r="AA435" s="29"/>
      <c r="AB435" s="29"/>
      <c r="AC435" s="28"/>
    </row>
    <row r="436" ht="16" customHeight="1" spans="1:29">
      <c r="A436" s="22">
        <v>597</v>
      </c>
      <c r="B436" s="39" t="s">
        <v>6308</v>
      </c>
      <c r="C436" s="68" t="s">
        <v>6309</v>
      </c>
      <c r="D436" s="22">
        <v>172</v>
      </c>
      <c r="E436" s="22">
        <v>2</v>
      </c>
      <c r="F436" s="144">
        <v>83013</v>
      </c>
      <c r="G436" s="144" t="s">
        <v>3688</v>
      </c>
      <c r="H436" s="144" t="s">
        <v>3699</v>
      </c>
      <c r="I436" s="144" t="s">
        <v>5317</v>
      </c>
      <c r="J436" s="144" t="s">
        <v>5314</v>
      </c>
      <c r="K436" s="157"/>
      <c r="L436" s="157"/>
      <c r="M436" s="157"/>
      <c r="N436" s="157"/>
      <c r="O436" s="157"/>
      <c r="P436" s="157"/>
      <c r="Q436" s="157"/>
      <c r="R436" s="157"/>
      <c r="S436" s="144"/>
      <c r="T436" s="22">
        <v>2</v>
      </c>
      <c r="U436" s="29">
        <v>4045.115</v>
      </c>
      <c r="V436" s="29">
        <v>8090.23</v>
      </c>
      <c r="W436" s="36">
        <v>2553.46</v>
      </c>
      <c r="X436" s="36"/>
      <c r="Y436" s="29"/>
      <c r="Z436" s="29"/>
      <c r="AA436" s="29"/>
      <c r="AB436" s="29"/>
      <c r="AC436" s="28"/>
    </row>
    <row r="437" ht="16" customHeight="1" spans="1:29">
      <c r="A437" s="22">
        <v>598</v>
      </c>
      <c r="B437" s="39" t="s">
        <v>6310</v>
      </c>
      <c r="C437" s="68" t="s">
        <v>6311</v>
      </c>
      <c r="D437" s="22">
        <v>140</v>
      </c>
      <c r="E437" s="22">
        <v>1</v>
      </c>
      <c r="F437" s="144">
        <v>83048</v>
      </c>
      <c r="G437" s="144" t="s">
        <v>3688</v>
      </c>
      <c r="H437" s="144" t="s">
        <v>3699</v>
      </c>
      <c r="I437" s="144" t="s">
        <v>5317</v>
      </c>
      <c r="J437" s="144" t="s">
        <v>5314</v>
      </c>
      <c r="K437" s="157"/>
      <c r="L437" s="157"/>
      <c r="M437" s="157"/>
      <c r="N437" s="157"/>
      <c r="O437" s="157"/>
      <c r="P437" s="157"/>
      <c r="Q437" s="157"/>
      <c r="R437" s="157"/>
      <c r="S437" s="144"/>
      <c r="T437" s="22">
        <v>1</v>
      </c>
      <c r="U437" s="29">
        <v>3751.61</v>
      </c>
      <c r="V437" s="29">
        <v>3751.61</v>
      </c>
      <c r="W437" s="36">
        <v>1150.03</v>
      </c>
      <c r="X437" s="36"/>
      <c r="Y437" s="29"/>
      <c r="Z437" s="29"/>
      <c r="AA437" s="29"/>
      <c r="AB437" s="29"/>
      <c r="AC437" s="28"/>
    </row>
    <row r="438" ht="16" customHeight="1" spans="1:29">
      <c r="A438" s="22">
        <v>599</v>
      </c>
      <c r="B438" s="39" t="s">
        <v>6312</v>
      </c>
      <c r="C438" s="68" t="s">
        <v>6313</v>
      </c>
      <c r="D438" s="22">
        <v>172</v>
      </c>
      <c r="E438" s="22">
        <v>1</v>
      </c>
      <c r="F438" s="144">
        <v>83063</v>
      </c>
      <c r="G438" s="144" t="s">
        <v>3688</v>
      </c>
      <c r="H438" s="144" t="s">
        <v>3699</v>
      </c>
      <c r="I438" s="144" t="s">
        <v>5317</v>
      </c>
      <c r="J438" s="144" t="s">
        <v>5314</v>
      </c>
      <c r="K438" s="157"/>
      <c r="L438" s="157"/>
      <c r="M438" s="157"/>
      <c r="N438" s="157"/>
      <c r="O438" s="157"/>
      <c r="P438" s="157"/>
      <c r="Q438" s="157"/>
      <c r="R438" s="157"/>
      <c r="S438" s="144"/>
      <c r="T438" s="22">
        <v>1</v>
      </c>
      <c r="U438" s="29">
        <v>1994.61</v>
      </c>
      <c r="V438" s="29">
        <v>1994.61</v>
      </c>
      <c r="W438" s="36">
        <v>604.25</v>
      </c>
      <c r="X438" s="36"/>
      <c r="Y438" s="29"/>
      <c r="Z438" s="29"/>
      <c r="AA438" s="29"/>
      <c r="AB438" s="29"/>
      <c r="AC438" s="28"/>
    </row>
    <row r="439" ht="16" customHeight="1" spans="1:29">
      <c r="A439" s="22">
        <v>600</v>
      </c>
      <c r="B439" s="39" t="s">
        <v>6314</v>
      </c>
      <c r="C439" s="68" t="s">
        <v>6315</v>
      </c>
      <c r="D439" s="22">
        <v>172</v>
      </c>
      <c r="E439" s="22">
        <v>1</v>
      </c>
      <c r="F439" s="144">
        <v>83077</v>
      </c>
      <c r="G439" s="144" t="s">
        <v>3688</v>
      </c>
      <c r="H439" s="144" t="s">
        <v>3699</v>
      </c>
      <c r="I439" s="144" t="s">
        <v>5317</v>
      </c>
      <c r="J439" s="144" t="s">
        <v>5314</v>
      </c>
      <c r="K439" s="157"/>
      <c r="L439" s="157"/>
      <c r="M439" s="157"/>
      <c r="N439" s="157"/>
      <c r="O439" s="157"/>
      <c r="P439" s="157"/>
      <c r="Q439" s="157"/>
      <c r="R439" s="157"/>
      <c r="S439" s="144"/>
      <c r="T439" s="22">
        <v>1</v>
      </c>
      <c r="U439" s="29">
        <v>412.25</v>
      </c>
      <c r="V439" s="29">
        <v>412.25</v>
      </c>
      <c r="W439" s="36">
        <v>116.95</v>
      </c>
      <c r="X439" s="36"/>
      <c r="Y439" s="29"/>
      <c r="Z439" s="29"/>
      <c r="AA439" s="29"/>
      <c r="AB439" s="29"/>
      <c r="AC439" s="28"/>
    </row>
    <row r="440" ht="16" customHeight="1" spans="1:29">
      <c r="A440" s="22">
        <v>601</v>
      </c>
      <c r="B440" s="39" t="s">
        <v>6316</v>
      </c>
      <c r="C440" s="68" t="s">
        <v>6317</v>
      </c>
      <c r="D440" s="22">
        <v>172</v>
      </c>
      <c r="E440" s="22">
        <v>1</v>
      </c>
      <c r="F440" s="144">
        <v>83049</v>
      </c>
      <c r="G440" s="144" t="s">
        <v>3688</v>
      </c>
      <c r="H440" s="144" t="s">
        <v>3699</v>
      </c>
      <c r="I440" s="144" t="s">
        <v>5317</v>
      </c>
      <c r="J440" s="144" t="s">
        <v>5314</v>
      </c>
      <c r="K440" s="157"/>
      <c r="L440" s="157"/>
      <c r="M440" s="157"/>
      <c r="N440" s="157"/>
      <c r="O440" s="157"/>
      <c r="P440" s="157"/>
      <c r="Q440" s="157"/>
      <c r="R440" s="157"/>
      <c r="S440" s="144"/>
      <c r="T440" s="22">
        <v>1</v>
      </c>
      <c r="U440" s="29">
        <v>173.49</v>
      </c>
      <c r="V440" s="29">
        <v>173.49</v>
      </c>
      <c r="W440" s="36">
        <v>48.73</v>
      </c>
      <c r="X440" s="36"/>
      <c r="Y440" s="29"/>
      <c r="Z440" s="29"/>
      <c r="AA440" s="29"/>
      <c r="AB440" s="29"/>
      <c r="AC440" s="28"/>
    </row>
    <row r="441" ht="16" customHeight="1" spans="1:29">
      <c r="A441" s="22">
        <v>638</v>
      </c>
      <c r="B441" s="39" t="s">
        <v>6378</v>
      </c>
      <c r="C441" s="68" t="s">
        <v>6379</v>
      </c>
      <c r="D441" s="22">
        <v>172</v>
      </c>
      <c r="E441" s="22">
        <v>1</v>
      </c>
      <c r="F441" s="144">
        <v>83056</v>
      </c>
      <c r="G441" s="144" t="s">
        <v>3688</v>
      </c>
      <c r="H441" s="144" t="s">
        <v>3699</v>
      </c>
      <c r="I441" s="144" t="s">
        <v>5317</v>
      </c>
      <c r="J441" s="144" t="s">
        <v>5314</v>
      </c>
      <c r="K441" s="157"/>
      <c r="L441" s="157"/>
      <c r="M441" s="157"/>
      <c r="N441" s="157"/>
      <c r="O441" s="157"/>
      <c r="P441" s="157"/>
      <c r="Q441" s="157"/>
      <c r="R441" s="157"/>
      <c r="S441" s="144"/>
      <c r="T441" s="22">
        <v>1</v>
      </c>
      <c r="U441" s="29">
        <v>1317.49</v>
      </c>
      <c r="V441" s="29">
        <v>1317.49</v>
      </c>
      <c r="W441" s="36">
        <v>409.33</v>
      </c>
      <c r="X441" s="36"/>
      <c r="Y441" s="29"/>
      <c r="Z441" s="29"/>
      <c r="AA441" s="29"/>
      <c r="AB441" s="29"/>
      <c r="AC441" s="28"/>
    </row>
    <row r="442" ht="16" customHeight="1" spans="1:29">
      <c r="A442" s="22">
        <v>639</v>
      </c>
      <c r="B442" s="39" t="s">
        <v>6380</v>
      </c>
      <c r="C442" s="68" t="s">
        <v>6381</v>
      </c>
      <c r="D442" s="22">
        <v>167</v>
      </c>
      <c r="E442" s="22">
        <v>3</v>
      </c>
      <c r="F442" s="144">
        <v>82581</v>
      </c>
      <c r="G442" s="144" t="s">
        <v>3688</v>
      </c>
      <c r="H442" s="144" t="s">
        <v>3699</v>
      </c>
      <c r="I442" s="144" t="s">
        <v>5317</v>
      </c>
      <c r="J442" s="144" t="s">
        <v>5314</v>
      </c>
      <c r="K442" s="157"/>
      <c r="L442" s="157"/>
      <c r="M442" s="157"/>
      <c r="N442" s="157"/>
      <c r="O442" s="157"/>
      <c r="P442" s="157"/>
      <c r="Q442" s="157"/>
      <c r="R442" s="157"/>
      <c r="S442" s="144"/>
      <c r="T442" s="22">
        <v>3</v>
      </c>
      <c r="U442" s="29">
        <v>537.026666666667</v>
      </c>
      <c r="V442" s="29">
        <v>1611.08</v>
      </c>
      <c r="W442" s="36">
        <v>467.82</v>
      </c>
      <c r="X442" s="36"/>
      <c r="Y442" s="29"/>
      <c r="Z442" s="29"/>
      <c r="AA442" s="29"/>
      <c r="AB442" s="29"/>
      <c r="AC442" s="28"/>
    </row>
    <row r="443" ht="16" customHeight="1" spans="1:29">
      <c r="A443" s="22">
        <v>669</v>
      </c>
      <c r="B443" s="39" t="s">
        <v>6418</v>
      </c>
      <c r="C443" s="68" t="s">
        <v>6419</v>
      </c>
      <c r="D443" s="22">
        <v>194</v>
      </c>
      <c r="E443" s="22">
        <v>6</v>
      </c>
      <c r="F443" s="144">
        <v>84304</v>
      </c>
      <c r="G443" s="144" t="s">
        <v>3688</v>
      </c>
      <c r="H443" s="144" t="s">
        <v>3699</v>
      </c>
      <c r="I443" s="144" t="s">
        <v>5317</v>
      </c>
      <c r="J443" s="144" t="s">
        <v>5314</v>
      </c>
      <c r="K443" s="157"/>
      <c r="L443" s="157"/>
      <c r="M443" s="157"/>
      <c r="N443" s="157"/>
      <c r="O443" s="157"/>
      <c r="P443" s="157"/>
      <c r="Q443" s="157"/>
      <c r="R443" s="157"/>
      <c r="S443" s="144"/>
      <c r="T443" s="22">
        <v>6</v>
      </c>
      <c r="U443" s="29">
        <v>3108.715</v>
      </c>
      <c r="V443" s="29">
        <v>18652.29</v>
      </c>
      <c r="W443" s="36">
        <v>5438.28</v>
      </c>
      <c r="X443" s="36"/>
      <c r="Y443" s="29"/>
      <c r="Z443" s="29"/>
      <c r="AA443" s="29"/>
      <c r="AB443" s="29"/>
      <c r="AC443" s="28"/>
    </row>
    <row r="444" ht="16" customHeight="1" spans="1:29">
      <c r="A444" s="22">
        <v>670</v>
      </c>
      <c r="B444" s="39" t="s">
        <v>6420</v>
      </c>
      <c r="C444" s="68" t="s">
        <v>7888</v>
      </c>
      <c r="D444" s="22">
        <v>123</v>
      </c>
      <c r="E444" s="22">
        <v>4</v>
      </c>
      <c r="F444" s="144">
        <v>84623</v>
      </c>
      <c r="G444" s="144" t="s">
        <v>3688</v>
      </c>
      <c r="H444" s="144" t="s">
        <v>3699</v>
      </c>
      <c r="I444" s="144" t="s">
        <v>5317</v>
      </c>
      <c r="J444" s="144" t="s">
        <v>5314</v>
      </c>
      <c r="K444" s="157"/>
      <c r="L444" s="157"/>
      <c r="M444" s="157"/>
      <c r="N444" s="157"/>
      <c r="O444" s="157"/>
      <c r="P444" s="157"/>
      <c r="Q444" s="157"/>
      <c r="R444" s="157"/>
      <c r="S444" s="144"/>
      <c r="T444" s="22">
        <v>4</v>
      </c>
      <c r="U444" s="29">
        <v>2570.16</v>
      </c>
      <c r="V444" s="29">
        <v>10280.64</v>
      </c>
      <c r="W444" s="36">
        <v>3001.76</v>
      </c>
      <c r="X444" s="36"/>
      <c r="Y444" s="29"/>
      <c r="Z444" s="29"/>
      <c r="AA444" s="29"/>
      <c r="AB444" s="29"/>
      <c r="AC444" s="28"/>
    </row>
    <row r="445" ht="16" customHeight="1" spans="1:29">
      <c r="A445" s="22">
        <v>671</v>
      </c>
      <c r="B445" s="39" t="s">
        <v>6422</v>
      </c>
      <c r="C445" s="68" t="s">
        <v>6423</v>
      </c>
      <c r="D445" s="22">
        <v>167</v>
      </c>
      <c r="E445" s="22">
        <v>5</v>
      </c>
      <c r="F445" s="144">
        <v>83869</v>
      </c>
      <c r="G445" s="144" t="s">
        <v>3688</v>
      </c>
      <c r="H445" s="144" t="s">
        <v>3699</v>
      </c>
      <c r="I445" s="144" t="s">
        <v>5317</v>
      </c>
      <c r="J445" s="144" t="s">
        <v>5314</v>
      </c>
      <c r="K445" s="157"/>
      <c r="L445" s="157"/>
      <c r="M445" s="157"/>
      <c r="N445" s="157"/>
      <c r="O445" s="157"/>
      <c r="P445" s="157"/>
      <c r="Q445" s="157"/>
      <c r="R445" s="157"/>
      <c r="S445" s="144"/>
      <c r="T445" s="22">
        <v>5</v>
      </c>
      <c r="U445" s="29">
        <v>1839.812</v>
      </c>
      <c r="V445" s="29">
        <v>9199.06</v>
      </c>
      <c r="W445" s="36">
        <v>2777.6</v>
      </c>
      <c r="X445" s="36"/>
      <c r="Y445" s="29"/>
      <c r="Z445" s="29"/>
      <c r="AA445" s="29"/>
      <c r="AB445" s="29"/>
      <c r="AC445" s="28"/>
    </row>
    <row r="446" ht="16" customHeight="1" spans="1:29">
      <c r="A446" s="22">
        <v>672</v>
      </c>
      <c r="B446" s="39" t="s">
        <v>6424</v>
      </c>
      <c r="C446" s="68" t="s">
        <v>6425</v>
      </c>
      <c r="D446" s="22">
        <v>194</v>
      </c>
      <c r="E446" s="22">
        <v>1</v>
      </c>
      <c r="F446" s="144">
        <v>84259</v>
      </c>
      <c r="G446" s="144" t="s">
        <v>3688</v>
      </c>
      <c r="H446" s="144" t="s">
        <v>3699</v>
      </c>
      <c r="I446" s="144" t="s">
        <v>5317</v>
      </c>
      <c r="J446" s="144" t="s">
        <v>5314</v>
      </c>
      <c r="K446" s="157"/>
      <c r="L446" s="157"/>
      <c r="M446" s="157"/>
      <c r="N446" s="157"/>
      <c r="O446" s="157"/>
      <c r="P446" s="157"/>
      <c r="Q446" s="157"/>
      <c r="R446" s="157"/>
      <c r="S446" s="144"/>
      <c r="T446" s="22">
        <v>1</v>
      </c>
      <c r="U446" s="29">
        <v>1660.52</v>
      </c>
      <c r="V446" s="29">
        <v>1660.52</v>
      </c>
      <c r="W446" s="36">
        <v>506.79</v>
      </c>
      <c r="X446" s="36"/>
      <c r="Y446" s="29"/>
      <c r="Z446" s="29"/>
      <c r="AA446" s="29"/>
      <c r="AB446" s="29"/>
      <c r="AC446" s="28"/>
    </row>
    <row r="447" ht="16" customHeight="1" spans="1:29">
      <c r="A447" s="22">
        <v>673</v>
      </c>
      <c r="B447" s="39" t="s">
        <v>6426</v>
      </c>
      <c r="C447" s="68" t="s">
        <v>6427</v>
      </c>
      <c r="D447" s="22">
        <v>194</v>
      </c>
      <c r="E447" s="22">
        <v>7</v>
      </c>
      <c r="F447" s="144">
        <v>84311</v>
      </c>
      <c r="G447" s="144" t="s">
        <v>3688</v>
      </c>
      <c r="H447" s="144" t="s">
        <v>3699</v>
      </c>
      <c r="I447" s="144" t="s">
        <v>5317</v>
      </c>
      <c r="J447" s="144" t="s">
        <v>5314</v>
      </c>
      <c r="K447" s="157"/>
      <c r="L447" s="157"/>
      <c r="M447" s="157"/>
      <c r="N447" s="157"/>
      <c r="O447" s="157"/>
      <c r="P447" s="157"/>
      <c r="Q447" s="157"/>
      <c r="R447" s="157"/>
      <c r="S447" s="144"/>
      <c r="T447" s="22">
        <v>7</v>
      </c>
      <c r="U447" s="29">
        <v>1405.82428571429</v>
      </c>
      <c r="V447" s="29">
        <v>9840.77</v>
      </c>
      <c r="W447" s="36">
        <v>3001.74</v>
      </c>
      <c r="X447" s="36"/>
      <c r="Y447" s="29"/>
      <c r="Z447" s="29"/>
      <c r="AA447" s="29"/>
      <c r="AB447" s="29"/>
      <c r="AC447" s="28"/>
    </row>
    <row r="448" ht="16" customHeight="1" spans="1:29">
      <c r="A448" s="22">
        <v>674</v>
      </c>
      <c r="B448" s="39" t="s">
        <v>6428</v>
      </c>
      <c r="C448" s="68" t="s">
        <v>7889</v>
      </c>
      <c r="D448" s="22">
        <v>194</v>
      </c>
      <c r="E448" s="22">
        <v>32</v>
      </c>
      <c r="F448" s="144">
        <v>84320</v>
      </c>
      <c r="G448" s="144" t="s">
        <v>3688</v>
      </c>
      <c r="H448" s="144" t="s">
        <v>3699</v>
      </c>
      <c r="I448" s="144" t="s">
        <v>5317</v>
      </c>
      <c r="J448" s="144" t="s">
        <v>5314</v>
      </c>
      <c r="K448" s="157"/>
      <c r="L448" s="157"/>
      <c r="M448" s="157"/>
      <c r="N448" s="157"/>
      <c r="O448" s="157"/>
      <c r="P448" s="157"/>
      <c r="Q448" s="157"/>
      <c r="R448" s="157"/>
      <c r="S448" s="144"/>
      <c r="T448" s="22">
        <v>32</v>
      </c>
      <c r="U448" s="29">
        <v>569.7746875</v>
      </c>
      <c r="V448" s="29">
        <v>18232.79</v>
      </c>
      <c r="W448" s="36">
        <v>5301.76</v>
      </c>
      <c r="X448" s="36"/>
      <c r="Y448" s="29"/>
      <c r="Z448" s="29"/>
      <c r="AA448" s="29"/>
      <c r="AB448" s="29"/>
      <c r="AC448" s="28"/>
    </row>
    <row r="449" ht="16" customHeight="1" spans="1:29">
      <c r="A449" s="22">
        <v>675</v>
      </c>
      <c r="B449" s="39" t="s">
        <v>6430</v>
      </c>
      <c r="C449" s="68" t="s">
        <v>7890</v>
      </c>
      <c r="D449" s="22">
        <v>194</v>
      </c>
      <c r="E449" s="22">
        <v>62</v>
      </c>
      <c r="F449" s="144">
        <v>83810</v>
      </c>
      <c r="G449" s="144" t="s">
        <v>3688</v>
      </c>
      <c r="H449" s="144" t="s">
        <v>3699</v>
      </c>
      <c r="I449" s="144" t="s">
        <v>5317</v>
      </c>
      <c r="J449" s="144" t="s">
        <v>5314</v>
      </c>
      <c r="K449" s="157"/>
      <c r="L449" s="157"/>
      <c r="M449" s="157"/>
      <c r="N449" s="157"/>
      <c r="O449" s="157"/>
      <c r="P449" s="157"/>
      <c r="Q449" s="157"/>
      <c r="R449" s="157"/>
      <c r="S449" s="144"/>
      <c r="T449" s="22">
        <v>62</v>
      </c>
      <c r="U449" s="29">
        <v>495.556129032258</v>
      </c>
      <c r="V449" s="29">
        <v>30724.48</v>
      </c>
      <c r="W449" s="36">
        <v>9063.78</v>
      </c>
      <c r="X449" s="36"/>
      <c r="Y449" s="29"/>
      <c r="Z449" s="29"/>
      <c r="AA449" s="29"/>
      <c r="AB449" s="29"/>
      <c r="AC449" s="28"/>
    </row>
    <row r="450" ht="16" customHeight="1" spans="1:29">
      <c r="A450" s="22">
        <v>676</v>
      </c>
      <c r="B450" s="39" t="s">
        <v>6432</v>
      </c>
      <c r="C450" s="68" t="s">
        <v>6433</v>
      </c>
      <c r="D450" s="22">
        <v>194</v>
      </c>
      <c r="E450" s="22">
        <v>34</v>
      </c>
      <c r="F450" s="144">
        <v>84313</v>
      </c>
      <c r="G450" s="144" t="s">
        <v>3688</v>
      </c>
      <c r="H450" s="144" t="s">
        <v>3699</v>
      </c>
      <c r="I450" s="144" t="s">
        <v>5317</v>
      </c>
      <c r="J450" s="144" t="s">
        <v>5314</v>
      </c>
      <c r="K450" s="157"/>
      <c r="L450" s="157"/>
      <c r="M450" s="157"/>
      <c r="N450" s="157"/>
      <c r="O450" s="157"/>
      <c r="P450" s="157"/>
      <c r="Q450" s="157"/>
      <c r="R450" s="157"/>
      <c r="S450" s="144"/>
      <c r="T450" s="22">
        <v>34</v>
      </c>
      <c r="U450" s="29">
        <v>342.495294117647</v>
      </c>
      <c r="V450" s="29">
        <v>11644.84</v>
      </c>
      <c r="W450" s="36">
        <v>3313.64</v>
      </c>
      <c r="X450" s="36"/>
      <c r="Y450" s="29"/>
      <c r="Z450" s="29"/>
      <c r="AA450" s="29"/>
      <c r="AB450" s="29"/>
      <c r="AC450" s="28"/>
    </row>
    <row r="451" ht="16" customHeight="1" spans="1:29">
      <c r="A451" s="22">
        <v>677</v>
      </c>
      <c r="B451" s="39" t="s">
        <v>6434</v>
      </c>
      <c r="C451" s="68" t="s">
        <v>6435</v>
      </c>
      <c r="D451" s="22">
        <v>194</v>
      </c>
      <c r="E451" s="22">
        <v>14</v>
      </c>
      <c r="F451" s="144">
        <v>84301</v>
      </c>
      <c r="G451" s="144" t="s">
        <v>3688</v>
      </c>
      <c r="H451" s="144" t="s">
        <v>3699</v>
      </c>
      <c r="I451" s="144" t="s">
        <v>5317</v>
      </c>
      <c r="J451" s="144" t="s">
        <v>5314</v>
      </c>
      <c r="K451" s="157"/>
      <c r="L451" s="157"/>
      <c r="M451" s="157"/>
      <c r="N451" s="157"/>
      <c r="O451" s="157"/>
      <c r="P451" s="157"/>
      <c r="Q451" s="157"/>
      <c r="R451" s="157"/>
      <c r="S451" s="144"/>
      <c r="T451" s="22">
        <v>14</v>
      </c>
      <c r="U451" s="29">
        <v>273.217142857143</v>
      </c>
      <c r="V451" s="29">
        <v>3825.04</v>
      </c>
      <c r="W451" s="36">
        <v>1091.58</v>
      </c>
      <c r="X451" s="36"/>
      <c r="Y451" s="29"/>
      <c r="Z451" s="29"/>
      <c r="AA451" s="29"/>
      <c r="AB451" s="29"/>
      <c r="AC451" s="28"/>
    </row>
    <row r="452" ht="16" customHeight="1" spans="1:29">
      <c r="A452" s="22">
        <v>678</v>
      </c>
      <c r="B452" s="39" t="s">
        <v>6436</v>
      </c>
      <c r="C452" s="68" t="s">
        <v>6437</v>
      </c>
      <c r="D452" s="22">
        <v>123</v>
      </c>
      <c r="E452" s="22">
        <v>1</v>
      </c>
      <c r="F452" s="144">
        <v>83857</v>
      </c>
      <c r="G452" s="144" t="s">
        <v>3688</v>
      </c>
      <c r="H452" s="144" t="s">
        <v>3699</v>
      </c>
      <c r="I452" s="144" t="s">
        <v>5317</v>
      </c>
      <c r="J452" s="144" t="s">
        <v>5314</v>
      </c>
      <c r="K452" s="157"/>
      <c r="L452" s="157"/>
      <c r="M452" s="157"/>
      <c r="N452" s="157"/>
      <c r="O452" s="157"/>
      <c r="P452" s="157"/>
      <c r="Q452" s="157"/>
      <c r="R452" s="157"/>
      <c r="S452" s="144"/>
      <c r="T452" s="22">
        <v>1</v>
      </c>
      <c r="U452" s="29">
        <v>177.02</v>
      </c>
      <c r="V452" s="29">
        <v>177.02</v>
      </c>
      <c r="W452" s="36">
        <v>48.73</v>
      </c>
      <c r="X452" s="36"/>
      <c r="Y452" s="29"/>
      <c r="Z452" s="29"/>
      <c r="AA452" s="29"/>
      <c r="AB452" s="29"/>
      <c r="AC452" s="28"/>
    </row>
    <row r="453" ht="16" customHeight="1" spans="1:29">
      <c r="A453" s="22">
        <v>765</v>
      </c>
      <c r="B453" s="39" t="s">
        <v>6542</v>
      </c>
      <c r="C453" s="68" t="s">
        <v>6543</v>
      </c>
      <c r="D453" s="22">
        <v>194</v>
      </c>
      <c r="E453" s="22">
        <v>2</v>
      </c>
      <c r="F453" s="144">
        <v>84274</v>
      </c>
      <c r="G453" s="144" t="s">
        <v>3688</v>
      </c>
      <c r="H453" s="144" t="s">
        <v>5312</v>
      </c>
      <c r="I453" s="144" t="s">
        <v>5317</v>
      </c>
      <c r="J453" s="144" t="s">
        <v>5314</v>
      </c>
      <c r="K453" s="157"/>
      <c r="L453" s="157"/>
      <c r="M453" s="157"/>
      <c r="N453" s="157"/>
      <c r="O453" s="157"/>
      <c r="P453" s="157"/>
      <c r="Q453" s="157"/>
      <c r="R453" s="157"/>
      <c r="S453" s="144"/>
      <c r="T453" s="22">
        <v>2</v>
      </c>
      <c r="U453" s="29">
        <v>4568.79</v>
      </c>
      <c r="V453" s="29">
        <v>9137.58</v>
      </c>
      <c r="W453" s="36">
        <v>2865.32</v>
      </c>
      <c r="X453" s="36"/>
      <c r="Y453" s="29"/>
      <c r="Z453" s="29"/>
      <c r="AA453" s="29"/>
      <c r="AB453" s="29"/>
      <c r="AC453" s="28"/>
    </row>
    <row r="454" ht="16" customHeight="1" spans="1:29">
      <c r="A454" s="22">
        <v>766</v>
      </c>
      <c r="B454" s="39" t="s">
        <v>6544</v>
      </c>
      <c r="C454" s="68" t="s">
        <v>6545</v>
      </c>
      <c r="D454" s="22">
        <v>194</v>
      </c>
      <c r="E454" s="22">
        <v>2</v>
      </c>
      <c r="F454" s="144">
        <v>84369</v>
      </c>
      <c r="G454" s="144" t="s">
        <v>3688</v>
      </c>
      <c r="H454" s="144" t="s">
        <v>3699</v>
      </c>
      <c r="I454" s="144" t="s">
        <v>5317</v>
      </c>
      <c r="J454" s="144" t="s">
        <v>5314</v>
      </c>
      <c r="K454" s="157"/>
      <c r="L454" s="157"/>
      <c r="M454" s="157"/>
      <c r="N454" s="157"/>
      <c r="O454" s="157"/>
      <c r="P454" s="157"/>
      <c r="Q454" s="157"/>
      <c r="R454" s="157"/>
      <c r="S454" s="144"/>
      <c r="T454" s="22">
        <v>2</v>
      </c>
      <c r="U454" s="29">
        <v>4523.74</v>
      </c>
      <c r="V454" s="29">
        <v>9047.48</v>
      </c>
      <c r="W454" s="36">
        <v>2845.84</v>
      </c>
      <c r="X454" s="36"/>
      <c r="Y454" s="29"/>
      <c r="Z454" s="29"/>
      <c r="AA454" s="29"/>
      <c r="AB454" s="29"/>
      <c r="AC454" s="28"/>
    </row>
    <row r="455" ht="16" customHeight="1" spans="1:29">
      <c r="A455" s="22">
        <v>767</v>
      </c>
      <c r="B455" s="39" t="s">
        <v>6546</v>
      </c>
      <c r="C455" s="68" t="s">
        <v>6547</v>
      </c>
      <c r="D455" s="22">
        <v>194</v>
      </c>
      <c r="E455" s="22">
        <v>2</v>
      </c>
      <c r="F455" s="144">
        <v>84230</v>
      </c>
      <c r="G455" s="144" t="s">
        <v>3688</v>
      </c>
      <c r="H455" s="144" t="s">
        <v>5312</v>
      </c>
      <c r="I455" s="144" t="s">
        <v>5317</v>
      </c>
      <c r="J455" s="144" t="s">
        <v>5314</v>
      </c>
      <c r="K455" s="157"/>
      <c r="L455" s="157"/>
      <c r="M455" s="157"/>
      <c r="N455" s="157"/>
      <c r="O455" s="157"/>
      <c r="P455" s="157"/>
      <c r="Q455" s="157"/>
      <c r="R455" s="157"/>
      <c r="S455" s="144"/>
      <c r="T455" s="22">
        <v>2</v>
      </c>
      <c r="U455" s="29">
        <v>4431.57</v>
      </c>
      <c r="V455" s="29">
        <v>8863.14</v>
      </c>
      <c r="W455" s="36">
        <v>2787.36</v>
      </c>
      <c r="X455" s="36"/>
      <c r="Y455" s="29"/>
      <c r="Z455" s="29"/>
      <c r="AA455" s="29"/>
      <c r="AB455" s="29"/>
      <c r="AC455" s="28"/>
    </row>
    <row r="456" ht="16" customHeight="1" spans="1:29">
      <c r="A456" s="22">
        <v>768</v>
      </c>
      <c r="B456" s="39" t="s">
        <v>6548</v>
      </c>
      <c r="C456" s="68" t="s">
        <v>6549</v>
      </c>
      <c r="D456" s="22">
        <v>194</v>
      </c>
      <c r="E456" s="22">
        <v>1</v>
      </c>
      <c r="F456" s="144">
        <v>84268</v>
      </c>
      <c r="G456" s="144" t="s">
        <v>3688</v>
      </c>
      <c r="H456" s="144" t="s">
        <v>5312</v>
      </c>
      <c r="I456" s="144" t="s">
        <v>5317</v>
      </c>
      <c r="J456" s="144" t="s">
        <v>5314</v>
      </c>
      <c r="K456" s="157"/>
      <c r="L456" s="157"/>
      <c r="M456" s="157"/>
      <c r="N456" s="157"/>
      <c r="O456" s="157"/>
      <c r="P456" s="157"/>
      <c r="Q456" s="157"/>
      <c r="R456" s="157"/>
      <c r="S456" s="144"/>
      <c r="T456" s="22">
        <v>1</v>
      </c>
      <c r="U456" s="29">
        <v>4417.73</v>
      </c>
      <c r="V456" s="29">
        <v>4417.73</v>
      </c>
      <c r="W456" s="36">
        <v>1393.68</v>
      </c>
      <c r="X456" s="36"/>
      <c r="Y456" s="29"/>
      <c r="Z456" s="29"/>
      <c r="AA456" s="29"/>
      <c r="AB456" s="29"/>
      <c r="AC456" s="28"/>
    </row>
    <row r="457" ht="16" customHeight="1" spans="1:29">
      <c r="A457" s="22">
        <v>769</v>
      </c>
      <c r="B457" s="39" t="s">
        <v>6550</v>
      </c>
      <c r="C457" s="68" t="s">
        <v>6551</v>
      </c>
      <c r="D457" s="22">
        <v>123</v>
      </c>
      <c r="E457" s="22">
        <v>1</v>
      </c>
      <c r="F457" s="144">
        <v>85111</v>
      </c>
      <c r="G457" s="144" t="s">
        <v>3688</v>
      </c>
      <c r="H457" s="144" t="s">
        <v>5312</v>
      </c>
      <c r="I457" s="144" t="s">
        <v>5317</v>
      </c>
      <c r="J457" s="144" t="s">
        <v>5314</v>
      </c>
      <c r="K457" s="157"/>
      <c r="L457" s="157"/>
      <c r="M457" s="157"/>
      <c r="N457" s="157"/>
      <c r="O457" s="157"/>
      <c r="P457" s="157"/>
      <c r="Q457" s="157"/>
      <c r="R457" s="157"/>
      <c r="S457" s="144"/>
      <c r="T457" s="22">
        <v>1</v>
      </c>
      <c r="U457" s="29">
        <v>4364.78</v>
      </c>
      <c r="V457" s="29">
        <v>4364.78</v>
      </c>
      <c r="W457" s="36">
        <v>1374.19</v>
      </c>
      <c r="X457" s="36"/>
      <c r="Y457" s="29"/>
      <c r="Z457" s="29"/>
      <c r="AA457" s="29"/>
      <c r="AB457" s="29"/>
      <c r="AC457" s="28"/>
    </row>
    <row r="458" ht="16" customHeight="1" spans="1:29">
      <c r="A458" s="22">
        <v>770</v>
      </c>
      <c r="B458" s="39" t="s">
        <v>6552</v>
      </c>
      <c r="C458" s="68" t="s">
        <v>6553</v>
      </c>
      <c r="D458" s="22">
        <v>194</v>
      </c>
      <c r="E458" s="22">
        <v>2</v>
      </c>
      <c r="F458" s="144">
        <v>84364</v>
      </c>
      <c r="G458" s="144" t="s">
        <v>3688</v>
      </c>
      <c r="H458" s="144" t="s">
        <v>3699</v>
      </c>
      <c r="I458" s="144" t="s">
        <v>5317</v>
      </c>
      <c r="J458" s="144" t="s">
        <v>5314</v>
      </c>
      <c r="K458" s="157"/>
      <c r="L458" s="157"/>
      <c r="M458" s="157"/>
      <c r="N458" s="157"/>
      <c r="O458" s="157"/>
      <c r="P458" s="157"/>
      <c r="Q458" s="157"/>
      <c r="R458" s="157"/>
      <c r="S458" s="144"/>
      <c r="T458" s="22">
        <v>2</v>
      </c>
      <c r="U458" s="29">
        <v>4277.325</v>
      </c>
      <c r="V458" s="29">
        <v>8554.65</v>
      </c>
      <c r="W458" s="36">
        <v>2689.9</v>
      </c>
      <c r="X458" s="36"/>
      <c r="Y458" s="29"/>
      <c r="Z458" s="29"/>
      <c r="AA458" s="29"/>
      <c r="AB458" s="29"/>
      <c r="AC458" s="28"/>
    </row>
    <row r="459" ht="16" customHeight="1" spans="1:29">
      <c r="A459" s="22">
        <v>771</v>
      </c>
      <c r="B459" s="39" t="s">
        <v>6554</v>
      </c>
      <c r="C459" s="68" t="s">
        <v>6555</v>
      </c>
      <c r="D459" s="22">
        <v>194</v>
      </c>
      <c r="E459" s="22">
        <v>2</v>
      </c>
      <c r="F459" s="144">
        <v>84240</v>
      </c>
      <c r="G459" s="144" t="s">
        <v>3688</v>
      </c>
      <c r="H459" s="144" t="s">
        <v>5312</v>
      </c>
      <c r="I459" s="144" t="s">
        <v>5317</v>
      </c>
      <c r="J459" s="144" t="s">
        <v>5314</v>
      </c>
      <c r="K459" s="157"/>
      <c r="L459" s="157"/>
      <c r="M459" s="157"/>
      <c r="N459" s="157"/>
      <c r="O459" s="157"/>
      <c r="P459" s="157"/>
      <c r="Q459" s="157"/>
      <c r="R459" s="157"/>
      <c r="S459" s="144"/>
      <c r="T459" s="22">
        <v>2</v>
      </c>
      <c r="U459" s="29">
        <v>4191.29</v>
      </c>
      <c r="V459" s="29">
        <v>8382.58</v>
      </c>
      <c r="W459" s="36">
        <v>2650.92</v>
      </c>
      <c r="X459" s="36"/>
      <c r="Y459" s="29"/>
      <c r="Z459" s="29"/>
      <c r="AA459" s="29"/>
      <c r="AB459" s="29"/>
      <c r="AC459" s="28"/>
    </row>
    <row r="460" ht="16" customHeight="1" spans="1:29">
      <c r="A460" s="22">
        <v>772</v>
      </c>
      <c r="B460" s="39" t="s">
        <v>6556</v>
      </c>
      <c r="C460" s="68" t="s">
        <v>6557</v>
      </c>
      <c r="D460" s="22">
        <v>194</v>
      </c>
      <c r="E460" s="22">
        <v>2</v>
      </c>
      <c r="F460" s="144">
        <v>84244</v>
      </c>
      <c r="G460" s="144" t="s">
        <v>3688</v>
      </c>
      <c r="H460" s="144" t="s">
        <v>5312</v>
      </c>
      <c r="I460" s="144" t="s">
        <v>5317</v>
      </c>
      <c r="J460" s="144" t="s">
        <v>5314</v>
      </c>
      <c r="K460" s="157"/>
      <c r="L460" s="157"/>
      <c r="M460" s="157"/>
      <c r="N460" s="157"/>
      <c r="O460" s="157"/>
      <c r="P460" s="157"/>
      <c r="Q460" s="157"/>
      <c r="R460" s="157"/>
      <c r="S460" s="144"/>
      <c r="T460" s="22">
        <v>2</v>
      </c>
      <c r="U460" s="29">
        <v>4135.01</v>
      </c>
      <c r="V460" s="29">
        <v>8270.02</v>
      </c>
      <c r="W460" s="36">
        <v>2611.94</v>
      </c>
      <c r="X460" s="36"/>
      <c r="Y460" s="29"/>
      <c r="Z460" s="29"/>
      <c r="AA460" s="29"/>
      <c r="AB460" s="29"/>
      <c r="AC460" s="28"/>
    </row>
    <row r="461" ht="16" customHeight="1" spans="1:29">
      <c r="A461" s="22">
        <v>773</v>
      </c>
      <c r="B461" s="39" t="s">
        <v>6558</v>
      </c>
      <c r="C461" s="68" t="s">
        <v>6559</v>
      </c>
      <c r="D461" s="22">
        <v>194</v>
      </c>
      <c r="E461" s="22">
        <v>2</v>
      </c>
      <c r="F461" s="144">
        <v>84371</v>
      </c>
      <c r="G461" s="144" t="s">
        <v>3688</v>
      </c>
      <c r="H461" s="144" t="s">
        <v>3699</v>
      </c>
      <c r="I461" s="144" t="s">
        <v>5317</v>
      </c>
      <c r="J461" s="144" t="s">
        <v>5314</v>
      </c>
      <c r="K461" s="157"/>
      <c r="L461" s="157"/>
      <c r="M461" s="157"/>
      <c r="N461" s="157"/>
      <c r="O461" s="157"/>
      <c r="P461" s="157"/>
      <c r="Q461" s="157"/>
      <c r="R461" s="157"/>
      <c r="S461" s="144"/>
      <c r="T461" s="22">
        <v>2</v>
      </c>
      <c r="U461" s="29">
        <v>3625.675</v>
      </c>
      <c r="V461" s="29">
        <v>7251.35</v>
      </c>
      <c r="W461" s="36">
        <v>2124.64</v>
      </c>
      <c r="X461" s="36"/>
      <c r="Y461" s="29"/>
      <c r="Z461" s="29"/>
      <c r="AA461" s="29"/>
      <c r="AB461" s="29"/>
      <c r="AC461" s="28"/>
    </row>
    <row r="462" ht="16" customHeight="1" spans="1:29">
      <c r="A462" s="22">
        <v>774</v>
      </c>
      <c r="B462" s="39" t="s">
        <v>6560</v>
      </c>
      <c r="C462" s="68" t="s">
        <v>6561</v>
      </c>
      <c r="D462" s="22">
        <v>194</v>
      </c>
      <c r="E462" s="22">
        <v>1</v>
      </c>
      <c r="F462" s="144">
        <v>84370</v>
      </c>
      <c r="G462" s="144" t="s">
        <v>3688</v>
      </c>
      <c r="H462" s="144" t="s">
        <v>3699</v>
      </c>
      <c r="I462" s="144" t="s">
        <v>5317</v>
      </c>
      <c r="J462" s="144" t="s">
        <v>5314</v>
      </c>
      <c r="K462" s="157"/>
      <c r="L462" s="157"/>
      <c r="M462" s="157"/>
      <c r="N462" s="157"/>
      <c r="O462" s="157"/>
      <c r="P462" s="157"/>
      <c r="Q462" s="157"/>
      <c r="R462" s="157"/>
      <c r="S462" s="144"/>
      <c r="T462" s="22">
        <v>1</v>
      </c>
      <c r="U462" s="29">
        <v>3613.82</v>
      </c>
      <c r="V462" s="29">
        <v>3613.82</v>
      </c>
      <c r="W462" s="36">
        <v>1052.57</v>
      </c>
      <c r="X462" s="36"/>
      <c r="Y462" s="29"/>
      <c r="Z462" s="29"/>
      <c r="AA462" s="29"/>
      <c r="AB462" s="29"/>
      <c r="AC462" s="28"/>
    </row>
    <row r="463" ht="16" customHeight="1" spans="1:29">
      <c r="A463" s="22">
        <v>775</v>
      </c>
      <c r="B463" s="39" t="s">
        <v>6562</v>
      </c>
      <c r="C463" s="68" t="s">
        <v>6563</v>
      </c>
      <c r="D463" s="22">
        <v>194</v>
      </c>
      <c r="E463" s="22">
        <v>1</v>
      </c>
      <c r="F463" s="144">
        <v>84366</v>
      </c>
      <c r="G463" s="144" t="s">
        <v>3688</v>
      </c>
      <c r="H463" s="144" t="s">
        <v>3699</v>
      </c>
      <c r="I463" s="144" t="s">
        <v>5317</v>
      </c>
      <c r="J463" s="144" t="s">
        <v>5314</v>
      </c>
      <c r="K463" s="157"/>
      <c r="L463" s="157"/>
      <c r="M463" s="157"/>
      <c r="N463" s="157"/>
      <c r="O463" s="157"/>
      <c r="P463" s="157"/>
      <c r="Q463" s="157"/>
      <c r="R463" s="157"/>
      <c r="S463" s="144"/>
      <c r="T463" s="22">
        <v>1</v>
      </c>
      <c r="U463" s="29">
        <v>3602.69</v>
      </c>
      <c r="V463" s="29">
        <v>3602.69</v>
      </c>
      <c r="W463" s="36">
        <v>1052.57</v>
      </c>
      <c r="X463" s="36"/>
      <c r="Y463" s="29"/>
      <c r="Z463" s="29"/>
      <c r="AA463" s="29"/>
      <c r="AB463" s="29"/>
      <c r="AC463" s="28"/>
    </row>
    <row r="464" ht="16" customHeight="1" spans="1:29">
      <c r="A464" s="22">
        <v>776</v>
      </c>
      <c r="B464" s="39" t="s">
        <v>6564</v>
      </c>
      <c r="C464" s="68" t="s">
        <v>6565</v>
      </c>
      <c r="D464" s="22">
        <v>194</v>
      </c>
      <c r="E464" s="22">
        <v>2</v>
      </c>
      <c r="F464" s="144">
        <v>84397</v>
      </c>
      <c r="G464" s="144" t="s">
        <v>3688</v>
      </c>
      <c r="H464" s="144" t="s">
        <v>5312</v>
      </c>
      <c r="I464" s="144" t="s">
        <v>5317</v>
      </c>
      <c r="J464" s="144" t="s">
        <v>5314</v>
      </c>
      <c r="K464" s="157"/>
      <c r="L464" s="157"/>
      <c r="M464" s="157"/>
      <c r="N464" s="157"/>
      <c r="O464" s="157"/>
      <c r="P464" s="157"/>
      <c r="Q464" s="157"/>
      <c r="R464" s="157"/>
      <c r="S464" s="144"/>
      <c r="T464" s="22">
        <v>2</v>
      </c>
      <c r="U464" s="29">
        <v>3427.93</v>
      </c>
      <c r="V464" s="29">
        <v>6855.86</v>
      </c>
      <c r="W464" s="36">
        <v>2007.68</v>
      </c>
      <c r="X464" s="36"/>
      <c r="Y464" s="29"/>
      <c r="Z464" s="29"/>
      <c r="AA464" s="29"/>
      <c r="AB464" s="29"/>
      <c r="AC464" s="28"/>
    </row>
    <row r="465" ht="16" customHeight="1" spans="1:29">
      <c r="A465" s="22">
        <v>777</v>
      </c>
      <c r="B465" s="39" t="s">
        <v>6566</v>
      </c>
      <c r="C465" s="68" t="s">
        <v>6567</v>
      </c>
      <c r="D465" s="22">
        <v>167</v>
      </c>
      <c r="E465" s="22">
        <v>1</v>
      </c>
      <c r="F465" s="144">
        <v>83847</v>
      </c>
      <c r="G465" s="144" t="s">
        <v>3688</v>
      </c>
      <c r="H465" s="144" t="s">
        <v>5312</v>
      </c>
      <c r="I465" s="144" t="s">
        <v>5317</v>
      </c>
      <c r="J465" s="144" t="s">
        <v>5314</v>
      </c>
      <c r="K465" s="157"/>
      <c r="L465" s="157"/>
      <c r="M465" s="157"/>
      <c r="N465" s="157"/>
      <c r="O465" s="157"/>
      <c r="P465" s="157"/>
      <c r="Q465" s="157"/>
      <c r="R465" s="157"/>
      <c r="S465" s="144"/>
      <c r="T465" s="22">
        <v>1</v>
      </c>
      <c r="U465" s="29">
        <v>2784.58</v>
      </c>
      <c r="V465" s="29">
        <v>2784.58</v>
      </c>
      <c r="W465" s="36">
        <v>818.67</v>
      </c>
      <c r="X465" s="36"/>
      <c r="Y465" s="29"/>
      <c r="Z465" s="29"/>
      <c r="AA465" s="29"/>
      <c r="AB465" s="29"/>
      <c r="AC465" s="28"/>
    </row>
    <row r="466" ht="16" customHeight="1" spans="1:29">
      <c r="A466" s="22">
        <v>778</v>
      </c>
      <c r="B466" s="39" t="s">
        <v>6568</v>
      </c>
      <c r="C466" s="68" t="s">
        <v>6569</v>
      </c>
      <c r="D466" s="22">
        <v>194</v>
      </c>
      <c r="E466" s="22">
        <v>1</v>
      </c>
      <c r="F466" s="144">
        <v>84258</v>
      </c>
      <c r="G466" s="144" t="s">
        <v>3688</v>
      </c>
      <c r="H466" s="144" t="s">
        <v>5312</v>
      </c>
      <c r="I466" s="144" t="s">
        <v>5317</v>
      </c>
      <c r="J466" s="144" t="s">
        <v>5314</v>
      </c>
      <c r="K466" s="157"/>
      <c r="L466" s="157"/>
      <c r="M466" s="157"/>
      <c r="N466" s="157"/>
      <c r="O466" s="157"/>
      <c r="P466" s="157"/>
      <c r="Q466" s="157"/>
      <c r="R466" s="157"/>
      <c r="S466" s="144"/>
      <c r="T466" s="22">
        <v>1</v>
      </c>
      <c r="U466" s="29">
        <v>2730.87</v>
      </c>
      <c r="V466" s="29">
        <v>2730.87</v>
      </c>
      <c r="W466" s="36">
        <v>799.17</v>
      </c>
      <c r="X466" s="36"/>
      <c r="Y466" s="29"/>
      <c r="Z466" s="29"/>
      <c r="AA466" s="29"/>
      <c r="AB466" s="29"/>
      <c r="AC466" s="28"/>
    </row>
    <row r="467" ht="16" customHeight="1" spans="1:29">
      <c r="A467" s="22">
        <v>779</v>
      </c>
      <c r="B467" s="39" t="s">
        <v>6570</v>
      </c>
      <c r="C467" s="68" t="s">
        <v>6571</v>
      </c>
      <c r="D467" s="22">
        <v>194</v>
      </c>
      <c r="E467" s="22">
        <v>2</v>
      </c>
      <c r="F467" s="144">
        <v>84215</v>
      </c>
      <c r="G467" s="144" t="s">
        <v>3688</v>
      </c>
      <c r="H467" s="144" t="s">
        <v>5312</v>
      </c>
      <c r="I467" s="144" t="s">
        <v>5317</v>
      </c>
      <c r="J467" s="144" t="s">
        <v>5314</v>
      </c>
      <c r="K467" s="157"/>
      <c r="L467" s="157"/>
      <c r="M467" s="157"/>
      <c r="N467" s="157"/>
      <c r="O467" s="157"/>
      <c r="P467" s="157"/>
      <c r="Q467" s="157"/>
      <c r="R467" s="157"/>
      <c r="S467" s="144"/>
      <c r="T467" s="22">
        <v>2</v>
      </c>
      <c r="U467" s="29">
        <v>2721.2</v>
      </c>
      <c r="V467" s="29">
        <v>5442.4</v>
      </c>
      <c r="W467" s="36">
        <v>1598.34</v>
      </c>
      <c r="X467" s="36"/>
      <c r="Y467" s="29"/>
      <c r="Z467" s="29"/>
      <c r="AA467" s="29"/>
      <c r="AB467" s="29"/>
      <c r="AC467" s="28"/>
    </row>
    <row r="468" ht="16" customHeight="1" spans="1:29">
      <c r="A468" s="22">
        <v>780</v>
      </c>
      <c r="B468" s="39" t="s">
        <v>6572</v>
      </c>
      <c r="C468" s="68" t="s">
        <v>6573</v>
      </c>
      <c r="D468" s="22">
        <v>194</v>
      </c>
      <c r="E468" s="22">
        <v>1</v>
      </c>
      <c r="F468" s="144">
        <v>84327</v>
      </c>
      <c r="G468" s="144" t="s">
        <v>3688</v>
      </c>
      <c r="H468" s="144" t="s">
        <v>5312</v>
      </c>
      <c r="I468" s="144" t="s">
        <v>5317</v>
      </c>
      <c r="J468" s="144" t="s">
        <v>5314</v>
      </c>
      <c r="K468" s="157"/>
      <c r="L468" s="157"/>
      <c r="M468" s="157"/>
      <c r="N468" s="157"/>
      <c r="O468" s="157"/>
      <c r="P468" s="157"/>
      <c r="Q468" s="157"/>
      <c r="R468" s="157"/>
      <c r="S468" s="144"/>
      <c r="T468" s="22">
        <v>1</v>
      </c>
      <c r="U468" s="29">
        <v>2527.95</v>
      </c>
      <c r="V468" s="29">
        <v>2527.95</v>
      </c>
      <c r="W468" s="36">
        <v>740.7</v>
      </c>
      <c r="X468" s="36"/>
      <c r="Y468" s="29"/>
      <c r="Z468" s="29"/>
      <c r="AA468" s="29"/>
      <c r="AB468" s="29"/>
      <c r="AC468" s="28"/>
    </row>
    <row r="469" ht="16" customHeight="1" spans="1:29">
      <c r="A469" s="22">
        <v>781</v>
      </c>
      <c r="B469" s="39" t="s">
        <v>6574</v>
      </c>
      <c r="C469" s="68" t="s">
        <v>6575</v>
      </c>
      <c r="D469" s="22">
        <v>194</v>
      </c>
      <c r="E469" s="22">
        <v>2</v>
      </c>
      <c r="F469" s="144">
        <v>84264</v>
      </c>
      <c r="G469" s="144" t="s">
        <v>3688</v>
      </c>
      <c r="H469" s="144" t="s">
        <v>5312</v>
      </c>
      <c r="I469" s="144" t="s">
        <v>5317</v>
      </c>
      <c r="J469" s="144" t="s">
        <v>5314</v>
      </c>
      <c r="K469" s="157"/>
      <c r="L469" s="157"/>
      <c r="M469" s="157"/>
      <c r="N469" s="157"/>
      <c r="O469" s="157"/>
      <c r="P469" s="157"/>
      <c r="Q469" s="157"/>
      <c r="R469" s="157"/>
      <c r="S469" s="144"/>
      <c r="T469" s="22">
        <v>2</v>
      </c>
      <c r="U469" s="29">
        <v>2415.215</v>
      </c>
      <c r="V469" s="29">
        <v>4830.43</v>
      </c>
      <c r="W469" s="36">
        <v>1403.42</v>
      </c>
      <c r="X469" s="36"/>
      <c r="Y469" s="29"/>
      <c r="Z469" s="29"/>
      <c r="AA469" s="29"/>
      <c r="AB469" s="29"/>
      <c r="AC469" s="28"/>
    </row>
    <row r="470" ht="16" customHeight="1" spans="1:29">
      <c r="A470" s="22">
        <v>782</v>
      </c>
      <c r="B470" s="39" t="s">
        <v>6576</v>
      </c>
      <c r="C470" s="68" t="s">
        <v>6577</v>
      </c>
      <c r="D470" s="22">
        <v>194</v>
      </c>
      <c r="E470" s="22">
        <v>2</v>
      </c>
      <c r="F470" s="144">
        <v>84361</v>
      </c>
      <c r="G470" s="144" t="s">
        <v>3688</v>
      </c>
      <c r="H470" s="144" t="s">
        <v>3699</v>
      </c>
      <c r="I470" s="144" t="s">
        <v>5317</v>
      </c>
      <c r="J470" s="144" t="s">
        <v>5314</v>
      </c>
      <c r="K470" s="157"/>
      <c r="L470" s="157"/>
      <c r="M470" s="157"/>
      <c r="N470" s="157"/>
      <c r="O470" s="157"/>
      <c r="P470" s="157"/>
      <c r="Q470" s="157"/>
      <c r="R470" s="157"/>
      <c r="S470" s="144"/>
      <c r="T470" s="22">
        <v>2</v>
      </c>
      <c r="U470" s="29">
        <v>2339.285</v>
      </c>
      <c r="V470" s="29">
        <v>4678.57</v>
      </c>
      <c r="W470" s="36">
        <v>1364.44</v>
      </c>
      <c r="X470" s="36"/>
      <c r="Y470" s="29"/>
      <c r="Z470" s="29"/>
      <c r="AA470" s="29"/>
      <c r="AB470" s="29"/>
      <c r="AC470" s="28"/>
    </row>
    <row r="471" ht="16" customHeight="1" spans="1:29">
      <c r="A471" s="22">
        <v>783</v>
      </c>
      <c r="B471" s="39" t="s">
        <v>6578</v>
      </c>
      <c r="C471" s="68" t="s">
        <v>6579</v>
      </c>
      <c r="D471" s="22">
        <v>194</v>
      </c>
      <c r="E471" s="22">
        <v>1</v>
      </c>
      <c r="F471" s="144">
        <v>84387</v>
      </c>
      <c r="G471" s="144" t="s">
        <v>3688</v>
      </c>
      <c r="H471" s="144" t="s">
        <v>3699</v>
      </c>
      <c r="I471" s="144" t="s">
        <v>5317</v>
      </c>
      <c r="J471" s="144" t="s">
        <v>5314</v>
      </c>
      <c r="K471" s="157"/>
      <c r="L471" s="157"/>
      <c r="M471" s="157"/>
      <c r="N471" s="157"/>
      <c r="O471" s="157"/>
      <c r="P471" s="157"/>
      <c r="Q471" s="157"/>
      <c r="R471" s="157"/>
      <c r="S471" s="144"/>
      <c r="T471" s="22">
        <v>1</v>
      </c>
      <c r="U471" s="29">
        <v>2129.37</v>
      </c>
      <c r="V471" s="29">
        <v>2129.37</v>
      </c>
      <c r="W471" s="36">
        <v>623.75</v>
      </c>
      <c r="X471" s="36"/>
      <c r="Y471" s="29"/>
      <c r="Z471" s="29"/>
      <c r="AA471" s="29"/>
      <c r="AB471" s="29"/>
      <c r="AC471" s="28"/>
    </row>
    <row r="472" ht="16" customHeight="1" spans="1:29">
      <c r="A472" s="22">
        <v>784</v>
      </c>
      <c r="B472" s="39" t="s">
        <v>6580</v>
      </c>
      <c r="C472" s="68" t="s">
        <v>6581</v>
      </c>
      <c r="D472" s="22">
        <v>194</v>
      </c>
      <c r="E472" s="22">
        <v>2</v>
      </c>
      <c r="F472" s="144">
        <v>84245</v>
      </c>
      <c r="G472" s="144" t="s">
        <v>3688</v>
      </c>
      <c r="H472" s="144" t="s">
        <v>5312</v>
      </c>
      <c r="I472" s="144" t="s">
        <v>5317</v>
      </c>
      <c r="J472" s="144" t="s">
        <v>5314</v>
      </c>
      <c r="K472" s="157"/>
      <c r="L472" s="157"/>
      <c r="M472" s="157"/>
      <c r="N472" s="157"/>
      <c r="O472" s="157"/>
      <c r="P472" s="157"/>
      <c r="Q472" s="157"/>
      <c r="R472" s="157"/>
      <c r="S472" s="144"/>
      <c r="T472" s="22">
        <v>2</v>
      </c>
      <c r="U472" s="29">
        <v>1949.095</v>
      </c>
      <c r="V472" s="29">
        <v>3898.19</v>
      </c>
      <c r="W472" s="36">
        <v>1169.52</v>
      </c>
      <c r="X472" s="36"/>
      <c r="Y472" s="29"/>
      <c r="Z472" s="29"/>
      <c r="AA472" s="29"/>
      <c r="AB472" s="29"/>
      <c r="AC472" s="28"/>
    </row>
    <row r="473" ht="16" customHeight="1" spans="1:29">
      <c r="A473" s="22">
        <v>785</v>
      </c>
      <c r="B473" s="39" t="s">
        <v>6582</v>
      </c>
      <c r="C473" s="68" t="s">
        <v>6583</v>
      </c>
      <c r="D473" s="22">
        <v>194</v>
      </c>
      <c r="E473" s="22">
        <v>3</v>
      </c>
      <c r="F473" s="144">
        <v>84261</v>
      </c>
      <c r="G473" s="144" t="s">
        <v>3688</v>
      </c>
      <c r="H473" s="144" t="s">
        <v>5312</v>
      </c>
      <c r="I473" s="144" t="s">
        <v>5317</v>
      </c>
      <c r="J473" s="144" t="s">
        <v>5314</v>
      </c>
      <c r="K473" s="157"/>
      <c r="L473" s="157"/>
      <c r="M473" s="157"/>
      <c r="N473" s="157"/>
      <c r="O473" s="157"/>
      <c r="P473" s="157"/>
      <c r="Q473" s="157"/>
      <c r="R473" s="157"/>
      <c r="S473" s="144"/>
      <c r="T473" s="22">
        <v>3</v>
      </c>
      <c r="U473" s="29">
        <v>1710.38</v>
      </c>
      <c r="V473" s="29">
        <v>5131.14</v>
      </c>
      <c r="W473" s="36">
        <v>1549.62</v>
      </c>
      <c r="X473" s="36"/>
      <c r="Y473" s="29"/>
      <c r="Z473" s="29"/>
      <c r="AA473" s="29"/>
      <c r="AB473" s="29"/>
      <c r="AC473" s="28"/>
    </row>
    <row r="474" ht="16" customHeight="1" spans="1:29">
      <c r="A474" s="22">
        <v>786</v>
      </c>
      <c r="B474" s="39" t="s">
        <v>6584</v>
      </c>
      <c r="C474" s="68" t="s">
        <v>6585</v>
      </c>
      <c r="D474" s="22">
        <v>167</v>
      </c>
      <c r="E474" s="22">
        <v>2</v>
      </c>
      <c r="F474" s="144">
        <v>84326</v>
      </c>
      <c r="G474" s="144" t="s">
        <v>3688</v>
      </c>
      <c r="H474" s="144" t="s">
        <v>5312</v>
      </c>
      <c r="I474" s="144" t="s">
        <v>5317</v>
      </c>
      <c r="J474" s="144" t="s">
        <v>5314</v>
      </c>
      <c r="K474" s="157"/>
      <c r="L474" s="157"/>
      <c r="M474" s="157"/>
      <c r="N474" s="157"/>
      <c r="O474" s="157"/>
      <c r="P474" s="157"/>
      <c r="Q474" s="157"/>
      <c r="R474" s="157"/>
      <c r="S474" s="144"/>
      <c r="T474" s="22">
        <v>2</v>
      </c>
      <c r="U474" s="29">
        <v>1690.64</v>
      </c>
      <c r="V474" s="29">
        <v>3381.28</v>
      </c>
      <c r="W474" s="36">
        <v>1033.08</v>
      </c>
      <c r="X474" s="36"/>
      <c r="Y474" s="29"/>
      <c r="Z474" s="29"/>
      <c r="AA474" s="29"/>
      <c r="AB474" s="29"/>
      <c r="AC474" s="28"/>
    </row>
    <row r="475" ht="16" customHeight="1" spans="1:29">
      <c r="A475" s="22">
        <v>787</v>
      </c>
      <c r="B475" s="39" t="s">
        <v>6586</v>
      </c>
      <c r="C475" s="68" t="s">
        <v>6587</v>
      </c>
      <c r="D475" s="22">
        <v>194</v>
      </c>
      <c r="E475" s="22">
        <v>1</v>
      </c>
      <c r="F475" s="144">
        <v>84262</v>
      </c>
      <c r="G475" s="144" t="s">
        <v>3688</v>
      </c>
      <c r="H475" s="144" t="s">
        <v>5312</v>
      </c>
      <c r="I475" s="144" t="s">
        <v>5317</v>
      </c>
      <c r="J475" s="144" t="s">
        <v>5314</v>
      </c>
      <c r="K475" s="157"/>
      <c r="L475" s="157"/>
      <c r="M475" s="157"/>
      <c r="N475" s="157"/>
      <c r="O475" s="157"/>
      <c r="P475" s="157"/>
      <c r="Q475" s="157"/>
      <c r="R475" s="157"/>
      <c r="S475" s="144"/>
      <c r="T475" s="22">
        <v>1</v>
      </c>
      <c r="U475" s="29">
        <v>1671.47</v>
      </c>
      <c r="V475" s="29">
        <v>1671.47</v>
      </c>
      <c r="W475" s="36">
        <v>506.79</v>
      </c>
      <c r="X475" s="36"/>
      <c r="Y475" s="29"/>
      <c r="Z475" s="29"/>
      <c r="AA475" s="29"/>
      <c r="AB475" s="29"/>
      <c r="AC475" s="28"/>
    </row>
    <row r="476" ht="16" customHeight="1" spans="1:29">
      <c r="A476" s="22">
        <v>788</v>
      </c>
      <c r="B476" s="39" t="s">
        <v>6588</v>
      </c>
      <c r="C476" s="68" t="s">
        <v>6589</v>
      </c>
      <c r="D476" s="22">
        <v>194</v>
      </c>
      <c r="E476" s="22">
        <v>2</v>
      </c>
      <c r="F476" s="144">
        <v>84407</v>
      </c>
      <c r="G476" s="144" t="s">
        <v>3688</v>
      </c>
      <c r="H476" s="144" t="s">
        <v>3699</v>
      </c>
      <c r="I476" s="144" t="s">
        <v>5317</v>
      </c>
      <c r="J476" s="144" t="s">
        <v>5314</v>
      </c>
      <c r="K476" s="157"/>
      <c r="L476" s="157"/>
      <c r="M476" s="157"/>
      <c r="N476" s="157"/>
      <c r="O476" s="157"/>
      <c r="P476" s="157"/>
      <c r="Q476" s="157"/>
      <c r="R476" s="157"/>
      <c r="S476" s="144"/>
      <c r="T476" s="22">
        <v>2</v>
      </c>
      <c r="U476" s="29">
        <v>1627.675</v>
      </c>
      <c r="V476" s="29">
        <v>3255.35</v>
      </c>
      <c r="W476" s="36">
        <v>994.1</v>
      </c>
      <c r="X476" s="36"/>
      <c r="Y476" s="29"/>
      <c r="Z476" s="29"/>
      <c r="AA476" s="29"/>
      <c r="AB476" s="29"/>
      <c r="AC476" s="28"/>
    </row>
    <row r="477" ht="16" customHeight="1" spans="1:29">
      <c r="A477" s="22">
        <v>789</v>
      </c>
      <c r="B477" s="39" t="s">
        <v>6590</v>
      </c>
      <c r="C477" s="68" t="s">
        <v>6591</v>
      </c>
      <c r="D477" s="22">
        <v>194</v>
      </c>
      <c r="E477" s="22">
        <v>1</v>
      </c>
      <c r="F477" s="144">
        <v>84260</v>
      </c>
      <c r="G477" s="144" t="s">
        <v>3688</v>
      </c>
      <c r="H477" s="144" t="s">
        <v>5312</v>
      </c>
      <c r="I477" s="144" t="s">
        <v>5317</v>
      </c>
      <c r="J477" s="144" t="s">
        <v>5314</v>
      </c>
      <c r="K477" s="157"/>
      <c r="L477" s="157"/>
      <c r="M477" s="157"/>
      <c r="N477" s="157"/>
      <c r="O477" s="157"/>
      <c r="P477" s="157"/>
      <c r="Q477" s="157"/>
      <c r="R477" s="157"/>
      <c r="S477" s="144"/>
      <c r="T477" s="22">
        <v>1</v>
      </c>
      <c r="U477" s="29">
        <v>1474.94</v>
      </c>
      <c r="V477" s="29">
        <v>1474.94</v>
      </c>
      <c r="W477" s="36">
        <v>448.32</v>
      </c>
      <c r="X477" s="36"/>
      <c r="Y477" s="29"/>
      <c r="Z477" s="29"/>
      <c r="AA477" s="29"/>
      <c r="AB477" s="29"/>
      <c r="AC477" s="28"/>
    </row>
    <row r="478" ht="16" customHeight="1" spans="1:29">
      <c r="A478" s="22">
        <v>790</v>
      </c>
      <c r="B478" s="39" t="s">
        <v>6592</v>
      </c>
      <c r="C478" s="68" t="s">
        <v>6593</v>
      </c>
      <c r="D478" s="22">
        <v>194</v>
      </c>
      <c r="E478" s="22">
        <v>4</v>
      </c>
      <c r="F478" s="144">
        <v>84321</v>
      </c>
      <c r="G478" s="144" t="s">
        <v>3688</v>
      </c>
      <c r="H478" s="144" t="s">
        <v>5312</v>
      </c>
      <c r="I478" s="144" t="s">
        <v>5317</v>
      </c>
      <c r="J478" s="144" t="s">
        <v>5314</v>
      </c>
      <c r="K478" s="157"/>
      <c r="L478" s="157"/>
      <c r="M478" s="157"/>
      <c r="N478" s="157"/>
      <c r="O478" s="157"/>
      <c r="P478" s="157"/>
      <c r="Q478" s="157"/>
      <c r="R478" s="157"/>
      <c r="S478" s="144"/>
      <c r="T478" s="22">
        <v>4</v>
      </c>
      <c r="U478" s="29">
        <v>1463.1875</v>
      </c>
      <c r="V478" s="29">
        <v>5852.75</v>
      </c>
      <c r="W478" s="36">
        <v>1793.28</v>
      </c>
      <c r="X478" s="36"/>
      <c r="Y478" s="29"/>
      <c r="Z478" s="29"/>
      <c r="AA478" s="29"/>
      <c r="AB478" s="29"/>
      <c r="AC478" s="28"/>
    </row>
    <row r="479" ht="16" customHeight="1" spans="1:29">
      <c r="A479" s="22">
        <v>791</v>
      </c>
      <c r="B479" s="39" t="s">
        <v>6594</v>
      </c>
      <c r="C479" s="68" t="s">
        <v>6595</v>
      </c>
      <c r="D479" s="22">
        <v>194</v>
      </c>
      <c r="E479" s="22">
        <v>2</v>
      </c>
      <c r="F479" s="144">
        <v>84225</v>
      </c>
      <c r="G479" s="144" t="s">
        <v>3688</v>
      </c>
      <c r="H479" s="144" t="s">
        <v>5312</v>
      </c>
      <c r="I479" s="144" t="s">
        <v>5317</v>
      </c>
      <c r="J479" s="144" t="s">
        <v>5314</v>
      </c>
      <c r="K479" s="157"/>
      <c r="L479" s="157"/>
      <c r="M479" s="157"/>
      <c r="N479" s="157"/>
      <c r="O479" s="157"/>
      <c r="P479" s="157"/>
      <c r="Q479" s="157"/>
      <c r="R479" s="157"/>
      <c r="S479" s="144"/>
      <c r="T479" s="22">
        <v>2</v>
      </c>
      <c r="U479" s="29">
        <v>1459.47</v>
      </c>
      <c r="V479" s="29">
        <v>2918.94</v>
      </c>
      <c r="W479" s="36">
        <v>896.64</v>
      </c>
      <c r="X479" s="36"/>
      <c r="Y479" s="29"/>
      <c r="Z479" s="29"/>
      <c r="AA479" s="29"/>
      <c r="AB479" s="29"/>
      <c r="AC479" s="28"/>
    </row>
    <row r="480" ht="16" customHeight="1" spans="1:29">
      <c r="A480" s="22">
        <v>792</v>
      </c>
      <c r="B480" s="39" t="s">
        <v>6596</v>
      </c>
      <c r="C480" s="68" t="s">
        <v>6597</v>
      </c>
      <c r="D480" s="22">
        <v>194</v>
      </c>
      <c r="E480" s="22">
        <v>2</v>
      </c>
      <c r="F480" s="144">
        <v>84408</v>
      </c>
      <c r="G480" s="144" t="s">
        <v>3688</v>
      </c>
      <c r="H480" s="144" t="s">
        <v>5312</v>
      </c>
      <c r="I480" s="144" t="s">
        <v>5317</v>
      </c>
      <c r="J480" s="144" t="s">
        <v>5314</v>
      </c>
      <c r="K480" s="157"/>
      <c r="L480" s="157"/>
      <c r="M480" s="157"/>
      <c r="N480" s="157"/>
      <c r="O480" s="157"/>
      <c r="P480" s="157"/>
      <c r="Q480" s="157"/>
      <c r="R480" s="157"/>
      <c r="S480" s="144"/>
      <c r="T480" s="22">
        <v>2</v>
      </c>
      <c r="U480" s="29">
        <v>1445.12</v>
      </c>
      <c r="V480" s="29">
        <v>2890.24</v>
      </c>
      <c r="W480" s="36">
        <v>877.14</v>
      </c>
      <c r="X480" s="36"/>
      <c r="Y480" s="29"/>
      <c r="Z480" s="29"/>
      <c r="AA480" s="29"/>
      <c r="AB480" s="29"/>
      <c r="AC480" s="28"/>
    </row>
    <row r="481" ht="16" customHeight="1" spans="1:29">
      <c r="A481" s="22">
        <v>793</v>
      </c>
      <c r="B481" s="39" t="s">
        <v>6598</v>
      </c>
      <c r="C481" s="68" t="s">
        <v>6599</v>
      </c>
      <c r="D481" s="22">
        <v>123</v>
      </c>
      <c r="E481" s="22">
        <v>1</v>
      </c>
      <c r="F481" s="144">
        <v>83862</v>
      </c>
      <c r="G481" s="144" t="s">
        <v>3688</v>
      </c>
      <c r="H481" s="144" t="s">
        <v>5312</v>
      </c>
      <c r="I481" s="144" t="s">
        <v>5317</v>
      </c>
      <c r="J481" s="144" t="s">
        <v>5314</v>
      </c>
      <c r="K481" s="157"/>
      <c r="L481" s="157"/>
      <c r="M481" s="157"/>
      <c r="N481" s="157"/>
      <c r="O481" s="157"/>
      <c r="P481" s="157"/>
      <c r="Q481" s="157"/>
      <c r="R481" s="157"/>
      <c r="S481" s="144"/>
      <c r="T481" s="22">
        <v>1</v>
      </c>
      <c r="U481" s="29">
        <v>1429.32</v>
      </c>
      <c r="V481" s="29">
        <v>1429.32</v>
      </c>
      <c r="W481" s="36">
        <v>438.57</v>
      </c>
      <c r="X481" s="36"/>
      <c r="Y481" s="29"/>
      <c r="Z481" s="29"/>
      <c r="AA481" s="29"/>
      <c r="AB481" s="29"/>
      <c r="AC481" s="28"/>
    </row>
    <row r="482" ht="16" customHeight="1" spans="1:29">
      <c r="A482" s="22">
        <v>794</v>
      </c>
      <c r="B482" s="39" t="s">
        <v>6600</v>
      </c>
      <c r="C482" s="68" t="s">
        <v>6601</v>
      </c>
      <c r="D482" s="22">
        <v>123</v>
      </c>
      <c r="E482" s="22">
        <v>1</v>
      </c>
      <c r="F482" s="144">
        <v>83861</v>
      </c>
      <c r="G482" s="144" t="s">
        <v>3688</v>
      </c>
      <c r="H482" s="144" t="s">
        <v>5312</v>
      </c>
      <c r="I482" s="144" t="s">
        <v>5317</v>
      </c>
      <c r="J482" s="144" t="s">
        <v>5314</v>
      </c>
      <c r="K482" s="157"/>
      <c r="L482" s="157"/>
      <c r="M482" s="157"/>
      <c r="N482" s="157"/>
      <c r="O482" s="157"/>
      <c r="P482" s="157"/>
      <c r="Q482" s="157"/>
      <c r="R482" s="157"/>
      <c r="S482" s="144"/>
      <c r="T482" s="22">
        <v>1</v>
      </c>
      <c r="U482" s="29">
        <v>1416.47</v>
      </c>
      <c r="V482" s="29">
        <v>1416.47</v>
      </c>
      <c r="W482" s="36">
        <v>428.82</v>
      </c>
      <c r="X482" s="36"/>
      <c r="Y482" s="29"/>
      <c r="Z482" s="29"/>
      <c r="AA482" s="29"/>
      <c r="AB482" s="29"/>
      <c r="AC482" s="28"/>
    </row>
    <row r="483" ht="16" customHeight="1" spans="1:29">
      <c r="A483" s="22">
        <v>795</v>
      </c>
      <c r="B483" s="39" t="s">
        <v>6602</v>
      </c>
      <c r="C483" s="68" t="s">
        <v>6603</v>
      </c>
      <c r="D483" s="22">
        <v>194</v>
      </c>
      <c r="E483" s="22">
        <v>2</v>
      </c>
      <c r="F483" s="144">
        <v>84330</v>
      </c>
      <c r="G483" s="144" t="s">
        <v>3688</v>
      </c>
      <c r="H483" s="144" t="s">
        <v>5312</v>
      </c>
      <c r="I483" s="144" t="s">
        <v>5317</v>
      </c>
      <c r="J483" s="144" t="s">
        <v>5314</v>
      </c>
      <c r="K483" s="157"/>
      <c r="L483" s="157"/>
      <c r="M483" s="157"/>
      <c r="N483" s="157"/>
      <c r="O483" s="157"/>
      <c r="P483" s="157"/>
      <c r="Q483" s="157"/>
      <c r="R483" s="157"/>
      <c r="S483" s="144"/>
      <c r="T483" s="22">
        <v>2</v>
      </c>
      <c r="U483" s="29">
        <v>1404.395</v>
      </c>
      <c r="V483" s="29">
        <v>2808.79</v>
      </c>
      <c r="W483" s="36">
        <v>857.64</v>
      </c>
      <c r="X483" s="36"/>
      <c r="Y483" s="29"/>
      <c r="Z483" s="29"/>
      <c r="AA483" s="29"/>
      <c r="AB483" s="29"/>
      <c r="AC483" s="28"/>
    </row>
    <row r="484" ht="16" customHeight="1" spans="1:29">
      <c r="A484" s="22">
        <v>796</v>
      </c>
      <c r="B484" s="39" t="s">
        <v>6604</v>
      </c>
      <c r="C484" s="68" t="s">
        <v>6605</v>
      </c>
      <c r="D484" s="22">
        <v>194</v>
      </c>
      <c r="E484" s="22">
        <v>1</v>
      </c>
      <c r="F484" s="144">
        <v>84329</v>
      </c>
      <c r="G484" s="144" t="s">
        <v>3688</v>
      </c>
      <c r="H484" s="144" t="s">
        <v>5312</v>
      </c>
      <c r="I484" s="144" t="s">
        <v>5317</v>
      </c>
      <c r="J484" s="144" t="s">
        <v>5314</v>
      </c>
      <c r="K484" s="157"/>
      <c r="L484" s="157"/>
      <c r="M484" s="157"/>
      <c r="N484" s="157"/>
      <c r="O484" s="157"/>
      <c r="P484" s="157"/>
      <c r="Q484" s="157"/>
      <c r="R484" s="157"/>
      <c r="S484" s="144"/>
      <c r="T484" s="22">
        <v>1</v>
      </c>
      <c r="U484" s="29">
        <v>1404.39</v>
      </c>
      <c r="V484" s="29">
        <v>1404.39</v>
      </c>
      <c r="W484" s="36">
        <v>428.82</v>
      </c>
      <c r="X484" s="36"/>
      <c r="Y484" s="29"/>
      <c r="Z484" s="29"/>
      <c r="AA484" s="29"/>
      <c r="AB484" s="29"/>
      <c r="AC484" s="28"/>
    </row>
    <row r="485" ht="16" customHeight="1" spans="1:29">
      <c r="A485" s="22">
        <v>797</v>
      </c>
      <c r="B485" s="39" t="s">
        <v>6606</v>
      </c>
      <c r="C485" s="68" t="s">
        <v>6607</v>
      </c>
      <c r="D485" s="22">
        <v>194</v>
      </c>
      <c r="E485" s="22">
        <v>2</v>
      </c>
      <c r="F485" s="144">
        <v>84328</v>
      </c>
      <c r="G485" s="144" t="s">
        <v>3688</v>
      </c>
      <c r="H485" s="144" t="s">
        <v>5312</v>
      </c>
      <c r="I485" s="144" t="s">
        <v>5317</v>
      </c>
      <c r="J485" s="144" t="s">
        <v>5314</v>
      </c>
      <c r="K485" s="157"/>
      <c r="L485" s="157"/>
      <c r="M485" s="157"/>
      <c r="N485" s="157"/>
      <c r="O485" s="157"/>
      <c r="P485" s="157"/>
      <c r="Q485" s="157"/>
      <c r="R485" s="157"/>
      <c r="S485" s="144"/>
      <c r="T485" s="22">
        <v>2</v>
      </c>
      <c r="U485" s="29">
        <v>1368.425</v>
      </c>
      <c r="V485" s="29">
        <v>2736.85</v>
      </c>
      <c r="W485" s="36">
        <v>838.16</v>
      </c>
      <c r="X485" s="36"/>
      <c r="Y485" s="29"/>
      <c r="Z485" s="29"/>
      <c r="AA485" s="29"/>
      <c r="AB485" s="29"/>
      <c r="AC485" s="28"/>
    </row>
    <row r="486" ht="16" customHeight="1" spans="1:29">
      <c r="A486" s="22">
        <v>798</v>
      </c>
      <c r="B486" s="39" t="s">
        <v>6608</v>
      </c>
      <c r="C486" s="68" t="s">
        <v>6609</v>
      </c>
      <c r="D486" s="22">
        <v>194</v>
      </c>
      <c r="E486" s="22">
        <v>1</v>
      </c>
      <c r="F486" s="144">
        <v>84399</v>
      </c>
      <c r="G486" s="144" t="s">
        <v>3688</v>
      </c>
      <c r="H486" s="144" t="s">
        <v>5312</v>
      </c>
      <c r="I486" s="144" t="s">
        <v>5317</v>
      </c>
      <c r="J486" s="144" t="s">
        <v>5314</v>
      </c>
      <c r="K486" s="157"/>
      <c r="L486" s="157"/>
      <c r="M486" s="157"/>
      <c r="N486" s="157"/>
      <c r="O486" s="157"/>
      <c r="P486" s="157"/>
      <c r="Q486" s="157"/>
      <c r="R486" s="157"/>
      <c r="S486" s="144"/>
      <c r="T486" s="22">
        <v>1</v>
      </c>
      <c r="U486" s="29">
        <v>1274.79</v>
      </c>
      <c r="V486" s="29">
        <v>1274.79</v>
      </c>
      <c r="W486" s="36">
        <v>389.84</v>
      </c>
      <c r="X486" s="36"/>
      <c r="Y486" s="29"/>
      <c r="Z486" s="29"/>
      <c r="AA486" s="29"/>
      <c r="AB486" s="29"/>
      <c r="AC486" s="28"/>
    </row>
    <row r="487" ht="16" customHeight="1" spans="1:29">
      <c r="A487" s="22">
        <v>799</v>
      </c>
      <c r="B487" s="39" t="s">
        <v>6610</v>
      </c>
      <c r="C487" s="68" t="s">
        <v>6611</v>
      </c>
      <c r="D487" s="22">
        <v>194</v>
      </c>
      <c r="E487" s="22">
        <v>1</v>
      </c>
      <c r="F487" s="144">
        <v>84401</v>
      </c>
      <c r="G487" s="144" t="s">
        <v>3688</v>
      </c>
      <c r="H487" s="144" t="s">
        <v>5312</v>
      </c>
      <c r="I487" s="144" t="s">
        <v>5317</v>
      </c>
      <c r="J487" s="144" t="s">
        <v>5314</v>
      </c>
      <c r="K487" s="157"/>
      <c r="L487" s="157"/>
      <c r="M487" s="157"/>
      <c r="N487" s="157"/>
      <c r="O487" s="157"/>
      <c r="P487" s="157"/>
      <c r="Q487" s="157"/>
      <c r="R487" s="157"/>
      <c r="S487" s="144"/>
      <c r="T487" s="22">
        <v>1</v>
      </c>
      <c r="U487" s="29">
        <v>1274.79</v>
      </c>
      <c r="V487" s="29">
        <v>1274.79</v>
      </c>
      <c r="W487" s="36">
        <v>389.84</v>
      </c>
      <c r="X487" s="36"/>
      <c r="Y487" s="29"/>
      <c r="Z487" s="29"/>
      <c r="AA487" s="29"/>
      <c r="AB487" s="29"/>
      <c r="AC487" s="28"/>
    </row>
    <row r="488" ht="16" customHeight="1" spans="1:29">
      <c r="A488" s="22">
        <v>800</v>
      </c>
      <c r="B488" s="39" t="s">
        <v>6612</v>
      </c>
      <c r="C488" s="68" t="s">
        <v>6613</v>
      </c>
      <c r="D488" s="22">
        <v>194</v>
      </c>
      <c r="E488" s="22">
        <v>1</v>
      </c>
      <c r="F488" s="144">
        <v>84400</v>
      </c>
      <c r="G488" s="144" t="s">
        <v>3688</v>
      </c>
      <c r="H488" s="144" t="s">
        <v>5312</v>
      </c>
      <c r="I488" s="144" t="s">
        <v>5317</v>
      </c>
      <c r="J488" s="144" t="s">
        <v>5314</v>
      </c>
      <c r="K488" s="157"/>
      <c r="L488" s="157"/>
      <c r="M488" s="157"/>
      <c r="N488" s="157"/>
      <c r="O488" s="157"/>
      <c r="P488" s="157"/>
      <c r="Q488" s="157"/>
      <c r="R488" s="157"/>
      <c r="S488" s="144"/>
      <c r="T488" s="22">
        <v>1</v>
      </c>
      <c r="U488" s="29">
        <v>1274.79</v>
      </c>
      <c r="V488" s="29">
        <v>1274.79</v>
      </c>
      <c r="W488" s="36">
        <v>389.84</v>
      </c>
      <c r="X488" s="36"/>
      <c r="Y488" s="29"/>
      <c r="Z488" s="29"/>
      <c r="AA488" s="29"/>
      <c r="AB488" s="29"/>
      <c r="AC488" s="28"/>
    </row>
    <row r="489" ht="16" customHeight="1" spans="1:29">
      <c r="A489" s="22">
        <v>801</v>
      </c>
      <c r="B489" s="39" t="s">
        <v>6614</v>
      </c>
      <c r="C489" s="68" t="s">
        <v>6615</v>
      </c>
      <c r="D489" s="22">
        <v>194</v>
      </c>
      <c r="E489" s="22">
        <v>8</v>
      </c>
      <c r="F489" s="144">
        <v>84270</v>
      </c>
      <c r="G489" s="144" t="s">
        <v>3688</v>
      </c>
      <c r="H489" s="144" t="s">
        <v>5312</v>
      </c>
      <c r="I489" s="144" t="s">
        <v>5317</v>
      </c>
      <c r="J489" s="144" t="s">
        <v>5314</v>
      </c>
      <c r="K489" s="157"/>
      <c r="L489" s="157"/>
      <c r="M489" s="157"/>
      <c r="N489" s="157"/>
      <c r="O489" s="157"/>
      <c r="P489" s="157"/>
      <c r="Q489" s="157"/>
      <c r="R489" s="157"/>
      <c r="S489" s="144"/>
      <c r="T489" s="22">
        <v>8</v>
      </c>
      <c r="U489" s="29">
        <v>1273.22</v>
      </c>
      <c r="V489" s="29">
        <v>10185.76</v>
      </c>
      <c r="W489" s="36">
        <v>3118.72</v>
      </c>
      <c r="X489" s="36"/>
      <c r="Y489" s="29"/>
      <c r="Z489" s="29"/>
      <c r="AA489" s="29"/>
      <c r="AB489" s="29"/>
      <c r="AC489" s="28"/>
    </row>
    <row r="490" ht="16" customHeight="1" spans="1:29">
      <c r="A490" s="22">
        <v>802</v>
      </c>
      <c r="B490" s="39" t="s">
        <v>6616</v>
      </c>
      <c r="C490" s="68" t="s">
        <v>6617</v>
      </c>
      <c r="D490" s="22">
        <v>194</v>
      </c>
      <c r="E490" s="22">
        <v>4</v>
      </c>
      <c r="F490" s="144">
        <v>84273</v>
      </c>
      <c r="G490" s="144" t="s">
        <v>3688</v>
      </c>
      <c r="H490" s="144" t="s">
        <v>5312</v>
      </c>
      <c r="I490" s="144" t="s">
        <v>5317</v>
      </c>
      <c r="J490" s="144" t="s">
        <v>5314</v>
      </c>
      <c r="K490" s="157"/>
      <c r="L490" s="157"/>
      <c r="M490" s="157"/>
      <c r="N490" s="157"/>
      <c r="O490" s="157"/>
      <c r="P490" s="157"/>
      <c r="Q490" s="157"/>
      <c r="R490" s="157"/>
      <c r="S490" s="144"/>
      <c r="T490" s="22">
        <v>4</v>
      </c>
      <c r="U490" s="29">
        <v>1260.0925</v>
      </c>
      <c r="V490" s="29">
        <v>5040.37</v>
      </c>
      <c r="W490" s="36">
        <v>1559.36</v>
      </c>
      <c r="X490" s="36"/>
      <c r="Y490" s="29"/>
      <c r="Z490" s="29"/>
      <c r="AA490" s="29"/>
      <c r="AB490" s="29"/>
      <c r="AC490" s="28"/>
    </row>
    <row r="491" ht="16" customHeight="1" spans="1:29">
      <c r="A491" s="22">
        <v>803</v>
      </c>
      <c r="B491" s="39" t="s">
        <v>6618</v>
      </c>
      <c r="C491" s="68" t="s">
        <v>6619</v>
      </c>
      <c r="D491" s="22">
        <v>194</v>
      </c>
      <c r="E491" s="22">
        <v>2</v>
      </c>
      <c r="F491" s="144">
        <v>84347</v>
      </c>
      <c r="G491" s="144" t="s">
        <v>3688</v>
      </c>
      <c r="H491" s="144" t="s">
        <v>3699</v>
      </c>
      <c r="I491" s="144" t="s">
        <v>5317</v>
      </c>
      <c r="J491" s="144" t="s">
        <v>5314</v>
      </c>
      <c r="K491" s="157"/>
      <c r="L491" s="157"/>
      <c r="M491" s="157"/>
      <c r="N491" s="157"/>
      <c r="O491" s="157"/>
      <c r="P491" s="157"/>
      <c r="Q491" s="157"/>
      <c r="R491" s="157"/>
      <c r="S491" s="144"/>
      <c r="T491" s="22">
        <v>2</v>
      </c>
      <c r="U491" s="29">
        <v>1148.035</v>
      </c>
      <c r="V491" s="29">
        <v>2296.07</v>
      </c>
      <c r="W491" s="36">
        <v>701.72</v>
      </c>
      <c r="X491" s="36"/>
      <c r="Y491" s="29"/>
      <c r="Z491" s="29"/>
      <c r="AA491" s="29"/>
      <c r="AB491" s="29"/>
      <c r="AC491" s="28"/>
    </row>
    <row r="492" ht="16" customHeight="1" spans="1:29">
      <c r="A492" s="22">
        <v>804</v>
      </c>
      <c r="B492" s="39" t="s">
        <v>6620</v>
      </c>
      <c r="C492" s="68" t="s">
        <v>6621</v>
      </c>
      <c r="D492" s="22">
        <v>194</v>
      </c>
      <c r="E492" s="22">
        <v>2</v>
      </c>
      <c r="F492" s="144">
        <v>84348</v>
      </c>
      <c r="G492" s="144" t="s">
        <v>3688</v>
      </c>
      <c r="H492" s="144" t="s">
        <v>3699</v>
      </c>
      <c r="I492" s="144" t="s">
        <v>5317</v>
      </c>
      <c r="J492" s="144" t="s">
        <v>5314</v>
      </c>
      <c r="K492" s="157"/>
      <c r="L492" s="157"/>
      <c r="M492" s="157"/>
      <c r="N492" s="157"/>
      <c r="O492" s="157"/>
      <c r="P492" s="157"/>
      <c r="Q492" s="157"/>
      <c r="R492" s="157"/>
      <c r="S492" s="144"/>
      <c r="T492" s="22">
        <v>2</v>
      </c>
      <c r="U492" s="29">
        <v>1148.035</v>
      </c>
      <c r="V492" s="29">
        <v>2296.07</v>
      </c>
      <c r="W492" s="36">
        <v>701.72</v>
      </c>
      <c r="X492" s="36"/>
      <c r="Y492" s="29"/>
      <c r="Z492" s="29"/>
      <c r="AA492" s="29"/>
      <c r="AB492" s="29"/>
      <c r="AC492" s="28"/>
    </row>
    <row r="493" ht="16" customHeight="1" spans="1:29">
      <c r="A493" s="22">
        <v>805</v>
      </c>
      <c r="B493" s="39" t="s">
        <v>6622</v>
      </c>
      <c r="C493" s="68" t="s">
        <v>6623</v>
      </c>
      <c r="D493" s="22">
        <v>194</v>
      </c>
      <c r="E493" s="22">
        <v>2</v>
      </c>
      <c r="F493" s="144">
        <v>84353</v>
      </c>
      <c r="G493" s="144" t="s">
        <v>3688</v>
      </c>
      <c r="H493" s="144" t="s">
        <v>3699</v>
      </c>
      <c r="I493" s="144" t="s">
        <v>5317</v>
      </c>
      <c r="J493" s="144" t="s">
        <v>5314</v>
      </c>
      <c r="K493" s="157"/>
      <c r="L493" s="157"/>
      <c r="M493" s="157"/>
      <c r="N493" s="157"/>
      <c r="O493" s="157"/>
      <c r="P493" s="157"/>
      <c r="Q493" s="157"/>
      <c r="R493" s="157"/>
      <c r="S493" s="144"/>
      <c r="T493" s="22">
        <v>2</v>
      </c>
      <c r="U493" s="29">
        <v>1038.58</v>
      </c>
      <c r="V493" s="29">
        <v>2077.16</v>
      </c>
      <c r="W493" s="36">
        <v>643.24</v>
      </c>
      <c r="X493" s="36"/>
      <c r="Y493" s="29"/>
      <c r="Z493" s="29"/>
      <c r="AA493" s="29"/>
      <c r="AB493" s="29"/>
      <c r="AC493" s="28"/>
    </row>
    <row r="494" ht="16" customHeight="1" spans="1:29">
      <c r="A494" s="22">
        <v>806</v>
      </c>
      <c r="B494" s="39" t="s">
        <v>6624</v>
      </c>
      <c r="C494" s="68" t="s">
        <v>6625</v>
      </c>
      <c r="D494" s="22">
        <v>194</v>
      </c>
      <c r="E494" s="22">
        <v>2</v>
      </c>
      <c r="F494" s="144">
        <v>84354</v>
      </c>
      <c r="G494" s="144" t="s">
        <v>3688</v>
      </c>
      <c r="H494" s="144" t="s">
        <v>3699</v>
      </c>
      <c r="I494" s="144" t="s">
        <v>5317</v>
      </c>
      <c r="J494" s="144" t="s">
        <v>5314</v>
      </c>
      <c r="K494" s="157"/>
      <c r="L494" s="157"/>
      <c r="M494" s="157"/>
      <c r="N494" s="157"/>
      <c r="O494" s="157"/>
      <c r="P494" s="157"/>
      <c r="Q494" s="157"/>
      <c r="R494" s="157"/>
      <c r="S494" s="144"/>
      <c r="T494" s="22">
        <v>2</v>
      </c>
      <c r="U494" s="29">
        <v>1038.58</v>
      </c>
      <c r="V494" s="29">
        <v>2077.16</v>
      </c>
      <c r="W494" s="36">
        <v>643.24</v>
      </c>
      <c r="X494" s="36"/>
      <c r="Y494" s="29"/>
      <c r="Z494" s="29"/>
      <c r="AA494" s="29"/>
      <c r="AB494" s="29"/>
      <c r="AC494" s="28"/>
    </row>
    <row r="495" ht="16" customHeight="1" spans="1:29">
      <c r="A495" s="22">
        <v>807</v>
      </c>
      <c r="B495" s="39" t="s">
        <v>6626</v>
      </c>
      <c r="C495" s="68" t="s">
        <v>6627</v>
      </c>
      <c r="D495" s="22">
        <v>123</v>
      </c>
      <c r="E495" s="22">
        <v>2</v>
      </c>
      <c r="F495" s="144">
        <v>83836</v>
      </c>
      <c r="G495" s="144" t="s">
        <v>3688</v>
      </c>
      <c r="H495" s="144" t="s">
        <v>5312</v>
      </c>
      <c r="I495" s="144" t="s">
        <v>5317</v>
      </c>
      <c r="J495" s="144" t="s">
        <v>5314</v>
      </c>
      <c r="K495" s="157"/>
      <c r="L495" s="157"/>
      <c r="M495" s="157"/>
      <c r="N495" s="157"/>
      <c r="O495" s="157"/>
      <c r="P495" s="157"/>
      <c r="Q495" s="157"/>
      <c r="R495" s="157"/>
      <c r="S495" s="144"/>
      <c r="T495" s="22">
        <v>2</v>
      </c>
      <c r="U495" s="29">
        <v>955</v>
      </c>
      <c r="V495" s="29">
        <v>1910</v>
      </c>
      <c r="W495" s="36">
        <v>565.26</v>
      </c>
      <c r="X495" s="36"/>
      <c r="Y495" s="29"/>
      <c r="Z495" s="29"/>
      <c r="AA495" s="29"/>
      <c r="AB495" s="29"/>
      <c r="AC495" s="28"/>
    </row>
    <row r="496" ht="16" customHeight="1" spans="1:29">
      <c r="A496" s="22">
        <v>808</v>
      </c>
      <c r="B496" s="39" t="s">
        <v>6628</v>
      </c>
      <c r="C496" s="68" t="s">
        <v>6629</v>
      </c>
      <c r="D496" s="22">
        <v>194</v>
      </c>
      <c r="E496" s="22">
        <v>3</v>
      </c>
      <c r="F496" s="144">
        <v>84307</v>
      </c>
      <c r="G496" s="144" t="s">
        <v>3688</v>
      </c>
      <c r="H496" s="144" t="s">
        <v>5312</v>
      </c>
      <c r="I496" s="144" t="s">
        <v>5317</v>
      </c>
      <c r="J496" s="144" t="s">
        <v>5314</v>
      </c>
      <c r="K496" s="157"/>
      <c r="L496" s="157"/>
      <c r="M496" s="157"/>
      <c r="N496" s="157"/>
      <c r="O496" s="157"/>
      <c r="P496" s="157"/>
      <c r="Q496" s="157"/>
      <c r="R496" s="157"/>
      <c r="S496" s="144"/>
      <c r="T496" s="22">
        <v>3</v>
      </c>
      <c r="U496" s="29">
        <v>948.476666666667</v>
      </c>
      <c r="V496" s="29">
        <v>2845.43</v>
      </c>
      <c r="W496" s="36">
        <v>818.67</v>
      </c>
      <c r="X496" s="36"/>
      <c r="Y496" s="29"/>
      <c r="Z496" s="29"/>
      <c r="AA496" s="29"/>
      <c r="AB496" s="29"/>
      <c r="AC496" s="28"/>
    </row>
    <row r="497" ht="16" customHeight="1" spans="1:29">
      <c r="A497" s="22">
        <v>809</v>
      </c>
      <c r="B497" s="39" t="s">
        <v>6630</v>
      </c>
      <c r="C497" s="68" t="s">
        <v>6631</v>
      </c>
      <c r="D497" s="22">
        <v>123</v>
      </c>
      <c r="E497" s="22">
        <v>1</v>
      </c>
      <c r="F497" s="144">
        <v>83864</v>
      </c>
      <c r="G497" s="144" t="s">
        <v>3688</v>
      </c>
      <c r="H497" s="144" t="s">
        <v>5312</v>
      </c>
      <c r="I497" s="144" t="s">
        <v>5317</v>
      </c>
      <c r="J497" s="144" t="s">
        <v>5314</v>
      </c>
      <c r="K497" s="157"/>
      <c r="L497" s="157"/>
      <c r="M497" s="157"/>
      <c r="N497" s="157"/>
      <c r="O497" s="157"/>
      <c r="P497" s="157"/>
      <c r="Q497" s="157"/>
      <c r="R497" s="157"/>
      <c r="S497" s="144"/>
      <c r="T497" s="22">
        <v>1</v>
      </c>
      <c r="U497" s="29">
        <v>781.95</v>
      </c>
      <c r="V497" s="29">
        <v>781.95</v>
      </c>
      <c r="W497" s="36">
        <v>224.16</v>
      </c>
      <c r="X497" s="36"/>
      <c r="Y497" s="29"/>
      <c r="Z497" s="29"/>
      <c r="AA497" s="29"/>
      <c r="AB497" s="29"/>
      <c r="AC497" s="28"/>
    </row>
    <row r="498" ht="16" customHeight="1" spans="1:29">
      <c r="A498" s="22">
        <v>810</v>
      </c>
      <c r="B498" s="39" t="s">
        <v>6632</v>
      </c>
      <c r="C498" s="68" t="s">
        <v>6633</v>
      </c>
      <c r="D498" s="22">
        <v>194</v>
      </c>
      <c r="E498" s="22">
        <v>2</v>
      </c>
      <c r="F498" s="144">
        <v>84263</v>
      </c>
      <c r="G498" s="144" t="s">
        <v>3688</v>
      </c>
      <c r="H498" s="144" t="s">
        <v>5312</v>
      </c>
      <c r="I498" s="144" t="s">
        <v>5317</v>
      </c>
      <c r="J498" s="144" t="s">
        <v>5314</v>
      </c>
      <c r="K498" s="157"/>
      <c r="L498" s="157"/>
      <c r="M498" s="157"/>
      <c r="N498" s="157"/>
      <c r="O498" s="157"/>
      <c r="P498" s="157"/>
      <c r="Q498" s="157"/>
      <c r="R498" s="157"/>
      <c r="S498" s="144"/>
      <c r="T498" s="22">
        <v>2</v>
      </c>
      <c r="U498" s="29">
        <v>753.785</v>
      </c>
      <c r="V498" s="29">
        <v>1507.57</v>
      </c>
      <c r="W498" s="36">
        <v>448.32</v>
      </c>
      <c r="X498" s="36"/>
      <c r="Y498" s="29"/>
      <c r="Z498" s="29"/>
      <c r="AA498" s="29"/>
      <c r="AB498" s="29"/>
      <c r="AC498" s="28"/>
    </row>
    <row r="499" ht="16" customHeight="1" spans="1:29">
      <c r="A499" s="22">
        <v>811</v>
      </c>
      <c r="B499" s="39" t="s">
        <v>6634</v>
      </c>
      <c r="C499" s="68" t="s">
        <v>6635</v>
      </c>
      <c r="D499" s="22">
        <v>123</v>
      </c>
      <c r="E499" s="22">
        <v>2</v>
      </c>
      <c r="F499" s="144">
        <v>85112</v>
      </c>
      <c r="G499" s="144" t="s">
        <v>3688</v>
      </c>
      <c r="H499" s="144" t="s">
        <v>5312</v>
      </c>
      <c r="I499" s="144" t="s">
        <v>5317</v>
      </c>
      <c r="J499" s="144" t="s">
        <v>5314</v>
      </c>
      <c r="K499" s="157"/>
      <c r="L499" s="157"/>
      <c r="M499" s="157"/>
      <c r="N499" s="157"/>
      <c r="O499" s="157"/>
      <c r="P499" s="157"/>
      <c r="Q499" s="157"/>
      <c r="R499" s="157"/>
      <c r="S499" s="144"/>
      <c r="T499" s="22">
        <v>2</v>
      </c>
      <c r="U499" s="29">
        <v>705.03</v>
      </c>
      <c r="V499" s="29">
        <v>1410.06</v>
      </c>
      <c r="W499" s="36">
        <v>409.34</v>
      </c>
      <c r="X499" s="36"/>
      <c r="Y499" s="29"/>
      <c r="Z499" s="29"/>
      <c r="AA499" s="29"/>
      <c r="AB499" s="29"/>
      <c r="AC499" s="28"/>
    </row>
    <row r="500" ht="16" customHeight="1" spans="1:29">
      <c r="A500" s="22">
        <v>812</v>
      </c>
      <c r="B500" s="39" t="s">
        <v>6636</v>
      </c>
      <c r="C500" s="68" t="s">
        <v>6637</v>
      </c>
      <c r="D500" s="22">
        <v>194</v>
      </c>
      <c r="E500" s="22">
        <v>2</v>
      </c>
      <c r="F500" s="144">
        <v>84393</v>
      </c>
      <c r="G500" s="144" t="s">
        <v>3688</v>
      </c>
      <c r="H500" s="144" t="s">
        <v>5312</v>
      </c>
      <c r="I500" s="144" t="s">
        <v>5317</v>
      </c>
      <c r="J500" s="144" t="s">
        <v>5314</v>
      </c>
      <c r="K500" s="157"/>
      <c r="L500" s="157"/>
      <c r="M500" s="157"/>
      <c r="N500" s="157"/>
      <c r="O500" s="157"/>
      <c r="P500" s="157"/>
      <c r="Q500" s="157"/>
      <c r="R500" s="157"/>
      <c r="S500" s="144"/>
      <c r="T500" s="22">
        <v>2</v>
      </c>
      <c r="U500" s="29">
        <v>686.855</v>
      </c>
      <c r="V500" s="29">
        <v>1373.71</v>
      </c>
      <c r="W500" s="36">
        <v>409.34</v>
      </c>
      <c r="X500" s="36"/>
      <c r="Y500" s="29"/>
      <c r="Z500" s="29"/>
      <c r="AA500" s="29"/>
      <c r="AB500" s="29"/>
      <c r="AC500" s="28"/>
    </row>
    <row r="501" ht="16" customHeight="1" spans="1:29">
      <c r="A501" s="22">
        <v>813</v>
      </c>
      <c r="B501" s="39" t="s">
        <v>6638</v>
      </c>
      <c r="C501" s="68" t="s">
        <v>6639</v>
      </c>
      <c r="D501" s="22">
        <v>123</v>
      </c>
      <c r="E501" s="22">
        <v>1</v>
      </c>
      <c r="F501" s="144">
        <v>83841</v>
      </c>
      <c r="G501" s="144" t="s">
        <v>3688</v>
      </c>
      <c r="H501" s="144" t="s">
        <v>5312</v>
      </c>
      <c r="I501" s="144" t="s">
        <v>5317</v>
      </c>
      <c r="J501" s="144" t="s">
        <v>5314</v>
      </c>
      <c r="K501" s="157"/>
      <c r="L501" s="157"/>
      <c r="M501" s="157"/>
      <c r="N501" s="157"/>
      <c r="O501" s="157"/>
      <c r="P501" s="157"/>
      <c r="Q501" s="157"/>
      <c r="R501" s="157"/>
      <c r="S501" s="144"/>
      <c r="T501" s="22">
        <v>1</v>
      </c>
      <c r="U501" s="29">
        <v>647.35</v>
      </c>
      <c r="V501" s="29">
        <v>647.35</v>
      </c>
      <c r="W501" s="36">
        <v>185.17</v>
      </c>
      <c r="X501" s="36"/>
      <c r="Y501" s="29"/>
      <c r="Z501" s="29"/>
      <c r="AA501" s="29"/>
      <c r="AB501" s="29"/>
      <c r="AC501" s="28"/>
    </row>
    <row r="502" ht="16" customHeight="1" spans="1:29">
      <c r="A502" s="22">
        <v>814</v>
      </c>
      <c r="B502" s="39" t="s">
        <v>6640</v>
      </c>
      <c r="C502" s="68" t="s">
        <v>6641</v>
      </c>
      <c r="D502" s="22">
        <v>123</v>
      </c>
      <c r="E502" s="22">
        <v>1</v>
      </c>
      <c r="F502" s="144">
        <v>85116</v>
      </c>
      <c r="G502" s="144" t="s">
        <v>3688</v>
      </c>
      <c r="H502" s="144" t="s">
        <v>3699</v>
      </c>
      <c r="I502" s="144" t="s">
        <v>5317</v>
      </c>
      <c r="J502" s="144" t="s">
        <v>5314</v>
      </c>
      <c r="K502" s="157"/>
      <c r="L502" s="157"/>
      <c r="M502" s="157"/>
      <c r="N502" s="157"/>
      <c r="O502" s="157"/>
      <c r="P502" s="157"/>
      <c r="Q502" s="157"/>
      <c r="R502" s="157"/>
      <c r="S502" s="144"/>
      <c r="T502" s="22">
        <v>1</v>
      </c>
      <c r="U502" s="29">
        <v>596.07</v>
      </c>
      <c r="V502" s="29">
        <v>596.07</v>
      </c>
      <c r="W502" s="36">
        <v>175.43</v>
      </c>
      <c r="X502" s="36"/>
      <c r="Y502" s="29"/>
      <c r="Z502" s="29"/>
      <c r="AA502" s="29"/>
      <c r="AB502" s="29"/>
      <c r="AC502" s="28"/>
    </row>
    <row r="503" ht="16" customHeight="1" spans="1:29">
      <c r="A503" s="22">
        <v>815</v>
      </c>
      <c r="B503" s="39" t="s">
        <v>6642</v>
      </c>
      <c r="C503" s="68" t="s">
        <v>6643</v>
      </c>
      <c r="D503" s="22">
        <v>194</v>
      </c>
      <c r="E503" s="22">
        <v>1</v>
      </c>
      <c r="F503" s="144">
        <v>84392</v>
      </c>
      <c r="G503" s="144" t="s">
        <v>3688</v>
      </c>
      <c r="H503" s="144" t="s">
        <v>3699</v>
      </c>
      <c r="I503" s="144" t="s">
        <v>5317</v>
      </c>
      <c r="J503" s="144" t="s">
        <v>5314</v>
      </c>
      <c r="K503" s="157"/>
      <c r="L503" s="157"/>
      <c r="M503" s="157"/>
      <c r="N503" s="157"/>
      <c r="O503" s="157"/>
      <c r="P503" s="157"/>
      <c r="Q503" s="157"/>
      <c r="R503" s="157"/>
      <c r="S503" s="144"/>
      <c r="T503" s="22">
        <v>1</v>
      </c>
      <c r="U503" s="29">
        <v>557.32</v>
      </c>
      <c r="V503" s="29">
        <v>557.32</v>
      </c>
      <c r="W503" s="36">
        <v>165.68</v>
      </c>
      <c r="X503" s="36"/>
      <c r="Y503" s="29"/>
      <c r="Z503" s="29"/>
      <c r="AA503" s="29"/>
      <c r="AB503" s="29"/>
      <c r="AC503" s="28"/>
    </row>
    <row r="504" ht="16" customHeight="1" spans="1:29">
      <c r="A504" s="22">
        <v>816</v>
      </c>
      <c r="B504" s="39" t="s">
        <v>6644</v>
      </c>
      <c r="C504" s="68" t="s">
        <v>6645</v>
      </c>
      <c r="D504" s="22">
        <v>145</v>
      </c>
      <c r="E504" s="22">
        <v>1</v>
      </c>
      <c r="F504" s="144">
        <v>83933</v>
      </c>
      <c r="G504" s="144" t="s">
        <v>3688</v>
      </c>
      <c r="H504" s="144" t="s">
        <v>5312</v>
      </c>
      <c r="I504" s="144" t="s">
        <v>5317</v>
      </c>
      <c r="J504" s="144" t="s">
        <v>5314</v>
      </c>
      <c r="K504" s="157"/>
      <c r="L504" s="157"/>
      <c r="M504" s="157"/>
      <c r="N504" s="157"/>
      <c r="O504" s="157"/>
      <c r="P504" s="157"/>
      <c r="Q504" s="157"/>
      <c r="R504" s="157"/>
      <c r="S504" s="144"/>
      <c r="T504" s="22">
        <v>1</v>
      </c>
      <c r="U504" s="29">
        <v>546.1</v>
      </c>
      <c r="V504" s="29">
        <v>546.1</v>
      </c>
      <c r="W504" s="36">
        <v>155.94</v>
      </c>
      <c r="X504" s="36"/>
      <c r="Y504" s="29"/>
      <c r="Z504" s="29"/>
      <c r="AA504" s="29"/>
      <c r="AB504" s="29"/>
      <c r="AC504" s="28"/>
    </row>
    <row r="505" ht="16" customHeight="1" spans="1:29">
      <c r="A505" s="22">
        <v>817</v>
      </c>
      <c r="B505" s="39" t="s">
        <v>6646</v>
      </c>
      <c r="C505" s="68" t="s">
        <v>6647</v>
      </c>
      <c r="D505" s="22">
        <v>194</v>
      </c>
      <c r="E505" s="22">
        <v>2</v>
      </c>
      <c r="F505" s="144">
        <v>84309</v>
      </c>
      <c r="G505" s="144" t="s">
        <v>3688</v>
      </c>
      <c r="H505" s="144" t="s">
        <v>5312</v>
      </c>
      <c r="I505" s="144" t="s">
        <v>5317</v>
      </c>
      <c r="J505" s="144" t="s">
        <v>5314</v>
      </c>
      <c r="K505" s="157"/>
      <c r="L505" s="157"/>
      <c r="M505" s="157"/>
      <c r="N505" s="157"/>
      <c r="O505" s="157"/>
      <c r="P505" s="157"/>
      <c r="Q505" s="157"/>
      <c r="R505" s="157"/>
      <c r="S505" s="144"/>
      <c r="T505" s="22">
        <v>2</v>
      </c>
      <c r="U505" s="29">
        <v>533.205</v>
      </c>
      <c r="V505" s="29">
        <v>1066.41</v>
      </c>
      <c r="W505" s="36">
        <v>311.88</v>
      </c>
      <c r="X505" s="36"/>
      <c r="Y505" s="29"/>
      <c r="Z505" s="29"/>
      <c r="AA505" s="29"/>
      <c r="AB505" s="29"/>
      <c r="AC505" s="28"/>
    </row>
    <row r="506" ht="16" customHeight="1" spans="1:29">
      <c r="A506" s="22">
        <v>818</v>
      </c>
      <c r="B506" s="39" t="s">
        <v>6648</v>
      </c>
      <c r="C506" s="68" t="s">
        <v>6649</v>
      </c>
      <c r="D506" s="22">
        <v>194</v>
      </c>
      <c r="E506" s="22">
        <v>2</v>
      </c>
      <c r="F506" s="144">
        <v>84674</v>
      </c>
      <c r="G506" s="144" t="s">
        <v>3688</v>
      </c>
      <c r="H506" s="144" t="s">
        <v>5312</v>
      </c>
      <c r="I506" s="144" t="s">
        <v>5317</v>
      </c>
      <c r="J506" s="144" t="s">
        <v>5314</v>
      </c>
      <c r="K506" s="157"/>
      <c r="L506" s="157"/>
      <c r="M506" s="157"/>
      <c r="N506" s="157"/>
      <c r="O506" s="157"/>
      <c r="P506" s="157"/>
      <c r="Q506" s="157"/>
      <c r="R506" s="157"/>
      <c r="S506" s="144"/>
      <c r="T506" s="22">
        <v>2</v>
      </c>
      <c r="U506" s="29">
        <v>511.5</v>
      </c>
      <c r="V506" s="29">
        <v>1023</v>
      </c>
      <c r="W506" s="36">
        <v>292.38</v>
      </c>
      <c r="X506" s="36"/>
      <c r="Y506" s="29"/>
      <c r="Z506" s="29"/>
      <c r="AA506" s="29"/>
      <c r="AB506" s="29"/>
      <c r="AC506" s="28"/>
    </row>
    <row r="507" ht="16" customHeight="1" spans="1:29">
      <c r="A507" s="22">
        <v>819</v>
      </c>
      <c r="B507" s="39" t="s">
        <v>6650</v>
      </c>
      <c r="C507" s="68" t="s">
        <v>6651</v>
      </c>
      <c r="D507" s="22">
        <v>194</v>
      </c>
      <c r="E507" s="22">
        <v>2</v>
      </c>
      <c r="F507" s="144">
        <v>84670</v>
      </c>
      <c r="G507" s="144" t="s">
        <v>3688</v>
      </c>
      <c r="H507" s="144" t="s">
        <v>5312</v>
      </c>
      <c r="I507" s="144" t="s">
        <v>5317</v>
      </c>
      <c r="J507" s="144" t="s">
        <v>5314</v>
      </c>
      <c r="K507" s="157"/>
      <c r="L507" s="157"/>
      <c r="M507" s="157"/>
      <c r="N507" s="157"/>
      <c r="O507" s="157"/>
      <c r="P507" s="157"/>
      <c r="Q507" s="157"/>
      <c r="R507" s="157"/>
      <c r="S507" s="144"/>
      <c r="T507" s="22">
        <v>2</v>
      </c>
      <c r="U507" s="29">
        <v>485.045</v>
      </c>
      <c r="V507" s="29">
        <v>970.09</v>
      </c>
      <c r="W507" s="36">
        <v>292.38</v>
      </c>
      <c r="X507" s="36"/>
      <c r="Y507" s="29"/>
      <c r="Z507" s="29"/>
      <c r="AA507" s="29"/>
      <c r="AB507" s="29"/>
      <c r="AC507" s="28"/>
    </row>
    <row r="508" ht="16" customHeight="1" spans="1:29">
      <c r="A508" s="22">
        <v>820</v>
      </c>
      <c r="B508" s="39" t="s">
        <v>6652</v>
      </c>
      <c r="C508" s="68" t="s">
        <v>6653</v>
      </c>
      <c r="D508" s="22">
        <v>123</v>
      </c>
      <c r="E508" s="22">
        <v>1</v>
      </c>
      <c r="F508" s="144">
        <v>83840</v>
      </c>
      <c r="G508" s="144" t="s">
        <v>3688</v>
      </c>
      <c r="H508" s="144" t="s">
        <v>5312</v>
      </c>
      <c r="I508" s="144" t="s">
        <v>5317</v>
      </c>
      <c r="J508" s="144" t="s">
        <v>5314</v>
      </c>
      <c r="K508" s="157"/>
      <c r="L508" s="157"/>
      <c r="M508" s="157"/>
      <c r="N508" s="157"/>
      <c r="O508" s="157"/>
      <c r="P508" s="157"/>
      <c r="Q508" s="157"/>
      <c r="R508" s="157"/>
      <c r="S508" s="144"/>
      <c r="T508" s="22">
        <v>1</v>
      </c>
      <c r="U508" s="29">
        <v>481.98</v>
      </c>
      <c r="V508" s="29">
        <v>481.98</v>
      </c>
      <c r="W508" s="36">
        <v>136.44</v>
      </c>
      <c r="X508" s="36"/>
      <c r="Y508" s="29"/>
      <c r="Z508" s="29"/>
      <c r="AA508" s="29"/>
      <c r="AB508" s="29"/>
      <c r="AC508" s="28"/>
    </row>
    <row r="509" ht="16" customHeight="1" spans="1:29">
      <c r="A509" s="22">
        <v>821</v>
      </c>
      <c r="B509" s="39" t="s">
        <v>6654</v>
      </c>
      <c r="C509" s="68" t="s">
        <v>6655</v>
      </c>
      <c r="D509" s="22">
        <v>194</v>
      </c>
      <c r="E509" s="22">
        <v>1</v>
      </c>
      <c r="F509" s="144">
        <v>84287</v>
      </c>
      <c r="G509" s="144" t="s">
        <v>3688</v>
      </c>
      <c r="H509" s="144" t="s">
        <v>5312</v>
      </c>
      <c r="I509" s="144" t="s">
        <v>5317</v>
      </c>
      <c r="J509" s="144" t="s">
        <v>5314</v>
      </c>
      <c r="K509" s="157"/>
      <c r="L509" s="157"/>
      <c r="M509" s="157"/>
      <c r="N509" s="157"/>
      <c r="O509" s="157"/>
      <c r="P509" s="157"/>
      <c r="Q509" s="157"/>
      <c r="R509" s="157"/>
      <c r="S509" s="144"/>
      <c r="T509" s="22">
        <v>1</v>
      </c>
      <c r="U509" s="29">
        <v>468.36</v>
      </c>
      <c r="V509" s="29">
        <v>468.36</v>
      </c>
      <c r="W509" s="36">
        <v>136.44</v>
      </c>
      <c r="X509" s="36"/>
      <c r="Y509" s="29"/>
      <c r="Z509" s="29"/>
      <c r="AA509" s="29"/>
      <c r="AB509" s="29"/>
      <c r="AC509" s="28"/>
    </row>
    <row r="510" ht="16" customHeight="1" spans="1:29">
      <c r="A510" s="22">
        <v>822</v>
      </c>
      <c r="B510" s="39" t="s">
        <v>6656</v>
      </c>
      <c r="C510" s="68" t="s">
        <v>6657</v>
      </c>
      <c r="D510" s="22">
        <v>194</v>
      </c>
      <c r="E510" s="22">
        <v>2</v>
      </c>
      <c r="F510" s="144">
        <v>84306</v>
      </c>
      <c r="G510" s="144" t="s">
        <v>3688</v>
      </c>
      <c r="H510" s="144" t="s">
        <v>5312</v>
      </c>
      <c r="I510" s="144" t="s">
        <v>5317</v>
      </c>
      <c r="J510" s="144" t="s">
        <v>5314</v>
      </c>
      <c r="K510" s="157"/>
      <c r="L510" s="157"/>
      <c r="M510" s="157"/>
      <c r="N510" s="157"/>
      <c r="O510" s="157"/>
      <c r="P510" s="157"/>
      <c r="Q510" s="157"/>
      <c r="R510" s="157"/>
      <c r="S510" s="144"/>
      <c r="T510" s="22">
        <v>2</v>
      </c>
      <c r="U510" s="29">
        <v>335.47</v>
      </c>
      <c r="V510" s="29">
        <v>670.94</v>
      </c>
      <c r="W510" s="36">
        <v>194.92</v>
      </c>
      <c r="X510" s="36"/>
      <c r="Y510" s="29"/>
      <c r="Z510" s="29"/>
      <c r="AA510" s="29"/>
      <c r="AB510" s="29"/>
      <c r="AC510" s="28"/>
    </row>
    <row r="511" ht="16" customHeight="1" spans="1:29">
      <c r="A511" s="22">
        <v>823</v>
      </c>
      <c r="B511" s="39" t="s">
        <v>6658</v>
      </c>
      <c r="C511" s="68" t="s">
        <v>6659</v>
      </c>
      <c r="D511" s="22">
        <v>123</v>
      </c>
      <c r="E511" s="22">
        <v>1</v>
      </c>
      <c r="F511" s="144">
        <v>83834</v>
      </c>
      <c r="G511" s="144" t="s">
        <v>3688</v>
      </c>
      <c r="H511" s="144" t="s">
        <v>5312</v>
      </c>
      <c r="I511" s="144" t="s">
        <v>5317</v>
      </c>
      <c r="J511" s="144" t="s">
        <v>5314</v>
      </c>
      <c r="K511" s="157"/>
      <c r="L511" s="157"/>
      <c r="M511" s="157"/>
      <c r="N511" s="157"/>
      <c r="O511" s="157"/>
      <c r="P511" s="157"/>
      <c r="Q511" s="157"/>
      <c r="R511" s="157"/>
      <c r="S511" s="144"/>
      <c r="T511" s="22">
        <v>1</v>
      </c>
      <c r="U511" s="29">
        <v>312.14</v>
      </c>
      <c r="V511" s="29">
        <v>312.14</v>
      </c>
      <c r="W511" s="36">
        <v>87.71</v>
      </c>
      <c r="X511" s="36"/>
      <c r="Y511" s="29"/>
      <c r="Z511" s="29"/>
      <c r="AA511" s="29"/>
      <c r="AB511" s="29"/>
      <c r="AC511" s="28"/>
    </row>
    <row r="512" ht="16" customHeight="1" spans="1:29">
      <c r="A512" s="22">
        <v>824</v>
      </c>
      <c r="B512" s="39" t="s">
        <v>6660</v>
      </c>
      <c r="C512" s="68" t="s">
        <v>6661</v>
      </c>
      <c r="D512" s="22">
        <v>194</v>
      </c>
      <c r="E512" s="22">
        <v>2</v>
      </c>
      <c r="F512" s="144">
        <v>84633</v>
      </c>
      <c r="G512" s="144" t="s">
        <v>3688</v>
      </c>
      <c r="H512" s="144" t="s">
        <v>3699</v>
      </c>
      <c r="I512" s="144" t="s">
        <v>5317</v>
      </c>
      <c r="J512" s="144" t="s">
        <v>5314</v>
      </c>
      <c r="K512" s="157"/>
      <c r="L512" s="157"/>
      <c r="M512" s="157"/>
      <c r="N512" s="157"/>
      <c r="O512" s="157"/>
      <c r="P512" s="157"/>
      <c r="Q512" s="157"/>
      <c r="R512" s="157"/>
      <c r="S512" s="144"/>
      <c r="T512" s="22">
        <v>2</v>
      </c>
      <c r="U512" s="29">
        <v>293.795</v>
      </c>
      <c r="V512" s="29">
        <v>587.59</v>
      </c>
      <c r="W512" s="36">
        <v>175.42</v>
      </c>
      <c r="X512" s="36"/>
      <c r="Y512" s="29"/>
      <c r="Z512" s="29"/>
      <c r="AA512" s="29"/>
      <c r="AB512" s="29"/>
      <c r="AC512" s="28"/>
    </row>
    <row r="513" ht="16" customHeight="1" spans="1:29">
      <c r="A513" s="22">
        <v>825</v>
      </c>
      <c r="B513" s="39" t="s">
        <v>6662</v>
      </c>
      <c r="C513" s="68" t="s">
        <v>6663</v>
      </c>
      <c r="D513" s="22">
        <v>194</v>
      </c>
      <c r="E513" s="22">
        <v>2</v>
      </c>
      <c r="F513" s="144">
        <v>84391</v>
      </c>
      <c r="G513" s="144" t="s">
        <v>3688</v>
      </c>
      <c r="H513" s="144" t="s">
        <v>5312</v>
      </c>
      <c r="I513" s="144" t="s">
        <v>5317</v>
      </c>
      <c r="J513" s="144" t="s">
        <v>5314</v>
      </c>
      <c r="K513" s="157"/>
      <c r="L513" s="157"/>
      <c r="M513" s="157"/>
      <c r="N513" s="157"/>
      <c r="O513" s="157"/>
      <c r="P513" s="157"/>
      <c r="Q513" s="157"/>
      <c r="R513" s="157"/>
      <c r="S513" s="144"/>
      <c r="T513" s="22">
        <v>2</v>
      </c>
      <c r="U513" s="29">
        <v>287.4</v>
      </c>
      <c r="V513" s="29">
        <v>574.8</v>
      </c>
      <c r="W513" s="36">
        <v>175.42</v>
      </c>
      <c r="X513" s="36"/>
      <c r="Y513" s="29"/>
      <c r="Z513" s="29"/>
      <c r="AA513" s="29"/>
      <c r="AB513" s="29"/>
      <c r="AC513" s="28"/>
    </row>
    <row r="514" ht="16" customHeight="1" spans="1:29">
      <c r="A514" s="22">
        <v>826</v>
      </c>
      <c r="B514" s="39" t="s">
        <v>6664</v>
      </c>
      <c r="C514" s="68" t="s">
        <v>6665</v>
      </c>
      <c r="D514" s="22">
        <v>194</v>
      </c>
      <c r="E514" s="22">
        <v>2</v>
      </c>
      <c r="F514" s="144">
        <v>84305</v>
      </c>
      <c r="G514" s="144" t="s">
        <v>3688</v>
      </c>
      <c r="H514" s="144" t="s">
        <v>5312</v>
      </c>
      <c r="I514" s="144" t="s">
        <v>5317</v>
      </c>
      <c r="J514" s="144" t="s">
        <v>5314</v>
      </c>
      <c r="K514" s="157"/>
      <c r="L514" s="157"/>
      <c r="M514" s="157"/>
      <c r="N514" s="157"/>
      <c r="O514" s="157"/>
      <c r="P514" s="157"/>
      <c r="Q514" s="157"/>
      <c r="R514" s="157"/>
      <c r="S514" s="144"/>
      <c r="T514" s="22">
        <v>2</v>
      </c>
      <c r="U514" s="29">
        <v>283.68</v>
      </c>
      <c r="V514" s="29">
        <v>567.36</v>
      </c>
      <c r="W514" s="36">
        <v>175.42</v>
      </c>
      <c r="X514" s="36"/>
      <c r="Y514" s="29"/>
      <c r="Z514" s="29"/>
      <c r="AA514" s="29"/>
      <c r="AB514" s="29"/>
      <c r="AC514" s="28"/>
    </row>
    <row r="515" ht="16" customHeight="1" spans="1:29">
      <c r="A515" s="22">
        <v>827</v>
      </c>
      <c r="B515" s="39" t="s">
        <v>6666</v>
      </c>
      <c r="C515" s="68" t="s">
        <v>6667</v>
      </c>
      <c r="D515" s="22">
        <v>167</v>
      </c>
      <c r="E515" s="22">
        <v>20</v>
      </c>
      <c r="F515" s="144">
        <v>83844</v>
      </c>
      <c r="G515" s="144" t="s">
        <v>3688</v>
      </c>
      <c r="H515" s="144" t="s">
        <v>5312</v>
      </c>
      <c r="I515" s="144" t="s">
        <v>5317</v>
      </c>
      <c r="J515" s="144" t="s">
        <v>5314</v>
      </c>
      <c r="K515" s="157"/>
      <c r="L515" s="157"/>
      <c r="M515" s="157"/>
      <c r="N515" s="157"/>
      <c r="O515" s="157"/>
      <c r="P515" s="157"/>
      <c r="Q515" s="157"/>
      <c r="R515" s="157"/>
      <c r="S515" s="144"/>
      <c r="T515" s="22">
        <v>20</v>
      </c>
      <c r="U515" s="29">
        <v>278.458</v>
      </c>
      <c r="V515" s="29">
        <v>5569.16</v>
      </c>
      <c r="W515" s="36">
        <v>1559.4</v>
      </c>
      <c r="X515" s="36"/>
      <c r="Y515" s="29"/>
      <c r="Z515" s="29"/>
      <c r="AA515" s="29"/>
      <c r="AB515" s="29"/>
      <c r="AC515" s="28"/>
    </row>
    <row r="516" ht="16" customHeight="1" spans="1:29">
      <c r="A516" s="22">
        <v>828</v>
      </c>
      <c r="B516" s="39" t="s">
        <v>47</v>
      </c>
      <c r="C516" s="68" t="s">
        <v>6668</v>
      </c>
      <c r="D516" s="22">
        <v>194</v>
      </c>
      <c r="E516" s="22">
        <v>10</v>
      </c>
      <c r="F516" s="144">
        <v>84308</v>
      </c>
      <c r="G516" s="144" t="s">
        <v>3688</v>
      </c>
      <c r="H516" s="144" t="s">
        <v>5312</v>
      </c>
      <c r="I516" s="144" t="s">
        <v>5317</v>
      </c>
      <c r="J516" s="144" t="s">
        <v>5314</v>
      </c>
      <c r="K516" s="157"/>
      <c r="L516" s="157"/>
      <c r="M516" s="157"/>
      <c r="N516" s="157"/>
      <c r="O516" s="157"/>
      <c r="P516" s="157"/>
      <c r="Q516" s="157"/>
      <c r="R516" s="157"/>
      <c r="S516" s="144"/>
      <c r="T516" s="22">
        <v>10</v>
      </c>
      <c r="U516" s="29">
        <v>250.562</v>
      </c>
      <c r="V516" s="29">
        <v>2505.62</v>
      </c>
      <c r="W516" s="36">
        <v>779.7</v>
      </c>
      <c r="X516" s="36"/>
      <c r="Y516" s="29"/>
      <c r="Z516" s="29"/>
      <c r="AA516" s="29"/>
      <c r="AB516" s="29"/>
      <c r="AC516" s="28"/>
    </row>
    <row r="517" ht="16" customHeight="1" spans="1:29">
      <c r="A517" s="22">
        <v>829</v>
      </c>
      <c r="B517" s="39" t="s">
        <v>534</v>
      </c>
      <c r="C517" s="68" t="s">
        <v>6669</v>
      </c>
      <c r="D517" s="22">
        <v>194</v>
      </c>
      <c r="E517" s="22">
        <v>28</v>
      </c>
      <c r="F517" s="144">
        <v>84312</v>
      </c>
      <c r="G517" s="144" t="s">
        <v>3688</v>
      </c>
      <c r="H517" s="144" t="s">
        <v>5312</v>
      </c>
      <c r="I517" s="144" t="s">
        <v>5317</v>
      </c>
      <c r="J517" s="144" t="s">
        <v>5314</v>
      </c>
      <c r="K517" s="157"/>
      <c r="L517" s="157"/>
      <c r="M517" s="157"/>
      <c r="N517" s="157"/>
      <c r="O517" s="157"/>
      <c r="P517" s="157"/>
      <c r="Q517" s="157"/>
      <c r="R517" s="157"/>
      <c r="S517" s="144"/>
      <c r="T517" s="22">
        <v>28</v>
      </c>
      <c r="U517" s="29">
        <v>244.167857142857</v>
      </c>
      <c r="V517" s="29">
        <v>6836.7</v>
      </c>
      <c r="W517" s="36">
        <v>1910.16</v>
      </c>
      <c r="X517" s="36"/>
      <c r="Y517" s="29"/>
      <c r="Z517" s="29"/>
      <c r="AA517" s="29"/>
      <c r="AB517" s="29"/>
      <c r="AC517" s="28"/>
    </row>
    <row r="518" ht="16" customHeight="1" spans="1:29">
      <c r="A518" s="22">
        <v>830</v>
      </c>
      <c r="B518" s="39" t="s">
        <v>6670</v>
      </c>
      <c r="C518" s="68" t="s">
        <v>6671</v>
      </c>
      <c r="D518" s="22">
        <v>194</v>
      </c>
      <c r="E518" s="22">
        <v>6</v>
      </c>
      <c r="F518" s="144">
        <v>84316</v>
      </c>
      <c r="G518" s="144" t="s">
        <v>3688</v>
      </c>
      <c r="H518" s="144" t="s">
        <v>5312</v>
      </c>
      <c r="I518" s="144" t="s">
        <v>5317</v>
      </c>
      <c r="J518" s="144" t="s">
        <v>5314</v>
      </c>
      <c r="K518" s="157"/>
      <c r="L518" s="157"/>
      <c r="M518" s="157"/>
      <c r="N518" s="157"/>
      <c r="O518" s="157"/>
      <c r="P518" s="157"/>
      <c r="Q518" s="157"/>
      <c r="R518" s="157"/>
      <c r="S518" s="144"/>
      <c r="T518" s="22">
        <v>6</v>
      </c>
      <c r="U518" s="29">
        <v>227.39</v>
      </c>
      <c r="V518" s="29">
        <v>1364.34</v>
      </c>
      <c r="W518" s="36">
        <v>409.32</v>
      </c>
      <c r="X518" s="36"/>
      <c r="Y518" s="29"/>
      <c r="Z518" s="29"/>
      <c r="AA518" s="29"/>
      <c r="AB518" s="29"/>
      <c r="AC518" s="28"/>
    </row>
    <row r="519" ht="16" customHeight="1" spans="1:29">
      <c r="A519" s="22">
        <v>831</v>
      </c>
      <c r="B519" s="39" t="s">
        <v>6672</v>
      </c>
      <c r="C519" s="68" t="s">
        <v>6673</v>
      </c>
      <c r="D519" s="22">
        <v>194</v>
      </c>
      <c r="E519" s="22">
        <v>4</v>
      </c>
      <c r="F519" s="144">
        <v>84318</v>
      </c>
      <c r="G519" s="144" t="s">
        <v>3688</v>
      </c>
      <c r="H519" s="144" t="s">
        <v>5312</v>
      </c>
      <c r="I519" s="144" t="s">
        <v>5317</v>
      </c>
      <c r="J519" s="144" t="s">
        <v>5314</v>
      </c>
      <c r="K519" s="157"/>
      <c r="L519" s="157"/>
      <c r="M519" s="157"/>
      <c r="N519" s="157"/>
      <c r="O519" s="157"/>
      <c r="P519" s="157"/>
      <c r="Q519" s="157"/>
      <c r="R519" s="157"/>
      <c r="S519" s="144"/>
      <c r="T519" s="22">
        <v>4</v>
      </c>
      <c r="U519" s="29">
        <v>197.4775</v>
      </c>
      <c r="V519" s="29">
        <v>789.91</v>
      </c>
      <c r="W519" s="36">
        <v>233.92</v>
      </c>
      <c r="X519" s="36"/>
      <c r="Y519" s="29"/>
      <c r="Z519" s="29"/>
      <c r="AA519" s="29"/>
      <c r="AB519" s="29"/>
      <c r="AC519" s="28"/>
    </row>
    <row r="520" ht="16" customHeight="1" spans="1:29">
      <c r="A520" s="22">
        <v>832</v>
      </c>
      <c r="B520" s="39" t="s">
        <v>6674</v>
      </c>
      <c r="C520" s="68" t="s">
        <v>6675</v>
      </c>
      <c r="D520" s="22">
        <v>194</v>
      </c>
      <c r="E520" s="22">
        <v>4</v>
      </c>
      <c r="F520" s="144">
        <v>84319</v>
      </c>
      <c r="G520" s="144" t="s">
        <v>3688</v>
      </c>
      <c r="H520" s="144" t="s">
        <v>5312</v>
      </c>
      <c r="I520" s="144" t="s">
        <v>5317</v>
      </c>
      <c r="J520" s="144" t="s">
        <v>5314</v>
      </c>
      <c r="K520" s="157"/>
      <c r="L520" s="157"/>
      <c r="M520" s="157"/>
      <c r="N520" s="157"/>
      <c r="O520" s="157"/>
      <c r="P520" s="157"/>
      <c r="Q520" s="157"/>
      <c r="R520" s="157"/>
      <c r="S520" s="144"/>
      <c r="T520" s="22">
        <v>4</v>
      </c>
      <c r="U520" s="29">
        <v>188.3975</v>
      </c>
      <c r="V520" s="29">
        <v>753.59</v>
      </c>
      <c r="W520" s="36">
        <v>233.92</v>
      </c>
      <c r="X520" s="36"/>
      <c r="Y520" s="29"/>
      <c r="Z520" s="29"/>
      <c r="AA520" s="29"/>
      <c r="AB520" s="29"/>
      <c r="AC520" s="28"/>
    </row>
    <row r="521" ht="16" customHeight="1" spans="1:29">
      <c r="A521" s="22">
        <v>833</v>
      </c>
      <c r="B521" s="39" t="s">
        <v>6676</v>
      </c>
      <c r="C521" s="68" t="s">
        <v>6677</v>
      </c>
      <c r="D521" s="22">
        <v>194</v>
      </c>
      <c r="E521" s="22">
        <v>6</v>
      </c>
      <c r="F521" s="144">
        <v>84624</v>
      </c>
      <c r="G521" s="144" t="s">
        <v>3688</v>
      </c>
      <c r="H521" s="144" t="s">
        <v>5312</v>
      </c>
      <c r="I521" s="144" t="s">
        <v>5317</v>
      </c>
      <c r="J521" s="144" t="s">
        <v>5314</v>
      </c>
      <c r="K521" s="157"/>
      <c r="L521" s="157"/>
      <c r="M521" s="157"/>
      <c r="N521" s="157"/>
      <c r="O521" s="157"/>
      <c r="P521" s="157"/>
      <c r="Q521" s="157"/>
      <c r="R521" s="157"/>
      <c r="S521" s="144"/>
      <c r="T521" s="22">
        <v>6</v>
      </c>
      <c r="U521" s="29">
        <v>180.7</v>
      </c>
      <c r="V521" s="29">
        <v>1084.2</v>
      </c>
      <c r="W521" s="36">
        <v>292.38</v>
      </c>
      <c r="X521" s="36"/>
      <c r="Y521" s="29"/>
      <c r="Z521" s="29"/>
      <c r="AA521" s="29"/>
      <c r="AB521" s="29"/>
      <c r="AC521" s="28"/>
    </row>
    <row r="522" ht="16" customHeight="1" spans="1:29">
      <c r="A522" s="22">
        <v>834</v>
      </c>
      <c r="B522" s="39" t="s">
        <v>6678</v>
      </c>
      <c r="C522" s="68" t="s">
        <v>6679</v>
      </c>
      <c r="D522" s="22">
        <v>194</v>
      </c>
      <c r="E522" s="22">
        <v>10</v>
      </c>
      <c r="F522" s="144">
        <v>84289</v>
      </c>
      <c r="G522" s="144" t="s">
        <v>3688</v>
      </c>
      <c r="H522" s="144" t="s">
        <v>5312</v>
      </c>
      <c r="I522" s="144" t="s">
        <v>5317</v>
      </c>
      <c r="J522" s="144" t="s">
        <v>5314</v>
      </c>
      <c r="K522" s="157"/>
      <c r="L522" s="157"/>
      <c r="M522" s="157"/>
      <c r="N522" s="157"/>
      <c r="O522" s="157"/>
      <c r="P522" s="157"/>
      <c r="Q522" s="157"/>
      <c r="R522" s="157"/>
      <c r="S522" s="144"/>
      <c r="T522" s="22">
        <v>10</v>
      </c>
      <c r="U522" s="29">
        <v>160.909</v>
      </c>
      <c r="V522" s="29">
        <v>1609.09</v>
      </c>
      <c r="W522" s="36">
        <v>487.3</v>
      </c>
      <c r="X522" s="36"/>
      <c r="Y522" s="29"/>
      <c r="Z522" s="29"/>
      <c r="AA522" s="29"/>
      <c r="AB522" s="29"/>
      <c r="AC522" s="28"/>
    </row>
    <row r="523" ht="16" customHeight="1" spans="1:29">
      <c r="A523" s="22">
        <v>835</v>
      </c>
      <c r="B523" s="39" t="s">
        <v>6680</v>
      </c>
      <c r="C523" s="68" t="s">
        <v>6681</v>
      </c>
      <c r="D523" s="22">
        <v>167</v>
      </c>
      <c r="E523" s="22">
        <v>20</v>
      </c>
      <c r="F523" s="144">
        <v>83845</v>
      </c>
      <c r="G523" s="144" t="s">
        <v>3688</v>
      </c>
      <c r="H523" s="144" t="s">
        <v>5312</v>
      </c>
      <c r="I523" s="144" t="s">
        <v>5317</v>
      </c>
      <c r="J523" s="144" t="s">
        <v>5314</v>
      </c>
      <c r="K523" s="157"/>
      <c r="L523" s="157"/>
      <c r="M523" s="157"/>
      <c r="N523" s="157"/>
      <c r="O523" s="157"/>
      <c r="P523" s="157"/>
      <c r="Q523" s="157"/>
      <c r="R523" s="157"/>
      <c r="S523" s="144"/>
      <c r="T523" s="22">
        <v>20</v>
      </c>
      <c r="U523" s="29">
        <v>159.119</v>
      </c>
      <c r="V523" s="29">
        <v>3182.38</v>
      </c>
      <c r="W523" s="36">
        <v>974.6</v>
      </c>
      <c r="X523" s="36"/>
      <c r="Y523" s="29"/>
      <c r="Z523" s="29"/>
      <c r="AA523" s="29"/>
      <c r="AB523" s="29"/>
      <c r="AC523" s="28"/>
    </row>
    <row r="524" ht="16" customHeight="1" spans="1:29">
      <c r="A524" s="22">
        <v>836</v>
      </c>
      <c r="B524" s="39" t="s">
        <v>6682</v>
      </c>
      <c r="C524" s="68" t="s">
        <v>6683</v>
      </c>
      <c r="D524" s="22">
        <v>194</v>
      </c>
      <c r="E524" s="22">
        <v>12</v>
      </c>
      <c r="F524" s="144">
        <v>84406</v>
      </c>
      <c r="G524" s="144" t="s">
        <v>3688</v>
      </c>
      <c r="H524" s="144" t="s">
        <v>3699</v>
      </c>
      <c r="I524" s="144" t="s">
        <v>5317</v>
      </c>
      <c r="J524" s="144" t="s">
        <v>5314</v>
      </c>
      <c r="K524" s="157"/>
      <c r="L524" s="157"/>
      <c r="M524" s="157"/>
      <c r="N524" s="157"/>
      <c r="O524" s="157"/>
      <c r="P524" s="157"/>
      <c r="Q524" s="157"/>
      <c r="R524" s="157"/>
      <c r="S524" s="144"/>
      <c r="T524" s="22">
        <v>12</v>
      </c>
      <c r="U524" s="29">
        <v>113.004166666667</v>
      </c>
      <c r="V524" s="29">
        <v>1356.05</v>
      </c>
      <c r="W524" s="36">
        <v>350.88</v>
      </c>
      <c r="X524" s="36"/>
      <c r="Y524" s="29"/>
      <c r="Z524" s="29"/>
      <c r="AA524" s="29"/>
      <c r="AB524" s="29"/>
      <c r="AC524" s="28"/>
    </row>
    <row r="525" ht="16" customHeight="1" spans="1:29">
      <c r="A525" s="22">
        <v>837</v>
      </c>
      <c r="B525" s="39" t="s">
        <v>6684</v>
      </c>
      <c r="C525" s="68" t="s">
        <v>6685</v>
      </c>
      <c r="D525" s="22">
        <v>194</v>
      </c>
      <c r="E525" s="22">
        <v>20</v>
      </c>
      <c r="F525" s="144">
        <v>84404</v>
      </c>
      <c r="G525" s="144" t="s">
        <v>3688</v>
      </c>
      <c r="H525" s="144" t="s">
        <v>3699</v>
      </c>
      <c r="I525" s="144" t="s">
        <v>5317</v>
      </c>
      <c r="J525" s="144" t="s">
        <v>5314</v>
      </c>
      <c r="K525" s="157"/>
      <c r="L525" s="157"/>
      <c r="M525" s="157"/>
      <c r="N525" s="157"/>
      <c r="O525" s="157"/>
      <c r="P525" s="157"/>
      <c r="Q525" s="157"/>
      <c r="R525" s="157"/>
      <c r="S525" s="144"/>
      <c r="T525" s="22">
        <v>20</v>
      </c>
      <c r="U525" s="29">
        <v>113.004</v>
      </c>
      <c r="V525" s="29">
        <v>2260.08</v>
      </c>
      <c r="W525" s="36">
        <v>584.8</v>
      </c>
      <c r="X525" s="36"/>
      <c r="Y525" s="29"/>
      <c r="Z525" s="29"/>
      <c r="AA525" s="29"/>
      <c r="AB525" s="29"/>
      <c r="AC525" s="28"/>
    </row>
    <row r="526" ht="16" customHeight="1" spans="1:29">
      <c r="A526" s="22">
        <v>838</v>
      </c>
      <c r="B526" s="39" t="s">
        <v>6686</v>
      </c>
      <c r="C526" s="68" t="s">
        <v>6687</v>
      </c>
      <c r="D526" s="22">
        <v>194</v>
      </c>
      <c r="E526" s="22">
        <v>10</v>
      </c>
      <c r="F526" s="144">
        <v>84402</v>
      </c>
      <c r="G526" s="144" t="s">
        <v>3688</v>
      </c>
      <c r="H526" s="144" t="s">
        <v>3699</v>
      </c>
      <c r="I526" s="144" t="s">
        <v>5317</v>
      </c>
      <c r="J526" s="144" t="s">
        <v>5314</v>
      </c>
      <c r="K526" s="157"/>
      <c r="L526" s="157"/>
      <c r="M526" s="157"/>
      <c r="N526" s="157"/>
      <c r="O526" s="157"/>
      <c r="P526" s="157"/>
      <c r="Q526" s="157"/>
      <c r="R526" s="157"/>
      <c r="S526" s="144"/>
      <c r="T526" s="22">
        <v>10</v>
      </c>
      <c r="U526" s="29">
        <v>113.004</v>
      </c>
      <c r="V526" s="29">
        <v>1130.04</v>
      </c>
      <c r="W526" s="36">
        <v>292.4</v>
      </c>
      <c r="X526" s="36"/>
      <c r="Y526" s="29"/>
      <c r="Z526" s="29"/>
      <c r="AA526" s="29"/>
      <c r="AB526" s="29"/>
      <c r="AC526" s="28"/>
    </row>
    <row r="527" ht="16" customHeight="1" spans="1:29">
      <c r="A527" s="22">
        <v>839</v>
      </c>
      <c r="B527" s="39" t="s">
        <v>6688</v>
      </c>
      <c r="C527" s="68" t="s">
        <v>6689</v>
      </c>
      <c r="D527" s="22">
        <v>194</v>
      </c>
      <c r="E527" s="22">
        <v>8</v>
      </c>
      <c r="F527" s="144">
        <v>84403</v>
      </c>
      <c r="G527" s="144" t="s">
        <v>3688</v>
      </c>
      <c r="H527" s="144" t="s">
        <v>3699</v>
      </c>
      <c r="I527" s="144" t="s">
        <v>5317</v>
      </c>
      <c r="J527" s="144" t="s">
        <v>5314</v>
      </c>
      <c r="K527" s="157"/>
      <c r="L527" s="157"/>
      <c r="M527" s="157"/>
      <c r="N527" s="157"/>
      <c r="O527" s="157"/>
      <c r="P527" s="157"/>
      <c r="Q527" s="157"/>
      <c r="R527" s="157"/>
      <c r="S527" s="144"/>
      <c r="T527" s="22">
        <v>8</v>
      </c>
      <c r="U527" s="29">
        <v>113.00375</v>
      </c>
      <c r="V527" s="29">
        <v>904.03</v>
      </c>
      <c r="W527" s="36">
        <v>233.92</v>
      </c>
      <c r="X527" s="36"/>
      <c r="Y527" s="29"/>
      <c r="Z527" s="29"/>
      <c r="AA527" s="29"/>
      <c r="AB527" s="29"/>
      <c r="AC527" s="28"/>
    </row>
    <row r="528" ht="16" customHeight="1" spans="1:29">
      <c r="A528" s="22">
        <v>840</v>
      </c>
      <c r="B528" s="39" t="s">
        <v>6690</v>
      </c>
      <c r="C528" s="68" t="s">
        <v>6691</v>
      </c>
      <c r="D528" s="22">
        <v>194</v>
      </c>
      <c r="E528" s="22">
        <v>8</v>
      </c>
      <c r="F528" s="144">
        <v>84405</v>
      </c>
      <c r="G528" s="144" t="s">
        <v>3688</v>
      </c>
      <c r="H528" s="144" t="s">
        <v>3699</v>
      </c>
      <c r="I528" s="144" t="s">
        <v>5317</v>
      </c>
      <c r="J528" s="144" t="s">
        <v>5314</v>
      </c>
      <c r="K528" s="157"/>
      <c r="L528" s="157"/>
      <c r="M528" s="157"/>
      <c r="N528" s="157"/>
      <c r="O528" s="157"/>
      <c r="P528" s="157"/>
      <c r="Q528" s="157"/>
      <c r="R528" s="157"/>
      <c r="S528" s="144"/>
      <c r="T528" s="22">
        <v>8</v>
      </c>
      <c r="U528" s="29">
        <v>113.00375</v>
      </c>
      <c r="V528" s="29">
        <v>904.03</v>
      </c>
      <c r="W528" s="36">
        <v>233.92</v>
      </c>
      <c r="X528" s="36"/>
      <c r="Y528" s="29"/>
      <c r="Z528" s="29"/>
      <c r="AA528" s="29"/>
      <c r="AB528" s="29"/>
      <c r="AC528" s="28"/>
    </row>
    <row r="529" ht="16" customHeight="1" spans="1:29">
      <c r="A529" s="22">
        <v>841</v>
      </c>
      <c r="B529" s="39" t="s">
        <v>6692</v>
      </c>
      <c r="C529" s="68" t="s">
        <v>6693</v>
      </c>
      <c r="D529" s="22">
        <v>123</v>
      </c>
      <c r="E529" s="22">
        <v>5</v>
      </c>
      <c r="F529" s="144">
        <v>83846</v>
      </c>
      <c r="G529" s="144" t="s">
        <v>3688</v>
      </c>
      <c r="H529" s="144" t="s">
        <v>5312</v>
      </c>
      <c r="I529" s="144" t="s">
        <v>5317</v>
      </c>
      <c r="J529" s="144" t="s">
        <v>5314</v>
      </c>
      <c r="K529" s="157"/>
      <c r="L529" s="157"/>
      <c r="M529" s="157"/>
      <c r="N529" s="157"/>
      <c r="O529" s="157"/>
      <c r="P529" s="157"/>
      <c r="Q529" s="157"/>
      <c r="R529" s="157"/>
      <c r="S529" s="144"/>
      <c r="T529" s="22">
        <v>5</v>
      </c>
      <c r="U529" s="29">
        <v>90.38</v>
      </c>
      <c r="V529" s="29">
        <v>451.9</v>
      </c>
      <c r="W529" s="36">
        <v>131.55</v>
      </c>
      <c r="X529" s="36"/>
      <c r="Y529" s="29"/>
      <c r="Z529" s="29"/>
      <c r="AA529" s="29"/>
      <c r="AB529" s="29"/>
      <c r="AC529" s="28"/>
    </row>
    <row r="530" ht="16" customHeight="1" spans="1:29">
      <c r="A530" s="22">
        <v>842</v>
      </c>
      <c r="B530" s="39" t="s">
        <v>6694</v>
      </c>
      <c r="C530" s="68" t="s">
        <v>6695</v>
      </c>
      <c r="D530" s="22">
        <v>194</v>
      </c>
      <c r="E530" s="22">
        <v>2</v>
      </c>
      <c r="F530" s="144">
        <v>84314</v>
      </c>
      <c r="G530" s="144" t="s">
        <v>3688</v>
      </c>
      <c r="H530" s="144" t="s">
        <v>3699</v>
      </c>
      <c r="I530" s="144" t="s">
        <v>5317</v>
      </c>
      <c r="J530" s="144" t="s">
        <v>5314</v>
      </c>
      <c r="K530" s="157"/>
      <c r="L530" s="157"/>
      <c r="M530" s="157"/>
      <c r="N530" s="157"/>
      <c r="O530" s="157"/>
      <c r="P530" s="157"/>
      <c r="Q530" s="157"/>
      <c r="R530" s="157"/>
      <c r="S530" s="144"/>
      <c r="T530" s="22">
        <v>2</v>
      </c>
      <c r="U530" s="29">
        <v>88.19</v>
      </c>
      <c r="V530" s="29">
        <v>176.38</v>
      </c>
      <c r="W530" s="36">
        <v>50.68</v>
      </c>
      <c r="X530" s="36"/>
      <c r="Y530" s="29"/>
      <c r="Z530" s="29"/>
      <c r="AA530" s="29"/>
      <c r="AB530" s="29"/>
      <c r="AC530" s="28"/>
    </row>
    <row r="531" ht="16" customHeight="1" spans="1:29">
      <c r="A531" s="22">
        <v>843</v>
      </c>
      <c r="B531" s="39" t="s">
        <v>6696</v>
      </c>
      <c r="C531" s="68" t="s">
        <v>6697</v>
      </c>
      <c r="D531" s="22">
        <v>194</v>
      </c>
      <c r="E531" s="22">
        <v>2</v>
      </c>
      <c r="F531" s="144">
        <v>84627</v>
      </c>
      <c r="G531" s="144" t="s">
        <v>3688</v>
      </c>
      <c r="H531" s="144" t="s">
        <v>5312</v>
      </c>
      <c r="I531" s="144" t="s">
        <v>5317</v>
      </c>
      <c r="J531" s="144" t="s">
        <v>5314</v>
      </c>
      <c r="K531" s="157"/>
      <c r="L531" s="157"/>
      <c r="M531" s="157"/>
      <c r="N531" s="157"/>
      <c r="O531" s="157"/>
      <c r="P531" s="157"/>
      <c r="Q531" s="157"/>
      <c r="R531" s="157"/>
      <c r="S531" s="144"/>
      <c r="T531" s="22">
        <v>2</v>
      </c>
      <c r="U531" s="29">
        <v>85.945</v>
      </c>
      <c r="V531" s="29">
        <v>171.89</v>
      </c>
      <c r="W531" s="36">
        <v>50.68</v>
      </c>
      <c r="X531" s="36"/>
      <c r="Y531" s="29"/>
      <c r="Z531" s="29"/>
      <c r="AA531" s="29"/>
      <c r="AB531" s="29"/>
      <c r="AC531" s="28"/>
    </row>
    <row r="532" ht="16" customHeight="1" spans="1:29">
      <c r="A532" s="22">
        <v>844</v>
      </c>
      <c r="B532" s="39" t="s">
        <v>6698</v>
      </c>
      <c r="C532" s="68" t="s">
        <v>6699</v>
      </c>
      <c r="D532" s="22">
        <v>145</v>
      </c>
      <c r="E532" s="22">
        <v>1</v>
      </c>
      <c r="F532" s="144">
        <v>83927</v>
      </c>
      <c r="G532" s="144" t="s">
        <v>3688</v>
      </c>
      <c r="H532" s="144" t="s">
        <v>3699</v>
      </c>
      <c r="I532" s="144" t="s">
        <v>5317</v>
      </c>
      <c r="J532" s="144" t="s">
        <v>5314</v>
      </c>
      <c r="K532" s="157"/>
      <c r="L532" s="157"/>
      <c r="M532" s="157"/>
      <c r="N532" s="157"/>
      <c r="O532" s="157"/>
      <c r="P532" s="157"/>
      <c r="Q532" s="157"/>
      <c r="R532" s="157"/>
      <c r="S532" s="144"/>
      <c r="T532" s="22">
        <v>1</v>
      </c>
      <c r="U532" s="29">
        <v>85.32</v>
      </c>
      <c r="V532" s="29">
        <v>85.32</v>
      </c>
      <c r="W532" s="36">
        <v>25.34</v>
      </c>
      <c r="X532" s="36"/>
      <c r="Y532" s="29"/>
      <c r="Z532" s="29"/>
      <c r="AA532" s="29"/>
      <c r="AB532" s="29"/>
      <c r="AC532" s="28"/>
    </row>
    <row r="533" ht="16" customHeight="1" spans="1:29">
      <c r="A533" s="22">
        <v>845</v>
      </c>
      <c r="B533" s="39" t="s">
        <v>6700</v>
      </c>
      <c r="C533" s="68" t="s">
        <v>6701</v>
      </c>
      <c r="D533" s="22">
        <v>194</v>
      </c>
      <c r="E533" s="22">
        <v>4</v>
      </c>
      <c r="F533" s="144">
        <v>84292</v>
      </c>
      <c r="G533" s="144" t="s">
        <v>3688</v>
      </c>
      <c r="H533" s="144" t="s">
        <v>5312</v>
      </c>
      <c r="I533" s="144" t="s">
        <v>5317</v>
      </c>
      <c r="J533" s="144" t="s">
        <v>5314</v>
      </c>
      <c r="K533" s="157"/>
      <c r="L533" s="157"/>
      <c r="M533" s="157"/>
      <c r="N533" s="157"/>
      <c r="O533" s="157"/>
      <c r="P533" s="157"/>
      <c r="Q533" s="157"/>
      <c r="R533" s="157"/>
      <c r="S533" s="144"/>
      <c r="T533" s="22">
        <v>4</v>
      </c>
      <c r="U533" s="29">
        <v>77.0325</v>
      </c>
      <c r="V533" s="29">
        <v>308.13</v>
      </c>
      <c r="W533" s="36">
        <v>89.68</v>
      </c>
      <c r="X533" s="36"/>
      <c r="Y533" s="29"/>
      <c r="Z533" s="29"/>
      <c r="AA533" s="29"/>
      <c r="AB533" s="29"/>
      <c r="AC533" s="28"/>
    </row>
    <row r="534" ht="16" customHeight="1" spans="1:29">
      <c r="A534" s="22">
        <v>846</v>
      </c>
      <c r="B534" s="39" t="s">
        <v>6702</v>
      </c>
      <c r="C534" s="68" t="s">
        <v>6703</v>
      </c>
      <c r="D534" s="22">
        <v>194</v>
      </c>
      <c r="E534" s="22">
        <v>4</v>
      </c>
      <c r="F534" s="144">
        <v>84297</v>
      </c>
      <c r="G534" s="144" t="s">
        <v>3688</v>
      </c>
      <c r="H534" s="144" t="s">
        <v>5312</v>
      </c>
      <c r="I534" s="144" t="s">
        <v>5317</v>
      </c>
      <c r="J534" s="144" t="s">
        <v>5314</v>
      </c>
      <c r="K534" s="157"/>
      <c r="L534" s="157"/>
      <c r="M534" s="157"/>
      <c r="N534" s="157"/>
      <c r="O534" s="157"/>
      <c r="P534" s="157"/>
      <c r="Q534" s="157"/>
      <c r="R534" s="157"/>
      <c r="S534" s="144"/>
      <c r="T534" s="22">
        <v>4</v>
      </c>
      <c r="U534" s="29">
        <v>75.045</v>
      </c>
      <c r="V534" s="29">
        <v>300.18</v>
      </c>
      <c r="W534" s="36">
        <v>89.68</v>
      </c>
      <c r="X534" s="36"/>
      <c r="Y534" s="29"/>
      <c r="Z534" s="29"/>
      <c r="AA534" s="29"/>
      <c r="AB534" s="29"/>
      <c r="AC534" s="28"/>
    </row>
    <row r="535" ht="16" customHeight="1" spans="1:29">
      <c r="A535" s="22">
        <v>847</v>
      </c>
      <c r="B535" s="39" t="s">
        <v>6704</v>
      </c>
      <c r="C535" s="68" t="s">
        <v>6705</v>
      </c>
      <c r="D535" s="22">
        <v>194</v>
      </c>
      <c r="E535" s="22">
        <v>4</v>
      </c>
      <c r="F535" s="144">
        <v>84310</v>
      </c>
      <c r="G535" s="144" t="s">
        <v>3688</v>
      </c>
      <c r="H535" s="144" t="s">
        <v>5312</v>
      </c>
      <c r="I535" s="144" t="s">
        <v>5317</v>
      </c>
      <c r="J535" s="144" t="s">
        <v>5314</v>
      </c>
      <c r="K535" s="157"/>
      <c r="L535" s="157"/>
      <c r="M535" s="157"/>
      <c r="N535" s="157"/>
      <c r="O535" s="157"/>
      <c r="P535" s="157"/>
      <c r="Q535" s="157"/>
      <c r="R535" s="157"/>
      <c r="S535" s="144"/>
      <c r="T535" s="22">
        <v>4</v>
      </c>
      <c r="U535" s="29">
        <v>71.7625</v>
      </c>
      <c r="V535" s="29">
        <v>287.05</v>
      </c>
      <c r="W535" s="36">
        <v>85.76</v>
      </c>
      <c r="X535" s="36"/>
      <c r="Y535" s="29"/>
      <c r="Z535" s="29"/>
      <c r="AA535" s="29"/>
      <c r="AB535" s="29"/>
      <c r="AC535" s="28"/>
    </row>
    <row r="536" ht="16" customHeight="1" spans="1:29">
      <c r="A536" s="22">
        <v>848</v>
      </c>
      <c r="B536" s="39" t="s">
        <v>6706</v>
      </c>
      <c r="C536" s="68" t="s">
        <v>6707</v>
      </c>
      <c r="D536" s="22">
        <v>145</v>
      </c>
      <c r="E536" s="22">
        <v>4</v>
      </c>
      <c r="F536" s="144">
        <v>83932</v>
      </c>
      <c r="G536" s="144" t="s">
        <v>3688</v>
      </c>
      <c r="H536" s="144" t="s">
        <v>5312</v>
      </c>
      <c r="I536" s="144" t="s">
        <v>5317</v>
      </c>
      <c r="J536" s="144" t="s">
        <v>5314</v>
      </c>
      <c r="K536" s="157"/>
      <c r="L536" s="157"/>
      <c r="M536" s="157"/>
      <c r="N536" s="157"/>
      <c r="O536" s="157"/>
      <c r="P536" s="157"/>
      <c r="Q536" s="157"/>
      <c r="R536" s="157"/>
      <c r="S536" s="144"/>
      <c r="T536" s="22">
        <v>4</v>
      </c>
      <c r="U536" s="29">
        <v>67.555</v>
      </c>
      <c r="V536" s="29">
        <v>270.22</v>
      </c>
      <c r="W536" s="36">
        <v>77.96</v>
      </c>
      <c r="X536" s="36"/>
      <c r="Y536" s="29"/>
      <c r="Z536" s="29"/>
      <c r="AA536" s="29"/>
      <c r="AB536" s="29"/>
      <c r="AC536" s="28"/>
    </row>
    <row r="537" ht="16" customHeight="1" spans="1:29">
      <c r="A537" s="22">
        <v>849</v>
      </c>
      <c r="B537" s="39" t="s">
        <v>6708</v>
      </c>
      <c r="C537" s="68" t="s">
        <v>6709</v>
      </c>
      <c r="D537" s="22">
        <v>194</v>
      </c>
      <c r="E537" s="22">
        <v>4</v>
      </c>
      <c r="F537" s="144">
        <v>84293</v>
      </c>
      <c r="G537" s="144" t="s">
        <v>3688</v>
      </c>
      <c r="H537" s="144" t="s">
        <v>5312</v>
      </c>
      <c r="I537" s="144" t="s">
        <v>5317</v>
      </c>
      <c r="J537" s="144" t="s">
        <v>5314</v>
      </c>
      <c r="K537" s="157"/>
      <c r="L537" s="157"/>
      <c r="M537" s="157"/>
      <c r="N537" s="157"/>
      <c r="O537" s="157"/>
      <c r="P537" s="157"/>
      <c r="Q537" s="157"/>
      <c r="R537" s="157"/>
      <c r="S537" s="144"/>
      <c r="T537" s="22">
        <v>4</v>
      </c>
      <c r="U537" s="29">
        <v>67.4375</v>
      </c>
      <c r="V537" s="29">
        <v>269.75</v>
      </c>
      <c r="W537" s="36">
        <v>77.96</v>
      </c>
      <c r="X537" s="36"/>
      <c r="Y537" s="29"/>
      <c r="Z537" s="29"/>
      <c r="AA537" s="29"/>
      <c r="AB537" s="29"/>
      <c r="AC537" s="28"/>
    </row>
    <row r="538" ht="16" customHeight="1" spans="1:29">
      <c r="A538" s="22">
        <v>850</v>
      </c>
      <c r="B538" s="39" t="s">
        <v>6710</v>
      </c>
      <c r="C538" s="68" t="s">
        <v>6711</v>
      </c>
      <c r="D538" s="22">
        <v>123</v>
      </c>
      <c r="E538" s="22">
        <v>2</v>
      </c>
      <c r="F538" s="144">
        <v>85113</v>
      </c>
      <c r="G538" s="144" t="s">
        <v>3688</v>
      </c>
      <c r="H538" s="144" t="s">
        <v>5312</v>
      </c>
      <c r="I538" s="144" t="s">
        <v>5317</v>
      </c>
      <c r="J538" s="144" t="s">
        <v>5314</v>
      </c>
      <c r="K538" s="157"/>
      <c r="L538" s="157"/>
      <c r="M538" s="157"/>
      <c r="N538" s="157"/>
      <c r="O538" s="157"/>
      <c r="P538" s="157"/>
      <c r="Q538" s="157"/>
      <c r="R538" s="157"/>
      <c r="S538" s="144"/>
      <c r="T538" s="22">
        <v>2</v>
      </c>
      <c r="U538" s="29">
        <v>62.81</v>
      </c>
      <c r="V538" s="29">
        <v>125.62</v>
      </c>
      <c r="W538" s="36">
        <v>37.04</v>
      </c>
      <c r="X538" s="36"/>
      <c r="Y538" s="29"/>
      <c r="Z538" s="29"/>
      <c r="AA538" s="29"/>
      <c r="AB538" s="29"/>
      <c r="AC538" s="28"/>
    </row>
    <row r="539" ht="16" customHeight="1" spans="1:29">
      <c r="A539" s="22">
        <v>851</v>
      </c>
      <c r="B539" s="39" t="s">
        <v>6712</v>
      </c>
      <c r="C539" s="68" t="s">
        <v>6713</v>
      </c>
      <c r="D539" s="22">
        <v>194</v>
      </c>
      <c r="E539" s="22">
        <v>2</v>
      </c>
      <c r="F539" s="144">
        <v>84676</v>
      </c>
      <c r="G539" s="144" t="s">
        <v>3688</v>
      </c>
      <c r="H539" s="144" t="s">
        <v>3699</v>
      </c>
      <c r="I539" s="144" t="s">
        <v>5317</v>
      </c>
      <c r="J539" s="144" t="s">
        <v>5314</v>
      </c>
      <c r="K539" s="157"/>
      <c r="L539" s="157"/>
      <c r="M539" s="157"/>
      <c r="N539" s="157"/>
      <c r="O539" s="157"/>
      <c r="P539" s="157"/>
      <c r="Q539" s="157"/>
      <c r="R539" s="157"/>
      <c r="S539" s="144"/>
      <c r="T539" s="22">
        <v>2</v>
      </c>
      <c r="U539" s="29">
        <v>56.2</v>
      </c>
      <c r="V539" s="29">
        <v>112.4</v>
      </c>
      <c r="W539" s="36">
        <v>33.14</v>
      </c>
      <c r="X539" s="36"/>
      <c r="Y539" s="29"/>
      <c r="Z539" s="29"/>
      <c r="AA539" s="29"/>
      <c r="AB539" s="29"/>
      <c r="AC539" s="28"/>
    </row>
    <row r="540" ht="16" customHeight="1" spans="1:29">
      <c r="A540" s="22">
        <v>852</v>
      </c>
      <c r="B540" s="39" t="s">
        <v>6714</v>
      </c>
      <c r="C540" s="68" t="s">
        <v>6715</v>
      </c>
      <c r="D540" s="22">
        <v>194</v>
      </c>
      <c r="E540" s="22">
        <v>15</v>
      </c>
      <c r="F540" s="144">
        <v>84639</v>
      </c>
      <c r="G540" s="144" t="s">
        <v>3688</v>
      </c>
      <c r="H540" s="144" t="s">
        <v>5312</v>
      </c>
      <c r="I540" s="144" t="s">
        <v>5317</v>
      </c>
      <c r="J540" s="144" t="s">
        <v>5314</v>
      </c>
      <c r="K540" s="157"/>
      <c r="L540" s="157"/>
      <c r="M540" s="157"/>
      <c r="N540" s="157"/>
      <c r="O540" s="157"/>
      <c r="P540" s="157"/>
      <c r="Q540" s="157"/>
      <c r="R540" s="157"/>
      <c r="S540" s="144"/>
      <c r="T540" s="22">
        <v>15</v>
      </c>
      <c r="U540" s="29">
        <v>54.816</v>
      </c>
      <c r="V540" s="29">
        <v>822.24</v>
      </c>
      <c r="W540" s="36">
        <v>233.85</v>
      </c>
      <c r="X540" s="36"/>
      <c r="Y540" s="29"/>
      <c r="Z540" s="29"/>
      <c r="AA540" s="29"/>
      <c r="AB540" s="29"/>
      <c r="AC540" s="28"/>
    </row>
    <row r="541" ht="16" customHeight="1" spans="1:29">
      <c r="A541" s="22">
        <v>853</v>
      </c>
      <c r="B541" s="39" t="s">
        <v>6716</v>
      </c>
      <c r="C541" s="68" t="s">
        <v>6717</v>
      </c>
      <c r="D541" s="22">
        <v>194</v>
      </c>
      <c r="E541" s="22">
        <v>2</v>
      </c>
      <c r="F541" s="144">
        <v>84669</v>
      </c>
      <c r="G541" s="144" t="s">
        <v>3688</v>
      </c>
      <c r="H541" s="144" t="s">
        <v>5312</v>
      </c>
      <c r="I541" s="144" t="s">
        <v>5317</v>
      </c>
      <c r="J541" s="144" t="s">
        <v>5314</v>
      </c>
      <c r="K541" s="157"/>
      <c r="L541" s="157"/>
      <c r="M541" s="157"/>
      <c r="N541" s="157"/>
      <c r="O541" s="157"/>
      <c r="P541" s="157"/>
      <c r="Q541" s="157"/>
      <c r="R541" s="157"/>
      <c r="S541" s="144"/>
      <c r="T541" s="22">
        <v>2</v>
      </c>
      <c r="U541" s="29">
        <v>53.255</v>
      </c>
      <c r="V541" s="29">
        <v>106.51</v>
      </c>
      <c r="W541" s="36">
        <v>31.18</v>
      </c>
      <c r="X541" s="36"/>
      <c r="Y541" s="29"/>
      <c r="Z541" s="29"/>
      <c r="AA541" s="29"/>
      <c r="AB541" s="29"/>
      <c r="AC541" s="28"/>
    </row>
    <row r="542" ht="16" customHeight="1" spans="1:29">
      <c r="A542" s="22">
        <v>854</v>
      </c>
      <c r="B542" s="39" t="s">
        <v>6718</v>
      </c>
      <c r="C542" s="68" t="s">
        <v>6719</v>
      </c>
      <c r="D542" s="22">
        <v>194</v>
      </c>
      <c r="E542" s="22">
        <v>2</v>
      </c>
      <c r="F542" s="144">
        <v>84636</v>
      </c>
      <c r="G542" s="144" t="s">
        <v>3688</v>
      </c>
      <c r="H542" s="144" t="s">
        <v>5312</v>
      </c>
      <c r="I542" s="144" t="s">
        <v>5317</v>
      </c>
      <c r="J542" s="144" t="s">
        <v>5314</v>
      </c>
      <c r="K542" s="157"/>
      <c r="L542" s="157"/>
      <c r="M542" s="157"/>
      <c r="N542" s="157"/>
      <c r="O542" s="157"/>
      <c r="P542" s="157"/>
      <c r="Q542" s="157"/>
      <c r="R542" s="157"/>
      <c r="S542" s="144"/>
      <c r="T542" s="22">
        <v>2</v>
      </c>
      <c r="U542" s="29">
        <v>50.15</v>
      </c>
      <c r="V542" s="29">
        <v>100.3</v>
      </c>
      <c r="W542" s="36">
        <v>29.24</v>
      </c>
      <c r="X542" s="36"/>
      <c r="Y542" s="29"/>
      <c r="Z542" s="29"/>
      <c r="AA542" s="29"/>
      <c r="AB542" s="29"/>
      <c r="AC542" s="28"/>
    </row>
    <row r="543" ht="16" customHeight="1" spans="1:29">
      <c r="A543" s="22">
        <v>855</v>
      </c>
      <c r="B543" s="39" t="s">
        <v>6720</v>
      </c>
      <c r="C543" s="68" t="s">
        <v>6721</v>
      </c>
      <c r="D543" s="22">
        <v>194</v>
      </c>
      <c r="E543" s="22">
        <v>8</v>
      </c>
      <c r="F543" s="144">
        <v>84299</v>
      </c>
      <c r="G543" s="144" t="s">
        <v>3688</v>
      </c>
      <c r="H543" s="144" t="s">
        <v>5312</v>
      </c>
      <c r="I543" s="144" t="s">
        <v>5317</v>
      </c>
      <c r="J543" s="144" t="s">
        <v>5314</v>
      </c>
      <c r="K543" s="157"/>
      <c r="L543" s="157"/>
      <c r="M543" s="157"/>
      <c r="N543" s="157"/>
      <c r="O543" s="157"/>
      <c r="P543" s="157"/>
      <c r="Q543" s="157"/>
      <c r="R543" s="157"/>
      <c r="S543" s="144"/>
      <c r="T543" s="22">
        <v>8</v>
      </c>
      <c r="U543" s="29">
        <v>43.41</v>
      </c>
      <c r="V543" s="29">
        <v>347.28</v>
      </c>
      <c r="W543" s="36">
        <v>101.36</v>
      </c>
      <c r="X543" s="36"/>
      <c r="Y543" s="29"/>
      <c r="Z543" s="29"/>
      <c r="AA543" s="29"/>
      <c r="AB543" s="29"/>
      <c r="AC543" s="28"/>
    </row>
    <row r="544" ht="16" customHeight="1" spans="1:29">
      <c r="A544" s="22">
        <v>856</v>
      </c>
      <c r="B544" s="39" t="s">
        <v>6722</v>
      </c>
      <c r="C544" s="68" t="s">
        <v>6723</v>
      </c>
      <c r="D544" s="22">
        <v>194</v>
      </c>
      <c r="E544" s="22">
        <v>2</v>
      </c>
      <c r="F544" s="144">
        <v>84677</v>
      </c>
      <c r="G544" s="144" t="s">
        <v>3688</v>
      </c>
      <c r="H544" s="144" t="s">
        <v>5312</v>
      </c>
      <c r="I544" s="144" t="s">
        <v>5317</v>
      </c>
      <c r="J544" s="144" t="s">
        <v>5314</v>
      </c>
      <c r="K544" s="157"/>
      <c r="L544" s="157"/>
      <c r="M544" s="157"/>
      <c r="N544" s="157"/>
      <c r="O544" s="157"/>
      <c r="P544" s="157"/>
      <c r="Q544" s="157"/>
      <c r="R544" s="157"/>
      <c r="S544" s="144"/>
      <c r="T544" s="22">
        <v>2</v>
      </c>
      <c r="U544" s="29">
        <v>43.23</v>
      </c>
      <c r="V544" s="29">
        <v>86.46</v>
      </c>
      <c r="W544" s="36">
        <v>25.34</v>
      </c>
      <c r="X544" s="36"/>
      <c r="Y544" s="29"/>
      <c r="Z544" s="29"/>
      <c r="AA544" s="29"/>
      <c r="AB544" s="29"/>
      <c r="AC544" s="28"/>
    </row>
    <row r="545" ht="16" customHeight="1" spans="1:29">
      <c r="A545" s="22">
        <v>857</v>
      </c>
      <c r="B545" s="39" t="s">
        <v>6724</v>
      </c>
      <c r="C545" s="68" t="s">
        <v>6725</v>
      </c>
      <c r="D545" s="22">
        <v>123</v>
      </c>
      <c r="E545" s="22">
        <v>2</v>
      </c>
      <c r="F545" s="144">
        <v>83848</v>
      </c>
      <c r="G545" s="144" t="s">
        <v>3688</v>
      </c>
      <c r="H545" s="144" t="s">
        <v>3699</v>
      </c>
      <c r="I545" s="144" t="s">
        <v>5317</v>
      </c>
      <c r="J545" s="144" t="s">
        <v>5314</v>
      </c>
      <c r="K545" s="157"/>
      <c r="L545" s="157"/>
      <c r="M545" s="157"/>
      <c r="N545" s="157"/>
      <c r="O545" s="157"/>
      <c r="P545" s="157"/>
      <c r="Q545" s="157"/>
      <c r="R545" s="157"/>
      <c r="S545" s="144"/>
      <c r="T545" s="22">
        <v>2</v>
      </c>
      <c r="U545" s="29">
        <v>40.39</v>
      </c>
      <c r="V545" s="29">
        <v>80.78</v>
      </c>
      <c r="W545" s="36">
        <v>23.4</v>
      </c>
      <c r="X545" s="36"/>
      <c r="Y545" s="29"/>
      <c r="Z545" s="29"/>
      <c r="AA545" s="29"/>
      <c r="AB545" s="29"/>
      <c r="AC545" s="28"/>
    </row>
    <row r="546" ht="16" customHeight="1" spans="1:29">
      <c r="A546" s="22">
        <v>858</v>
      </c>
      <c r="B546" s="39" t="s">
        <v>6726</v>
      </c>
      <c r="C546" s="68" t="s">
        <v>6727</v>
      </c>
      <c r="D546" s="22">
        <v>194</v>
      </c>
      <c r="E546" s="22">
        <v>8</v>
      </c>
      <c r="F546" s="144">
        <v>84300</v>
      </c>
      <c r="G546" s="144" t="s">
        <v>3688</v>
      </c>
      <c r="H546" s="144" t="s">
        <v>5312</v>
      </c>
      <c r="I546" s="144" t="s">
        <v>5317</v>
      </c>
      <c r="J546" s="144" t="s">
        <v>5314</v>
      </c>
      <c r="K546" s="157"/>
      <c r="L546" s="157"/>
      <c r="M546" s="157"/>
      <c r="N546" s="157"/>
      <c r="O546" s="157"/>
      <c r="P546" s="157"/>
      <c r="Q546" s="157"/>
      <c r="R546" s="157"/>
      <c r="S546" s="144"/>
      <c r="T546" s="22">
        <v>8</v>
      </c>
      <c r="U546" s="29">
        <v>38.735</v>
      </c>
      <c r="V546" s="29">
        <v>309.88</v>
      </c>
      <c r="W546" s="36">
        <v>93.6</v>
      </c>
      <c r="X546" s="36"/>
      <c r="Y546" s="29"/>
      <c r="Z546" s="29"/>
      <c r="AA546" s="29"/>
      <c r="AB546" s="29"/>
      <c r="AC546" s="28"/>
    </row>
    <row r="547" ht="16" customHeight="1" spans="1:29">
      <c r="A547" s="22">
        <v>859</v>
      </c>
      <c r="B547" s="39" t="s">
        <v>6728</v>
      </c>
      <c r="C547" s="68" t="s">
        <v>6729</v>
      </c>
      <c r="D547" s="22">
        <v>145</v>
      </c>
      <c r="E547" s="22">
        <v>5</v>
      </c>
      <c r="F547" s="144">
        <v>83931</v>
      </c>
      <c r="G547" s="144" t="s">
        <v>3688</v>
      </c>
      <c r="H547" s="144" t="s">
        <v>5312</v>
      </c>
      <c r="I547" s="144" t="s">
        <v>5317</v>
      </c>
      <c r="J547" s="144" t="s">
        <v>5314</v>
      </c>
      <c r="K547" s="157"/>
      <c r="L547" s="157"/>
      <c r="M547" s="157"/>
      <c r="N547" s="157"/>
      <c r="O547" s="157"/>
      <c r="P547" s="157"/>
      <c r="Q547" s="157"/>
      <c r="R547" s="157"/>
      <c r="S547" s="144"/>
      <c r="T547" s="22">
        <v>5</v>
      </c>
      <c r="U547" s="29">
        <v>30.58</v>
      </c>
      <c r="V547" s="29">
        <v>152.9</v>
      </c>
      <c r="W547" s="36">
        <v>43.85</v>
      </c>
      <c r="X547" s="36"/>
      <c r="Y547" s="29"/>
      <c r="Z547" s="29"/>
      <c r="AA547" s="29"/>
      <c r="AB547" s="29"/>
      <c r="AC547" s="28"/>
    </row>
    <row r="548" ht="16" customHeight="1" spans="1:29">
      <c r="A548" s="22">
        <v>860</v>
      </c>
      <c r="B548" s="39" t="s">
        <v>6730</v>
      </c>
      <c r="C548" s="68" t="s">
        <v>6731</v>
      </c>
      <c r="D548" s="22">
        <v>194</v>
      </c>
      <c r="E548" s="22">
        <v>4</v>
      </c>
      <c r="F548" s="144">
        <v>84355</v>
      </c>
      <c r="G548" s="144" t="s">
        <v>3688</v>
      </c>
      <c r="H548" s="144" t="s">
        <v>3699</v>
      </c>
      <c r="I548" s="144" t="s">
        <v>5317</v>
      </c>
      <c r="J548" s="144" t="s">
        <v>5314</v>
      </c>
      <c r="K548" s="157"/>
      <c r="L548" s="157"/>
      <c r="M548" s="157"/>
      <c r="N548" s="157"/>
      <c r="O548" s="157"/>
      <c r="P548" s="157"/>
      <c r="Q548" s="157"/>
      <c r="R548" s="157"/>
      <c r="S548" s="144"/>
      <c r="T548" s="22">
        <v>4</v>
      </c>
      <c r="U548" s="29">
        <v>23.26</v>
      </c>
      <c r="V548" s="29">
        <v>93.04</v>
      </c>
      <c r="W548" s="36">
        <v>27.28</v>
      </c>
      <c r="X548" s="36"/>
      <c r="Y548" s="29"/>
      <c r="Z548" s="29"/>
      <c r="AA548" s="29"/>
      <c r="AB548" s="29"/>
      <c r="AC548" s="28"/>
    </row>
    <row r="549" ht="16" customHeight="1" spans="1:29">
      <c r="A549" s="22">
        <v>861</v>
      </c>
      <c r="B549" s="39" t="s">
        <v>6732</v>
      </c>
      <c r="C549" s="68" t="s">
        <v>6733</v>
      </c>
      <c r="D549" s="22">
        <v>194</v>
      </c>
      <c r="E549" s="22">
        <v>2</v>
      </c>
      <c r="F549" s="144">
        <v>84667</v>
      </c>
      <c r="G549" s="144" t="s">
        <v>3688</v>
      </c>
      <c r="H549" s="144" t="s">
        <v>5312</v>
      </c>
      <c r="I549" s="144" t="s">
        <v>5317</v>
      </c>
      <c r="J549" s="144" t="s">
        <v>5314</v>
      </c>
      <c r="K549" s="157"/>
      <c r="L549" s="157"/>
      <c r="M549" s="157"/>
      <c r="N549" s="157"/>
      <c r="O549" s="157"/>
      <c r="P549" s="157"/>
      <c r="Q549" s="157"/>
      <c r="R549" s="157"/>
      <c r="S549" s="144"/>
      <c r="T549" s="22">
        <v>2</v>
      </c>
      <c r="U549" s="29">
        <v>16</v>
      </c>
      <c r="V549" s="29">
        <v>32</v>
      </c>
      <c r="W549" s="36">
        <v>9.74</v>
      </c>
      <c r="X549" s="36"/>
      <c r="Y549" s="29"/>
      <c r="Z549" s="29"/>
      <c r="AA549" s="29"/>
      <c r="AB549" s="29"/>
      <c r="AC549" s="28"/>
    </row>
    <row r="550" ht="16" customHeight="1" spans="1:29">
      <c r="A550" s="22">
        <v>862</v>
      </c>
      <c r="B550" s="39" t="s">
        <v>6734</v>
      </c>
      <c r="C550" s="68" t="s">
        <v>6735</v>
      </c>
      <c r="D550" s="22">
        <v>194</v>
      </c>
      <c r="E550" s="22">
        <v>2</v>
      </c>
      <c r="F550" s="144">
        <v>84640</v>
      </c>
      <c r="G550" s="144" t="s">
        <v>3688</v>
      </c>
      <c r="H550" s="144" t="s">
        <v>5312</v>
      </c>
      <c r="I550" s="144" t="s">
        <v>5317</v>
      </c>
      <c r="J550" s="144" t="s">
        <v>5314</v>
      </c>
      <c r="K550" s="157"/>
      <c r="L550" s="157"/>
      <c r="M550" s="157"/>
      <c r="N550" s="157"/>
      <c r="O550" s="157"/>
      <c r="P550" s="157"/>
      <c r="Q550" s="157"/>
      <c r="R550" s="157"/>
      <c r="S550" s="144"/>
      <c r="T550" s="22">
        <v>2</v>
      </c>
      <c r="U550" s="29">
        <v>14.18</v>
      </c>
      <c r="V550" s="29">
        <v>28.36</v>
      </c>
      <c r="W550" s="36">
        <v>7.8</v>
      </c>
      <c r="X550" s="36"/>
      <c r="Y550" s="29"/>
      <c r="Z550" s="29"/>
      <c r="AA550" s="29"/>
      <c r="AB550" s="29"/>
      <c r="AC550" s="28"/>
    </row>
    <row r="551" ht="16" customHeight="1" spans="1:29">
      <c r="A551" s="22">
        <v>1232</v>
      </c>
      <c r="B551" s="39" t="s">
        <v>7059</v>
      </c>
      <c r="C551" s="68" t="s">
        <v>7060</v>
      </c>
      <c r="D551" s="22">
        <v>194</v>
      </c>
      <c r="E551" s="22">
        <v>2</v>
      </c>
      <c r="F551" s="144">
        <v>84223</v>
      </c>
      <c r="G551" s="144" t="s">
        <v>3688</v>
      </c>
      <c r="H551" s="144" t="s">
        <v>3699</v>
      </c>
      <c r="I551" s="144" t="s">
        <v>5317</v>
      </c>
      <c r="J551" s="144" t="s">
        <v>5314</v>
      </c>
      <c r="K551" s="157"/>
      <c r="L551" s="157"/>
      <c r="M551" s="157"/>
      <c r="N551" s="157"/>
      <c r="O551" s="157"/>
      <c r="P551" s="157"/>
      <c r="Q551" s="157"/>
      <c r="R551" s="157"/>
      <c r="S551" s="144"/>
      <c r="T551" s="22">
        <v>2</v>
      </c>
      <c r="U551" s="29">
        <v>9759.13</v>
      </c>
      <c r="V551" s="29">
        <v>19518.26</v>
      </c>
      <c r="W551" s="36">
        <v>7601.9</v>
      </c>
      <c r="X551" s="36"/>
      <c r="Y551" s="29"/>
      <c r="Z551" s="29"/>
      <c r="AA551" s="29"/>
      <c r="AB551" s="29"/>
      <c r="AC551" s="28"/>
    </row>
    <row r="552" ht="16" customHeight="1" spans="1:29">
      <c r="A552" s="22">
        <v>1233</v>
      </c>
      <c r="B552" s="39" t="s">
        <v>7061</v>
      </c>
      <c r="C552" s="68" t="s">
        <v>7062</v>
      </c>
      <c r="D552" s="22">
        <v>194</v>
      </c>
      <c r="E552" s="22">
        <v>2</v>
      </c>
      <c r="F552" s="144">
        <v>84238</v>
      </c>
      <c r="G552" s="144" t="s">
        <v>3688</v>
      </c>
      <c r="H552" s="144" t="s">
        <v>3699</v>
      </c>
      <c r="I552" s="144" t="s">
        <v>5317</v>
      </c>
      <c r="J552" s="144" t="s">
        <v>5314</v>
      </c>
      <c r="K552" s="157"/>
      <c r="L552" s="157"/>
      <c r="M552" s="157"/>
      <c r="N552" s="157"/>
      <c r="O552" s="157"/>
      <c r="P552" s="157"/>
      <c r="Q552" s="157"/>
      <c r="R552" s="157"/>
      <c r="S552" s="144"/>
      <c r="T552" s="22">
        <v>2</v>
      </c>
      <c r="U552" s="29">
        <v>8395.3</v>
      </c>
      <c r="V552" s="29">
        <v>16790.6</v>
      </c>
      <c r="W552" s="36">
        <v>6822.22</v>
      </c>
      <c r="X552" s="36"/>
      <c r="Y552" s="29"/>
      <c r="Z552" s="29"/>
      <c r="AA552" s="29"/>
      <c r="AB552" s="29"/>
      <c r="AC552" s="28"/>
    </row>
    <row r="553" ht="16" customHeight="1" spans="1:29">
      <c r="A553" s="22">
        <v>1234</v>
      </c>
      <c r="B553" s="39" t="s">
        <v>7063</v>
      </c>
      <c r="C553" s="68" t="s">
        <v>7064</v>
      </c>
      <c r="D553" s="22">
        <v>194</v>
      </c>
      <c r="E553" s="22">
        <v>2</v>
      </c>
      <c r="F553" s="144">
        <v>84239</v>
      </c>
      <c r="G553" s="144" t="s">
        <v>3688</v>
      </c>
      <c r="H553" s="144" t="s">
        <v>3699</v>
      </c>
      <c r="I553" s="144" t="s">
        <v>5317</v>
      </c>
      <c r="J553" s="144" t="s">
        <v>5314</v>
      </c>
      <c r="K553" s="157"/>
      <c r="L553" s="157"/>
      <c r="M553" s="157"/>
      <c r="N553" s="157"/>
      <c r="O553" s="157"/>
      <c r="P553" s="157"/>
      <c r="Q553" s="157"/>
      <c r="R553" s="157"/>
      <c r="S553" s="144"/>
      <c r="T553" s="22">
        <v>2</v>
      </c>
      <c r="U553" s="29">
        <v>7706.195</v>
      </c>
      <c r="V553" s="29">
        <v>15412.39</v>
      </c>
      <c r="W553" s="36">
        <v>5457.76</v>
      </c>
      <c r="X553" s="36"/>
      <c r="Y553" s="29"/>
      <c r="Z553" s="29"/>
      <c r="AA553" s="29"/>
      <c r="AB553" s="29"/>
      <c r="AC553" s="28"/>
    </row>
    <row r="554" ht="16" customHeight="1" spans="1:29">
      <c r="A554" s="22">
        <v>1235</v>
      </c>
      <c r="B554" s="39" t="s">
        <v>7065</v>
      </c>
      <c r="C554" s="68" t="s">
        <v>7066</v>
      </c>
      <c r="D554" s="22">
        <v>194</v>
      </c>
      <c r="E554" s="22">
        <v>2</v>
      </c>
      <c r="F554" s="144">
        <v>84390</v>
      </c>
      <c r="G554" s="144" t="s">
        <v>3688</v>
      </c>
      <c r="H554" s="144" t="s">
        <v>5312</v>
      </c>
      <c r="I554" s="144" t="s">
        <v>5317</v>
      </c>
      <c r="J554" s="144" t="s">
        <v>5314</v>
      </c>
      <c r="K554" s="157"/>
      <c r="L554" s="157"/>
      <c r="M554" s="157"/>
      <c r="N554" s="157"/>
      <c r="O554" s="157"/>
      <c r="P554" s="157"/>
      <c r="Q554" s="157"/>
      <c r="R554" s="157"/>
      <c r="S554" s="144"/>
      <c r="T554" s="22">
        <v>2</v>
      </c>
      <c r="U554" s="29">
        <v>6801.33</v>
      </c>
      <c r="V554" s="29">
        <v>13602.66</v>
      </c>
      <c r="W554" s="36">
        <v>4171.3</v>
      </c>
      <c r="X554" s="36"/>
      <c r="Y554" s="29"/>
      <c r="Z554" s="29"/>
      <c r="AA554" s="29"/>
      <c r="AB554" s="29"/>
      <c r="AC554" s="28"/>
    </row>
    <row r="555" ht="16" customHeight="1" spans="1:29">
      <c r="A555" s="22">
        <v>1236</v>
      </c>
      <c r="B555" s="39" t="s">
        <v>7067</v>
      </c>
      <c r="C555" s="68" t="s">
        <v>7068</v>
      </c>
      <c r="D555" s="22">
        <v>194</v>
      </c>
      <c r="E555" s="22">
        <v>2</v>
      </c>
      <c r="F555" s="144">
        <v>84234</v>
      </c>
      <c r="G555" s="144" t="s">
        <v>3688</v>
      </c>
      <c r="H555" s="144" t="s">
        <v>3699</v>
      </c>
      <c r="I555" s="144" t="s">
        <v>5317</v>
      </c>
      <c r="J555" s="144" t="s">
        <v>5314</v>
      </c>
      <c r="K555" s="157"/>
      <c r="L555" s="157"/>
      <c r="M555" s="157"/>
      <c r="N555" s="157"/>
      <c r="O555" s="157"/>
      <c r="P555" s="157"/>
      <c r="Q555" s="157"/>
      <c r="R555" s="157"/>
      <c r="S555" s="144"/>
      <c r="T555" s="22">
        <v>2</v>
      </c>
      <c r="U555" s="29">
        <v>6766.37</v>
      </c>
      <c r="V555" s="29">
        <v>13532.74</v>
      </c>
      <c r="W555" s="36">
        <v>4151.8</v>
      </c>
      <c r="X555" s="36"/>
      <c r="Y555" s="29"/>
      <c r="Z555" s="29"/>
      <c r="AA555" s="29"/>
      <c r="AB555" s="29"/>
      <c r="AC555" s="28"/>
    </row>
    <row r="556" ht="16" customHeight="1" spans="1:29">
      <c r="A556" s="22">
        <v>1237</v>
      </c>
      <c r="B556" s="39" t="s">
        <v>7069</v>
      </c>
      <c r="C556" s="68" t="s">
        <v>7070</v>
      </c>
      <c r="D556" s="22">
        <v>194</v>
      </c>
      <c r="E556" s="22">
        <v>2</v>
      </c>
      <c r="F556" s="144">
        <v>84231</v>
      </c>
      <c r="G556" s="144" t="s">
        <v>3688</v>
      </c>
      <c r="H556" s="144" t="s">
        <v>3699</v>
      </c>
      <c r="I556" s="144" t="s">
        <v>5317</v>
      </c>
      <c r="J556" s="144" t="s">
        <v>5314</v>
      </c>
      <c r="K556" s="157"/>
      <c r="L556" s="157"/>
      <c r="M556" s="157"/>
      <c r="N556" s="157"/>
      <c r="O556" s="157"/>
      <c r="P556" s="157"/>
      <c r="Q556" s="157"/>
      <c r="R556" s="157"/>
      <c r="S556" s="144"/>
      <c r="T556" s="22">
        <v>2</v>
      </c>
      <c r="U556" s="29">
        <v>6604.685</v>
      </c>
      <c r="V556" s="29">
        <v>13209.37</v>
      </c>
      <c r="W556" s="36">
        <v>4054.34</v>
      </c>
      <c r="X556" s="36"/>
      <c r="Y556" s="29"/>
      <c r="Z556" s="29"/>
      <c r="AA556" s="29"/>
      <c r="AB556" s="29"/>
      <c r="AC556" s="28"/>
    </row>
    <row r="557" ht="16" customHeight="1" spans="1:29">
      <c r="A557" s="22">
        <v>1238</v>
      </c>
      <c r="B557" s="39" t="s">
        <v>7071</v>
      </c>
      <c r="C557" s="68" t="s">
        <v>7072</v>
      </c>
      <c r="D557" s="22">
        <v>194</v>
      </c>
      <c r="E557" s="22">
        <v>2</v>
      </c>
      <c r="F557" s="144">
        <v>84220</v>
      </c>
      <c r="G557" s="144" t="s">
        <v>3688</v>
      </c>
      <c r="H557" s="144" t="s">
        <v>3699</v>
      </c>
      <c r="I557" s="144" t="s">
        <v>5317</v>
      </c>
      <c r="J557" s="144" t="s">
        <v>5314</v>
      </c>
      <c r="K557" s="157"/>
      <c r="L557" s="157"/>
      <c r="M557" s="157"/>
      <c r="N557" s="157"/>
      <c r="O557" s="157"/>
      <c r="P557" s="157"/>
      <c r="Q557" s="157"/>
      <c r="R557" s="157"/>
      <c r="S557" s="144"/>
      <c r="T557" s="22">
        <v>2</v>
      </c>
      <c r="U557" s="29">
        <v>6255.91</v>
      </c>
      <c r="V557" s="29">
        <v>12511.82</v>
      </c>
      <c r="W557" s="36">
        <v>3859.42</v>
      </c>
      <c r="X557" s="36"/>
      <c r="Y557" s="29"/>
      <c r="Z557" s="29"/>
      <c r="AA557" s="29"/>
      <c r="AB557" s="29"/>
      <c r="AC557" s="28"/>
    </row>
    <row r="558" ht="16" customHeight="1" spans="1:29">
      <c r="A558" s="22">
        <v>1239</v>
      </c>
      <c r="B558" s="39" t="s">
        <v>7073</v>
      </c>
      <c r="C558" s="68" t="s">
        <v>7074</v>
      </c>
      <c r="D558" s="22">
        <v>194</v>
      </c>
      <c r="E558" s="22">
        <v>1</v>
      </c>
      <c r="F558" s="144">
        <v>84356</v>
      </c>
      <c r="G558" s="144" t="s">
        <v>3688</v>
      </c>
      <c r="H558" s="144" t="s">
        <v>3699</v>
      </c>
      <c r="I558" s="144" t="s">
        <v>5317</v>
      </c>
      <c r="J558" s="144" t="s">
        <v>5314</v>
      </c>
      <c r="K558" s="157"/>
      <c r="L558" s="157"/>
      <c r="M558" s="157"/>
      <c r="N558" s="157"/>
      <c r="O558" s="157"/>
      <c r="P558" s="157"/>
      <c r="Q558" s="157"/>
      <c r="R558" s="157"/>
      <c r="S558" s="144"/>
      <c r="T558" s="22">
        <v>1</v>
      </c>
      <c r="U558" s="29">
        <v>6034.99</v>
      </c>
      <c r="V558" s="29">
        <v>6034.99</v>
      </c>
      <c r="W558" s="36">
        <v>1974.54</v>
      </c>
      <c r="X558" s="36"/>
      <c r="Y558" s="29"/>
      <c r="Z558" s="29"/>
      <c r="AA558" s="29"/>
      <c r="AB558" s="29"/>
      <c r="AC558" s="28"/>
    </row>
    <row r="559" ht="16" customHeight="1" spans="1:29">
      <c r="A559" s="22">
        <v>1240</v>
      </c>
      <c r="B559" s="39" t="s">
        <v>7075</v>
      </c>
      <c r="C559" s="68" t="s">
        <v>7076</v>
      </c>
      <c r="D559" s="22">
        <v>195</v>
      </c>
      <c r="E559" s="22">
        <v>2</v>
      </c>
      <c r="F559" s="144">
        <v>83828</v>
      </c>
      <c r="G559" s="144" t="s">
        <v>3688</v>
      </c>
      <c r="H559" s="144" t="s">
        <v>3699</v>
      </c>
      <c r="I559" s="144" t="s">
        <v>5317</v>
      </c>
      <c r="J559" s="144" t="s">
        <v>5314</v>
      </c>
      <c r="K559" s="157"/>
      <c r="L559" s="157"/>
      <c r="M559" s="157"/>
      <c r="N559" s="157"/>
      <c r="O559" s="157"/>
      <c r="P559" s="157"/>
      <c r="Q559" s="157"/>
      <c r="R559" s="157"/>
      <c r="S559" s="144"/>
      <c r="T559" s="22">
        <v>2</v>
      </c>
      <c r="U559" s="29">
        <v>5787.95</v>
      </c>
      <c r="V559" s="29">
        <v>11575.9</v>
      </c>
      <c r="W559" s="36">
        <v>3586.54</v>
      </c>
      <c r="X559" s="36"/>
      <c r="Y559" s="29"/>
      <c r="Z559" s="29"/>
      <c r="AA559" s="29"/>
      <c r="AB559" s="29"/>
      <c r="AC559" s="28"/>
    </row>
    <row r="560" ht="16" customHeight="1" spans="1:29">
      <c r="A560" s="22">
        <v>1241</v>
      </c>
      <c r="B560" s="39" t="s">
        <v>7077</v>
      </c>
      <c r="C560" s="68" t="s">
        <v>7078</v>
      </c>
      <c r="D560" s="22">
        <v>194</v>
      </c>
      <c r="E560" s="22">
        <v>1</v>
      </c>
      <c r="F560" s="144">
        <v>84389</v>
      </c>
      <c r="G560" s="144" t="s">
        <v>3688</v>
      </c>
      <c r="H560" s="144" t="s">
        <v>5312</v>
      </c>
      <c r="I560" s="144" t="s">
        <v>5317</v>
      </c>
      <c r="J560" s="144" t="s">
        <v>5314</v>
      </c>
      <c r="K560" s="157"/>
      <c r="L560" s="157"/>
      <c r="M560" s="157"/>
      <c r="N560" s="157"/>
      <c r="O560" s="157"/>
      <c r="P560" s="157"/>
      <c r="Q560" s="157"/>
      <c r="R560" s="157"/>
      <c r="S560" s="144"/>
      <c r="T560" s="22">
        <v>1</v>
      </c>
      <c r="U560" s="29">
        <v>5778.83</v>
      </c>
      <c r="V560" s="29">
        <v>5778.83</v>
      </c>
      <c r="W560" s="36">
        <v>1783.52</v>
      </c>
      <c r="X560" s="36"/>
      <c r="Y560" s="29"/>
      <c r="Z560" s="29"/>
      <c r="AA560" s="29"/>
      <c r="AB560" s="29"/>
      <c r="AC560" s="28"/>
    </row>
    <row r="561" ht="16" customHeight="1" spans="1:29">
      <c r="A561" s="22">
        <v>1242</v>
      </c>
      <c r="B561" s="39" t="s">
        <v>7079</v>
      </c>
      <c r="C561" s="68" t="s">
        <v>7080</v>
      </c>
      <c r="D561" s="22">
        <v>194</v>
      </c>
      <c r="E561" s="22">
        <v>1</v>
      </c>
      <c r="F561" s="144">
        <v>84409</v>
      </c>
      <c r="G561" s="144" t="s">
        <v>3688</v>
      </c>
      <c r="H561" s="144" t="s">
        <v>5312</v>
      </c>
      <c r="I561" s="144" t="s">
        <v>5317</v>
      </c>
      <c r="J561" s="144" t="s">
        <v>5314</v>
      </c>
      <c r="K561" s="157"/>
      <c r="L561" s="157"/>
      <c r="M561" s="157"/>
      <c r="N561" s="157"/>
      <c r="O561" s="157"/>
      <c r="P561" s="157"/>
      <c r="Q561" s="157"/>
      <c r="R561" s="157"/>
      <c r="S561" s="144"/>
      <c r="T561" s="22">
        <v>1</v>
      </c>
      <c r="U561" s="29">
        <v>5067.06</v>
      </c>
      <c r="V561" s="29">
        <v>5067.06</v>
      </c>
      <c r="W561" s="36">
        <v>1812.76</v>
      </c>
      <c r="X561" s="36"/>
      <c r="Y561" s="29"/>
      <c r="Z561" s="29"/>
      <c r="AA561" s="29"/>
      <c r="AB561" s="29"/>
      <c r="AC561" s="28"/>
    </row>
    <row r="562" ht="16" customHeight="1" spans="1:29">
      <c r="A562" s="22">
        <v>1243</v>
      </c>
      <c r="B562" s="39" t="s">
        <v>7081</v>
      </c>
      <c r="C562" s="68" t="s">
        <v>7082</v>
      </c>
      <c r="D562" s="22">
        <v>194</v>
      </c>
      <c r="E562" s="22">
        <v>2</v>
      </c>
      <c r="F562" s="144">
        <v>84377</v>
      </c>
      <c r="G562" s="144" t="s">
        <v>3688</v>
      </c>
      <c r="H562" s="144" t="s">
        <v>5312</v>
      </c>
      <c r="I562" s="144" t="s">
        <v>5317</v>
      </c>
      <c r="J562" s="144" t="s">
        <v>5314</v>
      </c>
      <c r="K562" s="157"/>
      <c r="L562" s="157"/>
      <c r="M562" s="157"/>
      <c r="N562" s="157"/>
      <c r="O562" s="157"/>
      <c r="P562" s="157"/>
      <c r="Q562" s="157"/>
      <c r="R562" s="157"/>
      <c r="S562" s="144"/>
      <c r="T562" s="22">
        <v>2</v>
      </c>
      <c r="U562" s="29">
        <v>5027.9</v>
      </c>
      <c r="V562" s="29">
        <v>10055.8</v>
      </c>
      <c r="W562" s="36">
        <v>3138.22</v>
      </c>
      <c r="X562" s="36"/>
      <c r="Y562" s="29"/>
      <c r="Z562" s="29"/>
      <c r="AA562" s="29"/>
      <c r="AB562" s="29"/>
      <c r="AC562" s="28"/>
    </row>
    <row r="563" ht="16" customHeight="1" spans="1:29">
      <c r="A563" s="22">
        <v>1244</v>
      </c>
      <c r="B563" s="39" t="s">
        <v>7083</v>
      </c>
      <c r="C563" s="68" t="s">
        <v>7084</v>
      </c>
      <c r="D563" s="22">
        <v>194</v>
      </c>
      <c r="E563" s="22">
        <v>2</v>
      </c>
      <c r="F563" s="144">
        <v>84372</v>
      </c>
      <c r="G563" s="144" t="s">
        <v>3688</v>
      </c>
      <c r="H563" s="144" t="s">
        <v>3699</v>
      </c>
      <c r="I563" s="144" t="s">
        <v>5317</v>
      </c>
      <c r="J563" s="144" t="s">
        <v>5314</v>
      </c>
      <c r="K563" s="157"/>
      <c r="L563" s="157"/>
      <c r="M563" s="157"/>
      <c r="N563" s="157"/>
      <c r="O563" s="157"/>
      <c r="P563" s="157"/>
      <c r="Q563" s="157"/>
      <c r="R563" s="157"/>
      <c r="S563" s="144"/>
      <c r="T563" s="22">
        <v>2</v>
      </c>
      <c r="U563" s="29">
        <v>4511.725</v>
      </c>
      <c r="V563" s="29">
        <v>9023.45</v>
      </c>
      <c r="W563" s="36">
        <v>2826.34</v>
      </c>
      <c r="X563" s="36"/>
      <c r="Y563" s="29"/>
      <c r="Z563" s="29"/>
      <c r="AA563" s="29"/>
      <c r="AB563" s="29"/>
      <c r="AC563" s="28"/>
    </row>
    <row r="564" ht="16" customHeight="1" spans="1:29">
      <c r="A564" s="22">
        <v>1245</v>
      </c>
      <c r="B564" s="39" t="s">
        <v>7085</v>
      </c>
      <c r="C564" s="68" t="s">
        <v>7086</v>
      </c>
      <c r="D564" s="22">
        <v>194</v>
      </c>
      <c r="E564" s="22">
        <v>2</v>
      </c>
      <c r="F564" s="144">
        <v>84368</v>
      </c>
      <c r="G564" s="144" t="s">
        <v>3688</v>
      </c>
      <c r="H564" s="144" t="s">
        <v>3699</v>
      </c>
      <c r="I564" s="144" t="s">
        <v>5317</v>
      </c>
      <c r="J564" s="144" t="s">
        <v>5314</v>
      </c>
      <c r="K564" s="157"/>
      <c r="L564" s="157"/>
      <c r="M564" s="157"/>
      <c r="N564" s="157"/>
      <c r="O564" s="157"/>
      <c r="P564" s="157"/>
      <c r="Q564" s="157"/>
      <c r="R564" s="157"/>
      <c r="S564" s="144"/>
      <c r="T564" s="22">
        <v>2</v>
      </c>
      <c r="U564" s="29">
        <v>4308.36</v>
      </c>
      <c r="V564" s="29">
        <v>8616.72</v>
      </c>
      <c r="W564" s="36">
        <v>2709.4</v>
      </c>
      <c r="X564" s="36"/>
      <c r="Y564" s="29"/>
      <c r="Z564" s="29"/>
      <c r="AA564" s="29"/>
      <c r="AB564" s="29"/>
      <c r="AC564" s="28"/>
    </row>
    <row r="565" ht="16" customHeight="1" spans="1:29">
      <c r="A565" s="22">
        <v>1246</v>
      </c>
      <c r="B565" s="39" t="s">
        <v>7087</v>
      </c>
      <c r="C565" s="68" t="s">
        <v>7088</v>
      </c>
      <c r="D565" s="22">
        <v>194</v>
      </c>
      <c r="E565" s="22">
        <v>2</v>
      </c>
      <c r="F565" s="144">
        <v>84367</v>
      </c>
      <c r="G565" s="144" t="s">
        <v>3688</v>
      </c>
      <c r="H565" s="144" t="s">
        <v>3699</v>
      </c>
      <c r="I565" s="144" t="s">
        <v>5317</v>
      </c>
      <c r="J565" s="144" t="s">
        <v>5314</v>
      </c>
      <c r="K565" s="157"/>
      <c r="L565" s="157"/>
      <c r="M565" s="157"/>
      <c r="N565" s="157"/>
      <c r="O565" s="157"/>
      <c r="P565" s="157"/>
      <c r="Q565" s="157"/>
      <c r="R565" s="157"/>
      <c r="S565" s="144"/>
      <c r="T565" s="22">
        <v>2</v>
      </c>
      <c r="U565" s="29">
        <v>4277.325</v>
      </c>
      <c r="V565" s="29">
        <v>8554.65</v>
      </c>
      <c r="W565" s="36">
        <v>2689.9</v>
      </c>
      <c r="X565" s="36"/>
      <c r="Y565" s="29"/>
      <c r="Z565" s="29"/>
      <c r="AA565" s="29"/>
      <c r="AB565" s="29"/>
      <c r="AC565" s="28"/>
    </row>
    <row r="566" ht="16" customHeight="1" spans="1:29">
      <c r="A566" s="22">
        <v>1247</v>
      </c>
      <c r="B566" s="39" t="s">
        <v>7089</v>
      </c>
      <c r="C566" s="68" t="s">
        <v>7090</v>
      </c>
      <c r="D566" s="22">
        <v>194</v>
      </c>
      <c r="E566" s="22">
        <v>2</v>
      </c>
      <c r="F566" s="144">
        <v>84219</v>
      </c>
      <c r="G566" s="144" t="s">
        <v>3688</v>
      </c>
      <c r="H566" s="144" t="s">
        <v>3699</v>
      </c>
      <c r="I566" s="144" t="s">
        <v>5317</v>
      </c>
      <c r="J566" s="144" t="s">
        <v>5314</v>
      </c>
      <c r="K566" s="157"/>
      <c r="L566" s="157"/>
      <c r="M566" s="157"/>
      <c r="N566" s="157"/>
      <c r="O566" s="157"/>
      <c r="P566" s="157"/>
      <c r="Q566" s="157"/>
      <c r="R566" s="157"/>
      <c r="S566" s="144"/>
      <c r="T566" s="22">
        <v>2</v>
      </c>
      <c r="U566" s="29">
        <v>4024.345</v>
      </c>
      <c r="V566" s="29">
        <v>8048.69</v>
      </c>
      <c r="W566" s="36">
        <v>2553.46</v>
      </c>
      <c r="X566" s="36"/>
      <c r="Y566" s="29"/>
      <c r="Z566" s="29"/>
      <c r="AA566" s="29"/>
      <c r="AB566" s="29"/>
      <c r="AC566" s="28"/>
    </row>
    <row r="567" ht="16" customHeight="1" spans="1:29">
      <c r="A567" s="22">
        <v>1248</v>
      </c>
      <c r="B567" s="39" t="s">
        <v>7091</v>
      </c>
      <c r="C567" s="68" t="s">
        <v>7092</v>
      </c>
      <c r="D567" s="22">
        <v>123</v>
      </c>
      <c r="E567" s="22">
        <v>1</v>
      </c>
      <c r="F567" s="144">
        <v>84365</v>
      </c>
      <c r="G567" s="144" t="s">
        <v>3688</v>
      </c>
      <c r="H567" s="144" t="s">
        <v>5312</v>
      </c>
      <c r="I567" s="144" t="s">
        <v>5317</v>
      </c>
      <c r="J567" s="144" t="s">
        <v>5314</v>
      </c>
      <c r="K567" s="157"/>
      <c r="L567" s="157"/>
      <c r="M567" s="157"/>
      <c r="N567" s="157"/>
      <c r="O567" s="157"/>
      <c r="P567" s="157"/>
      <c r="Q567" s="157"/>
      <c r="R567" s="157"/>
      <c r="S567" s="144"/>
      <c r="T567" s="22">
        <v>1</v>
      </c>
      <c r="U567" s="29">
        <v>3839.21</v>
      </c>
      <c r="V567" s="29">
        <v>3839.21</v>
      </c>
      <c r="W567" s="36">
        <v>1169.52</v>
      </c>
      <c r="X567" s="36"/>
      <c r="Y567" s="29"/>
      <c r="Z567" s="29"/>
      <c r="AA567" s="29"/>
      <c r="AB567" s="29"/>
      <c r="AC567" s="28"/>
    </row>
    <row r="568" ht="16" customHeight="1" spans="1:29">
      <c r="A568" s="22">
        <v>1249</v>
      </c>
      <c r="B568" s="39" t="s">
        <v>7093</v>
      </c>
      <c r="C568" s="68" t="s">
        <v>7094</v>
      </c>
      <c r="D568" s="22">
        <v>194</v>
      </c>
      <c r="E568" s="22">
        <v>2</v>
      </c>
      <c r="F568" s="144">
        <v>84358</v>
      </c>
      <c r="G568" s="144" t="s">
        <v>3688</v>
      </c>
      <c r="H568" s="144" t="s">
        <v>5312</v>
      </c>
      <c r="I568" s="144" t="s">
        <v>5317</v>
      </c>
      <c r="J568" s="144" t="s">
        <v>5314</v>
      </c>
      <c r="K568" s="157"/>
      <c r="L568" s="157"/>
      <c r="M568" s="157"/>
      <c r="N568" s="157"/>
      <c r="O568" s="157"/>
      <c r="P568" s="157"/>
      <c r="Q568" s="157"/>
      <c r="R568" s="157"/>
      <c r="S568" s="144"/>
      <c r="T568" s="22">
        <v>2</v>
      </c>
      <c r="U568" s="29">
        <v>3629.295</v>
      </c>
      <c r="V568" s="29">
        <v>7258.59</v>
      </c>
      <c r="W568" s="36">
        <v>2124.64</v>
      </c>
      <c r="X568" s="36"/>
      <c r="Y568" s="29"/>
      <c r="Z568" s="29"/>
      <c r="AA568" s="29"/>
      <c r="AB568" s="29"/>
      <c r="AC568" s="28"/>
    </row>
    <row r="569" ht="16" customHeight="1" spans="1:29">
      <c r="A569" s="22">
        <v>1250</v>
      </c>
      <c r="B569" s="39" t="s">
        <v>7095</v>
      </c>
      <c r="C569" s="68" t="s">
        <v>7096</v>
      </c>
      <c r="D569" s="22">
        <v>123</v>
      </c>
      <c r="E569" s="22">
        <v>1</v>
      </c>
      <c r="F569" s="144">
        <v>83843</v>
      </c>
      <c r="G569" s="144" t="s">
        <v>3688</v>
      </c>
      <c r="H569" s="144" t="s">
        <v>3699</v>
      </c>
      <c r="I569" s="144" t="s">
        <v>5317</v>
      </c>
      <c r="J569" s="144" t="s">
        <v>5314</v>
      </c>
      <c r="K569" s="157"/>
      <c r="L569" s="157"/>
      <c r="M569" s="157"/>
      <c r="N569" s="157"/>
      <c r="O569" s="157"/>
      <c r="P569" s="157"/>
      <c r="Q569" s="157"/>
      <c r="R569" s="157"/>
      <c r="S569" s="144"/>
      <c r="T569" s="22">
        <v>1</v>
      </c>
      <c r="U569" s="29">
        <v>3563.6</v>
      </c>
      <c r="V569" s="29">
        <v>3563.6</v>
      </c>
      <c r="W569" s="36">
        <v>1042.82</v>
      </c>
      <c r="X569" s="36"/>
      <c r="Y569" s="29"/>
      <c r="Z569" s="29"/>
      <c r="AA569" s="29"/>
      <c r="AB569" s="29"/>
      <c r="AC569" s="28"/>
    </row>
    <row r="570" ht="16" customHeight="1" spans="1:29">
      <c r="A570" s="22">
        <v>1251</v>
      </c>
      <c r="B570" s="39" t="s">
        <v>7097</v>
      </c>
      <c r="C570" s="68" t="s">
        <v>7098</v>
      </c>
      <c r="D570" s="22">
        <v>194</v>
      </c>
      <c r="E570" s="22">
        <v>2</v>
      </c>
      <c r="F570" s="144">
        <v>84344</v>
      </c>
      <c r="G570" s="144" t="s">
        <v>3688</v>
      </c>
      <c r="H570" s="144" t="s">
        <v>3699</v>
      </c>
      <c r="I570" s="144" t="s">
        <v>5317</v>
      </c>
      <c r="J570" s="144" t="s">
        <v>5314</v>
      </c>
      <c r="K570" s="157"/>
      <c r="L570" s="157"/>
      <c r="M570" s="157"/>
      <c r="N570" s="157"/>
      <c r="O570" s="157"/>
      <c r="P570" s="157"/>
      <c r="Q570" s="157"/>
      <c r="R570" s="157"/>
      <c r="S570" s="144"/>
      <c r="T570" s="22">
        <v>2</v>
      </c>
      <c r="U570" s="29">
        <v>3457.495</v>
      </c>
      <c r="V570" s="29">
        <v>6914.99</v>
      </c>
      <c r="W570" s="36">
        <v>2027.18</v>
      </c>
      <c r="X570" s="36"/>
      <c r="Y570" s="29"/>
      <c r="Z570" s="29"/>
      <c r="AA570" s="29"/>
      <c r="AB570" s="29"/>
      <c r="AC570" s="28"/>
    </row>
    <row r="571" ht="16" customHeight="1" spans="1:29">
      <c r="A571" s="22">
        <v>1252</v>
      </c>
      <c r="B571" s="39" t="s">
        <v>7099</v>
      </c>
      <c r="C571" s="68" t="s">
        <v>7100</v>
      </c>
      <c r="D571" s="22">
        <v>194</v>
      </c>
      <c r="E571" s="22">
        <v>1</v>
      </c>
      <c r="F571" s="144">
        <v>84357</v>
      </c>
      <c r="G571" s="144" t="s">
        <v>3688</v>
      </c>
      <c r="H571" s="144" t="s">
        <v>5312</v>
      </c>
      <c r="I571" s="144" t="s">
        <v>5317</v>
      </c>
      <c r="J571" s="144" t="s">
        <v>5314</v>
      </c>
      <c r="K571" s="157"/>
      <c r="L571" s="157"/>
      <c r="M571" s="157"/>
      <c r="N571" s="157"/>
      <c r="O571" s="157"/>
      <c r="P571" s="157"/>
      <c r="Q571" s="157"/>
      <c r="R571" s="157"/>
      <c r="S571" s="144"/>
      <c r="T571" s="22">
        <v>1</v>
      </c>
      <c r="U571" s="29">
        <v>3397.67</v>
      </c>
      <c r="V571" s="29">
        <v>3397.67</v>
      </c>
      <c r="W571" s="36">
        <v>994.09</v>
      </c>
      <c r="X571" s="36"/>
      <c r="Y571" s="29"/>
      <c r="Z571" s="29"/>
      <c r="AA571" s="29"/>
      <c r="AB571" s="29"/>
      <c r="AC571" s="28"/>
    </row>
    <row r="572" ht="16" customHeight="1" spans="1:29">
      <c r="A572" s="22">
        <v>1253</v>
      </c>
      <c r="B572" s="39" t="s">
        <v>7101</v>
      </c>
      <c r="C572" s="68" t="s">
        <v>7102</v>
      </c>
      <c r="D572" s="22">
        <v>194</v>
      </c>
      <c r="E572" s="22">
        <v>1</v>
      </c>
      <c r="F572" s="144">
        <v>84284</v>
      </c>
      <c r="G572" s="144" t="s">
        <v>3688</v>
      </c>
      <c r="H572" s="144" t="s">
        <v>5312</v>
      </c>
      <c r="I572" s="144" t="s">
        <v>5317</v>
      </c>
      <c r="J572" s="144" t="s">
        <v>5314</v>
      </c>
      <c r="K572" s="157"/>
      <c r="L572" s="157"/>
      <c r="M572" s="157"/>
      <c r="N572" s="157"/>
      <c r="O572" s="157"/>
      <c r="P572" s="157"/>
      <c r="Q572" s="157"/>
      <c r="R572" s="157"/>
      <c r="S572" s="144"/>
      <c r="T572" s="22">
        <v>1</v>
      </c>
      <c r="U572" s="29">
        <v>3201.39</v>
      </c>
      <c r="V572" s="29">
        <v>3201.39</v>
      </c>
      <c r="W572" s="36">
        <v>935.62</v>
      </c>
      <c r="X572" s="36"/>
      <c r="Y572" s="29"/>
      <c r="Z572" s="29"/>
      <c r="AA572" s="29"/>
      <c r="AB572" s="29"/>
      <c r="AC572" s="28"/>
    </row>
    <row r="573" ht="16" customHeight="1" spans="1:29">
      <c r="A573" s="22">
        <v>1254</v>
      </c>
      <c r="B573" s="39" t="s">
        <v>7103</v>
      </c>
      <c r="C573" s="68" t="s">
        <v>7104</v>
      </c>
      <c r="D573" s="22">
        <v>195</v>
      </c>
      <c r="E573" s="22">
        <v>1</v>
      </c>
      <c r="F573" s="144">
        <v>83814</v>
      </c>
      <c r="G573" s="144" t="s">
        <v>3688</v>
      </c>
      <c r="H573" s="144" t="s">
        <v>3699</v>
      </c>
      <c r="I573" s="144" t="s">
        <v>5317</v>
      </c>
      <c r="J573" s="144" t="s">
        <v>5314</v>
      </c>
      <c r="K573" s="157"/>
      <c r="L573" s="157"/>
      <c r="M573" s="157"/>
      <c r="N573" s="157"/>
      <c r="O573" s="157"/>
      <c r="P573" s="157"/>
      <c r="Q573" s="157"/>
      <c r="R573" s="157"/>
      <c r="S573" s="144"/>
      <c r="T573" s="22">
        <v>1</v>
      </c>
      <c r="U573" s="29">
        <v>2743.53</v>
      </c>
      <c r="V573" s="29">
        <v>2743.53</v>
      </c>
      <c r="W573" s="36">
        <v>799.17</v>
      </c>
      <c r="X573" s="36"/>
      <c r="Y573" s="29"/>
      <c r="Z573" s="29"/>
      <c r="AA573" s="29"/>
      <c r="AB573" s="29"/>
      <c r="AC573" s="28"/>
    </row>
    <row r="574" ht="16" customHeight="1" spans="1:29">
      <c r="A574" s="22">
        <v>1255</v>
      </c>
      <c r="B574" s="39" t="s">
        <v>7105</v>
      </c>
      <c r="C574" s="68" t="s">
        <v>7106</v>
      </c>
      <c r="D574" s="22">
        <v>194</v>
      </c>
      <c r="E574" s="22">
        <v>2</v>
      </c>
      <c r="F574" s="144">
        <v>84363</v>
      </c>
      <c r="G574" s="144" t="s">
        <v>3688</v>
      </c>
      <c r="H574" s="144" t="s">
        <v>5312</v>
      </c>
      <c r="I574" s="144" t="s">
        <v>5317</v>
      </c>
      <c r="J574" s="144" t="s">
        <v>5314</v>
      </c>
      <c r="K574" s="157"/>
      <c r="L574" s="157"/>
      <c r="M574" s="157"/>
      <c r="N574" s="157"/>
      <c r="O574" s="157"/>
      <c r="P574" s="157"/>
      <c r="Q574" s="157"/>
      <c r="R574" s="157"/>
      <c r="S574" s="144"/>
      <c r="T574" s="22">
        <v>2</v>
      </c>
      <c r="U574" s="29">
        <v>2543.335</v>
      </c>
      <c r="V574" s="29">
        <v>5086.67</v>
      </c>
      <c r="W574" s="36">
        <v>1481.4</v>
      </c>
      <c r="X574" s="36"/>
      <c r="Y574" s="29"/>
      <c r="Z574" s="29"/>
      <c r="AA574" s="29"/>
      <c r="AB574" s="29"/>
      <c r="AC574" s="28"/>
    </row>
    <row r="575" ht="16" customHeight="1" spans="1:29">
      <c r="A575" s="22">
        <v>1256</v>
      </c>
      <c r="B575" s="39" t="s">
        <v>7107</v>
      </c>
      <c r="C575" s="68" t="s">
        <v>7108</v>
      </c>
      <c r="D575" s="22">
        <v>194</v>
      </c>
      <c r="E575" s="22">
        <v>2</v>
      </c>
      <c r="F575" s="144">
        <v>84246</v>
      </c>
      <c r="G575" s="144" t="s">
        <v>3688</v>
      </c>
      <c r="H575" s="144" t="s">
        <v>3699</v>
      </c>
      <c r="I575" s="144" t="s">
        <v>5317</v>
      </c>
      <c r="J575" s="144" t="s">
        <v>5314</v>
      </c>
      <c r="K575" s="157"/>
      <c r="L575" s="157"/>
      <c r="M575" s="157"/>
      <c r="N575" s="157"/>
      <c r="O575" s="157"/>
      <c r="P575" s="157"/>
      <c r="Q575" s="157"/>
      <c r="R575" s="157"/>
      <c r="S575" s="144"/>
      <c r="T575" s="22">
        <v>2</v>
      </c>
      <c r="U575" s="29">
        <v>2381.235</v>
      </c>
      <c r="V575" s="29">
        <v>4762.47</v>
      </c>
      <c r="W575" s="36">
        <v>1383.94</v>
      </c>
      <c r="X575" s="36"/>
      <c r="Y575" s="29"/>
      <c r="Z575" s="29"/>
      <c r="AA575" s="29"/>
      <c r="AB575" s="29"/>
      <c r="AC575" s="28"/>
    </row>
    <row r="576" ht="16" customHeight="1" spans="1:29">
      <c r="A576" s="22">
        <v>1257</v>
      </c>
      <c r="B576" s="39" t="s">
        <v>7109</v>
      </c>
      <c r="C576" s="68" t="s">
        <v>7110</v>
      </c>
      <c r="D576" s="22">
        <v>194</v>
      </c>
      <c r="E576" s="22">
        <v>2</v>
      </c>
      <c r="F576" s="144">
        <v>84345</v>
      </c>
      <c r="G576" s="144" t="s">
        <v>3688</v>
      </c>
      <c r="H576" s="144" t="s">
        <v>5312</v>
      </c>
      <c r="I576" s="144" t="s">
        <v>5317</v>
      </c>
      <c r="J576" s="144" t="s">
        <v>5314</v>
      </c>
      <c r="K576" s="157"/>
      <c r="L576" s="157"/>
      <c r="M576" s="157"/>
      <c r="N576" s="157"/>
      <c r="O576" s="157"/>
      <c r="P576" s="157"/>
      <c r="Q576" s="157"/>
      <c r="R576" s="157"/>
      <c r="S576" s="144"/>
      <c r="T576" s="22">
        <v>2</v>
      </c>
      <c r="U576" s="29">
        <v>2202.075</v>
      </c>
      <c r="V576" s="29">
        <v>4404.15</v>
      </c>
      <c r="W576" s="36">
        <v>1286.48</v>
      </c>
      <c r="X576" s="36"/>
      <c r="Y576" s="29"/>
      <c r="Z576" s="29"/>
      <c r="AA576" s="29"/>
      <c r="AB576" s="29"/>
      <c r="AC576" s="28"/>
    </row>
    <row r="577" ht="16" customHeight="1" spans="1:29">
      <c r="A577" s="22">
        <v>1258</v>
      </c>
      <c r="B577" s="39" t="s">
        <v>7111</v>
      </c>
      <c r="C577" s="68" t="s">
        <v>7112</v>
      </c>
      <c r="D577" s="22">
        <v>194</v>
      </c>
      <c r="E577" s="22">
        <v>2</v>
      </c>
      <c r="F577" s="144">
        <v>84213</v>
      </c>
      <c r="G577" s="144" t="s">
        <v>3688</v>
      </c>
      <c r="H577" s="144" t="s">
        <v>3699</v>
      </c>
      <c r="I577" s="144" t="s">
        <v>5317</v>
      </c>
      <c r="J577" s="144" t="s">
        <v>5314</v>
      </c>
      <c r="K577" s="157"/>
      <c r="L577" s="157"/>
      <c r="M577" s="157"/>
      <c r="N577" s="157"/>
      <c r="O577" s="157"/>
      <c r="P577" s="157"/>
      <c r="Q577" s="157"/>
      <c r="R577" s="157"/>
      <c r="S577" s="144"/>
      <c r="T577" s="22">
        <v>2</v>
      </c>
      <c r="U577" s="29">
        <v>2057.435</v>
      </c>
      <c r="V577" s="29">
        <v>4114.87</v>
      </c>
      <c r="W577" s="36">
        <v>1208.5</v>
      </c>
      <c r="X577" s="36"/>
      <c r="Y577" s="29"/>
      <c r="Z577" s="29"/>
      <c r="AA577" s="29"/>
      <c r="AB577" s="29"/>
      <c r="AC577" s="28"/>
    </row>
    <row r="578" ht="16" customHeight="1" spans="1:29">
      <c r="A578" s="22">
        <v>1259</v>
      </c>
      <c r="B578" s="39" t="s">
        <v>7113</v>
      </c>
      <c r="C578" s="68" t="s">
        <v>7114</v>
      </c>
      <c r="D578" s="22">
        <v>194</v>
      </c>
      <c r="E578" s="22">
        <v>2</v>
      </c>
      <c r="F578" s="144">
        <v>84346</v>
      </c>
      <c r="G578" s="144" t="s">
        <v>3688</v>
      </c>
      <c r="H578" s="144" t="s">
        <v>5312</v>
      </c>
      <c r="I578" s="144" t="s">
        <v>5317</v>
      </c>
      <c r="J578" s="144" t="s">
        <v>5314</v>
      </c>
      <c r="K578" s="157"/>
      <c r="L578" s="157"/>
      <c r="M578" s="157"/>
      <c r="N578" s="157"/>
      <c r="O578" s="157"/>
      <c r="P578" s="157"/>
      <c r="Q578" s="157"/>
      <c r="R578" s="157"/>
      <c r="S578" s="144"/>
      <c r="T578" s="22">
        <v>2</v>
      </c>
      <c r="U578" s="29">
        <v>1912.52</v>
      </c>
      <c r="V578" s="29">
        <v>3825.04</v>
      </c>
      <c r="W578" s="36">
        <v>1150.04</v>
      </c>
      <c r="X578" s="36"/>
      <c r="Y578" s="29"/>
      <c r="Z578" s="29"/>
      <c r="AA578" s="29"/>
      <c r="AB578" s="29"/>
      <c r="AC578" s="28"/>
    </row>
    <row r="579" ht="16" customHeight="1" spans="1:29">
      <c r="A579" s="22">
        <v>1260</v>
      </c>
      <c r="B579" s="39" t="s">
        <v>7115</v>
      </c>
      <c r="C579" s="68" t="s">
        <v>7116</v>
      </c>
      <c r="D579" s="22">
        <v>195</v>
      </c>
      <c r="E579" s="22">
        <v>2</v>
      </c>
      <c r="F579" s="144">
        <v>83817</v>
      </c>
      <c r="G579" s="144" t="s">
        <v>3688</v>
      </c>
      <c r="H579" s="144" t="s">
        <v>3699</v>
      </c>
      <c r="I579" s="144" t="s">
        <v>5317</v>
      </c>
      <c r="J579" s="144" t="s">
        <v>5314</v>
      </c>
      <c r="K579" s="157"/>
      <c r="L579" s="157"/>
      <c r="M579" s="157"/>
      <c r="N579" s="157"/>
      <c r="O579" s="157"/>
      <c r="P579" s="157"/>
      <c r="Q579" s="157"/>
      <c r="R579" s="157"/>
      <c r="S579" s="144"/>
      <c r="T579" s="22">
        <v>2</v>
      </c>
      <c r="U579" s="29">
        <v>1869.645</v>
      </c>
      <c r="V579" s="29">
        <v>3739.29</v>
      </c>
      <c r="W579" s="36">
        <v>1130.54</v>
      </c>
      <c r="X579" s="36"/>
      <c r="Y579" s="29"/>
      <c r="Z579" s="29"/>
      <c r="AA579" s="29"/>
      <c r="AB579" s="29"/>
      <c r="AC579" s="28"/>
    </row>
    <row r="580" ht="16" customHeight="1" spans="1:29">
      <c r="A580" s="22">
        <v>1261</v>
      </c>
      <c r="B580" s="39" t="s">
        <v>7117</v>
      </c>
      <c r="C580" s="68" t="s">
        <v>7118</v>
      </c>
      <c r="D580" s="22">
        <v>194</v>
      </c>
      <c r="E580" s="22">
        <v>2</v>
      </c>
      <c r="F580" s="144">
        <v>84383</v>
      </c>
      <c r="G580" s="144" t="s">
        <v>3688</v>
      </c>
      <c r="H580" s="144" t="s">
        <v>5312</v>
      </c>
      <c r="I580" s="144" t="s">
        <v>5317</v>
      </c>
      <c r="J580" s="144" t="s">
        <v>5314</v>
      </c>
      <c r="K580" s="157"/>
      <c r="L580" s="157"/>
      <c r="M580" s="157"/>
      <c r="N580" s="157"/>
      <c r="O580" s="157"/>
      <c r="P580" s="157"/>
      <c r="Q580" s="157"/>
      <c r="R580" s="157"/>
      <c r="S580" s="144"/>
      <c r="T580" s="22">
        <v>2</v>
      </c>
      <c r="U580" s="29">
        <v>1743.665</v>
      </c>
      <c r="V580" s="29">
        <v>3487.33</v>
      </c>
      <c r="W580" s="36">
        <v>1052.56</v>
      </c>
      <c r="X580" s="36"/>
      <c r="Y580" s="29"/>
      <c r="Z580" s="29"/>
      <c r="AA580" s="29"/>
      <c r="AB580" s="29"/>
      <c r="AC580" s="28"/>
    </row>
    <row r="581" ht="16" customHeight="1" spans="1:29">
      <c r="A581" s="22">
        <v>1262</v>
      </c>
      <c r="B581" s="39" t="s">
        <v>7119</v>
      </c>
      <c r="C581" s="68" t="s">
        <v>7120</v>
      </c>
      <c r="D581" s="22">
        <v>194</v>
      </c>
      <c r="E581" s="22">
        <v>1</v>
      </c>
      <c r="F581" s="144">
        <v>84343</v>
      </c>
      <c r="G581" s="144" t="s">
        <v>3688</v>
      </c>
      <c r="H581" s="144" t="s">
        <v>3699</v>
      </c>
      <c r="I581" s="144" t="s">
        <v>5317</v>
      </c>
      <c r="J581" s="144" t="s">
        <v>5314</v>
      </c>
      <c r="K581" s="157"/>
      <c r="L581" s="157"/>
      <c r="M581" s="157"/>
      <c r="N581" s="157"/>
      <c r="O581" s="157"/>
      <c r="P581" s="157"/>
      <c r="Q581" s="157"/>
      <c r="R581" s="157"/>
      <c r="S581" s="144"/>
      <c r="T581" s="22">
        <v>1</v>
      </c>
      <c r="U581" s="29">
        <v>1717.03</v>
      </c>
      <c r="V581" s="29">
        <v>1717.03</v>
      </c>
      <c r="W581" s="36">
        <v>526.28</v>
      </c>
      <c r="X581" s="36"/>
      <c r="Y581" s="29"/>
      <c r="Z581" s="29"/>
      <c r="AA581" s="29"/>
      <c r="AB581" s="29"/>
      <c r="AC581" s="28"/>
    </row>
    <row r="582" ht="16" customHeight="1" spans="1:29">
      <c r="A582" s="22">
        <v>1263</v>
      </c>
      <c r="B582" s="39" t="s">
        <v>7121</v>
      </c>
      <c r="C582" s="68" t="s">
        <v>7122</v>
      </c>
      <c r="D582" s="22">
        <v>195</v>
      </c>
      <c r="E582" s="22">
        <v>1</v>
      </c>
      <c r="F582" s="144">
        <v>83827</v>
      </c>
      <c r="G582" s="144" t="s">
        <v>3688</v>
      </c>
      <c r="H582" s="144" t="s">
        <v>3699</v>
      </c>
      <c r="I582" s="144" t="s">
        <v>5317</v>
      </c>
      <c r="J582" s="144" t="s">
        <v>5314</v>
      </c>
      <c r="K582" s="157"/>
      <c r="L582" s="157"/>
      <c r="M582" s="157"/>
      <c r="N582" s="157"/>
      <c r="O582" s="157"/>
      <c r="P582" s="157"/>
      <c r="Q582" s="157"/>
      <c r="R582" s="157"/>
      <c r="S582" s="144"/>
      <c r="T582" s="22">
        <v>1</v>
      </c>
      <c r="U582" s="29">
        <v>1640.91</v>
      </c>
      <c r="V582" s="29">
        <v>1640.91</v>
      </c>
      <c r="W582" s="36">
        <v>497.05</v>
      </c>
      <c r="X582" s="36"/>
      <c r="Y582" s="29"/>
      <c r="Z582" s="29"/>
      <c r="AA582" s="29"/>
      <c r="AB582" s="29"/>
      <c r="AC582" s="28"/>
    </row>
    <row r="583" ht="16" customHeight="1" spans="1:29">
      <c r="A583" s="22">
        <v>1264</v>
      </c>
      <c r="B583" s="39" t="s">
        <v>7123</v>
      </c>
      <c r="C583" s="68" t="s">
        <v>7124</v>
      </c>
      <c r="D583" s="22">
        <v>194</v>
      </c>
      <c r="E583" s="22">
        <v>2</v>
      </c>
      <c r="F583" s="144">
        <v>84362</v>
      </c>
      <c r="G583" s="144" t="s">
        <v>3688</v>
      </c>
      <c r="H583" s="144" t="s">
        <v>5312</v>
      </c>
      <c r="I583" s="144" t="s">
        <v>5317</v>
      </c>
      <c r="J583" s="144" t="s">
        <v>5314</v>
      </c>
      <c r="K583" s="157"/>
      <c r="L583" s="157"/>
      <c r="M583" s="157"/>
      <c r="N583" s="157"/>
      <c r="O583" s="157"/>
      <c r="P583" s="157"/>
      <c r="Q583" s="157"/>
      <c r="R583" s="157"/>
      <c r="S583" s="144"/>
      <c r="T583" s="22">
        <v>2</v>
      </c>
      <c r="U583" s="29">
        <v>1554.055</v>
      </c>
      <c r="V583" s="29">
        <v>3108.11</v>
      </c>
      <c r="W583" s="36">
        <v>955.1</v>
      </c>
      <c r="X583" s="36"/>
      <c r="Y583" s="29"/>
      <c r="Z583" s="29"/>
      <c r="AA583" s="29"/>
      <c r="AB583" s="29"/>
      <c r="AC583" s="28"/>
    </row>
    <row r="584" ht="16" customHeight="1" spans="1:29">
      <c r="A584" s="22">
        <v>1265</v>
      </c>
      <c r="B584" s="39" t="s">
        <v>7125</v>
      </c>
      <c r="C584" s="68" t="s">
        <v>7126</v>
      </c>
      <c r="D584" s="22">
        <v>194</v>
      </c>
      <c r="E584" s="22">
        <v>4</v>
      </c>
      <c r="F584" s="144">
        <v>84252</v>
      </c>
      <c r="G584" s="144" t="s">
        <v>3688</v>
      </c>
      <c r="H584" s="144" t="s">
        <v>3699</v>
      </c>
      <c r="I584" s="144" t="s">
        <v>5317</v>
      </c>
      <c r="J584" s="144" t="s">
        <v>5314</v>
      </c>
      <c r="K584" s="157"/>
      <c r="L584" s="157"/>
      <c r="M584" s="157"/>
      <c r="N584" s="157"/>
      <c r="O584" s="157"/>
      <c r="P584" s="157"/>
      <c r="Q584" s="157"/>
      <c r="R584" s="157"/>
      <c r="S584" s="144"/>
      <c r="T584" s="22">
        <v>4</v>
      </c>
      <c r="U584" s="29">
        <v>1427.475</v>
      </c>
      <c r="V584" s="29">
        <v>5709.9</v>
      </c>
      <c r="W584" s="36">
        <v>1754.28</v>
      </c>
      <c r="X584" s="36"/>
      <c r="Y584" s="29"/>
      <c r="Z584" s="29"/>
      <c r="AA584" s="29"/>
      <c r="AB584" s="29"/>
      <c r="AC584" s="28"/>
    </row>
    <row r="585" ht="16" customHeight="1" spans="1:29">
      <c r="A585" s="22">
        <v>1266</v>
      </c>
      <c r="B585" s="39" t="s">
        <v>7127</v>
      </c>
      <c r="C585" s="68" t="s">
        <v>7891</v>
      </c>
      <c r="D585" s="22">
        <v>194</v>
      </c>
      <c r="E585" s="22">
        <v>8</v>
      </c>
      <c r="F585" s="144">
        <v>84303</v>
      </c>
      <c r="G585" s="144" t="s">
        <v>3688</v>
      </c>
      <c r="H585" s="144" t="s">
        <v>3699</v>
      </c>
      <c r="I585" s="144" t="s">
        <v>5317</v>
      </c>
      <c r="J585" s="144" t="s">
        <v>5314</v>
      </c>
      <c r="K585" s="157"/>
      <c r="L585" s="157"/>
      <c r="M585" s="157"/>
      <c r="N585" s="157"/>
      <c r="O585" s="157"/>
      <c r="P585" s="157"/>
      <c r="Q585" s="157"/>
      <c r="R585" s="157"/>
      <c r="S585" s="144"/>
      <c r="T585" s="22">
        <v>8</v>
      </c>
      <c r="U585" s="29">
        <v>1408.48125</v>
      </c>
      <c r="V585" s="29">
        <v>11267.85</v>
      </c>
      <c r="W585" s="36">
        <v>3430.56</v>
      </c>
      <c r="X585" s="36"/>
      <c r="Y585" s="29"/>
      <c r="Z585" s="29"/>
      <c r="AA585" s="29"/>
      <c r="AB585" s="29"/>
      <c r="AC585" s="28"/>
    </row>
    <row r="586" ht="16" customHeight="1" spans="1:29">
      <c r="A586" s="22">
        <v>1267</v>
      </c>
      <c r="B586" s="39" t="s">
        <v>7129</v>
      </c>
      <c r="C586" s="68" t="s">
        <v>7130</v>
      </c>
      <c r="D586" s="22">
        <v>194</v>
      </c>
      <c r="E586" s="22">
        <v>2</v>
      </c>
      <c r="F586" s="144">
        <v>84228</v>
      </c>
      <c r="G586" s="144" t="s">
        <v>3688</v>
      </c>
      <c r="H586" s="144" t="s">
        <v>3699</v>
      </c>
      <c r="I586" s="144" t="s">
        <v>5317</v>
      </c>
      <c r="J586" s="144" t="s">
        <v>5314</v>
      </c>
      <c r="K586" s="157"/>
      <c r="L586" s="157"/>
      <c r="M586" s="157"/>
      <c r="N586" s="157"/>
      <c r="O586" s="157"/>
      <c r="P586" s="157"/>
      <c r="Q586" s="157"/>
      <c r="R586" s="157"/>
      <c r="S586" s="144"/>
      <c r="T586" s="22">
        <v>2</v>
      </c>
      <c r="U586" s="29">
        <v>1325.45</v>
      </c>
      <c r="V586" s="29">
        <v>2650.9</v>
      </c>
      <c r="W586" s="36">
        <v>818.66</v>
      </c>
      <c r="X586" s="36"/>
      <c r="Y586" s="29"/>
      <c r="Z586" s="29"/>
      <c r="AA586" s="29"/>
      <c r="AB586" s="29"/>
      <c r="AC586" s="28"/>
    </row>
    <row r="587" ht="16" customHeight="1" spans="1:29">
      <c r="A587" s="22">
        <v>1268</v>
      </c>
      <c r="B587" s="39" t="s">
        <v>7131</v>
      </c>
      <c r="C587" s="68" t="s">
        <v>7132</v>
      </c>
      <c r="D587" s="22">
        <v>194</v>
      </c>
      <c r="E587" s="22">
        <v>2</v>
      </c>
      <c r="F587" s="144">
        <v>84277</v>
      </c>
      <c r="G587" s="144" t="s">
        <v>3688</v>
      </c>
      <c r="H587" s="144" t="s">
        <v>5312</v>
      </c>
      <c r="I587" s="144" t="s">
        <v>5317</v>
      </c>
      <c r="J587" s="144" t="s">
        <v>5314</v>
      </c>
      <c r="K587" s="157"/>
      <c r="L587" s="157"/>
      <c r="M587" s="157"/>
      <c r="N587" s="157"/>
      <c r="O587" s="157"/>
      <c r="P587" s="157"/>
      <c r="Q587" s="157"/>
      <c r="R587" s="157"/>
      <c r="S587" s="144"/>
      <c r="T587" s="22">
        <v>2</v>
      </c>
      <c r="U587" s="29">
        <v>1312.055</v>
      </c>
      <c r="V587" s="29">
        <v>2624.11</v>
      </c>
      <c r="W587" s="36">
        <v>799.18</v>
      </c>
      <c r="X587" s="36"/>
      <c r="Y587" s="29"/>
      <c r="Z587" s="29"/>
      <c r="AA587" s="29"/>
      <c r="AB587" s="29"/>
      <c r="AC587" s="28"/>
    </row>
    <row r="588" ht="16" customHeight="1" spans="1:29">
      <c r="A588" s="22">
        <v>1269</v>
      </c>
      <c r="B588" s="39" t="s">
        <v>7133</v>
      </c>
      <c r="C588" s="68" t="s">
        <v>7134</v>
      </c>
      <c r="D588" s="22">
        <v>194</v>
      </c>
      <c r="E588" s="22">
        <v>2</v>
      </c>
      <c r="F588" s="144">
        <v>84360</v>
      </c>
      <c r="G588" s="144" t="s">
        <v>3688</v>
      </c>
      <c r="H588" s="144" t="s">
        <v>3699</v>
      </c>
      <c r="I588" s="144" t="s">
        <v>5317</v>
      </c>
      <c r="J588" s="144" t="s">
        <v>5314</v>
      </c>
      <c r="K588" s="157"/>
      <c r="L588" s="157"/>
      <c r="M588" s="157"/>
      <c r="N588" s="157"/>
      <c r="O588" s="157"/>
      <c r="P588" s="157"/>
      <c r="Q588" s="157"/>
      <c r="R588" s="157"/>
      <c r="S588" s="144"/>
      <c r="T588" s="22">
        <v>2</v>
      </c>
      <c r="U588" s="29">
        <v>1181.15</v>
      </c>
      <c r="V588" s="29">
        <v>2362.3</v>
      </c>
      <c r="W588" s="36">
        <v>721.2</v>
      </c>
      <c r="X588" s="36"/>
      <c r="Y588" s="29"/>
      <c r="Z588" s="29"/>
      <c r="AA588" s="29"/>
      <c r="AB588" s="29"/>
      <c r="AC588" s="28"/>
    </row>
    <row r="589" ht="16" customHeight="1" spans="1:29">
      <c r="A589" s="22">
        <v>1270</v>
      </c>
      <c r="B589" s="39" t="s">
        <v>7135</v>
      </c>
      <c r="C589" s="68" t="s">
        <v>7136</v>
      </c>
      <c r="D589" s="22">
        <v>194</v>
      </c>
      <c r="E589" s="22">
        <v>1</v>
      </c>
      <c r="F589" s="144">
        <v>84352</v>
      </c>
      <c r="G589" s="144" t="s">
        <v>3688</v>
      </c>
      <c r="H589" s="144" t="s">
        <v>5312</v>
      </c>
      <c r="I589" s="144" t="s">
        <v>5317</v>
      </c>
      <c r="J589" s="144" t="s">
        <v>5314</v>
      </c>
      <c r="K589" s="157"/>
      <c r="L589" s="157"/>
      <c r="M589" s="157"/>
      <c r="N589" s="157"/>
      <c r="O589" s="157"/>
      <c r="P589" s="157"/>
      <c r="Q589" s="157"/>
      <c r="R589" s="157"/>
      <c r="S589" s="144"/>
      <c r="T589" s="22">
        <v>1</v>
      </c>
      <c r="U589" s="29">
        <v>1158.66</v>
      </c>
      <c r="V589" s="29">
        <v>1158.66</v>
      </c>
      <c r="W589" s="36">
        <v>360.6</v>
      </c>
      <c r="X589" s="36"/>
      <c r="Y589" s="29"/>
      <c r="Z589" s="29"/>
      <c r="AA589" s="29"/>
      <c r="AB589" s="29"/>
      <c r="AC589" s="28"/>
    </row>
    <row r="590" ht="16" customHeight="1" spans="1:29">
      <c r="A590" s="22">
        <v>1271</v>
      </c>
      <c r="B590" s="39" t="s">
        <v>7137</v>
      </c>
      <c r="C590" s="68" t="s">
        <v>7138</v>
      </c>
      <c r="D590" s="22">
        <v>194</v>
      </c>
      <c r="E590" s="22">
        <v>2</v>
      </c>
      <c r="F590" s="144">
        <v>84224</v>
      </c>
      <c r="G590" s="144" t="s">
        <v>3688</v>
      </c>
      <c r="H590" s="144" t="s">
        <v>3699</v>
      </c>
      <c r="I590" s="144" t="s">
        <v>5317</v>
      </c>
      <c r="J590" s="144" t="s">
        <v>5314</v>
      </c>
      <c r="K590" s="157"/>
      <c r="L590" s="157"/>
      <c r="M590" s="157"/>
      <c r="N590" s="157"/>
      <c r="O590" s="157"/>
      <c r="P590" s="157"/>
      <c r="Q590" s="157"/>
      <c r="R590" s="157"/>
      <c r="S590" s="144"/>
      <c r="T590" s="22">
        <v>2</v>
      </c>
      <c r="U590" s="29">
        <v>1005.54</v>
      </c>
      <c r="V590" s="29">
        <v>2011.08</v>
      </c>
      <c r="W590" s="36">
        <v>623.74</v>
      </c>
      <c r="X590" s="36"/>
      <c r="Y590" s="29"/>
      <c r="Z590" s="29"/>
      <c r="AA590" s="29"/>
      <c r="AB590" s="29"/>
      <c r="AC590" s="28"/>
    </row>
    <row r="591" ht="16" customHeight="1" spans="1:29">
      <c r="A591" s="22">
        <v>1272</v>
      </c>
      <c r="B591" s="39" t="s">
        <v>7139</v>
      </c>
      <c r="C591" s="68" t="s">
        <v>7140</v>
      </c>
      <c r="D591" s="22">
        <v>194</v>
      </c>
      <c r="E591" s="22">
        <v>2</v>
      </c>
      <c r="F591" s="144">
        <v>84216</v>
      </c>
      <c r="G591" s="144" t="s">
        <v>3688</v>
      </c>
      <c r="H591" s="144" t="s">
        <v>3699</v>
      </c>
      <c r="I591" s="144" t="s">
        <v>5317</v>
      </c>
      <c r="J591" s="144" t="s">
        <v>5314</v>
      </c>
      <c r="K591" s="157"/>
      <c r="L591" s="157"/>
      <c r="M591" s="157"/>
      <c r="N591" s="157"/>
      <c r="O591" s="157"/>
      <c r="P591" s="157"/>
      <c r="Q591" s="157"/>
      <c r="R591" s="157"/>
      <c r="S591" s="144"/>
      <c r="T591" s="22">
        <v>2</v>
      </c>
      <c r="U591" s="29">
        <v>910.955</v>
      </c>
      <c r="V591" s="29">
        <v>1821.91</v>
      </c>
      <c r="W591" s="36">
        <v>526.28</v>
      </c>
      <c r="X591" s="36"/>
      <c r="Y591" s="29"/>
      <c r="Z591" s="29"/>
      <c r="AA591" s="29"/>
      <c r="AB591" s="29"/>
      <c r="AC591" s="28"/>
    </row>
    <row r="592" ht="16" customHeight="1" spans="1:29">
      <c r="A592" s="22">
        <v>1273</v>
      </c>
      <c r="B592" s="39" t="s">
        <v>7141</v>
      </c>
      <c r="C592" s="68" t="s">
        <v>7142</v>
      </c>
      <c r="D592" s="22">
        <v>195</v>
      </c>
      <c r="E592" s="22">
        <v>2</v>
      </c>
      <c r="F592" s="144">
        <v>83812</v>
      </c>
      <c r="G592" s="144" t="s">
        <v>3688</v>
      </c>
      <c r="H592" s="144" t="s">
        <v>3699</v>
      </c>
      <c r="I592" s="144" t="s">
        <v>5317</v>
      </c>
      <c r="J592" s="144" t="s">
        <v>5314</v>
      </c>
      <c r="K592" s="157"/>
      <c r="L592" s="157"/>
      <c r="M592" s="157"/>
      <c r="N592" s="157"/>
      <c r="O592" s="157"/>
      <c r="P592" s="157"/>
      <c r="Q592" s="157"/>
      <c r="R592" s="157"/>
      <c r="S592" s="144"/>
      <c r="T592" s="22">
        <v>2</v>
      </c>
      <c r="U592" s="29">
        <v>865.21</v>
      </c>
      <c r="V592" s="29">
        <v>1730.42</v>
      </c>
      <c r="W592" s="36">
        <v>506.8</v>
      </c>
      <c r="X592" s="36"/>
      <c r="Y592" s="29"/>
      <c r="Z592" s="29"/>
      <c r="AA592" s="29"/>
      <c r="AB592" s="29"/>
      <c r="AC592" s="28"/>
    </row>
    <row r="593" ht="16" customHeight="1" spans="1:29">
      <c r="A593" s="22">
        <v>1274</v>
      </c>
      <c r="B593" s="39" t="s">
        <v>7143</v>
      </c>
      <c r="C593" s="68" t="s">
        <v>7144</v>
      </c>
      <c r="D593" s="22">
        <v>194</v>
      </c>
      <c r="E593" s="22">
        <v>2</v>
      </c>
      <c r="F593" s="144">
        <v>84351</v>
      </c>
      <c r="G593" s="144" t="s">
        <v>3688</v>
      </c>
      <c r="H593" s="144" t="s">
        <v>3699</v>
      </c>
      <c r="I593" s="144" t="s">
        <v>5317</v>
      </c>
      <c r="J593" s="144" t="s">
        <v>5314</v>
      </c>
      <c r="K593" s="157"/>
      <c r="L593" s="157"/>
      <c r="M593" s="157"/>
      <c r="N593" s="157"/>
      <c r="O593" s="157"/>
      <c r="P593" s="157"/>
      <c r="Q593" s="157"/>
      <c r="R593" s="157"/>
      <c r="S593" s="144"/>
      <c r="T593" s="22">
        <v>2</v>
      </c>
      <c r="U593" s="29">
        <v>851.295</v>
      </c>
      <c r="V593" s="29">
        <v>1702.59</v>
      </c>
      <c r="W593" s="36">
        <v>506.8</v>
      </c>
      <c r="X593" s="36"/>
      <c r="Y593" s="29"/>
      <c r="Z593" s="29"/>
      <c r="AA593" s="29"/>
      <c r="AB593" s="29"/>
      <c r="AC593" s="28"/>
    </row>
    <row r="594" ht="16" customHeight="1" spans="1:29">
      <c r="A594" s="22">
        <v>1275</v>
      </c>
      <c r="B594" s="39" t="s">
        <v>7145</v>
      </c>
      <c r="C594" s="68" t="s">
        <v>7146</v>
      </c>
      <c r="D594" s="22">
        <v>194</v>
      </c>
      <c r="E594" s="22">
        <v>1</v>
      </c>
      <c r="F594" s="144">
        <v>84221</v>
      </c>
      <c r="G594" s="144" t="s">
        <v>3688</v>
      </c>
      <c r="H594" s="144" t="s">
        <v>3699</v>
      </c>
      <c r="I594" s="144" t="s">
        <v>5317</v>
      </c>
      <c r="J594" s="144" t="s">
        <v>5314</v>
      </c>
      <c r="K594" s="157"/>
      <c r="L594" s="157"/>
      <c r="M594" s="157"/>
      <c r="N594" s="157"/>
      <c r="O594" s="157"/>
      <c r="P594" s="157"/>
      <c r="Q594" s="157"/>
      <c r="R594" s="157"/>
      <c r="S594" s="144"/>
      <c r="T594" s="22">
        <v>1</v>
      </c>
      <c r="U594" s="29">
        <v>840.14</v>
      </c>
      <c r="V594" s="29">
        <v>840.14</v>
      </c>
      <c r="W594" s="36">
        <v>243.65</v>
      </c>
      <c r="X594" s="36"/>
      <c r="Y594" s="29"/>
      <c r="Z594" s="29"/>
      <c r="AA594" s="29"/>
      <c r="AB594" s="29"/>
      <c r="AC594" s="28"/>
    </row>
    <row r="595" ht="16" customHeight="1" spans="1:29">
      <c r="A595" s="22">
        <v>1276</v>
      </c>
      <c r="B595" s="39" t="s">
        <v>7147</v>
      </c>
      <c r="C595" s="68" t="s">
        <v>7148</v>
      </c>
      <c r="D595" s="22">
        <v>195</v>
      </c>
      <c r="E595" s="22">
        <v>1</v>
      </c>
      <c r="F595" s="144">
        <v>83821</v>
      </c>
      <c r="G595" s="144" t="s">
        <v>3688</v>
      </c>
      <c r="H595" s="144" t="s">
        <v>3699</v>
      </c>
      <c r="I595" s="144" t="s">
        <v>5317</v>
      </c>
      <c r="J595" s="144" t="s">
        <v>5314</v>
      </c>
      <c r="K595" s="157"/>
      <c r="L595" s="157"/>
      <c r="M595" s="157"/>
      <c r="N595" s="157"/>
      <c r="O595" s="157"/>
      <c r="P595" s="157"/>
      <c r="Q595" s="157"/>
      <c r="R595" s="157"/>
      <c r="S595" s="144"/>
      <c r="T595" s="22">
        <v>1</v>
      </c>
      <c r="U595" s="29">
        <v>795.59</v>
      </c>
      <c r="V595" s="29">
        <v>795.59</v>
      </c>
      <c r="W595" s="36">
        <v>233.9</v>
      </c>
      <c r="X595" s="36"/>
      <c r="Y595" s="29"/>
      <c r="Z595" s="29"/>
      <c r="AA595" s="29"/>
      <c r="AB595" s="29"/>
      <c r="AC595" s="28"/>
    </row>
    <row r="596" ht="16" customHeight="1" spans="1:29">
      <c r="A596" s="22">
        <v>1277</v>
      </c>
      <c r="B596" s="39" t="s">
        <v>7149</v>
      </c>
      <c r="C596" s="68" t="s">
        <v>7150</v>
      </c>
      <c r="D596" s="22">
        <v>195</v>
      </c>
      <c r="E596" s="22">
        <v>1</v>
      </c>
      <c r="F596" s="144">
        <v>83822</v>
      </c>
      <c r="G596" s="144" t="s">
        <v>3688</v>
      </c>
      <c r="H596" s="144" t="s">
        <v>3699</v>
      </c>
      <c r="I596" s="144" t="s">
        <v>5317</v>
      </c>
      <c r="J596" s="144" t="s">
        <v>5314</v>
      </c>
      <c r="K596" s="157"/>
      <c r="L596" s="157"/>
      <c r="M596" s="157"/>
      <c r="N596" s="157"/>
      <c r="O596" s="157"/>
      <c r="P596" s="157"/>
      <c r="Q596" s="157"/>
      <c r="R596" s="157"/>
      <c r="S596" s="144"/>
      <c r="T596" s="22">
        <v>1</v>
      </c>
      <c r="U596" s="29">
        <v>795.59</v>
      </c>
      <c r="V596" s="29">
        <v>795.59</v>
      </c>
      <c r="W596" s="36">
        <v>233.9</v>
      </c>
      <c r="X596" s="36"/>
      <c r="Y596" s="29"/>
      <c r="Z596" s="29"/>
      <c r="AA596" s="29"/>
      <c r="AB596" s="29"/>
      <c r="AC596" s="28"/>
    </row>
    <row r="597" ht="16" customHeight="1" spans="1:29">
      <c r="A597" s="22">
        <v>1278</v>
      </c>
      <c r="B597" s="39" t="s">
        <v>7151</v>
      </c>
      <c r="C597" s="68" t="s">
        <v>7152</v>
      </c>
      <c r="D597" s="22">
        <v>194</v>
      </c>
      <c r="E597" s="22">
        <v>2</v>
      </c>
      <c r="F597" s="144">
        <v>84381</v>
      </c>
      <c r="G597" s="144" t="s">
        <v>3688</v>
      </c>
      <c r="H597" s="144" t="s">
        <v>5312</v>
      </c>
      <c r="I597" s="144" t="s">
        <v>5317</v>
      </c>
      <c r="J597" s="144" t="s">
        <v>5314</v>
      </c>
      <c r="K597" s="157"/>
      <c r="L597" s="157"/>
      <c r="M597" s="157"/>
      <c r="N597" s="157"/>
      <c r="O597" s="157"/>
      <c r="P597" s="157"/>
      <c r="Q597" s="157"/>
      <c r="R597" s="157"/>
      <c r="S597" s="144"/>
      <c r="T597" s="22">
        <v>2</v>
      </c>
      <c r="U597" s="29">
        <v>792.42</v>
      </c>
      <c r="V597" s="29">
        <v>1584.84</v>
      </c>
      <c r="W597" s="36">
        <v>467.8</v>
      </c>
      <c r="X597" s="36"/>
      <c r="Y597" s="29"/>
      <c r="Z597" s="29"/>
      <c r="AA597" s="29"/>
      <c r="AB597" s="29"/>
      <c r="AC597" s="28"/>
    </row>
    <row r="598" ht="16" customHeight="1" spans="1:29">
      <c r="A598" s="22">
        <v>1279</v>
      </c>
      <c r="B598" s="39" t="s">
        <v>7153</v>
      </c>
      <c r="C598" s="68" t="s">
        <v>7154</v>
      </c>
      <c r="D598" s="22">
        <v>195</v>
      </c>
      <c r="E598" s="22">
        <v>2</v>
      </c>
      <c r="F598" s="144">
        <v>83825</v>
      </c>
      <c r="G598" s="144" t="s">
        <v>3688</v>
      </c>
      <c r="H598" s="144" t="s">
        <v>3699</v>
      </c>
      <c r="I598" s="144" t="s">
        <v>5317</v>
      </c>
      <c r="J598" s="144" t="s">
        <v>5314</v>
      </c>
      <c r="K598" s="157"/>
      <c r="L598" s="157"/>
      <c r="M598" s="157"/>
      <c r="N598" s="157"/>
      <c r="O598" s="157"/>
      <c r="P598" s="157"/>
      <c r="Q598" s="157"/>
      <c r="R598" s="157"/>
      <c r="S598" s="144"/>
      <c r="T598" s="22">
        <v>2</v>
      </c>
      <c r="U598" s="29">
        <v>646.42</v>
      </c>
      <c r="V598" s="29">
        <v>1292.84</v>
      </c>
      <c r="W598" s="36">
        <v>370.34</v>
      </c>
      <c r="X598" s="36"/>
      <c r="Y598" s="29"/>
      <c r="Z598" s="29"/>
      <c r="AA598" s="29"/>
      <c r="AB598" s="29"/>
      <c r="AC598" s="28"/>
    </row>
    <row r="599" ht="16" customHeight="1" spans="1:29">
      <c r="A599" s="22">
        <v>1280</v>
      </c>
      <c r="B599" s="39" t="s">
        <v>7155</v>
      </c>
      <c r="C599" s="68" t="s">
        <v>7156</v>
      </c>
      <c r="D599" s="22">
        <v>194</v>
      </c>
      <c r="E599" s="22">
        <v>2</v>
      </c>
      <c r="F599" s="144">
        <v>84283</v>
      </c>
      <c r="G599" s="144" t="s">
        <v>3688</v>
      </c>
      <c r="H599" s="144" t="s">
        <v>5312</v>
      </c>
      <c r="I599" s="144" t="s">
        <v>5317</v>
      </c>
      <c r="J599" s="144" t="s">
        <v>5314</v>
      </c>
      <c r="K599" s="157"/>
      <c r="L599" s="157"/>
      <c r="M599" s="157"/>
      <c r="N599" s="157"/>
      <c r="O599" s="157"/>
      <c r="P599" s="157"/>
      <c r="Q599" s="157"/>
      <c r="R599" s="157"/>
      <c r="S599" s="144"/>
      <c r="T599" s="22">
        <v>2</v>
      </c>
      <c r="U599" s="29">
        <v>637.91</v>
      </c>
      <c r="V599" s="29">
        <v>1275.82</v>
      </c>
      <c r="W599" s="36">
        <v>370.34</v>
      </c>
      <c r="X599" s="36"/>
      <c r="Y599" s="29"/>
      <c r="Z599" s="29"/>
      <c r="AA599" s="29"/>
      <c r="AB599" s="29"/>
      <c r="AC599" s="28"/>
    </row>
    <row r="600" ht="16" customHeight="1" spans="1:29">
      <c r="A600" s="22">
        <v>1281</v>
      </c>
      <c r="B600" s="39" t="s">
        <v>7157</v>
      </c>
      <c r="C600" s="68" t="s">
        <v>7158</v>
      </c>
      <c r="D600" s="22">
        <v>194</v>
      </c>
      <c r="E600" s="22">
        <v>2</v>
      </c>
      <c r="F600" s="144">
        <v>84380</v>
      </c>
      <c r="G600" s="144" t="s">
        <v>3688</v>
      </c>
      <c r="H600" s="144" t="s">
        <v>5312</v>
      </c>
      <c r="I600" s="144" t="s">
        <v>5317</v>
      </c>
      <c r="J600" s="144" t="s">
        <v>5314</v>
      </c>
      <c r="K600" s="157"/>
      <c r="L600" s="157"/>
      <c r="M600" s="157"/>
      <c r="N600" s="157"/>
      <c r="O600" s="157"/>
      <c r="P600" s="157"/>
      <c r="Q600" s="157"/>
      <c r="R600" s="157"/>
      <c r="S600" s="144"/>
      <c r="T600" s="22">
        <v>2</v>
      </c>
      <c r="U600" s="29">
        <v>608.085</v>
      </c>
      <c r="V600" s="29">
        <v>1216.17</v>
      </c>
      <c r="W600" s="36">
        <v>350.86</v>
      </c>
      <c r="X600" s="36"/>
      <c r="Y600" s="29"/>
      <c r="Z600" s="29"/>
      <c r="AA600" s="29"/>
      <c r="AB600" s="29"/>
      <c r="AC600" s="28"/>
    </row>
    <row r="601" ht="16" customHeight="1" spans="1:29">
      <c r="A601" s="22">
        <v>1282</v>
      </c>
      <c r="B601" s="39" t="s">
        <v>7159</v>
      </c>
      <c r="C601" s="68" t="s">
        <v>7160</v>
      </c>
      <c r="D601" s="22">
        <v>195</v>
      </c>
      <c r="E601" s="22">
        <v>2</v>
      </c>
      <c r="F601" s="144">
        <v>83819</v>
      </c>
      <c r="G601" s="144" t="s">
        <v>3688</v>
      </c>
      <c r="H601" s="144" t="s">
        <v>3699</v>
      </c>
      <c r="I601" s="144" t="s">
        <v>5317</v>
      </c>
      <c r="J601" s="144" t="s">
        <v>5314</v>
      </c>
      <c r="K601" s="157"/>
      <c r="L601" s="157"/>
      <c r="M601" s="157"/>
      <c r="N601" s="157"/>
      <c r="O601" s="157"/>
      <c r="P601" s="157"/>
      <c r="Q601" s="157"/>
      <c r="R601" s="157"/>
      <c r="S601" s="144"/>
      <c r="T601" s="22">
        <v>2</v>
      </c>
      <c r="U601" s="29">
        <v>537.025</v>
      </c>
      <c r="V601" s="29">
        <v>1074.05</v>
      </c>
      <c r="W601" s="36">
        <v>311.88</v>
      </c>
      <c r="X601" s="36"/>
      <c r="Y601" s="29"/>
      <c r="Z601" s="29"/>
      <c r="AA601" s="29"/>
      <c r="AB601" s="29"/>
      <c r="AC601" s="28"/>
    </row>
    <row r="602" ht="16" customHeight="1" spans="1:29">
      <c r="A602" s="22">
        <v>1283</v>
      </c>
      <c r="B602" s="39" t="s">
        <v>7161</v>
      </c>
      <c r="C602" s="68" t="s">
        <v>7162</v>
      </c>
      <c r="D602" s="22">
        <v>194</v>
      </c>
      <c r="E602" s="22">
        <v>14</v>
      </c>
      <c r="F602" s="144">
        <v>84302</v>
      </c>
      <c r="G602" s="144" t="s">
        <v>3688</v>
      </c>
      <c r="H602" s="144" t="s">
        <v>3699</v>
      </c>
      <c r="I602" s="144" t="s">
        <v>5317</v>
      </c>
      <c r="J602" s="144" t="s">
        <v>5314</v>
      </c>
      <c r="K602" s="157"/>
      <c r="L602" s="157"/>
      <c r="M602" s="157"/>
      <c r="N602" s="157"/>
      <c r="O602" s="157"/>
      <c r="P602" s="157"/>
      <c r="Q602" s="157"/>
      <c r="R602" s="157"/>
      <c r="S602" s="144"/>
      <c r="T602" s="22">
        <v>14</v>
      </c>
      <c r="U602" s="29">
        <v>509.857142857143</v>
      </c>
      <c r="V602" s="29">
        <v>7138</v>
      </c>
      <c r="W602" s="36">
        <v>2046.66</v>
      </c>
      <c r="X602" s="36"/>
      <c r="Y602" s="29"/>
      <c r="Z602" s="29"/>
      <c r="AA602" s="29"/>
      <c r="AB602" s="29"/>
      <c r="AC602" s="28"/>
    </row>
    <row r="603" ht="16" customHeight="1" spans="1:29">
      <c r="A603" s="22">
        <v>1284</v>
      </c>
      <c r="B603" s="39" t="s">
        <v>7163</v>
      </c>
      <c r="C603" s="68" t="s">
        <v>7164</v>
      </c>
      <c r="D603" s="22">
        <v>194</v>
      </c>
      <c r="E603" s="22">
        <v>2</v>
      </c>
      <c r="F603" s="144">
        <v>84278</v>
      </c>
      <c r="G603" s="144" t="s">
        <v>3688</v>
      </c>
      <c r="H603" s="144" t="s">
        <v>5312</v>
      </c>
      <c r="I603" s="144" t="s">
        <v>5317</v>
      </c>
      <c r="J603" s="144" t="s">
        <v>5314</v>
      </c>
      <c r="K603" s="157"/>
      <c r="L603" s="157"/>
      <c r="M603" s="157"/>
      <c r="N603" s="157"/>
      <c r="O603" s="157"/>
      <c r="P603" s="157"/>
      <c r="Q603" s="157"/>
      <c r="R603" s="157"/>
      <c r="S603" s="144"/>
      <c r="T603" s="22">
        <v>2</v>
      </c>
      <c r="U603" s="29">
        <v>495.335</v>
      </c>
      <c r="V603" s="29">
        <v>990.67</v>
      </c>
      <c r="W603" s="36">
        <v>292.38</v>
      </c>
      <c r="X603" s="36"/>
      <c r="Y603" s="29"/>
      <c r="Z603" s="29"/>
      <c r="AA603" s="29"/>
      <c r="AB603" s="29"/>
      <c r="AC603" s="28"/>
    </row>
    <row r="604" ht="16" customHeight="1" spans="1:29">
      <c r="A604" s="22">
        <v>1285</v>
      </c>
      <c r="B604" s="39" t="s">
        <v>7165</v>
      </c>
      <c r="C604" s="68" t="s">
        <v>7166</v>
      </c>
      <c r="D604" s="22">
        <v>194</v>
      </c>
      <c r="E604" s="22">
        <v>4</v>
      </c>
      <c r="F604" s="144">
        <v>84384</v>
      </c>
      <c r="G604" s="144" t="s">
        <v>3688</v>
      </c>
      <c r="H604" s="144" t="s">
        <v>3699</v>
      </c>
      <c r="I604" s="144" t="s">
        <v>5317</v>
      </c>
      <c r="J604" s="144" t="s">
        <v>5314</v>
      </c>
      <c r="K604" s="157"/>
      <c r="L604" s="157"/>
      <c r="M604" s="157"/>
      <c r="N604" s="157"/>
      <c r="O604" s="157"/>
      <c r="P604" s="157"/>
      <c r="Q604" s="157"/>
      <c r="R604" s="157"/>
      <c r="S604" s="144"/>
      <c r="T604" s="22">
        <v>4</v>
      </c>
      <c r="U604" s="29">
        <v>432.485</v>
      </c>
      <c r="V604" s="29">
        <v>1729.94</v>
      </c>
      <c r="W604" s="36">
        <v>506.8</v>
      </c>
      <c r="X604" s="36"/>
      <c r="Y604" s="29"/>
      <c r="Z604" s="29"/>
      <c r="AA604" s="29"/>
      <c r="AB604" s="29"/>
      <c r="AC604" s="28"/>
    </row>
    <row r="605" ht="16" customHeight="1" spans="1:29">
      <c r="A605" s="22">
        <v>1286</v>
      </c>
      <c r="B605" s="39" t="s">
        <v>7167</v>
      </c>
      <c r="C605" s="68" t="s">
        <v>7168</v>
      </c>
      <c r="D605" s="22">
        <v>194</v>
      </c>
      <c r="E605" s="22">
        <v>4</v>
      </c>
      <c r="F605" s="144">
        <v>84385</v>
      </c>
      <c r="G605" s="144" t="s">
        <v>3688</v>
      </c>
      <c r="H605" s="144" t="s">
        <v>3699</v>
      </c>
      <c r="I605" s="144" t="s">
        <v>5317</v>
      </c>
      <c r="J605" s="144" t="s">
        <v>5314</v>
      </c>
      <c r="K605" s="157"/>
      <c r="L605" s="157"/>
      <c r="M605" s="157"/>
      <c r="N605" s="157"/>
      <c r="O605" s="157"/>
      <c r="P605" s="157"/>
      <c r="Q605" s="157"/>
      <c r="R605" s="157"/>
      <c r="S605" s="144"/>
      <c r="T605" s="22">
        <v>4</v>
      </c>
      <c r="U605" s="29">
        <v>360.6325</v>
      </c>
      <c r="V605" s="29">
        <v>1442.53</v>
      </c>
      <c r="W605" s="36">
        <v>428.84</v>
      </c>
      <c r="X605" s="36"/>
      <c r="Y605" s="29"/>
      <c r="Z605" s="29"/>
      <c r="AA605" s="29"/>
      <c r="AB605" s="29"/>
      <c r="AC605" s="28"/>
    </row>
    <row r="606" ht="16" customHeight="1" spans="1:29">
      <c r="A606" s="22">
        <v>1287</v>
      </c>
      <c r="B606" s="39" t="s">
        <v>7169</v>
      </c>
      <c r="C606" s="68" t="s">
        <v>7170</v>
      </c>
      <c r="D606" s="22">
        <v>194</v>
      </c>
      <c r="E606" s="22">
        <v>2</v>
      </c>
      <c r="F606" s="144">
        <v>84279</v>
      </c>
      <c r="G606" s="144" t="s">
        <v>3688</v>
      </c>
      <c r="H606" s="144" t="s">
        <v>5312</v>
      </c>
      <c r="I606" s="144" t="s">
        <v>5317</v>
      </c>
      <c r="J606" s="144" t="s">
        <v>5314</v>
      </c>
      <c r="K606" s="157"/>
      <c r="L606" s="157"/>
      <c r="M606" s="157"/>
      <c r="N606" s="157"/>
      <c r="O606" s="157"/>
      <c r="P606" s="157"/>
      <c r="Q606" s="157"/>
      <c r="R606" s="157"/>
      <c r="S606" s="144"/>
      <c r="T606" s="22">
        <v>2</v>
      </c>
      <c r="U606" s="29">
        <v>358.815</v>
      </c>
      <c r="V606" s="29">
        <v>717.63</v>
      </c>
      <c r="W606" s="36">
        <v>214.42</v>
      </c>
      <c r="X606" s="36"/>
      <c r="Y606" s="29"/>
      <c r="Z606" s="29"/>
      <c r="AA606" s="29"/>
      <c r="AB606" s="29"/>
      <c r="AC606" s="28"/>
    </row>
    <row r="607" ht="16" customHeight="1" spans="1:29">
      <c r="A607" s="22">
        <v>1288</v>
      </c>
      <c r="B607" s="39" t="s">
        <v>7171</v>
      </c>
      <c r="C607" s="68" t="s">
        <v>7172</v>
      </c>
      <c r="D607" s="22">
        <v>194</v>
      </c>
      <c r="E607" s="22">
        <v>4</v>
      </c>
      <c r="F607" s="144">
        <v>84275</v>
      </c>
      <c r="G607" s="144" t="s">
        <v>3688</v>
      </c>
      <c r="H607" s="144" t="s">
        <v>3699</v>
      </c>
      <c r="I607" s="144" t="s">
        <v>5317</v>
      </c>
      <c r="J607" s="144" t="s">
        <v>5314</v>
      </c>
      <c r="K607" s="157"/>
      <c r="L607" s="157"/>
      <c r="M607" s="157"/>
      <c r="N607" s="157"/>
      <c r="O607" s="157"/>
      <c r="P607" s="157"/>
      <c r="Q607" s="157"/>
      <c r="R607" s="157"/>
      <c r="S607" s="144"/>
      <c r="T607" s="22">
        <v>4</v>
      </c>
      <c r="U607" s="29">
        <v>343.16</v>
      </c>
      <c r="V607" s="29">
        <v>1372.64</v>
      </c>
      <c r="W607" s="36">
        <v>389.84</v>
      </c>
      <c r="X607" s="36"/>
      <c r="Y607" s="29"/>
      <c r="Z607" s="29"/>
      <c r="AA607" s="29"/>
      <c r="AB607" s="29"/>
      <c r="AC607" s="28"/>
    </row>
    <row r="608" ht="16" customHeight="1" spans="1:29">
      <c r="A608" s="22">
        <v>1289</v>
      </c>
      <c r="B608" s="39" t="s">
        <v>7173</v>
      </c>
      <c r="C608" s="68" t="s">
        <v>7174</v>
      </c>
      <c r="D608" s="22">
        <v>194</v>
      </c>
      <c r="E608" s="22">
        <v>8</v>
      </c>
      <c r="F608" s="144">
        <v>84379</v>
      </c>
      <c r="G608" s="144" t="s">
        <v>3688</v>
      </c>
      <c r="H608" s="144" t="s">
        <v>5312</v>
      </c>
      <c r="I608" s="144" t="s">
        <v>5317</v>
      </c>
      <c r="J608" s="144" t="s">
        <v>5314</v>
      </c>
      <c r="K608" s="157"/>
      <c r="L608" s="157"/>
      <c r="M608" s="157"/>
      <c r="N608" s="157"/>
      <c r="O608" s="157"/>
      <c r="P608" s="157"/>
      <c r="Q608" s="157"/>
      <c r="R608" s="157"/>
      <c r="S608" s="144"/>
      <c r="T608" s="22">
        <v>8</v>
      </c>
      <c r="U608" s="29">
        <v>196.3525</v>
      </c>
      <c r="V608" s="29">
        <v>1570.82</v>
      </c>
      <c r="W608" s="36">
        <v>467.84</v>
      </c>
      <c r="X608" s="36"/>
      <c r="Y608" s="29"/>
      <c r="Z608" s="29"/>
      <c r="AA608" s="29"/>
      <c r="AB608" s="29"/>
      <c r="AC608" s="28"/>
    </row>
    <row r="609" ht="16" customHeight="1" spans="1:29">
      <c r="A609" s="22">
        <v>1290</v>
      </c>
      <c r="B609" s="39" t="s">
        <v>7175</v>
      </c>
      <c r="C609" s="68" t="s">
        <v>7176</v>
      </c>
      <c r="D609" s="22">
        <v>194</v>
      </c>
      <c r="E609" s="22">
        <v>2</v>
      </c>
      <c r="F609" s="144">
        <v>84665</v>
      </c>
      <c r="G609" s="144" t="s">
        <v>3688</v>
      </c>
      <c r="H609" s="144" t="s">
        <v>3699</v>
      </c>
      <c r="I609" s="144" t="s">
        <v>5317</v>
      </c>
      <c r="J609" s="144" t="s">
        <v>5314</v>
      </c>
      <c r="K609" s="157"/>
      <c r="L609" s="157"/>
      <c r="M609" s="157"/>
      <c r="N609" s="157"/>
      <c r="O609" s="157"/>
      <c r="P609" s="157"/>
      <c r="Q609" s="157"/>
      <c r="R609" s="157"/>
      <c r="S609" s="144"/>
      <c r="T609" s="22">
        <v>2</v>
      </c>
      <c r="U609" s="29">
        <v>168.2</v>
      </c>
      <c r="V609" s="29">
        <v>336.4</v>
      </c>
      <c r="W609" s="36">
        <v>97.46</v>
      </c>
      <c r="X609" s="36"/>
      <c r="Y609" s="29"/>
      <c r="Z609" s="29"/>
      <c r="AA609" s="29"/>
      <c r="AB609" s="29"/>
      <c r="AC609" s="28"/>
    </row>
    <row r="610" ht="16" customHeight="1" spans="1:29">
      <c r="A610" s="22">
        <v>1291</v>
      </c>
      <c r="B610" s="39" t="s">
        <v>7177</v>
      </c>
      <c r="C610" s="68" t="s">
        <v>7178</v>
      </c>
      <c r="D610" s="22">
        <v>194</v>
      </c>
      <c r="E610" s="22">
        <v>6</v>
      </c>
      <c r="F610" s="144">
        <v>84296</v>
      </c>
      <c r="G610" s="144" t="s">
        <v>3688</v>
      </c>
      <c r="H610" s="144" t="s">
        <v>3699</v>
      </c>
      <c r="I610" s="144" t="s">
        <v>5317</v>
      </c>
      <c r="J610" s="144" t="s">
        <v>5314</v>
      </c>
      <c r="K610" s="157"/>
      <c r="L610" s="157"/>
      <c r="M610" s="157"/>
      <c r="N610" s="157"/>
      <c r="O610" s="157"/>
      <c r="P610" s="157"/>
      <c r="Q610" s="157"/>
      <c r="R610" s="157"/>
      <c r="S610" s="144"/>
      <c r="T610" s="22">
        <v>6</v>
      </c>
      <c r="U610" s="29">
        <v>143.873333333333</v>
      </c>
      <c r="V610" s="29">
        <v>863.24</v>
      </c>
      <c r="W610" s="36">
        <v>233.88</v>
      </c>
      <c r="X610" s="36"/>
      <c r="Y610" s="29"/>
      <c r="Z610" s="29"/>
      <c r="AA610" s="29"/>
      <c r="AB610" s="29"/>
      <c r="AC610" s="28"/>
    </row>
    <row r="611" ht="16" customHeight="1" spans="1:29">
      <c r="A611" s="22">
        <v>1292</v>
      </c>
      <c r="B611" s="39" t="s">
        <v>7179</v>
      </c>
      <c r="C611" s="68" t="s">
        <v>7180</v>
      </c>
      <c r="D611" s="22">
        <v>194</v>
      </c>
      <c r="E611" s="22">
        <v>2</v>
      </c>
      <c r="F611" s="144">
        <v>84398</v>
      </c>
      <c r="G611" s="144" t="s">
        <v>3688</v>
      </c>
      <c r="H611" s="144" t="s">
        <v>3699</v>
      </c>
      <c r="I611" s="144" t="s">
        <v>5317</v>
      </c>
      <c r="J611" s="144" t="s">
        <v>5314</v>
      </c>
      <c r="K611" s="157"/>
      <c r="L611" s="157"/>
      <c r="M611" s="157"/>
      <c r="N611" s="157"/>
      <c r="O611" s="157"/>
      <c r="P611" s="157"/>
      <c r="Q611" s="157"/>
      <c r="R611" s="157"/>
      <c r="S611" s="144"/>
      <c r="T611" s="22">
        <v>2</v>
      </c>
      <c r="U611" s="29">
        <v>135.83</v>
      </c>
      <c r="V611" s="29">
        <v>271.66</v>
      </c>
      <c r="W611" s="36">
        <v>77.96</v>
      </c>
      <c r="X611" s="36"/>
      <c r="Y611" s="29"/>
      <c r="Z611" s="29"/>
      <c r="AA611" s="29"/>
      <c r="AB611" s="29"/>
      <c r="AC611" s="28"/>
    </row>
    <row r="612" ht="16" customHeight="1" spans="1:29">
      <c r="A612" s="22">
        <v>1293</v>
      </c>
      <c r="B612" s="39" t="s">
        <v>7181</v>
      </c>
      <c r="C612" s="68" t="s">
        <v>7182</v>
      </c>
      <c r="D612" s="22">
        <v>194</v>
      </c>
      <c r="E612" s="22">
        <v>8</v>
      </c>
      <c r="F612" s="144">
        <v>84291</v>
      </c>
      <c r="G612" s="144" t="s">
        <v>3688</v>
      </c>
      <c r="H612" s="144" t="s">
        <v>3699</v>
      </c>
      <c r="I612" s="144" t="s">
        <v>5317</v>
      </c>
      <c r="J612" s="144" t="s">
        <v>5314</v>
      </c>
      <c r="K612" s="157"/>
      <c r="L612" s="157"/>
      <c r="M612" s="157"/>
      <c r="N612" s="157"/>
      <c r="O612" s="157"/>
      <c r="P612" s="157"/>
      <c r="Q612" s="157"/>
      <c r="R612" s="157"/>
      <c r="S612" s="144"/>
      <c r="T612" s="22">
        <v>8</v>
      </c>
      <c r="U612" s="29">
        <v>126.74875</v>
      </c>
      <c r="V612" s="29">
        <v>1013.99</v>
      </c>
      <c r="W612" s="36">
        <v>311.84</v>
      </c>
      <c r="X612" s="36"/>
      <c r="Y612" s="29"/>
      <c r="Z612" s="29"/>
      <c r="AA612" s="29"/>
      <c r="AB612" s="29"/>
      <c r="AC612" s="28"/>
    </row>
    <row r="613" ht="16" customHeight="1" spans="1:29">
      <c r="A613" s="22">
        <v>1294</v>
      </c>
      <c r="B613" s="39" t="s">
        <v>7183</v>
      </c>
      <c r="C613" s="68" t="s">
        <v>7184</v>
      </c>
      <c r="D613" s="22">
        <v>194</v>
      </c>
      <c r="E613" s="22">
        <v>4</v>
      </c>
      <c r="F613" s="144">
        <v>84298</v>
      </c>
      <c r="G613" s="144" t="s">
        <v>3688</v>
      </c>
      <c r="H613" s="144" t="s">
        <v>3699</v>
      </c>
      <c r="I613" s="144" t="s">
        <v>5317</v>
      </c>
      <c r="J613" s="144" t="s">
        <v>5314</v>
      </c>
      <c r="K613" s="157"/>
      <c r="L613" s="157"/>
      <c r="M613" s="157"/>
      <c r="N613" s="157"/>
      <c r="O613" s="157"/>
      <c r="P613" s="157"/>
      <c r="Q613" s="157"/>
      <c r="R613" s="157"/>
      <c r="S613" s="144"/>
      <c r="T613" s="22">
        <v>4</v>
      </c>
      <c r="U613" s="29">
        <v>117.32</v>
      </c>
      <c r="V613" s="29">
        <v>469.28</v>
      </c>
      <c r="W613" s="36">
        <v>155.92</v>
      </c>
      <c r="X613" s="36"/>
      <c r="Y613" s="29"/>
      <c r="Z613" s="29"/>
      <c r="AA613" s="29"/>
      <c r="AB613" s="29"/>
      <c r="AC613" s="28"/>
    </row>
    <row r="614" ht="16" customHeight="1" spans="1:29">
      <c r="A614" s="22">
        <v>1295</v>
      </c>
      <c r="B614" s="39" t="s">
        <v>7185</v>
      </c>
      <c r="C614" s="68" t="s">
        <v>7186</v>
      </c>
      <c r="D614" s="22">
        <v>194</v>
      </c>
      <c r="E614" s="22">
        <v>1</v>
      </c>
      <c r="F614" s="144">
        <v>84629</v>
      </c>
      <c r="G614" s="144" t="s">
        <v>3688</v>
      </c>
      <c r="H614" s="144" t="s">
        <v>3699</v>
      </c>
      <c r="I614" s="144" t="s">
        <v>5317</v>
      </c>
      <c r="J614" s="144" t="s">
        <v>5314</v>
      </c>
      <c r="K614" s="157"/>
      <c r="L614" s="157"/>
      <c r="M614" s="157"/>
      <c r="N614" s="157"/>
      <c r="O614" s="157"/>
      <c r="P614" s="157"/>
      <c r="Q614" s="157"/>
      <c r="R614" s="157"/>
      <c r="S614" s="144"/>
      <c r="T614" s="22">
        <v>1</v>
      </c>
      <c r="U614" s="29">
        <v>116.87</v>
      </c>
      <c r="V614" s="29">
        <v>116.87</v>
      </c>
      <c r="W614" s="36">
        <v>38.98</v>
      </c>
      <c r="X614" s="36"/>
      <c r="Y614" s="29"/>
      <c r="Z614" s="29"/>
      <c r="AA614" s="29"/>
      <c r="AB614" s="29"/>
      <c r="AC614" s="28"/>
    </row>
    <row r="615" ht="16" customHeight="1" spans="1:29">
      <c r="A615" s="22">
        <v>1296</v>
      </c>
      <c r="B615" s="39" t="s">
        <v>7187</v>
      </c>
      <c r="C615" s="68" t="s">
        <v>7188</v>
      </c>
      <c r="D615" s="22">
        <v>194</v>
      </c>
      <c r="E615" s="22">
        <v>8</v>
      </c>
      <c r="F615" s="144">
        <v>84295</v>
      </c>
      <c r="G615" s="144" t="s">
        <v>3688</v>
      </c>
      <c r="H615" s="144" t="s">
        <v>3699</v>
      </c>
      <c r="I615" s="144" t="s">
        <v>5317</v>
      </c>
      <c r="J615" s="144" t="s">
        <v>5314</v>
      </c>
      <c r="K615" s="157"/>
      <c r="L615" s="157"/>
      <c r="M615" s="157"/>
      <c r="N615" s="157"/>
      <c r="O615" s="157"/>
      <c r="P615" s="157"/>
      <c r="Q615" s="157"/>
      <c r="R615" s="157"/>
      <c r="S615" s="144"/>
      <c r="T615" s="22">
        <v>8</v>
      </c>
      <c r="U615" s="29">
        <v>116.425</v>
      </c>
      <c r="V615" s="29">
        <v>931.4</v>
      </c>
      <c r="W615" s="36">
        <v>233.92</v>
      </c>
      <c r="X615" s="36"/>
      <c r="Y615" s="29"/>
      <c r="Z615" s="29"/>
      <c r="AA615" s="29"/>
      <c r="AB615" s="29"/>
      <c r="AC615" s="28"/>
    </row>
    <row r="616" ht="16" customHeight="1" spans="1:29">
      <c r="A616" s="22">
        <v>1297</v>
      </c>
      <c r="B616" s="39" t="s">
        <v>7189</v>
      </c>
      <c r="C616" s="68" t="s">
        <v>7190</v>
      </c>
      <c r="D616" s="22">
        <v>194</v>
      </c>
      <c r="E616" s="22">
        <v>2</v>
      </c>
      <c r="F616" s="144">
        <v>84673</v>
      </c>
      <c r="G616" s="144" t="s">
        <v>3688</v>
      </c>
      <c r="H616" s="144" t="s">
        <v>3699</v>
      </c>
      <c r="I616" s="144" t="s">
        <v>5317</v>
      </c>
      <c r="J616" s="144" t="s">
        <v>5314</v>
      </c>
      <c r="K616" s="157"/>
      <c r="L616" s="157"/>
      <c r="M616" s="157"/>
      <c r="N616" s="157"/>
      <c r="O616" s="157"/>
      <c r="P616" s="157"/>
      <c r="Q616" s="157"/>
      <c r="R616" s="157"/>
      <c r="S616" s="144"/>
      <c r="T616" s="22">
        <v>2</v>
      </c>
      <c r="U616" s="29">
        <v>113.78</v>
      </c>
      <c r="V616" s="29">
        <v>227.56</v>
      </c>
      <c r="W616" s="36">
        <v>58.48</v>
      </c>
      <c r="X616" s="36"/>
      <c r="Y616" s="29"/>
      <c r="Z616" s="29"/>
      <c r="AA616" s="29"/>
      <c r="AB616" s="29"/>
      <c r="AC616" s="28"/>
    </row>
    <row r="617" ht="16" customHeight="1" spans="1:29">
      <c r="A617" s="22">
        <v>1298</v>
      </c>
      <c r="B617" s="39" t="s">
        <v>7191</v>
      </c>
      <c r="C617" s="68" t="s">
        <v>7192</v>
      </c>
      <c r="D617" s="22">
        <v>194</v>
      </c>
      <c r="E617" s="22">
        <v>2</v>
      </c>
      <c r="F617" s="144">
        <v>84276</v>
      </c>
      <c r="G617" s="144" t="s">
        <v>3688</v>
      </c>
      <c r="H617" s="144" t="s">
        <v>3699</v>
      </c>
      <c r="I617" s="144" t="s">
        <v>5317</v>
      </c>
      <c r="J617" s="144" t="s">
        <v>5314</v>
      </c>
      <c r="K617" s="157"/>
      <c r="L617" s="157"/>
      <c r="M617" s="157"/>
      <c r="N617" s="157"/>
      <c r="O617" s="157"/>
      <c r="P617" s="157"/>
      <c r="Q617" s="157"/>
      <c r="R617" s="157"/>
      <c r="S617" s="144"/>
      <c r="T617" s="22">
        <v>2</v>
      </c>
      <c r="U617" s="29">
        <v>93.295</v>
      </c>
      <c r="V617" s="29">
        <v>186.59</v>
      </c>
      <c r="W617" s="36">
        <v>54.58</v>
      </c>
      <c r="X617" s="36"/>
      <c r="Y617" s="29"/>
      <c r="Z617" s="29"/>
      <c r="AA617" s="29"/>
      <c r="AB617" s="29"/>
      <c r="AC617" s="28"/>
    </row>
    <row r="618" ht="16" customHeight="1" spans="1:29">
      <c r="A618" s="22">
        <v>1299</v>
      </c>
      <c r="B618" s="39" t="s">
        <v>7193</v>
      </c>
      <c r="C618" s="68" t="s">
        <v>7194</v>
      </c>
      <c r="D618" s="22">
        <v>194</v>
      </c>
      <c r="E618" s="22">
        <v>8</v>
      </c>
      <c r="F618" s="144">
        <v>84294</v>
      </c>
      <c r="G618" s="144" t="s">
        <v>3688</v>
      </c>
      <c r="H618" s="144" t="s">
        <v>3699</v>
      </c>
      <c r="I618" s="144" t="s">
        <v>5317</v>
      </c>
      <c r="J618" s="144" t="s">
        <v>5314</v>
      </c>
      <c r="K618" s="157"/>
      <c r="L618" s="157"/>
      <c r="M618" s="157"/>
      <c r="N618" s="157"/>
      <c r="O618" s="157"/>
      <c r="P618" s="157"/>
      <c r="Q618" s="157"/>
      <c r="R618" s="157"/>
      <c r="S618" s="144"/>
      <c r="T618" s="22">
        <v>8</v>
      </c>
      <c r="U618" s="29">
        <v>92.955</v>
      </c>
      <c r="V618" s="29">
        <v>743.64</v>
      </c>
      <c r="W618" s="36">
        <v>218.32</v>
      </c>
      <c r="X618" s="36"/>
      <c r="Y618" s="29"/>
      <c r="Z618" s="29"/>
      <c r="AA618" s="29"/>
      <c r="AB618" s="29"/>
      <c r="AC618" s="28"/>
    </row>
    <row r="619" ht="16" customHeight="1" spans="1:29">
      <c r="A619" s="22">
        <v>1300</v>
      </c>
      <c r="B619" s="39" t="s">
        <v>7195</v>
      </c>
      <c r="C619" s="68" t="s">
        <v>7196</v>
      </c>
      <c r="D619" s="22">
        <v>194</v>
      </c>
      <c r="E619" s="22">
        <v>4</v>
      </c>
      <c r="F619" s="144">
        <v>84642</v>
      </c>
      <c r="G619" s="144" t="s">
        <v>3688</v>
      </c>
      <c r="H619" s="144" t="s">
        <v>3699</v>
      </c>
      <c r="I619" s="144" t="s">
        <v>5317</v>
      </c>
      <c r="J619" s="144" t="s">
        <v>5314</v>
      </c>
      <c r="K619" s="157"/>
      <c r="L619" s="157"/>
      <c r="M619" s="157"/>
      <c r="N619" s="157"/>
      <c r="O619" s="157"/>
      <c r="P619" s="157"/>
      <c r="Q619" s="157"/>
      <c r="R619" s="157"/>
      <c r="S619" s="144"/>
      <c r="T619" s="22">
        <v>4</v>
      </c>
      <c r="U619" s="29">
        <v>92</v>
      </c>
      <c r="V619" s="29">
        <v>368</v>
      </c>
      <c r="W619" s="36">
        <v>109.16</v>
      </c>
      <c r="X619" s="36"/>
      <c r="Y619" s="29"/>
      <c r="Z619" s="29"/>
      <c r="AA619" s="29"/>
      <c r="AB619" s="29"/>
      <c r="AC619" s="28"/>
    </row>
    <row r="620" ht="16" customHeight="1" spans="1:29">
      <c r="A620" s="22">
        <v>1301</v>
      </c>
      <c r="B620" s="39" t="s">
        <v>7197</v>
      </c>
      <c r="C620" s="68" t="s">
        <v>7198</v>
      </c>
      <c r="D620" s="22">
        <v>194</v>
      </c>
      <c r="E620" s="22">
        <v>2</v>
      </c>
      <c r="F620" s="144">
        <v>84626</v>
      </c>
      <c r="G620" s="144" t="s">
        <v>3688</v>
      </c>
      <c r="H620" s="144" t="s">
        <v>3699</v>
      </c>
      <c r="I620" s="144" t="s">
        <v>5317</v>
      </c>
      <c r="J620" s="144" t="s">
        <v>5314</v>
      </c>
      <c r="K620" s="157"/>
      <c r="L620" s="157"/>
      <c r="M620" s="157"/>
      <c r="N620" s="157"/>
      <c r="O620" s="157"/>
      <c r="P620" s="157"/>
      <c r="Q620" s="157"/>
      <c r="R620" s="157"/>
      <c r="S620" s="144"/>
      <c r="T620" s="22">
        <v>2</v>
      </c>
      <c r="U620" s="29">
        <v>85.25</v>
      </c>
      <c r="V620" s="29">
        <v>170.5</v>
      </c>
      <c r="W620" s="36">
        <v>50.68</v>
      </c>
      <c r="X620" s="36"/>
      <c r="Y620" s="29"/>
      <c r="Z620" s="29"/>
      <c r="AA620" s="29"/>
      <c r="AB620" s="29"/>
      <c r="AC620" s="28"/>
    </row>
    <row r="621" ht="16" customHeight="1" spans="1:29">
      <c r="A621" s="22">
        <v>1302</v>
      </c>
      <c r="B621" s="39" t="s">
        <v>7199</v>
      </c>
      <c r="C621" s="68" t="s">
        <v>7200</v>
      </c>
      <c r="D621" s="22">
        <v>194</v>
      </c>
      <c r="E621" s="22">
        <v>4</v>
      </c>
      <c r="F621" s="144">
        <v>84359</v>
      </c>
      <c r="G621" s="144" t="s">
        <v>3688</v>
      </c>
      <c r="H621" s="144" t="s">
        <v>3699</v>
      </c>
      <c r="I621" s="144" t="s">
        <v>5317</v>
      </c>
      <c r="J621" s="144" t="s">
        <v>5314</v>
      </c>
      <c r="K621" s="157"/>
      <c r="L621" s="157"/>
      <c r="M621" s="157"/>
      <c r="N621" s="157"/>
      <c r="O621" s="157"/>
      <c r="P621" s="157"/>
      <c r="Q621" s="157"/>
      <c r="R621" s="157"/>
      <c r="S621" s="144"/>
      <c r="T621" s="22">
        <v>4</v>
      </c>
      <c r="U621" s="29">
        <v>57.58</v>
      </c>
      <c r="V621" s="29">
        <v>230.32</v>
      </c>
      <c r="W621" s="36">
        <v>66.28</v>
      </c>
      <c r="X621" s="36"/>
      <c r="Y621" s="29"/>
      <c r="Z621" s="29"/>
      <c r="AA621" s="29"/>
      <c r="AB621" s="29"/>
      <c r="AC621" s="28"/>
    </row>
    <row r="622" ht="16" customHeight="1" spans="1:29">
      <c r="A622" s="22">
        <v>1303</v>
      </c>
      <c r="B622" s="39" t="s">
        <v>7201</v>
      </c>
      <c r="C622" s="68" t="s">
        <v>7202</v>
      </c>
      <c r="D622" s="22">
        <v>194</v>
      </c>
      <c r="E622" s="22">
        <v>1</v>
      </c>
      <c r="F622" s="144">
        <v>84628</v>
      </c>
      <c r="G622" s="144" t="s">
        <v>3688</v>
      </c>
      <c r="H622" s="144" t="s">
        <v>3699</v>
      </c>
      <c r="I622" s="144" t="s">
        <v>5317</v>
      </c>
      <c r="J622" s="144" t="s">
        <v>5314</v>
      </c>
      <c r="K622" s="157"/>
      <c r="L622" s="157"/>
      <c r="M622" s="157"/>
      <c r="N622" s="157"/>
      <c r="O622" s="157"/>
      <c r="P622" s="157"/>
      <c r="Q622" s="157"/>
      <c r="R622" s="157"/>
      <c r="S622" s="144"/>
      <c r="T622" s="22">
        <v>1</v>
      </c>
      <c r="U622" s="29">
        <v>12.1</v>
      </c>
      <c r="V622" s="29">
        <v>12.1</v>
      </c>
      <c r="W622" s="36">
        <v>3.9</v>
      </c>
      <c r="X622" s="36"/>
      <c r="Y622" s="29"/>
      <c r="Z622" s="29"/>
      <c r="AA622" s="29"/>
      <c r="AB622" s="29"/>
      <c r="AC622" s="28"/>
    </row>
    <row r="623" ht="16" customHeight="1" spans="1:29">
      <c r="A623" s="22">
        <v>1337</v>
      </c>
      <c r="B623" s="39" t="s">
        <v>7244</v>
      </c>
      <c r="C623" s="68" t="s">
        <v>7245</v>
      </c>
      <c r="D623" s="22">
        <v>141</v>
      </c>
      <c r="E623" s="22">
        <v>1</v>
      </c>
      <c r="F623" s="144">
        <v>82122</v>
      </c>
      <c r="G623" s="144" t="s">
        <v>3688</v>
      </c>
      <c r="H623" s="144" t="s">
        <v>3699</v>
      </c>
      <c r="I623" s="144" t="s">
        <v>5317</v>
      </c>
      <c r="J623" s="144" t="s">
        <v>5314</v>
      </c>
      <c r="K623" s="157"/>
      <c r="L623" s="157"/>
      <c r="M623" s="157"/>
      <c r="N623" s="157"/>
      <c r="O623" s="157"/>
      <c r="P623" s="157"/>
      <c r="Q623" s="157"/>
      <c r="R623" s="157"/>
      <c r="S623" s="144"/>
      <c r="T623" s="22">
        <v>1</v>
      </c>
      <c r="U623" s="29">
        <v>38944.17</v>
      </c>
      <c r="V623" s="29">
        <v>38944.17</v>
      </c>
      <c r="W623" s="36">
        <v>21148.86</v>
      </c>
      <c r="X623" s="36"/>
      <c r="Y623" s="29"/>
      <c r="Z623" s="29"/>
      <c r="AA623" s="29"/>
      <c r="AB623" s="29"/>
      <c r="AC623" s="28"/>
    </row>
    <row r="624" ht="16" customHeight="1" spans="1:29">
      <c r="A624" s="22">
        <v>1338</v>
      </c>
      <c r="B624" s="39" t="s">
        <v>7246</v>
      </c>
      <c r="C624" s="68" t="s">
        <v>7247</v>
      </c>
      <c r="D624" s="22">
        <v>141</v>
      </c>
      <c r="E624" s="22">
        <v>2</v>
      </c>
      <c r="F624" s="144">
        <v>82108</v>
      </c>
      <c r="G624" s="144" t="s">
        <v>3688</v>
      </c>
      <c r="H624" s="144" t="s">
        <v>3699</v>
      </c>
      <c r="I624" s="144" t="s">
        <v>5317</v>
      </c>
      <c r="J624" s="144" t="s">
        <v>5314</v>
      </c>
      <c r="K624" s="157"/>
      <c r="L624" s="157"/>
      <c r="M624" s="157"/>
      <c r="N624" s="157"/>
      <c r="O624" s="157"/>
      <c r="P624" s="157"/>
      <c r="Q624" s="157"/>
      <c r="R624" s="157"/>
      <c r="S624" s="144"/>
      <c r="T624" s="22">
        <v>2</v>
      </c>
      <c r="U624" s="29">
        <v>3296.745</v>
      </c>
      <c r="V624" s="29">
        <v>6593.49</v>
      </c>
      <c r="W624" s="36">
        <v>1929.72</v>
      </c>
      <c r="X624" s="36"/>
      <c r="Y624" s="29"/>
      <c r="Z624" s="29"/>
      <c r="AA624" s="29"/>
      <c r="AB624" s="29"/>
      <c r="AC624" s="28"/>
    </row>
    <row r="625" ht="16" customHeight="1" spans="1:29">
      <c r="A625" s="22">
        <v>1339</v>
      </c>
      <c r="B625" s="39" t="s">
        <v>7248</v>
      </c>
      <c r="C625" s="68" t="s">
        <v>7249</v>
      </c>
      <c r="D625" s="22">
        <v>141</v>
      </c>
      <c r="E625" s="22">
        <v>2</v>
      </c>
      <c r="F625" s="144">
        <v>82120</v>
      </c>
      <c r="G625" s="144" t="s">
        <v>3688</v>
      </c>
      <c r="H625" s="144" t="s">
        <v>3699</v>
      </c>
      <c r="I625" s="144" t="s">
        <v>5317</v>
      </c>
      <c r="J625" s="144" t="s">
        <v>5314</v>
      </c>
      <c r="K625" s="157"/>
      <c r="L625" s="157"/>
      <c r="M625" s="157"/>
      <c r="N625" s="157"/>
      <c r="O625" s="157"/>
      <c r="P625" s="157"/>
      <c r="Q625" s="157"/>
      <c r="R625" s="157"/>
      <c r="S625" s="144"/>
      <c r="T625" s="22">
        <v>2</v>
      </c>
      <c r="U625" s="29">
        <v>2685.13</v>
      </c>
      <c r="V625" s="29">
        <v>5370.26</v>
      </c>
      <c r="W625" s="36">
        <v>1578.86</v>
      </c>
      <c r="X625" s="36"/>
      <c r="Y625" s="29"/>
      <c r="Z625" s="29"/>
      <c r="AA625" s="29"/>
      <c r="AB625" s="29"/>
      <c r="AC625" s="28"/>
    </row>
    <row r="626" ht="16" customHeight="1" spans="1:29">
      <c r="A626" s="22">
        <v>1340</v>
      </c>
      <c r="B626" s="39" t="s">
        <v>7250</v>
      </c>
      <c r="C626" s="68" t="s">
        <v>7251</v>
      </c>
      <c r="D626" s="22">
        <v>141</v>
      </c>
      <c r="E626" s="22">
        <v>2</v>
      </c>
      <c r="F626" s="144">
        <v>82113</v>
      </c>
      <c r="G626" s="144" t="s">
        <v>3688</v>
      </c>
      <c r="H626" s="144" t="s">
        <v>3699</v>
      </c>
      <c r="I626" s="144" t="s">
        <v>5317</v>
      </c>
      <c r="J626" s="144" t="s">
        <v>5314</v>
      </c>
      <c r="K626" s="157"/>
      <c r="L626" s="157"/>
      <c r="M626" s="157"/>
      <c r="N626" s="157"/>
      <c r="O626" s="157"/>
      <c r="P626" s="157"/>
      <c r="Q626" s="157"/>
      <c r="R626" s="157"/>
      <c r="S626" s="144"/>
      <c r="T626" s="22">
        <v>2</v>
      </c>
      <c r="U626" s="29">
        <v>2535.955</v>
      </c>
      <c r="V626" s="29">
        <v>5071.91</v>
      </c>
      <c r="W626" s="36">
        <v>1481.4</v>
      </c>
      <c r="X626" s="36"/>
      <c r="Y626" s="29"/>
      <c r="Z626" s="29"/>
      <c r="AA626" s="29"/>
      <c r="AB626" s="29"/>
      <c r="AC626" s="28"/>
    </row>
    <row r="627" ht="16" customHeight="1" spans="1:29">
      <c r="A627" s="22">
        <v>1341</v>
      </c>
      <c r="B627" s="39" t="s">
        <v>7252</v>
      </c>
      <c r="C627" s="68" t="s">
        <v>7253</v>
      </c>
      <c r="D627" s="22">
        <v>141</v>
      </c>
      <c r="E627" s="22">
        <v>2</v>
      </c>
      <c r="F627" s="144">
        <v>82118</v>
      </c>
      <c r="G627" s="144" t="s">
        <v>3688</v>
      </c>
      <c r="H627" s="144" t="s">
        <v>3699</v>
      </c>
      <c r="I627" s="144" t="s">
        <v>5317</v>
      </c>
      <c r="J627" s="144" t="s">
        <v>5314</v>
      </c>
      <c r="K627" s="157"/>
      <c r="L627" s="157"/>
      <c r="M627" s="157"/>
      <c r="N627" s="157"/>
      <c r="O627" s="157"/>
      <c r="P627" s="157"/>
      <c r="Q627" s="157"/>
      <c r="R627" s="157"/>
      <c r="S627" s="144"/>
      <c r="T627" s="22">
        <v>2</v>
      </c>
      <c r="U627" s="29">
        <v>2065.56</v>
      </c>
      <c r="V627" s="29">
        <v>4131.12</v>
      </c>
      <c r="W627" s="36">
        <v>1208.5</v>
      </c>
      <c r="X627" s="36"/>
      <c r="Y627" s="29"/>
      <c r="Z627" s="29"/>
      <c r="AA627" s="29"/>
      <c r="AB627" s="29"/>
      <c r="AC627" s="28"/>
    </row>
    <row r="628" ht="16" customHeight="1" spans="1:29">
      <c r="A628" s="22">
        <v>1342</v>
      </c>
      <c r="B628" s="39" t="s">
        <v>7254</v>
      </c>
      <c r="C628" s="68" t="s">
        <v>7255</v>
      </c>
      <c r="D628" s="22">
        <v>141</v>
      </c>
      <c r="E628" s="22">
        <v>2</v>
      </c>
      <c r="F628" s="144">
        <v>82103</v>
      </c>
      <c r="G628" s="144" t="s">
        <v>3688</v>
      </c>
      <c r="H628" s="144" t="s">
        <v>3699</v>
      </c>
      <c r="I628" s="144" t="s">
        <v>5317</v>
      </c>
      <c r="J628" s="144" t="s">
        <v>5314</v>
      </c>
      <c r="K628" s="157"/>
      <c r="L628" s="157"/>
      <c r="M628" s="157"/>
      <c r="N628" s="157"/>
      <c r="O628" s="157"/>
      <c r="P628" s="157"/>
      <c r="Q628" s="157"/>
      <c r="R628" s="157"/>
      <c r="S628" s="144"/>
      <c r="T628" s="22">
        <v>2</v>
      </c>
      <c r="U628" s="29">
        <v>1985.01</v>
      </c>
      <c r="V628" s="29">
        <v>3970.02</v>
      </c>
      <c r="W628" s="36">
        <v>1208.5</v>
      </c>
      <c r="X628" s="36"/>
      <c r="Y628" s="29"/>
      <c r="Z628" s="29"/>
      <c r="AA628" s="29"/>
      <c r="AB628" s="29"/>
      <c r="AC628" s="28"/>
    </row>
    <row r="629" ht="16" customHeight="1" spans="1:29">
      <c r="A629" s="22">
        <v>1343</v>
      </c>
      <c r="B629" s="39" t="s">
        <v>7256</v>
      </c>
      <c r="C629" s="68" t="s">
        <v>7257</v>
      </c>
      <c r="D629" s="22">
        <v>141</v>
      </c>
      <c r="E629" s="22">
        <v>2</v>
      </c>
      <c r="F629" s="144">
        <v>82101</v>
      </c>
      <c r="G629" s="144" t="s">
        <v>3688</v>
      </c>
      <c r="H629" s="144" t="s">
        <v>3699</v>
      </c>
      <c r="I629" s="144" t="s">
        <v>5317</v>
      </c>
      <c r="J629" s="144" t="s">
        <v>5314</v>
      </c>
      <c r="K629" s="157"/>
      <c r="L629" s="157"/>
      <c r="M629" s="157"/>
      <c r="N629" s="157"/>
      <c r="O629" s="157"/>
      <c r="P629" s="157"/>
      <c r="Q629" s="157"/>
      <c r="R629" s="157"/>
      <c r="S629" s="144"/>
      <c r="T629" s="22">
        <v>2</v>
      </c>
      <c r="U629" s="29">
        <v>1979.04</v>
      </c>
      <c r="V629" s="29">
        <v>3958.08</v>
      </c>
      <c r="W629" s="36">
        <v>1189.02</v>
      </c>
      <c r="X629" s="36"/>
      <c r="Y629" s="29"/>
      <c r="Z629" s="29"/>
      <c r="AA629" s="29"/>
      <c r="AB629" s="29"/>
      <c r="AC629" s="28"/>
    </row>
    <row r="630" ht="16" customHeight="1" spans="1:29">
      <c r="A630" s="22">
        <v>1344</v>
      </c>
      <c r="B630" s="39" t="s">
        <v>7258</v>
      </c>
      <c r="C630" s="68" t="s">
        <v>7259</v>
      </c>
      <c r="D630" s="22">
        <v>141</v>
      </c>
      <c r="E630" s="22">
        <v>1</v>
      </c>
      <c r="F630" s="144">
        <v>82111</v>
      </c>
      <c r="G630" s="144" t="s">
        <v>3688</v>
      </c>
      <c r="H630" s="144" t="s">
        <v>3699</v>
      </c>
      <c r="I630" s="144" t="s">
        <v>5317</v>
      </c>
      <c r="J630" s="144" t="s">
        <v>5314</v>
      </c>
      <c r="K630" s="157"/>
      <c r="L630" s="157"/>
      <c r="M630" s="157"/>
      <c r="N630" s="157"/>
      <c r="O630" s="157"/>
      <c r="P630" s="157"/>
      <c r="Q630" s="157"/>
      <c r="R630" s="157"/>
      <c r="S630" s="144"/>
      <c r="T630" s="22">
        <v>1</v>
      </c>
      <c r="U630" s="29">
        <v>1819.92</v>
      </c>
      <c r="V630" s="29">
        <v>1819.92</v>
      </c>
      <c r="W630" s="36">
        <v>555.52</v>
      </c>
      <c r="X630" s="36"/>
      <c r="Y630" s="29"/>
      <c r="Z630" s="29"/>
      <c r="AA630" s="29"/>
      <c r="AB630" s="29"/>
      <c r="AC630" s="28"/>
    </row>
    <row r="631" ht="16" customHeight="1" spans="1:29">
      <c r="A631" s="22">
        <v>1345</v>
      </c>
      <c r="B631" s="39" t="s">
        <v>7260</v>
      </c>
      <c r="C631" s="68" t="s">
        <v>7261</v>
      </c>
      <c r="D631" s="22">
        <v>141</v>
      </c>
      <c r="E631" s="22">
        <v>2</v>
      </c>
      <c r="F631" s="144">
        <v>82107</v>
      </c>
      <c r="G631" s="144" t="s">
        <v>3688</v>
      </c>
      <c r="H631" s="144" t="s">
        <v>3699</v>
      </c>
      <c r="I631" s="144" t="s">
        <v>5317</v>
      </c>
      <c r="J631" s="144" t="s">
        <v>5314</v>
      </c>
      <c r="K631" s="157"/>
      <c r="L631" s="157"/>
      <c r="M631" s="157"/>
      <c r="N631" s="157"/>
      <c r="O631" s="157"/>
      <c r="P631" s="157"/>
      <c r="Q631" s="157"/>
      <c r="R631" s="157"/>
      <c r="S631" s="144"/>
      <c r="T631" s="22">
        <v>2</v>
      </c>
      <c r="U631" s="29">
        <v>969.63</v>
      </c>
      <c r="V631" s="29">
        <v>1939.26</v>
      </c>
      <c r="W631" s="36">
        <v>565.26</v>
      </c>
      <c r="X631" s="36"/>
      <c r="Y631" s="29"/>
      <c r="Z631" s="29"/>
      <c r="AA631" s="29"/>
      <c r="AB631" s="29"/>
      <c r="AC631" s="28"/>
    </row>
    <row r="632" ht="16" customHeight="1" spans="1:29">
      <c r="A632" s="22">
        <v>1346</v>
      </c>
      <c r="B632" s="39" t="s">
        <v>7262</v>
      </c>
      <c r="C632" s="68" t="s">
        <v>7263</v>
      </c>
      <c r="D632" s="22">
        <v>141</v>
      </c>
      <c r="E632" s="22">
        <v>3</v>
      </c>
      <c r="F632" s="144">
        <v>82105</v>
      </c>
      <c r="G632" s="144" t="s">
        <v>3688</v>
      </c>
      <c r="H632" s="144" t="s">
        <v>3699</v>
      </c>
      <c r="I632" s="144" t="s">
        <v>5317</v>
      </c>
      <c r="J632" s="144" t="s">
        <v>5314</v>
      </c>
      <c r="K632" s="157"/>
      <c r="L632" s="157"/>
      <c r="M632" s="157"/>
      <c r="N632" s="157"/>
      <c r="O632" s="157"/>
      <c r="P632" s="157"/>
      <c r="Q632" s="157"/>
      <c r="R632" s="157"/>
      <c r="S632" s="144"/>
      <c r="T632" s="22">
        <v>3</v>
      </c>
      <c r="U632" s="29">
        <v>922.11</v>
      </c>
      <c r="V632" s="29">
        <v>2766.33</v>
      </c>
      <c r="W632" s="36">
        <v>818.67</v>
      </c>
      <c r="X632" s="36"/>
      <c r="Y632" s="29"/>
      <c r="Z632" s="29"/>
      <c r="AA632" s="29"/>
      <c r="AB632" s="29"/>
      <c r="AC632" s="28"/>
    </row>
    <row r="633" ht="16" customHeight="1" spans="1:29">
      <c r="A633" s="22">
        <v>1347</v>
      </c>
      <c r="B633" s="39" t="s">
        <v>7264</v>
      </c>
      <c r="C633" s="68" t="s">
        <v>7265</v>
      </c>
      <c r="D633" s="22">
        <v>141</v>
      </c>
      <c r="E633" s="22">
        <v>1</v>
      </c>
      <c r="F633" s="144">
        <v>82123</v>
      </c>
      <c r="G633" s="144" t="s">
        <v>3688</v>
      </c>
      <c r="H633" s="144" t="s">
        <v>3699</v>
      </c>
      <c r="I633" s="144" t="s">
        <v>5317</v>
      </c>
      <c r="J633" s="144" t="s">
        <v>5314</v>
      </c>
      <c r="K633" s="157"/>
      <c r="L633" s="157"/>
      <c r="M633" s="157"/>
      <c r="N633" s="157"/>
      <c r="O633" s="157"/>
      <c r="P633" s="157"/>
      <c r="Q633" s="157"/>
      <c r="R633" s="157"/>
      <c r="S633" s="144"/>
      <c r="T633" s="22">
        <v>1</v>
      </c>
      <c r="U633" s="29">
        <v>313.27</v>
      </c>
      <c r="V633" s="29">
        <v>313.27</v>
      </c>
      <c r="W633" s="36">
        <v>87.71</v>
      </c>
      <c r="X633" s="36"/>
      <c r="Y633" s="29"/>
      <c r="Z633" s="29"/>
      <c r="AA633" s="29"/>
      <c r="AB633" s="29"/>
      <c r="AC633" s="28"/>
    </row>
    <row r="634" ht="16" customHeight="1" spans="1:29">
      <c r="A634" s="22">
        <v>1348</v>
      </c>
      <c r="B634" s="39" t="s">
        <v>7266</v>
      </c>
      <c r="C634" s="68" t="s">
        <v>7267</v>
      </c>
      <c r="D634" s="22">
        <v>141</v>
      </c>
      <c r="E634" s="22">
        <v>3</v>
      </c>
      <c r="F634" s="144">
        <v>82116</v>
      </c>
      <c r="G634" s="144" t="s">
        <v>3688</v>
      </c>
      <c r="H634" s="144" t="s">
        <v>3699</v>
      </c>
      <c r="I634" s="144" t="s">
        <v>5317</v>
      </c>
      <c r="J634" s="144" t="s">
        <v>5314</v>
      </c>
      <c r="K634" s="157"/>
      <c r="L634" s="157"/>
      <c r="M634" s="157"/>
      <c r="N634" s="157"/>
      <c r="O634" s="157"/>
      <c r="P634" s="157"/>
      <c r="Q634" s="157"/>
      <c r="R634" s="157"/>
      <c r="S634" s="144"/>
      <c r="T634" s="22">
        <v>3</v>
      </c>
      <c r="U634" s="29">
        <v>295.033333333333</v>
      </c>
      <c r="V634" s="29">
        <v>885.1</v>
      </c>
      <c r="W634" s="36">
        <v>263.13</v>
      </c>
      <c r="X634" s="36"/>
      <c r="Y634" s="29"/>
      <c r="Z634" s="29"/>
      <c r="AA634" s="29"/>
      <c r="AB634" s="29"/>
      <c r="AC634" s="28"/>
    </row>
    <row r="635" ht="16" customHeight="1" spans="1:29">
      <c r="A635" s="22">
        <v>1364</v>
      </c>
      <c r="B635" s="39" t="s">
        <v>2358</v>
      </c>
      <c r="C635" s="68" t="s">
        <v>2359</v>
      </c>
      <c r="D635" s="22">
        <v>141</v>
      </c>
      <c r="E635" s="22">
        <v>1</v>
      </c>
      <c r="F635" s="144">
        <v>83572</v>
      </c>
      <c r="G635" s="144" t="s">
        <v>3688</v>
      </c>
      <c r="H635" s="144" t="s">
        <v>3699</v>
      </c>
      <c r="I635" s="144" t="s">
        <v>5317</v>
      </c>
      <c r="J635" s="144" t="s">
        <v>5314</v>
      </c>
      <c r="K635" s="157"/>
      <c r="L635" s="157"/>
      <c r="M635" s="157"/>
      <c r="N635" s="157"/>
      <c r="O635" s="157"/>
      <c r="P635" s="157"/>
      <c r="Q635" s="157"/>
      <c r="R635" s="157"/>
      <c r="S635" s="144"/>
      <c r="T635" s="22">
        <v>1</v>
      </c>
      <c r="U635" s="29">
        <v>8346.43</v>
      </c>
      <c r="V635" s="29">
        <v>8346.43</v>
      </c>
      <c r="W635" s="36">
        <v>3411.11</v>
      </c>
      <c r="X635" s="36"/>
      <c r="Y635" s="29"/>
      <c r="Z635" s="29"/>
      <c r="AA635" s="29"/>
      <c r="AB635" s="29"/>
      <c r="AC635" s="28"/>
    </row>
    <row r="636" ht="16" customHeight="1" spans="1:29">
      <c r="A636" s="22">
        <v>1365</v>
      </c>
      <c r="B636" s="39" t="s">
        <v>7283</v>
      </c>
      <c r="C636" s="68" t="s">
        <v>7284</v>
      </c>
      <c r="D636" s="22">
        <v>204</v>
      </c>
      <c r="E636" s="22">
        <v>1</v>
      </c>
      <c r="F636" s="144">
        <v>83558</v>
      </c>
      <c r="G636" s="144" t="s">
        <v>3688</v>
      </c>
      <c r="H636" s="144" t="s">
        <v>3699</v>
      </c>
      <c r="I636" s="144" t="s">
        <v>5317</v>
      </c>
      <c r="J636" s="144" t="s">
        <v>5314</v>
      </c>
      <c r="K636" s="157"/>
      <c r="L636" s="157"/>
      <c r="M636" s="157"/>
      <c r="N636" s="157"/>
      <c r="O636" s="157"/>
      <c r="P636" s="157"/>
      <c r="Q636" s="157"/>
      <c r="R636" s="157"/>
      <c r="S636" s="144"/>
      <c r="T636" s="22">
        <v>1</v>
      </c>
      <c r="U636" s="29">
        <v>7142.95</v>
      </c>
      <c r="V636" s="29">
        <v>7142.95</v>
      </c>
      <c r="W636" s="36">
        <v>2533.96</v>
      </c>
      <c r="X636" s="36"/>
      <c r="Y636" s="29"/>
      <c r="Z636" s="29"/>
      <c r="AA636" s="29"/>
      <c r="AB636" s="29"/>
      <c r="AC636" s="28"/>
    </row>
    <row r="637" ht="16" customHeight="1" spans="1:29">
      <c r="A637" s="22">
        <v>1366</v>
      </c>
      <c r="B637" s="39" t="s">
        <v>7285</v>
      </c>
      <c r="C637" s="68" t="s">
        <v>7286</v>
      </c>
      <c r="D637" s="22">
        <v>156</v>
      </c>
      <c r="E637" s="22">
        <v>2</v>
      </c>
      <c r="F637" s="144">
        <v>83604</v>
      </c>
      <c r="G637" s="144" t="s">
        <v>3688</v>
      </c>
      <c r="H637" s="144" t="s">
        <v>3699</v>
      </c>
      <c r="I637" s="144" t="s">
        <v>5317</v>
      </c>
      <c r="J637" s="144" t="s">
        <v>5314</v>
      </c>
      <c r="K637" s="157"/>
      <c r="L637" s="157"/>
      <c r="M637" s="157"/>
      <c r="N637" s="157"/>
      <c r="O637" s="157"/>
      <c r="P637" s="157"/>
      <c r="Q637" s="157"/>
      <c r="R637" s="157"/>
      <c r="S637" s="144"/>
      <c r="T637" s="22">
        <v>2</v>
      </c>
      <c r="U637" s="29">
        <v>6541.775</v>
      </c>
      <c r="V637" s="29">
        <v>13083.55</v>
      </c>
      <c r="W637" s="36">
        <v>4015.36</v>
      </c>
      <c r="X637" s="36"/>
      <c r="Y637" s="29"/>
      <c r="Z637" s="29"/>
      <c r="AA637" s="29"/>
      <c r="AB637" s="29"/>
      <c r="AC637" s="28"/>
    </row>
    <row r="638" ht="16" customHeight="1" spans="1:29">
      <c r="A638" s="22">
        <v>1367</v>
      </c>
      <c r="B638" s="39" t="s">
        <v>7287</v>
      </c>
      <c r="C638" s="68" t="s">
        <v>7288</v>
      </c>
      <c r="D638" s="22">
        <v>156</v>
      </c>
      <c r="E638" s="22">
        <v>2</v>
      </c>
      <c r="F638" s="144">
        <v>83608</v>
      </c>
      <c r="G638" s="144" t="s">
        <v>3688</v>
      </c>
      <c r="H638" s="144" t="s">
        <v>3699</v>
      </c>
      <c r="I638" s="144" t="s">
        <v>5317</v>
      </c>
      <c r="J638" s="144" t="s">
        <v>5314</v>
      </c>
      <c r="K638" s="157"/>
      <c r="L638" s="157"/>
      <c r="M638" s="157"/>
      <c r="N638" s="157"/>
      <c r="O638" s="157"/>
      <c r="P638" s="157"/>
      <c r="Q638" s="157"/>
      <c r="R638" s="157"/>
      <c r="S638" s="144"/>
      <c r="T638" s="22">
        <v>2</v>
      </c>
      <c r="U638" s="29">
        <v>6175.8</v>
      </c>
      <c r="V638" s="29">
        <v>12351.6</v>
      </c>
      <c r="W638" s="36">
        <v>3800.94</v>
      </c>
      <c r="X638" s="36"/>
      <c r="Y638" s="29"/>
      <c r="Z638" s="29"/>
      <c r="AA638" s="29"/>
      <c r="AB638" s="29"/>
      <c r="AC638" s="28"/>
    </row>
    <row r="639" ht="16" customHeight="1" spans="1:29">
      <c r="A639" s="22">
        <v>1368</v>
      </c>
      <c r="B639" s="39" t="s">
        <v>7289</v>
      </c>
      <c r="C639" s="68" t="s">
        <v>7290</v>
      </c>
      <c r="D639" s="22">
        <v>204</v>
      </c>
      <c r="E639" s="22">
        <v>1</v>
      </c>
      <c r="F639" s="144">
        <v>83555</v>
      </c>
      <c r="G639" s="144" t="s">
        <v>3688</v>
      </c>
      <c r="H639" s="144" t="s">
        <v>3699</v>
      </c>
      <c r="I639" s="144" t="s">
        <v>5317</v>
      </c>
      <c r="J639" s="144" t="s">
        <v>5314</v>
      </c>
      <c r="K639" s="157"/>
      <c r="L639" s="157"/>
      <c r="M639" s="157"/>
      <c r="N639" s="157"/>
      <c r="O639" s="157"/>
      <c r="P639" s="157"/>
      <c r="Q639" s="157"/>
      <c r="R639" s="157"/>
      <c r="S639" s="144"/>
      <c r="T639" s="22">
        <v>1</v>
      </c>
      <c r="U639" s="29">
        <v>5514.27</v>
      </c>
      <c r="V639" s="29">
        <v>5514.27</v>
      </c>
      <c r="W639" s="36">
        <v>1705.55</v>
      </c>
      <c r="X639" s="36"/>
      <c r="Y639" s="29"/>
      <c r="Z639" s="29"/>
      <c r="AA639" s="29"/>
      <c r="AB639" s="29"/>
      <c r="AC639" s="28"/>
    </row>
    <row r="640" ht="16" customHeight="1" spans="1:29">
      <c r="A640" s="22">
        <v>1369</v>
      </c>
      <c r="B640" s="39" t="s">
        <v>7291</v>
      </c>
      <c r="C640" s="68" t="s">
        <v>7292</v>
      </c>
      <c r="D640" s="22">
        <v>156</v>
      </c>
      <c r="E640" s="22">
        <v>4</v>
      </c>
      <c r="F640" s="144">
        <v>83609</v>
      </c>
      <c r="G640" s="144" t="s">
        <v>3688</v>
      </c>
      <c r="H640" s="144" t="s">
        <v>3699</v>
      </c>
      <c r="I640" s="144" t="s">
        <v>5317</v>
      </c>
      <c r="J640" s="144" t="s">
        <v>5314</v>
      </c>
      <c r="K640" s="157"/>
      <c r="L640" s="157"/>
      <c r="M640" s="157"/>
      <c r="N640" s="157"/>
      <c r="O640" s="157"/>
      <c r="P640" s="157"/>
      <c r="Q640" s="157"/>
      <c r="R640" s="157"/>
      <c r="S640" s="144"/>
      <c r="T640" s="22">
        <v>4</v>
      </c>
      <c r="U640" s="29">
        <v>5443.855</v>
      </c>
      <c r="V640" s="29">
        <v>21775.42</v>
      </c>
      <c r="W640" s="36">
        <v>6744.24</v>
      </c>
      <c r="X640" s="36"/>
      <c r="Y640" s="29"/>
      <c r="Z640" s="29"/>
      <c r="AA640" s="29"/>
      <c r="AB640" s="29"/>
      <c r="AC640" s="28"/>
    </row>
    <row r="641" ht="16" customHeight="1" spans="1:29">
      <c r="A641" s="22">
        <v>1370</v>
      </c>
      <c r="B641" s="39" t="s">
        <v>7293</v>
      </c>
      <c r="C641" s="68" t="s">
        <v>7294</v>
      </c>
      <c r="D641" s="22">
        <v>156</v>
      </c>
      <c r="E641" s="22">
        <v>1</v>
      </c>
      <c r="F641" s="144">
        <v>83595</v>
      </c>
      <c r="G641" s="144" t="s">
        <v>3688</v>
      </c>
      <c r="H641" s="144" t="s">
        <v>3699</v>
      </c>
      <c r="I641" s="144" t="s">
        <v>5317</v>
      </c>
      <c r="J641" s="144" t="s">
        <v>5314</v>
      </c>
      <c r="K641" s="157"/>
      <c r="L641" s="157"/>
      <c r="M641" s="157"/>
      <c r="N641" s="157"/>
      <c r="O641" s="157"/>
      <c r="P641" s="157"/>
      <c r="Q641" s="157"/>
      <c r="R641" s="157"/>
      <c r="S641" s="144"/>
      <c r="T641" s="22">
        <v>1</v>
      </c>
      <c r="U641" s="29">
        <v>5278.6</v>
      </c>
      <c r="V641" s="29">
        <v>5278.6</v>
      </c>
      <c r="W641" s="36">
        <v>1637.33</v>
      </c>
      <c r="X641" s="36"/>
      <c r="Y641" s="29"/>
      <c r="Z641" s="29"/>
      <c r="AA641" s="29"/>
      <c r="AB641" s="29"/>
      <c r="AC641" s="28"/>
    </row>
    <row r="642" ht="16" customHeight="1" spans="1:29">
      <c r="A642" s="22">
        <v>1371</v>
      </c>
      <c r="B642" s="39" t="s">
        <v>7295</v>
      </c>
      <c r="C642" s="68" t="s">
        <v>7296</v>
      </c>
      <c r="D642" s="22">
        <v>192</v>
      </c>
      <c r="E642" s="22">
        <v>1</v>
      </c>
      <c r="F642" s="144">
        <v>83615</v>
      </c>
      <c r="G642" s="144" t="s">
        <v>3688</v>
      </c>
      <c r="H642" s="144" t="s">
        <v>3699</v>
      </c>
      <c r="I642" s="144" t="s">
        <v>5317</v>
      </c>
      <c r="J642" s="144" t="s">
        <v>5314</v>
      </c>
      <c r="K642" s="157"/>
      <c r="L642" s="157"/>
      <c r="M642" s="157"/>
      <c r="N642" s="157"/>
      <c r="O642" s="157"/>
      <c r="P642" s="157"/>
      <c r="Q642" s="157"/>
      <c r="R642" s="157"/>
      <c r="S642" s="144"/>
      <c r="T642" s="22">
        <v>1</v>
      </c>
      <c r="U642" s="29">
        <v>4574.67</v>
      </c>
      <c r="V642" s="29">
        <v>4574.67</v>
      </c>
      <c r="W642" s="36">
        <v>1432.66</v>
      </c>
      <c r="X642" s="36"/>
      <c r="Y642" s="29"/>
      <c r="Z642" s="29"/>
      <c r="AA642" s="29"/>
      <c r="AB642" s="29"/>
      <c r="AC642" s="28"/>
    </row>
    <row r="643" ht="16" customHeight="1" spans="1:29">
      <c r="A643" s="22">
        <v>1372</v>
      </c>
      <c r="B643" s="39" t="s">
        <v>7297</v>
      </c>
      <c r="C643" s="68" t="s">
        <v>7298</v>
      </c>
      <c r="D643" s="22">
        <v>131</v>
      </c>
      <c r="E643" s="22">
        <v>2</v>
      </c>
      <c r="F643" s="144">
        <v>83605</v>
      </c>
      <c r="G643" s="144" t="s">
        <v>3688</v>
      </c>
      <c r="H643" s="144" t="s">
        <v>3699</v>
      </c>
      <c r="I643" s="144" t="s">
        <v>5317</v>
      </c>
      <c r="J643" s="144" t="s">
        <v>5314</v>
      </c>
      <c r="K643" s="157"/>
      <c r="L643" s="157"/>
      <c r="M643" s="157"/>
      <c r="N643" s="157"/>
      <c r="O643" s="157"/>
      <c r="P643" s="157"/>
      <c r="Q643" s="157"/>
      <c r="R643" s="157"/>
      <c r="S643" s="144"/>
      <c r="T643" s="22">
        <v>2</v>
      </c>
      <c r="U643" s="29">
        <v>4151.315</v>
      </c>
      <c r="V643" s="29">
        <v>8302.63</v>
      </c>
      <c r="W643" s="36">
        <v>2631.42</v>
      </c>
      <c r="X643" s="36"/>
      <c r="Y643" s="29"/>
      <c r="Z643" s="29"/>
      <c r="AA643" s="29"/>
      <c r="AB643" s="29"/>
      <c r="AC643" s="28"/>
    </row>
    <row r="644" ht="16" customHeight="1" spans="1:29">
      <c r="A644" s="22">
        <v>1373</v>
      </c>
      <c r="B644" s="39" t="s">
        <v>7299</v>
      </c>
      <c r="C644" s="68" t="s">
        <v>7300</v>
      </c>
      <c r="D644" s="22">
        <v>143</v>
      </c>
      <c r="E644" s="22">
        <v>5</v>
      </c>
      <c r="F644" s="144">
        <v>82799</v>
      </c>
      <c r="G644" s="144" t="s">
        <v>3688</v>
      </c>
      <c r="H644" s="144" t="s">
        <v>3699</v>
      </c>
      <c r="I644" s="144" t="s">
        <v>5317</v>
      </c>
      <c r="J644" s="144" t="s">
        <v>5314</v>
      </c>
      <c r="K644" s="157"/>
      <c r="L644" s="157"/>
      <c r="M644" s="157"/>
      <c r="N644" s="157"/>
      <c r="O644" s="157"/>
      <c r="P644" s="157"/>
      <c r="Q644" s="157"/>
      <c r="R644" s="157"/>
      <c r="S644" s="144"/>
      <c r="T644" s="22">
        <v>5</v>
      </c>
      <c r="U644" s="29">
        <v>3330.77</v>
      </c>
      <c r="V644" s="29">
        <v>16653.85</v>
      </c>
      <c r="W644" s="36">
        <v>4873</v>
      </c>
      <c r="X644" s="36"/>
      <c r="Y644" s="29"/>
      <c r="Z644" s="29"/>
      <c r="AA644" s="29"/>
      <c r="AB644" s="29"/>
      <c r="AC644" s="28"/>
    </row>
    <row r="645" ht="16" customHeight="1" spans="1:29">
      <c r="A645" s="22">
        <v>1374</v>
      </c>
      <c r="B645" s="39" t="s">
        <v>7301</v>
      </c>
      <c r="C645" s="68" t="s">
        <v>7302</v>
      </c>
      <c r="D645" s="22">
        <v>156</v>
      </c>
      <c r="E645" s="22">
        <v>4</v>
      </c>
      <c r="F645" s="144">
        <v>83620</v>
      </c>
      <c r="G645" s="144" t="s">
        <v>3688</v>
      </c>
      <c r="H645" s="144" t="s">
        <v>3699</v>
      </c>
      <c r="I645" s="144" t="s">
        <v>5317</v>
      </c>
      <c r="J645" s="144" t="s">
        <v>5314</v>
      </c>
      <c r="K645" s="157"/>
      <c r="L645" s="157"/>
      <c r="M645" s="157"/>
      <c r="N645" s="157"/>
      <c r="O645" s="157"/>
      <c r="P645" s="157"/>
      <c r="Q645" s="157"/>
      <c r="R645" s="157"/>
      <c r="S645" s="144"/>
      <c r="T645" s="22">
        <v>4</v>
      </c>
      <c r="U645" s="29">
        <v>3019.28</v>
      </c>
      <c r="V645" s="29">
        <v>12077.12</v>
      </c>
      <c r="W645" s="36">
        <v>3547.56</v>
      </c>
      <c r="X645" s="36"/>
      <c r="Y645" s="29"/>
      <c r="Z645" s="29"/>
      <c r="AA645" s="29"/>
      <c r="AB645" s="29"/>
      <c r="AC645" s="28"/>
    </row>
    <row r="646" ht="16" customHeight="1" spans="1:29">
      <c r="A646" s="22">
        <v>1375</v>
      </c>
      <c r="B646" s="39" t="s">
        <v>7303</v>
      </c>
      <c r="C646" s="68" t="s">
        <v>7304</v>
      </c>
      <c r="D646" s="22">
        <v>156</v>
      </c>
      <c r="E646" s="22">
        <v>2</v>
      </c>
      <c r="F646" s="144">
        <v>83621</v>
      </c>
      <c r="G646" s="144" t="s">
        <v>3688</v>
      </c>
      <c r="H646" s="144" t="s">
        <v>3699</v>
      </c>
      <c r="I646" s="144" t="s">
        <v>5317</v>
      </c>
      <c r="J646" s="144" t="s">
        <v>5314</v>
      </c>
      <c r="K646" s="157"/>
      <c r="L646" s="157"/>
      <c r="M646" s="157"/>
      <c r="N646" s="157"/>
      <c r="O646" s="157"/>
      <c r="P646" s="157"/>
      <c r="Q646" s="157"/>
      <c r="R646" s="157"/>
      <c r="S646" s="144"/>
      <c r="T646" s="22">
        <v>2</v>
      </c>
      <c r="U646" s="29">
        <v>3019.28</v>
      </c>
      <c r="V646" s="29">
        <v>6038.56</v>
      </c>
      <c r="W646" s="36">
        <v>1773.78</v>
      </c>
      <c r="X646" s="36"/>
      <c r="Y646" s="29"/>
      <c r="Z646" s="29"/>
      <c r="AA646" s="29"/>
      <c r="AB646" s="29"/>
      <c r="AC646" s="28"/>
    </row>
    <row r="647" ht="16" customHeight="1" spans="1:29">
      <c r="A647" s="22">
        <v>1376</v>
      </c>
      <c r="B647" s="39" t="s">
        <v>7305</v>
      </c>
      <c r="C647" s="68" t="s">
        <v>7306</v>
      </c>
      <c r="D647" s="22">
        <v>156</v>
      </c>
      <c r="E647" s="22">
        <v>2</v>
      </c>
      <c r="F647" s="144">
        <v>83619</v>
      </c>
      <c r="G647" s="144" t="s">
        <v>3688</v>
      </c>
      <c r="H647" s="144" t="s">
        <v>3699</v>
      </c>
      <c r="I647" s="144" t="s">
        <v>5317</v>
      </c>
      <c r="J647" s="144" t="s">
        <v>5314</v>
      </c>
      <c r="K647" s="157"/>
      <c r="L647" s="157"/>
      <c r="M647" s="157"/>
      <c r="N647" s="157"/>
      <c r="O647" s="157"/>
      <c r="P647" s="157"/>
      <c r="Q647" s="157"/>
      <c r="R647" s="157"/>
      <c r="S647" s="144"/>
      <c r="T647" s="22">
        <v>2</v>
      </c>
      <c r="U647" s="29">
        <v>3019.28</v>
      </c>
      <c r="V647" s="29">
        <v>6038.56</v>
      </c>
      <c r="W647" s="36">
        <v>1773.78</v>
      </c>
      <c r="X647" s="36"/>
      <c r="Y647" s="29"/>
      <c r="Z647" s="29"/>
      <c r="AA647" s="29"/>
      <c r="AB647" s="29"/>
      <c r="AC647" s="28"/>
    </row>
    <row r="648" ht="16" customHeight="1" spans="1:29">
      <c r="A648" s="22">
        <v>1377</v>
      </c>
      <c r="B648" s="39" t="s">
        <v>7307</v>
      </c>
      <c r="C648" s="68" t="s">
        <v>7308</v>
      </c>
      <c r="D648" s="22">
        <v>192</v>
      </c>
      <c r="E648" s="22">
        <v>1</v>
      </c>
      <c r="F648" s="144">
        <v>83600</v>
      </c>
      <c r="G648" s="144" t="s">
        <v>3688</v>
      </c>
      <c r="H648" s="144" t="s">
        <v>3699</v>
      </c>
      <c r="I648" s="144" t="s">
        <v>5317</v>
      </c>
      <c r="J648" s="144" t="s">
        <v>5314</v>
      </c>
      <c r="K648" s="157"/>
      <c r="L648" s="157"/>
      <c r="M648" s="157"/>
      <c r="N648" s="157"/>
      <c r="O648" s="157"/>
      <c r="P648" s="157"/>
      <c r="Q648" s="157"/>
      <c r="R648" s="157"/>
      <c r="S648" s="144"/>
      <c r="T648" s="22">
        <v>1</v>
      </c>
      <c r="U648" s="29">
        <v>2983.48</v>
      </c>
      <c r="V648" s="29">
        <v>2983.48</v>
      </c>
      <c r="W648" s="36">
        <v>877.14</v>
      </c>
      <c r="X648" s="36"/>
      <c r="Y648" s="29"/>
      <c r="Z648" s="29"/>
      <c r="AA648" s="29"/>
      <c r="AB648" s="29"/>
      <c r="AC648" s="28"/>
    </row>
    <row r="649" ht="16" customHeight="1" spans="1:29">
      <c r="A649" s="22">
        <v>1378</v>
      </c>
      <c r="B649" s="39" t="s">
        <v>7309</v>
      </c>
      <c r="C649" s="68" t="s">
        <v>7290</v>
      </c>
      <c r="D649" s="22">
        <v>204</v>
      </c>
      <c r="E649" s="22">
        <v>2</v>
      </c>
      <c r="F649" s="144">
        <v>83554</v>
      </c>
      <c r="G649" s="144" t="s">
        <v>3688</v>
      </c>
      <c r="H649" s="144" t="s">
        <v>3699</v>
      </c>
      <c r="I649" s="144" t="s">
        <v>5317</v>
      </c>
      <c r="J649" s="144" t="s">
        <v>5314</v>
      </c>
      <c r="K649" s="157"/>
      <c r="L649" s="157"/>
      <c r="M649" s="157"/>
      <c r="N649" s="157"/>
      <c r="O649" s="157"/>
      <c r="P649" s="157"/>
      <c r="Q649" s="157"/>
      <c r="R649" s="157"/>
      <c r="S649" s="144"/>
      <c r="T649" s="22">
        <v>2</v>
      </c>
      <c r="U649" s="29">
        <v>2844.555</v>
      </c>
      <c r="V649" s="29">
        <v>5689.11</v>
      </c>
      <c r="W649" s="36">
        <v>1656.82</v>
      </c>
      <c r="X649" s="36"/>
      <c r="Y649" s="29"/>
      <c r="Z649" s="29"/>
      <c r="AA649" s="29"/>
      <c r="AB649" s="29"/>
      <c r="AC649" s="28"/>
    </row>
    <row r="650" ht="16" customHeight="1" spans="1:29">
      <c r="A650" s="22">
        <v>1379</v>
      </c>
      <c r="B650" s="39" t="s">
        <v>7310</v>
      </c>
      <c r="C650" s="68" t="s">
        <v>7311</v>
      </c>
      <c r="D650" s="22">
        <v>156</v>
      </c>
      <c r="E650" s="22">
        <v>1</v>
      </c>
      <c r="F650" s="144">
        <v>83597</v>
      </c>
      <c r="G650" s="144" t="s">
        <v>3688</v>
      </c>
      <c r="H650" s="144" t="s">
        <v>3699</v>
      </c>
      <c r="I650" s="144" t="s">
        <v>5317</v>
      </c>
      <c r="J650" s="144" t="s">
        <v>5314</v>
      </c>
      <c r="K650" s="157"/>
      <c r="L650" s="157"/>
      <c r="M650" s="157"/>
      <c r="N650" s="157"/>
      <c r="O650" s="157"/>
      <c r="P650" s="157"/>
      <c r="Q650" s="157"/>
      <c r="R650" s="157"/>
      <c r="S650" s="144"/>
      <c r="T650" s="22">
        <v>1</v>
      </c>
      <c r="U650" s="29">
        <v>2699.05</v>
      </c>
      <c r="V650" s="29">
        <v>2699.05</v>
      </c>
      <c r="W650" s="36">
        <v>789.43</v>
      </c>
      <c r="X650" s="36"/>
      <c r="Y650" s="29"/>
      <c r="Z650" s="29"/>
      <c r="AA650" s="29"/>
      <c r="AB650" s="29"/>
      <c r="AC650" s="28"/>
    </row>
    <row r="651" ht="16" customHeight="1" spans="1:29">
      <c r="A651" s="22">
        <v>1380</v>
      </c>
      <c r="B651" s="39" t="s">
        <v>7312</v>
      </c>
      <c r="C651" s="68" t="s">
        <v>7313</v>
      </c>
      <c r="D651" s="22">
        <v>204</v>
      </c>
      <c r="E651" s="22">
        <v>2</v>
      </c>
      <c r="F651" s="144">
        <v>83613</v>
      </c>
      <c r="G651" s="144" t="s">
        <v>3688</v>
      </c>
      <c r="H651" s="144" t="s">
        <v>3699</v>
      </c>
      <c r="I651" s="144" t="s">
        <v>5317</v>
      </c>
      <c r="J651" s="144" t="s">
        <v>5314</v>
      </c>
      <c r="K651" s="157"/>
      <c r="L651" s="157"/>
      <c r="M651" s="157"/>
      <c r="N651" s="157"/>
      <c r="O651" s="157"/>
      <c r="P651" s="157"/>
      <c r="Q651" s="157"/>
      <c r="R651" s="157"/>
      <c r="S651" s="144"/>
      <c r="T651" s="22">
        <v>2</v>
      </c>
      <c r="U651" s="29">
        <v>2696.35</v>
      </c>
      <c r="V651" s="29">
        <v>5392.7</v>
      </c>
      <c r="W651" s="36">
        <v>1578.86</v>
      </c>
      <c r="X651" s="36"/>
      <c r="Y651" s="29"/>
      <c r="Z651" s="29"/>
      <c r="AA651" s="29"/>
      <c r="AB651" s="29"/>
      <c r="AC651" s="28"/>
    </row>
    <row r="652" ht="16" customHeight="1" spans="1:29">
      <c r="A652" s="22">
        <v>1381</v>
      </c>
      <c r="B652" s="39" t="s">
        <v>7314</v>
      </c>
      <c r="C652" s="68" t="s">
        <v>7315</v>
      </c>
      <c r="D652" s="22">
        <v>204</v>
      </c>
      <c r="E652" s="22">
        <v>1</v>
      </c>
      <c r="F652" s="144">
        <v>83556</v>
      </c>
      <c r="G652" s="144" t="s">
        <v>3688</v>
      </c>
      <c r="H652" s="144" t="s">
        <v>3699</v>
      </c>
      <c r="I652" s="144" t="s">
        <v>5317</v>
      </c>
      <c r="J652" s="144" t="s">
        <v>5314</v>
      </c>
      <c r="K652" s="157"/>
      <c r="L652" s="157"/>
      <c r="M652" s="157"/>
      <c r="N652" s="157"/>
      <c r="O652" s="157"/>
      <c r="P652" s="157"/>
      <c r="Q652" s="157"/>
      <c r="R652" s="157"/>
      <c r="S652" s="144"/>
      <c r="T652" s="22">
        <v>1</v>
      </c>
      <c r="U652" s="29">
        <v>2472.13</v>
      </c>
      <c r="V652" s="29">
        <v>2472.13</v>
      </c>
      <c r="W652" s="36">
        <v>721.21</v>
      </c>
      <c r="X652" s="36"/>
      <c r="Y652" s="29"/>
      <c r="Z652" s="29"/>
      <c r="AA652" s="29"/>
      <c r="AB652" s="29"/>
      <c r="AC652" s="28"/>
    </row>
    <row r="653" ht="16" customHeight="1" spans="1:29">
      <c r="A653" s="22">
        <v>1382</v>
      </c>
      <c r="B653" s="39" t="s">
        <v>7316</v>
      </c>
      <c r="C653" s="68" t="s">
        <v>7317</v>
      </c>
      <c r="D653" s="22">
        <v>204</v>
      </c>
      <c r="E653" s="22">
        <v>2</v>
      </c>
      <c r="F653" s="144">
        <v>83624</v>
      </c>
      <c r="G653" s="144" t="s">
        <v>3688</v>
      </c>
      <c r="H653" s="144" t="s">
        <v>3699</v>
      </c>
      <c r="I653" s="144" t="s">
        <v>5317</v>
      </c>
      <c r="J653" s="144" t="s">
        <v>5314</v>
      </c>
      <c r="K653" s="157"/>
      <c r="L653" s="157"/>
      <c r="M653" s="157"/>
      <c r="N653" s="157"/>
      <c r="O653" s="157"/>
      <c r="P653" s="157"/>
      <c r="Q653" s="157"/>
      <c r="R653" s="157"/>
      <c r="S653" s="144"/>
      <c r="T653" s="22">
        <v>2</v>
      </c>
      <c r="U653" s="29">
        <v>2467.16</v>
      </c>
      <c r="V653" s="29">
        <v>4934.32</v>
      </c>
      <c r="W653" s="36">
        <v>1442.42</v>
      </c>
      <c r="X653" s="36"/>
      <c r="Y653" s="29"/>
      <c r="Z653" s="29"/>
      <c r="AA653" s="29"/>
      <c r="AB653" s="29"/>
      <c r="AC653" s="28"/>
    </row>
    <row r="654" ht="16" customHeight="1" spans="1:29">
      <c r="A654" s="22">
        <v>1383</v>
      </c>
      <c r="B654" s="39" t="s">
        <v>7318</v>
      </c>
      <c r="C654" s="68" t="s">
        <v>7319</v>
      </c>
      <c r="D654" s="22">
        <v>204</v>
      </c>
      <c r="E654" s="22">
        <v>1</v>
      </c>
      <c r="F654" s="144">
        <v>83611</v>
      </c>
      <c r="G654" s="144" t="s">
        <v>3688</v>
      </c>
      <c r="H654" s="144" t="s">
        <v>3699</v>
      </c>
      <c r="I654" s="144" t="s">
        <v>5317</v>
      </c>
      <c r="J654" s="144" t="s">
        <v>5314</v>
      </c>
      <c r="K654" s="157"/>
      <c r="L654" s="157"/>
      <c r="M654" s="157"/>
      <c r="N654" s="157"/>
      <c r="O654" s="157"/>
      <c r="P654" s="157"/>
      <c r="Q654" s="157"/>
      <c r="R654" s="157"/>
      <c r="S654" s="144"/>
      <c r="T654" s="22">
        <v>1</v>
      </c>
      <c r="U654" s="29">
        <v>2012.08</v>
      </c>
      <c r="V654" s="29">
        <v>2012.08</v>
      </c>
      <c r="W654" s="36">
        <v>584.76</v>
      </c>
      <c r="X654" s="36"/>
      <c r="Y654" s="29"/>
      <c r="Z654" s="29"/>
      <c r="AA654" s="29"/>
      <c r="AB654" s="29"/>
      <c r="AC654" s="28"/>
    </row>
    <row r="655" ht="16" customHeight="1" spans="1:29">
      <c r="A655" s="22">
        <v>1384</v>
      </c>
      <c r="B655" s="39" t="s">
        <v>7320</v>
      </c>
      <c r="C655" s="68" t="s">
        <v>7321</v>
      </c>
      <c r="D655" s="22">
        <v>141</v>
      </c>
      <c r="E655" s="22">
        <v>5</v>
      </c>
      <c r="F655" s="144">
        <v>83122</v>
      </c>
      <c r="G655" s="144" t="s">
        <v>3688</v>
      </c>
      <c r="H655" s="144" t="s">
        <v>3699</v>
      </c>
      <c r="I655" s="144" t="s">
        <v>5317</v>
      </c>
      <c r="J655" s="144" t="s">
        <v>5314</v>
      </c>
      <c r="K655" s="157"/>
      <c r="L655" s="157"/>
      <c r="M655" s="157"/>
      <c r="N655" s="157"/>
      <c r="O655" s="157"/>
      <c r="P655" s="157"/>
      <c r="Q655" s="157"/>
      <c r="R655" s="157"/>
      <c r="S655" s="144"/>
      <c r="T655" s="22">
        <v>5</v>
      </c>
      <c r="U655" s="29">
        <v>1539.124</v>
      </c>
      <c r="V655" s="29">
        <v>7695.62</v>
      </c>
      <c r="W655" s="36">
        <v>2339.05</v>
      </c>
      <c r="X655" s="36"/>
      <c r="Y655" s="29"/>
      <c r="Z655" s="29"/>
      <c r="AA655" s="29"/>
      <c r="AB655" s="29"/>
      <c r="AC655" s="28"/>
    </row>
    <row r="656" ht="16" customHeight="1" spans="1:29">
      <c r="A656" s="22">
        <v>1385</v>
      </c>
      <c r="B656" s="39" t="s">
        <v>7322</v>
      </c>
      <c r="C656" s="68" t="s">
        <v>7323</v>
      </c>
      <c r="D656" s="22">
        <v>192</v>
      </c>
      <c r="E656" s="22">
        <v>1</v>
      </c>
      <c r="F656" s="144">
        <v>83614</v>
      </c>
      <c r="G656" s="144" t="s">
        <v>3688</v>
      </c>
      <c r="H656" s="144" t="s">
        <v>3699</v>
      </c>
      <c r="I656" s="144" t="s">
        <v>5317</v>
      </c>
      <c r="J656" s="144" t="s">
        <v>5314</v>
      </c>
      <c r="K656" s="157"/>
      <c r="L656" s="157"/>
      <c r="M656" s="157"/>
      <c r="N656" s="157"/>
      <c r="O656" s="157"/>
      <c r="P656" s="157"/>
      <c r="Q656" s="157"/>
      <c r="R656" s="157"/>
      <c r="S656" s="144"/>
      <c r="T656" s="22">
        <v>1</v>
      </c>
      <c r="U656" s="29">
        <v>1491.74</v>
      </c>
      <c r="V656" s="29">
        <v>1491.74</v>
      </c>
      <c r="W656" s="36">
        <v>458.06</v>
      </c>
      <c r="X656" s="36"/>
      <c r="Y656" s="29"/>
      <c r="Z656" s="29"/>
      <c r="AA656" s="29"/>
      <c r="AB656" s="29"/>
      <c r="AC656" s="28"/>
    </row>
    <row r="657" ht="16" customHeight="1" spans="1:29">
      <c r="A657" s="22">
        <v>1386</v>
      </c>
      <c r="B657" s="39" t="s">
        <v>7324</v>
      </c>
      <c r="C657" s="68" t="s">
        <v>7325</v>
      </c>
      <c r="D657" s="22">
        <v>156</v>
      </c>
      <c r="E657" s="22">
        <v>1</v>
      </c>
      <c r="F657" s="144">
        <v>83602</v>
      </c>
      <c r="G657" s="144" t="s">
        <v>3688</v>
      </c>
      <c r="H657" s="144" t="s">
        <v>3699</v>
      </c>
      <c r="I657" s="144" t="s">
        <v>5317</v>
      </c>
      <c r="J657" s="144" t="s">
        <v>5314</v>
      </c>
      <c r="K657" s="157"/>
      <c r="L657" s="157"/>
      <c r="M657" s="157"/>
      <c r="N657" s="157"/>
      <c r="O657" s="157"/>
      <c r="P657" s="157"/>
      <c r="Q657" s="157"/>
      <c r="R657" s="157"/>
      <c r="S657" s="144"/>
      <c r="T657" s="22">
        <v>1</v>
      </c>
      <c r="U657" s="29">
        <v>1325.66</v>
      </c>
      <c r="V657" s="29">
        <v>1325.66</v>
      </c>
      <c r="W657" s="36">
        <v>409.33</v>
      </c>
      <c r="X657" s="36"/>
      <c r="Y657" s="29"/>
      <c r="Z657" s="29"/>
      <c r="AA657" s="29"/>
      <c r="AB657" s="29"/>
      <c r="AC657" s="28"/>
    </row>
    <row r="658" ht="16" customHeight="1" spans="1:29">
      <c r="A658" s="22">
        <v>1387</v>
      </c>
      <c r="B658" s="39" t="s">
        <v>7326</v>
      </c>
      <c r="C658" s="68" t="s">
        <v>7327</v>
      </c>
      <c r="D658" s="22">
        <v>204</v>
      </c>
      <c r="E658" s="22">
        <v>1</v>
      </c>
      <c r="F658" s="144">
        <v>83585</v>
      </c>
      <c r="G658" s="144" t="s">
        <v>3688</v>
      </c>
      <c r="H658" s="144" t="s">
        <v>3699</v>
      </c>
      <c r="I658" s="144" t="s">
        <v>5317</v>
      </c>
      <c r="J658" s="144" t="s">
        <v>5314</v>
      </c>
      <c r="K658" s="157"/>
      <c r="L658" s="157"/>
      <c r="M658" s="157"/>
      <c r="N658" s="157"/>
      <c r="O658" s="157"/>
      <c r="P658" s="157"/>
      <c r="Q658" s="157"/>
      <c r="R658" s="157"/>
      <c r="S658" s="144"/>
      <c r="T658" s="22">
        <v>1</v>
      </c>
      <c r="U658" s="29">
        <v>1060.97</v>
      </c>
      <c r="V658" s="29">
        <v>1060.97</v>
      </c>
      <c r="W658" s="36">
        <v>331.36</v>
      </c>
      <c r="X658" s="36"/>
      <c r="Y658" s="29"/>
      <c r="Z658" s="29"/>
      <c r="AA658" s="29"/>
      <c r="AB658" s="29"/>
      <c r="AC658" s="28"/>
    </row>
    <row r="659" ht="16" customHeight="1" spans="1:29">
      <c r="A659" s="22">
        <v>1388</v>
      </c>
      <c r="B659" s="39" t="s">
        <v>7328</v>
      </c>
      <c r="C659" s="68" t="s">
        <v>7329</v>
      </c>
      <c r="D659" s="22">
        <v>156</v>
      </c>
      <c r="E659" s="22">
        <v>3</v>
      </c>
      <c r="F659" s="144">
        <v>83618</v>
      </c>
      <c r="G659" s="144" t="s">
        <v>3688</v>
      </c>
      <c r="H659" s="144" t="s">
        <v>3699</v>
      </c>
      <c r="I659" s="144" t="s">
        <v>5317</v>
      </c>
      <c r="J659" s="144" t="s">
        <v>5314</v>
      </c>
      <c r="K659" s="157"/>
      <c r="L659" s="157"/>
      <c r="M659" s="157"/>
      <c r="N659" s="157"/>
      <c r="O659" s="157"/>
      <c r="P659" s="157"/>
      <c r="Q659" s="157"/>
      <c r="R659" s="157"/>
      <c r="S659" s="144"/>
      <c r="T659" s="22">
        <v>3</v>
      </c>
      <c r="U659" s="29">
        <v>897.033333333333</v>
      </c>
      <c r="V659" s="29">
        <v>2691.1</v>
      </c>
      <c r="W659" s="36">
        <v>789.42</v>
      </c>
      <c r="X659" s="36"/>
      <c r="Y659" s="29"/>
      <c r="Z659" s="29"/>
      <c r="AA659" s="29"/>
      <c r="AB659" s="29"/>
      <c r="AC659" s="28"/>
    </row>
    <row r="660" ht="16" customHeight="1" spans="1:29">
      <c r="A660" s="22">
        <v>1389</v>
      </c>
      <c r="B660" s="39" t="s">
        <v>7330</v>
      </c>
      <c r="C660" s="68" t="s">
        <v>7331</v>
      </c>
      <c r="D660" s="22">
        <v>156</v>
      </c>
      <c r="E660" s="22">
        <v>1</v>
      </c>
      <c r="F660" s="144">
        <v>83594</v>
      </c>
      <c r="G660" s="144" t="s">
        <v>3688</v>
      </c>
      <c r="H660" s="144" t="s">
        <v>3699</v>
      </c>
      <c r="I660" s="144" t="s">
        <v>5317</v>
      </c>
      <c r="J660" s="144" t="s">
        <v>5314</v>
      </c>
      <c r="K660" s="157"/>
      <c r="L660" s="157"/>
      <c r="M660" s="157"/>
      <c r="N660" s="157"/>
      <c r="O660" s="157"/>
      <c r="P660" s="157"/>
      <c r="Q660" s="157"/>
      <c r="R660" s="157"/>
      <c r="S660" s="144"/>
      <c r="T660" s="22">
        <v>1</v>
      </c>
      <c r="U660" s="29">
        <v>895.04</v>
      </c>
      <c r="V660" s="29">
        <v>895.04</v>
      </c>
      <c r="W660" s="36">
        <v>263.14</v>
      </c>
      <c r="X660" s="36"/>
      <c r="Y660" s="29"/>
      <c r="Z660" s="29"/>
      <c r="AA660" s="29"/>
      <c r="AB660" s="29"/>
      <c r="AC660" s="28"/>
    </row>
    <row r="661" ht="16" customHeight="1" spans="1:29">
      <c r="A661" s="22">
        <v>1390</v>
      </c>
      <c r="B661" s="39" t="s">
        <v>7332</v>
      </c>
      <c r="C661" s="68" t="s">
        <v>7333</v>
      </c>
      <c r="D661" s="22">
        <v>156</v>
      </c>
      <c r="E661" s="22">
        <v>2</v>
      </c>
      <c r="F661" s="144">
        <v>83601</v>
      </c>
      <c r="G661" s="144" t="s">
        <v>3688</v>
      </c>
      <c r="H661" s="144" t="s">
        <v>3699</v>
      </c>
      <c r="I661" s="144" t="s">
        <v>5317</v>
      </c>
      <c r="J661" s="144" t="s">
        <v>5314</v>
      </c>
      <c r="K661" s="157"/>
      <c r="L661" s="157"/>
      <c r="M661" s="157"/>
      <c r="N661" s="157"/>
      <c r="O661" s="157"/>
      <c r="P661" s="157"/>
      <c r="Q661" s="157"/>
      <c r="R661" s="157"/>
      <c r="S661" s="144"/>
      <c r="T661" s="22">
        <v>2</v>
      </c>
      <c r="U661" s="29">
        <v>823.44</v>
      </c>
      <c r="V661" s="29">
        <v>1646.88</v>
      </c>
      <c r="W661" s="36">
        <v>487.3</v>
      </c>
      <c r="X661" s="36"/>
      <c r="Y661" s="29"/>
      <c r="Z661" s="29"/>
      <c r="AA661" s="29"/>
      <c r="AB661" s="29"/>
      <c r="AC661" s="28"/>
    </row>
    <row r="662" ht="16" customHeight="1" spans="1:29">
      <c r="A662" s="22">
        <v>1391</v>
      </c>
      <c r="B662" s="39" t="s">
        <v>7334</v>
      </c>
      <c r="C662" s="68" t="s">
        <v>7335</v>
      </c>
      <c r="D662" s="22">
        <v>204</v>
      </c>
      <c r="E662" s="22">
        <v>1</v>
      </c>
      <c r="F662" s="144">
        <v>83559</v>
      </c>
      <c r="G662" s="144" t="s">
        <v>3688</v>
      </c>
      <c r="H662" s="144" t="s">
        <v>3699</v>
      </c>
      <c r="I662" s="144" t="s">
        <v>5317</v>
      </c>
      <c r="J662" s="144" t="s">
        <v>5314</v>
      </c>
      <c r="K662" s="157"/>
      <c r="L662" s="157"/>
      <c r="M662" s="157"/>
      <c r="N662" s="157"/>
      <c r="O662" s="157"/>
      <c r="P662" s="157"/>
      <c r="Q662" s="157"/>
      <c r="R662" s="157"/>
      <c r="S662" s="144"/>
      <c r="T662" s="22">
        <v>1</v>
      </c>
      <c r="U662" s="29">
        <v>821.16</v>
      </c>
      <c r="V662" s="29">
        <v>821.16</v>
      </c>
      <c r="W662" s="36">
        <v>243.65</v>
      </c>
      <c r="X662" s="36"/>
      <c r="Y662" s="29"/>
      <c r="Z662" s="29"/>
      <c r="AA662" s="29"/>
      <c r="AB662" s="29"/>
      <c r="AC662" s="28"/>
    </row>
    <row r="663" ht="16" customHeight="1" spans="1:29">
      <c r="A663" s="22">
        <v>1392</v>
      </c>
      <c r="B663" s="39" t="s">
        <v>7336</v>
      </c>
      <c r="C663" s="68" t="s">
        <v>7337</v>
      </c>
      <c r="D663" s="22">
        <v>204</v>
      </c>
      <c r="E663" s="22">
        <v>1</v>
      </c>
      <c r="F663" s="144">
        <v>83557</v>
      </c>
      <c r="G663" s="144" t="s">
        <v>3688</v>
      </c>
      <c r="H663" s="144" t="s">
        <v>3699</v>
      </c>
      <c r="I663" s="144" t="s">
        <v>5317</v>
      </c>
      <c r="J663" s="144" t="s">
        <v>5314</v>
      </c>
      <c r="K663" s="157"/>
      <c r="L663" s="157"/>
      <c r="M663" s="157"/>
      <c r="N663" s="157"/>
      <c r="O663" s="157"/>
      <c r="P663" s="157"/>
      <c r="Q663" s="157"/>
      <c r="R663" s="157"/>
      <c r="S663" s="144"/>
      <c r="T663" s="22">
        <v>1</v>
      </c>
      <c r="U663" s="29">
        <v>619.8</v>
      </c>
      <c r="V663" s="29">
        <v>619.8</v>
      </c>
      <c r="W663" s="36">
        <v>185.17</v>
      </c>
      <c r="X663" s="36"/>
      <c r="Y663" s="29"/>
      <c r="Z663" s="29"/>
      <c r="AA663" s="29"/>
      <c r="AB663" s="29"/>
      <c r="AC663" s="28"/>
    </row>
    <row r="664" ht="16" customHeight="1" spans="1:29">
      <c r="A664" s="22">
        <v>1393</v>
      </c>
      <c r="B664" s="39" t="s">
        <v>7338</v>
      </c>
      <c r="C664" s="68" t="s">
        <v>7339</v>
      </c>
      <c r="D664" s="22">
        <v>204</v>
      </c>
      <c r="E664" s="22">
        <v>1</v>
      </c>
      <c r="F664" s="144">
        <v>83616</v>
      </c>
      <c r="G664" s="144" t="s">
        <v>3688</v>
      </c>
      <c r="H664" s="144" t="s">
        <v>3699</v>
      </c>
      <c r="I664" s="144" t="s">
        <v>5317</v>
      </c>
      <c r="J664" s="144" t="s">
        <v>5314</v>
      </c>
      <c r="K664" s="157"/>
      <c r="L664" s="157"/>
      <c r="M664" s="157"/>
      <c r="N664" s="157"/>
      <c r="O664" s="157"/>
      <c r="P664" s="157"/>
      <c r="Q664" s="157"/>
      <c r="R664" s="157"/>
      <c r="S664" s="144"/>
      <c r="T664" s="22">
        <v>1</v>
      </c>
      <c r="U664" s="29">
        <v>617.19</v>
      </c>
      <c r="V664" s="29">
        <v>617.19</v>
      </c>
      <c r="W664" s="36">
        <v>185.17</v>
      </c>
      <c r="X664" s="36"/>
      <c r="Y664" s="29"/>
      <c r="Z664" s="29"/>
      <c r="AA664" s="29"/>
      <c r="AB664" s="29"/>
      <c r="AC664" s="28"/>
    </row>
    <row r="665" ht="16" customHeight="1" spans="1:29">
      <c r="A665" s="22">
        <v>1408</v>
      </c>
      <c r="B665" s="39" t="s">
        <v>7364</v>
      </c>
      <c r="C665" s="68" t="s">
        <v>7365</v>
      </c>
      <c r="D665" s="22">
        <v>193</v>
      </c>
      <c r="E665" s="22">
        <v>2</v>
      </c>
      <c r="F665" s="144">
        <v>82902</v>
      </c>
      <c r="G665" s="144" t="s">
        <v>3688</v>
      </c>
      <c r="H665" s="144" t="s">
        <v>3699</v>
      </c>
      <c r="I665" s="144" t="s">
        <v>5317</v>
      </c>
      <c r="J665" s="144" t="s">
        <v>5314</v>
      </c>
      <c r="K665" s="157"/>
      <c r="L665" s="157"/>
      <c r="M665" s="157"/>
      <c r="N665" s="157"/>
      <c r="O665" s="157"/>
      <c r="P665" s="157"/>
      <c r="Q665" s="157"/>
      <c r="R665" s="157"/>
      <c r="S665" s="144"/>
      <c r="T665" s="22">
        <v>2</v>
      </c>
      <c r="U665" s="29">
        <v>6649.425</v>
      </c>
      <c r="V665" s="29">
        <v>13298.85</v>
      </c>
      <c r="W665" s="36">
        <v>4073.84</v>
      </c>
      <c r="X665" s="36"/>
      <c r="Y665" s="29"/>
      <c r="Z665" s="29"/>
      <c r="AA665" s="29"/>
      <c r="AB665" s="29"/>
      <c r="AC665" s="28"/>
    </row>
    <row r="666" ht="16" customHeight="1" spans="1:29">
      <c r="A666" s="22">
        <v>1409</v>
      </c>
      <c r="B666" s="39" t="s">
        <v>2425</v>
      </c>
      <c r="C666" s="68" t="s">
        <v>2426</v>
      </c>
      <c r="D666" s="22">
        <v>193</v>
      </c>
      <c r="E666" s="22">
        <v>6</v>
      </c>
      <c r="F666" s="144">
        <v>82802</v>
      </c>
      <c r="G666" s="144" t="s">
        <v>3688</v>
      </c>
      <c r="H666" s="144" t="s">
        <v>3699</v>
      </c>
      <c r="I666" s="144" t="s">
        <v>5317</v>
      </c>
      <c r="J666" s="144" t="s">
        <v>5314</v>
      </c>
      <c r="K666" s="157"/>
      <c r="L666" s="157"/>
      <c r="M666" s="157"/>
      <c r="N666" s="157"/>
      <c r="O666" s="157"/>
      <c r="P666" s="157"/>
      <c r="Q666" s="157"/>
      <c r="R666" s="157"/>
      <c r="S666" s="144"/>
      <c r="T666" s="22">
        <v>6</v>
      </c>
      <c r="U666" s="29">
        <v>5849.37833333333</v>
      </c>
      <c r="V666" s="29">
        <v>35096.27</v>
      </c>
      <c r="W666" s="36">
        <v>10818.06</v>
      </c>
      <c r="X666" s="36"/>
      <c r="Y666" s="29"/>
      <c r="Z666" s="29"/>
      <c r="AA666" s="29"/>
      <c r="AB666" s="29"/>
      <c r="AC666" s="28"/>
    </row>
    <row r="667" ht="16" customHeight="1" spans="1:29">
      <c r="A667" s="22">
        <v>1410</v>
      </c>
      <c r="B667" s="39" t="s">
        <v>7366</v>
      </c>
      <c r="C667" s="68" t="s">
        <v>7367</v>
      </c>
      <c r="D667" s="22">
        <v>141</v>
      </c>
      <c r="E667" s="22">
        <v>1</v>
      </c>
      <c r="F667" s="144">
        <v>82934</v>
      </c>
      <c r="G667" s="144" t="s">
        <v>3688</v>
      </c>
      <c r="H667" s="144" t="s">
        <v>3699</v>
      </c>
      <c r="I667" s="144" t="s">
        <v>5317</v>
      </c>
      <c r="J667" s="144" t="s">
        <v>5314</v>
      </c>
      <c r="K667" s="157"/>
      <c r="L667" s="157"/>
      <c r="M667" s="157"/>
      <c r="N667" s="157"/>
      <c r="O667" s="157"/>
      <c r="P667" s="157"/>
      <c r="Q667" s="157"/>
      <c r="R667" s="157"/>
      <c r="S667" s="144"/>
      <c r="T667" s="22">
        <v>1</v>
      </c>
      <c r="U667" s="29">
        <v>4417.39</v>
      </c>
      <c r="V667" s="29">
        <v>4417.39</v>
      </c>
      <c r="W667" s="36">
        <v>1393.68</v>
      </c>
      <c r="X667" s="36"/>
      <c r="Y667" s="29"/>
      <c r="Z667" s="29"/>
      <c r="AA667" s="29"/>
      <c r="AB667" s="29"/>
      <c r="AC667" s="28"/>
    </row>
    <row r="668" ht="16" customHeight="1" spans="1:29">
      <c r="A668" s="22">
        <v>1411</v>
      </c>
      <c r="B668" s="39" t="s">
        <v>7368</v>
      </c>
      <c r="C668" s="68" t="s">
        <v>7369</v>
      </c>
      <c r="D668" s="22">
        <v>193</v>
      </c>
      <c r="E668" s="22">
        <v>2</v>
      </c>
      <c r="F668" s="144">
        <v>82893</v>
      </c>
      <c r="G668" s="144" t="s">
        <v>3688</v>
      </c>
      <c r="H668" s="144" t="s">
        <v>3699</v>
      </c>
      <c r="I668" s="144" t="s">
        <v>5317</v>
      </c>
      <c r="J668" s="144" t="s">
        <v>5314</v>
      </c>
      <c r="K668" s="157"/>
      <c r="L668" s="157"/>
      <c r="M668" s="157"/>
      <c r="N668" s="157"/>
      <c r="O668" s="157"/>
      <c r="P668" s="157"/>
      <c r="Q668" s="157"/>
      <c r="R668" s="157"/>
      <c r="S668" s="144"/>
      <c r="T668" s="22">
        <v>2</v>
      </c>
      <c r="U668" s="29">
        <v>4066.39</v>
      </c>
      <c r="V668" s="29">
        <v>8132.78</v>
      </c>
      <c r="W668" s="36">
        <v>2572.94</v>
      </c>
      <c r="X668" s="36"/>
      <c r="Y668" s="29"/>
      <c r="Z668" s="29"/>
      <c r="AA668" s="29"/>
      <c r="AB668" s="29"/>
      <c r="AC668" s="28"/>
    </row>
    <row r="669" ht="16" customHeight="1" spans="1:29">
      <c r="A669" s="22">
        <v>1412</v>
      </c>
      <c r="B669" s="39" t="s">
        <v>7370</v>
      </c>
      <c r="C669" s="68" t="s">
        <v>7371</v>
      </c>
      <c r="D669" s="22">
        <v>174</v>
      </c>
      <c r="E669" s="22">
        <v>1</v>
      </c>
      <c r="F669" s="144">
        <v>82906</v>
      </c>
      <c r="G669" s="144" t="s">
        <v>3688</v>
      </c>
      <c r="H669" s="144" t="s">
        <v>3699</v>
      </c>
      <c r="I669" s="144" t="s">
        <v>5317</v>
      </c>
      <c r="J669" s="144" t="s">
        <v>5314</v>
      </c>
      <c r="K669" s="157"/>
      <c r="L669" s="157"/>
      <c r="M669" s="157"/>
      <c r="N669" s="157"/>
      <c r="O669" s="157"/>
      <c r="P669" s="157"/>
      <c r="Q669" s="157"/>
      <c r="R669" s="157"/>
      <c r="S669" s="144"/>
      <c r="T669" s="22">
        <v>1</v>
      </c>
      <c r="U669" s="29">
        <v>3132.31</v>
      </c>
      <c r="V669" s="29">
        <v>3132.31</v>
      </c>
      <c r="W669" s="36">
        <v>916.13</v>
      </c>
      <c r="X669" s="36"/>
      <c r="Y669" s="29"/>
      <c r="Z669" s="29"/>
      <c r="AA669" s="29"/>
      <c r="AB669" s="29"/>
      <c r="AC669" s="28"/>
    </row>
    <row r="670" ht="16" customHeight="1" spans="1:29">
      <c r="A670" s="22">
        <v>1413</v>
      </c>
      <c r="B670" s="39" t="s">
        <v>7372</v>
      </c>
      <c r="C670" s="68" t="s">
        <v>7373</v>
      </c>
      <c r="D670" s="22">
        <v>193</v>
      </c>
      <c r="E670" s="22">
        <v>1</v>
      </c>
      <c r="F670" s="144">
        <v>82915</v>
      </c>
      <c r="G670" s="144" t="s">
        <v>3688</v>
      </c>
      <c r="H670" s="144" t="s">
        <v>3699</v>
      </c>
      <c r="I670" s="144" t="s">
        <v>5317</v>
      </c>
      <c r="J670" s="144" t="s">
        <v>5314</v>
      </c>
      <c r="K670" s="157"/>
      <c r="L670" s="157"/>
      <c r="M670" s="157"/>
      <c r="N670" s="157"/>
      <c r="O670" s="157"/>
      <c r="P670" s="157"/>
      <c r="Q670" s="157"/>
      <c r="R670" s="157"/>
      <c r="S670" s="144"/>
      <c r="T670" s="22">
        <v>1</v>
      </c>
      <c r="U670" s="29">
        <v>2827.72</v>
      </c>
      <c r="V670" s="29">
        <v>2827.72</v>
      </c>
      <c r="W670" s="36">
        <v>828.41</v>
      </c>
      <c r="X670" s="36"/>
      <c r="Y670" s="29"/>
      <c r="Z670" s="29"/>
      <c r="AA670" s="29"/>
      <c r="AB670" s="29"/>
      <c r="AC670" s="28"/>
    </row>
    <row r="671" ht="16" customHeight="1" spans="1:29">
      <c r="A671" s="22">
        <v>1414</v>
      </c>
      <c r="B671" s="39" t="s">
        <v>7374</v>
      </c>
      <c r="C671" s="68" t="s">
        <v>7375</v>
      </c>
      <c r="D671" s="22">
        <v>193</v>
      </c>
      <c r="E671" s="22">
        <v>4</v>
      </c>
      <c r="F671" s="144">
        <v>82898</v>
      </c>
      <c r="G671" s="144" t="s">
        <v>3688</v>
      </c>
      <c r="H671" s="144" t="s">
        <v>3699</v>
      </c>
      <c r="I671" s="144" t="s">
        <v>5317</v>
      </c>
      <c r="J671" s="144" t="s">
        <v>5314</v>
      </c>
      <c r="K671" s="157"/>
      <c r="L671" s="157"/>
      <c r="M671" s="157"/>
      <c r="N671" s="157"/>
      <c r="O671" s="157"/>
      <c r="P671" s="157"/>
      <c r="Q671" s="157"/>
      <c r="R671" s="157"/>
      <c r="S671" s="144"/>
      <c r="T671" s="22">
        <v>4</v>
      </c>
      <c r="U671" s="29">
        <v>2091.21</v>
      </c>
      <c r="V671" s="29">
        <v>8364.84</v>
      </c>
      <c r="W671" s="36">
        <v>2456</v>
      </c>
      <c r="X671" s="36"/>
      <c r="Y671" s="29"/>
      <c r="Z671" s="29"/>
      <c r="AA671" s="29"/>
      <c r="AB671" s="29"/>
      <c r="AC671" s="28"/>
    </row>
    <row r="672" ht="16" customHeight="1" spans="1:29">
      <c r="A672" s="22">
        <v>1415</v>
      </c>
      <c r="B672" s="39" t="s">
        <v>7376</v>
      </c>
      <c r="C672" s="68" t="s">
        <v>7377</v>
      </c>
      <c r="D672" s="22">
        <v>143</v>
      </c>
      <c r="E672" s="22">
        <v>1</v>
      </c>
      <c r="F672" s="144">
        <v>82895</v>
      </c>
      <c r="G672" s="144" t="s">
        <v>3688</v>
      </c>
      <c r="H672" s="144" t="s">
        <v>3699</v>
      </c>
      <c r="I672" s="144" t="s">
        <v>5317</v>
      </c>
      <c r="J672" s="144" t="s">
        <v>5314</v>
      </c>
      <c r="K672" s="157"/>
      <c r="L672" s="157"/>
      <c r="M672" s="157"/>
      <c r="N672" s="157"/>
      <c r="O672" s="157"/>
      <c r="P672" s="157"/>
      <c r="Q672" s="157"/>
      <c r="R672" s="157"/>
      <c r="S672" s="144"/>
      <c r="T672" s="22">
        <v>1</v>
      </c>
      <c r="U672" s="29">
        <v>2029.56</v>
      </c>
      <c r="V672" s="29">
        <v>2029.56</v>
      </c>
      <c r="W672" s="36">
        <v>594.51</v>
      </c>
      <c r="X672" s="36"/>
      <c r="Y672" s="29"/>
      <c r="Z672" s="29"/>
      <c r="AA672" s="29"/>
      <c r="AB672" s="29"/>
      <c r="AC672" s="28"/>
    </row>
    <row r="673" ht="16" customHeight="1" spans="1:29">
      <c r="A673" s="22">
        <v>1416</v>
      </c>
      <c r="B673" s="39" t="s">
        <v>7378</v>
      </c>
      <c r="C673" s="68" t="s">
        <v>7379</v>
      </c>
      <c r="D673" s="22">
        <v>193</v>
      </c>
      <c r="E673" s="22">
        <v>2</v>
      </c>
      <c r="F673" s="144">
        <v>82896</v>
      </c>
      <c r="G673" s="144" t="s">
        <v>3688</v>
      </c>
      <c r="H673" s="144" t="s">
        <v>3699</v>
      </c>
      <c r="I673" s="144" t="s">
        <v>5317</v>
      </c>
      <c r="J673" s="144" t="s">
        <v>5314</v>
      </c>
      <c r="K673" s="157"/>
      <c r="L673" s="157"/>
      <c r="M673" s="157"/>
      <c r="N673" s="157"/>
      <c r="O673" s="157"/>
      <c r="P673" s="157"/>
      <c r="Q673" s="157"/>
      <c r="R673" s="157"/>
      <c r="S673" s="144"/>
      <c r="T673" s="22">
        <v>2</v>
      </c>
      <c r="U673" s="29">
        <v>1530.645</v>
      </c>
      <c r="V673" s="29">
        <v>3061.29</v>
      </c>
      <c r="W673" s="36">
        <v>935.62</v>
      </c>
      <c r="X673" s="36"/>
      <c r="Y673" s="29"/>
      <c r="Z673" s="29"/>
      <c r="AA673" s="29"/>
      <c r="AB673" s="29"/>
      <c r="AC673" s="28"/>
    </row>
    <row r="674" ht="16" customHeight="1" spans="1:29">
      <c r="A674" s="22">
        <v>1435</v>
      </c>
      <c r="B674" s="39" t="s">
        <v>7399</v>
      </c>
      <c r="C674" s="68" t="s">
        <v>7400</v>
      </c>
      <c r="D674" s="22">
        <v>141</v>
      </c>
      <c r="E674" s="22">
        <v>4</v>
      </c>
      <c r="F674" s="144">
        <v>83286</v>
      </c>
      <c r="G674" s="144" t="s">
        <v>3688</v>
      </c>
      <c r="H674" s="144" t="s">
        <v>3699</v>
      </c>
      <c r="I674" s="144" t="s">
        <v>5317</v>
      </c>
      <c r="J674" s="144" t="s">
        <v>5314</v>
      </c>
      <c r="K674" s="157"/>
      <c r="L674" s="157"/>
      <c r="M674" s="157"/>
      <c r="N674" s="157"/>
      <c r="O674" s="157"/>
      <c r="P674" s="157"/>
      <c r="Q674" s="157"/>
      <c r="R674" s="157"/>
      <c r="S674" s="144"/>
      <c r="T674" s="22">
        <v>4</v>
      </c>
      <c r="U674" s="29">
        <v>0.635</v>
      </c>
      <c r="V674" s="29">
        <v>2.54</v>
      </c>
      <c r="W674" s="36">
        <v>3.88</v>
      </c>
      <c r="X674" s="36"/>
      <c r="Y674" s="29"/>
      <c r="Z674" s="29"/>
      <c r="AA674" s="29"/>
      <c r="AB674" s="29"/>
      <c r="AC674" s="28"/>
    </row>
    <row r="675" ht="16" customHeight="1" spans="1:29">
      <c r="A675" s="22">
        <v>1437</v>
      </c>
      <c r="B675" s="39" t="s">
        <v>7401</v>
      </c>
      <c r="C675" s="68" t="s">
        <v>7402</v>
      </c>
      <c r="D675" s="22">
        <v>150</v>
      </c>
      <c r="E675" s="22">
        <v>2</v>
      </c>
      <c r="F675" s="144">
        <v>82627</v>
      </c>
      <c r="G675" s="144" t="s">
        <v>3688</v>
      </c>
      <c r="H675" s="144" t="s">
        <v>3699</v>
      </c>
      <c r="I675" s="144" t="s">
        <v>5317</v>
      </c>
      <c r="J675" s="144" t="s">
        <v>5314</v>
      </c>
      <c r="K675" s="157"/>
      <c r="L675" s="157"/>
      <c r="M675" s="157"/>
      <c r="N675" s="157"/>
      <c r="O675" s="157"/>
      <c r="P675" s="157"/>
      <c r="Q675" s="157"/>
      <c r="R675" s="157"/>
      <c r="S675" s="144"/>
      <c r="T675" s="22">
        <v>2</v>
      </c>
      <c r="U675" s="29">
        <v>1139.14</v>
      </c>
      <c r="V675" s="29">
        <v>2278.28</v>
      </c>
      <c r="W675" s="36">
        <v>701.72</v>
      </c>
      <c r="X675" s="36"/>
      <c r="Y675" s="29"/>
      <c r="Z675" s="29"/>
      <c r="AA675" s="29"/>
      <c r="AB675" s="29"/>
      <c r="AC675" s="28"/>
    </row>
    <row r="676" ht="16" customHeight="1" spans="1:29">
      <c r="A676" s="22">
        <v>1438</v>
      </c>
      <c r="B676" s="39" t="s">
        <v>7403</v>
      </c>
      <c r="C676" s="68" t="s">
        <v>7404</v>
      </c>
      <c r="D676" s="22">
        <v>130</v>
      </c>
      <c r="E676" s="22">
        <v>3</v>
      </c>
      <c r="F676" s="144">
        <v>130718</v>
      </c>
      <c r="G676" s="144" t="s">
        <v>3688</v>
      </c>
      <c r="H676" s="144" t="s">
        <v>3699</v>
      </c>
      <c r="I676" s="144" t="s">
        <v>5317</v>
      </c>
      <c r="J676" s="144" t="s">
        <v>5314</v>
      </c>
      <c r="K676" s="157"/>
      <c r="L676" s="157"/>
      <c r="M676" s="157"/>
      <c r="N676" s="157"/>
      <c r="O676" s="157"/>
      <c r="P676" s="157"/>
      <c r="Q676" s="157"/>
      <c r="R676" s="157"/>
      <c r="S676" s="144"/>
      <c r="T676" s="22">
        <v>3</v>
      </c>
      <c r="U676" s="29">
        <v>646.42</v>
      </c>
      <c r="V676" s="29">
        <v>1939.26</v>
      </c>
      <c r="W676" s="36">
        <v>555.51</v>
      </c>
      <c r="X676" s="36"/>
      <c r="Y676" s="29"/>
      <c r="Z676" s="29"/>
      <c r="AA676" s="29"/>
      <c r="AB676" s="29"/>
      <c r="AC676" s="28"/>
    </row>
    <row r="677" ht="16" customHeight="1" spans="1:29">
      <c r="A677" s="22">
        <v>1439</v>
      </c>
      <c r="B677" s="39" t="s">
        <v>7405</v>
      </c>
      <c r="C677" s="68" t="s">
        <v>7406</v>
      </c>
      <c r="D677" s="22">
        <v>130</v>
      </c>
      <c r="E677" s="22">
        <v>1</v>
      </c>
      <c r="F677" s="144">
        <v>130625</v>
      </c>
      <c r="G677" s="144" t="s">
        <v>3688</v>
      </c>
      <c r="H677" s="144" t="s">
        <v>3699</v>
      </c>
      <c r="I677" s="144" t="s">
        <v>5317</v>
      </c>
      <c r="J677" s="144" t="s">
        <v>5314</v>
      </c>
      <c r="K677" s="157"/>
      <c r="L677" s="157"/>
      <c r="M677" s="157"/>
      <c r="N677" s="157"/>
      <c r="O677" s="157"/>
      <c r="P677" s="157"/>
      <c r="Q677" s="157"/>
      <c r="R677" s="157"/>
      <c r="S677" s="144"/>
      <c r="T677" s="22">
        <v>1</v>
      </c>
      <c r="U677" s="29">
        <v>308.29</v>
      </c>
      <c r="V677" s="29">
        <v>308.29</v>
      </c>
      <c r="W677" s="36">
        <v>87.71</v>
      </c>
      <c r="X677" s="36"/>
      <c r="Y677" s="29"/>
      <c r="Z677" s="29"/>
      <c r="AA677" s="29"/>
      <c r="AB677" s="29"/>
      <c r="AC677" s="28"/>
    </row>
    <row r="678" ht="16" customHeight="1" spans="1:29">
      <c r="A678" s="22">
        <v>1445</v>
      </c>
      <c r="B678" s="39" t="s">
        <v>7417</v>
      </c>
      <c r="C678" s="68" t="s">
        <v>7418</v>
      </c>
      <c r="D678" s="22">
        <v>204</v>
      </c>
      <c r="E678" s="22">
        <v>40</v>
      </c>
      <c r="F678" s="144">
        <v>85165</v>
      </c>
      <c r="G678" s="144" t="s">
        <v>3688</v>
      </c>
      <c r="H678" s="144" t="s">
        <v>3699</v>
      </c>
      <c r="I678" s="144" t="s">
        <v>5317</v>
      </c>
      <c r="J678" s="144" t="s">
        <v>5314</v>
      </c>
      <c r="K678" s="157"/>
      <c r="L678" s="157"/>
      <c r="M678" s="157"/>
      <c r="N678" s="157"/>
      <c r="O678" s="157"/>
      <c r="P678" s="157"/>
      <c r="Q678" s="157"/>
      <c r="R678" s="157"/>
      <c r="S678" s="144"/>
      <c r="T678" s="22">
        <v>40</v>
      </c>
      <c r="U678" s="29">
        <v>6.9615</v>
      </c>
      <c r="V678" s="29">
        <v>278.46</v>
      </c>
      <c r="W678" s="36">
        <v>82</v>
      </c>
      <c r="X678" s="36"/>
      <c r="Y678" s="29"/>
      <c r="Z678" s="29"/>
      <c r="AA678" s="29"/>
      <c r="AB678" s="29"/>
      <c r="AC678" s="28"/>
    </row>
    <row r="679" ht="16" customHeight="1" spans="1:29">
      <c r="A679" s="22">
        <v>1452</v>
      </c>
      <c r="B679" s="39" t="s">
        <v>7429</v>
      </c>
      <c r="C679" s="68" t="s">
        <v>7430</v>
      </c>
      <c r="D679" s="22">
        <v>128</v>
      </c>
      <c r="E679" s="22">
        <v>2</v>
      </c>
      <c r="F679" s="144">
        <v>83202</v>
      </c>
      <c r="G679" s="144" t="s">
        <v>3688</v>
      </c>
      <c r="H679" s="144" t="s">
        <v>3699</v>
      </c>
      <c r="I679" s="144" t="s">
        <v>5317</v>
      </c>
      <c r="J679" s="144" t="s">
        <v>5314</v>
      </c>
      <c r="K679" s="157"/>
      <c r="L679" s="157"/>
      <c r="M679" s="157"/>
      <c r="N679" s="157"/>
      <c r="O679" s="157"/>
      <c r="P679" s="157"/>
      <c r="Q679" s="157"/>
      <c r="R679" s="157"/>
      <c r="S679" s="144"/>
      <c r="T679" s="22">
        <v>2</v>
      </c>
      <c r="U679" s="29">
        <v>172.64</v>
      </c>
      <c r="V679" s="29">
        <v>345.28</v>
      </c>
      <c r="W679" s="36">
        <v>97.46</v>
      </c>
      <c r="X679" s="36"/>
      <c r="Y679" s="29"/>
      <c r="Z679" s="29"/>
      <c r="AA679" s="29"/>
      <c r="AB679" s="29"/>
      <c r="AC679" s="28"/>
    </row>
    <row r="680" ht="16" customHeight="1" spans="1:29">
      <c r="A680" s="22">
        <v>1482</v>
      </c>
      <c r="B680" s="39" t="s">
        <v>7481</v>
      </c>
      <c r="C680" s="68" t="s">
        <v>7482</v>
      </c>
      <c r="D680" s="22">
        <v>150</v>
      </c>
      <c r="E680" s="22">
        <v>1</v>
      </c>
      <c r="F680" s="144">
        <v>82536</v>
      </c>
      <c r="G680" s="144" t="s">
        <v>3688</v>
      </c>
      <c r="H680" s="144" t="s">
        <v>3699</v>
      </c>
      <c r="I680" s="144" t="s">
        <v>5317</v>
      </c>
      <c r="J680" s="144" t="s">
        <v>5314</v>
      </c>
      <c r="K680" s="157"/>
      <c r="L680" s="157"/>
      <c r="M680" s="157"/>
      <c r="N680" s="157"/>
      <c r="O680" s="157"/>
      <c r="P680" s="157"/>
      <c r="Q680" s="157"/>
      <c r="R680" s="157"/>
      <c r="S680" s="144"/>
      <c r="T680" s="22">
        <v>1</v>
      </c>
      <c r="U680" s="29">
        <v>5934.99</v>
      </c>
      <c r="V680" s="29">
        <v>5934.99</v>
      </c>
      <c r="W680" s="36">
        <v>1832.25</v>
      </c>
      <c r="X680" s="36"/>
      <c r="Y680" s="29"/>
      <c r="Z680" s="29"/>
      <c r="AA680" s="29"/>
      <c r="AB680" s="29"/>
      <c r="AC680" s="28"/>
    </row>
    <row r="681" ht="16" customHeight="1" spans="1:29">
      <c r="A681" s="22">
        <v>1485</v>
      </c>
      <c r="B681" s="39" t="s">
        <v>7485</v>
      </c>
      <c r="C681" s="68" t="s">
        <v>7486</v>
      </c>
      <c r="D681" s="22">
        <v>181</v>
      </c>
      <c r="E681" s="22">
        <v>200</v>
      </c>
      <c r="F681" s="144">
        <v>82081</v>
      </c>
      <c r="G681" s="144" t="s">
        <v>3688</v>
      </c>
      <c r="H681" s="144" t="s">
        <v>3699</v>
      </c>
      <c r="I681" s="144" t="s">
        <v>5317</v>
      </c>
      <c r="J681" s="144" t="s">
        <v>5314</v>
      </c>
      <c r="K681" s="157"/>
      <c r="L681" s="157"/>
      <c r="M681" s="157"/>
      <c r="N681" s="157"/>
      <c r="O681" s="157"/>
      <c r="P681" s="157"/>
      <c r="Q681" s="157"/>
      <c r="R681" s="157"/>
      <c r="S681" s="144"/>
      <c r="T681" s="22">
        <v>200</v>
      </c>
      <c r="U681" s="29">
        <v>48.85335</v>
      </c>
      <c r="V681" s="29">
        <v>9770.67</v>
      </c>
      <c r="W681" s="36">
        <v>2924</v>
      </c>
      <c r="X681" s="36"/>
      <c r="Y681" s="29"/>
      <c r="Z681" s="29"/>
      <c r="AA681" s="29"/>
      <c r="AB681" s="29"/>
      <c r="AC681" s="28"/>
    </row>
    <row r="682" ht="16" customHeight="1" spans="1:29">
      <c r="A682" s="22">
        <v>1600</v>
      </c>
      <c r="B682" s="39" t="s">
        <v>7696</v>
      </c>
      <c r="C682" s="68" t="s">
        <v>7697</v>
      </c>
      <c r="D682" s="22">
        <v>204</v>
      </c>
      <c r="E682" s="22">
        <v>1</v>
      </c>
      <c r="F682" s="144">
        <v>130741</v>
      </c>
      <c r="G682" s="144" t="s">
        <v>3688</v>
      </c>
      <c r="H682" s="144" t="s">
        <v>3699</v>
      </c>
      <c r="I682" s="144" t="s">
        <v>5317</v>
      </c>
      <c r="J682" s="144" t="s">
        <v>5314</v>
      </c>
      <c r="K682" s="157"/>
      <c r="L682" s="157"/>
      <c r="M682" s="157"/>
      <c r="N682" s="157"/>
      <c r="O682" s="157"/>
      <c r="P682" s="157"/>
      <c r="Q682" s="157"/>
      <c r="R682" s="157"/>
      <c r="S682" s="144"/>
      <c r="T682" s="22">
        <v>1</v>
      </c>
      <c r="U682" s="29">
        <v>39307.34</v>
      </c>
      <c r="V682" s="29">
        <v>39307.34</v>
      </c>
      <c r="W682" s="36">
        <v>21246.32</v>
      </c>
      <c r="X682" s="36"/>
      <c r="Y682" s="29"/>
      <c r="Z682" s="29"/>
      <c r="AA682" s="29"/>
      <c r="AB682" s="29"/>
      <c r="AC682" s="28"/>
    </row>
    <row r="683" ht="16" customHeight="1" spans="1:29">
      <c r="A683" s="22">
        <v>1601</v>
      </c>
      <c r="B683" s="39" t="s">
        <v>7698</v>
      </c>
      <c r="C683" s="68" t="s">
        <v>7699</v>
      </c>
      <c r="D683" s="22">
        <v>204</v>
      </c>
      <c r="E683" s="22">
        <v>1</v>
      </c>
      <c r="F683" s="144">
        <v>130740</v>
      </c>
      <c r="G683" s="144" t="s">
        <v>3688</v>
      </c>
      <c r="H683" s="144" t="s">
        <v>3699</v>
      </c>
      <c r="I683" s="144" t="s">
        <v>5317</v>
      </c>
      <c r="J683" s="144" t="s">
        <v>5314</v>
      </c>
      <c r="K683" s="157"/>
      <c r="L683" s="157"/>
      <c r="M683" s="157"/>
      <c r="N683" s="157"/>
      <c r="O683" s="157"/>
      <c r="P683" s="157"/>
      <c r="Q683" s="157"/>
      <c r="R683" s="157"/>
      <c r="S683" s="144"/>
      <c r="T683" s="22">
        <v>1</v>
      </c>
      <c r="U683" s="29">
        <v>37576.92</v>
      </c>
      <c r="V683" s="29">
        <v>37576.92</v>
      </c>
      <c r="W683" s="36">
        <v>20759.02</v>
      </c>
      <c r="X683" s="36"/>
      <c r="Y683" s="29"/>
      <c r="Z683" s="29"/>
      <c r="AA683" s="29"/>
      <c r="AB683" s="29"/>
      <c r="AC683" s="28"/>
    </row>
    <row r="684" ht="16" customHeight="1" spans="1:29">
      <c r="A684" s="22">
        <v>1624</v>
      </c>
      <c r="B684" s="39" t="s">
        <v>7726</v>
      </c>
      <c r="C684" s="68" t="s">
        <v>7727</v>
      </c>
      <c r="D684" s="22">
        <v>185</v>
      </c>
      <c r="E684" s="22">
        <v>8</v>
      </c>
      <c r="F684" s="144">
        <v>83225</v>
      </c>
      <c r="G684" s="144" t="s">
        <v>3688</v>
      </c>
      <c r="H684" s="144" t="s">
        <v>3699</v>
      </c>
      <c r="I684" s="144" t="s">
        <v>5317</v>
      </c>
      <c r="J684" s="144" t="s">
        <v>5314</v>
      </c>
      <c r="K684" s="157"/>
      <c r="L684" s="157"/>
      <c r="M684" s="157"/>
      <c r="N684" s="157"/>
      <c r="O684" s="157"/>
      <c r="P684" s="157"/>
      <c r="Q684" s="157"/>
      <c r="R684" s="157"/>
      <c r="S684" s="144"/>
      <c r="T684" s="22">
        <v>8</v>
      </c>
      <c r="U684" s="29">
        <v>301.675</v>
      </c>
      <c r="V684" s="29">
        <v>2413.4</v>
      </c>
      <c r="W684" s="36">
        <v>701.68</v>
      </c>
      <c r="X684" s="36"/>
      <c r="Y684" s="29"/>
      <c r="Z684" s="29"/>
      <c r="AA684" s="29"/>
      <c r="AB684" s="29"/>
      <c r="AC684" s="28"/>
    </row>
    <row r="685" ht="16" customHeight="1" spans="1:29">
      <c r="A685" s="22">
        <v>1663</v>
      </c>
      <c r="B685" s="39" t="s">
        <v>7722</v>
      </c>
      <c r="C685" s="68" t="s">
        <v>7723</v>
      </c>
      <c r="D685" s="22">
        <v>141</v>
      </c>
      <c r="E685" s="22">
        <v>1</v>
      </c>
      <c r="F685" s="144">
        <v>83311</v>
      </c>
      <c r="G685" s="144" t="s">
        <v>3688</v>
      </c>
      <c r="H685" s="144" t="s">
        <v>3699</v>
      </c>
      <c r="I685" s="144" t="s">
        <v>5317</v>
      </c>
      <c r="J685" s="144" t="s">
        <v>5314</v>
      </c>
      <c r="K685" s="157"/>
      <c r="L685" s="157"/>
      <c r="M685" s="157"/>
      <c r="N685" s="157"/>
      <c r="O685" s="157"/>
      <c r="P685" s="157"/>
      <c r="Q685" s="157"/>
      <c r="R685" s="157"/>
      <c r="S685" s="144"/>
      <c r="T685" s="22">
        <v>1</v>
      </c>
      <c r="U685" s="29">
        <v>1074.05</v>
      </c>
      <c r="V685" s="29">
        <v>1074.05</v>
      </c>
      <c r="W685" s="36">
        <v>331.36</v>
      </c>
      <c r="X685" s="36"/>
      <c r="Y685" s="29"/>
      <c r="Z685" s="29"/>
      <c r="AA685" s="29"/>
      <c r="AB685" s="29"/>
      <c r="AC685" s="28"/>
    </row>
    <row r="686" ht="16" customHeight="1" spans="1:29">
      <c r="A686" s="22">
        <v>1</v>
      </c>
      <c r="B686" s="39" t="s">
        <v>5310</v>
      </c>
      <c r="C686" s="68" t="s">
        <v>5311</v>
      </c>
      <c r="D686" s="22">
        <v>143</v>
      </c>
      <c r="E686" s="22">
        <v>8</v>
      </c>
      <c r="F686" s="144">
        <v>83899</v>
      </c>
      <c r="G686" s="144" t="s">
        <v>3704</v>
      </c>
      <c r="H686" s="144" t="s">
        <v>5312</v>
      </c>
      <c r="I686" s="144" t="s">
        <v>5313</v>
      </c>
      <c r="J686" s="144" t="s">
        <v>5314</v>
      </c>
      <c r="K686" s="157"/>
      <c r="L686" s="157"/>
      <c r="M686" s="157"/>
      <c r="N686" s="157"/>
      <c r="O686" s="157"/>
      <c r="P686" s="157"/>
      <c r="Q686" s="157"/>
      <c r="R686" s="157"/>
      <c r="S686" s="144"/>
      <c r="T686" s="22">
        <v>8</v>
      </c>
      <c r="U686" s="29">
        <v>91155.98375</v>
      </c>
      <c r="V686" s="29">
        <v>729247.87</v>
      </c>
      <c r="W686" s="36">
        <v>46133.76</v>
      </c>
      <c r="X686" s="36"/>
      <c r="Y686" s="29"/>
      <c r="Z686" s="29"/>
      <c r="AA686" s="29"/>
      <c r="AB686" s="29"/>
      <c r="AC686" s="28"/>
    </row>
    <row r="687" ht="16" customHeight="1" spans="1:29">
      <c r="A687" s="22">
        <v>3</v>
      </c>
      <c r="B687" s="39" t="s">
        <v>5319</v>
      </c>
      <c r="C687" s="68" t="s">
        <v>5320</v>
      </c>
      <c r="D687" s="22">
        <v>130</v>
      </c>
      <c r="E687" s="22">
        <v>1</v>
      </c>
      <c r="F687" s="144">
        <v>84414</v>
      </c>
      <c r="G687" s="144" t="s">
        <v>3704</v>
      </c>
      <c r="H687" s="144" t="s">
        <v>5312</v>
      </c>
      <c r="I687" s="144" t="s">
        <v>5321</v>
      </c>
      <c r="J687" s="144" t="s">
        <v>5314</v>
      </c>
      <c r="K687" s="157"/>
      <c r="L687" s="157"/>
      <c r="M687" s="157"/>
      <c r="N687" s="157"/>
      <c r="O687" s="157"/>
      <c r="P687" s="157"/>
      <c r="Q687" s="157"/>
      <c r="R687" s="157"/>
      <c r="S687" s="144"/>
      <c r="T687" s="22">
        <v>1</v>
      </c>
      <c r="U687" s="29">
        <v>360639.98</v>
      </c>
      <c r="V687" s="29">
        <v>360639.98</v>
      </c>
      <c r="W687" s="36">
        <v>64624.86</v>
      </c>
      <c r="X687" s="36"/>
      <c r="Y687" s="29"/>
      <c r="Z687" s="29"/>
      <c r="AA687" s="29"/>
      <c r="AB687" s="29"/>
      <c r="AC687" s="28"/>
    </row>
    <row r="688" ht="16" customHeight="1" spans="1:29">
      <c r="A688" s="22">
        <v>4</v>
      </c>
      <c r="B688" s="39" t="s">
        <v>5322</v>
      </c>
      <c r="C688" s="68" t="s">
        <v>5323</v>
      </c>
      <c r="D688" s="22">
        <v>143</v>
      </c>
      <c r="E688" s="22">
        <v>6</v>
      </c>
      <c r="F688" s="144">
        <v>83900</v>
      </c>
      <c r="G688" s="144" t="s">
        <v>3704</v>
      </c>
      <c r="H688" s="144" t="s">
        <v>3704</v>
      </c>
      <c r="I688" s="144" t="s">
        <v>5313</v>
      </c>
      <c r="J688" s="144" t="s">
        <v>5314</v>
      </c>
      <c r="K688" s="157"/>
      <c r="L688" s="157"/>
      <c r="M688" s="157"/>
      <c r="N688" s="157"/>
      <c r="O688" s="157"/>
      <c r="P688" s="157"/>
      <c r="Q688" s="157"/>
      <c r="R688" s="157"/>
      <c r="S688" s="144"/>
      <c r="T688" s="22">
        <v>6</v>
      </c>
      <c r="U688" s="29">
        <v>56770.9633333333</v>
      </c>
      <c r="V688" s="29">
        <v>340625.78</v>
      </c>
      <c r="W688" s="36">
        <v>217881.96</v>
      </c>
      <c r="X688" s="36"/>
      <c r="Y688" s="29"/>
      <c r="Z688" s="29"/>
      <c r="AA688" s="29"/>
      <c r="AB688" s="29"/>
      <c r="AC688" s="28"/>
    </row>
    <row r="689" ht="16" customHeight="1" spans="1:29">
      <c r="A689" s="22">
        <v>9</v>
      </c>
      <c r="B689" s="39" t="s">
        <v>5337</v>
      </c>
      <c r="C689" s="68" t="s">
        <v>5338</v>
      </c>
      <c r="D689" s="22">
        <v>130</v>
      </c>
      <c r="E689" s="22">
        <v>1</v>
      </c>
      <c r="F689" s="144">
        <v>84424</v>
      </c>
      <c r="G689" s="144" t="s">
        <v>3704</v>
      </c>
      <c r="H689" s="144" t="s">
        <v>3704</v>
      </c>
      <c r="I689" s="144" t="s">
        <v>5313</v>
      </c>
      <c r="J689" s="144" t="s">
        <v>5314</v>
      </c>
      <c r="K689" s="157"/>
      <c r="L689" s="157"/>
      <c r="M689" s="157"/>
      <c r="N689" s="157"/>
      <c r="O689" s="157"/>
      <c r="P689" s="157"/>
      <c r="Q689" s="157"/>
      <c r="R689" s="157"/>
      <c r="S689" s="144"/>
      <c r="T689" s="22">
        <v>1</v>
      </c>
      <c r="U689" s="29">
        <v>236436.79</v>
      </c>
      <c r="V689" s="29">
        <v>236436.79</v>
      </c>
      <c r="W689" s="36">
        <v>44046.15</v>
      </c>
      <c r="X689" s="36"/>
      <c r="Y689" s="29"/>
      <c r="Z689" s="29"/>
      <c r="AA689" s="29"/>
      <c r="AB689" s="29"/>
      <c r="AC689" s="28"/>
    </row>
    <row r="690" ht="16" customHeight="1" spans="1:29">
      <c r="A690" s="22">
        <v>10</v>
      </c>
      <c r="B690" s="39" t="s">
        <v>5339</v>
      </c>
      <c r="C690" s="68" t="s">
        <v>5340</v>
      </c>
      <c r="D690" s="22">
        <v>130</v>
      </c>
      <c r="E690" s="22">
        <v>1</v>
      </c>
      <c r="F690" s="144">
        <v>84122</v>
      </c>
      <c r="G690" s="144" t="s">
        <v>3704</v>
      </c>
      <c r="H690" s="144" t="s">
        <v>3704</v>
      </c>
      <c r="I690" s="144" t="s">
        <v>5313</v>
      </c>
      <c r="J690" s="144" t="s">
        <v>5314</v>
      </c>
      <c r="K690" s="157"/>
      <c r="L690" s="157"/>
      <c r="M690" s="157"/>
      <c r="N690" s="157"/>
      <c r="O690" s="157"/>
      <c r="P690" s="157"/>
      <c r="Q690" s="157"/>
      <c r="R690" s="157"/>
      <c r="S690" s="144"/>
      <c r="T690" s="22">
        <v>1</v>
      </c>
      <c r="U690" s="29">
        <v>222419.03</v>
      </c>
      <c r="V690" s="29">
        <v>222419.03</v>
      </c>
      <c r="W690" s="36">
        <v>41723.67</v>
      </c>
      <c r="X690" s="36"/>
      <c r="Y690" s="29"/>
      <c r="Z690" s="29"/>
      <c r="AA690" s="29"/>
      <c r="AB690" s="29"/>
      <c r="AC690" s="28"/>
    </row>
    <row r="691" ht="16" customHeight="1" spans="1:29">
      <c r="A691" s="22">
        <v>11</v>
      </c>
      <c r="B691" s="39" t="s">
        <v>5341</v>
      </c>
      <c r="C691" s="68" t="s">
        <v>5342</v>
      </c>
      <c r="D691" s="22">
        <v>226</v>
      </c>
      <c r="E691" s="22">
        <v>2</v>
      </c>
      <c r="F691" s="144">
        <v>84759</v>
      </c>
      <c r="G691" s="144" t="s">
        <v>3704</v>
      </c>
      <c r="H691" s="144" t="s">
        <v>3704</v>
      </c>
      <c r="I691" s="144" t="s">
        <v>5313</v>
      </c>
      <c r="J691" s="144" t="s">
        <v>5314</v>
      </c>
      <c r="K691" s="157"/>
      <c r="L691" s="157"/>
      <c r="M691" s="157"/>
      <c r="N691" s="157"/>
      <c r="O691" s="157"/>
      <c r="P691" s="157"/>
      <c r="Q691" s="157"/>
      <c r="R691" s="157"/>
      <c r="S691" s="144"/>
      <c r="T691" s="22">
        <v>2</v>
      </c>
      <c r="U691" s="29">
        <v>107599.425</v>
      </c>
      <c r="V691" s="29">
        <v>215198.85</v>
      </c>
      <c r="W691" s="36">
        <v>45400.84</v>
      </c>
      <c r="X691" s="36"/>
      <c r="Y691" s="29"/>
      <c r="Z691" s="29"/>
      <c r="AA691" s="29"/>
      <c r="AB691" s="29"/>
      <c r="AC691" s="28"/>
    </row>
    <row r="692" ht="16" customHeight="1" spans="1:29">
      <c r="A692" s="22">
        <v>15</v>
      </c>
      <c r="B692" s="39" t="s">
        <v>5350</v>
      </c>
      <c r="C692" s="68" t="s">
        <v>5351</v>
      </c>
      <c r="D692" s="22">
        <v>208</v>
      </c>
      <c r="E692" s="22">
        <v>7</v>
      </c>
      <c r="F692" s="144">
        <v>2403315561</v>
      </c>
      <c r="G692" s="144" t="s">
        <v>3704</v>
      </c>
      <c r="H692" s="144" t="s">
        <v>5312</v>
      </c>
      <c r="I692" s="144" t="s">
        <v>5352</v>
      </c>
      <c r="J692" s="144" t="s">
        <v>5314</v>
      </c>
      <c r="K692" s="157"/>
      <c r="L692" s="157"/>
      <c r="M692" s="157"/>
      <c r="N692" s="157"/>
      <c r="O692" s="157"/>
      <c r="P692" s="157"/>
      <c r="Q692" s="157"/>
      <c r="R692" s="157"/>
      <c r="S692" s="144"/>
      <c r="T692" s="22">
        <v>7</v>
      </c>
      <c r="U692" s="29">
        <v>26247.2671428571</v>
      </c>
      <c r="V692" s="29">
        <v>183730.87</v>
      </c>
      <c r="W692" s="36">
        <v>34098.75</v>
      </c>
      <c r="X692" s="36"/>
      <c r="Y692" s="29"/>
      <c r="Z692" s="29"/>
      <c r="AA692" s="29"/>
      <c r="AB692" s="29"/>
      <c r="AC692" s="28"/>
    </row>
    <row r="693" ht="16" customHeight="1" spans="1:29">
      <c r="A693" s="22">
        <v>16</v>
      </c>
      <c r="B693" s="39" t="s">
        <v>5353</v>
      </c>
      <c r="C693" s="68" t="s">
        <v>5354</v>
      </c>
      <c r="D693" s="22">
        <v>243</v>
      </c>
      <c r="E693" s="22">
        <v>2</v>
      </c>
      <c r="F693" s="144">
        <v>83157</v>
      </c>
      <c r="G693" s="144" t="s">
        <v>3704</v>
      </c>
      <c r="H693" s="144" t="s">
        <v>3704</v>
      </c>
      <c r="I693" s="144" t="s">
        <v>5321</v>
      </c>
      <c r="J693" s="144" t="s">
        <v>5314</v>
      </c>
      <c r="K693" s="157"/>
      <c r="L693" s="157"/>
      <c r="M693" s="157"/>
      <c r="N693" s="157"/>
      <c r="O693" s="157"/>
      <c r="P693" s="157"/>
      <c r="Q693" s="157"/>
      <c r="R693" s="157"/>
      <c r="S693" s="144"/>
      <c r="T693" s="22">
        <v>2</v>
      </c>
      <c r="U693" s="29">
        <v>87952.96</v>
      </c>
      <c r="V693" s="29">
        <v>175905.92</v>
      </c>
      <c r="W693" s="36">
        <v>70951</v>
      </c>
      <c r="X693" s="36"/>
      <c r="Y693" s="29"/>
      <c r="Z693" s="29"/>
      <c r="AA693" s="29"/>
      <c r="AB693" s="29"/>
      <c r="AC693" s="28"/>
    </row>
    <row r="694" ht="16" customHeight="1" spans="1:29">
      <c r="A694" s="22">
        <v>17</v>
      </c>
      <c r="B694" s="39" t="s">
        <v>5355</v>
      </c>
      <c r="C694" s="68" t="s">
        <v>5356</v>
      </c>
      <c r="D694" s="22">
        <v>130</v>
      </c>
      <c r="E694" s="22">
        <v>1</v>
      </c>
      <c r="F694" s="144">
        <v>84006</v>
      </c>
      <c r="G694" s="144" t="s">
        <v>3704</v>
      </c>
      <c r="H694" s="144" t="s">
        <v>5312</v>
      </c>
      <c r="I694" s="144" t="s">
        <v>5321</v>
      </c>
      <c r="J694" s="144" t="s">
        <v>5314</v>
      </c>
      <c r="K694" s="157"/>
      <c r="L694" s="157"/>
      <c r="M694" s="157"/>
      <c r="N694" s="157"/>
      <c r="O694" s="157"/>
      <c r="P694" s="157"/>
      <c r="Q694" s="157"/>
      <c r="R694" s="157"/>
      <c r="S694" s="144"/>
      <c r="T694" s="22">
        <v>1</v>
      </c>
      <c r="U694" s="29">
        <v>174623.95</v>
      </c>
      <c r="V694" s="29">
        <v>174623.95</v>
      </c>
      <c r="W694" s="36">
        <v>33805.03</v>
      </c>
      <c r="X694" s="36"/>
      <c r="Y694" s="29"/>
      <c r="Z694" s="29"/>
      <c r="AA694" s="29"/>
      <c r="AB694" s="29"/>
      <c r="AC694" s="28"/>
    </row>
    <row r="695" ht="16" customHeight="1" spans="1:29">
      <c r="A695" s="22">
        <v>18</v>
      </c>
      <c r="B695" s="39" t="s">
        <v>5357</v>
      </c>
      <c r="C695" s="68" t="s">
        <v>5358</v>
      </c>
      <c r="D695" s="22">
        <v>226</v>
      </c>
      <c r="E695" s="22">
        <v>3</v>
      </c>
      <c r="F695" s="144">
        <v>84831</v>
      </c>
      <c r="G695" s="144" t="s">
        <v>3704</v>
      </c>
      <c r="H695" s="144" t="s">
        <v>3704</v>
      </c>
      <c r="I695" s="144" t="s">
        <v>5313</v>
      </c>
      <c r="J695" s="144" t="s">
        <v>5314</v>
      </c>
      <c r="K695" s="157"/>
      <c r="L695" s="157"/>
      <c r="M695" s="157"/>
      <c r="N695" s="157"/>
      <c r="O695" s="157"/>
      <c r="P695" s="157"/>
      <c r="Q695" s="157"/>
      <c r="R695" s="157"/>
      <c r="S695" s="144"/>
      <c r="T695" s="22">
        <v>3</v>
      </c>
      <c r="U695" s="29">
        <v>56458.0833333333</v>
      </c>
      <c r="V695" s="29">
        <v>169374.25</v>
      </c>
      <c r="W695" s="36">
        <v>33916.14</v>
      </c>
      <c r="X695" s="36"/>
      <c r="Y695" s="29"/>
      <c r="Z695" s="29"/>
      <c r="AA695" s="29"/>
      <c r="AB695" s="29"/>
      <c r="AC695" s="28"/>
    </row>
    <row r="696" ht="16" customHeight="1" spans="1:29">
      <c r="A696" s="22">
        <v>19</v>
      </c>
      <c r="B696" s="39" t="s">
        <v>5359</v>
      </c>
      <c r="C696" s="68" t="s">
        <v>5360</v>
      </c>
      <c r="D696" s="22">
        <v>226</v>
      </c>
      <c r="E696" s="22">
        <v>2</v>
      </c>
      <c r="F696" s="144">
        <v>84765</v>
      </c>
      <c r="G696" s="144" t="s">
        <v>3704</v>
      </c>
      <c r="H696" s="144" t="s">
        <v>3704</v>
      </c>
      <c r="I696" s="144" t="s">
        <v>5313</v>
      </c>
      <c r="J696" s="144" t="s">
        <v>5314</v>
      </c>
      <c r="K696" s="157"/>
      <c r="L696" s="157"/>
      <c r="M696" s="157"/>
      <c r="N696" s="157"/>
      <c r="O696" s="157"/>
      <c r="P696" s="157"/>
      <c r="Q696" s="157"/>
      <c r="R696" s="157"/>
      <c r="S696" s="144"/>
      <c r="T696" s="22">
        <v>2</v>
      </c>
      <c r="U696" s="29">
        <v>83945.065</v>
      </c>
      <c r="V696" s="29">
        <v>167890.13</v>
      </c>
      <c r="W696" s="36">
        <v>47309.12</v>
      </c>
      <c r="X696" s="36"/>
      <c r="Y696" s="29"/>
      <c r="Z696" s="29"/>
      <c r="AA696" s="29"/>
      <c r="AB696" s="29"/>
      <c r="AC696" s="28"/>
    </row>
    <row r="697" ht="16" customHeight="1" spans="1:29">
      <c r="A697" s="22">
        <v>20</v>
      </c>
      <c r="B697" s="39" t="s">
        <v>5361</v>
      </c>
      <c r="C697" s="68" t="s">
        <v>5362</v>
      </c>
      <c r="D697" s="22">
        <v>226</v>
      </c>
      <c r="E697" s="22">
        <v>2</v>
      </c>
      <c r="F697" s="144">
        <v>84764</v>
      </c>
      <c r="G697" s="144" t="s">
        <v>3704</v>
      </c>
      <c r="H697" s="144" t="s">
        <v>3704</v>
      </c>
      <c r="I697" s="144" t="s">
        <v>5313</v>
      </c>
      <c r="J697" s="144" t="s">
        <v>5314</v>
      </c>
      <c r="K697" s="157"/>
      <c r="L697" s="157"/>
      <c r="M697" s="157"/>
      <c r="N697" s="157"/>
      <c r="O697" s="157"/>
      <c r="P697" s="157"/>
      <c r="Q697" s="157"/>
      <c r="R697" s="157"/>
      <c r="S697" s="144"/>
      <c r="T697" s="22">
        <v>2</v>
      </c>
      <c r="U697" s="29">
        <v>83860.07</v>
      </c>
      <c r="V697" s="29">
        <v>167720.14</v>
      </c>
      <c r="W697" s="36">
        <v>47279.88</v>
      </c>
      <c r="X697" s="36"/>
      <c r="Y697" s="29"/>
      <c r="Z697" s="29"/>
      <c r="AA697" s="29"/>
      <c r="AB697" s="29"/>
      <c r="AC697" s="28"/>
    </row>
    <row r="698" ht="16" customHeight="1" spans="1:29">
      <c r="A698" s="22">
        <v>21</v>
      </c>
      <c r="B698" s="39" t="s">
        <v>5363</v>
      </c>
      <c r="C698" s="68" t="s">
        <v>5364</v>
      </c>
      <c r="D698" s="22">
        <v>226</v>
      </c>
      <c r="E698" s="22">
        <v>2</v>
      </c>
      <c r="F698" s="144">
        <v>84761</v>
      </c>
      <c r="G698" s="144" t="s">
        <v>3704</v>
      </c>
      <c r="H698" s="144" t="s">
        <v>3704</v>
      </c>
      <c r="I698" s="144" t="s">
        <v>5313</v>
      </c>
      <c r="J698" s="144" t="s">
        <v>5314</v>
      </c>
      <c r="K698" s="157"/>
      <c r="L698" s="157"/>
      <c r="M698" s="157"/>
      <c r="N698" s="157"/>
      <c r="O698" s="157"/>
      <c r="P698" s="157"/>
      <c r="Q698" s="157"/>
      <c r="R698" s="157"/>
      <c r="S698" s="144"/>
      <c r="T698" s="22">
        <v>2</v>
      </c>
      <c r="U698" s="29">
        <v>83362.825</v>
      </c>
      <c r="V698" s="29">
        <v>166725.65</v>
      </c>
      <c r="W698" s="36">
        <v>47116.14</v>
      </c>
      <c r="X698" s="36"/>
      <c r="Y698" s="29"/>
      <c r="Z698" s="29"/>
      <c r="AA698" s="29"/>
      <c r="AB698" s="29"/>
      <c r="AC698" s="28"/>
    </row>
    <row r="699" ht="16" customHeight="1" spans="1:29">
      <c r="A699" s="22">
        <v>22</v>
      </c>
      <c r="B699" s="39" t="s">
        <v>5365</v>
      </c>
      <c r="C699" s="68" t="s">
        <v>5366</v>
      </c>
      <c r="D699" s="22">
        <v>226</v>
      </c>
      <c r="E699" s="22">
        <v>2</v>
      </c>
      <c r="F699" s="144">
        <v>84866</v>
      </c>
      <c r="G699" s="144" t="s">
        <v>3704</v>
      </c>
      <c r="H699" s="144" t="s">
        <v>5312</v>
      </c>
      <c r="I699" s="144" t="s">
        <v>5313</v>
      </c>
      <c r="J699" s="144" t="s">
        <v>5314</v>
      </c>
      <c r="K699" s="157"/>
      <c r="L699" s="157"/>
      <c r="M699" s="157"/>
      <c r="N699" s="157"/>
      <c r="O699" s="157"/>
      <c r="P699" s="157"/>
      <c r="Q699" s="157"/>
      <c r="R699" s="157"/>
      <c r="S699" s="144"/>
      <c r="T699" s="22">
        <v>2</v>
      </c>
      <c r="U699" s="29">
        <v>81565.36</v>
      </c>
      <c r="V699" s="29">
        <v>163130.72</v>
      </c>
      <c r="W699" s="36">
        <v>46519.68</v>
      </c>
      <c r="X699" s="36"/>
      <c r="Y699" s="29"/>
      <c r="Z699" s="29"/>
      <c r="AA699" s="29"/>
      <c r="AB699" s="29"/>
      <c r="AC699" s="28"/>
    </row>
    <row r="700" ht="16" customHeight="1" spans="1:29">
      <c r="A700" s="22">
        <v>23</v>
      </c>
      <c r="B700" s="39" t="s">
        <v>5367</v>
      </c>
      <c r="C700" s="68" t="s">
        <v>5368</v>
      </c>
      <c r="D700" s="22">
        <v>226</v>
      </c>
      <c r="E700" s="22">
        <v>2</v>
      </c>
      <c r="F700" s="144">
        <v>84763</v>
      </c>
      <c r="G700" s="144" t="s">
        <v>3704</v>
      </c>
      <c r="H700" s="144" t="s">
        <v>3704</v>
      </c>
      <c r="I700" s="144" t="s">
        <v>5313</v>
      </c>
      <c r="J700" s="144" t="s">
        <v>5314</v>
      </c>
      <c r="K700" s="157"/>
      <c r="L700" s="157"/>
      <c r="M700" s="157"/>
      <c r="N700" s="157"/>
      <c r="O700" s="157"/>
      <c r="P700" s="157"/>
      <c r="Q700" s="157"/>
      <c r="R700" s="157"/>
      <c r="S700" s="144"/>
      <c r="T700" s="22">
        <v>2</v>
      </c>
      <c r="U700" s="29">
        <v>81268.74</v>
      </c>
      <c r="V700" s="29">
        <v>162537.48</v>
      </c>
      <c r="W700" s="36">
        <v>46422.22</v>
      </c>
      <c r="X700" s="36"/>
      <c r="Y700" s="29"/>
      <c r="Z700" s="29"/>
      <c r="AA700" s="29"/>
      <c r="AB700" s="29"/>
      <c r="AC700" s="28"/>
    </row>
    <row r="701" ht="16" customHeight="1" spans="1:29">
      <c r="A701" s="22">
        <v>24</v>
      </c>
      <c r="B701" s="39" t="s">
        <v>5369</v>
      </c>
      <c r="C701" s="68" t="s">
        <v>5370</v>
      </c>
      <c r="D701" s="22">
        <v>226</v>
      </c>
      <c r="E701" s="22">
        <v>2</v>
      </c>
      <c r="F701" s="144">
        <v>84762</v>
      </c>
      <c r="G701" s="144" t="s">
        <v>3704</v>
      </c>
      <c r="H701" s="144" t="s">
        <v>3704</v>
      </c>
      <c r="I701" s="144" t="s">
        <v>5313</v>
      </c>
      <c r="J701" s="144" t="s">
        <v>5314</v>
      </c>
      <c r="K701" s="157"/>
      <c r="L701" s="157"/>
      <c r="M701" s="157"/>
      <c r="N701" s="157"/>
      <c r="O701" s="157"/>
      <c r="P701" s="157"/>
      <c r="Q701" s="157"/>
      <c r="R701" s="157"/>
      <c r="S701" s="144"/>
      <c r="T701" s="22">
        <v>2</v>
      </c>
      <c r="U701" s="29">
        <v>79659.07</v>
      </c>
      <c r="V701" s="29">
        <v>159318.14</v>
      </c>
      <c r="W701" s="36">
        <v>45888.14</v>
      </c>
      <c r="X701" s="36"/>
      <c r="Y701" s="29"/>
      <c r="Z701" s="29"/>
      <c r="AA701" s="29"/>
      <c r="AB701" s="29"/>
      <c r="AC701" s="28"/>
    </row>
    <row r="702" ht="16" customHeight="1" spans="1:29">
      <c r="A702" s="22">
        <v>25</v>
      </c>
      <c r="B702" s="39" t="s">
        <v>5371</v>
      </c>
      <c r="C702" s="68" t="s">
        <v>5372</v>
      </c>
      <c r="D702" s="22">
        <v>143</v>
      </c>
      <c r="E702" s="22">
        <v>2</v>
      </c>
      <c r="F702" s="144">
        <v>83897</v>
      </c>
      <c r="G702" s="144" t="s">
        <v>3704</v>
      </c>
      <c r="H702" s="144" t="s">
        <v>5312</v>
      </c>
      <c r="I702" s="144" t="s">
        <v>5373</v>
      </c>
      <c r="J702" s="144" t="s">
        <v>5314</v>
      </c>
      <c r="K702" s="157"/>
      <c r="L702" s="157"/>
      <c r="M702" s="157"/>
      <c r="N702" s="157"/>
      <c r="O702" s="157"/>
      <c r="P702" s="157"/>
      <c r="Q702" s="157"/>
      <c r="R702" s="157"/>
      <c r="S702" s="144"/>
      <c r="T702" s="22">
        <v>2</v>
      </c>
      <c r="U702" s="29">
        <v>76524.325</v>
      </c>
      <c r="V702" s="29">
        <v>153048.65</v>
      </c>
      <c r="W702" s="36">
        <v>44848.66</v>
      </c>
      <c r="X702" s="36"/>
      <c r="Y702" s="29"/>
      <c r="Z702" s="29"/>
      <c r="AA702" s="29"/>
      <c r="AB702" s="29"/>
      <c r="AC702" s="28"/>
    </row>
    <row r="703" ht="16" customHeight="1" spans="1:29">
      <c r="A703" s="22">
        <v>27</v>
      </c>
      <c r="B703" s="39" t="s">
        <v>5376</v>
      </c>
      <c r="C703" s="68" t="s">
        <v>5377</v>
      </c>
      <c r="D703" s="22">
        <v>163</v>
      </c>
      <c r="E703" s="22">
        <v>3</v>
      </c>
      <c r="F703" s="144">
        <v>84567</v>
      </c>
      <c r="G703" s="144" t="s">
        <v>3704</v>
      </c>
      <c r="H703" s="144" t="s">
        <v>3704</v>
      </c>
      <c r="I703" s="144" t="s">
        <v>5321</v>
      </c>
      <c r="J703" s="144" t="s">
        <v>5314</v>
      </c>
      <c r="K703" s="157"/>
      <c r="L703" s="157"/>
      <c r="M703" s="157"/>
      <c r="N703" s="157"/>
      <c r="O703" s="157"/>
      <c r="P703" s="157"/>
      <c r="Q703" s="157"/>
      <c r="R703" s="157"/>
      <c r="S703" s="144"/>
      <c r="T703" s="22">
        <v>3</v>
      </c>
      <c r="U703" s="29">
        <v>46680.0133333333</v>
      </c>
      <c r="V703" s="29">
        <v>140040.04</v>
      </c>
      <c r="W703" s="36">
        <v>52336.11</v>
      </c>
      <c r="X703" s="36"/>
      <c r="Y703" s="29"/>
      <c r="Z703" s="29"/>
      <c r="AA703" s="29"/>
      <c r="AB703" s="29"/>
      <c r="AC703" s="28"/>
    </row>
    <row r="704" ht="16" customHeight="1" spans="1:29">
      <c r="A704" s="22">
        <v>30</v>
      </c>
      <c r="B704" s="39" t="s">
        <v>5382</v>
      </c>
      <c r="C704" s="68" t="s">
        <v>5383</v>
      </c>
      <c r="D704" s="22">
        <v>226</v>
      </c>
      <c r="E704" s="22">
        <v>2</v>
      </c>
      <c r="F704" s="144">
        <v>84770</v>
      </c>
      <c r="G704" s="144" t="s">
        <v>3704</v>
      </c>
      <c r="H704" s="144" t="s">
        <v>3704</v>
      </c>
      <c r="I704" s="144" t="s">
        <v>5313</v>
      </c>
      <c r="J704" s="144" t="s">
        <v>5314</v>
      </c>
      <c r="K704" s="157"/>
      <c r="L704" s="157"/>
      <c r="M704" s="157"/>
      <c r="N704" s="157"/>
      <c r="O704" s="157"/>
      <c r="P704" s="157"/>
      <c r="Q704" s="157"/>
      <c r="R704" s="157"/>
      <c r="S704" s="144"/>
      <c r="T704" s="22">
        <v>2</v>
      </c>
      <c r="U704" s="29">
        <v>68557.795</v>
      </c>
      <c r="V704" s="29">
        <v>137115.59</v>
      </c>
      <c r="W704" s="36">
        <v>23692.56</v>
      </c>
      <c r="X704" s="36"/>
      <c r="Y704" s="29"/>
      <c r="Z704" s="29"/>
      <c r="AA704" s="29"/>
      <c r="AB704" s="29"/>
      <c r="AC704" s="28"/>
    </row>
    <row r="705" ht="16" customHeight="1" spans="1:29">
      <c r="A705" s="22">
        <v>31</v>
      </c>
      <c r="B705" s="39" t="s">
        <v>5384</v>
      </c>
      <c r="C705" s="68" t="s">
        <v>5385</v>
      </c>
      <c r="D705" s="22">
        <v>226</v>
      </c>
      <c r="E705" s="22">
        <v>2</v>
      </c>
      <c r="F705" s="144">
        <v>84837</v>
      </c>
      <c r="G705" s="144" t="s">
        <v>3704</v>
      </c>
      <c r="H705" s="144" t="s">
        <v>3704</v>
      </c>
      <c r="I705" s="144" t="s">
        <v>5313</v>
      </c>
      <c r="J705" s="144" t="s">
        <v>5314</v>
      </c>
      <c r="K705" s="157"/>
      <c r="L705" s="157"/>
      <c r="M705" s="157"/>
      <c r="N705" s="157"/>
      <c r="O705" s="157"/>
      <c r="P705" s="157"/>
      <c r="Q705" s="157"/>
      <c r="R705" s="157"/>
      <c r="S705" s="144"/>
      <c r="T705" s="22">
        <v>2</v>
      </c>
      <c r="U705" s="29">
        <v>64545.075</v>
      </c>
      <c r="V705" s="29">
        <v>129090.15</v>
      </c>
      <c r="W705" s="36">
        <v>31414.76</v>
      </c>
      <c r="X705" s="36"/>
      <c r="Y705" s="29"/>
      <c r="Z705" s="29"/>
      <c r="AA705" s="29"/>
      <c r="AB705" s="29"/>
      <c r="AC705" s="28"/>
    </row>
    <row r="706" ht="16" customHeight="1" spans="1:29">
      <c r="A706" s="22">
        <v>32</v>
      </c>
      <c r="B706" s="39" t="s">
        <v>5386</v>
      </c>
      <c r="C706" s="68" t="s">
        <v>5387</v>
      </c>
      <c r="D706" s="22">
        <v>226</v>
      </c>
      <c r="E706" s="22">
        <v>2</v>
      </c>
      <c r="F706" s="144">
        <v>84769</v>
      </c>
      <c r="G706" s="144" t="s">
        <v>3704</v>
      </c>
      <c r="H706" s="144" t="s">
        <v>3704</v>
      </c>
      <c r="I706" s="144" t="s">
        <v>5313</v>
      </c>
      <c r="J706" s="144" t="s">
        <v>5314</v>
      </c>
      <c r="K706" s="157"/>
      <c r="L706" s="157"/>
      <c r="M706" s="157"/>
      <c r="N706" s="157"/>
      <c r="O706" s="157"/>
      <c r="P706" s="157"/>
      <c r="Q706" s="157"/>
      <c r="R706" s="157"/>
      <c r="S706" s="144"/>
      <c r="T706" s="22">
        <v>2</v>
      </c>
      <c r="U706" s="29">
        <v>63788.325</v>
      </c>
      <c r="V706" s="29">
        <v>127576.65</v>
      </c>
      <c r="W706" s="36">
        <v>31022.08</v>
      </c>
      <c r="X706" s="36"/>
      <c r="Y706" s="29"/>
      <c r="Z706" s="29"/>
      <c r="AA706" s="29"/>
      <c r="AB706" s="29"/>
      <c r="AC706" s="28"/>
    </row>
    <row r="707" ht="16" customHeight="1" spans="1:29">
      <c r="A707" s="22">
        <v>33</v>
      </c>
      <c r="B707" s="39" t="s">
        <v>5388</v>
      </c>
      <c r="C707" s="68" t="s">
        <v>5389</v>
      </c>
      <c r="D707" s="22">
        <v>121</v>
      </c>
      <c r="E707" s="22">
        <v>16</v>
      </c>
      <c r="F707" s="144">
        <v>84966</v>
      </c>
      <c r="G707" s="144" t="s">
        <v>3704</v>
      </c>
      <c r="H707" s="144" t="s">
        <v>3704</v>
      </c>
      <c r="I707" s="144" t="s">
        <v>5321</v>
      </c>
      <c r="J707" s="144" t="s">
        <v>5314</v>
      </c>
      <c r="K707" s="157"/>
      <c r="L707" s="157"/>
      <c r="M707" s="157"/>
      <c r="N707" s="157"/>
      <c r="O707" s="157"/>
      <c r="P707" s="157"/>
      <c r="Q707" s="157"/>
      <c r="R707" s="157"/>
      <c r="S707" s="144"/>
      <c r="T707" s="22">
        <v>16</v>
      </c>
      <c r="U707" s="29">
        <v>7965.19125</v>
      </c>
      <c r="V707" s="29">
        <v>127443.06</v>
      </c>
      <c r="W707" s="36">
        <v>46391.1</v>
      </c>
      <c r="X707" s="36"/>
      <c r="Y707" s="29"/>
      <c r="Z707" s="29"/>
      <c r="AA707" s="29"/>
      <c r="AB707" s="29"/>
      <c r="AC707" s="28"/>
    </row>
    <row r="708" ht="16" customHeight="1" spans="1:29">
      <c r="A708" s="22">
        <v>34</v>
      </c>
      <c r="B708" s="39" t="s">
        <v>5390</v>
      </c>
      <c r="C708" s="68" t="s">
        <v>5391</v>
      </c>
      <c r="D708" s="22">
        <v>243</v>
      </c>
      <c r="E708" s="22">
        <v>2</v>
      </c>
      <c r="F708" s="144">
        <v>82778</v>
      </c>
      <c r="G708" s="144" t="s">
        <v>3704</v>
      </c>
      <c r="H708" s="144" t="s">
        <v>3704</v>
      </c>
      <c r="I708" s="144" t="s">
        <v>5321</v>
      </c>
      <c r="J708" s="144" t="s">
        <v>5314</v>
      </c>
      <c r="K708" s="157"/>
      <c r="L708" s="157"/>
      <c r="M708" s="157"/>
      <c r="N708" s="157"/>
      <c r="O708" s="157"/>
      <c r="P708" s="157"/>
      <c r="Q708" s="157"/>
      <c r="R708" s="157"/>
      <c r="S708" s="144"/>
      <c r="T708" s="22">
        <v>2</v>
      </c>
      <c r="U708" s="29">
        <v>62551.97</v>
      </c>
      <c r="V708" s="29">
        <v>125103.94</v>
      </c>
      <c r="W708" s="36">
        <v>56137.06</v>
      </c>
      <c r="X708" s="36"/>
      <c r="Y708" s="29"/>
      <c r="Z708" s="29"/>
      <c r="AA708" s="29"/>
      <c r="AB708" s="29"/>
      <c r="AC708" s="28"/>
    </row>
    <row r="709" ht="16" customHeight="1" spans="1:29">
      <c r="A709" s="22">
        <v>36</v>
      </c>
      <c r="B709" s="39" t="s">
        <v>5394</v>
      </c>
      <c r="C709" s="68" t="s">
        <v>5395</v>
      </c>
      <c r="D709" s="22">
        <v>226</v>
      </c>
      <c r="E709" s="22">
        <v>2</v>
      </c>
      <c r="F709" s="144">
        <v>84771</v>
      </c>
      <c r="G709" s="144" t="s">
        <v>3704</v>
      </c>
      <c r="H709" s="144" t="s">
        <v>3704</v>
      </c>
      <c r="I709" s="144" t="s">
        <v>5313</v>
      </c>
      <c r="J709" s="144" t="s">
        <v>5314</v>
      </c>
      <c r="K709" s="157"/>
      <c r="L709" s="157"/>
      <c r="M709" s="157"/>
      <c r="N709" s="157"/>
      <c r="O709" s="157"/>
      <c r="P709" s="157"/>
      <c r="Q709" s="157"/>
      <c r="R709" s="157"/>
      <c r="S709" s="144"/>
      <c r="T709" s="22">
        <v>2</v>
      </c>
      <c r="U709" s="29">
        <v>60849.73</v>
      </c>
      <c r="V709" s="29">
        <v>121699.46</v>
      </c>
      <c r="W709" s="36">
        <v>30040.36</v>
      </c>
      <c r="X709" s="36"/>
      <c r="Y709" s="29"/>
      <c r="Z709" s="29"/>
      <c r="AA709" s="29"/>
      <c r="AB709" s="29"/>
      <c r="AC709" s="28"/>
    </row>
    <row r="710" ht="16" customHeight="1" spans="1:29">
      <c r="A710" s="22">
        <v>37</v>
      </c>
      <c r="B710" s="39" t="s">
        <v>5396</v>
      </c>
      <c r="C710" s="68" t="s">
        <v>5397</v>
      </c>
      <c r="D710" s="22">
        <v>226</v>
      </c>
      <c r="E710" s="22">
        <v>2</v>
      </c>
      <c r="F710" s="144" t="s">
        <v>5398</v>
      </c>
      <c r="G710" s="144" t="s">
        <v>3704</v>
      </c>
      <c r="H710" s="144" t="s">
        <v>5312</v>
      </c>
      <c r="I710" s="144" t="s">
        <v>5321</v>
      </c>
      <c r="J710" s="144" t="s">
        <v>5314</v>
      </c>
      <c r="K710" s="157"/>
      <c r="L710" s="157"/>
      <c r="M710" s="157"/>
      <c r="N710" s="157"/>
      <c r="O710" s="157"/>
      <c r="P710" s="157"/>
      <c r="Q710" s="157"/>
      <c r="R710" s="157"/>
      <c r="S710" s="144"/>
      <c r="T710" s="22">
        <v>2</v>
      </c>
      <c r="U710" s="29">
        <v>59861.405</v>
      </c>
      <c r="V710" s="29">
        <v>119722.81</v>
      </c>
      <c r="W710" s="36">
        <v>119722.81</v>
      </c>
      <c r="X710" s="36"/>
      <c r="Y710" s="29"/>
      <c r="Z710" s="29"/>
      <c r="AA710" s="29"/>
      <c r="AB710" s="29"/>
      <c r="AC710" s="28"/>
    </row>
    <row r="711" ht="16" customHeight="1" spans="1:29">
      <c r="A711" s="22">
        <v>38</v>
      </c>
      <c r="B711" s="39" t="s">
        <v>5388</v>
      </c>
      <c r="C711" s="68" t="s">
        <v>5389</v>
      </c>
      <c r="D711" s="22">
        <v>145</v>
      </c>
      <c r="E711" s="22">
        <v>15</v>
      </c>
      <c r="F711" s="144">
        <v>2403314031</v>
      </c>
      <c r="G711" s="144" t="s">
        <v>3704</v>
      </c>
      <c r="H711" s="144" t="s">
        <v>3704</v>
      </c>
      <c r="I711" s="144" t="s">
        <v>5352</v>
      </c>
      <c r="J711" s="144" t="s">
        <v>5314</v>
      </c>
      <c r="K711" s="157"/>
      <c r="L711" s="157"/>
      <c r="M711" s="157"/>
      <c r="N711" s="157"/>
      <c r="O711" s="157"/>
      <c r="P711" s="157"/>
      <c r="Q711" s="157"/>
      <c r="R711" s="157"/>
      <c r="S711" s="144"/>
      <c r="T711" s="22">
        <v>15</v>
      </c>
      <c r="U711" s="29">
        <v>7965.19133333333</v>
      </c>
      <c r="V711" s="29">
        <v>119477.87</v>
      </c>
      <c r="W711" s="36">
        <v>50067.3</v>
      </c>
      <c r="X711" s="36"/>
      <c r="Y711" s="29"/>
      <c r="Z711" s="29"/>
      <c r="AA711" s="29"/>
      <c r="AB711" s="29"/>
      <c r="AC711" s="28"/>
    </row>
    <row r="712" ht="16" customHeight="1" spans="1:29">
      <c r="A712" s="22">
        <v>39</v>
      </c>
      <c r="B712" s="39" t="s">
        <v>5399</v>
      </c>
      <c r="C712" s="68" t="s">
        <v>5400</v>
      </c>
      <c r="D712" s="22">
        <v>226</v>
      </c>
      <c r="E712" s="22">
        <v>2</v>
      </c>
      <c r="F712" s="144">
        <v>84767</v>
      </c>
      <c r="G712" s="144" t="s">
        <v>3704</v>
      </c>
      <c r="H712" s="144" t="s">
        <v>5312</v>
      </c>
      <c r="I712" s="144" t="s">
        <v>5401</v>
      </c>
      <c r="J712" s="144" t="s">
        <v>5314</v>
      </c>
      <c r="K712" s="157"/>
      <c r="L712" s="157"/>
      <c r="M712" s="157"/>
      <c r="N712" s="157"/>
      <c r="O712" s="157"/>
      <c r="P712" s="157"/>
      <c r="Q712" s="157"/>
      <c r="R712" s="157"/>
      <c r="S712" s="144"/>
      <c r="T712" s="22">
        <v>2</v>
      </c>
      <c r="U712" s="29">
        <v>59677.98</v>
      </c>
      <c r="V712" s="29">
        <v>119355.96</v>
      </c>
      <c r="W712" s="36">
        <v>11792.54</v>
      </c>
      <c r="X712" s="36"/>
      <c r="Y712" s="29"/>
      <c r="Z712" s="29"/>
      <c r="AA712" s="29"/>
      <c r="AB712" s="29"/>
      <c r="AC712" s="28"/>
    </row>
    <row r="713" ht="16" customHeight="1" spans="1:29">
      <c r="A713" s="22">
        <v>40</v>
      </c>
      <c r="B713" s="39" t="s">
        <v>5402</v>
      </c>
      <c r="C713" s="68" t="s">
        <v>5403</v>
      </c>
      <c r="D713" s="22">
        <v>226</v>
      </c>
      <c r="E713" s="22">
        <v>2</v>
      </c>
      <c r="F713" s="144">
        <v>84766</v>
      </c>
      <c r="G713" s="144" t="s">
        <v>3704</v>
      </c>
      <c r="H713" s="144" t="s">
        <v>3704</v>
      </c>
      <c r="I713" s="144" t="s">
        <v>5352</v>
      </c>
      <c r="J713" s="144" t="s">
        <v>5314</v>
      </c>
      <c r="K713" s="157"/>
      <c r="L713" s="157"/>
      <c r="M713" s="157"/>
      <c r="N713" s="157"/>
      <c r="O713" s="157"/>
      <c r="P713" s="157"/>
      <c r="Q713" s="157"/>
      <c r="R713" s="157"/>
      <c r="S713" s="144"/>
      <c r="T713" s="22">
        <v>2</v>
      </c>
      <c r="U713" s="29">
        <v>59639.74</v>
      </c>
      <c r="V713" s="29">
        <v>119279.48</v>
      </c>
      <c r="W713" s="36">
        <v>11878.71</v>
      </c>
      <c r="X713" s="36"/>
      <c r="Y713" s="29"/>
      <c r="Z713" s="29"/>
      <c r="AA713" s="29"/>
      <c r="AB713" s="29"/>
      <c r="AC713" s="28"/>
    </row>
    <row r="714" ht="16" customHeight="1" spans="1:29">
      <c r="A714" s="22">
        <v>42</v>
      </c>
      <c r="B714" s="39" t="s">
        <v>5406</v>
      </c>
      <c r="C714" s="68" t="s">
        <v>5407</v>
      </c>
      <c r="D714" s="22">
        <v>226</v>
      </c>
      <c r="E714" s="22">
        <v>2</v>
      </c>
      <c r="F714" s="144">
        <v>84858</v>
      </c>
      <c r="G714" s="144" t="s">
        <v>3704</v>
      </c>
      <c r="H714" s="144" t="s">
        <v>5312</v>
      </c>
      <c r="I714" s="144" t="s">
        <v>5313</v>
      </c>
      <c r="J714" s="144" t="s">
        <v>5314</v>
      </c>
      <c r="K714" s="157"/>
      <c r="L714" s="157"/>
      <c r="M714" s="157"/>
      <c r="N714" s="157"/>
      <c r="O714" s="157"/>
      <c r="P714" s="157"/>
      <c r="Q714" s="157"/>
      <c r="R714" s="157"/>
      <c r="S714" s="144"/>
      <c r="T714" s="22">
        <v>2</v>
      </c>
      <c r="U714" s="29">
        <v>57166.285</v>
      </c>
      <c r="V714" s="29">
        <v>114332.57</v>
      </c>
      <c r="W714" s="36">
        <v>52030.7</v>
      </c>
      <c r="X714" s="36"/>
      <c r="Y714" s="29"/>
      <c r="Z714" s="29"/>
      <c r="AA714" s="29"/>
      <c r="AB714" s="29"/>
      <c r="AC714" s="28"/>
    </row>
    <row r="715" ht="16" customHeight="1" spans="1:29">
      <c r="A715" s="22">
        <v>43</v>
      </c>
      <c r="B715" s="39" t="s">
        <v>5408</v>
      </c>
      <c r="C715" s="68" t="s">
        <v>5409</v>
      </c>
      <c r="D715" s="22">
        <v>226</v>
      </c>
      <c r="E715" s="22">
        <v>2</v>
      </c>
      <c r="F715" s="144">
        <v>84768</v>
      </c>
      <c r="G715" s="144" t="s">
        <v>3704</v>
      </c>
      <c r="H715" s="144" t="s">
        <v>3704</v>
      </c>
      <c r="I715" s="144" t="s">
        <v>5313</v>
      </c>
      <c r="J715" s="144" t="s">
        <v>5314</v>
      </c>
      <c r="K715" s="157"/>
      <c r="L715" s="157"/>
      <c r="M715" s="157"/>
      <c r="N715" s="157"/>
      <c r="O715" s="157"/>
      <c r="P715" s="157"/>
      <c r="Q715" s="157"/>
      <c r="R715" s="157"/>
      <c r="S715" s="144"/>
      <c r="T715" s="22">
        <v>2</v>
      </c>
      <c r="U715" s="29">
        <v>56338.88</v>
      </c>
      <c r="V715" s="29">
        <v>112677.76</v>
      </c>
      <c r="W715" s="36">
        <v>22775.7</v>
      </c>
      <c r="X715" s="36"/>
      <c r="Y715" s="29"/>
      <c r="Z715" s="29"/>
      <c r="AA715" s="29"/>
      <c r="AB715" s="29"/>
      <c r="AC715" s="28"/>
    </row>
    <row r="716" ht="16" customHeight="1" spans="1:29">
      <c r="A716" s="22">
        <v>44</v>
      </c>
      <c r="B716" s="39" t="s">
        <v>933</v>
      </c>
      <c r="C716" s="68" t="s">
        <v>934</v>
      </c>
      <c r="D716" s="22">
        <v>226</v>
      </c>
      <c r="E716" s="22">
        <v>2</v>
      </c>
      <c r="F716" s="144">
        <v>84819</v>
      </c>
      <c r="G716" s="144" t="s">
        <v>3704</v>
      </c>
      <c r="H716" s="144" t="s">
        <v>3704</v>
      </c>
      <c r="I716" s="144" t="s">
        <v>5410</v>
      </c>
      <c r="J716" s="144" t="s">
        <v>5314</v>
      </c>
      <c r="K716" s="157"/>
      <c r="L716" s="157"/>
      <c r="M716" s="157"/>
      <c r="N716" s="157"/>
      <c r="O716" s="157"/>
      <c r="P716" s="157"/>
      <c r="Q716" s="157"/>
      <c r="R716" s="157"/>
      <c r="S716" s="144"/>
      <c r="T716" s="22">
        <v>2</v>
      </c>
      <c r="U716" s="29">
        <v>55984.85</v>
      </c>
      <c r="V716" s="29">
        <v>111969.7</v>
      </c>
      <c r="W716" s="36">
        <v>15609.21</v>
      </c>
      <c r="X716" s="36"/>
      <c r="Y716" s="29"/>
      <c r="Z716" s="29"/>
      <c r="AA716" s="29"/>
      <c r="AB716" s="29"/>
      <c r="AC716" s="28"/>
    </row>
    <row r="717" ht="16" customHeight="1" spans="1:29">
      <c r="A717" s="22">
        <v>45</v>
      </c>
      <c r="B717" s="39" t="s">
        <v>5411</v>
      </c>
      <c r="C717" s="68" t="s">
        <v>5412</v>
      </c>
      <c r="D717" s="22">
        <v>226</v>
      </c>
      <c r="E717" s="22">
        <v>2</v>
      </c>
      <c r="F717" s="144">
        <v>84773</v>
      </c>
      <c r="G717" s="144" t="s">
        <v>3704</v>
      </c>
      <c r="H717" s="144" t="s">
        <v>3704</v>
      </c>
      <c r="I717" s="144" t="s">
        <v>5373</v>
      </c>
      <c r="J717" s="144" t="s">
        <v>5314</v>
      </c>
      <c r="K717" s="157"/>
      <c r="L717" s="157"/>
      <c r="M717" s="157"/>
      <c r="N717" s="157"/>
      <c r="O717" s="157"/>
      <c r="P717" s="157"/>
      <c r="Q717" s="157"/>
      <c r="R717" s="157"/>
      <c r="S717" s="144"/>
      <c r="T717" s="22">
        <v>2</v>
      </c>
      <c r="U717" s="29">
        <v>54811.305</v>
      </c>
      <c r="V717" s="29">
        <v>109622.61</v>
      </c>
      <c r="W717" s="36">
        <v>22186.68</v>
      </c>
      <c r="X717" s="36"/>
      <c r="Y717" s="29"/>
      <c r="Z717" s="29"/>
      <c r="AA717" s="29"/>
      <c r="AB717" s="29"/>
      <c r="AC717" s="28"/>
    </row>
    <row r="718" ht="16" customHeight="1" spans="1:29">
      <c r="A718" s="22">
        <v>46</v>
      </c>
      <c r="B718" s="39" t="s">
        <v>5413</v>
      </c>
      <c r="C718" s="68" t="s">
        <v>5414</v>
      </c>
      <c r="D718" s="22">
        <v>197</v>
      </c>
      <c r="E718" s="22">
        <v>2</v>
      </c>
      <c r="F718" s="144">
        <v>85055</v>
      </c>
      <c r="G718" s="144" t="s">
        <v>3704</v>
      </c>
      <c r="H718" s="144" t="s">
        <v>5312</v>
      </c>
      <c r="I718" s="144" t="s">
        <v>5321</v>
      </c>
      <c r="J718" s="144" t="s">
        <v>5314</v>
      </c>
      <c r="K718" s="157"/>
      <c r="L718" s="157"/>
      <c r="M718" s="157"/>
      <c r="N718" s="157"/>
      <c r="O718" s="157"/>
      <c r="P718" s="157"/>
      <c r="Q718" s="157"/>
      <c r="R718" s="157"/>
      <c r="S718" s="144"/>
      <c r="T718" s="22">
        <v>2</v>
      </c>
      <c r="U718" s="29">
        <v>54339.73</v>
      </c>
      <c r="V718" s="29">
        <v>108679.46</v>
      </c>
      <c r="W718" s="36">
        <v>56916.74</v>
      </c>
      <c r="X718" s="36"/>
      <c r="Y718" s="29"/>
      <c r="Z718" s="29"/>
      <c r="AA718" s="29"/>
      <c r="AB718" s="29"/>
      <c r="AC718" s="28"/>
    </row>
    <row r="719" ht="16" customHeight="1" spans="1:29">
      <c r="A719" s="22">
        <v>47</v>
      </c>
      <c r="B719" s="39" t="s">
        <v>5415</v>
      </c>
      <c r="C719" s="68" t="s">
        <v>5416</v>
      </c>
      <c r="D719" s="22">
        <v>134</v>
      </c>
      <c r="E719" s="22">
        <v>10</v>
      </c>
      <c r="F719" s="144">
        <v>2403314968</v>
      </c>
      <c r="G719" s="144" t="s">
        <v>3704</v>
      </c>
      <c r="H719" s="144" t="s">
        <v>3704</v>
      </c>
      <c r="I719" s="144" t="s">
        <v>5352</v>
      </c>
      <c r="J719" s="144" t="s">
        <v>5314</v>
      </c>
      <c r="K719" s="157"/>
      <c r="L719" s="157"/>
      <c r="M719" s="157"/>
      <c r="N719" s="157"/>
      <c r="O719" s="157"/>
      <c r="P719" s="157"/>
      <c r="Q719" s="157"/>
      <c r="R719" s="157"/>
      <c r="S719" s="144"/>
      <c r="T719" s="22">
        <v>10</v>
      </c>
      <c r="U719" s="29">
        <v>10548.453</v>
      </c>
      <c r="V719" s="29">
        <v>105484.53</v>
      </c>
      <c r="W719" s="36">
        <v>47122.1</v>
      </c>
      <c r="X719" s="36"/>
      <c r="Y719" s="29"/>
      <c r="Z719" s="29"/>
      <c r="AA719" s="29"/>
      <c r="AB719" s="29"/>
      <c r="AC719" s="28"/>
    </row>
    <row r="720" ht="16" customHeight="1" spans="1:29">
      <c r="A720" s="22">
        <v>48</v>
      </c>
      <c r="B720" s="39" t="s">
        <v>5417</v>
      </c>
      <c r="C720" s="68" t="s">
        <v>5418</v>
      </c>
      <c r="D720" s="22">
        <v>172</v>
      </c>
      <c r="E720" s="22">
        <v>2</v>
      </c>
      <c r="F720" s="144">
        <v>83154</v>
      </c>
      <c r="G720" s="144" t="s">
        <v>3704</v>
      </c>
      <c r="H720" s="144" t="s">
        <v>3704</v>
      </c>
      <c r="I720" s="144" t="s">
        <v>5321</v>
      </c>
      <c r="J720" s="144" t="s">
        <v>5314</v>
      </c>
      <c r="K720" s="157"/>
      <c r="L720" s="157"/>
      <c r="M720" s="157"/>
      <c r="N720" s="157"/>
      <c r="O720" s="157"/>
      <c r="P720" s="157"/>
      <c r="Q720" s="157"/>
      <c r="R720" s="157"/>
      <c r="S720" s="144"/>
      <c r="T720" s="22">
        <v>2</v>
      </c>
      <c r="U720" s="29">
        <v>52189.635</v>
      </c>
      <c r="V720" s="29">
        <v>104379.27</v>
      </c>
      <c r="W720" s="36">
        <v>50094.52</v>
      </c>
      <c r="X720" s="36"/>
      <c r="Y720" s="29"/>
      <c r="Z720" s="29"/>
      <c r="AA720" s="29"/>
      <c r="AB720" s="29"/>
      <c r="AC720" s="28"/>
    </row>
    <row r="721" ht="16" customHeight="1" spans="1:29">
      <c r="A721" s="22">
        <v>49</v>
      </c>
      <c r="B721" s="39" t="s">
        <v>760</v>
      </c>
      <c r="C721" s="68" t="s">
        <v>761</v>
      </c>
      <c r="D721" s="22">
        <v>130</v>
      </c>
      <c r="E721" s="22">
        <v>1</v>
      </c>
      <c r="F721" s="144">
        <v>83865</v>
      </c>
      <c r="G721" s="144" t="s">
        <v>3704</v>
      </c>
      <c r="H721" s="144" t="s">
        <v>5312</v>
      </c>
      <c r="I721" s="144" t="s">
        <v>5321</v>
      </c>
      <c r="J721" s="144" t="s">
        <v>5314</v>
      </c>
      <c r="K721" s="157"/>
      <c r="L721" s="157"/>
      <c r="M721" s="157"/>
      <c r="N721" s="157"/>
      <c r="O721" s="157"/>
      <c r="P721" s="157"/>
      <c r="Q721" s="157"/>
      <c r="R721" s="157"/>
      <c r="S721" s="144"/>
      <c r="T721" s="22">
        <v>1</v>
      </c>
      <c r="U721" s="29">
        <v>103178.05</v>
      </c>
      <c r="V721" s="29">
        <v>103178.05</v>
      </c>
      <c r="W721" s="36">
        <v>21967.52</v>
      </c>
      <c r="X721" s="36"/>
      <c r="Y721" s="29"/>
      <c r="Z721" s="29"/>
      <c r="AA721" s="29"/>
      <c r="AB721" s="29"/>
      <c r="AC721" s="28"/>
    </row>
    <row r="722" ht="16" customHeight="1" spans="1:29">
      <c r="A722" s="22">
        <v>50</v>
      </c>
      <c r="B722" s="39" t="s">
        <v>5419</v>
      </c>
      <c r="C722" s="68" t="s">
        <v>5420</v>
      </c>
      <c r="D722" s="22">
        <v>163</v>
      </c>
      <c r="E722" s="22">
        <v>2</v>
      </c>
      <c r="F722" s="144">
        <v>82899</v>
      </c>
      <c r="G722" s="144" t="s">
        <v>3704</v>
      </c>
      <c r="H722" s="144" t="s">
        <v>3704</v>
      </c>
      <c r="I722" s="144" t="s">
        <v>5321</v>
      </c>
      <c r="J722" s="144" t="s">
        <v>5314</v>
      </c>
      <c r="K722" s="157"/>
      <c r="L722" s="157"/>
      <c r="M722" s="157"/>
      <c r="N722" s="157"/>
      <c r="O722" s="157"/>
      <c r="P722" s="157"/>
      <c r="Q722" s="157"/>
      <c r="R722" s="157"/>
      <c r="S722" s="144"/>
      <c r="T722" s="22">
        <v>2</v>
      </c>
      <c r="U722" s="29">
        <v>51397.435</v>
      </c>
      <c r="V722" s="29">
        <v>102794.87</v>
      </c>
      <c r="W722" s="36">
        <v>49509.76</v>
      </c>
      <c r="X722" s="36"/>
      <c r="Y722" s="29"/>
      <c r="Z722" s="29"/>
      <c r="AA722" s="29"/>
      <c r="AB722" s="29"/>
      <c r="AC722" s="28"/>
    </row>
    <row r="723" ht="16" customHeight="1" spans="1:29">
      <c r="A723" s="22">
        <v>51</v>
      </c>
      <c r="B723" s="39" t="s">
        <v>5421</v>
      </c>
      <c r="C723" s="68" t="s">
        <v>5422</v>
      </c>
      <c r="D723" s="22">
        <v>121</v>
      </c>
      <c r="E723" s="22">
        <v>2</v>
      </c>
      <c r="F723" s="144">
        <v>85127</v>
      </c>
      <c r="G723" s="144" t="s">
        <v>3704</v>
      </c>
      <c r="H723" s="144" t="s">
        <v>5312</v>
      </c>
      <c r="I723" s="144" t="s">
        <v>5321</v>
      </c>
      <c r="J723" s="144" t="s">
        <v>5314</v>
      </c>
      <c r="K723" s="157"/>
      <c r="L723" s="157"/>
      <c r="M723" s="157"/>
      <c r="N723" s="157"/>
      <c r="O723" s="157"/>
      <c r="P723" s="157"/>
      <c r="Q723" s="157"/>
      <c r="R723" s="157"/>
      <c r="S723" s="144"/>
      <c r="T723" s="22">
        <v>2</v>
      </c>
      <c r="U723" s="29">
        <v>51246.77</v>
      </c>
      <c r="V723" s="29">
        <v>102493.54</v>
      </c>
      <c r="W723" s="36">
        <v>18225.05</v>
      </c>
      <c r="X723" s="36"/>
      <c r="Y723" s="29"/>
      <c r="Z723" s="29"/>
      <c r="AA723" s="29"/>
      <c r="AB723" s="29"/>
      <c r="AC723" s="28"/>
    </row>
    <row r="724" ht="16" customHeight="1" spans="1:29">
      <c r="A724" s="22">
        <v>52</v>
      </c>
      <c r="B724" s="39" t="s">
        <v>5423</v>
      </c>
      <c r="C724" s="68" t="s">
        <v>5424</v>
      </c>
      <c r="D724" s="22">
        <v>163</v>
      </c>
      <c r="E724" s="22">
        <v>3</v>
      </c>
      <c r="F724" s="144">
        <v>82803</v>
      </c>
      <c r="G724" s="144" t="s">
        <v>3704</v>
      </c>
      <c r="H724" s="144" t="s">
        <v>3704</v>
      </c>
      <c r="I724" s="144" t="s">
        <v>5321</v>
      </c>
      <c r="J724" s="144" t="s">
        <v>5314</v>
      </c>
      <c r="K724" s="157"/>
      <c r="L724" s="157"/>
      <c r="M724" s="157"/>
      <c r="N724" s="157"/>
      <c r="O724" s="157"/>
      <c r="P724" s="157"/>
      <c r="Q724" s="157"/>
      <c r="R724" s="157"/>
      <c r="S724" s="144"/>
      <c r="T724" s="22">
        <v>3</v>
      </c>
      <c r="U724" s="29">
        <v>33479.6066666667</v>
      </c>
      <c r="V724" s="29">
        <v>100438.82</v>
      </c>
      <c r="W724" s="36">
        <v>43857.09</v>
      </c>
      <c r="X724" s="36"/>
      <c r="Y724" s="29"/>
      <c r="Z724" s="29"/>
      <c r="AA724" s="29"/>
      <c r="AB724" s="29"/>
      <c r="AC724" s="28"/>
    </row>
    <row r="725" ht="16" customHeight="1" spans="1:29">
      <c r="A725" s="22">
        <v>53</v>
      </c>
      <c r="B725" s="39" t="s">
        <v>5425</v>
      </c>
      <c r="C725" s="68" t="s">
        <v>5426</v>
      </c>
      <c r="D725" s="22">
        <v>121</v>
      </c>
      <c r="E725" s="22">
        <v>1</v>
      </c>
      <c r="F725" s="144">
        <v>85015</v>
      </c>
      <c r="G725" s="144" t="s">
        <v>3704</v>
      </c>
      <c r="H725" s="144" t="s">
        <v>5312</v>
      </c>
      <c r="I725" s="144" t="s">
        <v>5321</v>
      </c>
      <c r="J725" s="144" t="s">
        <v>5314</v>
      </c>
      <c r="K725" s="157"/>
      <c r="L725" s="157"/>
      <c r="M725" s="157"/>
      <c r="N725" s="157"/>
      <c r="O725" s="157"/>
      <c r="P725" s="157"/>
      <c r="Q725" s="157"/>
      <c r="R725" s="157"/>
      <c r="S725" s="144"/>
      <c r="T725" s="22">
        <v>1</v>
      </c>
      <c r="U725" s="29">
        <v>99064.83</v>
      </c>
      <c r="V725" s="29">
        <v>99064.83</v>
      </c>
      <c r="W725" s="36">
        <v>45611.36</v>
      </c>
      <c r="X725" s="36"/>
      <c r="Y725" s="29"/>
      <c r="Z725" s="29"/>
      <c r="AA725" s="29"/>
      <c r="AB725" s="29"/>
      <c r="AC725" s="28"/>
    </row>
    <row r="726" ht="16" customHeight="1" spans="1:29">
      <c r="A726" s="22">
        <v>57</v>
      </c>
      <c r="B726" s="39" t="s">
        <v>5433</v>
      </c>
      <c r="C726" s="68" t="s">
        <v>5434</v>
      </c>
      <c r="D726" s="22">
        <v>145</v>
      </c>
      <c r="E726" s="22">
        <v>1</v>
      </c>
      <c r="F726" s="144">
        <v>83901</v>
      </c>
      <c r="G726" s="144" t="s">
        <v>3704</v>
      </c>
      <c r="H726" s="144" t="s">
        <v>3704</v>
      </c>
      <c r="I726" s="144" t="s">
        <v>5313</v>
      </c>
      <c r="J726" s="144" t="s">
        <v>5314</v>
      </c>
      <c r="K726" s="157"/>
      <c r="L726" s="157"/>
      <c r="M726" s="157"/>
      <c r="N726" s="157"/>
      <c r="O726" s="157"/>
      <c r="P726" s="157"/>
      <c r="Q726" s="157"/>
      <c r="R726" s="157"/>
      <c r="S726" s="144"/>
      <c r="T726" s="22">
        <v>1</v>
      </c>
      <c r="U726" s="29">
        <v>96488.59</v>
      </c>
      <c r="V726" s="29">
        <v>96488.59</v>
      </c>
      <c r="W726" s="36">
        <v>526.279999999999</v>
      </c>
      <c r="X726" s="36"/>
      <c r="Y726" s="29"/>
      <c r="Z726" s="29"/>
      <c r="AA726" s="29"/>
      <c r="AB726" s="29"/>
      <c r="AC726" s="28"/>
    </row>
    <row r="727" ht="16" customHeight="1" spans="1:29">
      <c r="A727" s="22">
        <v>58</v>
      </c>
      <c r="B727" s="39" t="s">
        <v>5310</v>
      </c>
      <c r="C727" s="68" t="s">
        <v>5311</v>
      </c>
      <c r="D727" s="22">
        <v>143</v>
      </c>
      <c r="E727" s="22">
        <v>1</v>
      </c>
      <c r="F727" s="144">
        <v>83899</v>
      </c>
      <c r="G727" s="144" t="s">
        <v>3704</v>
      </c>
      <c r="H727" s="144" t="s">
        <v>3704</v>
      </c>
      <c r="I727" s="144" t="s">
        <v>5313</v>
      </c>
      <c r="J727" s="144" t="s">
        <v>5314</v>
      </c>
      <c r="K727" s="157"/>
      <c r="L727" s="157"/>
      <c r="M727" s="157"/>
      <c r="N727" s="157"/>
      <c r="O727" s="157"/>
      <c r="P727" s="157"/>
      <c r="Q727" s="157"/>
      <c r="R727" s="157"/>
      <c r="S727" s="144"/>
      <c r="T727" s="22">
        <v>1</v>
      </c>
      <c r="U727" s="29">
        <v>91155.98</v>
      </c>
      <c r="V727" s="29">
        <v>91155.98</v>
      </c>
      <c r="W727" s="36">
        <v>46133.76</v>
      </c>
      <c r="X727" s="36"/>
      <c r="Y727" s="29"/>
      <c r="Z727" s="29"/>
      <c r="AA727" s="29"/>
      <c r="AB727" s="29"/>
      <c r="AC727" s="28"/>
    </row>
    <row r="728" ht="16" customHeight="1" spans="1:29">
      <c r="A728" s="22">
        <v>59</v>
      </c>
      <c r="B728" s="39" t="s">
        <v>5435</v>
      </c>
      <c r="C728" s="68" t="s">
        <v>5436</v>
      </c>
      <c r="D728" s="22">
        <v>226</v>
      </c>
      <c r="E728" s="22">
        <v>1</v>
      </c>
      <c r="F728" s="144">
        <v>84760</v>
      </c>
      <c r="G728" s="144" t="s">
        <v>3704</v>
      </c>
      <c r="H728" s="144" t="s">
        <v>3704</v>
      </c>
      <c r="I728" s="144" t="s">
        <v>5313</v>
      </c>
      <c r="J728" s="144" t="s">
        <v>5314</v>
      </c>
      <c r="K728" s="157"/>
      <c r="L728" s="157"/>
      <c r="M728" s="157"/>
      <c r="N728" s="157"/>
      <c r="O728" s="157"/>
      <c r="P728" s="157"/>
      <c r="Q728" s="157"/>
      <c r="R728" s="157"/>
      <c r="S728" s="144"/>
      <c r="T728" s="22">
        <v>1</v>
      </c>
      <c r="U728" s="29">
        <v>84605.93</v>
      </c>
      <c r="V728" s="29">
        <v>84605.93</v>
      </c>
      <c r="W728" s="36">
        <v>23763.71</v>
      </c>
      <c r="X728" s="36"/>
      <c r="Y728" s="29"/>
      <c r="Z728" s="29"/>
      <c r="AA728" s="29"/>
      <c r="AB728" s="29"/>
      <c r="AC728" s="28"/>
    </row>
    <row r="729" ht="16" customHeight="1" spans="1:29">
      <c r="A729" s="22">
        <v>61</v>
      </c>
      <c r="B729" s="39" t="s">
        <v>5439</v>
      </c>
      <c r="C729" s="68" t="s">
        <v>5440</v>
      </c>
      <c r="D729" s="22">
        <v>226</v>
      </c>
      <c r="E729" s="22">
        <v>1</v>
      </c>
      <c r="F729" s="144">
        <v>84865</v>
      </c>
      <c r="G729" s="144" t="s">
        <v>3704</v>
      </c>
      <c r="H729" s="144" t="s">
        <v>5312</v>
      </c>
      <c r="I729" s="144" t="s">
        <v>5313</v>
      </c>
      <c r="J729" s="144" t="s">
        <v>5314</v>
      </c>
      <c r="K729" s="157"/>
      <c r="L729" s="157"/>
      <c r="M729" s="157"/>
      <c r="N729" s="157"/>
      <c r="O729" s="157"/>
      <c r="P729" s="157"/>
      <c r="Q729" s="157"/>
      <c r="R729" s="157"/>
      <c r="S729" s="144"/>
      <c r="T729" s="22">
        <v>1</v>
      </c>
      <c r="U729" s="29">
        <v>79327.28</v>
      </c>
      <c r="V729" s="29">
        <v>79327.28</v>
      </c>
      <c r="W729" s="36">
        <v>2728.88</v>
      </c>
      <c r="X729" s="36"/>
      <c r="Y729" s="29"/>
      <c r="Z729" s="29"/>
      <c r="AA729" s="29"/>
      <c r="AB729" s="29"/>
      <c r="AC729" s="28"/>
    </row>
    <row r="730" ht="16" customHeight="1" spans="1:29">
      <c r="A730" s="22">
        <v>62</v>
      </c>
      <c r="B730" s="39" t="s">
        <v>5441</v>
      </c>
      <c r="C730" s="68" t="s">
        <v>5442</v>
      </c>
      <c r="D730" s="22">
        <v>197</v>
      </c>
      <c r="E730" s="22">
        <v>1</v>
      </c>
      <c r="F730" s="144">
        <v>85065</v>
      </c>
      <c r="G730" s="144" t="s">
        <v>3704</v>
      </c>
      <c r="H730" s="144" t="s">
        <v>3704</v>
      </c>
      <c r="I730" s="144" t="s">
        <v>5321</v>
      </c>
      <c r="J730" s="144" t="s">
        <v>5314</v>
      </c>
      <c r="K730" s="157"/>
      <c r="L730" s="157"/>
      <c r="M730" s="157"/>
      <c r="N730" s="157"/>
      <c r="O730" s="157"/>
      <c r="P730" s="157"/>
      <c r="Q730" s="157"/>
      <c r="R730" s="157"/>
      <c r="S730" s="144"/>
      <c r="T730" s="22">
        <v>1</v>
      </c>
      <c r="U730" s="29">
        <v>57292.48</v>
      </c>
      <c r="V730" s="29">
        <v>57292.48</v>
      </c>
      <c r="W730" s="36">
        <v>28945.67</v>
      </c>
      <c r="X730" s="36"/>
      <c r="Y730" s="29"/>
      <c r="Z730" s="29"/>
      <c r="AA730" s="29"/>
      <c r="AB730" s="29"/>
      <c r="AC730" s="28"/>
    </row>
    <row r="731" ht="16" customHeight="1" spans="1:29">
      <c r="A731" s="22">
        <v>63</v>
      </c>
      <c r="B731" s="39" t="s">
        <v>5406</v>
      </c>
      <c r="C731" s="68" t="s">
        <v>5407</v>
      </c>
      <c r="D731" s="22">
        <v>135</v>
      </c>
      <c r="E731" s="22">
        <v>1</v>
      </c>
      <c r="F731" s="144">
        <v>84859</v>
      </c>
      <c r="G731" s="144" t="s">
        <v>3704</v>
      </c>
      <c r="H731" s="144" t="s">
        <v>3704</v>
      </c>
      <c r="I731" s="144" t="s">
        <v>5313</v>
      </c>
      <c r="J731" s="144" t="s">
        <v>5314</v>
      </c>
      <c r="K731" s="157"/>
      <c r="L731" s="157"/>
      <c r="M731" s="157"/>
      <c r="N731" s="157"/>
      <c r="O731" s="157"/>
      <c r="P731" s="157"/>
      <c r="Q731" s="157"/>
      <c r="R731" s="157"/>
      <c r="S731" s="144"/>
      <c r="T731" s="22">
        <v>1</v>
      </c>
      <c r="U731" s="29">
        <v>57166.28</v>
      </c>
      <c r="V731" s="29">
        <v>57166.28</v>
      </c>
      <c r="W731" s="36">
        <v>25826.63</v>
      </c>
      <c r="X731" s="36"/>
      <c r="Y731" s="29"/>
      <c r="Z731" s="29"/>
      <c r="AA731" s="29"/>
      <c r="AB731" s="29"/>
      <c r="AC731" s="28"/>
    </row>
    <row r="732" ht="16" customHeight="1" spans="1:29">
      <c r="A732" s="22">
        <v>64</v>
      </c>
      <c r="B732" s="39" t="s">
        <v>5443</v>
      </c>
      <c r="C732" s="68" t="s">
        <v>5444</v>
      </c>
      <c r="D732" s="22">
        <v>178</v>
      </c>
      <c r="E732" s="22">
        <v>1</v>
      </c>
      <c r="F732" s="144">
        <v>85072</v>
      </c>
      <c r="G732" s="144" t="s">
        <v>3704</v>
      </c>
      <c r="H732" s="144" t="s">
        <v>3704</v>
      </c>
      <c r="I732" s="144" t="s">
        <v>5321</v>
      </c>
      <c r="J732" s="144" t="s">
        <v>5314</v>
      </c>
      <c r="K732" s="157"/>
      <c r="L732" s="157"/>
      <c r="M732" s="157"/>
      <c r="N732" s="157"/>
      <c r="O732" s="157"/>
      <c r="P732" s="157"/>
      <c r="Q732" s="157"/>
      <c r="R732" s="157"/>
      <c r="S732" s="144"/>
      <c r="T732" s="22">
        <v>1</v>
      </c>
      <c r="U732" s="29">
        <v>55971.23</v>
      </c>
      <c r="V732" s="29">
        <v>55971.23</v>
      </c>
      <c r="W732" s="36">
        <v>28750.75</v>
      </c>
      <c r="X732" s="36"/>
      <c r="Y732" s="29"/>
      <c r="Z732" s="29"/>
      <c r="AA732" s="29"/>
      <c r="AB732" s="29"/>
      <c r="AC732" s="28"/>
    </row>
    <row r="733" ht="16" customHeight="1" spans="1:29">
      <c r="A733" s="22">
        <v>65</v>
      </c>
      <c r="B733" s="39" t="s">
        <v>2048</v>
      </c>
      <c r="C733" s="68" t="s">
        <v>2049</v>
      </c>
      <c r="D733" s="22">
        <v>226</v>
      </c>
      <c r="E733" s="22">
        <v>1</v>
      </c>
      <c r="F733" s="144">
        <v>84871</v>
      </c>
      <c r="G733" s="144" t="s">
        <v>3704</v>
      </c>
      <c r="H733" s="144" t="s">
        <v>5312</v>
      </c>
      <c r="I733" s="144" t="s">
        <v>5313</v>
      </c>
      <c r="J733" s="144" t="s">
        <v>5314</v>
      </c>
      <c r="K733" s="157"/>
      <c r="L733" s="157"/>
      <c r="M733" s="157"/>
      <c r="N733" s="157"/>
      <c r="O733" s="157"/>
      <c r="P733" s="157"/>
      <c r="Q733" s="157"/>
      <c r="R733" s="157"/>
      <c r="S733" s="144"/>
      <c r="T733" s="22">
        <v>1</v>
      </c>
      <c r="U733" s="29">
        <v>55116.51</v>
      </c>
      <c r="V733" s="29">
        <v>55116.51</v>
      </c>
      <c r="W733" s="36">
        <v>34500.9</v>
      </c>
      <c r="X733" s="36"/>
      <c r="Y733" s="29"/>
      <c r="Z733" s="29"/>
      <c r="AA733" s="29"/>
      <c r="AB733" s="29"/>
      <c r="AC733" s="28"/>
    </row>
    <row r="734" ht="16" customHeight="1" spans="1:29">
      <c r="A734" s="22">
        <v>66</v>
      </c>
      <c r="B734" s="39" t="s">
        <v>5445</v>
      </c>
      <c r="C734" s="68" t="s">
        <v>5446</v>
      </c>
      <c r="D734" s="22">
        <v>226</v>
      </c>
      <c r="E734" s="22">
        <v>1</v>
      </c>
      <c r="F734" s="144">
        <v>84828</v>
      </c>
      <c r="G734" s="144" t="s">
        <v>3704</v>
      </c>
      <c r="H734" s="144" t="s">
        <v>3704</v>
      </c>
      <c r="I734" s="144" t="s">
        <v>5313</v>
      </c>
      <c r="J734" s="144" t="s">
        <v>5314</v>
      </c>
      <c r="K734" s="157"/>
      <c r="L734" s="157"/>
      <c r="M734" s="157"/>
      <c r="N734" s="157"/>
      <c r="O734" s="157"/>
      <c r="P734" s="157"/>
      <c r="Q734" s="157"/>
      <c r="R734" s="157"/>
      <c r="S734" s="144"/>
      <c r="T734" s="22">
        <v>1</v>
      </c>
      <c r="U734" s="29">
        <v>54755.38</v>
      </c>
      <c r="V734" s="29">
        <v>54755.38</v>
      </c>
      <c r="W734" s="36">
        <v>11093.34</v>
      </c>
      <c r="X734" s="36"/>
      <c r="Y734" s="29"/>
      <c r="Z734" s="29"/>
      <c r="AA734" s="29"/>
      <c r="AB734" s="29"/>
      <c r="AC734" s="28"/>
    </row>
    <row r="735" ht="16" customHeight="1" spans="1:29">
      <c r="A735" s="22">
        <v>68</v>
      </c>
      <c r="B735" s="39" t="s">
        <v>5449</v>
      </c>
      <c r="C735" s="68" t="s">
        <v>5450</v>
      </c>
      <c r="D735" s="22">
        <v>226</v>
      </c>
      <c r="E735" s="22">
        <v>1</v>
      </c>
      <c r="F735" s="144">
        <v>84774</v>
      </c>
      <c r="G735" s="144" t="s">
        <v>3704</v>
      </c>
      <c r="H735" s="144" t="s">
        <v>3704</v>
      </c>
      <c r="I735" s="144" t="s">
        <v>5313</v>
      </c>
      <c r="J735" s="144" t="s">
        <v>5314</v>
      </c>
      <c r="K735" s="157"/>
      <c r="L735" s="157"/>
      <c r="M735" s="157"/>
      <c r="N735" s="157"/>
      <c r="O735" s="157"/>
      <c r="P735" s="157"/>
      <c r="Q735" s="157"/>
      <c r="R735" s="157"/>
      <c r="S735" s="144"/>
      <c r="T735" s="22">
        <v>1</v>
      </c>
      <c r="U735" s="29">
        <v>49410</v>
      </c>
      <c r="V735" s="29">
        <v>49410</v>
      </c>
      <c r="W735" s="36">
        <v>10209.8</v>
      </c>
      <c r="X735" s="36"/>
      <c r="Y735" s="29"/>
      <c r="Z735" s="29"/>
      <c r="AA735" s="29"/>
      <c r="AB735" s="29"/>
      <c r="AC735" s="28"/>
    </row>
    <row r="736" ht="16" customHeight="1" spans="1:29">
      <c r="A736" s="22">
        <v>69</v>
      </c>
      <c r="B736" s="39" t="s">
        <v>5449</v>
      </c>
      <c r="C736" s="68" t="s">
        <v>5450</v>
      </c>
      <c r="D736" s="22">
        <v>226</v>
      </c>
      <c r="E736" s="22">
        <v>1</v>
      </c>
      <c r="F736" s="144">
        <v>84774</v>
      </c>
      <c r="G736" s="144" t="s">
        <v>3704</v>
      </c>
      <c r="H736" s="144" t="s">
        <v>3704</v>
      </c>
      <c r="I736" s="144" t="s">
        <v>5313</v>
      </c>
      <c r="J736" s="144" t="s">
        <v>5314</v>
      </c>
      <c r="K736" s="157"/>
      <c r="L736" s="157"/>
      <c r="M736" s="157"/>
      <c r="N736" s="157"/>
      <c r="O736" s="157"/>
      <c r="P736" s="157"/>
      <c r="Q736" s="157"/>
      <c r="R736" s="157"/>
      <c r="S736" s="144"/>
      <c r="T736" s="22">
        <v>1</v>
      </c>
      <c r="U736" s="29">
        <v>49410</v>
      </c>
      <c r="V736" s="29">
        <v>49410</v>
      </c>
      <c r="W736" s="36">
        <v>10209.8</v>
      </c>
      <c r="X736" s="36"/>
      <c r="Y736" s="29"/>
      <c r="Z736" s="29"/>
      <c r="AA736" s="29"/>
      <c r="AB736" s="29"/>
      <c r="AC736" s="28"/>
    </row>
    <row r="737" ht="16" customHeight="1" spans="1:29">
      <c r="A737" s="22">
        <v>71</v>
      </c>
      <c r="B737" s="39" t="s">
        <v>5453</v>
      </c>
      <c r="C737" s="68" t="s">
        <v>5454</v>
      </c>
      <c r="D737" s="22">
        <v>226</v>
      </c>
      <c r="E737" s="22">
        <v>1</v>
      </c>
      <c r="F737" s="144">
        <v>84850</v>
      </c>
      <c r="G737" s="144" t="s">
        <v>3704</v>
      </c>
      <c r="H737" s="144" t="s">
        <v>3704</v>
      </c>
      <c r="I737" s="144" t="s">
        <v>5313</v>
      </c>
      <c r="J737" s="144" t="s">
        <v>5314</v>
      </c>
      <c r="K737" s="157"/>
      <c r="L737" s="157"/>
      <c r="M737" s="157"/>
      <c r="N737" s="157"/>
      <c r="O737" s="157"/>
      <c r="P737" s="157"/>
      <c r="Q737" s="157"/>
      <c r="R737" s="157"/>
      <c r="S737" s="144"/>
      <c r="T737" s="22">
        <v>1</v>
      </c>
      <c r="U737" s="29">
        <v>48368.31</v>
      </c>
      <c r="V737" s="29">
        <v>48368.31</v>
      </c>
      <c r="W737" s="36">
        <v>10013.45</v>
      </c>
      <c r="X737" s="36"/>
      <c r="Y737" s="29"/>
      <c r="Z737" s="29"/>
      <c r="AA737" s="29"/>
      <c r="AB737" s="29"/>
      <c r="AC737" s="28"/>
    </row>
    <row r="738" ht="16" customHeight="1" spans="1:29">
      <c r="A738" s="22">
        <v>72</v>
      </c>
      <c r="B738" s="39" t="s">
        <v>5455</v>
      </c>
      <c r="C738" s="68" t="s">
        <v>5456</v>
      </c>
      <c r="D738" s="22">
        <v>130</v>
      </c>
      <c r="E738" s="22">
        <v>1</v>
      </c>
      <c r="F738" s="144">
        <v>84135</v>
      </c>
      <c r="G738" s="144" t="s">
        <v>3704</v>
      </c>
      <c r="H738" s="144" t="s">
        <v>3704</v>
      </c>
      <c r="I738" s="144" t="s">
        <v>5321</v>
      </c>
      <c r="J738" s="144" t="s">
        <v>5314</v>
      </c>
      <c r="K738" s="157"/>
      <c r="L738" s="157"/>
      <c r="M738" s="157"/>
      <c r="N738" s="157"/>
      <c r="O738" s="157"/>
      <c r="P738" s="157"/>
      <c r="Q738" s="157"/>
      <c r="R738" s="157"/>
      <c r="S738" s="144"/>
      <c r="T738" s="22">
        <v>1</v>
      </c>
      <c r="U738" s="29">
        <v>48146.03</v>
      </c>
      <c r="V738" s="29">
        <v>48146.03</v>
      </c>
      <c r="W738" s="36">
        <v>10013.45</v>
      </c>
      <c r="X738" s="36"/>
      <c r="Y738" s="29"/>
      <c r="Z738" s="29"/>
      <c r="AA738" s="29"/>
      <c r="AB738" s="29"/>
      <c r="AC738" s="28"/>
    </row>
    <row r="739" ht="16" customHeight="1" spans="1:29">
      <c r="A739" s="22">
        <v>74</v>
      </c>
      <c r="B739" s="39" t="s">
        <v>5461</v>
      </c>
      <c r="C739" s="68" t="s">
        <v>5462</v>
      </c>
      <c r="D739" s="22">
        <v>143</v>
      </c>
      <c r="E739" s="22">
        <v>2</v>
      </c>
      <c r="F739" s="144">
        <v>83905</v>
      </c>
      <c r="G739" s="144" t="s">
        <v>3704</v>
      </c>
      <c r="H739" s="144" t="s">
        <v>3704</v>
      </c>
      <c r="I739" s="144" t="s">
        <v>5313</v>
      </c>
      <c r="J739" s="144" t="s">
        <v>5314</v>
      </c>
      <c r="K739" s="157"/>
      <c r="L739" s="157"/>
      <c r="M739" s="157"/>
      <c r="N739" s="157"/>
      <c r="O739" s="157"/>
      <c r="P739" s="157"/>
      <c r="Q739" s="157"/>
      <c r="R739" s="157"/>
      <c r="S739" s="144"/>
      <c r="T739" s="22">
        <v>2</v>
      </c>
      <c r="U739" s="29">
        <v>40430.225</v>
      </c>
      <c r="V739" s="29">
        <v>80860.45</v>
      </c>
      <c r="W739" s="36">
        <v>26218.74</v>
      </c>
      <c r="X739" s="36"/>
      <c r="Y739" s="29"/>
      <c r="Z739" s="29"/>
      <c r="AA739" s="29"/>
      <c r="AB739" s="29"/>
      <c r="AC739" s="28"/>
    </row>
    <row r="740" ht="16" customHeight="1" spans="1:29">
      <c r="A740" s="22">
        <v>75</v>
      </c>
      <c r="B740" s="39" t="s">
        <v>1792</v>
      </c>
      <c r="C740" s="68" t="s">
        <v>1793</v>
      </c>
      <c r="D740" s="22">
        <v>130</v>
      </c>
      <c r="E740" s="22">
        <v>1</v>
      </c>
      <c r="F740" s="144">
        <v>84123</v>
      </c>
      <c r="G740" s="144" t="s">
        <v>3704</v>
      </c>
      <c r="H740" s="144" t="s">
        <v>3704</v>
      </c>
      <c r="I740" s="144" t="s">
        <v>5313</v>
      </c>
      <c r="J740" s="144" t="s">
        <v>5314</v>
      </c>
      <c r="K740" s="157"/>
      <c r="L740" s="157"/>
      <c r="M740" s="157"/>
      <c r="N740" s="157"/>
      <c r="O740" s="157"/>
      <c r="P740" s="157"/>
      <c r="Q740" s="157"/>
      <c r="R740" s="157"/>
      <c r="S740" s="144"/>
      <c r="T740" s="22">
        <v>1</v>
      </c>
      <c r="U740" s="29">
        <v>40374.76</v>
      </c>
      <c r="V740" s="29">
        <v>40374.76</v>
      </c>
      <c r="W740" s="36">
        <v>8737.23</v>
      </c>
      <c r="X740" s="36"/>
      <c r="Y740" s="29"/>
      <c r="Z740" s="29"/>
      <c r="AA740" s="29"/>
      <c r="AB740" s="29"/>
      <c r="AC740" s="28"/>
    </row>
    <row r="741" ht="16" customHeight="1" spans="1:29">
      <c r="A741" s="22">
        <v>76</v>
      </c>
      <c r="B741" s="39" t="s">
        <v>5463</v>
      </c>
      <c r="C741" s="68" t="s">
        <v>5464</v>
      </c>
      <c r="D741" s="22">
        <v>130</v>
      </c>
      <c r="E741" s="22">
        <v>1</v>
      </c>
      <c r="F741" s="144">
        <v>84437</v>
      </c>
      <c r="G741" s="144" t="s">
        <v>3704</v>
      </c>
      <c r="H741" s="144" t="s">
        <v>3704</v>
      </c>
      <c r="I741" s="144" t="s">
        <v>5321</v>
      </c>
      <c r="J741" s="144" t="s">
        <v>5314</v>
      </c>
      <c r="K741" s="157"/>
      <c r="L741" s="157"/>
      <c r="M741" s="157"/>
      <c r="N741" s="157"/>
      <c r="O741" s="157"/>
      <c r="P741" s="157"/>
      <c r="Q741" s="157"/>
      <c r="R741" s="157"/>
      <c r="S741" s="144"/>
      <c r="T741" s="22">
        <v>1</v>
      </c>
      <c r="U741" s="29">
        <v>39545.38</v>
      </c>
      <c r="V741" s="29">
        <v>39545.38</v>
      </c>
      <c r="W741" s="36">
        <v>7017.05</v>
      </c>
      <c r="X741" s="36"/>
      <c r="Y741" s="29"/>
      <c r="Z741" s="29"/>
      <c r="AA741" s="29"/>
      <c r="AB741" s="29"/>
      <c r="AC741" s="28"/>
    </row>
    <row r="742" ht="16" customHeight="1" spans="1:29">
      <c r="A742" s="22">
        <v>77</v>
      </c>
      <c r="B742" s="39" t="s">
        <v>5465</v>
      </c>
      <c r="C742" s="68" t="s">
        <v>5466</v>
      </c>
      <c r="D742" s="22">
        <v>226</v>
      </c>
      <c r="E742" s="22">
        <v>2</v>
      </c>
      <c r="F742" s="144">
        <v>84826</v>
      </c>
      <c r="G742" s="144" t="s">
        <v>3704</v>
      </c>
      <c r="H742" s="144" t="s">
        <v>3704</v>
      </c>
      <c r="I742" s="144" t="s">
        <v>5313</v>
      </c>
      <c r="J742" s="144" t="s">
        <v>5314</v>
      </c>
      <c r="K742" s="157"/>
      <c r="L742" s="157"/>
      <c r="M742" s="157"/>
      <c r="N742" s="157"/>
      <c r="O742" s="157"/>
      <c r="P742" s="157"/>
      <c r="Q742" s="157"/>
      <c r="R742" s="157"/>
      <c r="S742" s="144"/>
      <c r="T742" s="22">
        <v>2</v>
      </c>
      <c r="U742" s="29">
        <v>39449.13</v>
      </c>
      <c r="V742" s="29">
        <v>78898.26</v>
      </c>
      <c r="W742" s="36">
        <v>14136.64</v>
      </c>
      <c r="X742" s="36"/>
      <c r="Y742" s="29"/>
      <c r="Z742" s="29"/>
      <c r="AA742" s="29"/>
      <c r="AB742" s="29"/>
      <c r="AC742" s="28"/>
    </row>
    <row r="743" ht="16" customHeight="1" spans="1:29">
      <c r="A743" s="22">
        <v>78</v>
      </c>
      <c r="B743" s="39" t="s">
        <v>5467</v>
      </c>
      <c r="C743" s="68" t="s">
        <v>5468</v>
      </c>
      <c r="D743" s="22">
        <v>130</v>
      </c>
      <c r="E743" s="22">
        <v>1</v>
      </c>
      <c r="F743" s="144">
        <v>84500</v>
      </c>
      <c r="G743" s="144" t="s">
        <v>3704</v>
      </c>
      <c r="H743" s="144" t="s">
        <v>3704</v>
      </c>
      <c r="I743" s="144" t="s">
        <v>5321</v>
      </c>
      <c r="J743" s="144" t="s">
        <v>5314</v>
      </c>
      <c r="K743" s="157"/>
      <c r="L743" s="157"/>
      <c r="M743" s="157"/>
      <c r="N743" s="157"/>
      <c r="O743" s="157"/>
      <c r="P743" s="157"/>
      <c r="Q743" s="157"/>
      <c r="R743" s="157"/>
      <c r="S743" s="144"/>
      <c r="T743" s="22">
        <v>1</v>
      </c>
      <c r="U743" s="29">
        <v>39247.91</v>
      </c>
      <c r="V743" s="29">
        <v>39247.91</v>
      </c>
      <c r="W743" s="36">
        <v>7017.13</v>
      </c>
      <c r="X743" s="36"/>
      <c r="Y743" s="29"/>
      <c r="Z743" s="29"/>
      <c r="AA743" s="29"/>
      <c r="AB743" s="29"/>
      <c r="AC743" s="28"/>
    </row>
    <row r="744" ht="16" customHeight="1" spans="1:29">
      <c r="A744" s="22">
        <v>79</v>
      </c>
      <c r="B744" s="39" t="s">
        <v>5467</v>
      </c>
      <c r="C744" s="68" t="s">
        <v>5468</v>
      </c>
      <c r="D744" s="22">
        <v>226</v>
      </c>
      <c r="E744" s="22">
        <v>2</v>
      </c>
      <c r="F744" s="144">
        <v>84501</v>
      </c>
      <c r="G744" s="144" t="s">
        <v>3704</v>
      </c>
      <c r="H744" s="144" t="s">
        <v>3704</v>
      </c>
      <c r="I744" s="144" t="s">
        <v>5313</v>
      </c>
      <c r="J744" s="144" t="s">
        <v>5314</v>
      </c>
      <c r="K744" s="157"/>
      <c r="L744" s="157"/>
      <c r="M744" s="157"/>
      <c r="N744" s="157"/>
      <c r="O744" s="157"/>
      <c r="P744" s="157"/>
      <c r="Q744" s="157"/>
      <c r="R744" s="157"/>
      <c r="S744" s="144"/>
      <c r="T744" s="22">
        <v>2</v>
      </c>
      <c r="U744" s="29">
        <v>39247.905</v>
      </c>
      <c r="V744" s="29">
        <v>78495.81</v>
      </c>
      <c r="W744" s="36">
        <v>14136.64</v>
      </c>
      <c r="X744" s="36"/>
      <c r="Y744" s="29"/>
      <c r="Z744" s="29"/>
      <c r="AA744" s="29"/>
      <c r="AB744" s="29"/>
      <c r="AC744" s="28"/>
    </row>
    <row r="745" ht="16" customHeight="1" spans="1:29">
      <c r="A745" s="22">
        <v>82</v>
      </c>
      <c r="B745" s="39" t="s">
        <v>5473</v>
      </c>
      <c r="C745" s="68" t="s">
        <v>5474</v>
      </c>
      <c r="D745" s="22">
        <v>130</v>
      </c>
      <c r="E745" s="22">
        <v>1</v>
      </c>
      <c r="F745" s="144">
        <v>84415</v>
      </c>
      <c r="G745" s="144" t="s">
        <v>3704</v>
      </c>
      <c r="H745" s="144" t="s">
        <v>5312</v>
      </c>
      <c r="I745" s="144" t="s">
        <v>5321</v>
      </c>
      <c r="J745" s="144" t="s">
        <v>5314</v>
      </c>
      <c r="K745" s="157"/>
      <c r="L745" s="157"/>
      <c r="M745" s="157"/>
      <c r="N745" s="157"/>
      <c r="O745" s="157"/>
      <c r="P745" s="157"/>
      <c r="Q745" s="157"/>
      <c r="R745" s="157"/>
      <c r="S745" s="144"/>
      <c r="T745" s="22">
        <v>1</v>
      </c>
      <c r="U745" s="29">
        <v>37582.53</v>
      </c>
      <c r="V745" s="29">
        <v>37582.53</v>
      </c>
      <c r="W745" s="36">
        <v>6773.81</v>
      </c>
      <c r="X745" s="36"/>
      <c r="Y745" s="29"/>
      <c r="Z745" s="29"/>
      <c r="AA745" s="29"/>
      <c r="AB745" s="29"/>
      <c r="AC745" s="28"/>
    </row>
    <row r="746" ht="16" customHeight="1" spans="1:29">
      <c r="A746" s="22">
        <v>83</v>
      </c>
      <c r="B746" s="39" t="s">
        <v>5475</v>
      </c>
      <c r="C746" s="68" t="s">
        <v>5476</v>
      </c>
      <c r="D746" s="22">
        <v>194</v>
      </c>
      <c r="E746" s="22">
        <v>1</v>
      </c>
      <c r="F746" s="144">
        <v>84324</v>
      </c>
      <c r="G746" s="144" t="s">
        <v>3704</v>
      </c>
      <c r="H746" s="144" t="s">
        <v>3704</v>
      </c>
      <c r="I746" s="144" t="s">
        <v>5313</v>
      </c>
      <c r="J746" s="144" t="s">
        <v>5314</v>
      </c>
      <c r="K746" s="157"/>
      <c r="L746" s="157"/>
      <c r="M746" s="157"/>
      <c r="N746" s="157"/>
      <c r="O746" s="157"/>
      <c r="P746" s="157"/>
      <c r="Q746" s="157"/>
      <c r="R746" s="157"/>
      <c r="S746" s="144"/>
      <c r="T746" s="22">
        <v>1</v>
      </c>
      <c r="U746" s="29">
        <v>37433.76</v>
      </c>
      <c r="V746" s="29">
        <v>37433.76</v>
      </c>
      <c r="W746" s="36">
        <v>20661.56</v>
      </c>
      <c r="X746" s="36"/>
      <c r="Y746" s="29"/>
      <c r="Z746" s="29"/>
      <c r="AA746" s="29"/>
      <c r="AB746" s="29"/>
      <c r="AC746" s="28"/>
    </row>
    <row r="747" ht="16" customHeight="1" spans="1:29">
      <c r="A747" s="22">
        <v>84</v>
      </c>
      <c r="B747" s="39" t="s">
        <v>5477</v>
      </c>
      <c r="C747" s="68" t="s">
        <v>5478</v>
      </c>
      <c r="D747" s="22">
        <v>130</v>
      </c>
      <c r="E747" s="22">
        <v>1</v>
      </c>
      <c r="F747" s="144">
        <v>84203</v>
      </c>
      <c r="G747" s="144" t="s">
        <v>3704</v>
      </c>
      <c r="H747" s="144" t="s">
        <v>3704</v>
      </c>
      <c r="I747" s="144" t="s">
        <v>5321</v>
      </c>
      <c r="J747" s="144" t="s">
        <v>5314</v>
      </c>
      <c r="K747" s="157"/>
      <c r="L747" s="157"/>
      <c r="M747" s="157"/>
      <c r="N747" s="157"/>
      <c r="O747" s="157"/>
      <c r="P747" s="157"/>
      <c r="Q747" s="157"/>
      <c r="R747" s="157"/>
      <c r="S747" s="144"/>
      <c r="T747" s="22">
        <v>1</v>
      </c>
      <c r="U747" s="29">
        <v>37071.24</v>
      </c>
      <c r="V747" s="29">
        <v>37071.24</v>
      </c>
      <c r="W747" s="36">
        <v>8966.34</v>
      </c>
      <c r="X747" s="36"/>
      <c r="Y747" s="29"/>
      <c r="Z747" s="29"/>
      <c r="AA747" s="29"/>
      <c r="AB747" s="29"/>
      <c r="AC747" s="28"/>
    </row>
    <row r="748" ht="16" customHeight="1" spans="1:29">
      <c r="A748" s="22">
        <v>85</v>
      </c>
      <c r="B748" s="39" t="s">
        <v>5479</v>
      </c>
      <c r="C748" s="68" t="s">
        <v>5480</v>
      </c>
      <c r="D748" s="22">
        <v>194</v>
      </c>
      <c r="E748" s="22">
        <v>1</v>
      </c>
      <c r="F748" s="144">
        <v>84325</v>
      </c>
      <c r="G748" s="144" t="s">
        <v>3704</v>
      </c>
      <c r="H748" s="144" t="s">
        <v>3704</v>
      </c>
      <c r="I748" s="144" t="s">
        <v>5313</v>
      </c>
      <c r="J748" s="144" t="s">
        <v>5314</v>
      </c>
      <c r="K748" s="157"/>
      <c r="L748" s="157"/>
      <c r="M748" s="157"/>
      <c r="N748" s="157"/>
      <c r="O748" s="157"/>
      <c r="P748" s="157"/>
      <c r="Q748" s="157"/>
      <c r="R748" s="157"/>
      <c r="S748" s="144"/>
      <c r="T748" s="22">
        <v>1</v>
      </c>
      <c r="U748" s="29">
        <v>36824.96</v>
      </c>
      <c r="V748" s="29">
        <v>36824.96</v>
      </c>
      <c r="W748" s="36">
        <v>20466.64</v>
      </c>
      <c r="X748" s="36"/>
      <c r="Y748" s="29"/>
      <c r="Z748" s="29"/>
      <c r="AA748" s="29"/>
      <c r="AB748" s="29"/>
      <c r="AC748" s="28"/>
    </row>
    <row r="749" ht="16" customHeight="1" spans="1:29">
      <c r="A749" s="22">
        <v>86</v>
      </c>
      <c r="B749" s="39" t="s">
        <v>5481</v>
      </c>
      <c r="C749" s="68" t="s">
        <v>5482</v>
      </c>
      <c r="D749" s="22">
        <v>226</v>
      </c>
      <c r="E749" s="22">
        <v>1</v>
      </c>
      <c r="F749" s="144">
        <v>84749</v>
      </c>
      <c r="G749" s="144" t="s">
        <v>3704</v>
      </c>
      <c r="H749" s="144" t="s">
        <v>3704</v>
      </c>
      <c r="I749" s="144" t="s">
        <v>5313</v>
      </c>
      <c r="J749" s="144" t="s">
        <v>5314</v>
      </c>
      <c r="K749" s="157"/>
      <c r="L749" s="157"/>
      <c r="M749" s="157"/>
      <c r="N749" s="157"/>
      <c r="O749" s="157"/>
      <c r="P749" s="157"/>
      <c r="Q749" s="157"/>
      <c r="R749" s="157"/>
      <c r="S749" s="144"/>
      <c r="T749" s="22">
        <v>1</v>
      </c>
      <c r="U749" s="29">
        <v>36395.64</v>
      </c>
      <c r="V749" s="29">
        <v>36395.64</v>
      </c>
      <c r="W749" s="36">
        <v>9356.18</v>
      </c>
      <c r="X749" s="36"/>
      <c r="Y749" s="29"/>
      <c r="Z749" s="29"/>
      <c r="AA749" s="29"/>
      <c r="AB749" s="29"/>
      <c r="AC749" s="28"/>
    </row>
    <row r="750" ht="16" customHeight="1" spans="1:29">
      <c r="A750" s="22">
        <v>87</v>
      </c>
      <c r="B750" s="39" t="s">
        <v>988</v>
      </c>
      <c r="C750" s="68" t="s">
        <v>989</v>
      </c>
      <c r="D750" s="22">
        <v>130</v>
      </c>
      <c r="E750" s="22">
        <v>1</v>
      </c>
      <c r="F750" s="144">
        <v>84082</v>
      </c>
      <c r="G750" s="144" t="s">
        <v>3704</v>
      </c>
      <c r="H750" s="144" t="s">
        <v>3704</v>
      </c>
      <c r="I750" s="144" t="s">
        <v>5321</v>
      </c>
      <c r="J750" s="144" t="s">
        <v>5314</v>
      </c>
      <c r="K750" s="157"/>
      <c r="L750" s="157"/>
      <c r="M750" s="157"/>
      <c r="N750" s="157"/>
      <c r="O750" s="157"/>
      <c r="P750" s="157"/>
      <c r="Q750" s="157"/>
      <c r="R750" s="157"/>
      <c r="S750" s="144"/>
      <c r="T750" s="22">
        <v>1</v>
      </c>
      <c r="U750" s="29">
        <v>35904.59</v>
      </c>
      <c r="V750" s="29">
        <v>35904.59</v>
      </c>
      <c r="W750" s="36">
        <v>6479.29</v>
      </c>
      <c r="X750" s="36"/>
      <c r="Y750" s="29"/>
      <c r="Z750" s="29"/>
      <c r="AA750" s="29"/>
      <c r="AB750" s="29"/>
      <c r="AC750" s="28"/>
    </row>
    <row r="751" ht="16" customHeight="1" spans="1:29">
      <c r="A751" s="22">
        <v>88</v>
      </c>
      <c r="B751" s="39" t="s">
        <v>5483</v>
      </c>
      <c r="C751" s="68" t="s">
        <v>5484</v>
      </c>
      <c r="D751" s="22">
        <v>130</v>
      </c>
      <c r="E751" s="22">
        <v>1</v>
      </c>
      <c r="F751" s="144">
        <v>84451</v>
      </c>
      <c r="G751" s="144" t="s">
        <v>3704</v>
      </c>
      <c r="H751" s="144" t="s">
        <v>3704</v>
      </c>
      <c r="I751" s="144" t="s">
        <v>5313</v>
      </c>
      <c r="J751" s="144" t="s">
        <v>5314</v>
      </c>
      <c r="K751" s="157"/>
      <c r="L751" s="157"/>
      <c r="M751" s="157"/>
      <c r="N751" s="157"/>
      <c r="O751" s="157"/>
      <c r="P751" s="157"/>
      <c r="Q751" s="157"/>
      <c r="R751" s="157"/>
      <c r="S751" s="144"/>
      <c r="T751" s="22">
        <v>1</v>
      </c>
      <c r="U751" s="29">
        <v>35709.91</v>
      </c>
      <c r="V751" s="29">
        <v>35709.91</v>
      </c>
      <c r="W751" s="36">
        <v>6479.29</v>
      </c>
      <c r="X751" s="36"/>
      <c r="Y751" s="29"/>
      <c r="Z751" s="29"/>
      <c r="AA751" s="29"/>
      <c r="AB751" s="29"/>
      <c r="AC751" s="28"/>
    </row>
    <row r="752" ht="16" customHeight="1" spans="1:29">
      <c r="A752" s="22">
        <v>89</v>
      </c>
      <c r="B752" s="39" t="s">
        <v>722</v>
      </c>
      <c r="C752" s="68" t="s">
        <v>723</v>
      </c>
      <c r="D752" s="22">
        <v>121</v>
      </c>
      <c r="E752" s="22">
        <v>2</v>
      </c>
      <c r="F752" s="144">
        <v>84887</v>
      </c>
      <c r="G752" s="144" t="s">
        <v>3704</v>
      </c>
      <c r="H752" s="144" t="s">
        <v>3704</v>
      </c>
      <c r="I752" s="144" t="s">
        <v>5321</v>
      </c>
      <c r="J752" s="144" t="s">
        <v>5314</v>
      </c>
      <c r="K752" s="157"/>
      <c r="L752" s="157"/>
      <c r="M752" s="157"/>
      <c r="N752" s="157"/>
      <c r="O752" s="157"/>
      <c r="P752" s="157"/>
      <c r="Q752" s="157"/>
      <c r="R752" s="157"/>
      <c r="S752" s="144"/>
      <c r="T752" s="22">
        <v>2</v>
      </c>
      <c r="U752" s="29">
        <v>33875.14</v>
      </c>
      <c r="V752" s="29">
        <v>67750.28</v>
      </c>
      <c r="W752" s="36">
        <v>30797.42</v>
      </c>
      <c r="X752" s="36"/>
      <c r="Y752" s="29"/>
      <c r="Z752" s="29"/>
      <c r="AA752" s="29"/>
      <c r="AB752" s="29"/>
      <c r="AC752" s="28"/>
    </row>
    <row r="753" ht="16" customHeight="1" spans="1:29">
      <c r="A753" s="22">
        <v>90</v>
      </c>
      <c r="B753" s="39" t="s">
        <v>722</v>
      </c>
      <c r="C753" s="68" t="s">
        <v>723</v>
      </c>
      <c r="D753" s="22">
        <v>145</v>
      </c>
      <c r="E753" s="22">
        <v>2</v>
      </c>
      <c r="F753" s="144">
        <v>2403314197</v>
      </c>
      <c r="G753" s="144" t="s">
        <v>3704</v>
      </c>
      <c r="H753" s="144" t="s">
        <v>3704</v>
      </c>
      <c r="I753" s="144" t="s">
        <v>5352</v>
      </c>
      <c r="J753" s="144" t="s">
        <v>5314</v>
      </c>
      <c r="K753" s="157"/>
      <c r="L753" s="157"/>
      <c r="M753" s="157"/>
      <c r="N753" s="157"/>
      <c r="O753" s="157"/>
      <c r="P753" s="157"/>
      <c r="Q753" s="157"/>
      <c r="R753" s="157"/>
      <c r="S753" s="144"/>
      <c r="T753" s="22">
        <v>2</v>
      </c>
      <c r="U753" s="29">
        <v>33875.14</v>
      </c>
      <c r="V753" s="29">
        <v>67750.28</v>
      </c>
      <c r="W753" s="36">
        <v>31022.08</v>
      </c>
      <c r="X753" s="36"/>
      <c r="Y753" s="29"/>
      <c r="Z753" s="29"/>
      <c r="AA753" s="29"/>
      <c r="AB753" s="29"/>
      <c r="AC753" s="28"/>
    </row>
    <row r="754" ht="16" customHeight="1" spans="1:29">
      <c r="A754" s="22">
        <v>91</v>
      </c>
      <c r="B754" s="39" t="s">
        <v>1054</v>
      </c>
      <c r="C754" s="68" t="s">
        <v>1055</v>
      </c>
      <c r="D754" s="22">
        <v>130</v>
      </c>
      <c r="E754" s="22">
        <v>1</v>
      </c>
      <c r="F754" s="144">
        <v>84131</v>
      </c>
      <c r="G754" s="144" t="s">
        <v>3704</v>
      </c>
      <c r="H754" s="144" t="s">
        <v>5312</v>
      </c>
      <c r="I754" s="144" t="s">
        <v>5321</v>
      </c>
      <c r="J754" s="144" t="s">
        <v>5314</v>
      </c>
      <c r="K754" s="157"/>
      <c r="L754" s="157"/>
      <c r="M754" s="157"/>
      <c r="N754" s="157"/>
      <c r="O754" s="157"/>
      <c r="P754" s="157"/>
      <c r="Q754" s="157"/>
      <c r="R754" s="157"/>
      <c r="S754" s="144"/>
      <c r="T754" s="22">
        <v>1</v>
      </c>
      <c r="U754" s="29">
        <v>32299.99</v>
      </c>
      <c r="V754" s="29">
        <v>32299.99</v>
      </c>
      <c r="W754" s="36">
        <v>5890.27</v>
      </c>
      <c r="X754" s="36"/>
      <c r="Y754" s="29"/>
      <c r="Z754" s="29"/>
      <c r="AA754" s="29"/>
      <c r="AB754" s="29"/>
      <c r="AC754" s="28"/>
    </row>
    <row r="755" ht="16" customHeight="1" spans="1:29">
      <c r="A755" s="22">
        <v>92</v>
      </c>
      <c r="B755" s="39" t="s">
        <v>5485</v>
      </c>
      <c r="C755" s="68" t="s">
        <v>5486</v>
      </c>
      <c r="D755" s="22">
        <v>130</v>
      </c>
      <c r="E755" s="22">
        <v>1</v>
      </c>
      <c r="F755" s="144">
        <v>84118</v>
      </c>
      <c r="G755" s="144" t="s">
        <v>3704</v>
      </c>
      <c r="H755" s="144" t="s">
        <v>5312</v>
      </c>
      <c r="I755" s="144" t="s">
        <v>5313</v>
      </c>
      <c r="J755" s="144" t="s">
        <v>5314</v>
      </c>
      <c r="K755" s="157"/>
      <c r="L755" s="157"/>
      <c r="M755" s="157"/>
      <c r="N755" s="157"/>
      <c r="O755" s="157"/>
      <c r="P755" s="157"/>
      <c r="Q755" s="157"/>
      <c r="R755" s="157"/>
      <c r="S755" s="144"/>
      <c r="T755" s="22">
        <v>1</v>
      </c>
      <c r="U755" s="29">
        <v>31913.77</v>
      </c>
      <c r="V755" s="29">
        <v>31913.77</v>
      </c>
      <c r="W755" s="36">
        <v>5750.15</v>
      </c>
      <c r="X755" s="36"/>
      <c r="Y755" s="29"/>
      <c r="Z755" s="29"/>
      <c r="AA755" s="29"/>
      <c r="AB755" s="29"/>
      <c r="AC755" s="28"/>
    </row>
    <row r="756" ht="16" customHeight="1" spans="1:29">
      <c r="A756" s="22">
        <v>93</v>
      </c>
      <c r="B756" s="39" t="s">
        <v>5487</v>
      </c>
      <c r="C756" s="68" t="s">
        <v>5488</v>
      </c>
      <c r="D756" s="22">
        <v>130</v>
      </c>
      <c r="E756" s="22">
        <v>1</v>
      </c>
      <c r="F756" s="144">
        <v>84134</v>
      </c>
      <c r="G756" s="144" t="s">
        <v>3704</v>
      </c>
      <c r="H756" s="144" t="s">
        <v>5312</v>
      </c>
      <c r="I756" s="144" t="s">
        <v>5321</v>
      </c>
      <c r="J756" s="144" t="s">
        <v>5314</v>
      </c>
      <c r="K756" s="157"/>
      <c r="L756" s="157"/>
      <c r="M756" s="157"/>
      <c r="N756" s="157"/>
      <c r="O756" s="157"/>
      <c r="P756" s="157"/>
      <c r="Q756" s="157"/>
      <c r="R756" s="157"/>
      <c r="S756" s="144"/>
      <c r="T756" s="22">
        <v>1</v>
      </c>
      <c r="U756" s="29">
        <v>31211</v>
      </c>
      <c r="V756" s="29">
        <v>31211</v>
      </c>
      <c r="W756" s="36">
        <v>5693.93</v>
      </c>
      <c r="X756" s="36"/>
      <c r="Y756" s="29"/>
      <c r="Z756" s="29"/>
      <c r="AA756" s="29"/>
      <c r="AB756" s="29"/>
      <c r="AC756" s="28"/>
    </row>
    <row r="757" ht="16" customHeight="1" spans="1:29">
      <c r="A757" s="22">
        <v>94</v>
      </c>
      <c r="B757" s="39" t="s">
        <v>5489</v>
      </c>
      <c r="C757" s="68" t="s">
        <v>5490</v>
      </c>
      <c r="D757" s="22">
        <v>121</v>
      </c>
      <c r="E757" s="22">
        <v>1</v>
      </c>
      <c r="F757" s="144">
        <v>85050</v>
      </c>
      <c r="G757" s="144" t="s">
        <v>3704</v>
      </c>
      <c r="H757" s="144" t="s">
        <v>5312</v>
      </c>
      <c r="I757" s="144" t="s">
        <v>5321</v>
      </c>
      <c r="J757" s="144" t="s">
        <v>5314</v>
      </c>
      <c r="K757" s="157"/>
      <c r="L757" s="157"/>
      <c r="M757" s="157"/>
      <c r="N757" s="157"/>
      <c r="O757" s="157"/>
      <c r="P757" s="157"/>
      <c r="Q757" s="157"/>
      <c r="R757" s="157"/>
      <c r="S757" s="144"/>
      <c r="T757" s="22">
        <v>1</v>
      </c>
      <c r="U757" s="29">
        <v>30814.23</v>
      </c>
      <c r="V757" s="29">
        <v>30814.23</v>
      </c>
      <c r="W757" s="36">
        <v>14813.95</v>
      </c>
      <c r="X757" s="36"/>
      <c r="Y757" s="29"/>
      <c r="Z757" s="29"/>
      <c r="AA757" s="29"/>
      <c r="AB757" s="29"/>
      <c r="AC757" s="28"/>
    </row>
    <row r="758" ht="16" customHeight="1" spans="1:29">
      <c r="A758" s="22">
        <v>95</v>
      </c>
      <c r="B758" s="39" t="s">
        <v>5491</v>
      </c>
      <c r="C758" s="68" t="s">
        <v>5492</v>
      </c>
      <c r="D758" s="22">
        <v>130</v>
      </c>
      <c r="E758" s="22">
        <v>1</v>
      </c>
      <c r="F758" s="144">
        <v>84413</v>
      </c>
      <c r="G758" s="144" t="s">
        <v>3704</v>
      </c>
      <c r="H758" s="144" t="s">
        <v>5312</v>
      </c>
      <c r="I758" s="144" t="s">
        <v>5321</v>
      </c>
      <c r="J758" s="144" t="s">
        <v>5314</v>
      </c>
      <c r="K758" s="157"/>
      <c r="L758" s="157"/>
      <c r="M758" s="157"/>
      <c r="N758" s="157"/>
      <c r="O758" s="157"/>
      <c r="P758" s="157"/>
      <c r="Q758" s="157"/>
      <c r="R758" s="157"/>
      <c r="S758" s="144"/>
      <c r="T758" s="22">
        <v>1</v>
      </c>
      <c r="U758" s="29">
        <v>30596.97</v>
      </c>
      <c r="V758" s="29">
        <v>30596.97</v>
      </c>
      <c r="W758" s="36">
        <v>5595.75</v>
      </c>
      <c r="X758" s="36"/>
      <c r="Y758" s="29"/>
      <c r="Z758" s="29"/>
      <c r="AA758" s="29"/>
      <c r="AB758" s="29"/>
      <c r="AC758" s="28"/>
    </row>
    <row r="759" ht="16" customHeight="1" spans="1:29">
      <c r="A759" s="22">
        <v>96</v>
      </c>
      <c r="B759" s="39" t="s">
        <v>5493</v>
      </c>
      <c r="C759" s="68" t="s">
        <v>5494</v>
      </c>
      <c r="D759" s="22">
        <v>130</v>
      </c>
      <c r="E759" s="22">
        <v>1</v>
      </c>
      <c r="F759" s="144">
        <v>84412</v>
      </c>
      <c r="G759" s="144" t="s">
        <v>3704</v>
      </c>
      <c r="H759" s="144" t="s">
        <v>5312</v>
      </c>
      <c r="I759" s="144" t="s">
        <v>5321</v>
      </c>
      <c r="J759" s="144" t="s">
        <v>5314</v>
      </c>
      <c r="K759" s="157"/>
      <c r="L759" s="157"/>
      <c r="M759" s="157"/>
      <c r="N759" s="157"/>
      <c r="O759" s="157"/>
      <c r="P759" s="157"/>
      <c r="Q759" s="157"/>
      <c r="R759" s="157"/>
      <c r="S759" s="144"/>
      <c r="T759" s="22">
        <v>1</v>
      </c>
      <c r="U759" s="29">
        <v>30471.68</v>
      </c>
      <c r="V759" s="29">
        <v>30471.68</v>
      </c>
      <c r="W759" s="36">
        <v>5555.16</v>
      </c>
      <c r="X759" s="36"/>
      <c r="Y759" s="29"/>
      <c r="Z759" s="29"/>
      <c r="AA759" s="29"/>
      <c r="AB759" s="29"/>
      <c r="AC759" s="28"/>
    </row>
    <row r="760" ht="16" customHeight="1" spans="1:29">
      <c r="A760" s="22">
        <v>97</v>
      </c>
      <c r="B760" s="39" t="s">
        <v>1030</v>
      </c>
      <c r="C760" s="68" t="s">
        <v>1031</v>
      </c>
      <c r="D760" s="22">
        <v>130</v>
      </c>
      <c r="E760" s="22">
        <v>1</v>
      </c>
      <c r="F760" s="144">
        <v>84111</v>
      </c>
      <c r="G760" s="144" t="s">
        <v>3704</v>
      </c>
      <c r="H760" s="144" t="s">
        <v>5312</v>
      </c>
      <c r="I760" s="144" t="s">
        <v>5313</v>
      </c>
      <c r="J760" s="144" t="s">
        <v>5314</v>
      </c>
      <c r="K760" s="157"/>
      <c r="L760" s="157"/>
      <c r="M760" s="157"/>
      <c r="N760" s="157"/>
      <c r="O760" s="157"/>
      <c r="P760" s="157"/>
      <c r="Q760" s="157"/>
      <c r="R760" s="157"/>
      <c r="S760" s="144"/>
      <c r="T760" s="22">
        <v>1</v>
      </c>
      <c r="U760" s="29">
        <v>30001.03</v>
      </c>
      <c r="V760" s="29">
        <v>30001.03</v>
      </c>
      <c r="W760" s="36">
        <v>5457.77</v>
      </c>
      <c r="X760" s="36"/>
      <c r="Y760" s="29"/>
      <c r="Z760" s="29"/>
      <c r="AA760" s="29"/>
      <c r="AB760" s="29"/>
      <c r="AC760" s="28"/>
    </row>
    <row r="761" ht="16" customHeight="1" spans="1:29">
      <c r="A761" s="22">
        <v>98</v>
      </c>
      <c r="B761" s="39" t="s">
        <v>5495</v>
      </c>
      <c r="C761" s="68" t="s">
        <v>5496</v>
      </c>
      <c r="D761" s="22">
        <v>130</v>
      </c>
      <c r="E761" s="22">
        <v>1</v>
      </c>
      <c r="F761" s="144">
        <v>84438</v>
      </c>
      <c r="G761" s="144" t="s">
        <v>3704</v>
      </c>
      <c r="H761" s="144" t="s">
        <v>5312</v>
      </c>
      <c r="I761" s="144" t="s">
        <v>5321</v>
      </c>
      <c r="J761" s="144" t="s">
        <v>5314</v>
      </c>
      <c r="K761" s="157"/>
      <c r="L761" s="157"/>
      <c r="M761" s="157"/>
      <c r="N761" s="157"/>
      <c r="O761" s="157"/>
      <c r="P761" s="157"/>
      <c r="Q761" s="157"/>
      <c r="R761" s="157"/>
      <c r="S761" s="144"/>
      <c r="T761" s="22">
        <v>1</v>
      </c>
      <c r="U761" s="29">
        <v>29895.67</v>
      </c>
      <c r="V761" s="29">
        <v>29895.67</v>
      </c>
      <c r="W761" s="36">
        <v>5067.93</v>
      </c>
      <c r="X761" s="36"/>
      <c r="Y761" s="29"/>
      <c r="Z761" s="29"/>
      <c r="AA761" s="29"/>
      <c r="AB761" s="29"/>
      <c r="AC761" s="28"/>
    </row>
    <row r="762" ht="16" customHeight="1" spans="1:29">
      <c r="A762" s="22">
        <v>99</v>
      </c>
      <c r="B762" s="39" t="s">
        <v>5497</v>
      </c>
      <c r="C762" s="68" t="s">
        <v>5498</v>
      </c>
      <c r="D762" s="22">
        <v>130</v>
      </c>
      <c r="E762" s="22">
        <v>1</v>
      </c>
      <c r="F762" s="144">
        <v>84132</v>
      </c>
      <c r="G762" s="144" t="s">
        <v>3704</v>
      </c>
      <c r="H762" s="144" t="s">
        <v>5312</v>
      </c>
      <c r="I762" s="144" t="s">
        <v>5321</v>
      </c>
      <c r="J762" s="144" t="s">
        <v>5314</v>
      </c>
      <c r="K762" s="157"/>
      <c r="L762" s="157"/>
      <c r="M762" s="157"/>
      <c r="N762" s="157"/>
      <c r="O762" s="157"/>
      <c r="P762" s="157"/>
      <c r="Q762" s="157"/>
      <c r="R762" s="157"/>
      <c r="S762" s="144"/>
      <c r="T762" s="22">
        <v>1</v>
      </c>
      <c r="U762" s="29">
        <v>29686.8</v>
      </c>
      <c r="V762" s="29">
        <v>29686.8</v>
      </c>
      <c r="W762" s="36">
        <v>5399.41</v>
      </c>
      <c r="X762" s="36"/>
      <c r="Y762" s="29"/>
      <c r="Z762" s="29"/>
      <c r="AA762" s="29"/>
      <c r="AB762" s="29"/>
      <c r="AC762" s="28"/>
    </row>
    <row r="763" ht="16" customHeight="1" spans="1:29">
      <c r="A763" s="22">
        <v>102</v>
      </c>
      <c r="B763" s="39" t="s">
        <v>1790</v>
      </c>
      <c r="C763" s="68" t="s">
        <v>1791</v>
      </c>
      <c r="D763" s="22">
        <v>130</v>
      </c>
      <c r="E763" s="22">
        <v>1</v>
      </c>
      <c r="F763" s="144">
        <v>84130</v>
      </c>
      <c r="G763" s="144" t="s">
        <v>3704</v>
      </c>
      <c r="H763" s="144" t="s">
        <v>5312</v>
      </c>
      <c r="I763" s="144" t="s">
        <v>5313</v>
      </c>
      <c r="J763" s="144" t="s">
        <v>5314</v>
      </c>
      <c r="K763" s="157"/>
      <c r="L763" s="157"/>
      <c r="M763" s="157"/>
      <c r="N763" s="157"/>
      <c r="O763" s="157"/>
      <c r="P763" s="157"/>
      <c r="Q763" s="157"/>
      <c r="R763" s="157"/>
      <c r="S763" s="144"/>
      <c r="T763" s="22">
        <v>1</v>
      </c>
      <c r="U763" s="29">
        <v>29019.14</v>
      </c>
      <c r="V763" s="29">
        <v>29019.14</v>
      </c>
      <c r="W763" s="36">
        <v>5006.73</v>
      </c>
      <c r="X763" s="36"/>
      <c r="Y763" s="29"/>
      <c r="Z763" s="29"/>
      <c r="AA763" s="29"/>
      <c r="AB763" s="29"/>
      <c r="AC763" s="28"/>
    </row>
    <row r="764" ht="16" customHeight="1" spans="1:29">
      <c r="A764" s="22">
        <v>103</v>
      </c>
      <c r="B764" s="39" t="s">
        <v>5503</v>
      </c>
      <c r="C764" s="68" t="s">
        <v>5504</v>
      </c>
      <c r="D764" s="22">
        <v>178</v>
      </c>
      <c r="E764" s="22">
        <v>1</v>
      </c>
      <c r="F764" s="144">
        <v>85089</v>
      </c>
      <c r="G764" s="144" t="s">
        <v>3704</v>
      </c>
      <c r="H764" s="144" t="s">
        <v>5312</v>
      </c>
      <c r="I764" s="144" t="s">
        <v>5321</v>
      </c>
      <c r="J764" s="144" t="s">
        <v>5314</v>
      </c>
      <c r="K764" s="157"/>
      <c r="L764" s="157"/>
      <c r="M764" s="157"/>
      <c r="N764" s="157"/>
      <c r="O764" s="157"/>
      <c r="P764" s="157"/>
      <c r="Q764" s="157"/>
      <c r="R764" s="157"/>
      <c r="S764" s="144"/>
      <c r="T764" s="22">
        <v>1</v>
      </c>
      <c r="U764" s="29">
        <v>28779.73</v>
      </c>
      <c r="V764" s="29">
        <v>28779.73</v>
      </c>
      <c r="W764" s="36">
        <v>14521.57</v>
      </c>
      <c r="X764" s="36"/>
      <c r="Y764" s="29"/>
      <c r="Z764" s="29"/>
      <c r="AA764" s="29"/>
      <c r="AB764" s="29"/>
      <c r="AC764" s="28"/>
    </row>
    <row r="765" ht="16" customHeight="1" spans="1:29">
      <c r="A765" s="22">
        <v>104</v>
      </c>
      <c r="B765" s="39" t="s">
        <v>5505</v>
      </c>
      <c r="C765" s="68" t="s">
        <v>5506</v>
      </c>
      <c r="D765" s="22">
        <v>178</v>
      </c>
      <c r="E765" s="22">
        <v>1</v>
      </c>
      <c r="F765" s="144">
        <v>85095</v>
      </c>
      <c r="G765" s="144" t="s">
        <v>3704</v>
      </c>
      <c r="H765" s="144" t="s">
        <v>5312</v>
      </c>
      <c r="I765" s="144" t="s">
        <v>5321</v>
      </c>
      <c r="J765" s="144" t="s">
        <v>5314</v>
      </c>
      <c r="K765" s="157"/>
      <c r="L765" s="157"/>
      <c r="M765" s="157"/>
      <c r="N765" s="157"/>
      <c r="O765" s="157"/>
      <c r="P765" s="157"/>
      <c r="Q765" s="157"/>
      <c r="R765" s="157"/>
      <c r="S765" s="144"/>
      <c r="T765" s="22">
        <v>1</v>
      </c>
      <c r="U765" s="29">
        <v>28725.28</v>
      </c>
      <c r="V765" s="29">
        <v>28725.28</v>
      </c>
      <c r="W765" s="36">
        <v>14521.57</v>
      </c>
      <c r="X765" s="36"/>
      <c r="Y765" s="29"/>
      <c r="Z765" s="29"/>
      <c r="AA765" s="29"/>
      <c r="AB765" s="29"/>
      <c r="AC765" s="28"/>
    </row>
    <row r="766" ht="16" customHeight="1" spans="1:29">
      <c r="A766" s="22">
        <v>105</v>
      </c>
      <c r="B766" s="39" t="s">
        <v>5507</v>
      </c>
      <c r="C766" s="68" t="s">
        <v>5508</v>
      </c>
      <c r="D766" s="22">
        <v>130</v>
      </c>
      <c r="E766" s="22">
        <v>1</v>
      </c>
      <c r="F766" s="144">
        <v>84007</v>
      </c>
      <c r="G766" s="144" t="s">
        <v>3704</v>
      </c>
      <c r="H766" s="144" t="s">
        <v>5312</v>
      </c>
      <c r="I766" s="144" t="s">
        <v>5321</v>
      </c>
      <c r="J766" s="144" t="s">
        <v>5314</v>
      </c>
      <c r="K766" s="157"/>
      <c r="L766" s="157"/>
      <c r="M766" s="157"/>
      <c r="N766" s="157"/>
      <c r="O766" s="157"/>
      <c r="P766" s="157"/>
      <c r="Q766" s="157"/>
      <c r="R766" s="157"/>
      <c r="S766" s="144"/>
      <c r="T766" s="22">
        <v>1</v>
      </c>
      <c r="U766" s="29">
        <v>28350.78</v>
      </c>
      <c r="V766" s="29">
        <v>28350.78</v>
      </c>
      <c r="W766" s="36">
        <v>4908.56</v>
      </c>
      <c r="X766" s="36"/>
      <c r="Y766" s="29"/>
      <c r="Z766" s="29"/>
      <c r="AA766" s="29"/>
      <c r="AB766" s="29"/>
      <c r="AC766" s="28"/>
    </row>
    <row r="767" ht="16" customHeight="1" spans="1:29">
      <c r="A767" s="22">
        <v>106</v>
      </c>
      <c r="B767" s="39" t="s">
        <v>1848</v>
      </c>
      <c r="C767" s="68" t="s">
        <v>1849</v>
      </c>
      <c r="D767" s="22">
        <v>226</v>
      </c>
      <c r="E767" s="22">
        <v>1</v>
      </c>
      <c r="F767" s="144">
        <v>84838</v>
      </c>
      <c r="G767" s="144" t="s">
        <v>3704</v>
      </c>
      <c r="H767" s="144" t="s">
        <v>5312</v>
      </c>
      <c r="I767" s="144" t="s">
        <v>5313</v>
      </c>
      <c r="J767" s="144" t="s">
        <v>5314</v>
      </c>
      <c r="K767" s="157"/>
      <c r="L767" s="157"/>
      <c r="M767" s="157"/>
      <c r="N767" s="157"/>
      <c r="O767" s="157"/>
      <c r="P767" s="157"/>
      <c r="Q767" s="157"/>
      <c r="R767" s="157"/>
      <c r="S767" s="144"/>
      <c r="T767" s="22">
        <v>1</v>
      </c>
      <c r="U767" s="29">
        <v>28222.9</v>
      </c>
      <c r="V767" s="29">
        <v>28222.9</v>
      </c>
      <c r="W767" s="36">
        <v>4908.56</v>
      </c>
      <c r="X767" s="36"/>
      <c r="Y767" s="29"/>
      <c r="Z767" s="29"/>
      <c r="AA767" s="29"/>
      <c r="AB767" s="29"/>
      <c r="AC767" s="28"/>
    </row>
    <row r="768" ht="16" customHeight="1" spans="1:29">
      <c r="A768" s="22">
        <v>107</v>
      </c>
      <c r="B768" s="39" t="s">
        <v>5509</v>
      </c>
      <c r="C768" s="68" t="s">
        <v>5510</v>
      </c>
      <c r="D768" s="22">
        <v>130</v>
      </c>
      <c r="E768" s="22">
        <v>2</v>
      </c>
      <c r="F768" s="144">
        <v>84128</v>
      </c>
      <c r="G768" s="144" t="s">
        <v>3704</v>
      </c>
      <c r="H768" s="144" t="s">
        <v>5312</v>
      </c>
      <c r="I768" s="144" t="s">
        <v>5313</v>
      </c>
      <c r="J768" s="144" t="s">
        <v>5314</v>
      </c>
      <c r="K768" s="157"/>
      <c r="L768" s="157"/>
      <c r="M768" s="157"/>
      <c r="N768" s="157"/>
      <c r="O768" s="157"/>
      <c r="P768" s="157"/>
      <c r="Q768" s="157"/>
      <c r="R768" s="157"/>
      <c r="S768" s="144"/>
      <c r="T768" s="22">
        <v>2</v>
      </c>
      <c r="U768" s="29">
        <v>28005.06</v>
      </c>
      <c r="V768" s="29">
        <v>56010.12</v>
      </c>
      <c r="W768" s="36">
        <v>10254.76</v>
      </c>
      <c r="X768" s="36"/>
      <c r="Y768" s="29"/>
      <c r="Z768" s="29"/>
      <c r="AA768" s="29"/>
      <c r="AB768" s="29"/>
      <c r="AC768" s="28"/>
    </row>
    <row r="769" ht="16" customHeight="1" spans="1:29">
      <c r="A769" s="22">
        <v>108</v>
      </c>
      <c r="B769" s="39" t="s">
        <v>5511</v>
      </c>
      <c r="C769" s="68" t="s">
        <v>5512</v>
      </c>
      <c r="D769" s="22">
        <v>130</v>
      </c>
      <c r="E769" s="22">
        <v>1</v>
      </c>
      <c r="F769" s="144">
        <v>84572</v>
      </c>
      <c r="G769" s="144" t="s">
        <v>3704</v>
      </c>
      <c r="H769" s="144" t="s">
        <v>5312</v>
      </c>
      <c r="I769" s="144" t="s">
        <v>5321</v>
      </c>
      <c r="J769" s="144" t="s">
        <v>5314</v>
      </c>
      <c r="K769" s="157"/>
      <c r="L769" s="157"/>
      <c r="M769" s="157"/>
      <c r="N769" s="157"/>
      <c r="O769" s="157"/>
      <c r="P769" s="157"/>
      <c r="Q769" s="157"/>
      <c r="R769" s="157"/>
      <c r="S769" s="144"/>
      <c r="T769" s="22">
        <v>1</v>
      </c>
      <c r="U769" s="29">
        <v>27773.69</v>
      </c>
      <c r="V769" s="29">
        <v>27773.69</v>
      </c>
      <c r="W769" s="36">
        <v>14326.65</v>
      </c>
      <c r="X769" s="36"/>
      <c r="Y769" s="29"/>
      <c r="Z769" s="29"/>
      <c r="AA769" s="29"/>
      <c r="AB769" s="29"/>
      <c r="AC769" s="28"/>
    </row>
    <row r="770" ht="16" customHeight="1" spans="1:29">
      <c r="A770" s="22">
        <v>109</v>
      </c>
      <c r="B770" s="39" t="s">
        <v>5513</v>
      </c>
      <c r="C770" s="68" t="s">
        <v>5514</v>
      </c>
      <c r="D770" s="22">
        <v>130</v>
      </c>
      <c r="E770" s="22">
        <v>1</v>
      </c>
      <c r="F770" s="144">
        <v>84124</v>
      </c>
      <c r="G770" s="144" t="s">
        <v>3704</v>
      </c>
      <c r="H770" s="144" t="s">
        <v>5312</v>
      </c>
      <c r="I770" s="144" t="s">
        <v>5313</v>
      </c>
      <c r="J770" s="144" t="s">
        <v>5314</v>
      </c>
      <c r="K770" s="157"/>
      <c r="L770" s="157"/>
      <c r="M770" s="157"/>
      <c r="N770" s="157"/>
      <c r="O770" s="157"/>
      <c r="P770" s="157"/>
      <c r="Q770" s="157"/>
      <c r="R770" s="157"/>
      <c r="S770" s="144"/>
      <c r="T770" s="22">
        <v>1</v>
      </c>
      <c r="U770" s="29">
        <v>27609.45</v>
      </c>
      <c r="V770" s="29">
        <v>27609.45</v>
      </c>
      <c r="W770" s="36">
        <v>5062.08</v>
      </c>
      <c r="X770" s="36"/>
      <c r="Y770" s="29"/>
      <c r="Z770" s="29"/>
      <c r="AA770" s="29"/>
      <c r="AB770" s="29"/>
      <c r="AC770" s="28"/>
    </row>
    <row r="771" ht="16" customHeight="1" spans="1:29">
      <c r="A771" s="22">
        <v>110</v>
      </c>
      <c r="B771" s="39" t="s">
        <v>5515</v>
      </c>
      <c r="C771" s="68" t="s">
        <v>5516</v>
      </c>
      <c r="D771" s="22">
        <v>178</v>
      </c>
      <c r="E771" s="22">
        <v>1</v>
      </c>
      <c r="F771" s="144">
        <v>83809</v>
      </c>
      <c r="G771" s="144" t="s">
        <v>3704</v>
      </c>
      <c r="H771" s="144" t="s">
        <v>5312</v>
      </c>
      <c r="I771" s="144" t="s">
        <v>5373</v>
      </c>
      <c r="J771" s="144" t="s">
        <v>5314</v>
      </c>
      <c r="K771" s="157"/>
      <c r="L771" s="157"/>
      <c r="M771" s="157"/>
      <c r="N771" s="157"/>
      <c r="O771" s="157"/>
      <c r="P771" s="157"/>
      <c r="Q771" s="157"/>
      <c r="R771" s="157"/>
      <c r="S771" s="144"/>
      <c r="T771" s="22">
        <v>1</v>
      </c>
      <c r="U771" s="29">
        <v>27504.42</v>
      </c>
      <c r="V771" s="29">
        <v>27504.42</v>
      </c>
      <c r="W771" s="36">
        <v>14326.47</v>
      </c>
      <c r="X771" s="36"/>
      <c r="Y771" s="29"/>
      <c r="Z771" s="29"/>
      <c r="AA771" s="29"/>
      <c r="AB771" s="29"/>
      <c r="AC771" s="28"/>
    </row>
    <row r="772" ht="16" customHeight="1" spans="1:29">
      <c r="A772" s="22">
        <v>111</v>
      </c>
      <c r="B772" s="39" t="s">
        <v>5517</v>
      </c>
      <c r="C772" s="68" t="s">
        <v>5518</v>
      </c>
      <c r="D772" s="22">
        <v>121</v>
      </c>
      <c r="E772" s="22">
        <v>1</v>
      </c>
      <c r="F772" s="144">
        <v>85102</v>
      </c>
      <c r="G772" s="144" t="s">
        <v>3704</v>
      </c>
      <c r="H772" s="144" t="s">
        <v>5312</v>
      </c>
      <c r="I772" s="144" t="s">
        <v>5313</v>
      </c>
      <c r="J772" s="144" t="s">
        <v>5314</v>
      </c>
      <c r="K772" s="157"/>
      <c r="L772" s="157"/>
      <c r="M772" s="157"/>
      <c r="N772" s="157"/>
      <c r="O772" s="157"/>
      <c r="P772" s="157"/>
      <c r="Q772" s="157"/>
      <c r="R772" s="157"/>
      <c r="S772" s="144"/>
      <c r="T772" s="22">
        <v>1</v>
      </c>
      <c r="U772" s="29">
        <v>27007.72</v>
      </c>
      <c r="V772" s="29">
        <v>27007.72</v>
      </c>
      <c r="W772" s="36">
        <v>14229.18</v>
      </c>
      <c r="X772" s="36"/>
      <c r="Y772" s="29"/>
      <c r="Z772" s="29"/>
      <c r="AA772" s="29"/>
      <c r="AB772" s="29"/>
      <c r="AC772" s="28"/>
    </row>
    <row r="773" ht="16" customHeight="1" spans="1:29">
      <c r="A773" s="22">
        <v>112</v>
      </c>
      <c r="B773" s="39" t="s">
        <v>1058</v>
      </c>
      <c r="C773" s="68" t="s">
        <v>1059</v>
      </c>
      <c r="D773" s="22">
        <v>130</v>
      </c>
      <c r="E773" s="22">
        <v>1</v>
      </c>
      <c r="F773" s="144">
        <v>84115</v>
      </c>
      <c r="G773" s="144" t="s">
        <v>3704</v>
      </c>
      <c r="H773" s="144" t="s">
        <v>5312</v>
      </c>
      <c r="I773" s="144" t="s">
        <v>5313</v>
      </c>
      <c r="J773" s="144" t="s">
        <v>5314</v>
      </c>
      <c r="K773" s="157"/>
      <c r="L773" s="157"/>
      <c r="M773" s="157"/>
      <c r="N773" s="157"/>
      <c r="O773" s="157"/>
      <c r="P773" s="157"/>
      <c r="Q773" s="157"/>
      <c r="R773" s="157"/>
      <c r="S773" s="144"/>
      <c r="T773" s="22">
        <v>1</v>
      </c>
      <c r="U773" s="29">
        <v>27004.97</v>
      </c>
      <c r="V773" s="29">
        <v>27004.97</v>
      </c>
      <c r="W773" s="36">
        <v>4961.7</v>
      </c>
      <c r="X773" s="36"/>
      <c r="Y773" s="29"/>
      <c r="Z773" s="29"/>
      <c r="AA773" s="29"/>
      <c r="AB773" s="29"/>
      <c r="AC773" s="28"/>
    </row>
    <row r="774" ht="16" customHeight="1" spans="1:29">
      <c r="A774" s="22">
        <v>113</v>
      </c>
      <c r="B774" s="39" t="s">
        <v>5350</v>
      </c>
      <c r="C774" s="68" t="s">
        <v>5351</v>
      </c>
      <c r="D774" s="22">
        <v>130</v>
      </c>
      <c r="E774" s="22">
        <v>2</v>
      </c>
      <c r="F774" s="144">
        <v>84029</v>
      </c>
      <c r="G774" s="144" t="s">
        <v>3704</v>
      </c>
      <c r="H774" s="144" t="s">
        <v>5312</v>
      </c>
      <c r="I774" s="144" t="s">
        <v>5321</v>
      </c>
      <c r="J774" s="144" t="s">
        <v>5314</v>
      </c>
      <c r="K774" s="157"/>
      <c r="L774" s="157"/>
      <c r="M774" s="157"/>
      <c r="N774" s="157"/>
      <c r="O774" s="157"/>
      <c r="P774" s="157"/>
      <c r="Q774" s="157"/>
      <c r="R774" s="157"/>
      <c r="S774" s="144"/>
      <c r="T774" s="22">
        <v>2</v>
      </c>
      <c r="U774" s="29">
        <v>26247.27</v>
      </c>
      <c r="V774" s="29">
        <v>52494.54</v>
      </c>
      <c r="W774" s="36">
        <v>9671.94</v>
      </c>
      <c r="X774" s="36"/>
      <c r="Y774" s="29"/>
      <c r="Z774" s="29"/>
      <c r="AA774" s="29"/>
      <c r="AB774" s="29"/>
      <c r="AC774" s="28"/>
    </row>
    <row r="775" ht="16" customHeight="1" spans="1:29">
      <c r="A775" s="22">
        <v>114</v>
      </c>
      <c r="B775" s="39" t="s">
        <v>5519</v>
      </c>
      <c r="C775" s="68" t="s">
        <v>5520</v>
      </c>
      <c r="D775" s="22">
        <v>130</v>
      </c>
      <c r="E775" s="22">
        <v>1</v>
      </c>
      <c r="F775" s="144">
        <v>84133</v>
      </c>
      <c r="G775" s="144" t="s">
        <v>3704</v>
      </c>
      <c r="H775" s="144" t="s">
        <v>5312</v>
      </c>
      <c r="I775" s="144" t="s">
        <v>5321</v>
      </c>
      <c r="J775" s="144" t="s">
        <v>5314</v>
      </c>
      <c r="K775" s="157"/>
      <c r="L775" s="157"/>
      <c r="M775" s="157"/>
      <c r="N775" s="157"/>
      <c r="O775" s="157"/>
      <c r="P775" s="157"/>
      <c r="Q775" s="157"/>
      <c r="R775" s="157"/>
      <c r="S775" s="144"/>
      <c r="T775" s="22">
        <v>1</v>
      </c>
      <c r="U775" s="29">
        <v>26053.96</v>
      </c>
      <c r="V775" s="29">
        <v>26053.96</v>
      </c>
      <c r="W775" s="36">
        <v>4803.81</v>
      </c>
      <c r="X775" s="36"/>
      <c r="Y775" s="29"/>
      <c r="Z775" s="29"/>
      <c r="AA775" s="29"/>
      <c r="AB775" s="29"/>
      <c r="AC775" s="28"/>
    </row>
    <row r="776" ht="16" customHeight="1" spans="1:29">
      <c r="A776" s="22">
        <v>117</v>
      </c>
      <c r="B776" s="39" t="s">
        <v>5525</v>
      </c>
      <c r="C776" s="68" t="s">
        <v>5526</v>
      </c>
      <c r="D776" s="22">
        <v>130</v>
      </c>
      <c r="E776" s="22">
        <v>1</v>
      </c>
      <c r="F776" s="144">
        <v>84813</v>
      </c>
      <c r="G776" s="144" t="s">
        <v>3704</v>
      </c>
      <c r="H776" s="144" t="s">
        <v>5312</v>
      </c>
      <c r="I776" s="144" t="s">
        <v>5313</v>
      </c>
      <c r="J776" s="144" t="s">
        <v>5314</v>
      </c>
      <c r="K776" s="157"/>
      <c r="L776" s="157"/>
      <c r="M776" s="157"/>
      <c r="N776" s="157"/>
      <c r="O776" s="157"/>
      <c r="P776" s="157"/>
      <c r="Q776" s="157"/>
      <c r="R776" s="157"/>
      <c r="S776" s="144"/>
      <c r="T776" s="22">
        <v>1</v>
      </c>
      <c r="U776" s="29">
        <v>24183.02</v>
      </c>
      <c r="V776" s="29">
        <v>24183.02</v>
      </c>
      <c r="W776" s="36">
        <v>4493.89</v>
      </c>
      <c r="X776" s="36"/>
      <c r="Y776" s="29"/>
      <c r="Z776" s="29"/>
      <c r="AA776" s="29"/>
      <c r="AB776" s="29"/>
      <c r="AC776" s="28"/>
    </row>
    <row r="777" ht="16" customHeight="1" spans="1:29">
      <c r="A777" s="22">
        <v>118</v>
      </c>
      <c r="B777" s="39" t="s">
        <v>1463</v>
      </c>
      <c r="C777" s="68" t="s">
        <v>1464</v>
      </c>
      <c r="D777" s="22">
        <v>226</v>
      </c>
      <c r="E777" s="22">
        <v>1</v>
      </c>
      <c r="F777" s="144">
        <v>84737</v>
      </c>
      <c r="G777" s="144" t="s">
        <v>3704</v>
      </c>
      <c r="H777" s="144" t="s">
        <v>5312</v>
      </c>
      <c r="I777" s="144" t="s">
        <v>5313</v>
      </c>
      <c r="J777" s="144" t="s">
        <v>5314</v>
      </c>
      <c r="K777" s="157"/>
      <c r="L777" s="157"/>
      <c r="M777" s="157"/>
      <c r="N777" s="157"/>
      <c r="O777" s="157"/>
      <c r="P777" s="157"/>
      <c r="Q777" s="157"/>
      <c r="R777" s="157"/>
      <c r="S777" s="144"/>
      <c r="T777" s="22">
        <v>1</v>
      </c>
      <c r="U777" s="29">
        <v>23630.83</v>
      </c>
      <c r="V777" s="29">
        <v>23630.83</v>
      </c>
      <c r="W777" s="36">
        <v>4402.28</v>
      </c>
      <c r="X777" s="36"/>
      <c r="Y777" s="29"/>
      <c r="Z777" s="29"/>
      <c r="AA777" s="29"/>
      <c r="AB777" s="29"/>
      <c r="AC777" s="28"/>
    </row>
    <row r="778" ht="16" customHeight="1" spans="1:29">
      <c r="A778" s="22">
        <v>119</v>
      </c>
      <c r="B778" s="39" t="s">
        <v>5527</v>
      </c>
      <c r="C778" s="68" t="s">
        <v>5528</v>
      </c>
      <c r="D778" s="22">
        <v>130</v>
      </c>
      <c r="E778" s="22">
        <v>1</v>
      </c>
      <c r="F778" s="144">
        <v>84498</v>
      </c>
      <c r="G778" s="144" t="s">
        <v>3704</v>
      </c>
      <c r="H778" s="144" t="s">
        <v>5312</v>
      </c>
      <c r="I778" s="144" t="s">
        <v>5313</v>
      </c>
      <c r="J778" s="144" t="s">
        <v>5314</v>
      </c>
      <c r="K778" s="157"/>
      <c r="L778" s="157"/>
      <c r="M778" s="157"/>
      <c r="N778" s="157"/>
      <c r="O778" s="157"/>
      <c r="P778" s="157"/>
      <c r="Q778" s="157"/>
      <c r="R778" s="157"/>
      <c r="S778" s="144"/>
      <c r="T778" s="22">
        <v>1</v>
      </c>
      <c r="U778" s="29">
        <v>23546.98</v>
      </c>
      <c r="V778" s="29">
        <v>23546.98</v>
      </c>
      <c r="W778" s="36">
        <v>4388.63</v>
      </c>
      <c r="X778" s="36"/>
      <c r="Y778" s="29"/>
      <c r="Z778" s="29"/>
      <c r="AA778" s="29"/>
      <c r="AB778" s="29"/>
      <c r="AC778" s="28"/>
    </row>
    <row r="779" ht="16" customHeight="1" spans="1:29">
      <c r="A779" s="22">
        <v>121</v>
      </c>
      <c r="B779" s="39" t="s">
        <v>5531</v>
      </c>
      <c r="C779" s="68" t="s">
        <v>5532</v>
      </c>
      <c r="D779" s="22">
        <v>226</v>
      </c>
      <c r="E779" s="22">
        <v>2</v>
      </c>
      <c r="F779" s="144">
        <v>84829</v>
      </c>
      <c r="G779" s="144" t="s">
        <v>3704</v>
      </c>
      <c r="H779" s="144" t="s">
        <v>5312</v>
      </c>
      <c r="I779" s="144" t="s">
        <v>5313</v>
      </c>
      <c r="J779" s="144" t="s">
        <v>5314</v>
      </c>
      <c r="K779" s="157"/>
      <c r="L779" s="157"/>
      <c r="M779" s="157"/>
      <c r="N779" s="157"/>
      <c r="O779" s="157"/>
      <c r="P779" s="157"/>
      <c r="Q779" s="157"/>
      <c r="R779" s="157"/>
      <c r="S779" s="144"/>
      <c r="T779" s="22">
        <v>2</v>
      </c>
      <c r="U779" s="29">
        <v>23134.15</v>
      </c>
      <c r="V779" s="29">
        <v>46268.3</v>
      </c>
      <c r="W779" s="36">
        <v>8640.82</v>
      </c>
      <c r="X779" s="36"/>
      <c r="Y779" s="29"/>
      <c r="Z779" s="29"/>
      <c r="AA779" s="29"/>
      <c r="AB779" s="29"/>
      <c r="AC779" s="28"/>
    </row>
    <row r="780" ht="16" customHeight="1" spans="1:29">
      <c r="A780" s="22">
        <v>122</v>
      </c>
      <c r="B780" s="39" t="s">
        <v>5533</v>
      </c>
      <c r="C780" s="68" t="s">
        <v>5534</v>
      </c>
      <c r="D780" s="22">
        <v>226</v>
      </c>
      <c r="E780" s="22">
        <v>3</v>
      </c>
      <c r="F780" s="144">
        <v>84161</v>
      </c>
      <c r="G780" s="144" t="s">
        <v>3704</v>
      </c>
      <c r="H780" s="144" t="s">
        <v>3704</v>
      </c>
      <c r="I780" s="144" t="s">
        <v>5313</v>
      </c>
      <c r="J780" s="144" t="s">
        <v>5314</v>
      </c>
      <c r="K780" s="157"/>
      <c r="L780" s="157"/>
      <c r="M780" s="157"/>
      <c r="N780" s="157"/>
      <c r="O780" s="157"/>
      <c r="P780" s="157"/>
      <c r="Q780" s="157"/>
      <c r="R780" s="157"/>
      <c r="S780" s="144"/>
      <c r="T780" s="22">
        <v>3</v>
      </c>
      <c r="U780" s="29">
        <v>23128.5066666667</v>
      </c>
      <c r="V780" s="29">
        <v>69385.52</v>
      </c>
      <c r="W780" s="36">
        <v>17344.02</v>
      </c>
      <c r="X780" s="36"/>
      <c r="Y780" s="29"/>
      <c r="Z780" s="29"/>
      <c r="AA780" s="29"/>
      <c r="AB780" s="29"/>
      <c r="AC780" s="28"/>
    </row>
    <row r="781" ht="16" customHeight="1" spans="1:29">
      <c r="A781" s="22">
        <v>123</v>
      </c>
      <c r="B781" s="39" t="s">
        <v>5535</v>
      </c>
      <c r="C781" s="68" t="s">
        <v>5536</v>
      </c>
      <c r="D781" s="22">
        <v>130</v>
      </c>
      <c r="E781" s="22">
        <v>4</v>
      </c>
      <c r="F781" s="144">
        <v>84200</v>
      </c>
      <c r="G781" s="144" t="s">
        <v>3704</v>
      </c>
      <c r="H781" s="144" t="s">
        <v>5312</v>
      </c>
      <c r="I781" s="144" t="s">
        <v>5321</v>
      </c>
      <c r="J781" s="144" t="s">
        <v>5314</v>
      </c>
      <c r="K781" s="157"/>
      <c r="L781" s="157"/>
      <c r="M781" s="157"/>
      <c r="N781" s="157"/>
      <c r="O781" s="157"/>
      <c r="P781" s="157"/>
      <c r="Q781" s="157"/>
      <c r="R781" s="157"/>
      <c r="S781" s="144"/>
      <c r="T781" s="22">
        <v>4</v>
      </c>
      <c r="U781" s="29">
        <v>23064.315</v>
      </c>
      <c r="V781" s="29">
        <v>92257.26</v>
      </c>
      <c r="W781" s="36">
        <v>34695.84</v>
      </c>
      <c r="X781" s="36"/>
      <c r="Y781" s="29"/>
      <c r="Z781" s="29"/>
      <c r="AA781" s="29"/>
      <c r="AB781" s="29"/>
      <c r="AC781" s="28"/>
    </row>
    <row r="782" ht="16" customHeight="1" spans="1:29">
      <c r="A782" s="22">
        <v>125</v>
      </c>
      <c r="B782" s="39" t="s">
        <v>5539</v>
      </c>
      <c r="C782" s="68" t="s">
        <v>1374</v>
      </c>
      <c r="D782" s="22">
        <v>150</v>
      </c>
      <c r="E782" s="22">
        <v>1</v>
      </c>
      <c r="F782" s="144">
        <v>2403314059</v>
      </c>
      <c r="G782" s="144" t="s">
        <v>3704</v>
      </c>
      <c r="H782" s="144" t="s">
        <v>3704</v>
      </c>
      <c r="I782" s="144" t="s">
        <v>5352</v>
      </c>
      <c r="J782" s="144" t="s">
        <v>5314</v>
      </c>
      <c r="K782" s="157"/>
      <c r="L782" s="157"/>
      <c r="M782" s="157"/>
      <c r="N782" s="157"/>
      <c r="O782" s="157"/>
      <c r="P782" s="157"/>
      <c r="Q782" s="157"/>
      <c r="R782" s="157"/>
      <c r="S782" s="144"/>
      <c r="T782" s="22">
        <v>1</v>
      </c>
      <c r="U782" s="29">
        <v>22809.01</v>
      </c>
      <c r="V782" s="29">
        <v>22809.01</v>
      </c>
      <c r="W782" s="36">
        <v>15609.21</v>
      </c>
      <c r="X782" s="36"/>
      <c r="Y782" s="29"/>
      <c r="Z782" s="29"/>
      <c r="AA782" s="29"/>
      <c r="AB782" s="29"/>
      <c r="AC782" s="28"/>
    </row>
    <row r="783" ht="16" customHeight="1" spans="1:29">
      <c r="A783" s="22">
        <v>126</v>
      </c>
      <c r="B783" s="39" t="s">
        <v>5541</v>
      </c>
      <c r="C783" s="68" t="s">
        <v>5542</v>
      </c>
      <c r="D783" s="22">
        <v>130</v>
      </c>
      <c r="E783" s="22">
        <v>1</v>
      </c>
      <c r="F783" s="144">
        <v>84121</v>
      </c>
      <c r="G783" s="144" t="s">
        <v>3704</v>
      </c>
      <c r="H783" s="144" t="s">
        <v>5312</v>
      </c>
      <c r="I783" s="144" t="s">
        <v>5313</v>
      </c>
      <c r="J783" s="144" t="s">
        <v>5314</v>
      </c>
      <c r="K783" s="157"/>
      <c r="L783" s="157"/>
      <c r="M783" s="157"/>
      <c r="N783" s="157"/>
      <c r="O783" s="157"/>
      <c r="P783" s="157"/>
      <c r="Q783" s="157"/>
      <c r="R783" s="157"/>
      <c r="S783" s="144"/>
      <c r="T783" s="22">
        <v>1</v>
      </c>
      <c r="U783" s="29">
        <v>22633.41</v>
      </c>
      <c r="V783" s="29">
        <v>22633.41</v>
      </c>
      <c r="W783" s="36">
        <v>4237.57</v>
      </c>
      <c r="X783" s="36"/>
      <c r="Y783" s="29"/>
      <c r="Z783" s="29"/>
      <c r="AA783" s="29"/>
      <c r="AB783" s="29"/>
      <c r="AC783" s="28"/>
    </row>
    <row r="784" ht="16" customHeight="1" spans="1:29">
      <c r="A784" s="22">
        <v>127</v>
      </c>
      <c r="B784" s="39" t="s">
        <v>5543</v>
      </c>
      <c r="C784" s="68" t="s">
        <v>5544</v>
      </c>
      <c r="D784" s="22">
        <v>130</v>
      </c>
      <c r="E784" s="22">
        <v>1</v>
      </c>
      <c r="F784" s="144">
        <v>84000</v>
      </c>
      <c r="G784" s="144" t="s">
        <v>3704</v>
      </c>
      <c r="H784" s="144" t="s">
        <v>5312</v>
      </c>
      <c r="I784" s="144" t="s">
        <v>5313</v>
      </c>
      <c r="J784" s="144" t="s">
        <v>5314</v>
      </c>
      <c r="K784" s="157"/>
      <c r="L784" s="157"/>
      <c r="M784" s="157"/>
      <c r="N784" s="157"/>
      <c r="O784" s="157"/>
      <c r="P784" s="157"/>
      <c r="Q784" s="157"/>
      <c r="R784" s="157"/>
      <c r="S784" s="144"/>
      <c r="T784" s="22">
        <v>1</v>
      </c>
      <c r="U784" s="29">
        <v>22572.02</v>
      </c>
      <c r="V784" s="29">
        <v>22572.02</v>
      </c>
      <c r="W784" s="36">
        <v>4226.85</v>
      </c>
      <c r="X784" s="36"/>
      <c r="Y784" s="29"/>
      <c r="Z784" s="29"/>
      <c r="AA784" s="29"/>
      <c r="AB784" s="29"/>
      <c r="AC784" s="28"/>
    </row>
    <row r="785" ht="16" customHeight="1" spans="1:29">
      <c r="A785" s="22">
        <v>129</v>
      </c>
      <c r="B785" s="39" t="s">
        <v>5547</v>
      </c>
      <c r="C785" s="68" t="s">
        <v>5548</v>
      </c>
      <c r="D785" s="22">
        <v>130</v>
      </c>
      <c r="E785" s="22">
        <v>1</v>
      </c>
      <c r="F785" s="144">
        <v>84439</v>
      </c>
      <c r="G785" s="144" t="s">
        <v>3704</v>
      </c>
      <c r="H785" s="144" t="s">
        <v>5312</v>
      </c>
      <c r="I785" s="144" t="s">
        <v>5321</v>
      </c>
      <c r="J785" s="144" t="s">
        <v>5314</v>
      </c>
      <c r="K785" s="157"/>
      <c r="L785" s="157"/>
      <c r="M785" s="157"/>
      <c r="N785" s="157"/>
      <c r="O785" s="157"/>
      <c r="P785" s="157"/>
      <c r="Q785" s="157"/>
      <c r="R785" s="157"/>
      <c r="S785" s="144"/>
      <c r="T785" s="22">
        <v>1</v>
      </c>
      <c r="U785" s="29">
        <v>22078.73</v>
      </c>
      <c r="V785" s="29">
        <v>22078.73</v>
      </c>
      <c r="W785" s="36">
        <v>4144.98</v>
      </c>
      <c r="X785" s="36"/>
      <c r="Y785" s="29"/>
      <c r="Z785" s="29"/>
      <c r="AA785" s="29"/>
      <c r="AB785" s="29"/>
      <c r="AC785" s="28"/>
    </row>
    <row r="786" ht="16" customHeight="1" spans="1:29">
      <c r="A786" s="22">
        <v>131</v>
      </c>
      <c r="B786" s="39" t="s">
        <v>5551</v>
      </c>
      <c r="C786" s="68" t="s">
        <v>5552</v>
      </c>
      <c r="D786" s="22">
        <v>194</v>
      </c>
      <c r="E786" s="22">
        <v>1</v>
      </c>
      <c r="F786" s="144">
        <v>84337</v>
      </c>
      <c r="G786" s="144" t="s">
        <v>3704</v>
      </c>
      <c r="H786" s="144" t="s">
        <v>5312</v>
      </c>
      <c r="I786" s="144" t="s">
        <v>5313</v>
      </c>
      <c r="J786" s="144" t="s">
        <v>5314</v>
      </c>
      <c r="K786" s="157"/>
      <c r="L786" s="157"/>
      <c r="M786" s="157"/>
      <c r="N786" s="157"/>
      <c r="O786" s="157"/>
      <c r="P786" s="157"/>
      <c r="Q786" s="157"/>
      <c r="R786" s="157"/>
      <c r="S786" s="144"/>
      <c r="T786" s="22">
        <v>1</v>
      </c>
      <c r="U786" s="29">
        <v>21064.2</v>
      </c>
      <c r="V786" s="29">
        <v>21064.2</v>
      </c>
      <c r="W786" s="36">
        <v>11013</v>
      </c>
      <c r="X786" s="36"/>
      <c r="Y786" s="29"/>
      <c r="Z786" s="29"/>
      <c r="AA786" s="29"/>
      <c r="AB786" s="29"/>
      <c r="AC786" s="28"/>
    </row>
    <row r="787" ht="16" customHeight="1" spans="1:29">
      <c r="A787" s="22">
        <v>132</v>
      </c>
      <c r="B787" s="39" t="s">
        <v>5553</v>
      </c>
      <c r="C787" s="68" t="s">
        <v>5554</v>
      </c>
      <c r="D787" s="22">
        <v>130</v>
      </c>
      <c r="E787" s="22">
        <v>1</v>
      </c>
      <c r="F787" s="144">
        <v>84126</v>
      </c>
      <c r="G787" s="144" t="s">
        <v>3704</v>
      </c>
      <c r="H787" s="144" t="s">
        <v>5312</v>
      </c>
      <c r="I787" s="144" t="s">
        <v>5321</v>
      </c>
      <c r="J787" s="144" t="s">
        <v>5314</v>
      </c>
      <c r="K787" s="157"/>
      <c r="L787" s="157"/>
      <c r="M787" s="157"/>
      <c r="N787" s="157"/>
      <c r="O787" s="157"/>
      <c r="P787" s="157"/>
      <c r="Q787" s="157"/>
      <c r="R787" s="157"/>
      <c r="S787" s="144"/>
      <c r="T787" s="22">
        <v>1</v>
      </c>
      <c r="U787" s="29">
        <v>20971.01</v>
      </c>
      <c r="V787" s="29">
        <v>20971.01</v>
      </c>
      <c r="W787" s="36">
        <v>3961.76</v>
      </c>
      <c r="X787" s="36"/>
      <c r="Y787" s="29"/>
      <c r="Z787" s="29"/>
      <c r="AA787" s="29"/>
      <c r="AB787" s="29"/>
      <c r="AC787" s="28"/>
    </row>
    <row r="788" ht="16" customHeight="1" spans="1:29">
      <c r="A788" s="22">
        <v>133</v>
      </c>
      <c r="B788" s="39" t="s">
        <v>5553</v>
      </c>
      <c r="C788" s="68" t="s">
        <v>5554</v>
      </c>
      <c r="D788" s="22">
        <v>226</v>
      </c>
      <c r="E788" s="22">
        <v>1</v>
      </c>
      <c r="F788" s="144">
        <v>84127</v>
      </c>
      <c r="G788" s="144" t="s">
        <v>3704</v>
      </c>
      <c r="H788" s="144" t="s">
        <v>5312</v>
      </c>
      <c r="I788" s="144" t="s">
        <v>5313</v>
      </c>
      <c r="J788" s="144" t="s">
        <v>5314</v>
      </c>
      <c r="K788" s="157"/>
      <c r="L788" s="157"/>
      <c r="M788" s="157"/>
      <c r="N788" s="157"/>
      <c r="O788" s="157"/>
      <c r="P788" s="157"/>
      <c r="Q788" s="157"/>
      <c r="R788" s="157"/>
      <c r="S788" s="144"/>
      <c r="T788" s="22">
        <v>1</v>
      </c>
      <c r="U788" s="29">
        <v>20971.01</v>
      </c>
      <c r="V788" s="29">
        <v>20971.01</v>
      </c>
      <c r="W788" s="36">
        <v>3961.76</v>
      </c>
      <c r="X788" s="36"/>
      <c r="Y788" s="29"/>
      <c r="Z788" s="29"/>
      <c r="AA788" s="29"/>
      <c r="AB788" s="29"/>
      <c r="AC788" s="28"/>
    </row>
    <row r="789" ht="16" customHeight="1" spans="1:29">
      <c r="A789" s="22">
        <v>134</v>
      </c>
      <c r="B789" s="39" t="s">
        <v>5555</v>
      </c>
      <c r="C789" s="68" t="s">
        <v>5556</v>
      </c>
      <c r="D789" s="22">
        <v>148</v>
      </c>
      <c r="E789" s="22">
        <v>1</v>
      </c>
      <c r="F789" s="144">
        <v>84340</v>
      </c>
      <c r="G789" s="144" t="s">
        <v>3704</v>
      </c>
      <c r="H789" s="144" t="s">
        <v>5312</v>
      </c>
      <c r="I789" s="144" t="s">
        <v>5313</v>
      </c>
      <c r="J789" s="144" t="s">
        <v>5314</v>
      </c>
      <c r="K789" s="157"/>
      <c r="L789" s="157"/>
      <c r="M789" s="157"/>
      <c r="N789" s="157"/>
      <c r="O789" s="157"/>
      <c r="P789" s="157"/>
      <c r="Q789" s="157"/>
      <c r="R789" s="157"/>
      <c r="S789" s="144"/>
      <c r="T789" s="22">
        <v>1</v>
      </c>
      <c r="U789" s="29">
        <v>20909.63</v>
      </c>
      <c r="V789" s="29">
        <v>20909.63</v>
      </c>
      <c r="W789" s="36">
        <v>11013</v>
      </c>
      <c r="X789" s="36"/>
      <c r="Y789" s="29"/>
      <c r="Z789" s="29"/>
      <c r="AA789" s="29"/>
      <c r="AB789" s="29"/>
      <c r="AC789" s="28"/>
    </row>
    <row r="790" ht="16" customHeight="1" spans="1:29">
      <c r="A790" s="22">
        <v>137</v>
      </c>
      <c r="B790" s="39" t="s">
        <v>5559</v>
      </c>
      <c r="C790" s="68" t="s">
        <v>5560</v>
      </c>
      <c r="D790" s="22">
        <v>130</v>
      </c>
      <c r="E790" s="22">
        <v>1</v>
      </c>
      <c r="F790" s="144">
        <v>84129</v>
      </c>
      <c r="G790" s="144" t="s">
        <v>3704</v>
      </c>
      <c r="H790" s="144" t="s">
        <v>5312</v>
      </c>
      <c r="I790" s="144" t="s">
        <v>5321</v>
      </c>
      <c r="J790" s="144" t="s">
        <v>5314</v>
      </c>
      <c r="K790" s="157"/>
      <c r="L790" s="157"/>
      <c r="M790" s="157"/>
      <c r="N790" s="157"/>
      <c r="O790" s="157"/>
      <c r="P790" s="157"/>
      <c r="Q790" s="157"/>
      <c r="R790" s="157"/>
      <c r="S790" s="144"/>
      <c r="T790" s="22">
        <v>1</v>
      </c>
      <c r="U790" s="29">
        <v>20616.63</v>
      </c>
      <c r="V790" s="29">
        <v>20616.63</v>
      </c>
      <c r="W790" s="36">
        <v>3903.28</v>
      </c>
      <c r="X790" s="36"/>
      <c r="Y790" s="29"/>
      <c r="Z790" s="29"/>
      <c r="AA790" s="29"/>
      <c r="AB790" s="29"/>
      <c r="AC790" s="28"/>
    </row>
    <row r="791" ht="16" customHeight="1" spans="1:29">
      <c r="A791" s="22">
        <v>138</v>
      </c>
      <c r="B791" s="39" t="s">
        <v>5561</v>
      </c>
      <c r="C791" s="68" t="s">
        <v>5562</v>
      </c>
      <c r="D791" s="22">
        <v>130</v>
      </c>
      <c r="E791" s="22">
        <v>2</v>
      </c>
      <c r="F791" s="144">
        <v>84443</v>
      </c>
      <c r="G791" s="144" t="s">
        <v>3704</v>
      </c>
      <c r="H791" s="144" t="s">
        <v>5312</v>
      </c>
      <c r="I791" s="144" t="s">
        <v>5313</v>
      </c>
      <c r="J791" s="144" t="s">
        <v>5314</v>
      </c>
      <c r="K791" s="157"/>
      <c r="L791" s="157"/>
      <c r="M791" s="157"/>
      <c r="N791" s="157"/>
      <c r="O791" s="157"/>
      <c r="P791" s="157"/>
      <c r="Q791" s="157"/>
      <c r="R791" s="157"/>
      <c r="S791" s="144"/>
      <c r="T791" s="22">
        <v>2</v>
      </c>
      <c r="U791" s="29">
        <v>20523.515</v>
      </c>
      <c r="V791" s="29">
        <v>41047.03</v>
      </c>
      <c r="W791" s="36">
        <v>7775.38</v>
      </c>
      <c r="X791" s="36"/>
      <c r="Y791" s="29"/>
      <c r="Z791" s="29"/>
      <c r="AA791" s="29"/>
      <c r="AB791" s="29"/>
      <c r="AC791" s="28"/>
    </row>
    <row r="792" ht="16" customHeight="1" spans="1:29">
      <c r="A792" s="22">
        <v>139</v>
      </c>
      <c r="B792" s="39" t="s">
        <v>1600</v>
      </c>
      <c r="C792" s="68" t="s">
        <v>1601</v>
      </c>
      <c r="D792" s="22">
        <v>130</v>
      </c>
      <c r="E792" s="22">
        <v>1</v>
      </c>
      <c r="F792" s="144">
        <v>84105</v>
      </c>
      <c r="G792" s="144" t="s">
        <v>3704</v>
      </c>
      <c r="H792" s="144" t="s">
        <v>5312</v>
      </c>
      <c r="I792" s="144" t="s">
        <v>5321</v>
      </c>
      <c r="J792" s="144" t="s">
        <v>5314</v>
      </c>
      <c r="K792" s="157"/>
      <c r="L792" s="157"/>
      <c r="M792" s="157"/>
      <c r="N792" s="157"/>
      <c r="O792" s="157"/>
      <c r="P792" s="157"/>
      <c r="Q792" s="157"/>
      <c r="R792" s="157"/>
      <c r="S792" s="144"/>
      <c r="T792" s="22">
        <v>1</v>
      </c>
      <c r="U792" s="29">
        <v>20195.48</v>
      </c>
      <c r="V792" s="29">
        <v>20195.48</v>
      </c>
      <c r="W792" s="36">
        <v>3450.09</v>
      </c>
      <c r="X792" s="36"/>
      <c r="Y792" s="29"/>
      <c r="Z792" s="29"/>
      <c r="AA792" s="29"/>
      <c r="AB792" s="29"/>
      <c r="AC792" s="28"/>
    </row>
    <row r="793" ht="16" customHeight="1" spans="1:29">
      <c r="A793" s="22">
        <v>140</v>
      </c>
      <c r="B793" s="39" t="s">
        <v>5563</v>
      </c>
      <c r="C793" s="68" t="s">
        <v>5564</v>
      </c>
      <c r="D793" s="22">
        <v>130</v>
      </c>
      <c r="E793" s="22">
        <v>1</v>
      </c>
      <c r="F793" s="144">
        <v>84583</v>
      </c>
      <c r="G793" s="144" t="s">
        <v>3704</v>
      </c>
      <c r="H793" s="144" t="s">
        <v>5312</v>
      </c>
      <c r="I793" s="144" t="s">
        <v>5321</v>
      </c>
      <c r="J793" s="144" t="s">
        <v>5314</v>
      </c>
      <c r="K793" s="157"/>
      <c r="L793" s="157"/>
      <c r="M793" s="157"/>
      <c r="N793" s="157"/>
      <c r="O793" s="157"/>
      <c r="P793" s="157"/>
      <c r="Q793" s="157"/>
      <c r="R793" s="157"/>
      <c r="S793" s="144"/>
      <c r="T793" s="22">
        <v>1</v>
      </c>
      <c r="U793" s="29">
        <v>20170.94</v>
      </c>
      <c r="V793" s="29">
        <v>20170.94</v>
      </c>
      <c r="W793" s="36">
        <v>3829.21</v>
      </c>
      <c r="X793" s="36"/>
      <c r="Y793" s="29"/>
      <c r="Z793" s="29"/>
      <c r="AA793" s="29"/>
      <c r="AB793" s="29"/>
      <c r="AC793" s="28"/>
    </row>
    <row r="794" ht="16" customHeight="1" spans="1:29">
      <c r="A794" s="22">
        <v>141</v>
      </c>
      <c r="B794" s="39" t="s">
        <v>5565</v>
      </c>
      <c r="C794" s="68" t="s">
        <v>5566</v>
      </c>
      <c r="D794" s="22">
        <v>194</v>
      </c>
      <c r="E794" s="22">
        <v>2</v>
      </c>
      <c r="F794" s="144">
        <v>84376</v>
      </c>
      <c r="G794" s="144" t="s">
        <v>3704</v>
      </c>
      <c r="H794" s="144" t="s">
        <v>5312</v>
      </c>
      <c r="I794" s="144" t="s">
        <v>5313</v>
      </c>
      <c r="J794" s="144" t="s">
        <v>5314</v>
      </c>
      <c r="K794" s="157"/>
      <c r="L794" s="157"/>
      <c r="M794" s="157"/>
      <c r="N794" s="157"/>
      <c r="O794" s="157"/>
      <c r="P794" s="157"/>
      <c r="Q794" s="157"/>
      <c r="R794" s="157"/>
      <c r="S794" s="144"/>
      <c r="T794" s="22">
        <v>2</v>
      </c>
      <c r="U794" s="29">
        <v>20023.2</v>
      </c>
      <c r="V794" s="29">
        <v>40046.4</v>
      </c>
      <c r="W794" s="36">
        <v>21441.24</v>
      </c>
      <c r="X794" s="36"/>
      <c r="Y794" s="29"/>
      <c r="Z794" s="29"/>
      <c r="AA794" s="29"/>
      <c r="AB794" s="29"/>
      <c r="AC794" s="28"/>
    </row>
    <row r="795" ht="16" customHeight="1" spans="1:29">
      <c r="A795" s="22">
        <v>142</v>
      </c>
      <c r="B795" s="39" t="s">
        <v>5567</v>
      </c>
      <c r="C795" s="68" t="s">
        <v>5568</v>
      </c>
      <c r="D795" s="22">
        <v>145</v>
      </c>
      <c r="E795" s="22">
        <v>1</v>
      </c>
      <c r="F795" s="144">
        <v>2403315832</v>
      </c>
      <c r="G795" s="144" t="s">
        <v>3704</v>
      </c>
      <c r="H795" s="144" t="s">
        <v>3704</v>
      </c>
      <c r="I795" s="144" t="s">
        <v>5352</v>
      </c>
      <c r="J795" s="144" t="s">
        <v>5314</v>
      </c>
      <c r="K795" s="157"/>
      <c r="L795" s="157"/>
      <c r="M795" s="157"/>
      <c r="N795" s="157"/>
      <c r="O795" s="157"/>
      <c r="P795" s="157"/>
      <c r="Q795" s="157"/>
      <c r="R795" s="157"/>
      <c r="S795" s="144"/>
      <c r="T795" s="22">
        <v>1</v>
      </c>
      <c r="U795" s="29">
        <v>19614.95</v>
      </c>
      <c r="V795" s="29">
        <v>19614.95</v>
      </c>
      <c r="W795" s="36">
        <v>3764.86</v>
      </c>
      <c r="X795" s="36"/>
      <c r="Y795" s="29"/>
      <c r="Z795" s="29"/>
      <c r="AA795" s="29"/>
      <c r="AB795" s="29"/>
      <c r="AC795" s="28"/>
    </row>
    <row r="796" ht="16" customHeight="1" spans="1:29">
      <c r="A796" s="22">
        <v>144</v>
      </c>
      <c r="B796" s="39" t="s">
        <v>1522</v>
      </c>
      <c r="C796" s="68" t="s">
        <v>1523</v>
      </c>
      <c r="D796" s="22">
        <v>130</v>
      </c>
      <c r="E796" s="22">
        <v>1</v>
      </c>
      <c r="F796" s="144">
        <v>84112</v>
      </c>
      <c r="G796" s="144" t="s">
        <v>3704</v>
      </c>
      <c r="H796" s="144" t="s">
        <v>5312</v>
      </c>
      <c r="I796" s="144" t="s">
        <v>5321</v>
      </c>
      <c r="J796" s="144" t="s">
        <v>5314</v>
      </c>
      <c r="K796" s="157"/>
      <c r="L796" s="157"/>
      <c r="M796" s="157"/>
      <c r="N796" s="157"/>
      <c r="O796" s="157"/>
      <c r="P796" s="157"/>
      <c r="Q796" s="157"/>
      <c r="R796" s="157"/>
      <c r="S796" s="144"/>
      <c r="T796" s="22">
        <v>1</v>
      </c>
      <c r="U796" s="29">
        <v>18009.52</v>
      </c>
      <c r="V796" s="29">
        <v>18009.52</v>
      </c>
      <c r="W796" s="36">
        <v>3471.53</v>
      </c>
      <c r="X796" s="36"/>
      <c r="Y796" s="29"/>
      <c r="Z796" s="29"/>
      <c r="AA796" s="29"/>
      <c r="AB796" s="29"/>
      <c r="AC796" s="28"/>
    </row>
    <row r="797" ht="16" customHeight="1" spans="1:29">
      <c r="A797" s="22">
        <v>148</v>
      </c>
      <c r="B797" s="39" t="s">
        <v>5577</v>
      </c>
      <c r="C797" s="68" t="s">
        <v>5578</v>
      </c>
      <c r="D797" s="22">
        <v>226</v>
      </c>
      <c r="E797" s="22">
        <v>3</v>
      </c>
      <c r="F797" s="144">
        <v>84843</v>
      </c>
      <c r="G797" s="144" t="s">
        <v>3704</v>
      </c>
      <c r="H797" s="144" t="s">
        <v>5312</v>
      </c>
      <c r="I797" s="144" t="s">
        <v>5313</v>
      </c>
      <c r="J797" s="144" t="s">
        <v>5314</v>
      </c>
      <c r="K797" s="157"/>
      <c r="L797" s="157"/>
      <c r="M797" s="157"/>
      <c r="N797" s="157"/>
      <c r="O797" s="157"/>
      <c r="P797" s="157"/>
      <c r="Q797" s="157"/>
      <c r="R797" s="157"/>
      <c r="S797" s="144"/>
      <c r="T797" s="22">
        <v>3</v>
      </c>
      <c r="U797" s="29">
        <v>17253.4266666667</v>
      </c>
      <c r="V797" s="29">
        <v>51760.28</v>
      </c>
      <c r="W797" s="36">
        <v>10037.43</v>
      </c>
      <c r="X797" s="36"/>
      <c r="Y797" s="29"/>
      <c r="Z797" s="29"/>
      <c r="AA797" s="29"/>
      <c r="AB797" s="29"/>
      <c r="AC797" s="28"/>
    </row>
    <row r="798" ht="16" customHeight="1" spans="1:29">
      <c r="A798" s="22">
        <v>149</v>
      </c>
      <c r="B798" s="39" t="s">
        <v>5579</v>
      </c>
      <c r="C798" s="68" t="s">
        <v>5580</v>
      </c>
      <c r="D798" s="22">
        <v>178</v>
      </c>
      <c r="E798" s="22">
        <v>1</v>
      </c>
      <c r="F798" s="144">
        <v>85078</v>
      </c>
      <c r="G798" s="144" t="s">
        <v>3704</v>
      </c>
      <c r="H798" s="144" t="s">
        <v>5312</v>
      </c>
      <c r="I798" s="144" t="s">
        <v>5321</v>
      </c>
      <c r="J798" s="144" t="s">
        <v>5314</v>
      </c>
      <c r="K798" s="157"/>
      <c r="L798" s="157"/>
      <c r="M798" s="157"/>
      <c r="N798" s="157"/>
      <c r="O798" s="157"/>
      <c r="P798" s="157"/>
      <c r="Q798" s="157"/>
      <c r="R798" s="157"/>
      <c r="S798" s="144"/>
      <c r="T798" s="22">
        <v>1</v>
      </c>
      <c r="U798" s="29">
        <v>16970.33</v>
      </c>
      <c r="V798" s="29">
        <v>16970.33</v>
      </c>
      <c r="W798" s="36">
        <v>7699.35</v>
      </c>
      <c r="X798" s="36"/>
      <c r="Y798" s="29"/>
      <c r="Z798" s="29"/>
      <c r="AA798" s="29"/>
      <c r="AB798" s="29"/>
      <c r="AC798" s="28"/>
    </row>
    <row r="799" ht="16" customHeight="1" spans="1:29">
      <c r="A799" s="22">
        <v>150</v>
      </c>
      <c r="B799" s="39" t="s">
        <v>5581</v>
      </c>
      <c r="C799" s="68" t="s">
        <v>5582</v>
      </c>
      <c r="D799" s="22">
        <v>130</v>
      </c>
      <c r="E799" s="22">
        <v>1</v>
      </c>
      <c r="F799" s="144">
        <v>84474</v>
      </c>
      <c r="G799" s="144" t="s">
        <v>3704</v>
      </c>
      <c r="H799" s="144" t="s">
        <v>5312</v>
      </c>
      <c r="I799" s="144" t="s">
        <v>5321</v>
      </c>
      <c r="J799" s="144" t="s">
        <v>5314</v>
      </c>
      <c r="K799" s="157"/>
      <c r="L799" s="157"/>
      <c r="M799" s="157"/>
      <c r="N799" s="157"/>
      <c r="O799" s="157"/>
      <c r="P799" s="157"/>
      <c r="Q799" s="157"/>
      <c r="R799" s="157"/>
      <c r="S799" s="144"/>
      <c r="T799" s="22">
        <v>1</v>
      </c>
      <c r="U799" s="29">
        <v>16850.84</v>
      </c>
      <c r="V799" s="29">
        <v>16850.84</v>
      </c>
      <c r="W799" s="36">
        <v>3279.53</v>
      </c>
      <c r="X799" s="36"/>
      <c r="Y799" s="29"/>
      <c r="Z799" s="29"/>
      <c r="AA799" s="29"/>
      <c r="AB799" s="29"/>
      <c r="AC799" s="28"/>
    </row>
    <row r="800" ht="16" customHeight="1" spans="1:29">
      <c r="A800" s="22">
        <v>151</v>
      </c>
      <c r="B800" s="39" t="s">
        <v>5583</v>
      </c>
      <c r="C800" s="68" t="s">
        <v>5584</v>
      </c>
      <c r="D800" s="22">
        <v>178</v>
      </c>
      <c r="E800" s="22">
        <v>1</v>
      </c>
      <c r="F800" s="144">
        <v>84994</v>
      </c>
      <c r="G800" s="144" t="s">
        <v>3704</v>
      </c>
      <c r="H800" s="144" t="s">
        <v>5312</v>
      </c>
      <c r="I800" s="144" t="s">
        <v>5410</v>
      </c>
      <c r="J800" s="144" t="s">
        <v>5314</v>
      </c>
      <c r="K800" s="157"/>
      <c r="L800" s="157"/>
      <c r="M800" s="157"/>
      <c r="N800" s="157"/>
      <c r="O800" s="157"/>
      <c r="P800" s="157"/>
      <c r="Q800" s="157"/>
      <c r="R800" s="157"/>
      <c r="S800" s="144"/>
      <c r="T800" s="22">
        <v>1</v>
      </c>
      <c r="U800" s="29">
        <v>16738.67</v>
      </c>
      <c r="V800" s="29">
        <v>16738.67</v>
      </c>
      <c r="W800" s="36">
        <v>7755.52</v>
      </c>
      <c r="X800" s="36"/>
      <c r="Y800" s="29"/>
      <c r="Z800" s="29"/>
      <c r="AA800" s="29"/>
      <c r="AB800" s="29"/>
      <c r="AC800" s="28"/>
    </row>
    <row r="801" ht="16" customHeight="1" spans="1:29">
      <c r="A801" s="22">
        <v>152</v>
      </c>
      <c r="B801" s="39" t="s">
        <v>5583</v>
      </c>
      <c r="C801" s="68" t="s">
        <v>5584</v>
      </c>
      <c r="D801" s="22">
        <v>145</v>
      </c>
      <c r="E801" s="22">
        <v>1</v>
      </c>
      <c r="F801" s="144">
        <v>2403315882</v>
      </c>
      <c r="G801" s="144" t="s">
        <v>3704</v>
      </c>
      <c r="H801" s="144" t="s">
        <v>5312</v>
      </c>
      <c r="I801" s="144" t="s">
        <v>5352</v>
      </c>
      <c r="J801" s="144" t="s">
        <v>5314</v>
      </c>
      <c r="K801" s="157"/>
      <c r="L801" s="157"/>
      <c r="M801" s="157"/>
      <c r="N801" s="157"/>
      <c r="O801" s="157"/>
      <c r="P801" s="157"/>
      <c r="Q801" s="157"/>
      <c r="R801" s="157"/>
      <c r="S801" s="144"/>
      <c r="T801" s="22">
        <v>1</v>
      </c>
      <c r="U801" s="29">
        <v>16738.67</v>
      </c>
      <c r="V801" s="29">
        <v>16738.67</v>
      </c>
      <c r="W801" s="36">
        <v>7657.35</v>
      </c>
      <c r="X801" s="36"/>
      <c r="Y801" s="29"/>
      <c r="Z801" s="29"/>
      <c r="AA801" s="29"/>
      <c r="AB801" s="29"/>
      <c r="AC801" s="28"/>
    </row>
    <row r="802" ht="16" customHeight="1" spans="1:29">
      <c r="A802" s="22">
        <v>153</v>
      </c>
      <c r="B802" s="39" t="s">
        <v>5585</v>
      </c>
      <c r="C802" s="68" t="s">
        <v>5586</v>
      </c>
      <c r="D802" s="22">
        <v>130</v>
      </c>
      <c r="E802" s="22">
        <v>1</v>
      </c>
      <c r="F802" s="144">
        <v>84004</v>
      </c>
      <c r="G802" s="144" t="s">
        <v>3704</v>
      </c>
      <c r="H802" s="144" t="s">
        <v>5312</v>
      </c>
      <c r="I802" s="144" t="s">
        <v>5321</v>
      </c>
      <c r="J802" s="144" t="s">
        <v>5314</v>
      </c>
      <c r="K802" s="157"/>
      <c r="L802" s="157"/>
      <c r="M802" s="157"/>
      <c r="N802" s="157"/>
      <c r="O802" s="157"/>
      <c r="P802" s="157"/>
      <c r="Q802" s="157"/>
      <c r="R802" s="157"/>
      <c r="S802" s="144"/>
      <c r="T802" s="22">
        <v>1</v>
      </c>
      <c r="U802" s="29">
        <v>16709.09</v>
      </c>
      <c r="V802" s="29">
        <v>16709.09</v>
      </c>
      <c r="W802" s="36">
        <v>3256.14</v>
      </c>
      <c r="X802" s="36"/>
      <c r="Y802" s="29"/>
      <c r="Z802" s="29"/>
      <c r="AA802" s="29"/>
      <c r="AB802" s="29"/>
      <c r="AC802" s="28"/>
    </row>
    <row r="803" ht="16" customHeight="1" spans="1:29">
      <c r="A803" s="22">
        <v>154</v>
      </c>
      <c r="B803" s="39" t="s">
        <v>5587</v>
      </c>
      <c r="C803" s="68" t="s">
        <v>5588</v>
      </c>
      <c r="D803" s="22">
        <v>130</v>
      </c>
      <c r="E803" s="22">
        <v>1</v>
      </c>
      <c r="F803" s="144">
        <v>84872</v>
      </c>
      <c r="G803" s="144" t="s">
        <v>3704</v>
      </c>
      <c r="H803" s="144" t="s">
        <v>5312</v>
      </c>
      <c r="I803" s="144" t="s">
        <v>5321</v>
      </c>
      <c r="J803" s="144" t="s">
        <v>5314</v>
      </c>
      <c r="K803" s="157"/>
      <c r="L803" s="157"/>
      <c r="M803" s="157"/>
      <c r="N803" s="157"/>
      <c r="O803" s="157"/>
      <c r="P803" s="157"/>
      <c r="Q803" s="157"/>
      <c r="R803" s="157"/>
      <c r="S803" s="144"/>
      <c r="T803" s="22">
        <v>1</v>
      </c>
      <c r="U803" s="29">
        <v>16625.25</v>
      </c>
      <c r="V803" s="29">
        <v>16625.25</v>
      </c>
      <c r="W803" s="36">
        <v>3241.53</v>
      </c>
      <c r="X803" s="36"/>
      <c r="Y803" s="29"/>
      <c r="Z803" s="29"/>
      <c r="AA803" s="29"/>
      <c r="AB803" s="29"/>
      <c r="AC803" s="28"/>
    </row>
    <row r="804" ht="16" customHeight="1" spans="1:29">
      <c r="A804" s="22">
        <v>158</v>
      </c>
      <c r="B804" s="39" t="s">
        <v>5595</v>
      </c>
      <c r="C804" s="68" t="s">
        <v>5596</v>
      </c>
      <c r="D804" s="22">
        <v>130</v>
      </c>
      <c r="E804" s="22">
        <v>1</v>
      </c>
      <c r="F804" s="144">
        <v>84005</v>
      </c>
      <c r="G804" s="144" t="s">
        <v>3704</v>
      </c>
      <c r="H804" s="144" t="s">
        <v>5312</v>
      </c>
      <c r="I804" s="144" t="s">
        <v>5321</v>
      </c>
      <c r="J804" s="144" t="s">
        <v>5314</v>
      </c>
      <c r="K804" s="157"/>
      <c r="L804" s="157"/>
      <c r="M804" s="157"/>
      <c r="N804" s="157"/>
      <c r="O804" s="157"/>
      <c r="P804" s="157"/>
      <c r="Q804" s="157"/>
      <c r="R804" s="157"/>
      <c r="S804" s="144"/>
      <c r="T804" s="22">
        <v>1</v>
      </c>
      <c r="U804" s="29">
        <v>15668.22</v>
      </c>
      <c r="V804" s="29">
        <v>15668.22</v>
      </c>
      <c r="W804" s="36">
        <v>3083.64</v>
      </c>
      <c r="X804" s="36"/>
      <c r="Y804" s="29"/>
      <c r="Z804" s="29"/>
      <c r="AA804" s="29"/>
      <c r="AB804" s="29"/>
      <c r="AC804" s="28"/>
    </row>
    <row r="805" ht="16" customHeight="1" spans="1:29">
      <c r="A805" s="22">
        <v>159</v>
      </c>
      <c r="B805" s="39" t="s">
        <v>5597</v>
      </c>
      <c r="C805" s="68" t="s">
        <v>5598</v>
      </c>
      <c r="D805" s="22">
        <v>130</v>
      </c>
      <c r="E805" s="22">
        <v>1</v>
      </c>
      <c r="F805" s="144">
        <v>84497</v>
      </c>
      <c r="G805" s="144" t="s">
        <v>3704</v>
      </c>
      <c r="H805" s="144" t="s">
        <v>5312</v>
      </c>
      <c r="I805" s="144" t="s">
        <v>5321</v>
      </c>
      <c r="J805" s="144" t="s">
        <v>5314</v>
      </c>
      <c r="K805" s="157"/>
      <c r="L805" s="157"/>
      <c r="M805" s="157"/>
      <c r="N805" s="157"/>
      <c r="O805" s="157"/>
      <c r="P805" s="157"/>
      <c r="Q805" s="157"/>
      <c r="R805" s="157"/>
      <c r="S805" s="144"/>
      <c r="T805" s="22">
        <v>1</v>
      </c>
      <c r="U805" s="29">
        <v>15423.9</v>
      </c>
      <c r="V805" s="29">
        <v>15423.9</v>
      </c>
      <c r="W805" s="36">
        <v>3000.8</v>
      </c>
      <c r="X805" s="36"/>
      <c r="Y805" s="29"/>
      <c r="Z805" s="29"/>
      <c r="AA805" s="29"/>
      <c r="AB805" s="29"/>
      <c r="AC805" s="28"/>
    </row>
    <row r="806" ht="16" customHeight="1" spans="1:29">
      <c r="A806" s="22">
        <v>161</v>
      </c>
      <c r="B806" s="39" t="s">
        <v>5601</v>
      </c>
      <c r="C806" s="68" t="s">
        <v>5602</v>
      </c>
      <c r="D806" s="22">
        <v>121</v>
      </c>
      <c r="E806" s="22">
        <v>2</v>
      </c>
      <c r="F806" s="144">
        <v>85110</v>
      </c>
      <c r="G806" s="144" t="s">
        <v>3704</v>
      </c>
      <c r="H806" s="144" t="s">
        <v>5312</v>
      </c>
      <c r="I806" s="144" t="s">
        <v>5321</v>
      </c>
      <c r="J806" s="144" t="s">
        <v>5314</v>
      </c>
      <c r="K806" s="157"/>
      <c r="L806" s="157"/>
      <c r="M806" s="157"/>
      <c r="N806" s="157"/>
      <c r="O806" s="157"/>
      <c r="P806" s="157"/>
      <c r="Q806" s="157"/>
      <c r="R806" s="157"/>
      <c r="S806" s="144"/>
      <c r="T806" s="22">
        <v>2</v>
      </c>
      <c r="U806" s="29">
        <v>14668.94</v>
      </c>
      <c r="V806" s="29">
        <v>29337.88</v>
      </c>
      <c r="W806" s="36">
        <v>10720.62</v>
      </c>
      <c r="X806" s="36"/>
      <c r="Y806" s="29"/>
      <c r="Z806" s="29"/>
      <c r="AA806" s="29"/>
      <c r="AB806" s="29"/>
      <c r="AC806" s="28"/>
    </row>
    <row r="807" ht="16" customHeight="1" spans="1:29">
      <c r="A807" s="22">
        <v>162</v>
      </c>
      <c r="B807" s="39" t="s">
        <v>5603</v>
      </c>
      <c r="C807" s="68" t="s">
        <v>5604</v>
      </c>
      <c r="D807" s="22">
        <v>130</v>
      </c>
      <c r="E807" s="22">
        <v>1</v>
      </c>
      <c r="F807" s="144">
        <v>85060</v>
      </c>
      <c r="G807" s="144" t="s">
        <v>3704</v>
      </c>
      <c r="H807" s="144" t="s">
        <v>5312</v>
      </c>
      <c r="I807" s="144" t="s">
        <v>5321</v>
      </c>
      <c r="J807" s="144" t="s">
        <v>5314</v>
      </c>
      <c r="K807" s="157"/>
      <c r="L807" s="157"/>
      <c r="M807" s="157"/>
      <c r="N807" s="157"/>
      <c r="O807" s="157"/>
      <c r="P807" s="157"/>
      <c r="Q807" s="157"/>
      <c r="R807" s="157"/>
      <c r="S807" s="144"/>
      <c r="T807" s="22">
        <v>1</v>
      </c>
      <c r="U807" s="29">
        <v>14512.97</v>
      </c>
      <c r="V807" s="29">
        <v>14512.97</v>
      </c>
      <c r="W807" s="36">
        <v>2994.95</v>
      </c>
      <c r="X807" s="36"/>
      <c r="Y807" s="29"/>
      <c r="Z807" s="29"/>
      <c r="AA807" s="29"/>
      <c r="AB807" s="29"/>
      <c r="AC807" s="28"/>
    </row>
    <row r="808" ht="16" customHeight="1" spans="1:29">
      <c r="A808" s="22">
        <v>165</v>
      </c>
      <c r="B808" s="39" t="s">
        <v>5607</v>
      </c>
      <c r="C808" s="68" t="s">
        <v>5608</v>
      </c>
      <c r="D808" s="22">
        <v>130</v>
      </c>
      <c r="E808" s="22">
        <v>1</v>
      </c>
      <c r="F808" s="144">
        <v>84444</v>
      </c>
      <c r="G808" s="144" t="s">
        <v>3704</v>
      </c>
      <c r="H808" s="144" t="s">
        <v>5312</v>
      </c>
      <c r="I808" s="144" t="s">
        <v>5321</v>
      </c>
      <c r="J808" s="144" t="s">
        <v>5314</v>
      </c>
      <c r="K808" s="157"/>
      <c r="L808" s="157"/>
      <c r="M808" s="157"/>
      <c r="N808" s="157"/>
      <c r="O808" s="157"/>
      <c r="P808" s="157"/>
      <c r="Q808" s="157"/>
      <c r="R808" s="157"/>
      <c r="S808" s="144"/>
      <c r="T808" s="22">
        <v>1</v>
      </c>
      <c r="U808" s="29">
        <v>14379.9</v>
      </c>
      <c r="V808" s="29">
        <v>14379.9</v>
      </c>
      <c r="W808" s="36">
        <v>2870.2</v>
      </c>
      <c r="X808" s="36"/>
      <c r="Y808" s="29"/>
      <c r="Z808" s="29"/>
      <c r="AA808" s="29"/>
      <c r="AB808" s="29"/>
      <c r="AC808" s="28"/>
    </row>
    <row r="809" ht="16" customHeight="1" spans="1:29">
      <c r="A809" s="22">
        <v>166</v>
      </c>
      <c r="B809" s="39" t="s">
        <v>5609</v>
      </c>
      <c r="C809" s="68" t="s">
        <v>5610</v>
      </c>
      <c r="D809" s="22">
        <v>130</v>
      </c>
      <c r="E809" s="22">
        <v>1</v>
      </c>
      <c r="F809" s="144">
        <v>84573</v>
      </c>
      <c r="G809" s="144" t="s">
        <v>3704</v>
      </c>
      <c r="H809" s="144" t="s">
        <v>5312</v>
      </c>
      <c r="I809" s="144" t="s">
        <v>5321</v>
      </c>
      <c r="J809" s="144" t="s">
        <v>5314</v>
      </c>
      <c r="K809" s="157"/>
      <c r="L809" s="157"/>
      <c r="M809" s="157"/>
      <c r="N809" s="157"/>
      <c r="O809" s="157"/>
      <c r="P809" s="157"/>
      <c r="Q809" s="157"/>
      <c r="R809" s="157"/>
      <c r="S809" s="144"/>
      <c r="T809" s="22">
        <v>1</v>
      </c>
      <c r="U809" s="29">
        <v>13945.93</v>
      </c>
      <c r="V809" s="29">
        <v>13945.93</v>
      </c>
      <c r="W809" s="36">
        <v>5262.85</v>
      </c>
      <c r="X809" s="36"/>
      <c r="Y809" s="29"/>
      <c r="Z809" s="29"/>
      <c r="AA809" s="29"/>
      <c r="AB809" s="29"/>
      <c r="AC809" s="28"/>
    </row>
    <row r="810" ht="16" customHeight="1" spans="1:29">
      <c r="A810" s="22">
        <v>167</v>
      </c>
      <c r="B810" s="39" t="s">
        <v>5611</v>
      </c>
      <c r="C810" s="68" t="s">
        <v>5612</v>
      </c>
      <c r="D810" s="22">
        <v>130</v>
      </c>
      <c r="E810" s="22">
        <v>1</v>
      </c>
      <c r="F810" s="144">
        <v>84445</v>
      </c>
      <c r="G810" s="144" t="s">
        <v>3704</v>
      </c>
      <c r="H810" s="144" t="s">
        <v>5312</v>
      </c>
      <c r="I810" s="144" t="s">
        <v>5321</v>
      </c>
      <c r="J810" s="144" t="s">
        <v>5314</v>
      </c>
      <c r="K810" s="157"/>
      <c r="L810" s="157"/>
      <c r="M810" s="157"/>
      <c r="N810" s="157"/>
      <c r="O810" s="157"/>
      <c r="P810" s="157"/>
      <c r="Q810" s="157"/>
      <c r="R810" s="157"/>
      <c r="S810" s="144"/>
      <c r="T810" s="22">
        <v>1</v>
      </c>
      <c r="U810" s="29">
        <v>13688.67</v>
      </c>
      <c r="V810" s="29">
        <v>13688.67</v>
      </c>
      <c r="W810" s="36">
        <v>2755.2</v>
      </c>
      <c r="X810" s="36"/>
      <c r="Y810" s="29"/>
      <c r="Z810" s="29"/>
      <c r="AA810" s="29"/>
      <c r="AB810" s="29"/>
      <c r="AC810" s="28"/>
    </row>
    <row r="811" ht="16" customHeight="1" spans="1:29">
      <c r="A811" s="22">
        <v>170</v>
      </c>
      <c r="B811" s="39" t="s">
        <v>5617</v>
      </c>
      <c r="C811" s="68" t="s">
        <v>5618</v>
      </c>
      <c r="D811" s="22">
        <v>178</v>
      </c>
      <c r="E811" s="22">
        <v>1</v>
      </c>
      <c r="F811" s="144">
        <v>83803</v>
      </c>
      <c r="G811" s="144" t="s">
        <v>3704</v>
      </c>
      <c r="H811" s="144" t="s">
        <v>5312</v>
      </c>
      <c r="I811" s="144" t="s">
        <v>5321</v>
      </c>
      <c r="J811" s="144" t="s">
        <v>5314</v>
      </c>
      <c r="K811" s="157"/>
      <c r="L811" s="157"/>
      <c r="M811" s="157"/>
      <c r="N811" s="157"/>
      <c r="O811" s="157"/>
      <c r="P811" s="157"/>
      <c r="Q811" s="157"/>
      <c r="R811" s="157"/>
      <c r="S811" s="144"/>
      <c r="T811" s="22">
        <v>1</v>
      </c>
      <c r="U811" s="29">
        <v>13126.54</v>
      </c>
      <c r="V811" s="29">
        <v>13126.54</v>
      </c>
      <c r="W811" s="36">
        <v>5067.93</v>
      </c>
      <c r="X811" s="36"/>
      <c r="Y811" s="29"/>
      <c r="Z811" s="29"/>
      <c r="AA811" s="29"/>
      <c r="AB811" s="29"/>
      <c r="AC811" s="28"/>
    </row>
    <row r="812" ht="16" customHeight="1" spans="1:29">
      <c r="A812" s="22">
        <v>171</v>
      </c>
      <c r="B812" s="39" t="s">
        <v>5619</v>
      </c>
      <c r="C812" s="68" t="s">
        <v>5620</v>
      </c>
      <c r="D812" s="22">
        <v>130</v>
      </c>
      <c r="E812" s="22">
        <v>1</v>
      </c>
      <c r="F812" s="144">
        <v>84447</v>
      </c>
      <c r="G812" s="144" t="s">
        <v>3704</v>
      </c>
      <c r="H812" s="144" t="s">
        <v>5312</v>
      </c>
      <c r="I812" s="144" t="s">
        <v>5321</v>
      </c>
      <c r="J812" s="144" t="s">
        <v>5314</v>
      </c>
      <c r="K812" s="157"/>
      <c r="L812" s="157"/>
      <c r="M812" s="157"/>
      <c r="N812" s="157"/>
      <c r="O812" s="157"/>
      <c r="P812" s="157"/>
      <c r="Q812" s="157"/>
      <c r="R812" s="157"/>
      <c r="S812" s="144"/>
      <c r="T812" s="22">
        <v>1</v>
      </c>
      <c r="U812" s="29">
        <v>12997.63</v>
      </c>
      <c r="V812" s="29">
        <v>12997.63</v>
      </c>
      <c r="W812" s="36">
        <v>2641.17</v>
      </c>
      <c r="X812" s="36"/>
      <c r="Y812" s="29"/>
      <c r="Z812" s="29"/>
      <c r="AA812" s="29"/>
      <c r="AB812" s="29"/>
      <c r="AC812" s="28"/>
    </row>
    <row r="813" ht="16" customHeight="1" spans="1:29">
      <c r="A813" s="22">
        <v>173</v>
      </c>
      <c r="B813" s="39" t="s">
        <v>2200</v>
      </c>
      <c r="C813" s="68" t="s">
        <v>2201</v>
      </c>
      <c r="D813" s="22">
        <v>130</v>
      </c>
      <c r="E813" s="22">
        <v>1</v>
      </c>
      <c r="F813" s="144">
        <v>84106</v>
      </c>
      <c r="G813" s="144" t="s">
        <v>3704</v>
      </c>
      <c r="H813" s="144" t="s">
        <v>5312</v>
      </c>
      <c r="I813" s="144" t="s">
        <v>5321</v>
      </c>
      <c r="J813" s="144" t="s">
        <v>5314</v>
      </c>
      <c r="K813" s="157"/>
      <c r="L813" s="157"/>
      <c r="M813" s="157"/>
      <c r="N813" s="157"/>
      <c r="O813" s="157"/>
      <c r="P813" s="157"/>
      <c r="Q813" s="157"/>
      <c r="R813" s="157"/>
      <c r="S813" s="144"/>
      <c r="T813" s="22">
        <v>1</v>
      </c>
      <c r="U813" s="29">
        <v>12723.51</v>
      </c>
      <c r="V813" s="29">
        <v>12723.51</v>
      </c>
      <c r="W813" s="36">
        <v>2595.36</v>
      </c>
      <c r="X813" s="36"/>
      <c r="Y813" s="29"/>
      <c r="Z813" s="29"/>
      <c r="AA813" s="29"/>
      <c r="AB813" s="29"/>
      <c r="AC813" s="28"/>
    </row>
    <row r="814" ht="16" customHeight="1" spans="1:29">
      <c r="A814" s="22">
        <v>177</v>
      </c>
      <c r="B814" s="39" t="s">
        <v>5627</v>
      </c>
      <c r="C814" s="68" t="s">
        <v>5628</v>
      </c>
      <c r="D814" s="22">
        <v>145</v>
      </c>
      <c r="E814" s="22">
        <v>2</v>
      </c>
      <c r="F814" s="144">
        <v>84807</v>
      </c>
      <c r="G814" s="144" t="s">
        <v>3704</v>
      </c>
      <c r="H814" s="144" t="s">
        <v>5312</v>
      </c>
      <c r="I814" s="144" t="s">
        <v>5321</v>
      </c>
      <c r="J814" s="144" t="s">
        <v>5314</v>
      </c>
      <c r="K814" s="157"/>
      <c r="L814" s="157"/>
      <c r="M814" s="157"/>
      <c r="N814" s="157"/>
      <c r="O814" s="157"/>
      <c r="P814" s="157"/>
      <c r="Q814" s="157"/>
      <c r="R814" s="157"/>
      <c r="S814" s="144"/>
      <c r="T814" s="22">
        <v>2</v>
      </c>
      <c r="U814" s="29">
        <v>12018.285</v>
      </c>
      <c r="V814" s="29">
        <v>24036.57</v>
      </c>
      <c r="W814" s="36">
        <v>4956.82</v>
      </c>
      <c r="X814" s="36"/>
      <c r="Y814" s="29"/>
      <c r="Z814" s="29"/>
      <c r="AA814" s="29"/>
      <c r="AB814" s="29"/>
      <c r="AC814" s="28"/>
    </row>
    <row r="815" ht="16" customHeight="1" spans="1:29">
      <c r="A815" s="22">
        <v>178</v>
      </c>
      <c r="B815" s="39" t="s">
        <v>5629</v>
      </c>
      <c r="C815" s="68" t="s">
        <v>5630</v>
      </c>
      <c r="D815" s="22">
        <v>130</v>
      </c>
      <c r="E815" s="22">
        <v>1</v>
      </c>
      <c r="F815" s="144">
        <v>84434</v>
      </c>
      <c r="G815" s="144" t="s">
        <v>3704</v>
      </c>
      <c r="H815" s="144" t="s">
        <v>5312</v>
      </c>
      <c r="I815" s="144" t="s">
        <v>5321</v>
      </c>
      <c r="J815" s="144" t="s">
        <v>5314</v>
      </c>
      <c r="K815" s="157"/>
      <c r="L815" s="157"/>
      <c r="M815" s="157"/>
      <c r="N815" s="157"/>
      <c r="O815" s="157"/>
      <c r="P815" s="157"/>
      <c r="Q815" s="157"/>
      <c r="R815" s="157"/>
      <c r="S815" s="144"/>
      <c r="T815" s="22">
        <v>1</v>
      </c>
      <c r="U815" s="29">
        <v>11966.71</v>
      </c>
      <c r="V815" s="29">
        <v>11966.71</v>
      </c>
      <c r="W815" s="36">
        <v>2469.64</v>
      </c>
      <c r="X815" s="36"/>
      <c r="Y815" s="29"/>
      <c r="Z815" s="29"/>
      <c r="AA815" s="29"/>
      <c r="AB815" s="29"/>
      <c r="AC815" s="28"/>
    </row>
    <row r="816" ht="16" customHeight="1" spans="1:29">
      <c r="A816" s="22">
        <v>182</v>
      </c>
      <c r="B816" s="39" t="s">
        <v>5637</v>
      </c>
      <c r="C816" s="68" t="s">
        <v>5638</v>
      </c>
      <c r="D816" s="22">
        <v>130</v>
      </c>
      <c r="E816" s="22">
        <v>1</v>
      </c>
      <c r="F816" s="144">
        <v>84080</v>
      </c>
      <c r="G816" s="144" t="s">
        <v>3704</v>
      </c>
      <c r="H816" s="144" t="s">
        <v>5312</v>
      </c>
      <c r="I816" s="144" t="s">
        <v>5321</v>
      </c>
      <c r="J816" s="144" t="s">
        <v>5314</v>
      </c>
      <c r="K816" s="157"/>
      <c r="L816" s="157"/>
      <c r="M816" s="157"/>
      <c r="N816" s="157"/>
      <c r="O816" s="157"/>
      <c r="P816" s="157"/>
      <c r="Q816" s="157"/>
      <c r="R816" s="157"/>
      <c r="S816" s="144"/>
      <c r="T816" s="22">
        <v>1</v>
      </c>
      <c r="U816" s="29">
        <v>11624.7</v>
      </c>
      <c r="V816" s="29">
        <v>11624.7</v>
      </c>
      <c r="W816" s="36">
        <v>2413.11</v>
      </c>
      <c r="X816" s="36"/>
      <c r="Y816" s="29"/>
      <c r="Z816" s="29"/>
      <c r="AA816" s="29"/>
      <c r="AB816" s="29"/>
      <c r="AC816" s="28"/>
    </row>
    <row r="817" ht="16" customHeight="1" spans="1:29">
      <c r="A817" s="22">
        <v>184</v>
      </c>
      <c r="B817" s="39" t="s">
        <v>5641</v>
      </c>
      <c r="C817" s="68" t="s">
        <v>5642</v>
      </c>
      <c r="D817" s="22">
        <v>130</v>
      </c>
      <c r="E817" s="22">
        <v>3</v>
      </c>
      <c r="F817" s="144">
        <v>84503</v>
      </c>
      <c r="G817" s="144" t="s">
        <v>3704</v>
      </c>
      <c r="H817" s="144" t="s">
        <v>5312</v>
      </c>
      <c r="I817" s="144" t="s">
        <v>5321</v>
      </c>
      <c r="J817" s="144" t="s">
        <v>5314</v>
      </c>
      <c r="K817" s="157"/>
      <c r="L817" s="157"/>
      <c r="M817" s="157"/>
      <c r="N817" s="157"/>
      <c r="O817" s="157"/>
      <c r="P817" s="157"/>
      <c r="Q817" s="157"/>
      <c r="R817" s="157"/>
      <c r="S817" s="144"/>
      <c r="T817" s="22">
        <v>3</v>
      </c>
      <c r="U817" s="29">
        <v>11287.2666666667</v>
      </c>
      <c r="V817" s="29">
        <v>33861.8</v>
      </c>
      <c r="W817" s="36">
        <v>7072.68</v>
      </c>
      <c r="X817" s="36"/>
      <c r="Y817" s="29"/>
      <c r="Z817" s="29"/>
      <c r="AA817" s="29"/>
      <c r="AB817" s="29"/>
      <c r="AC817" s="28"/>
    </row>
    <row r="818" ht="16" customHeight="1" spans="1:29">
      <c r="A818" s="22">
        <v>185</v>
      </c>
      <c r="B818" s="39" t="s">
        <v>5643</v>
      </c>
      <c r="C818" s="68" t="s">
        <v>5644</v>
      </c>
      <c r="D818" s="22">
        <v>142</v>
      </c>
      <c r="E818" s="22">
        <v>1</v>
      </c>
      <c r="F818" s="144">
        <v>2403313965</v>
      </c>
      <c r="G818" s="144" t="s">
        <v>3704</v>
      </c>
      <c r="H818" s="144" t="s">
        <v>5312</v>
      </c>
      <c r="I818" s="144" t="s">
        <v>5352</v>
      </c>
      <c r="J818" s="144" t="s">
        <v>5314</v>
      </c>
      <c r="K818" s="157"/>
      <c r="L818" s="157"/>
      <c r="M818" s="157"/>
      <c r="N818" s="157"/>
      <c r="O818" s="157"/>
      <c r="P818" s="157"/>
      <c r="Q818" s="157"/>
      <c r="R818" s="157"/>
      <c r="S818" s="144"/>
      <c r="T818" s="22">
        <v>1</v>
      </c>
      <c r="U818" s="29">
        <v>11162.39</v>
      </c>
      <c r="V818" s="29">
        <v>11162.39</v>
      </c>
      <c r="W818" s="36">
        <v>5203.07</v>
      </c>
      <c r="X818" s="36"/>
      <c r="Y818" s="29"/>
      <c r="Z818" s="29"/>
      <c r="AA818" s="29"/>
      <c r="AB818" s="29"/>
      <c r="AC818" s="28"/>
    </row>
    <row r="819" ht="16" customHeight="1" spans="1:29">
      <c r="A819" s="22">
        <v>186</v>
      </c>
      <c r="B819" s="39" t="s">
        <v>5645</v>
      </c>
      <c r="C819" s="68" t="s">
        <v>5646</v>
      </c>
      <c r="D819" s="22">
        <v>130</v>
      </c>
      <c r="E819" s="22">
        <v>1</v>
      </c>
      <c r="F819" s="144">
        <v>84466</v>
      </c>
      <c r="G819" s="144" t="s">
        <v>3704</v>
      </c>
      <c r="H819" s="144" t="s">
        <v>5312</v>
      </c>
      <c r="I819" s="144" t="s">
        <v>5321</v>
      </c>
      <c r="J819" s="144" t="s">
        <v>5314</v>
      </c>
      <c r="K819" s="157"/>
      <c r="L819" s="157"/>
      <c r="M819" s="157"/>
      <c r="N819" s="157"/>
      <c r="O819" s="157"/>
      <c r="P819" s="157"/>
      <c r="Q819" s="157"/>
      <c r="R819" s="157"/>
      <c r="S819" s="144"/>
      <c r="T819" s="22">
        <v>1</v>
      </c>
      <c r="U819" s="29">
        <v>11150.44</v>
      </c>
      <c r="V819" s="29">
        <v>11150.44</v>
      </c>
      <c r="W819" s="36">
        <v>2335.15</v>
      </c>
      <c r="X819" s="36"/>
      <c r="Y819" s="29"/>
      <c r="Z819" s="29"/>
      <c r="AA819" s="29"/>
      <c r="AB819" s="29"/>
      <c r="AC819" s="28"/>
    </row>
    <row r="820" ht="16" customHeight="1" spans="1:29">
      <c r="A820" s="22">
        <v>187</v>
      </c>
      <c r="B820" s="39" t="s">
        <v>1552</v>
      </c>
      <c r="C820" s="68" t="s">
        <v>1553</v>
      </c>
      <c r="D820" s="22">
        <v>130</v>
      </c>
      <c r="E820" s="22">
        <v>1</v>
      </c>
      <c r="F820" s="144">
        <v>84110</v>
      </c>
      <c r="G820" s="144" t="s">
        <v>3704</v>
      </c>
      <c r="H820" s="144" t="s">
        <v>5312</v>
      </c>
      <c r="I820" s="144" t="s">
        <v>5321</v>
      </c>
      <c r="J820" s="144" t="s">
        <v>5314</v>
      </c>
      <c r="K820" s="157"/>
      <c r="L820" s="157"/>
      <c r="M820" s="157"/>
      <c r="N820" s="157"/>
      <c r="O820" s="157"/>
      <c r="P820" s="157"/>
      <c r="Q820" s="157"/>
      <c r="R820" s="157"/>
      <c r="S820" s="144"/>
      <c r="T820" s="22">
        <v>1</v>
      </c>
      <c r="U820" s="29">
        <v>11049.38</v>
      </c>
      <c r="V820" s="29">
        <v>11049.38</v>
      </c>
      <c r="W820" s="36">
        <v>2317.6</v>
      </c>
      <c r="X820" s="36"/>
      <c r="Y820" s="29"/>
      <c r="Z820" s="29"/>
      <c r="AA820" s="29"/>
      <c r="AB820" s="29"/>
      <c r="AC820" s="28"/>
    </row>
    <row r="821" ht="16" customHeight="1" spans="1:29">
      <c r="A821" s="22">
        <v>189</v>
      </c>
      <c r="B821" s="39" t="s">
        <v>40</v>
      </c>
      <c r="C821" s="68" t="s">
        <v>764</v>
      </c>
      <c r="D821" s="22">
        <v>130</v>
      </c>
      <c r="E821" s="22">
        <v>2</v>
      </c>
      <c r="F821" s="144">
        <v>84185</v>
      </c>
      <c r="G821" s="144" t="s">
        <v>3704</v>
      </c>
      <c r="H821" s="144" t="s">
        <v>3704</v>
      </c>
      <c r="I821" s="144" t="s">
        <v>5321</v>
      </c>
      <c r="J821" s="144" t="s">
        <v>5314</v>
      </c>
      <c r="K821" s="157"/>
      <c r="L821" s="157"/>
      <c r="M821" s="157"/>
      <c r="N821" s="157"/>
      <c r="O821" s="157"/>
      <c r="P821" s="157"/>
      <c r="Q821" s="157"/>
      <c r="R821" s="157"/>
      <c r="S821" s="144"/>
      <c r="T821" s="22">
        <v>2</v>
      </c>
      <c r="U821" s="29">
        <v>10937.235</v>
      </c>
      <c r="V821" s="29">
        <v>21874.47</v>
      </c>
      <c r="W821" s="36">
        <v>9551.1</v>
      </c>
      <c r="X821" s="36"/>
      <c r="Y821" s="29"/>
      <c r="Z821" s="29"/>
      <c r="AA821" s="29"/>
      <c r="AB821" s="29"/>
      <c r="AC821" s="28"/>
    </row>
    <row r="822" ht="16" customHeight="1" spans="1:29">
      <c r="A822" s="22">
        <v>192</v>
      </c>
      <c r="B822" s="39" t="s">
        <v>5653</v>
      </c>
      <c r="C822" s="68" t="s">
        <v>5654</v>
      </c>
      <c r="D822" s="22">
        <v>178</v>
      </c>
      <c r="E822" s="22">
        <v>1</v>
      </c>
      <c r="F822" s="144">
        <v>85098</v>
      </c>
      <c r="G822" s="144" t="s">
        <v>3704</v>
      </c>
      <c r="H822" s="144" t="s">
        <v>3704</v>
      </c>
      <c r="I822" s="144" t="s">
        <v>5321</v>
      </c>
      <c r="J822" s="144" t="s">
        <v>5314</v>
      </c>
      <c r="K822" s="157"/>
      <c r="L822" s="157"/>
      <c r="M822" s="157"/>
      <c r="N822" s="157"/>
      <c r="O822" s="157"/>
      <c r="P822" s="157"/>
      <c r="Q822" s="157"/>
      <c r="R822" s="157"/>
      <c r="S822" s="144"/>
      <c r="T822" s="22">
        <v>1</v>
      </c>
      <c r="U822" s="29">
        <v>10877.61</v>
      </c>
      <c r="V822" s="29">
        <v>10877.61</v>
      </c>
      <c r="W822" s="36">
        <v>4678.09</v>
      </c>
      <c r="X822" s="36"/>
      <c r="Y822" s="29"/>
      <c r="Z822" s="29"/>
      <c r="AA822" s="29"/>
      <c r="AB822" s="29"/>
      <c r="AC822" s="28"/>
    </row>
    <row r="823" ht="16" customHeight="1" spans="1:29">
      <c r="A823" s="22">
        <v>193</v>
      </c>
      <c r="B823" s="39" t="s">
        <v>2202</v>
      </c>
      <c r="C823" s="68" t="s">
        <v>2203</v>
      </c>
      <c r="D823" s="22">
        <v>130</v>
      </c>
      <c r="E823" s="22">
        <v>1</v>
      </c>
      <c r="F823" s="144">
        <v>84440</v>
      </c>
      <c r="G823" s="144" t="s">
        <v>3704</v>
      </c>
      <c r="H823" s="144" t="s">
        <v>3704</v>
      </c>
      <c r="I823" s="144" t="s">
        <v>5321</v>
      </c>
      <c r="J823" s="144" t="s">
        <v>5314</v>
      </c>
      <c r="K823" s="157"/>
      <c r="L823" s="157"/>
      <c r="M823" s="157"/>
      <c r="N823" s="157"/>
      <c r="O823" s="157"/>
      <c r="P823" s="157"/>
      <c r="Q823" s="157"/>
      <c r="R823" s="157"/>
      <c r="S823" s="144"/>
      <c r="T823" s="22">
        <v>1</v>
      </c>
      <c r="U823" s="29">
        <v>10726.97</v>
      </c>
      <c r="V823" s="29">
        <v>10726.97</v>
      </c>
      <c r="W823" s="36">
        <v>2323.45</v>
      </c>
      <c r="X823" s="36"/>
      <c r="Y823" s="29"/>
      <c r="Z823" s="29"/>
      <c r="AA823" s="29"/>
      <c r="AB823" s="29"/>
      <c r="AC823" s="28"/>
    </row>
    <row r="824" ht="16" customHeight="1" spans="1:29">
      <c r="A824" s="22">
        <v>201</v>
      </c>
      <c r="B824" s="39" t="s">
        <v>5667</v>
      </c>
      <c r="C824" s="68" t="s">
        <v>5668</v>
      </c>
      <c r="D824" s="22">
        <v>179</v>
      </c>
      <c r="E824" s="22">
        <v>1</v>
      </c>
      <c r="F824" s="144">
        <v>83513</v>
      </c>
      <c r="G824" s="144" t="s">
        <v>3704</v>
      </c>
      <c r="H824" s="144" t="s">
        <v>3704</v>
      </c>
      <c r="I824" s="144" t="s">
        <v>5321</v>
      </c>
      <c r="J824" s="144" t="s">
        <v>5314</v>
      </c>
      <c r="K824" s="157"/>
      <c r="L824" s="157"/>
      <c r="M824" s="157"/>
      <c r="N824" s="157"/>
      <c r="O824" s="157"/>
      <c r="P824" s="157"/>
      <c r="Q824" s="157"/>
      <c r="R824" s="157"/>
      <c r="S824" s="144"/>
      <c r="T824" s="22">
        <v>1</v>
      </c>
      <c r="U824" s="29">
        <v>55350.5</v>
      </c>
      <c r="V824" s="29">
        <v>55350.5</v>
      </c>
      <c r="W824" s="36">
        <v>25924.41</v>
      </c>
      <c r="X824" s="36"/>
      <c r="Y824" s="29"/>
      <c r="Z824" s="29"/>
      <c r="AA824" s="29"/>
      <c r="AB824" s="29"/>
      <c r="AC824" s="28"/>
    </row>
    <row r="825" ht="16" customHeight="1" spans="1:29">
      <c r="A825" s="22">
        <v>202</v>
      </c>
      <c r="B825" s="39" t="s">
        <v>5669</v>
      </c>
      <c r="C825" s="68" t="s">
        <v>5670</v>
      </c>
      <c r="D825" s="22">
        <v>179</v>
      </c>
      <c r="E825" s="22">
        <v>1</v>
      </c>
      <c r="F825" s="144">
        <v>83509</v>
      </c>
      <c r="G825" s="144" t="s">
        <v>3704</v>
      </c>
      <c r="H825" s="144" t="s">
        <v>3704</v>
      </c>
      <c r="I825" s="144" t="s">
        <v>5321</v>
      </c>
      <c r="J825" s="144" t="s">
        <v>5314</v>
      </c>
      <c r="K825" s="157"/>
      <c r="L825" s="157"/>
      <c r="M825" s="157"/>
      <c r="N825" s="157"/>
      <c r="O825" s="157"/>
      <c r="P825" s="157"/>
      <c r="Q825" s="157"/>
      <c r="R825" s="157"/>
      <c r="S825" s="144"/>
      <c r="T825" s="22">
        <v>1</v>
      </c>
      <c r="U825" s="29">
        <v>45812.96</v>
      </c>
      <c r="V825" s="29">
        <v>45812.96</v>
      </c>
      <c r="W825" s="36">
        <v>23098.06</v>
      </c>
      <c r="X825" s="36"/>
      <c r="Y825" s="29"/>
      <c r="Z825" s="29"/>
      <c r="AA825" s="29"/>
      <c r="AB825" s="29"/>
      <c r="AC825" s="28"/>
    </row>
    <row r="826" ht="16" customHeight="1" spans="1:29">
      <c r="A826" s="22">
        <v>203</v>
      </c>
      <c r="B826" s="39" t="s">
        <v>5669</v>
      </c>
      <c r="C826" s="68" t="s">
        <v>5670</v>
      </c>
      <c r="D826" s="22">
        <v>127</v>
      </c>
      <c r="E826" s="22">
        <v>1</v>
      </c>
      <c r="F826" s="144">
        <v>2403315301</v>
      </c>
      <c r="G826" s="144" t="s">
        <v>3704</v>
      </c>
      <c r="H826" s="144" t="s">
        <v>3704</v>
      </c>
      <c r="I826" s="144" t="s">
        <v>5352</v>
      </c>
      <c r="J826" s="144" t="s">
        <v>5314</v>
      </c>
      <c r="K826" s="157"/>
      <c r="L826" s="157"/>
      <c r="M826" s="157"/>
      <c r="N826" s="157"/>
      <c r="O826" s="157"/>
      <c r="P826" s="157"/>
      <c r="Q826" s="157"/>
      <c r="R826" s="157"/>
      <c r="S826" s="144"/>
      <c r="T826" s="22">
        <v>1</v>
      </c>
      <c r="U826" s="29">
        <v>45812.96</v>
      </c>
      <c r="V826" s="29">
        <v>45812.96</v>
      </c>
      <c r="W826" s="36">
        <v>23266.56</v>
      </c>
      <c r="X826" s="36"/>
      <c r="Y826" s="29"/>
      <c r="Z826" s="29"/>
      <c r="AA826" s="29"/>
      <c r="AB826" s="29"/>
      <c r="AC826" s="28"/>
    </row>
    <row r="827" ht="16" customHeight="1" spans="1:29">
      <c r="A827" s="22">
        <v>204</v>
      </c>
      <c r="B827" s="39" t="s">
        <v>471</v>
      </c>
      <c r="C827" s="68" t="s">
        <v>472</v>
      </c>
      <c r="D827" s="22">
        <v>242</v>
      </c>
      <c r="E827" s="22">
        <v>1</v>
      </c>
      <c r="F827" s="144">
        <v>83511</v>
      </c>
      <c r="G827" s="144" t="s">
        <v>3704</v>
      </c>
      <c r="H827" s="144" t="s">
        <v>3704</v>
      </c>
      <c r="I827" s="144" t="s">
        <v>5321</v>
      </c>
      <c r="J827" s="144" t="s">
        <v>5314</v>
      </c>
      <c r="K827" s="157"/>
      <c r="L827" s="157"/>
      <c r="M827" s="157"/>
      <c r="N827" s="157"/>
      <c r="O827" s="157"/>
      <c r="P827" s="157"/>
      <c r="Q827" s="157"/>
      <c r="R827" s="157"/>
      <c r="S827" s="144"/>
      <c r="T827" s="22">
        <v>1</v>
      </c>
      <c r="U827" s="29">
        <v>44281.79</v>
      </c>
      <c r="V827" s="29">
        <v>44281.79</v>
      </c>
      <c r="W827" s="36">
        <v>22708.22</v>
      </c>
      <c r="X827" s="36"/>
      <c r="Y827" s="29"/>
      <c r="Z827" s="29"/>
      <c r="AA827" s="29"/>
      <c r="AB827" s="29"/>
      <c r="AC827" s="28"/>
    </row>
    <row r="828" ht="16" customHeight="1" spans="1:29">
      <c r="A828" s="22">
        <v>205</v>
      </c>
      <c r="B828" s="39" t="s">
        <v>5671</v>
      </c>
      <c r="C828" s="68" t="s">
        <v>5672</v>
      </c>
      <c r="D828" s="22">
        <v>123</v>
      </c>
      <c r="E828" s="22">
        <v>1</v>
      </c>
      <c r="F828" s="144">
        <v>2403315162</v>
      </c>
      <c r="G828" s="144" t="s">
        <v>3704</v>
      </c>
      <c r="H828" s="144" t="s">
        <v>3704</v>
      </c>
      <c r="I828" s="144" t="s">
        <v>5352</v>
      </c>
      <c r="J828" s="144" t="s">
        <v>5314</v>
      </c>
      <c r="K828" s="157"/>
      <c r="L828" s="157"/>
      <c r="M828" s="157"/>
      <c r="N828" s="157"/>
      <c r="O828" s="157"/>
      <c r="P828" s="157"/>
      <c r="Q828" s="157"/>
      <c r="R828" s="157"/>
      <c r="S828" s="144"/>
      <c r="T828" s="22">
        <v>1</v>
      </c>
      <c r="U828" s="29">
        <v>40917.95</v>
      </c>
      <c r="V828" s="29">
        <v>40917.95</v>
      </c>
      <c r="W828" s="36">
        <v>21892.16</v>
      </c>
      <c r="X828" s="36"/>
      <c r="Y828" s="29"/>
      <c r="Z828" s="29"/>
      <c r="AA828" s="29"/>
      <c r="AB828" s="29"/>
      <c r="AC828" s="28"/>
    </row>
    <row r="829" ht="16" customHeight="1" spans="1:29">
      <c r="A829" s="22">
        <v>206</v>
      </c>
      <c r="B829" s="39" t="s">
        <v>5673</v>
      </c>
      <c r="C829" s="68" t="s">
        <v>5674</v>
      </c>
      <c r="D829" s="22">
        <v>220</v>
      </c>
      <c r="E829" s="22">
        <v>1</v>
      </c>
      <c r="F829" s="144">
        <v>83146</v>
      </c>
      <c r="G829" s="144" t="s">
        <v>3704</v>
      </c>
      <c r="H829" s="144" t="s">
        <v>3704</v>
      </c>
      <c r="I829" s="144" t="s">
        <v>5321</v>
      </c>
      <c r="J829" s="144" t="s">
        <v>5314</v>
      </c>
      <c r="K829" s="157"/>
      <c r="L829" s="157"/>
      <c r="M829" s="157"/>
      <c r="N829" s="157"/>
      <c r="O829" s="157"/>
      <c r="P829" s="157"/>
      <c r="Q829" s="157"/>
      <c r="R829" s="157"/>
      <c r="S829" s="144"/>
      <c r="T829" s="22">
        <v>1</v>
      </c>
      <c r="U829" s="29">
        <v>35980.25</v>
      </c>
      <c r="V829" s="29">
        <v>35980.25</v>
      </c>
      <c r="W829" s="36">
        <v>20271.72</v>
      </c>
      <c r="X829" s="36"/>
      <c r="Y829" s="29"/>
      <c r="Z829" s="29"/>
      <c r="AA829" s="29"/>
      <c r="AB829" s="29"/>
      <c r="AC829" s="28"/>
    </row>
    <row r="830" ht="16" customHeight="1" spans="1:29">
      <c r="A830" s="22">
        <v>207</v>
      </c>
      <c r="B830" s="39" t="s">
        <v>5675</v>
      </c>
      <c r="C830" s="68" t="s">
        <v>5676</v>
      </c>
      <c r="D830" s="22">
        <v>179</v>
      </c>
      <c r="E830" s="22">
        <v>1</v>
      </c>
      <c r="F830" s="144">
        <v>83512</v>
      </c>
      <c r="G830" s="144" t="s">
        <v>3704</v>
      </c>
      <c r="H830" s="144" t="s">
        <v>3704</v>
      </c>
      <c r="I830" s="144" t="s">
        <v>5321</v>
      </c>
      <c r="J830" s="144" t="s">
        <v>5314</v>
      </c>
      <c r="K830" s="157"/>
      <c r="L830" s="157"/>
      <c r="M830" s="157"/>
      <c r="N830" s="157"/>
      <c r="O830" s="157"/>
      <c r="P830" s="157"/>
      <c r="Q830" s="157"/>
      <c r="R830" s="157"/>
      <c r="S830" s="144"/>
      <c r="T830" s="22">
        <v>1</v>
      </c>
      <c r="U830" s="29">
        <v>34159.84</v>
      </c>
      <c r="V830" s="29">
        <v>34159.84</v>
      </c>
      <c r="W830" s="36">
        <v>14813.95</v>
      </c>
      <c r="X830" s="36"/>
      <c r="Y830" s="29"/>
      <c r="Z830" s="29"/>
      <c r="AA830" s="29"/>
      <c r="AB830" s="29"/>
      <c r="AC830" s="28"/>
    </row>
    <row r="831" ht="16" customHeight="1" spans="1:29">
      <c r="A831" s="22">
        <v>208</v>
      </c>
      <c r="B831" s="39" t="s">
        <v>5677</v>
      </c>
      <c r="C831" s="68" t="s">
        <v>5678</v>
      </c>
      <c r="D831" s="22">
        <v>176</v>
      </c>
      <c r="E831" s="22">
        <v>1</v>
      </c>
      <c r="F831" s="144">
        <v>2403313994</v>
      </c>
      <c r="G831" s="144" t="s">
        <v>3704</v>
      </c>
      <c r="H831" s="144" t="s">
        <v>3704</v>
      </c>
      <c r="I831" s="144" t="s">
        <v>5352</v>
      </c>
      <c r="J831" s="144" t="s">
        <v>5314</v>
      </c>
      <c r="K831" s="157"/>
      <c r="L831" s="157"/>
      <c r="M831" s="157"/>
      <c r="N831" s="157"/>
      <c r="O831" s="157"/>
      <c r="P831" s="157"/>
      <c r="Q831" s="157"/>
      <c r="R831" s="157"/>
      <c r="S831" s="144"/>
      <c r="T831" s="22">
        <v>1</v>
      </c>
      <c r="U831" s="29">
        <v>30248.77</v>
      </c>
      <c r="V831" s="29">
        <v>30248.77</v>
      </c>
      <c r="W831" s="36">
        <v>13842.13</v>
      </c>
      <c r="X831" s="36"/>
      <c r="Y831" s="29"/>
      <c r="Z831" s="29"/>
      <c r="AA831" s="29"/>
      <c r="AB831" s="29"/>
      <c r="AC831" s="28"/>
    </row>
    <row r="832" ht="16" customHeight="1" spans="1:29">
      <c r="A832" s="22">
        <v>210</v>
      </c>
      <c r="B832" s="39" t="s">
        <v>5684</v>
      </c>
      <c r="C832" s="68" t="s">
        <v>5685</v>
      </c>
      <c r="D832" s="22">
        <v>249</v>
      </c>
      <c r="E832" s="22">
        <v>2</v>
      </c>
      <c r="F832" s="144">
        <v>83570</v>
      </c>
      <c r="G832" s="144" t="s">
        <v>3704</v>
      </c>
      <c r="H832" s="144" t="s">
        <v>3704</v>
      </c>
      <c r="I832" s="144" t="s">
        <v>5321</v>
      </c>
      <c r="J832" s="144" t="s">
        <v>5314</v>
      </c>
      <c r="K832" s="157"/>
      <c r="L832" s="157"/>
      <c r="M832" s="157"/>
      <c r="N832" s="157"/>
      <c r="O832" s="157"/>
      <c r="P832" s="157"/>
      <c r="Q832" s="157"/>
      <c r="R832" s="157"/>
      <c r="S832" s="144"/>
      <c r="T832" s="22">
        <v>2</v>
      </c>
      <c r="U832" s="29">
        <v>24080.755</v>
      </c>
      <c r="V832" s="29">
        <v>48161.51</v>
      </c>
      <c r="W832" s="36">
        <v>23780.28</v>
      </c>
      <c r="X832" s="36"/>
      <c r="Y832" s="29"/>
      <c r="Z832" s="29"/>
      <c r="AA832" s="29"/>
      <c r="AB832" s="29"/>
      <c r="AC832" s="28"/>
    </row>
    <row r="833" ht="16" customHeight="1" spans="1:29">
      <c r="A833" s="22">
        <v>212</v>
      </c>
      <c r="B833" s="39" t="s">
        <v>5688</v>
      </c>
      <c r="C833" s="68" t="s">
        <v>5689</v>
      </c>
      <c r="D833" s="22">
        <v>243</v>
      </c>
      <c r="E833" s="22">
        <v>2</v>
      </c>
      <c r="F833" s="144">
        <v>83573</v>
      </c>
      <c r="G833" s="144" t="s">
        <v>3704</v>
      </c>
      <c r="H833" s="144" t="s">
        <v>3704</v>
      </c>
      <c r="I833" s="144" t="s">
        <v>5321</v>
      </c>
      <c r="J833" s="144" t="s">
        <v>5314</v>
      </c>
      <c r="K833" s="157"/>
      <c r="L833" s="157"/>
      <c r="M833" s="157"/>
      <c r="N833" s="157"/>
      <c r="O833" s="157"/>
      <c r="P833" s="157"/>
      <c r="Q833" s="157"/>
      <c r="R833" s="157"/>
      <c r="S833" s="144"/>
      <c r="T833" s="22">
        <v>2</v>
      </c>
      <c r="U833" s="29">
        <v>21741.26</v>
      </c>
      <c r="V833" s="29">
        <v>43482.52</v>
      </c>
      <c r="W833" s="36">
        <v>22415.84</v>
      </c>
      <c r="X833" s="36"/>
      <c r="Y833" s="29"/>
      <c r="Z833" s="29"/>
      <c r="AA833" s="29"/>
      <c r="AB833" s="29"/>
      <c r="AC833" s="28"/>
    </row>
    <row r="834" ht="16" customHeight="1" spans="1:29">
      <c r="A834" s="22">
        <v>213</v>
      </c>
      <c r="B834" s="39" t="s">
        <v>5690</v>
      </c>
      <c r="C834" s="68" t="s">
        <v>5691</v>
      </c>
      <c r="D834" s="22">
        <v>247</v>
      </c>
      <c r="E834" s="22">
        <v>2</v>
      </c>
      <c r="F834" s="144">
        <v>83580</v>
      </c>
      <c r="G834" s="144" t="s">
        <v>3704</v>
      </c>
      <c r="H834" s="144" t="s">
        <v>3704</v>
      </c>
      <c r="I834" s="144" t="s">
        <v>5321</v>
      </c>
      <c r="J834" s="144" t="s">
        <v>5314</v>
      </c>
      <c r="K834" s="157"/>
      <c r="L834" s="157"/>
      <c r="M834" s="157"/>
      <c r="N834" s="157"/>
      <c r="O834" s="157"/>
      <c r="P834" s="157"/>
      <c r="Q834" s="157"/>
      <c r="R834" s="157"/>
      <c r="S834" s="144"/>
      <c r="T834" s="22">
        <v>2</v>
      </c>
      <c r="U834" s="29">
        <v>21703.115</v>
      </c>
      <c r="V834" s="29">
        <v>43406.23</v>
      </c>
      <c r="W834" s="36">
        <v>22415.84</v>
      </c>
      <c r="X834" s="36"/>
      <c r="Y834" s="29"/>
      <c r="Z834" s="29"/>
      <c r="AA834" s="29"/>
      <c r="AB834" s="29"/>
      <c r="AC834" s="28"/>
    </row>
    <row r="835" ht="16" customHeight="1" spans="1:29">
      <c r="A835" s="22">
        <v>214</v>
      </c>
      <c r="B835" s="39" t="s">
        <v>5692</v>
      </c>
      <c r="C835" s="68" t="s">
        <v>5693</v>
      </c>
      <c r="D835" s="22">
        <v>234</v>
      </c>
      <c r="E835" s="22">
        <v>1</v>
      </c>
      <c r="F835" s="144">
        <v>83568</v>
      </c>
      <c r="G835" s="144" t="s">
        <v>3704</v>
      </c>
      <c r="H835" s="144" t="s">
        <v>3704</v>
      </c>
      <c r="I835" s="144" t="s">
        <v>5321</v>
      </c>
      <c r="J835" s="144" t="s">
        <v>5314</v>
      </c>
      <c r="K835" s="157"/>
      <c r="L835" s="157"/>
      <c r="M835" s="157"/>
      <c r="N835" s="157"/>
      <c r="O835" s="157"/>
      <c r="P835" s="157"/>
      <c r="Q835" s="157"/>
      <c r="R835" s="157"/>
      <c r="S835" s="144"/>
      <c r="T835" s="22">
        <v>1</v>
      </c>
      <c r="U835" s="29">
        <v>21053.92</v>
      </c>
      <c r="V835" s="29">
        <v>21053.92</v>
      </c>
      <c r="W835" s="36">
        <v>11013</v>
      </c>
      <c r="X835" s="36"/>
      <c r="Y835" s="29"/>
      <c r="Z835" s="29"/>
      <c r="AA835" s="29"/>
      <c r="AB835" s="29"/>
      <c r="AC835" s="28"/>
    </row>
    <row r="836" ht="16" customHeight="1" spans="1:29">
      <c r="A836" s="22">
        <v>215</v>
      </c>
      <c r="B836" s="39" t="s">
        <v>5694</v>
      </c>
      <c r="C836" s="68" t="s">
        <v>5695</v>
      </c>
      <c r="D836" s="22">
        <v>163</v>
      </c>
      <c r="E836" s="22">
        <v>1</v>
      </c>
      <c r="F836" s="144">
        <v>82953</v>
      </c>
      <c r="G836" s="144" t="s">
        <v>3704</v>
      </c>
      <c r="H836" s="144" t="s">
        <v>3704</v>
      </c>
      <c r="I836" s="144" t="s">
        <v>5321</v>
      </c>
      <c r="J836" s="144" t="s">
        <v>5314</v>
      </c>
      <c r="K836" s="157"/>
      <c r="L836" s="157"/>
      <c r="M836" s="157"/>
      <c r="N836" s="157"/>
      <c r="O836" s="157"/>
      <c r="P836" s="157"/>
      <c r="Q836" s="157"/>
      <c r="R836" s="157"/>
      <c r="S836" s="144"/>
      <c r="T836" s="22">
        <v>1</v>
      </c>
      <c r="U836" s="29">
        <v>19986.09</v>
      </c>
      <c r="V836" s="29">
        <v>19986.09</v>
      </c>
      <c r="W836" s="36">
        <v>7796.81</v>
      </c>
      <c r="X836" s="36"/>
      <c r="Y836" s="29"/>
      <c r="Z836" s="29"/>
      <c r="AA836" s="29"/>
      <c r="AB836" s="29"/>
      <c r="AC836" s="28"/>
    </row>
    <row r="837" ht="16" customHeight="1" spans="1:29">
      <c r="A837" s="22">
        <v>219</v>
      </c>
      <c r="B837" s="39" t="s">
        <v>5702</v>
      </c>
      <c r="C837" s="68" t="s">
        <v>5703</v>
      </c>
      <c r="D837" s="22">
        <v>163</v>
      </c>
      <c r="E837" s="22">
        <v>2</v>
      </c>
      <c r="F837" s="144">
        <v>82859</v>
      </c>
      <c r="G837" s="144" t="s">
        <v>3704</v>
      </c>
      <c r="H837" s="144" t="s">
        <v>3704</v>
      </c>
      <c r="I837" s="144" t="s">
        <v>5321</v>
      </c>
      <c r="J837" s="144" t="s">
        <v>5314</v>
      </c>
      <c r="K837" s="157"/>
      <c r="L837" s="157"/>
      <c r="M837" s="157"/>
      <c r="N837" s="157"/>
      <c r="O837" s="157"/>
      <c r="P837" s="157"/>
      <c r="Q837" s="157"/>
      <c r="R837" s="157"/>
      <c r="S837" s="144"/>
      <c r="T837" s="22">
        <v>2</v>
      </c>
      <c r="U837" s="29">
        <v>14276.94</v>
      </c>
      <c r="V837" s="29">
        <v>28553.88</v>
      </c>
      <c r="W837" s="36">
        <v>12279.98</v>
      </c>
      <c r="X837" s="36"/>
      <c r="Y837" s="29"/>
      <c r="Z837" s="29"/>
      <c r="AA837" s="29"/>
      <c r="AB837" s="29"/>
      <c r="AC837" s="28"/>
    </row>
    <row r="838" ht="16" customHeight="1" spans="1:29">
      <c r="A838" s="22">
        <v>220</v>
      </c>
      <c r="B838" s="39" t="s">
        <v>464</v>
      </c>
      <c r="C838" s="68" t="s">
        <v>465</v>
      </c>
      <c r="D838" s="22">
        <v>176</v>
      </c>
      <c r="E838" s="22">
        <v>1</v>
      </c>
      <c r="F838" s="144">
        <v>2403315578</v>
      </c>
      <c r="G838" s="144" t="s">
        <v>3704</v>
      </c>
      <c r="H838" s="144" t="s">
        <v>3704</v>
      </c>
      <c r="I838" s="144" t="s">
        <v>5352</v>
      </c>
      <c r="J838" s="144" t="s">
        <v>5314</v>
      </c>
      <c r="K838" s="157"/>
      <c r="L838" s="157"/>
      <c r="M838" s="157"/>
      <c r="N838" s="157"/>
      <c r="O838" s="157"/>
      <c r="P838" s="157"/>
      <c r="Q838" s="157"/>
      <c r="R838" s="157"/>
      <c r="S838" s="144"/>
      <c r="T838" s="22">
        <v>1</v>
      </c>
      <c r="U838" s="29">
        <v>13481.35</v>
      </c>
      <c r="V838" s="29">
        <v>13481.35</v>
      </c>
      <c r="W838" s="36">
        <v>5890.27</v>
      </c>
      <c r="X838" s="36"/>
      <c r="Y838" s="29"/>
      <c r="Z838" s="29"/>
      <c r="AA838" s="29"/>
      <c r="AB838" s="29"/>
      <c r="AC838" s="28"/>
    </row>
    <row r="839" ht="16" customHeight="1" spans="1:29">
      <c r="A839" s="22">
        <v>221</v>
      </c>
      <c r="B839" s="39" t="s">
        <v>2420</v>
      </c>
      <c r="C839" s="68" t="s">
        <v>2421</v>
      </c>
      <c r="D839" s="22">
        <v>133</v>
      </c>
      <c r="E839" s="22">
        <v>1</v>
      </c>
      <c r="F839" s="144">
        <v>2403314093</v>
      </c>
      <c r="G839" s="144" t="s">
        <v>3704</v>
      </c>
      <c r="H839" s="144" t="s">
        <v>3704</v>
      </c>
      <c r="I839" s="144" t="s">
        <v>5352</v>
      </c>
      <c r="J839" s="144" t="s">
        <v>5314</v>
      </c>
      <c r="K839" s="157"/>
      <c r="L839" s="157"/>
      <c r="M839" s="157"/>
      <c r="N839" s="157"/>
      <c r="O839" s="157"/>
      <c r="P839" s="157"/>
      <c r="Q839" s="157"/>
      <c r="R839" s="157"/>
      <c r="S839" s="144"/>
      <c r="T839" s="22">
        <v>1</v>
      </c>
      <c r="U839" s="29">
        <v>13407.69</v>
      </c>
      <c r="V839" s="29">
        <v>13407.69</v>
      </c>
      <c r="W839" s="36">
        <v>5890.27</v>
      </c>
      <c r="X839" s="36"/>
      <c r="Y839" s="29"/>
      <c r="Z839" s="29"/>
      <c r="AA839" s="29"/>
      <c r="AB839" s="29"/>
      <c r="AC839" s="28"/>
    </row>
    <row r="840" ht="16" customHeight="1" spans="1:29">
      <c r="A840" s="22">
        <v>224</v>
      </c>
      <c r="B840" s="39" t="s">
        <v>484</v>
      </c>
      <c r="C840" s="68" t="s">
        <v>485</v>
      </c>
      <c r="D840" s="22">
        <v>123</v>
      </c>
      <c r="E840" s="22">
        <v>1</v>
      </c>
      <c r="F840" s="144">
        <v>2403314361</v>
      </c>
      <c r="G840" s="144" t="s">
        <v>3704</v>
      </c>
      <c r="H840" s="144" t="s">
        <v>3704</v>
      </c>
      <c r="I840" s="144" t="s">
        <v>5352</v>
      </c>
      <c r="J840" s="144" t="s">
        <v>5314</v>
      </c>
      <c r="K840" s="157"/>
      <c r="L840" s="157"/>
      <c r="M840" s="157"/>
      <c r="N840" s="157"/>
      <c r="O840" s="157"/>
      <c r="P840" s="157"/>
      <c r="Q840" s="157"/>
      <c r="R840" s="157"/>
      <c r="S840" s="144"/>
      <c r="T840" s="22">
        <v>1</v>
      </c>
      <c r="U840" s="29">
        <v>12452.99</v>
      </c>
      <c r="V840" s="29">
        <v>12452.99</v>
      </c>
      <c r="W840" s="36">
        <v>5595.75</v>
      </c>
      <c r="X840" s="36"/>
      <c r="Y840" s="29"/>
      <c r="Z840" s="29"/>
      <c r="AA840" s="29"/>
      <c r="AB840" s="29"/>
      <c r="AC840" s="28"/>
    </row>
    <row r="841" ht="16" customHeight="1" spans="1:29">
      <c r="A841" s="22">
        <v>227</v>
      </c>
      <c r="B841" s="39" t="s">
        <v>5712</v>
      </c>
      <c r="C841" s="68" t="s">
        <v>5713</v>
      </c>
      <c r="D841" s="22">
        <v>146</v>
      </c>
      <c r="E841" s="22">
        <v>2</v>
      </c>
      <c r="F841" s="144">
        <v>2403314764</v>
      </c>
      <c r="G841" s="144" t="s">
        <v>3704</v>
      </c>
      <c r="H841" s="144" t="s">
        <v>3704</v>
      </c>
      <c r="I841" s="144" t="s">
        <v>5352</v>
      </c>
      <c r="J841" s="144" t="s">
        <v>5314</v>
      </c>
      <c r="K841" s="157"/>
      <c r="L841" s="157"/>
      <c r="M841" s="157"/>
      <c r="N841" s="157"/>
      <c r="O841" s="157"/>
      <c r="P841" s="157"/>
      <c r="Q841" s="157"/>
      <c r="R841" s="157"/>
      <c r="S841" s="144"/>
      <c r="T841" s="22">
        <v>2</v>
      </c>
      <c r="U841" s="29">
        <v>11429.405</v>
      </c>
      <c r="V841" s="29">
        <v>22858.81</v>
      </c>
      <c r="W841" s="36">
        <v>10602.48</v>
      </c>
      <c r="X841" s="36"/>
      <c r="Y841" s="29"/>
      <c r="Z841" s="29"/>
      <c r="AA841" s="29"/>
      <c r="AB841" s="29"/>
      <c r="AC841" s="28"/>
    </row>
    <row r="842" ht="16" customHeight="1" spans="1:29">
      <c r="A842" s="22">
        <v>228</v>
      </c>
      <c r="B842" s="39" t="s">
        <v>5714</v>
      </c>
      <c r="C842" s="68" t="s">
        <v>5715</v>
      </c>
      <c r="D842" s="22">
        <v>133</v>
      </c>
      <c r="E842" s="22">
        <v>1</v>
      </c>
      <c r="F842" s="144">
        <v>2403315225</v>
      </c>
      <c r="G842" s="144" t="s">
        <v>3704</v>
      </c>
      <c r="H842" s="144" t="s">
        <v>3704</v>
      </c>
      <c r="I842" s="144" t="s">
        <v>5352</v>
      </c>
      <c r="J842" s="144" t="s">
        <v>5314</v>
      </c>
      <c r="K842" s="157"/>
      <c r="L842" s="157"/>
      <c r="M842" s="157"/>
      <c r="N842" s="157"/>
      <c r="O842" s="157"/>
      <c r="P842" s="157"/>
      <c r="Q842" s="157"/>
      <c r="R842" s="157"/>
      <c r="S842" s="144"/>
      <c r="T842" s="22">
        <v>1</v>
      </c>
      <c r="U842" s="29">
        <v>11305.13</v>
      </c>
      <c r="V842" s="29">
        <v>11305.13</v>
      </c>
      <c r="W842" s="36">
        <v>5301.24</v>
      </c>
      <c r="X842" s="36"/>
      <c r="Y842" s="29"/>
      <c r="Z842" s="29"/>
      <c r="AA842" s="29"/>
      <c r="AB842" s="29"/>
      <c r="AC842" s="28"/>
    </row>
    <row r="843" ht="16" customHeight="1" spans="1:29">
      <c r="A843" s="22">
        <v>229</v>
      </c>
      <c r="B843" s="39" t="s">
        <v>5716</v>
      </c>
      <c r="C843" s="68" t="s">
        <v>5717</v>
      </c>
      <c r="D843" s="22">
        <v>163</v>
      </c>
      <c r="E843" s="22">
        <v>2</v>
      </c>
      <c r="F843" s="144">
        <v>82856</v>
      </c>
      <c r="G843" s="144" t="s">
        <v>3704</v>
      </c>
      <c r="H843" s="144" t="s">
        <v>3704</v>
      </c>
      <c r="I843" s="144" t="s">
        <v>5317</v>
      </c>
      <c r="J843" s="144" t="s">
        <v>5314</v>
      </c>
      <c r="K843" s="157"/>
      <c r="L843" s="157"/>
      <c r="M843" s="157"/>
      <c r="N843" s="157"/>
      <c r="O843" s="157"/>
      <c r="P843" s="157"/>
      <c r="Q843" s="157"/>
      <c r="R843" s="157"/>
      <c r="S843" s="144"/>
      <c r="T843" s="22">
        <v>2</v>
      </c>
      <c r="U843" s="29">
        <v>10341.145</v>
      </c>
      <c r="V843" s="29">
        <v>20682.29</v>
      </c>
      <c r="W843" s="36">
        <v>4970.47</v>
      </c>
      <c r="X843" s="36"/>
      <c r="Y843" s="29"/>
      <c r="Z843" s="29"/>
      <c r="AA843" s="29"/>
      <c r="AB843" s="29"/>
      <c r="AC843" s="28"/>
    </row>
    <row r="844" ht="16" customHeight="1" spans="1:29">
      <c r="A844" s="22">
        <v>231</v>
      </c>
      <c r="B844" s="39" t="s">
        <v>5718</v>
      </c>
      <c r="C844" s="68" t="s">
        <v>5719</v>
      </c>
      <c r="D844" s="22">
        <v>234</v>
      </c>
      <c r="E844" s="22">
        <v>1</v>
      </c>
      <c r="F844" s="144">
        <v>83563</v>
      </c>
      <c r="G844" s="144" t="s">
        <v>3704</v>
      </c>
      <c r="H844" s="144" t="s">
        <v>3704</v>
      </c>
      <c r="I844" s="144" t="s">
        <v>5321</v>
      </c>
      <c r="J844" s="144" t="s">
        <v>5314</v>
      </c>
      <c r="K844" s="157"/>
      <c r="L844" s="157"/>
      <c r="M844" s="157"/>
      <c r="N844" s="157"/>
      <c r="O844" s="157"/>
      <c r="P844" s="157"/>
      <c r="Q844" s="157"/>
      <c r="R844" s="157"/>
      <c r="S844" s="144"/>
      <c r="T844" s="22">
        <v>1</v>
      </c>
      <c r="U844" s="29">
        <v>10032.15</v>
      </c>
      <c r="V844" s="29">
        <v>10032.15</v>
      </c>
      <c r="W844" s="36">
        <v>4873.01</v>
      </c>
      <c r="X844" s="36"/>
      <c r="Y844" s="29"/>
      <c r="Z844" s="29"/>
      <c r="AA844" s="29"/>
      <c r="AB844" s="29"/>
      <c r="AC844" s="28"/>
    </row>
    <row r="845" ht="16" customHeight="1" spans="1:29">
      <c r="A845" s="22">
        <v>232</v>
      </c>
      <c r="B845" s="39" t="s">
        <v>5720</v>
      </c>
      <c r="C845" s="68" t="s">
        <v>5721</v>
      </c>
      <c r="D845" s="22">
        <v>223</v>
      </c>
      <c r="E845" s="22">
        <v>1</v>
      </c>
      <c r="F845" s="144">
        <v>83006</v>
      </c>
      <c r="G845" s="144" t="s">
        <v>3704</v>
      </c>
      <c r="H845" s="144" t="s">
        <v>3704</v>
      </c>
      <c r="I845" s="144" t="s">
        <v>5321</v>
      </c>
      <c r="J845" s="144" t="s">
        <v>5314</v>
      </c>
      <c r="K845" s="157"/>
      <c r="L845" s="157"/>
      <c r="M845" s="157"/>
      <c r="N845" s="157"/>
      <c r="O845" s="157"/>
      <c r="P845" s="157"/>
      <c r="Q845" s="157"/>
      <c r="R845" s="157"/>
      <c r="S845" s="144"/>
      <c r="T845" s="22">
        <v>1</v>
      </c>
      <c r="U845" s="29">
        <v>68275.94</v>
      </c>
      <c r="V845" s="29">
        <v>68275.94</v>
      </c>
      <c r="W845" s="36">
        <v>29725.35</v>
      </c>
      <c r="X845" s="36"/>
      <c r="Y845" s="29"/>
      <c r="Z845" s="29"/>
      <c r="AA845" s="29"/>
      <c r="AB845" s="29"/>
      <c r="AC845" s="28"/>
    </row>
    <row r="846" ht="16" customHeight="1" spans="1:29">
      <c r="A846" s="22">
        <v>233</v>
      </c>
      <c r="B846" s="39" t="s">
        <v>5722</v>
      </c>
      <c r="C846" s="68" t="s">
        <v>5723</v>
      </c>
      <c r="D846" s="22">
        <v>223</v>
      </c>
      <c r="E846" s="22">
        <v>1</v>
      </c>
      <c r="F846" s="144">
        <v>82990</v>
      </c>
      <c r="G846" s="144" t="s">
        <v>3704</v>
      </c>
      <c r="H846" s="144" t="s">
        <v>3704</v>
      </c>
      <c r="I846" s="144" t="s">
        <v>5321</v>
      </c>
      <c r="J846" s="144" t="s">
        <v>5314</v>
      </c>
      <c r="K846" s="157"/>
      <c r="L846" s="157"/>
      <c r="M846" s="157"/>
      <c r="N846" s="157"/>
      <c r="O846" s="157"/>
      <c r="P846" s="157"/>
      <c r="Q846" s="157"/>
      <c r="R846" s="157"/>
      <c r="S846" s="144"/>
      <c r="T846" s="22">
        <v>1</v>
      </c>
      <c r="U846" s="29">
        <v>40944.74</v>
      </c>
      <c r="V846" s="29">
        <v>40944.74</v>
      </c>
      <c r="W846" s="36">
        <v>21733.62</v>
      </c>
      <c r="X846" s="36"/>
      <c r="Y846" s="29"/>
      <c r="Z846" s="29"/>
      <c r="AA846" s="29"/>
      <c r="AB846" s="29"/>
      <c r="AC846" s="28"/>
    </row>
    <row r="847" ht="16" customHeight="1" spans="1:29">
      <c r="A847" s="22">
        <v>236</v>
      </c>
      <c r="B847" s="39" t="s">
        <v>5728</v>
      </c>
      <c r="C847" s="68" t="s">
        <v>5729</v>
      </c>
      <c r="D847" s="22">
        <v>123</v>
      </c>
      <c r="E847" s="22">
        <v>1</v>
      </c>
      <c r="F847" s="144">
        <v>2403314645</v>
      </c>
      <c r="G847" s="144" t="s">
        <v>3704</v>
      </c>
      <c r="H847" s="144" t="s">
        <v>3704</v>
      </c>
      <c r="I847" s="144" t="s">
        <v>5352</v>
      </c>
      <c r="J847" s="144" t="s">
        <v>5314</v>
      </c>
      <c r="K847" s="157"/>
      <c r="L847" s="157"/>
      <c r="M847" s="157"/>
      <c r="N847" s="157"/>
      <c r="O847" s="157"/>
      <c r="P847" s="157"/>
      <c r="Q847" s="157"/>
      <c r="R847" s="157"/>
      <c r="S847" s="144"/>
      <c r="T847" s="22">
        <v>1</v>
      </c>
      <c r="U847" s="29">
        <v>19500</v>
      </c>
      <c r="V847" s="29">
        <v>19500</v>
      </c>
      <c r="W847" s="36">
        <v>7755.52</v>
      </c>
      <c r="X847" s="36"/>
      <c r="Y847" s="29"/>
      <c r="Z847" s="29"/>
      <c r="AA847" s="29"/>
      <c r="AB847" s="29"/>
      <c r="AC847" s="28"/>
    </row>
    <row r="848" ht="16" customHeight="1" spans="1:29">
      <c r="A848" s="22">
        <v>237</v>
      </c>
      <c r="B848" s="39" t="s">
        <v>5730</v>
      </c>
      <c r="C848" s="68" t="s">
        <v>5731</v>
      </c>
      <c r="D848" s="22">
        <v>130</v>
      </c>
      <c r="E848" s="22">
        <v>1</v>
      </c>
      <c r="F848" s="144">
        <v>2403315370</v>
      </c>
      <c r="G848" s="144" t="s">
        <v>3704</v>
      </c>
      <c r="H848" s="144" t="s">
        <v>3704</v>
      </c>
      <c r="I848" s="144" t="s">
        <v>5352</v>
      </c>
      <c r="J848" s="144" t="s">
        <v>5314</v>
      </c>
      <c r="K848" s="157"/>
      <c r="L848" s="157"/>
      <c r="M848" s="157"/>
      <c r="N848" s="157"/>
      <c r="O848" s="157"/>
      <c r="P848" s="157"/>
      <c r="Q848" s="157"/>
      <c r="R848" s="157"/>
      <c r="S848" s="144"/>
      <c r="T848" s="22">
        <v>1</v>
      </c>
      <c r="U848" s="29">
        <v>18803.42</v>
      </c>
      <c r="V848" s="29">
        <v>18803.42</v>
      </c>
      <c r="W848" s="36">
        <v>7461.01</v>
      </c>
      <c r="X848" s="36"/>
      <c r="Y848" s="29"/>
      <c r="Z848" s="29"/>
      <c r="AA848" s="29"/>
      <c r="AB848" s="29"/>
      <c r="AC848" s="28"/>
    </row>
    <row r="849" ht="16" customHeight="1" spans="1:29">
      <c r="A849" s="22">
        <v>239</v>
      </c>
      <c r="B849" s="39" t="s">
        <v>5734</v>
      </c>
      <c r="C849" s="68" t="s">
        <v>5735</v>
      </c>
      <c r="D849" s="22">
        <v>168</v>
      </c>
      <c r="E849" s="22">
        <v>4</v>
      </c>
      <c r="F849" s="144">
        <v>82980</v>
      </c>
      <c r="G849" s="144" t="s">
        <v>3704</v>
      </c>
      <c r="H849" s="144" t="s">
        <v>3704</v>
      </c>
      <c r="I849" s="144" t="s">
        <v>5321</v>
      </c>
      <c r="J849" s="144" t="s">
        <v>5314</v>
      </c>
      <c r="K849" s="157"/>
      <c r="L849" s="157"/>
      <c r="M849" s="157"/>
      <c r="N849" s="157"/>
      <c r="O849" s="157"/>
      <c r="P849" s="157"/>
      <c r="Q849" s="157"/>
      <c r="R849" s="157"/>
      <c r="S849" s="144"/>
      <c r="T849" s="22">
        <v>4</v>
      </c>
      <c r="U849" s="29">
        <v>15633.0875</v>
      </c>
      <c r="V849" s="29">
        <v>62532.35</v>
      </c>
      <c r="W849" s="36">
        <v>26119.32</v>
      </c>
      <c r="X849" s="36"/>
      <c r="Y849" s="29"/>
      <c r="Z849" s="29"/>
      <c r="AA849" s="29"/>
      <c r="AB849" s="29"/>
      <c r="AC849" s="28"/>
    </row>
    <row r="850" ht="16" customHeight="1" spans="1:29">
      <c r="A850" s="22">
        <v>240</v>
      </c>
      <c r="B850" s="39" t="s">
        <v>5736</v>
      </c>
      <c r="C850" s="68" t="s">
        <v>5737</v>
      </c>
      <c r="D850" s="22">
        <v>123</v>
      </c>
      <c r="E850" s="22">
        <v>1</v>
      </c>
      <c r="F850" s="144">
        <v>2403316114</v>
      </c>
      <c r="G850" s="144" t="s">
        <v>3704</v>
      </c>
      <c r="H850" s="144" t="s">
        <v>3704</v>
      </c>
      <c r="I850" s="144" t="s">
        <v>5352</v>
      </c>
      <c r="J850" s="144" t="s">
        <v>5314</v>
      </c>
      <c r="K850" s="157"/>
      <c r="L850" s="157"/>
      <c r="M850" s="157"/>
      <c r="N850" s="157"/>
      <c r="O850" s="157"/>
      <c r="P850" s="157"/>
      <c r="Q850" s="157"/>
      <c r="R850" s="157"/>
      <c r="S850" s="144"/>
      <c r="T850" s="22">
        <v>1</v>
      </c>
      <c r="U850" s="29">
        <v>14700.85</v>
      </c>
      <c r="V850" s="29">
        <v>14700.85</v>
      </c>
      <c r="W850" s="36">
        <v>6282.95</v>
      </c>
      <c r="X850" s="36"/>
      <c r="Y850" s="29"/>
      <c r="Z850" s="29"/>
      <c r="AA850" s="29"/>
      <c r="AB850" s="29"/>
      <c r="AC850" s="28"/>
    </row>
    <row r="851" ht="16" customHeight="1" spans="1:29">
      <c r="A851" s="22">
        <v>242</v>
      </c>
      <c r="B851" s="39" t="s">
        <v>5740</v>
      </c>
      <c r="C851" s="68" t="s">
        <v>5741</v>
      </c>
      <c r="D851" s="22">
        <v>168</v>
      </c>
      <c r="E851" s="22">
        <v>1</v>
      </c>
      <c r="F851" s="144">
        <v>83101</v>
      </c>
      <c r="G851" s="144" t="s">
        <v>3704</v>
      </c>
      <c r="H851" s="144" t="s">
        <v>3704</v>
      </c>
      <c r="I851" s="144" t="s">
        <v>5321</v>
      </c>
      <c r="J851" s="144" t="s">
        <v>5314</v>
      </c>
      <c r="K851" s="157"/>
      <c r="L851" s="157"/>
      <c r="M851" s="157"/>
      <c r="N851" s="157"/>
      <c r="O851" s="157"/>
      <c r="P851" s="157"/>
      <c r="Q851" s="157"/>
      <c r="R851" s="157"/>
      <c r="S851" s="144"/>
      <c r="T851" s="22">
        <v>1</v>
      </c>
      <c r="U851" s="29">
        <v>12834.91</v>
      </c>
      <c r="V851" s="29">
        <v>12834.91</v>
      </c>
      <c r="W851" s="36">
        <v>5750.15</v>
      </c>
      <c r="X851" s="36"/>
      <c r="Y851" s="29"/>
      <c r="Z851" s="29"/>
      <c r="AA851" s="29"/>
      <c r="AB851" s="29"/>
      <c r="AC851" s="28"/>
    </row>
    <row r="852" ht="16" customHeight="1" spans="1:29">
      <c r="A852" s="22">
        <v>245</v>
      </c>
      <c r="B852" s="39" t="s">
        <v>5746</v>
      </c>
      <c r="C852" s="68" t="s">
        <v>5747</v>
      </c>
      <c r="D852" s="22">
        <v>168</v>
      </c>
      <c r="E852" s="22">
        <v>1</v>
      </c>
      <c r="F852" s="144">
        <v>83097</v>
      </c>
      <c r="G852" s="144" t="s">
        <v>3704</v>
      </c>
      <c r="H852" s="144" t="s">
        <v>3704</v>
      </c>
      <c r="I852" s="144" t="s">
        <v>5321</v>
      </c>
      <c r="J852" s="144" t="s">
        <v>5314</v>
      </c>
      <c r="K852" s="157"/>
      <c r="L852" s="157"/>
      <c r="M852" s="157"/>
      <c r="N852" s="157"/>
      <c r="O852" s="157"/>
      <c r="P852" s="157"/>
      <c r="Q852" s="157"/>
      <c r="R852" s="157"/>
      <c r="S852" s="144"/>
      <c r="T852" s="22">
        <v>1</v>
      </c>
      <c r="U852" s="29">
        <v>11364.42</v>
      </c>
      <c r="V852" s="29">
        <v>11364.42</v>
      </c>
      <c r="W852" s="36">
        <v>5262.85</v>
      </c>
      <c r="X852" s="36"/>
      <c r="Y852" s="29"/>
      <c r="Z852" s="29"/>
      <c r="AA852" s="29"/>
      <c r="AB852" s="29"/>
      <c r="AC852" s="28"/>
    </row>
    <row r="853" ht="16" customHeight="1" spans="1:29">
      <c r="A853" s="22">
        <v>248</v>
      </c>
      <c r="B853" s="39" t="s">
        <v>5752</v>
      </c>
      <c r="C853" s="68" t="s">
        <v>5753</v>
      </c>
      <c r="D853" s="22">
        <v>168</v>
      </c>
      <c r="E853" s="22">
        <v>1</v>
      </c>
      <c r="F853" s="144">
        <v>83062</v>
      </c>
      <c r="G853" s="144" t="s">
        <v>3704</v>
      </c>
      <c r="H853" s="144" t="s">
        <v>3704</v>
      </c>
      <c r="I853" s="144" t="s">
        <v>5321</v>
      </c>
      <c r="J853" s="144" t="s">
        <v>5314</v>
      </c>
      <c r="K853" s="157"/>
      <c r="L853" s="157"/>
      <c r="M853" s="157"/>
      <c r="N853" s="157"/>
      <c r="O853" s="157"/>
      <c r="P853" s="157"/>
      <c r="Q853" s="157"/>
      <c r="R853" s="157"/>
      <c r="S853" s="144"/>
      <c r="T853" s="22">
        <v>1</v>
      </c>
      <c r="U853" s="29">
        <v>10385.98</v>
      </c>
      <c r="V853" s="29">
        <v>10385.98</v>
      </c>
      <c r="W853" s="36">
        <v>4970.47</v>
      </c>
      <c r="X853" s="36"/>
      <c r="Y853" s="29"/>
      <c r="Z853" s="29"/>
      <c r="AA853" s="29"/>
      <c r="AB853" s="29"/>
      <c r="AC853" s="28"/>
    </row>
    <row r="854" ht="16" customHeight="1" spans="1:29">
      <c r="A854" s="22">
        <v>250</v>
      </c>
      <c r="B854" s="39" t="s">
        <v>5756</v>
      </c>
      <c r="C854" s="68" t="s">
        <v>5757</v>
      </c>
      <c r="D854" s="22">
        <v>231</v>
      </c>
      <c r="E854" s="22">
        <v>1</v>
      </c>
      <c r="F854" s="144">
        <v>82524</v>
      </c>
      <c r="G854" s="144" t="s">
        <v>3704</v>
      </c>
      <c r="H854" s="144" t="s">
        <v>3704</v>
      </c>
      <c r="I854" s="144" t="s">
        <v>5321</v>
      </c>
      <c r="J854" s="144" t="s">
        <v>5314</v>
      </c>
      <c r="K854" s="157"/>
      <c r="L854" s="157"/>
      <c r="M854" s="157"/>
      <c r="N854" s="157"/>
      <c r="O854" s="157"/>
      <c r="P854" s="157"/>
      <c r="Q854" s="157"/>
      <c r="R854" s="157"/>
      <c r="S854" s="144"/>
      <c r="T854" s="22">
        <v>1</v>
      </c>
      <c r="U854" s="29">
        <v>356.03</v>
      </c>
      <c r="V854" s="29">
        <v>356.03</v>
      </c>
      <c r="W854" s="36">
        <v>107.21</v>
      </c>
      <c r="X854" s="36"/>
      <c r="Y854" s="29"/>
      <c r="Z854" s="29"/>
      <c r="AA854" s="29"/>
      <c r="AB854" s="29"/>
      <c r="AC854" s="28"/>
    </row>
    <row r="855" ht="16" customHeight="1" spans="1:29">
      <c r="A855" s="22">
        <v>257</v>
      </c>
      <c r="B855" s="39" t="s">
        <v>5770</v>
      </c>
      <c r="C855" s="68" t="s">
        <v>5771</v>
      </c>
      <c r="D855" s="22">
        <v>231</v>
      </c>
      <c r="E855" s="22">
        <v>1</v>
      </c>
      <c r="F855" s="144">
        <v>82528</v>
      </c>
      <c r="G855" s="144" t="s">
        <v>3704</v>
      </c>
      <c r="H855" s="144" t="s">
        <v>3704</v>
      </c>
      <c r="I855" s="144" t="s">
        <v>5321</v>
      </c>
      <c r="J855" s="144" t="s">
        <v>5314</v>
      </c>
      <c r="K855" s="157"/>
      <c r="L855" s="157"/>
      <c r="M855" s="157"/>
      <c r="N855" s="157"/>
      <c r="O855" s="157"/>
      <c r="P855" s="157"/>
      <c r="Q855" s="157"/>
      <c r="R855" s="157"/>
      <c r="S855" s="144"/>
      <c r="T855" s="22">
        <v>1</v>
      </c>
      <c r="U855" s="29">
        <v>48405.95</v>
      </c>
      <c r="V855" s="29">
        <v>48405.95</v>
      </c>
      <c r="W855" s="36">
        <v>23877.74</v>
      </c>
      <c r="X855" s="36"/>
      <c r="Y855" s="29"/>
      <c r="Z855" s="29"/>
      <c r="AA855" s="29"/>
      <c r="AB855" s="29"/>
      <c r="AC855" s="28"/>
    </row>
    <row r="856" ht="16" customHeight="1" spans="1:29">
      <c r="A856" s="22">
        <v>258</v>
      </c>
      <c r="B856" s="39" t="s">
        <v>5772</v>
      </c>
      <c r="C856" s="68" t="s">
        <v>5773</v>
      </c>
      <c r="D856" s="22">
        <v>231</v>
      </c>
      <c r="E856" s="22">
        <v>1</v>
      </c>
      <c r="F856" s="144">
        <v>82525</v>
      </c>
      <c r="G856" s="144" t="s">
        <v>3704</v>
      </c>
      <c r="H856" s="144" t="s">
        <v>3704</v>
      </c>
      <c r="I856" s="144" t="s">
        <v>5321</v>
      </c>
      <c r="J856" s="144" t="s">
        <v>5314</v>
      </c>
      <c r="K856" s="157"/>
      <c r="L856" s="157"/>
      <c r="M856" s="157"/>
      <c r="N856" s="157"/>
      <c r="O856" s="157"/>
      <c r="P856" s="157"/>
      <c r="Q856" s="157"/>
      <c r="R856" s="157"/>
      <c r="S856" s="144"/>
      <c r="T856" s="22">
        <v>1</v>
      </c>
      <c r="U856" s="29">
        <v>30092.36</v>
      </c>
      <c r="V856" s="29">
        <v>30092.36</v>
      </c>
      <c r="W856" s="36">
        <v>13644.42</v>
      </c>
      <c r="X856" s="36"/>
      <c r="Y856" s="29"/>
      <c r="Z856" s="29"/>
      <c r="AA856" s="29"/>
      <c r="AB856" s="29"/>
      <c r="AC856" s="28"/>
    </row>
    <row r="857" ht="16" customHeight="1" spans="1:29">
      <c r="A857" s="22">
        <v>259</v>
      </c>
      <c r="B857" s="39" t="s">
        <v>5774</v>
      </c>
      <c r="C857" s="68" t="s">
        <v>5775</v>
      </c>
      <c r="D857" s="22">
        <v>231</v>
      </c>
      <c r="E857" s="22">
        <v>1</v>
      </c>
      <c r="F857" s="144">
        <v>82523</v>
      </c>
      <c r="G857" s="144" t="s">
        <v>3704</v>
      </c>
      <c r="H857" s="144" t="s">
        <v>3704</v>
      </c>
      <c r="I857" s="144" t="s">
        <v>5321</v>
      </c>
      <c r="J857" s="144" t="s">
        <v>5314</v>
      </c>
      <c r="K857" s="157"/>
      <c r="L857" s="157"/>
      <c r="M857" s="157"/>
      <c r="N857" s="157"/>
      <c r="O857" s="157"/>
      <c r="P857" s="157"/>
      <c r="Q857" s="157"/>
      <c r="R857" s="157"/>
      <c r="S857" s="144"/>
      <c r="T857" s="22">
        <v>1</v>
      </c>
      <c r="U857" s="29">
        <v>25051.28</v>
      </c>
      <c r="V857" s="29">
        <v>25051.28</v>
      </c>
      <c r="W857" s="36">
        <v>12182.52</v>
      </c>
      <c r="X857" s="36"/>
      <c r="Y857" s="29"/>
      <c r="Z857" s="29"/>
      <c r="AA857" s="29"/>
      <c r="AB857" s="29"/>
      <c r="AC857" s="28"/>
    </row>
    <row r="858" ht="16" customHeight="1" spans="1:29">
      <c r="A858" s="22">
        <v>260</v>
      </c>
      <c r="B858" s="39" t="s">
        <v>5776</v>
      </c>
      <c r="C858" s="68" t="s">
        <v>5777</v>
      </c>
      <c r="D858" s="22">
        <v>231</v>
      </c>
      <c r="E858" s="22">
        <v>1</v>
      </c>
      <c r="F858" s="144">
        <v>82526</v>
      </c>
      <c r="G858" s="144" t="s">
        <v>3704</v>
      </c>
      <c r="H858" s="144" t="s">
        <v>3704</v>
      </c>
      <c r="I858" s="144" t="s">
        <v>5321</v>
      </c>
      <c r="J858" s="144" t="s">
        <v>5314</v>
      </c>
      <c r="K858" s="157"/>
      <c r="L858" s="157"/>
      <c r="M858" s="157"/>
      <c r="N858" s="157"/>
      <c r="O858" s="157"/>
      <c r="P858" s="157"/>
      <c r="Q858" s="157"/>
      <c r="R858" s="157"/>
      <c r="S858" s="144"/>
      <c r="T858" s="22">
        <v>1</v>
      </c>
      <c r="U858" s="29">
        <v>8502.92</v>
      </c>
      <c r="V858" s="29">
        <v>8502.92</v>
      </c>
      <c r="W858" s="36">
        <v>3508.57</v>
      </c>
      <c r="X858" s="36"/>
      <c r="Y858" s="29"/>
      <c r="Z858" s="29"/>
      <c r="AA858" s="29"/>
      <c r="AB858" s="29"/>
      <c r="AC858" s="28"/>
    </row>
    <row r="859" ht="16" customHeight="1" spans="1:29">
      <c r="A859" s="22">
        <v>261</v>
      </c>
      <c r="B859" s="39" t="s">
        <v>5778</v>
      </c>
      <c r="C859" s="68" t="s">
        <v>5779</v>
      </c>
      <c r="D859" s="22">
        <v>231</v>
      </c>
      <c r="E859" s="22">
        <v>1</v>
      </c>
      <c r="F859" s="144">
        <v>82529</v>
      </c>
      <c r="G859" s="144" t="s">
        <v>3704</v>
      </c>
      <c r="H859" s="144" t="s">
        <v>3704</v>
      </c>
      <c r="I859" s="144" t="s">
        <v>5321</v>
      </c>
      <c r="J859" s="144" t="s">
        <v>5314</v>
      </c>
      <c r="K859" s="157"/>
      <c r="L859" s="157"/>
      <c r="M859" s="157"/>
      <c r="N859" s="157"/>
      <c r="O859" s="157"/>
      <c r="P859" s="157"/>
      <c r="Q859" s="157"/>
      <c r="R859" s="157"/>
      <c r="S859" s="144"/>
      <c r="T859" s="22">
        <v>1</v>
      </c>
      <c r="U859" s="29">
        <v>8146.89</v>
      </c>
      <c r="V859" s="29">
        <v>8146.89</v>
      </c>
      <c r="W859" s="36">
        <v>3313.65</v>
      </c>
      <c r="X859" s="36"/>
      <c r="Y859" s="29"/>
      <c r="Z859" s="29"/>
      <c r="AA859" s="29"/>
      <c r="AB859" s="29"/>
      <c r="AC859" s="28"/>
    </row>
    <row r="860" ht="16" customHeight="1" spans="1:29">
      <c r="A860" s="22">
        <v>262</v>
      </c>
      <c r="B860" s="39" t="s">
        <v>5780</v>
      </c>
      <c r="C860" s="68" t="s">
        <v>5781</v>
      </c>
      <c r="D860" s="22">
        <v>202</v>
      </c>
      <c r="E860" s="22">
        <v>1</v>
      </c>
      <c r="F860" s="144">
        <v>2403314483</v>
      </c>
      <c r="G860" s="144" t="s">
        <v>3704</v>
      </c>
      <c r="H860" s="144" t="s">
        <v>3704</v>
      </c>
      <c r="I860" s="144" t="s">
        <v>5352</v>
      </c>
      <c r="J860" s="144" t="s">
        <v>5314</v>
      </c>
      <c r="K860" s="157"/>
      <c r="L860" s="157"/>
      <c r="M860" s="157"/>
      <c r="N860" s="157"/>
      <c r="O860" s="157"/>
      <c r="P860" s="157"/>
      <c r="Q860" s="157"/>
      <c r="R860" s="157"/>
      <c r="S860" s="144"/>
      <c r="T860" s="22">
        <v>1</v>
      </c>
      <c r="U860" s="29">
        <v>41.02</v>
      </c>
      <c r="V860" s="29">
        <v>41.02</v>
      </c>
      <c r="W860" s="36">
        <v>11.78</v>
      </c>
      <c r="X860" s="36"/>
      <c r="Y860" s="29"/>
      <c r="Z860" s="29"/>
      <c r="AA860" s="29"/>
      <c r="AB860" s="29"/>
      <c r="AC860" s="28"/>
    </row>
    <row r="861" ht="16" customHeight="1" spans="1:29">
      <c r="A861" s="22">
        <v>263</v>
      </c>
      <c r="B861" s="39" t="s">
        <v>5782</v>
      </c>
      <c r="C861" s="68" t="s">
        <v>5783</v>
      </c>
      <c r="D861" s="22">
        <v>202</v>
      </c>
      <c r="E861" s="22">
        <v>1</v>
      </c>
      <c r="F861" s="144">
        <v>2403316049</v>
      </c>
      <c r="G861" s="144" t="s">
        <v>3704</v>
      </c>
      <c r="H861" s="144" t="s">
        <v>3704</v>
      </c>
      <c r="I861" s="144" t="s">
        <v>5352</v>
      </c>
      <c r="J861" s="144" t="s">
        <v>5314</v>
      </c>
      <c r="K861" s="157"/>
      <c r="L861" s="157"/>
      <c r="M861" s="157"/>
      <c r="N861" s="157"/>
      <c r="O861" s="157"/>
      <c r="P861" s="157"/>
      <c r="Q861" s="157"/>
      <c r="R861" s="157"/>
      <c r="S861" s="144"/>
      <c r="T861" s="22">
        <v>1</v>
      </c>
      <c r="U861" s="29">
        <v>27.6</v>
      </c>
      <c r="V861" s="29">
        <v>27.6</v>
      </c>
      <c r="W861" s="36">
        <v>7.85</v>
      </c>
      <c r="X861" s="36"/>
      <c r="Y861" s="29"/>
      <c r="Z861" s="29"/>
      <c r="AA861" s="29"/>
      <c r="AB861" s="29"/>
      <c r="AC861" s="28"/>
    </row>
    <row r="862" ht="16" customHeight="1" spans="1:29">
      <c r="A862" s="22">
        <v>264</v>
      </c>
      <c r="B862" s="39" t="s">
        <v>5784</v>
      </c>
      <c r="C862" s="68" t="s">
        <v>5785</v>
      </c>
      <c r="D862" s="22">
        <v>171</v>
      </c>
      <c r="E862" s="22">
        <v>1</v>
      </c>
      <c r="F862" s="144">
        <v>2403315458</v>
      </c>
      <c r="G862" s="144" t="s">
        <v>3704</v>
      </c>
      <c r="H862" s="144" t="s">
        <v>3704</v>
      </c>
      <c r="I862" s="144" t="s">
        <v>5352</v>
      </c>
      <c r="J862" s="144" t="s">
        <v>5314</v>
      </c>
      <c r="K862" s="157"/>
      <c r="L862" s="157"/>
      <c r="M862" s="157"/>
      <c r="N862" s="157"/>
      <c r="O862" s="157"/>
      <c r="P862" s="157"/>
      <c r="Q862" s="157"/>
      <c r="R862" s="157"/>
      <c r="S862" s="144"/>
      <c r="T862" s="22">
        <v>1</v>
      </c>
      <c r="U862" s="29">
        <v>48.45</v>
      </c>
      <c r="V862" s="29">
        <v>48.45</v>
      </c>
      <c r="W862" s="36">
        <v>14.73</v>
      </c>
      <c r="X862" s="36"/>
      <c r="Y862" s="29"/>
      <c r="Z862" s="29"/>
      <c r="AA862" s="29"/>
      <c r="AB862" s="29"/>
      <c r="AC862" s="28"/>
    </row>
    <row r="863" ht="16" customHeight="1" spans="1:29">
      <c r="A863" s="22">
        <v>270</v>
      </c>
      <c r="B863" s="39" t="s">
        <v>5795</v>
      </c>
      <c r="C863" s="68" t="s">
        <v>5796</v>
      </c>
      <c r="D863" s="22">
        <v>120</v>
      </c>
      <c r="E863" s="22">
        <v>1</v>
      </c>
      <c r="F863" s="144">
        <v>2403314579</v>
      </c>
      <c r="G863" s="144" t="s">
        <v>3704</v>
      </c>
      <c r="H863" s="144" t="s">
        <v>3704</v>
      </c>
      <c r="I863" s="144" t="s">
        <v>5352</v>
      </c>
      <c r="J863" s="144" t="s">
        <v>5314</v>
      </c>
      <c r="K863" s="157"/>
      <c r="L863" s="157"/>
      <c r="M863" s="157"/>
      <c r="N863" s="157"/>
      <c r="O863" s="157"/>
      <c r="P863" s="157"/>
      <c r="Q863" s="157"/>
      <c r="R863" s="157"/>
      <c r="S863" s="144"/>
      <c r="T863" s="22">
        <v>1</v>
      </c>
      <c r="U863" s="29">
        <v>5488.89</v>
      </c>
      <c r="V863" s="29">
        <v>5488.89</v>
      </c>
      <c r="W863" s="36">
        <v>1717.99</v>
      </c>
      <c r="X863" s="36"/>
      <c r="Y863" s="29"/>
      <c r="Z863" s="29"/>
      <c r="AA863" s="29"/>
      <c r="AB863" s="29"/>
      <c r="AC863" s="28"/>
    </row>
    <row r="864" ht="16" customHeight="1" spans="1:29">
      <c r="A864" s="22">
        <v>271</v>
      </c>
      <c r="B864" s="39" t="s">
        <v>245</v>
      </c>
      <c r="C864" s="68" t="s">
        <v>246</v>
      </c>
      <c r="D864" s="22">
        <v>156</v>
      </c>
      <c r="E864" s="22">
        <v>3</v>
      </c>
      <c r="F864" s="144">
        <v>2403315773</v>
      </c>
      <c r="G864" s="144" t="s">
        <v>3704</v>
      </c>
      <c r="H864" s="144" t="s">
        <v>3704</v>
      </c>
      <c r="I864" s="144" t="s">
        <v>5352</v>
      </c>
      <c r="J864" s="144" t="s">
        <v>5314</v>
      </c>
      <c r="K864" s="157"/>
      <c r="L864" s="157"/>
      <c r="M864" s="157"/>
      <c r="N864" s="157"/>
      <c r="O864" s="157"/>
      <c r="P864" s="157"/>
      <c r="Q864" s="157"/>
      <c r="R864" s="157"/>
      <c r="S864" s="144"/>
      <c r="T864" s="22">
        <v>3</v>
      </c>
      <c r="U864" s="29">
        <v>1435.82333333333</v>
      </c>
      <c r="V864" s="29">
        <v>4307.47</v>
      </c>
      <c r="W864" s="36">
        <v>1325.31</v>
      </c>
      <c r="X864" s="36"/>
      <c r="Y864" s="29"/>
      <c r="Z864" s="29"/>
      <c r="AA864" s="29"/>
      <c r="AB864" s="29"/>
      <c r="AC864" s="28"/>
    </row>
    <row r="865" ht="16" customHeight="1" spans="1:29">
      <c r="A865" s="22">
        <v>272</v>
      </c>
      <c r="B865" s="39" t="s">
        <v>5797</v>
      </c>
      <c r="C865" s="68" t="s">
        <v>5798</v>
      </c>
      <c r="D865" s="22">
        <v>120</v>
      </c>
      <c r="E865" s="22">
        <v>3</v>
      </c>
      <c r="F865" s="144">
        <v>2403314371</v>
      </c>
      <c r="G865" s="144" t="s">
        <v>3704</v>
      </c>
      <c r="H865" s="144" t="s">
        <v>3704</v>
      </c>
      <c r="I865" s="144" t="s">
        <v>5352</v>
      </c>
      <c r="J865" s="144" t="s">
        <v>5314</v>
      </c>
      <c r="K865" s="157"/>
      <c r="L865" s="157"/>
      <c r="M865" s="157"/>
      <c r="N865" s="157"/>
      <c r="O865" s="157"/>
      <c r="P865" s="157"/>
      <c r="Q865" s="157"/>
      <c r="R865" s="157"/>
      <c r="S865" s="144"/>
      <c r="T865" s="22">
        <v>3</v>
      </c>
      <c r="U865" s="29">
        <v>411.11</v>
      </c>
      <c r="V865" s="29">
        <v>1233.33</v>
      </c>
      <c r="W865" s="36">
        <v>353.43</v>
      </c>
      <c r="X865" s="36"/>
      <c r="Y865" s="29"/>
      <c r="Z865" s="29"/>
      <c r="AA865" s="29"/>
      <c r="AB865" s="29"/>
      <c r="AC865" s="28"/>
    </row>
    <row r="866" ht="16" customHeight="1" spans="1:29">
      <c r="A866" s="22">
        <v>273</v>
      </c>
      <c r="B866" s="39" t="s">
        <v>5799</v>
      </c>
      <c r="C866" s="68" t="s">
        <v>5800</v>
      </c>
      <c r="D866" s="22">
        <v>120</v>
      </c>
      <c r="E866" s="22">
        <v>2</v>
      </c>
      <c r="F866" s="144">
        <v>2403314454</v>
      </c>
      <c r="G866" s="144" t="s">
        <v>3704</v>
      </c>
      <c r="H866" s="144" t="s">
        <v>3704</v>
      </c>
      <c r="I866" s="144" t="s">
        <v>5352</v>
      </c>
      <c r="J866" s="144" t="s">
        <v>5314</v>
      </c>
      <c r="K866" s="157"/>
      <c r="L866" s="157"/>
      <c r="M866" s="157"/>
      <c r="N866" s="157"/>
      <c r="O866" s="157"/>
      <c r="P866" s="157"/>
      <c r="Q866" s="157"/>
      <c r="R866" s="157"/>
      <c r="S866" s="144"/>
      <c r="T866" s="22">
        <v>2</v>
      </c>
      <c r="U866" s="29">
        <v>44.44</v>
      </c>
      <c r="V866" s="29">
        <v>88.88</v>
      </c>
      <c r="W866" s="36">
        <v>25.52</v>
      </c>
      <c r="X866" s="36"/>
      <c r="Y866" s="29"/>
      <c r="Z866" s="29"/>
      <c r="AA866" s="29"/>
      <c r="AB866" s="29"/>
      <c r="AC866" s="28"/>
    </row>
    <row r="867" ht="16" customHeight="1" spans="1:29">
      <c r="A867" s="22">
        <v>274</v>
      </c>
      <c r="B867" s="39" t="s">
        <v>5801</v>
      </c>
      <c r="C867" s="68" t="s">
        <v>5802</v>
      </c>
      <c r="D867" s="22">
        <v>120</v>
      </c>
      <c r="E867" s="22">
        <v>3</v>
      </c>
      <c r="F867" s="144">
        <v>2403314574</v>
      </c>
      <c r="G867" s="144" t="s">
        <v>3704</v>
      </c>
      <c r="H867" s="144" t="s">
        <v>3704</v>
      </c>
      <c r="I867" s="144" t="s">
        <v>5352</v>
      </c>
      <c r="J867" s="144" t="s">
        <v>5314</v>
      </c>
      <c r="K867" s="157"/>
      <c r="L867" s="157"/>
      <c r="M867" s="157"/>
      <c r="N867" s="157"/>
      <c r="O867" s="157"/>
      <c r="P867" s="157"/>
      <c r="Q867" s="157"/>
      <c r="R867" s="157"/>
      <c r="S867" s="144"/>
      <c r="T867" s="22">
        <v>3</v>
      </c>
      <c r="U867" s="29">
        <v>17.95</v>
      </c>
      <c r="V867" s="29">
        <v>53.85</v>
      </c>
      <c r="W867" s="36">
        <v>14.73</v>
      </c>
      <c r="X867" s="36"/>
      <c r="Y867" s="29"/>
      <c r="Z867" s="29"/>
      <c r="AA867" s="29"/>
      <c r="AB867" s="29"/>
      <c r="AC867" s="28"/>
    </row>
    <row r="868" ht="16" customHeight="1" spans="1:29">
      <c r="A868" s="22">
        <v>275</v>
      </c>
      <c r="B868" s="39" t="s">
        <v>5803</v>
      </c>
      <c r="C868" s="68" t="s">
        <v>5804</v>
      </c>
      <c r="D868" s="22">
        <v>120</v>
      </c>
      <c r="E868" s="22">
        <v>3</v>
      </c>
      <c r="F868" s="144">
        <v>2403314247</v>
      </c>
      <c r="G868" s="144" t="s">
        <v>3704</v>
      </c>
      <c r="H868" s="144" t="s">
        <v>3704</v>
      </c>
      <c r="I868" s="144" t="s">
        <v>5352</v>
      </c>
      <c r="J868" s="144" t="s">
        <v>5314</v>
      </c>
      <c r="K868" s="157"/>
      <c r="L868" s="157"/>
      <c r="M868" s="157"/>
      <c r="N868" s="157"/>
      <c r="O868" s="157"/>
      <c r="P868" s="157"/>
      <c r="Q868" s="157"/>
      <c r="R868" s="157"/>
      <c r="S868" s="144"/>
      <c r="T868" s="22">
        <v>3</v>
      </c>
      <c r="U868" s="29">
        <v>3.42</v>
      </c>
      <c r="V868" s="29">
        <v>10.26</v>
      </c>
      <c r="W868" s="36">
        <v>5.88</v>
      </c>
      <c r="X868" s="36"/>
      <c r="Y868" s="29"/>
      <c r="Z868" s="29"/>
      <c r="AA868" s="29"/>
      <c r="AB868" s="29"/>
      <c r="AC868" s="28"/>
    </row>
    <row r="869" ht="16" customHeight="1" spans="1:29">
      <c r="A869" s="22">
        <v>276</v>
      </c>
      <c r="B869" s="39" t="s">
        <v>5805</v>
      </c>
      <c r="C869" s="68" t="s">
        <v>5806</v>
      </c>
      <c r="D869" s="22">
        <v>174</v>
      </c>
      <c r="E869" s="22">
        <v>1</v>
      </c>
      <c r="F869" s="144">
        <v>2403313921</v>
      </c>
      <c r="G869" s="144" t="s">
        <v>3704</v>
      </c>
      <c r="H869" s="144" t="s">
        <v>3704</v>
      </c>
      <c r="I869" s="144" t="s">
        <v>5352</v>
      </c>
      <c r="J869" s="144" t="s">
        <v>5314</v>
      </c>
      <c r="K869" s="157"/>
      <c r="L869" s="157"/>
      <c r="M869" s="157"/>
      <c r="N869" s="157"/>
      <c r="O869" s="157"/>
      <c r="P869" s="157"/>
      <c r="Q869" s="157"/>
      <c r="R869" s="157"/>
      <c r="S869" s="144"/>
      <c r="T869" s="22">
        <v>1</v>
      </c>
      <c r="U869" s="29">
        <v>3762.09</v>
      </c>
      <c r="V869" s="29">
        <v>3762.09</v>
      </c>
      <c r="W869" s="36">
        <v>1158.42</v>
      </c>
      <c r="X869" s="36"/>
      <c r="Y869" s="29"/>
      <c r="Z869" s="29"/>
      <c r="AA869" s="29"/>
      <c r="AB869" s="29"/>
      <c r="AC869" s="28"/>
    </row>
    <row r="870" ht="16" customHeight="1" spans="1:29">
      <c r="A870" s="22">
        <v>277</v>
      </c>
      <c r="B870" s="39" t="s">
        <v>5807</v>
      </c>
      <c r="C870" s="68" t="s">
        <v>5808</v>
      </c>
      <c r="D870" s="22">
        <v>123</v>
      </c>
      <c r="E870" s="22">
        <v>1</v>
      </c>
      <c r="F870" s="144">
        <v>128940</v>
      </c>
      <c r="G870" s="144" t="s">
        <v>3704</v>
      </c>
      <c r="H870" s="144" t="s">
        <v>3704</v>
      </c>
      <c r="I870" s="144" t="s">
        <v>5321</v>
      </c>
      <c r="J870" s="144" t="s">
        <v>5314</v>
      </c>
      <c r="K870" s="157"/>
      <c r="L870" s="157"/>
      <c r="M870" s="157"/>
      <c r="N870" s="157"/>
      <c r="O870" s="157"/>
      <c r="P870" s="157"/>
      <c r="Q870" s="157"/>
      <c r="R870" s="157"/>
      <c r="S870" s="144"/>
      <c r="T870" s="22">
        <v>1</v>
      </c>
      <c r="U870" s="29">
        <v>2119.66</v>
      </c>
      <c r="V870" s="29">
        <v>2119.66</v>
      </c>
      <c r="W870" s="36">
        <v>623.75</v>
      </c>
      <c r="X870" s="36"/>
      <c r="Y870" s="29"/>
      <c r="Z870" s="29"/>
      <c r="AA870" s="29"/>
      <c r="AB870" s="29"/>
      <c r="AC870" s="28"/>
    </row>
    <row r="871" ht="16" customHeight="1" spans="1:29">
      <c r="A871" s="22">
        <v>278</v>
      </c>
      <c r="B871" s="39" t="s">
        <v>5809</v>
      </c>
      <c r="C871" s="68" t="s">
        <v>5810</v>
      </c>
      <c r="D871" s="22">
        <v>177</v>
      </c>
      <c r="E871" s="22">
        <v>1</v>
      </c>
      <c r="F871" s="144">
        <v>83308</v>
      </c>
      <c r="G871" s="144" t="s">
        <v>3704</v>
      </c>
      <c r="H871" s="144" t="s">
        <v>3704</v>
      </c>
      <c r="I871" s="144" t="s">
        <v>5321</v>
      </c>
      <c r="J871" s="144" t="s">
        <v>5314</v>
      </c>
      <c r="K871" s="157"/>
      <c r="L871" s="157"/>
      <c r="M871" s="157"/>
      <c r="N871" s="157"/>
      <c r="O871" s="157"/>
      <c r="P871" s="157"/>
      <c r="Q871" s="157"/>
      <c r="R871" s="157"/>
      <c r="S871" s="144"/>
      <c r="T871" s="22">
        <v>1</v>
      </c>
      <c r="U871" s="29">
        <v>1650.19</v>
      </c>
      <c r="V871" s="29">
        <v>1650.19</v>
      </c>
      <c r="W871" s="36">
        <v>506.79</v>
      </c>
      <c r="X871" s="36"/>
      <c r="Y871" s="29"/>
      <c r="Z871" s="29"/>
      <c r="AA871" s="29"/>
      <c r="AB871" s="29"/>
      <c r="AC871" s="28"/>
    </row>
    <row r="872" ht="16" customHeight="1" spans="1:29">
      <c r="A872" s="22">
        <v>279</v>
      </c>
      <c r="B872" s="39" t="s">
        <v>5811</v>
      </c>
      <c r="C872" s="68" t="s">
        <v>5812</v>
      </c>
      <c r="D872" s="22">
        <v>142</v>
      </c>
      <c r="E872" s="22">
        <v>1</v>
      </c>
      <c r="F872" s="144">
        <v>2403313859</v>
      </c>
      <c r="G872" s="144" t="s">
        <v>3704</v>
      </c>
      <c r="H872" s="144" t="s">
        <v>3704</v>
      </c>
      <c r="I872" s="144" t="s">
        <v>5352</v>
      </c>
      <c r="J872" s="144" t="s">
        <v>5314</v>
      </c>
      <c r="K872" s="157"/>
      <c r="L872" s="157"/>
      <c r="M872" s="157"/>
      <c r="N872" s="157"/>
      <c r="O872" s="157"/>
      <c r="P872" s="157"/>
      <c r="Q872" s="157"/>
      <c r="R872" s="157"/>
      <c r="S872" s="144"/>
      <c r="T872" s="22">
        <v>1</v>
      </c>
      <c r="U872" s="29">
        <v>1538.46</v>
      </c>
      <c r="V872" s="29">
        <v>1538.46</v>
      </c>
      <c r="W872" s="36">
        <v>471.22</v>
      </c>
      <c r="X872" s="36"/>
      <c r="Y872" s="29"/>
      <c r="Z872" s="29"/>
      <c r="AA872" s="29"/>
      <c r="AB872" s="29"/>
      <c r="AC872" s="28"/>
    </row>
    <row r="873" ht="16" customHeight="1" spans="1:29">
      <c r="A873" s="22">
        <v>280</v>
      </c>
      <c r="B873" s="39" t="s">
        <v>5813</v>
      </c>
      <c r="C873" s="68" t="s">
        <v>5814</v>
      </c>
      <c r="D873" s="22">
        <v>123</v>
      </c>
      <c r="E873" s="22">
        <v>1</v>
      </c>
      <c r="F873" s="144">
        <v>128933</v>
      </c>
      <c r="G873" s="144" t="s">
        <v>3704</v>
      </c>
      <c r="H873" s="144" t="s">
        <v>3704</v>
      </c>
      <c r="I873" s="144" t="s">
        <v>5321</v>
      </c>
      <c r="J873" s="144" t="s">
        <v>5314</v>
      </c>
      <c r="K873" s="157"/>
      <c r="L873" s="157"/>
      <c r="M873" s="157"/>
      <c r="N873" s="157"/>
      <c r="O873" s="157"/>
      <c r="P873" s="157"/>
      <c r="Q873" s="157"/>
      <c r="R873" s="157"/>
      <c r="S873" s="144"/>
      <c r="T873" s="22">
        <v>1</v>
      </c>
      <c r="U873" s="29">
        <v>1428.09</v>
      </c>
      <c r="V873" s="29">
        <v>1428.09</v>
      </c>
      <c r="W873" s="36">
        <v>438.57</v>
      </c>
      <c r="X873" s="36"/>
      <c r="Y873" s="29"/>
      <c r="Z873" s="29"/>
      <c r="AA873" s="29"/>
      <c r="AB873" s="29"/>
      <c r="AC873" s="28"/>
    </row>
    <row r="874" ht="16" customHeight="1" spans="1:29">
      <c r="A874" s="22">
        <v>282</v>
      </c>
      <c r="B874" s="39" t="s">
        <v>271</v>
      </c>
      <c r="C874" s="68" t="s">
        <v>272</v>
      </c>
      <c r="D874" s="22">
        <v>129</v>
      </c>
      <c r="E874" s="22">
        <v>6</v>
      </c>
      <c r="F874" s="144">
        <v>2403315642</v>
      </c>
      <c r="G874" s="144" t="s">
        <v>3704</v>
      </c>
      <c r="H874" s="144" t="s">
        <v>3704</v>
      </c>
      <c r="I874" s="144" t="s">
        <v>5352</v>
      </c>
      <c r="J874" s="144" t="s">
        <v>5314</v>
      </c>
      <c r="K874" s="157"/>
      <c r="L874" s="157"/>
      <c r="M874" s="157"/>
      <c r="N874" s="157"/>
      <c r="O874" s="157"/>
      <c r="P874" s="157"/>
      <c r="Q874" s="157"/>
      <c r="R874" s="157"/>
      <c r="S874" s="144"/>
      <c r="T874" s="22">
        <v>6</v>
      </c>
      <c r="U874" s="29">
        <v>2376.07</v>
      </c>
      <c r="V874" s="29">
        <v>14256.42</v>
      </c>
      <c r="W874" s="36">
        <v>4182.06</v>
      </c>
      <c r="X874" s="36"/>
      <c r="Y874" s="29"/>
      <c r="Z874" s="29"/>
      <c r="AA874" s="29"/>
      <c r="AB874" s="29"/>
      <c r="AC874" s="28"/>
    </row>
    <row r="875" ht="16" customHeight="1" spans="1:29">
      <c r="A875" s="22">
        <v>315</v>
      </c>
      <c r="B875" s="39" t="s">
        <v>5875</v>
      </c>
      <c r="C875" s="68" t="s">
        <v>5876</v>
      </c>
      <c r="D875" s="22">
        <v>163</v>
      </c>
      <c r="E875" s="22">
        <v>1</v>
      </c>
      <c r="F875" s="144">
        <v>82823</v>
      </c>
      <c r="G875" s="144" t="s">
        <v>3704</v>
      </c>
      <c r="H875" s="144" t="s">
        <v>3704</v>
      </c>
      <c r="I875" s="144" t="s">
        <v>5321</v>
      </c>
      <c r="J875" s="144" t="s">
        <v>5314</v>
      </c>
      <c r="K875" s="157"/>
      <c r="L875" s="157"/>
      <c r="M875" s="157"/>
      <c r="N875" s="157"/>
      <c r="O875" s="157"/>
      <c r="P875" s="157"/>
      <c r="Q875" s="157"/>
      <c r="R875" s="157"/>
      <c r="S875" s="144"/>
      <c r="T875" s="22">
        <v>1</v>
      </c>
      <c r="U875" s="29">
        <v>8450.64</v>
      </c>
      <c r="V875" s="29">
        <v>8450.64</v>
      </c>
      <c r="W875" s="36">
        <v>3411.11</v>
      </c>
      <c r="X875" s="36"/>
      <c r="Y875" s="29"/>
      <c r="Z875" s="29"/>
      <c r="AA875" s="29"/>
      <c r="AB875" s="29"/>
      <c r="AC875" s="28"/>
    </row>
    <row r="876" ht="16" customHeight="1" spans="1:29">
      <c r="A876" s="22">
        <v>316</v>
      </c>
      <c r="B876" s="39" t="s">
        <v>291</v>
      </c>
      <c r="C876" s="68" t="s">
        <v>292</v>
      </c>
      <c r="D876" s="22">
        <v>127</v>
      </c>
      <c r="E876" s="22">
        <v>2</v>
      </c>
      <c r="F876" s="144">
        <v>2403315636</v>
      </c>
      <c r="G876" s="144" t="s">
        <v>3704</v>
      </c>
      <c r="H876" s="144" t="s">
        <v>3704</v>
      </c>
      <c r="I876" s="144" t="s">
        <v>5352</v>
      </c>
      <c r="J876" s="144" t="s">
        <v>5314</v>
      </c>
      <c r="K876" s="157"/>
      <c r="L876" s="157"/>
      <c r="M876" s="157"/>
      <c r="N876" s="157"/>
      <c r="O876" s="157"/>
      <c r="P876" s="157"/>
      <c r="Q876" s="157"/>
      <c r="R876" s="157"/>
      <c r="S876" s="144"/>
      <c r="T876" s="22">
        <v>2</v>
      </c>
      <c r="U876" s="29">
        <v>7651.28</v>
      </c>
      <c r="V876" s="29">
        <v>15302.56</v>
      </c>
      <c r="W876" s="36">
        <v>5497.58</v>
      </c>
      <c r="X876" s="36"/>
      <c r="Y876" s="29"/>
      <c r="Z876" s="29"/>
      <c r="AA876" s="29"/>
      <c r="AB876" s="29"/>
      <c r="AC876" s="28"/>
    </row>
    <row r="877" ht="16" customHeight="1" spans="1:29">
      <c r="A877" s="22">
        <v>317</v>
      </c>
      <c r="B877" s="39" t="s">
        <v>5877</v>
      </c>
      <c r="C877" s="68" t="s">
        <v>5878</v>
      </c>
      <c r="D877" s="22">
        <v>163</v>
      </c>
      <c r="E877" s="22">
        <v>1</v>
      </c>
      <c r="F877" s="144">
        <v>82865</v>
      </c>
      <c r="G877" s="144" t="s">
        <v>3704</v>
      </c>
      <c r="H877" s="144" t="s">
        <v>3704</v>
      </c>
      <c r="I877" s="144" t="s">
        <v>5321</v>
      </c>
      <c r="J877" s="144" t="s">
        <v>5314</v>
      </c>
      <c r="K877" s="157"/>
      <c r="L877" s="157"/>
      <c r="M877" s="157"/>
      <c r="N877" s="157"/>
      <c r="O877" s="157"/>
      <c r="P877" s="157"/>
      <c r="Q877" s="157"/>
      <c r="R877" s="157"/>
      <c r="S877" s="144"/>
      <c r="T877" s="22">
        <v>1</v>
      </c>
      <c r="U877" s="29">
        <v>7077.9</v>
      </c>
      <c r="V877" s="29">
        <v>7077.9</v>
      </c>
      <c r="W877" s="36">
        <v>2533.96</v>
      </c>
      <c r="X877" s="36"/>
      <c r="Y877" s="29"/>
      <c r="Z877" s="29"/>
      <c r="AA877" s="29"/>
      <c r="AB877" s="29"/>
      <c r="AC877" s="28"/>
    </row>
    <row r="878" ht="16" customHeight="1" spans="1:29">
      <c r="A878" s="22">
        <v>318</v>
      </c>
      <c r="B878" s="39" t="s">
        <v>301</v>
      </c>
      <c r="C878" s="68" t="s">
        <v>302</v>
      </c>
      <c r="D878" s="22">
        <v>163</v>
      </c>
      <c r="E878" s="22">
        <v>1</v>
      </c>
      <c r="F878" s="144">
        <v>82834</v>
      </c>
      <c r="G878" s="144" t="s">
        <v>3704</v>
      </c>
      <c r="H878" s="144" t="s">
        <v>3704</v>
      </c>
      <c r="I878" s="144" t="s">
        <v>5321</v>
      </c>
      <c r="J878" s="144" t="s">
        <v>5314</v>
      </c>
      <c r="K878" s="157"/>
      <c r="L878" s="157"/>
      <c r="M878" s="157"/>
      <c r="N878" s="157"/>
      <c r="O878" s="157"/>
      <c r="P878" s="157"/>
      <c r="Q878" s="157"/>
      <c r="R878" s="157"/>
      <c r="S878" s="144"/>
      <c r="T878" s="22">
        <v>1</v>
      </c>
      <c r="U878" s="29">
        <v>4205.25</v>
      </c>
      <c r="V878" s="29">
        <v>4205.25</v>
      </c>
      <c r="W878" s="36">
        <v>1325.46</v>
      </c>
      <c r="X878" s="36"/>
      <c r="Y878" s="29"/>
      <c r="Z878" s="29"/>
      <c r="AA878" s="29"/>
      <c r="AB878" s="29"/>
      <c r="AC878" s="28"/>
    </row>
    <row r="879" ht="16" customHeight="1" spans="1:29">
      <c r="A879" s="22">
        <v>319</v>
      </c>
      <c r="B879" s="39" t="s">
        <v>5879</v>
      </c>
      <c r="C879" s="68" t="s">
        <v>5880</v>
      </c>
      <c r="D879" s="22">
        <v>163</v>
      </c>
      <c r="E879" s="22">
        <v>5</v>
      </c>
      <c r="F879" s="144">
        <v>82839</v>
      </c>
      <c r="G879" s="144" t="s">
        <v>3704</v>
      </c>
      <c r="H879" s="144" t="s">
        <v>3704</v>
      </c>
      <c r="I879" s="144" t="s">
        <v>5321</v>
      </c>
      <c r="J879" s="144" t="s">
        <v>5314</v>
      </c>
      <c r="K879" s="157"/>
      <c r="L879" s="157"/>
      <c r="M879" s="157"/>
      <c r="N879" s="157"/>
      <c r="O879" s="157"/>
      <c r="P879" s="157"/>
      <c r="Q879" s="157"/>
      <c r="R879" s="157"/>
      <c r="S879" s="144"/>
      <c r="T879" s="22">
        <v>5</v>
      </c>
      <c r="U879" s="29">
        <v>2983.48</v>
      </c>
      <c r="V879" s="29">
        <v>14917.4</v>
      </c>
      <c r="W879" s="36">
        <v>4385.7</v>
      </c>
      <c r="X879" s="36"/>
      <c r="Y879" s="29"/>
      <c r="Z879" s="29"/>
      <c r="AA879" s="29"/>
      <c r="AB879" s="29"/>
      <c r="AC879" s="28"/>
    </row>
    <row r="880" ht="16" customHeight="1" spans="1:29">
      <c r="A880" s="22">
        <v>320</v>
      </c>
      <c r="B880" s="39" t="s">
        <v>295</v>
      </c>
      <c r="C880" s="68" t="s">
        <v>296</v>
      </c>
      <c r="D880" s="22">
        <v>163</v>
      </c>
      <c r="E880" s="22">
        <v>2</v>
      </c>
      <c r="F880" s="144">
        <v>82833</v>
      </c>
      <c r="G880" s="144" t="s">
        <v>3704</v>
      </c>
      <c r="H880" s="144" t="s">
        <v>3704</v>
      </c>
      <c r="I880" s="144" t="s">
        <v>5321</v>
      </c>
      <c r="J880" s="144" t="s">
        <v>5314</v>
      </c>
      <c r="K880" s="157"/>
      <c r="L880" s="157"/>
      <c r="M880" s="157"/>
      <c r="N880" s="157"/>
      <c r="O880" s="157"/>
      <c r="P880" s="157"/>
      <c r="Q880" s="157"/>
      <c r="R880" s="157"/>
      <c r="S880" s="144"/>
      <c r="T880" s="22">
        <v>2</v>
      </c>
      <c r="U880" s="29">
        <v>1570.465</v>
      </c>
      <c r="V880" s="29">
        <v>3140.93</v>
      </c>
      <c r="W880" s="36">
        <v>838.16</v>
      </c>
      <c r="X880" s="36"/>
      <c r="Y880" s="29"/>
      <c r="Z880" s="29"/>
      <c r="AA880" s="29"/>
      <c r="AB880" s="29"/>
      <c r="AC880" s="28"/>
    </row>
    <row r="881" ht="16" customHeight="1" spans="1:29">
      <c r="A881" s="22">
        <v>321</v>
      </c>
      <c r="B881" s="39" t="s">
        <v>321</v>
      </c>
      <c r="C881" s="68" t="s">
        <v>322</v>
      </c>
      <c r="D881" s="22">
        <v>127</v>
      </c>
      <c r="E881" s="22">
        <v>15</v>
      </c>
      <c r="F881" s="144">
        <v>2403314619</v>
      </c>
      <c r="G881" s="144" t="s">
        <v>3704</v>
      </c>
      <c r="H881" s="144" t="s">
        <v>3704</v>
      </c>
      <c r="I881" s="144" t="s">
        <v>5352</v>
      </c>
      <c r="J881" s="144" t="s">
        <v>5314</v>
      </c>
      <c r="K881" s="157"/>
      <c r="L881" s="157"/>
      <c r="M881" s="157"/>
      <c r="N881" s="157"/>
      <c r="O881" s="157"/>
      <c r="P881" s="157"/>
      <c r="Q881" s="157"/>
      <c r="R881" s="157"/>
      <c r="S881" s="144"/>
      <c r="T881" s="22">
        <v>15</v>
      </c>
      <c r="U881" s="29">
        <v>1303.284</v>
      </c>
      <c r="V881" s="29">
        <v>19549.26</v>
      </c>
      <c r="W881" s="36">
        <v>6037.5</v>
      </c>
      <c r="X881" s="36"/>
      <c r="Y881" s="29"/>
      <c r="Z881" s="29"/>
      <c r="AA881" s="29"/>
      <c r="AB881" s="29"/>
      <c r="AC881" s="28"/>
    </row>
    <row r="882" ht="16" customHeight="1" spans="1:29">
      <c r="A882" s="22">
        <v>322</v>
      </c>
      <c r="B882" s="39" t="s">
        <v>323</v>
      </c>
      <c r="C882" s="68" t="s">
        <v>324</v>
      </c>
      <c r="D882" s="22">
        <v>163</v>
      </c>
      <c r="E882" s="22">
        <v>9</v>
      </c>
      <c r="F882" s="144">
        <v>82886</v>
      </c>
      <c r="G882" s="144" t="s">
        <v>3704</v>
      </c>
      <c r="H882" s="144" t="s">
        <v>3704</v>
      </c>
      <c r="I882" s="144" t="s">
        <v>5321</v>
      </c>
      <c r="J882" s="144" t="s">
        <v>5314</v>
      </c>
      <c r="K882" s="157"/>
      <c r="L882" s="157"/>
      <c r="M882" s="157"/>
      <c r="N882" s="157"/>
      <c r="O882" s="157"/>
      <c r="P882" s="157"/>
      <c r="Q882" s="157"/>
      <c r="R882" s="157"/>
      <c r="S882" s="144"/>
      <c r="T882" s="22">
        <v>9</v>
      </c>
      <c r="U882" s="29">
        <v>1134.64888888889</v>
      </c>
      <c r="V882" s="29">
        <v>10211.84</v>
      </c>
      <c r="W882" s="36">
        <v>2631.42</v>
      </c>
      <c r="X882" s="36"/>
      <c r="Y882" s="29"/>
      <c r="Z882" s="29"/>
      <c r="AA882" s="29"/>
      <c r="AB882" s="29"/>
      <c r="AC882" s="28"/>
    </row>
    <row r="883" ht="16" customHeight="1" spans="1:29">
      <c r="A883" s="22">
        <v>323</v>
      </c>
      <c r="B883" s="39" t="s">
        <v>5867</v>
      </c>
      <c r="C883" s="68" t="s">
        <v>5868</v>
      </c>
      <c r="D883" s="22">
        <v>163</v>
      </c>
      <c r="E883" s="22">
        <v>16</v>
      </c>
      <c r="F883" s="144">
        <v>82843</v>
      </c>
      <c r="G883" s="144" t="s">
        <v>3704</v>
      </c>
      <c r="H883" s="144" t="s">
        <v>3704</v>
      </c>
      <c r="I883" s="144" t="s">
        <v>5321</v>
      </c>
      <c r="J883" s="144" t="s">
        <v>5314</v>
      </c>
      <c r="K883" s="157"/>
      <c r="L883" s="157"/>
      <c r="M883" s="157"/>
      <c r="N883" s="157"/>
      <c r="O883" s="157"/>
      <c r="P883" s="157"/>
      <c r="Q883" s="157"/>
      <c r="R883" s="157"/>
      <c r="S883" s="144"/>
      <c r="T883" s="22">
        <v>16</v>
      </c>
      <c r="U883" s="29">
        <v>917.888125</v>
      </c>
      <c r="V883" s="29">
        <v>14686.21</v>
      </c>
      <c r="W883" s="36">
        <v>4366.24</v>
      </c>
      <c r="X883" s="36"/>
      <c r="Y883" s="29"/>
      <c r="Z883" s="29"/>
      <c r="AA883" s="29"/>
      <c r="AB883" s="29"/>
      <c r="AC883" s="28"/>
    </row>
    <row r="884" ht="16" customHeight="1" spans="1:29">
      <c r="A884" s="22">
        <v>324</v>
      </c>
      <c r="B884" s="39" t="s">
        <v>5867</v>
      </c>
      <c r="C884" s="68" t="s">
        <v>5868</v>
      </c>
      <c r="D884" s="22">
        <v>167</v>
      </c>
      <c r="E884" s="22">
        <v>5</v>
      </c>
      <c r="F884" s="144">
        <v>128931</v>
      </c>
      <c r="G884" s="144" t="s">
        <v>3704</v>
      </c>
      <c r="H884" s="144" t="s">
        <v>3704</v>
      </c>
      <c r="I884" s="144" t="s">
        <v>5321</v>
      </c>
      <c r="J884" s="144" t="s">
        <v>5314</v>
      </c>
      <c r="K884" s="157"/>
      <c r="L884" s="157"/>
      <c r="M884" s="157"/>
      <c r="N884" s="157"/>
      <c r="O884" s="157"/>
      <c r="P884" s="157"/>
      <c r="Q884" s="157"/>
      <c r="R884" s="157"/>
      <c r="S884" s="144"/>
      <c r="T884" s="22">
        <v>5</v>
      </c>
      <c r="U884" s="29">
        <v>917.888</v>
      </c>
      <c r="V884" s="29">
        <v>4589.44</v>
      </c>
      <c r="W884" s="36">
        <v>1364.45</v>
      </c>
      <c r="X884" s="36"/>
      <c r="Y884" s="29"/>
      <c r="Z884" s="29"/>
      <c r="AA884" s="29"/>
      <c r="AB884" s="29"/>
      <c r="AC884" s="28"/>
    </row>
    <row r="885" ht="16" customHeight="1" spans="1:29">
      <c r="A885" s="22">
        <v>325</v>
      </c>
      <c r="B885" s="39" t="s">
        <v>5881</v>
      </c>
      <c r="C885" s="68" t="s">
        <v>5882</v>
      </c>
      <c r="D885" s="22">
        <v>163</v>
      </c>
      <c r="E885" s="22">
        <v>10</v>
      </c>
      <c r="F885" s="144">
        <v>82830</v>
      </c>
      <c r="G885" s="144" t="s">
        <v>3704</v>
      </c>
      <c r="H885" s="144" t="s">
        <v>3704</v>
      </c>
      <c r="I885" s="144" t="s">
        <v>5321</v>
      </c>
      <c r="J885" s="144" t="s">
        <v>5314</v>
      </c>
      <c r="K885" s="157"/>
      <c r="L885" s="157"/>
      <c r="M885" s="157"/>
      <c r="N885" s="157"/>
      <c r="O885" s="157"/>
      <c r="P885" s="157"/>
      <c r="Q885" s="157"/>
      <c r="R885" s="157"/>
      <c r="S885" s="144"/>
      <c r="T885" s="22">
        <v>10</v>
      </c>
      <c r="U885" s="29">
        <v>375.918</v>
      </c>
      <c r="V885" s="29">
        <v>3759.18</v>
      </c>
      <c r="W885" s="36">
        <v>1072.1</v>
      </c>
      <c r="X885" s="36"/>
      <c r="Y885" s="29"/>
      <c r="Z885" s="29"/>
      <c r="AA885" s="29"/>
      <c r="AB885" s="29"/>
      <c r="AC885" s="28"/>
    </row>
    <row r="886" ht="16" customHeight="1" spans="1:29">
      <c r="A886" s="22">
        <v>326</v>
      </c>
      <c r="B886" s="39" t="s">
        <v>5881</v>
      </c>
      <c r="C886" s="68" t="s">
        <v>5882</v>
      </c>
      <c r="D886" s="22">
        <v>167</v>
      </c>
      <c r="E886" s="22">
        <v>5</v>
      </c>
      <c r="F886" s="144">
        <v>128929</v>
      </c>
      <c r="G886" s="144" t="s">
        <v>3704</v>
      </c>
      <c r="H886" s="144" t="s">
        <v>3704</v>
      </c>
      <c r="I886" s="144" t="s">
        <v>5321</v>
      </c>
      <c r="J886" s="144" t="s">
        <v>5314</v>
      </c>
      <c r="K886" s="157"/>
      <c r="L886" s="157"/>
      <c r="M886" s="157"/>
      <c r="N886" s="157"/>
      <c r="O886" s="157"/>
      <c r="P886" s="157"/>
      <c r="Q886" s="157"/>
      <c r="R886" s="157"/>
      <c r="S886" s="144"/>
      <c r="T886" s="22">
        <v>5</v>
      </c>
      <c r="U886" s="29">
        <v>375.918</v>
      </c>
      <c r="V886" s="29">
        <v>1879.59</v>
      </c>
      <c r="W886" s="36">
        <v>536.05</v>
      </c>
      <c r="X886" s="36"/>
      <c r="Y886" s="29"/>
      <c r="Z886" s="29"/>
      <c r="AA886" s="29"/>
      <c r="AB886" s="29"/>
      <c r="AC886" s="28"/>
    </row>
    <row r="887" ht="16" customHeight="1" spans="1:29">
      <c r="A887" s="22">
        <v>327</v>
      </c>
      <c r="B887" s="39" t="s">
        <v>5883</v>
      </c>
      <c r="C887" s="68" t="s">
        <v>5884</v>
      </c>
      <c r="D887" s="22">
        <v>163</v>
      </c>
      <c r="E887" s="22">
        <v>4</v>
      </c>
      <c r="F887" s="144">
        <v>82824</v>
      </c>
      <c r="G887" s="144" t="s">
        <v>3704</v>
      </c>
      <c r="H887" s="144" t="s">
        <v>3704</v>
      </c>
      <c r="I887" s="144" t="s">
        <v>5321</v>
      </c>
      <c r="J887" s="144" t="s">
        <v>5314</v>
      </c>
      <c r="K887" s="157"/>
      <c r="L887" s="157"/>
      <c r="M887" s="157"/>
      <c r="N887" s="157"/>
      <c r="O887" s="157"/>
      <c r="P887" s="157"/>
      <c r="Q887" s="157"/>
      <c r="R887" s="157"/>
      <c r="S887" s="144"/>
      <c r="T887" s="22">
        <v>4</v>
      </c>
      <c r="U887" s="29">
        <v>193.5075</v>
      </c>
      <c r="V887" s="29">
        <v>774.03</v>
      </c>
      <c r="W887" s="36">
        <v>233.92</v>
      </c>
      <c r="X887" s="36"/>
      <c r="Y887" s="29"/>
      <c r="Z887" s="29"/>
      <c r="AA887" s="29"/>
      <c r="AB887" s="29"/>
      <c r="AC887" s="28"/>
    </row>
    <row r="888" ht="16" customHeight="1" spans="1:29">
      <c r="A888" s="22">
        <v>328</v>
      </c>
      <c r="B888" s="39" t="s">
        <v>5883</v>
      </c>
      <c r="C888" s="68" t="s">
        <v>5884</v>
      </c>
      <c r="D888" s="22">
        <v>167</v>
      </c>
      <c r="E888" s="22">
        <v>4</v>
      </c>
      <c r="F888" s="144">
        <v>128927</v>
      </c>
      <c r="G888" s="144" t="s">
        <v>3704</v>
      </c>
      <c r="H888" s="144" t="s">
        <v>3704</v>
      </c>
      <c r="I888" s="144" t="s">
        <v>5321</v>
      </c>
      <c r="J888" s="144" t="s">
        <v>5314</v>
      </c>
      <c r="K888" s="157"/>
      <c r="L888" s="157"/>
      <c r="M888" s="157"/>
      <c r="N888" s="157"/>
      <c r="O888" s="157"/>
      <c r="P888" s="157"/>
      <c r="Q888" s="157"/>
      <c r="R888" s="157"/>
      <c r="S888" s="144"/>
      <c r="T888" s="22">
        <v>4</v>
      </c>
      <c r="U888" s="29">
        <v>193.5075</v>
      </c>
      <c r="V888" s="29">
        <v>774.03</v>
      </c>
      <c r="W888" s="36">
        <v>233.92</v>
      </c>
      <c r="X888" s="36"/>
      <c r="Y888" s="29"/>
      <c r="Z888" s="29"/>
      <c r="AA888" s="29"/>
      <c r="AB888" s="29"/>
      <c r="AC888" s="28"/>
    </row>
    <row r="889" ht="16" customHeight="1" spans="1:29">
      <c r="A889" s="22">
        <v>329</v>
      </c>
      <c r="B889" s="39" t="s">
        <v>315</v>
      </c>
      <c r="C889" s="68" t="s">
        <v>316</v>
      </c>
      <c r="D889" s="22">
        <v>123</v>
      </c>
      <c r="E889" s="22">
        <v>20</v>
      </c>
      <c r="F889" s="144">
        <v>82877</v>
      </c>
      <c r="G889" s="144" t="s">
        <v>3704</v>
      </c>
      <c r="H889" s="144" t="s">
        <v>3704</v>
      </c>
      <c r="I889" s="144" t="s">
        <v>5321</v>
      </c>
      <c r="J889" s="144" t="s">
        <v>5314</v>
      </c>
      <c r="K889" s="157"/>
      <c r="L889" s="157"/>
      <c r="M889" s="157"/>
      <c r="N889" s="157"/>
      <c r="O889" s="157"/>
      <c r="P889" s="157"/>
      <c r="Q889" s="157"/>
      <c r="R889" s="157"/>
      <c r="S889" s="144"/>
      <c r="T889" s="22">
        <v>20</v>
      </c>
      <c r="U889" s="29">
        <v>177.004</v>
      </c>
      <c r="V889" s="29">
        <v>3540.08</v>
      </c>
      <c r="W889" s="36">
        <v>974.6</v>
      </c>
      <c r="X889" s="36"/>
      <c r="Y889" s="29"/>
      <c r="Z889" s="29"/>
      <c r="AA889" s="29"/>
      <c r="AB889" s="29"/>
      <c r="AC889" s="28"/>
    </row>
    <row r="890" ht="16" customHeight="1" spans="1:29">
      <c r="A890" s="22">
        <v>330</v>
      </c>
      <c r="B890" s="39" t="s">
        <v>5885</v>
      </c>
      <c r="C890" s="68" t="s">
        <v>5886</v>
      </c>
      <c r="D890" s="22">
        <v>163</v>
      </c>
      <c r="E890" s="22">
        <v>4</v>
      </c>
      <c r="F890" s="144">
        <v>82827</v>
      </c>
      <c r="G890" s="144" t="s">
        <v>3704</v>
      </c>
      <c r="H890" s="144" t="s">
        <v>3704</v>
      </c>
      <c r="I890" s="144" t="s">
        <v>5321</v>
      </c>
      <c r="J890" s="144" t="s">
        <v>5314</v>
      </c>
      <c r="K890" s="157"/>
      <c r="L890" s="157"/>
      <c r="M890" s="157"/>
      <c r="N890" s="157"/>
      <c r="O890" s="157"/>
      <c r="P890" s="157"/>
      <c r="Q890" s="157"/>
      <c r="R890" s="157"/>
      <c r="S890" s="144"/>
      <c r="T890" s="22">
        <v>4</v>
      </c>
      <c r="U890" s="29">
        <v>92.4875</v>
      </c>
      <c r="V890" s="29">
        <v>369.95</v>
      </c>
      <c r="W890" s="36">
        <v>109.16</v>
      </c>
      <c r="X890" s="36"/>
      <c r="Y890" s="29"/>
      <c r="Z890" s="29"/>
      <c r="AA890" s="29"/>
      <c r="AB890" s="29"/>
      <c r="AC890" s="28"/>
    </row>
    <row r="891" ht="16" customHeight="1" spans="1:29">
      <c r="A891" s="22">
        <v>331</v>
      </c>
      <c r="B891" s="39" t="s">
        <v>5885</v>
      </c>
      <c r="C891" s="68" t="s">
        <v>5886</v>
      </c>
      <c r="D891" s="22">
        <v>167</v>
      </c>
      <c r="E891" s="22">
        <v>4</v>
      </c>
      <c r="F891" s="144">
        <v>128928</v>
      </c>
      <c r="G891" s="144" t="s">
        <v>3704</v>
      </c>
      <c r="H891" s="144" t="s">
        <v>3704</v>
      </c>
      <c r="I891" s="144" t="s">
        <v>5321</v>
      </c>
      <c r="J891" s="144" t="s">
        <v>5314</v>
      </c>
      <c r="K891" s="157"/>
      <c r="L891" s="157"/>
      <c r="M891" s="157"/>
      <c r="N891" s="157"/>
      <c r="O891" s="157"/>
      <c r="P891" s="157"/>
      <c r="Q891" s="157"/>
      <c r="R891" s="157"/>
      <c r="S891" s="144"/>
      <c r="T891" s="22">
        <v>4</v>
      </c>
      <c r="U891" s="29">
        <v>92.4875</v>
      </c>
      <c r="V891" s="29">
        <v>369.95</v>
      </c>
      <c r="W891" s="36">
        <v>109.16</v>
      </c>
      <c r="X891" s="36"/>
      <c r="Y891" s="29"/>
      <c r="Z891" s="29"/>
      <c r="AA891" s="29"/>
      <c r="AB891" s="29"/>
      <c r="AC891" s="28"/>
    </row>
    <row r="892" ht="16" customHeight="1" spans="1:29">
      <c r="A892" s="22">
        <v>332</v>
      </c>
      <c r="B892" s="39" t="s">
        <v>287</v>
      </c>
      <c r="C892" s="68" t="s">
        <v>288</v>
      </c>
      <c r="D892" s="22">
        <v>163</v>
      </c>
      <c r="E892" s="22">
        <v>61</v>
      </c>
      <c r="F892" s="144">
        <v>82811</v>
      </c>
      <c r="G892" s="144" t="s">
        <v>3704</v>
      </c>
      <c r="H892" s="144" t="s">
        <v>3704</v>
      </c>
      <c r="I892" s="144" t="s">
        <v>5321</v>
      </c>
      <c r="J892" s="144" t="s">
        <v>5314</v>
      </c>
      <c r="K892" s="157"/>
      <c r="L892" s="157"/>
      <c r="M892" s="157"/>
      <c r="N892" s="157"/>
      <c r="O892" s="157"/>
      <c r="P892" s="157"/>
      <c r="Q892" s="157"/>
      <c r="R892" s="157"/>
      <c r="S892" s="144"/>
      <c r="T892" s="22">
        <v>61</v>
      </c>
      <c r="U892" s="29">
        <v>92.217868852459</v>
      </c>
      <c r="V892" s="29">
        <v>5625.29</v>
      </c>
      <c r="W892" s="36">
        <v>3864.35</v>
      </c>
      <c r="X892" s="36"/>
      <c r="Y892" s="29"/>
      <c r="Z892" s="29"/>
      <c r="AA892" s="29"/>
      <c r="AB892" s="29"/>
      <c r="AC892" s="28"/>
    </row>
    <row r="893" ht="16" customHeight="1" spans="1:29">
      <c r="A893" s="22">
        <v>333</v>
      </c>
      <c r="B893" s="39" t="s">
        <v>287</v>
      </c>
      <c r="C893" s="68" t="s">
        <v>288</v>
      </c>
      <c r="D893" s="22">
        <v>167</v>
      </c>
      <c r="E893" s="22">
        <v>4</v>
      </c>
      <c r="F893" s="144">
        <v>128913</v>
      </c>
      <c r="G893" s="144" t="s">
        <v>3704</v>
      </c>
      <c r="H893" s="144" t="s">
        <v>3704</v>
      </c>
      <c r="I893" s="144" t="s">
        <v>5321</v>
      </c>
      <c r="J893" s="144" t="s">
        <v>5314</v>
      </c>
      <c r="K893" s="157"/>
      <c r="L893" s="157"/>
      <c r="M893" s="157"/>
      <c r="N893" s="157"/>
      <c r="O893" s="157"/>
      <c r="P893" s="157"/>
      <c r="Q893" s="157"/>
      <c r="R893" s="157"/>
      <c r="S893" s="144"/>
      <c r="T893" s="22">
        <v>4</v>
      </c>
      <c r="U893" s="29">
        <v>92.2175</v>
      </c>
      <c r="V893" s="29">
        <v>368.87</v>
      </c>
      <c r="W893" s="36">
        <v>253.4</v>
      </c>
      <c r="X893" s="36"/>
      <c r="Y893" s="29"/>
      <c r="Z893" s="29"/>
      <c r="AA893" s="29"/>
      <c r="AB893" s="29"/>
      <c r="AC893" s="28"/>
    </row>
    <row r="894" ht="16" customHeight="1" spans="1:29">
      <c r="A894" s="22">
        <v>340</v>
      </c>
      <c r="B894" s="39" t="s">
        <v>5897</v>
      </c>
      <c r="C894" s="68" t="s">
        <v>5898</v>
      </c>
      <c r="D894" s="22">
        <v>145</v>
      </c>
      <c r="E894" s="22">
        <v>1</v>
      </c>
      <c r="F894" s="144">
        <v>2403314561</v>
      </c>
      <c r="G894" s="144" t="s">
        <v>3704</v>
      </c>
      <c r="H894" s="144" t="s">
        <v>3704</v>
      </c>
      <c r="I894" s="144" t="s">
        <v>5352</v>
      </c>
      <c r="J894" s="144" t="s">
        <v>5314</v>
      </c>
      <c r="K894" s="157"/>
      <c r="L894" s="157"/>
      <c r="M894" s="157"/>
      <c r="N894" s="157"/>
      <c r="O894" s="157"/>
      <c r="P894" s="157"/>
      <c r="Q894" s="157"/>
      <c r="R894" s="157"/>
      <c r="S894" s="144"/>
      <c r="T894" s="22">
        <v>1</v>
      </c>
      <c r="U894" s="29">
        <v>9564.1</v>
      </c>
      <c r="V894" s="29">
        <v>9564.1</v>
      </c>
      <c r="W894" s="36">
        <v>3828.67</v>
      </c>
      <c r="X894" s="36"/>
      <c r="Y894" s="29"/>
      <c r="Z894" s="29"/>
      <c r="AA894" s="29"/>
      <c r="AB894" s="29"/>
      <c r="AC894" s="28"/>
    </row>
    <row r="895" ht="16" customHeight="1" spans="1:29">
      <c r="A895" s="22">
        <v>341</v>
      </c>
      <c r="B895" s="39" t="s">
        <v>5899</v>
      </c>
      <c r="C895" s="68" t="s">
        <v>5900</v>
      </c>
      <c r="D895" s="22">
        <v>175</v>
      </c>
      <c r="E895" s="22">
        <v>1</v>
      </c>
      <c r="F895" s="144">
        <v>82309</v>
      </c>
      <c r="G895" s="144" t="s">
        <v>3704</v>
      </c>
      <c r="H895" s="144" t="s">
        <v>3704</v>
      </c>
      <c r="I895" s="144" t="s">
        <v>5321</v>
      </c>
      <c r="J895" s="144" t="s">
        <v>5314</v>
      </c>
      <c r="K895" s="157"/>
      <c r="L895" s="157"/>
      <c r="M895" s="157"/>
      <c r="N895" s="157"/>
      <c r="O895" s="157"/>
      <c r="P895" s="157"/>
      <c r="Q895" s="157"/>
      <c r="R895" s="157"/>
      <c r="S895" s="144"/>
      <c r="T895" s="22">
        <v>1</v>
      </c>
      <c r="U895" s="29">
        <v>1519.19</v>
      </c>
      <c r="V895" s="29">
        <v>1519.19</v>
      </c>
      <c r="W895" s="36">
        <v>467.81</v>
      </c>
      <c r="X895" s="36"/>
      <c r="Y895" s="29"/>
      <c r="Z895" s="29"/>
      <c r="AA895" s="29"/>
      <c r="AB895" s="29"/>
      <c r="AC895" s="28"/>
    </row>
    <row r="896" ht="16" customHeight="1" spans="1:29">
      <c r="A896" s="22">
        <v>342</v>
      </c>
      <c r="B896" s="39" t="s">
        <v>5901</v>
      </c>
      <c r="C896" s="68" t="s">
        <v>5902</v>
      </c>
      <c r="D896" s="22">
        <v>175</v>
      </c>
      <c r="E896" s="22">
        <v>1</v>
      </c>
      <c r="F896" s="144">
        <v>82307</v>
      </c>
      <c r="G896" s="144" t="s">
        <v>3704</v>
      </c>
      <c r="H896" s="144" t="s">
        <v>3704</v>
      </c>
      <c r="I896" s="144" t="s">
        <v>5321</v>
      </c>
      <c r="J896" s="144" t="s">
        <v>5314</v>
      </c>
      <c r="K896" s="157"/>
      <c r="L896" s="157"/>
      <c r="M896" s="157"/>
      <c r="N896" s="157"/>
      <c r="O896" s="157"/>
      <c r="P896" s="157"/>
      <c r="Q896" s="157"/>
      <c r="R896" s="157"/>
      <c r="S896" s="144"/>
      <c r="T896" s="22">
        <v>1</v>
      </c>
      <c r="U896" s="29">
        <v>1472.85</v>
      </c>
      <c r="V896" s="29">
        <v>1472.85</v>
      </c>
      <c r="W896" s="36">
        <v>448.32</v>
      </c>
      <c r="X896" s="36"/>
      <c r="Y896" s="29"/>
      <c r="Z896" s="29"/>
      <c r="AA896" s="29"/>
      <c r="AB896" s="29"/>
      <c r="AC896" s="28"/>
    </row>
    <row r="897" ht="16" customHeight="1" spans="1:29">
      <c r="A897" s="22">
        <v>343</v>
      </c>
      <c r="B897" s="39" t="s">
        <v>5903</v>
      </c>
      <c r="C897" s="68" t="s">
        <v>5904</v>
      </c>
      <c r="D897" s="22">
        <v>176</v>
      </c>
      <c r="E897" s="22">
        <v>1</v>
      </c>
      <c r="F897" s="144">
        <v>82302</v>
      </c>
      <c r="G897" s="144" t="s">
        <v>3704</v>
      </c>
      <c r="H897" s="144" t="s">
        <v>3704</v>
      </c>
      <c r="I897" s="144" t="s">
        <v>5321</v>
      </c>
      <c r="J897" s="144" t="s">
        <v>5314</v>
      </c>
      <c r="K897" s="157"/>
      <c r="L897" s="157"/>
      <c r="M897" s="157"/>
      <c r="N897" s="157"/>
      <c r="O897" s="157"/>
      <c r="P897" s="157"/>
      <c r="Q897" s="157"/>
      <c r="R897" s="157"/>
      <c r="S897" s="144"/>
      <c r="T897" s="22">
        <v>1</v>
      </c>
      <c r="U897" s="29">
        <v>1044.22</v>
      </c>
      <c r="V897" s="29">
        <v>1044.22</v>
      </c>
      <c r="W897" s="36">
        <v>321.62</v>
      </c>
      <c r="X897" s="36"/>
      <c r="Y897" s="29"/>
      <c r="Z897" s="29"/>
      <c r="AA897" s="29"/>
      <c r="AB897" s="29"/>
      <c r="AC897" s="28"/>
    </row>
    <row r="898" ht="16" customHeight="1" spans="1:29">
      <c r="A898" s="22">
        <v>344</v>
      </c>
      <c r="B898" s="39" t="s">
        <v>5905</v>
      </c>
      <c r="C898" s="68" t="s">
        <v>5906</v>
      </c>
      <c r="D898" s="22">
        <v>175</v>
      </c>
      <c r="E898" s="22">
        <v>3</v>
      </c>
      <c r="F898" s="144">
        <v>82298</v>
      </c>
      <c r="G898" s="144" t="s">
        <v>3704</v>
      </c>
      <c r="H898" s="144" t="s">
        <v>3704</v>
      </c>
      <c r="I898" s="144" t="s">
        <v>5321</v>
      </c>
      <c r="J898" s="144" t="s">
        <v>5314</v>
      </c>
      <c r="K898" s="157"/>
      <c r="L898" s="157"/>
      <c r="M898" s="157"/>
      <c r="N898" s="157"/>
      <c r="O898" s="157"/>
      <c r="P898" s="157"/>
      <c r="Q898" s="157"/>
      <c r="R898" s="157"/>
      <c r="S898" s="144"/>
      <c r="T898" s="22">
        <v>3</v>
      </c>
      <c r="U898" s="29">
        <v>1044.21666666667</v>
      </c>
      <c r="V898" s="29">
        <v>3132.65</v>
      </c>
      <c r="W898" s="36">
        <v>964.86</v>
      </c>
      <c r="X898" s="36"/>
      <c r="Y898" s="29"/>
      <c r="Z898" s="29"/>
      <c r="AA898" s="29"/>
      <c r="AB898" s="29"/>
      <c r="AC898" s="28"/>
    </row>
    <row r="899" ht="16" customHeight="1" spans="1:29">
      <c r="A899" s="22">
        <v>345</v>
      </c>
      <c r="B899" s="39" t="s">
        <v>5907</v>
      </c>
      <c r="C899" s="68" t="s">
        <v>5908</v>
      </c>
      <c r="D899" s="22">
        <v>175</v>
      </c>
      <c r="E899" s="22">
        <v>3</v>
      </c>
      <c r="F899" s="144">
        <v>82301</v>
      </c>
      <c r="G899" s="144" t="s">
        <v>3704</v>
      </c>
      <c r="H899" s="144" t="s">
        <v>3704</v>
      </c>
      <c r="I899" s="144" t="s">
        <v>5321</v>
      </c>
      <c r="J899" s="144" t="s">
        <v>5314</v>
      </c>
      <c r="K899" s="157"/>
      <c r="L899" s="157"/>
      <c r="M899" s="157"/>
      <c r="N899" s="157"/>
      <c r="O899" s="157"/>
      <c r="P899" s="157"/>
      <c r="Q899" s="157"/>
      <c r="R899" s="157"/>
      <c r="S899" s="144"/>
      <c r="T899" s="22">
        <v>3</v>
      </c>
      <c r="U899" s="29">
        <v>656.366666666667</v>
      </c>
      <c r="V899" s="29">
        <v>1969.1</v>
      </c>
      <c r="W899" s="36">
        <v>584.76</v>
      </c>
      <c r="X899" s="36"/>
      <c r="Y899" s="29"/>
      <c r="Z899" s="29"/>
      <c r="AA899" s="29"/>
      <c r="AB899" s="29"/>
      <c r="AC899" s="28"/>
    </row>
    <row r="900" ht="16" customHeight="1" spans="1:29">
      <c r="A900" s="22">
        <v>346</v>
      </c>
      <c r="B900" s="39" t="s">
        <v>5909</v>
      </c>
      <c r="C900" s="68" t="s">
        <v>5910</v>
      </c>
      <c r="D900" s="22">
        <v>175</v>
      </c>
      <c r="E900" s="22">
        <v>1</v>
      </c>
      <c r="F900" s="144">
        <v>82303</v>
      </c>
      <c r="G900" s="144" t="s">
        <v>3704</v>
      </c>
      <c r="H900" s="144" t="s">
        <v>3704</v>
      </c>
      <c r="I900" s="144" t="s">
        <v>5321</v>
      </c>
      <c r="J900" s="144" t="s">
        <v>5314</v>
      </c>
      <c r="K900" s="157"/>
      <c r="L900" s="157"/>
      <c r="M900" s="157"/>
      <c r="N900" s="157"/>
      <c r="O900" s="157"/>
      <c r="P900" s="157"/>
      <c r="Q900" s="157"/>
      <c r="R900" s="157"/>
      <c r="S900" s="144"/>
      <c r="T900" s="22">
        <v>1</v>
      </c>
      <c r="U900" s="29">
        <v>427.63</v>
      </c>
      <c r="V900" s="29">
        <v>427.63</v>
      </c>
      <c r="W900" s="36">
        <v>126.7</v>
      </c>
      <c r="X900" s="36"/>
      <c r="Y900" s="29"/>
      <c r="Z900" s="29"/>
      <c r="AA900" s="29"/>
      <c r="AB900" s="29"/>
      <c r="AC900" s="28"/>
    </row>
    <row r="901" ht="16" customHeight="1" spans="1:29">
      <c r="A901" s="22">
        <v>347</v>
      </c>
      <c r="B901" s="39" t="s">
        <v>5911</v>
      </c>
      <c r="C901" s="68" t="s">
        <v>5912</v>
      </c>
      <c r="D901" s="22">
        <v>263</v>
      </c>
      <c r="E901" s="22">
        <v>3</v>
      </c>
      <c r="F901" s="144">
        <v>82319</v>
      </c>
      <c r="G901" s="144" t="s">
        <v>3704</v>
      </c>
      <c r="H901" s="144" t="s">
        <v>3704</v>
      </c>
      <c r="I901" s="144" t="s">
        <v>5321</v>
      </c>
      <c r="J901" s="144" t="s">
        <v>5314</v>
      </c>
      <c r="K901" s="157"/>
      <c r="L901" s="157"/>
      <c r="M901" s="157"/>
      <c r="N901" s="157"/>
      <c r="O901" s="157"/>
      <c r="P901" s="157"/>
      <c r="Q901" s="157"/>
      <c r="R901" s="157"/>
      <c r="S901" s="144"/>
      <c r="T901" s="22">
        <v>3</v>
      </c>
      <c r="U901" s="29">
        <v>368.87</v>
      </c>
      <c r="V901" s="29">
        <v>1106.61</v>
      </c>
      <c r="W901" s="36">
        <v>321.63</v>
      </c>
      <c r="X901" s="36"/>
      <c r="Y901" s="29"/>
      <c r="Z901" s="29"/>
      <c r="AA901" s="29"/>
      <c r="AB901" s="29"/>
      <c r="AC901" s="28"/>
    </row>
    <row r="902" ht="16" customHeight="1" spans="1:29">
      <c r="A902" s="22">
        <v>348</v>
      </c>
      <c r="B902" s="39" t="s">
        <v>5913</v>
      </c>
      <c r="C902" s="68" t="s">
        <v>5914</v>
      </c>
      <c r="D902" s="22">
        <v>263</v>
      </c>
      <c r="E902" s="22">
        <v>2</v>
      </c>
      <c r="F902" s="144">
        <v>82318</v>
      </c>
      <c r="G902" s="144" t="s">
        <v>3704</v>
      </c>
      <c r="H902" s="144" t="s">
        <v>3704</v>
      </c>
      <c r="I902" s="144" t="s">
        <v>5321</v>
      </c>
      <c r="J902" s="144" t="s">
        <v>5314</v>
      </c>
      <c r="K902" s="157"/>
      <c r="L902" s="157"/>
      <c r="M902" s="157"/>
      <c r="N902" s="157"/>
      <c r="O902" s="157"/>
      <c r="P902" s="157"/>
      <c r="Q902" s="157"/>
      <c r="R902" s="157"/>
      <c r="S902" s="144"/>
      <c r="T902" s="22">
        <v>2</v>
      </c>
      <c r="U902" s="29">
        <v>368.2</v>
      </c>
      <c r="V902" s="29">
        <v>736.4</v>
      </c>
      <c r="W902" s="36">
        <v>214.42</v>
      </c>
      <c r="X902" s="36"/>
      <c r="Y902" s="29"/>
      <c r="Z902" s="29"/>
      <c r="AA902" s="29"/>
      <c r="AB902" s="29"/>
      <c r="AC902" s="28"/>
    </row>
    <row r="903" ht="16" customHeight="1" spans="1:29">
      <c r="A903" s="22">
        <v>349</v>
      </c>
      <c r="B903" s="39" t="s">
        <v>5915</v>
      </c>
      <c r="C903" s="68" t="s">
        <v>5916</v>
      </c>
      <c r="D903" s="22">
        <v>175</v>
      </c>
      <c r="E903" s="22">
        <v>1</v>
      </c>
      <c r="F903" s="144">
        <v>82311</v>
      </c>
      <c r="G903" s="144" t="s">
        <v>3704</v>
      </c>
      <c r="H903" s="144" t="s">
        <v>3704</v>
      </c>
      <c r="I903" s="144" t="s">
        <v>5321</v>
      </c>
      <c r="J903" s="144" t="s">
        <v>5314</v>
      </c>
      <c r="K903" s="157"/>
      <c r="L903" s="157"/>
      <c r="M903" s="157"/>
      <c r="N903" s="157"/>
      <c r="O903" s="157"/>
      <c r="P903" s="157"/>
      <c r="Q903" s="157"/>
      <c r="R903" s="157"/>
      <c r="S903" s="144"/>
      <c r="T903" s="22">
        <v>1</v>
      </c>
      <c r="U903" s="29">
        <v>348.07</v>
      </c>
      <c r="V903" s="29">
        <v>348.07</v>
      </c>
      <c r="W903" s="36">
        <v>97.46</v>
      </c>
      <c r="X903" s="36"/>
      <c r="Y903" s="29"/>
      <c r="Z903" s="29"/>
      <c r="AA903" s="29"/>
      <c r="AB903" s="29"/>
      <c r="AC903" s="28"/>
    </row>
    <row r="904" ht="16" customHeight="1" spans="1:29">
      <c r="A904" s="22">
        <v>350</v>
      </c>
      <c r="B904" s="39" t="s">
        <v>5917</v>
      </c>
      <c r="C904" s="68" t="s">
        <v>5918</v>
      </c>
      <c r="D904" s="22">
        <v>175</v>
      </c>
      <c r="E904" s="22">
        <v>1</v>
      </c>
      <c r="F904" s="144">
        <v>82306</v>
      </c>
      <c r="G904" s="144" t="s">
        <v>3704</v>
      </c>
      <c r="H904" s="144" t="s">
        <v>3704</v>
      </c>
      <c r="I904" s="144" t="s">
        <v>5321</v>
      </c>
      <c r="J904" s="144" t="s">
        <v>5314</v>
      </c>
      <c r="K904" s="157"/>
      <c r="L904" s="157"/>
      <c r="M904" s="157"/>
      <c r="N904" s="157"/>
      <c r="O904" s="157"/>
      <c r="P904" s="157"/>
      <c r="Q904" s="157"/>
      <c r="R904" s="157"/>
      <c r="S904" s="144"/>
      <c r="T904" s="22">
        <v>1</v>
      </c>
      <c r="U904" s="29">
        <v>179.01</v>
      </c>
      <c r="V904" s="29">
        <v>179.01</v>
      </c>
      <c r="W904" s="36">
        <v>48.73</v>
      </c>
      <c r="X904" s="36"/>
      <c r="Y904" s="29"/>
      <c r="Z904" s="29"/>
      <c r="AA904" s="29"/>
      <c r="AB904" s="29"/>
      <c r="AC904" s="28"/>
    </row>
    <row r="905" ht="16" customHeight="1" spans="1:29">
      <c r="A905" s="22">
        <v>351</v>
      </c>
      <c r="B905" s="39" t="s">
        <v>5919</v>
      </c>
      <c r="C905" s="68" t="s">
        <v>5920</v>
      </c>
      <c r="D905" s="22">
        <v>263</v>
      </c>
      <c r="E905" s="22">
        <v>2</v>
      </c>
      <c r="F905" s="144">
        <v>82316</v>
      </c>
      <c r="G905" s="144" t="s">
        <v>3704</v>
      </c>
      <c r="H905" s="144" t="s">
        <v>3704</v>
      </c>
      <c r="I905" s="144" t="s">
        <v>5321</v>
      </c>
      <c r="J905" s="144" t="s">
        <v>5314</v>
      </c>
      <c r="K905" s="157"/>
      <c r="L905" s="157"/>
      <c r="M905" s="157"/>
      <c r="N905" s="157"/>
      <c r="O905" s="157"/>
      <c r="P905" s="157"/>
      <c r="Q905" s="157"/>
      <c r="R905" s="157"/>
      <c r="S905" s="144"/>
      <c r="T905" s="22">
        <v>2</v>
      </c>
      <c r="U905" s="29">
        <v>151.17</v>
      </c>
      <c r="V905" s="29">
        <v>302.34</v>
      </c>
      <c r="W905" s="36">
        <v>97.46</v>
      </c>
      <c r="X905" s="36"/>
      <c r="Y905" s="29"/>
      <c r="Z905" s="29"/>
      <c r="AA905" s="29"/>
      <c r="AB905" s="29"/>
      <c r="AC905" s="28"/>
    </row>
    <row r="906" ht="16" customHeight="1" spans="1:29">
      <c r="A906" s="22">
        <v>352</v>
      </c>
      <c r="B906" s="39" t="s">
        <v>5921</v>
      </c>
      <c r="C906" s="68" t="s">
        <v>5922</v>
      </c>
      <c r="D906" s="22">
        <v>263</v>
      </c>
      <c r="E906" s="22">
        <v>2</v>
      </c>
      <c r="F906" s="144">
        <v>82317</v>
      </c>
      <c r="G906" s="144" t="s">
        <v>3704</v>
      </c>
      <c r="H906" s="144" t="s">
        <v>3704</v>
      </c>
      <c r="I906" s="144" t="s">
        <v>5321</v>
      </c>
      <c r="J906" s="144" t="s">
        <v>5314</v>
      </c>
      <c r="K906" s="157"/>
      <c r="L906" s="157"/>
      <c r="M906" s="157"/>
      <c r="N906" s="157"/>
      <c r="O906" s="157"/>
      <c r="P906" s="157"/>
      <c r="Q906" s="157"/>
      <c r="R906" s="157"/>
      <c r="S906" s="144"/>
      <c r="T906" s="22">
        <v>2</v>
      </c>
      <c r="U906" s="29">
        <v>151.17</v>
      </c>
      <c r="V906" s="29">
        <v>302.34</v>
      </c>
      <c r="W906" s="36">
        <v>97.46</v>
      </c>
      <c r="X906" s="36"/>
      <c r="Y906" s="29"/>
      <c r="Z906" s="29"/>
      <c r="AA906" s="29"/>
      <c r="AB906" s="29"/>
      <c r="AC906" s="28"/>
    </row>
    <row r="907" ht="16" customHeight="1" spans="1:29">
      <c r="A907" s="22">
        <v>353</v>
      </c>
      <c r="B907" s="39" t="s">
        <v>352</v>
      </c>
      <c r="C907" s="68" t="s">
        <v>353</v>
      </c>
      <c r="D907" s="22">
        <v>145</v>
      </c>
      <c r="E907" s="22">
        <v>3</v>
      </c>
      <c r="F907" s="144">
        <v>2403314766</v>
      </c>
      <c r="G907" s="144" t="s">
        <v>3704</v>
      </c>
      <c r="H907" s="144" t="s">
        <v>3704</v>
      </c>
      <c r="I907" s="144" t="s">
        <v>5352</v>
      </c>
      <c r="J907" s="144" t="s">
        <v>5314</v>
      </c>
      <c r="K907" s="157"/>
      <c r="L907" s="157"/>
      <c r="M907" s="157"/>
      <c r="N907" s="157"/>
      <c r="O907" s="157"/>
      <c r="P907" s="157"/>
      <c r="Q907" s="157"/>
      <c r="R907" s="157"/>
      <c r="S907" s="144"/>
      <c r="T907" s="22">
        <v>3</v>
      </c>
      <c r="U907" s="29">
        <v>43.1433333333333</v>
      </c>
      <c r="V907" s="29">
        <v>129.43</v>
      </c>
      <c r="W907" s="36">
        <v>38.28</v>
      </c>
      <c r="X907" s="36"/>
      <c r="Y907" s="29"/>
      <c r="Z907" s="29"/>
      <c r="AA907" s="29"/>
      <c r="AB907" s="29"/>
      <c r="AC907" s="28"/>
    </row>
    <row r="908" ht="16" customHeight="1" spans="1:29">
      <c r="A908" s="22">
        <v>354</v>
      </c>
      <c r="B908" s="39" t="s">
        <v>5923</v>
      </c>
      <c r="C908" s="68" t="s">
        <v>5924</v>
      </c>
      <c r="D908" s="22">
        <v>263</v>
      </c>
      <c r="E908" s="22">
        <v>2</v>
      </c>
      <c r="F908" s="144">
        <v>82315</v>
      </c>
      <c r="G908" s="144" t="s">
        <v>3704</v>
      </c>
      <c r="H908" s="144" t="s">
        <v>3704</v>
      </c>
      <c r="I908" s="144" t="s">
        <v>5321</v>
      </c>
      <c r="J908" s="144" t="s">
        <v>5314</v>
      </c>
      <c r="K908" s="157"/>
      <c r="L908" s="157"/>
      <c r="M908" s="157"/>
      <c r="N908" s="157"/>
      <c r="O908" s="157"/>
      <c r="P908" s="157"/>
      <c r="Q908" s="157"/>
      <c r="R908" s="157"/>
      <c r="S908" s="144"/>
      <c r="T908" s="22">
        <v>2</v>
      </c>
      <c r="U908" s="29">
        <v>39.78</v>
      </c>
      <c r="V908" s="29">
        <v>79.56</v>
      </c>
      <c r="W908" s="36">
        <v>23.4</v>
      </c>
      <c r="X908" s="36"/>
      <c r="Y908" s="29"/>
      <c r="Z908" s="29"/>
      <c r="AA908" s="29"/>
      <c r="AB908" s="29"/>
      <c r="AC908" s="28"/>
    </row>
    <row r="909" ht="16" customHeight="1" spans="1:29">
      <c r="A909" s="22">
        <v>355</v>
      </c>
      <c r="B909" s="39" t="s">
        <v>5925</v>
      </c>
      <c r="C909" s="68" t="s">
        <v>5926</v>
      </c>
      <c r="D909" s="22">
        <v>263</v>
      </c>
      <c r="E909" s="22">
        <v>1</v>
      </c>
      <c r="F909" s="144">
        <v>82320</v>
      </c>
      <c r="G909" s="144" t="s">
        <v>3704</v>
      </c>
      <c r="H909" s="144" t="s">
        <v>3704</v>
      </c>
      <c r="I909" s="144" t="s">
        <v>5321</v>
      </c>
      <c r="J909" s="144" t="s">
        <v>5314</v>
      </c>
      <c r="K909" s="157"/>
      <c r="L909" s="157"/>
      <c r="M909" s="157"/>
      <c r="N909" s="157"/>
      <c r="O909" s="157"/>
      <c r="P909" s="157"/>
      <c r="Q909" s="157"/>
      <c r="R909" s="157"/>
      <c r="S909" s="144"/>
      <c r="T909" s="22">
        <v>1</v>
      </c>
      <c r="U909" s="29">
        <v>19.89</v>
      </c>
      <c r="V909" s="29">
        <v>19.89</v>
      </c>
      <c r="W909" s="36">
        <v>5.85</v>
      </c>
      <c r="X909" s="36"/>
      <c r="Y909" s="29"/>
      <c r="Z909" s="29"/>
      <c r="AA909" s="29"/>
      <c r="AB909" s="29"/>
      <c r="AC909" s="28"/>
    </row>
    <row r="910" ht="16" customHeight="1" spans="1:29">
      <c r="A910" s="22">
        <v>356</v>
      </c>
      <c r="B910" s="39" t="s">
        <v>420</v>
      </c>
      <c r="C910" s="68" t="s">
        <v>421</v>
      </c>
      <c r="D910" s="22">
        <v>123</v>
      </c>
      <c r="E910" s="22">
        <v>1</v>
      </c>
      <c r="F910" s="144">
        <v>2403314842</v>
      </c>
      <c r="G910" s="144" t="s">
        <v>3704</v>
      </c>
      <c r="H910" s="144" t="s">
        <v>3704</v>
      </c>
      <c r="I910" s="144" t="s">
        <v>5352</v>
      </c>
      <c r="J910" s="144" t="s">
        <v>5314</v>
      </c>
      <c r="K910" s="157"/>
      <c r="L910" s="157"/>
      <c r="M910" s="157"/>
      <c r="N910" s="157"/>
      <c r="O910" s="157"/>
      <c r="P910" s="157"/>
      <c r="Q910" s="157"/>
      <c r="R910" s="157"/>
      <c r="S910" s="144"/>
      <c r="T910" s="22">
        <v>1</v>
      </c>
      <c r="U910" s="29">
        <v>435.04</v>
      </c>
      <c r="V910" s="29">
        <v>435.04</v>
      </c>
      <c r="W910" s="36">
        <v>127.62</v>
      </c>
      <c r="X910" s="36"/>
      <c r="Y910" s="29"/>
      <c r="Z910" s="29"/>
      <c r="AA910" s="29"/>
      <c r="AB910" s="29"/>
      <c r="AC910" s="28"/>
    </row>
    <row r="911" ht="16" customHeight="1" spans="1:29">
      <c r="A911" s="22">
        <v>358</v>
      </c>
      <c r="B911" s="39" t="s">
        <v>5929</v>
      </c>
      <c r="C911" s="68" t="s">
        <v>5930</v>
      </c>
      <c r="D911" s="22">
        <v>202</v>
      </c>
      <c r="E911" s="22">
        <v>1</v>
      </c>
      <c r="F911" s="144">
        <v>2403316065</v>
      </c>
      <c r="G911" s="144" t="s">
        <v>3704</v>
      </c>
      <c r="H911" s="144" t="s">
        <v>3704</v>
      </c>
      <c r="I911" s="144" t="s">
        <v>5352</v>
      </c>
      <c r="J911" s="144" t="s">
        <v>5314</v>
      </c>
      <c r="K911" s="157"/>
      <c r="L911" s="157"/>
      <c r="M911" s="157"/>
      <c r="N911" s="157"/>
      <c r="O911" s="157"/>
      <c r="P911" s="157"/>
      <c r="Q911" s="157"/>
      <c r="R911" s="157"/>
      <c r="S911" s="144"/>
      <c r="T911" s="22">
        <v>1</v>
      </c>
      <c r="U911" s="29">
        <v>197.25</v>
      </c>
      <c r="V911" s="29">
        <v>197.25</v>
      </c>
      <c r="W911" s="36">
        <v>58.9</v>
      </c>
      <c r="X911" s="36"/>
      <c r="Y911" s="29"/>
      <c r="Z911" s="29"/>
      <c r="AA911" s="29"/>
      <c r="AB911" s="29"/>
      <c r="AC911" s="28"/>
    </row>
    <row r="912" ht="16" customHeight="1" spans="1:29">
      <c r="A912" s="22">
        <v>359</v>
      </c>
      <c r="B912" s="39" t="s">
        <v>5931</v>
      </c>
      <c r="C912" s="68" t="s">
        <v>5932</v>
      </c>
      <c r="D912" s="22">
        <v>202</v>
      </c>
      <c r="E912" s="22">
        <v>1</v>
      </c>
      <c r="F912" s="144">
        <v>2403316174</v>
      </c>
      <c r="G912" s="144" t="s">
        <v>3704</v>
      </c>
      <c r="H912" s="144" t="s">
        <v>3704</v>
      </c>
      <c r="I912" s="144" t="s">
        <v>5352</v>
      </c>
      <c r="J912" s="144" t="s">
        <v>5314</v>
      </c>
      <c r="K912" s="157"/>
      <c r="L912" s="157"/>
      <c r="M912" s="157"/>
      <c r="N912" s="157"/>
      <c r="O912" s="157"/>
      <c r="P912" s="157"/>
      <c r="Q912" s="157"/>
      <c r="R912" s="157"/>
      <c r="S912" s="144"/>
      <c r="T912" s="22">
        <v>1</v>
      </c>
      <c r="U912" s="29">
        <v>1153.32</v>
      </c>
      <c r="V912" s="29">
        <v>1153.32</v>
      </c>
      <c r="W912" s="36">
        <v>363.23</v>
      </c>
      <c r="X912" s="36"/>
      <c r="Y912" s="29"/>
      <c r="Z912" s="29"/>
      <c r="AA912" s="29"/>
      <c r="AB912" s="29"/>
      <c r="AC912" s="28"/>
    </row>
    <row r="913" ht="16" customHeight="1" spans="1:29">
      <c r="A913" s="22">
        <v>360</v>
      </c>
      <c r="B913" s="39" t="s">
        <v>5933</v>
      </c>
      <c r="C913" s="68" t="s">
        <v>5934</v>
      </c>
      <c r="D913" s="22">
        <v>179</v>
      </c>
      <c r="E913" s="22">
        <v>1</v>
      </c>
      <c r="F913" s="144">
        <v>2403315643</v>
      </c>
      <c r="G913" s="144" t="s">
        <v>3704</v>
      </c>
      <c r="H913" s="144" t="s">
        <v>3704</v>
      </c>
      <c r="I913" s="144" t="s">
        <v>5352</v>
      </c>
      <c r="J913" s="144" t="s">
        <v>5314</v>
      </c>
      <c r="K913" s="157"/>
      <c r="L913" s="157"/>
      <c r="M913" s="157"/>
      <c r="N913" s="157"/>
      <c r="O913" s="157"/>
      <c r="P913" s="157"/>
      <c r="Q913" s="157"/>
      <c r="R913" s="157"/>
      <c r="S913" s="144"/>
      <c r="T913" s="22">
        <v>1</v>
      </c>
      <c r="U913" s="29">
        <v>656.37</v>
      </c>
      <c r="V913" s="29">
        <v>656.37</v>
      </c>
      <c r="W913" s="36">
        <v>196.34</v>
      </c>
      <c r="X913" s="36"/>
      <c r="Y913" s="29"/>
      <c r="Z913" s="29"/>
      <c r="AA913" s="29"/>
      <c r="AB913" s="29"/>
      <c r="AC913" s="28"/>
    </row>
    <row r="914" ht="16" customHeight="1" spans="1:29">
      <c r="A914" s="22">
        <v>361</v>
      </c>
      <c r="B914" s="39" t="s">
        <v>430</v>
      </c>
      <c r="C914" s="68" t="s">
        <v>431</v>
      </c>
      <c r="D914" s="22">
        <v>202</v>
      </c>
      <c r="E914" s="22">
        <v>2</v>
      </c>
      <c r="F914" s="144">
        <v>2403314097</v>
      </c>
      <c r="G914" s="144" t="s">
        <v>3704</v>
      </c>
      <c r="H914" s="144" t="s">
        <v>3704</v>
      </c>
      <c r="I914" s="144" t="s">
        <v>5352</v>
      </c>
      <c r="J914" s="144" t="s">
        <v>5314</v>
      </c>
      <c r="K914" s="157"/>
      <c r="L914" s="157"/>
      <c r="M914" s="157"/>
      <c r="N914" s="157"/>
      <c r="O914" s="157"/>
      <c r="P914" s="157"/>
      <c r="Q914" s="157"/>
      <c r="R914" s="157"/>
      <c r="S914" s="144"/>
      <c r="T914" s="22">
        <v>2</v>
      </c>
      <c r="U914" s="29">
        <v>214.415</v>
      </c>
      <c r="V914" s="29">
        <v>428.83</v>
      </c>
      <c r="W914" s="36">
        <v>117.8</v>
      </c>
      <c r="X914" s="36"/>
      <c r="Y914" s="29"/>
      <c r="Z914" s="29"/>
      <c r="AA914" s="29"/>
      <c r="AB914" s="29"/>
      <c r="AC914" s="28"/>
    </row>
    <row r="915" ht="16" customHeight="1" spans="1:29">
      <c r="A915" s="22">
        <v>362</v>
      </c>
      <c r="B915" s="39" t="s">
        <v>432</v>
      </c>
      <c r="C915" s="68" t="s">
        <v>433</v>
      </c>
      <c r="D915" s="22">
        <v>202</v>
      </c>
      <c r="E915" s="22">
        <v>1</v>
      </c>
      <c r="F915" s="144">
        <v>2403314264</v>
      </c>
      <c r="G915" s="144" t="s">
        <v>3704</v>
      </c>
      <c r="H915" s="144" t="s">
        <v>3704</v>
      </c>
      <c r="I915" s="144" t="s">
        <v>5352</v>
      </c>
      <c r="J915" s="144" t="s">
        <v>5314</v>
      </c>
      <c r="K915" s="157"/>
      <c r="L915" s="157"/>
      <c r="M915" s="157"/>
      <c r="N915" s="157"/>
      <c r="O915" s="157"/>
      <c r="P915" s="157"/>
      <c r="Q915" s="157"/>
      <c r="R915" s="157"/>
      <c r="S915" s="144"/>
      <c r="T915" s="22">
        <v>1</v>
      </c>
      <c r="U915" s="29">
        <v>181.27</v>
      </c>
      <c r="V915" s="29">
        <v>181.27</v>
      </c>
      <c r="W915" s="36">
        <v>49.09</v>
      </c>
      <c r="X915" s="36"/>
      <c r="Y915" s="29"/>
      <c r="Z915" s="29"/>
      <c r="AA915" s="29"/>
      <c r="AB915" s="29"/>
      <c r="AC915" s="28"/>
    </row>
    <row r="916" ht="16" customHeight="1" spans="1:29">
      <c r="A916" s="22">
        <v>363</v>
      </c>
      <c r="B916" s="39" t="s">
        <v>5935</v>
      </c>
      <c r="C916" s="68" t="s">
        <v>5936</v>
      </c>
      <c r="D916" s="22">
        <v>179</v>
      </c>
      <c r="E916" s="22">
        <v>1</v>
      </c>
      <c r="F916" s="144">
        <v>2403314245</v>
      </c>
      <c r="G916" s="144" t="s">
        <v>3704</v>
      </c>
      <c r="H916" s="144" t="s">
        <v>3704</v>
      </c>
      <c r="I916" s="144" t="s">
        <v>5352</v>
      </c>
      <c r="J916" s="144" t="s">
        <v>5314</v>
      </c>
      <c r="K916" s="157"/>
      <c r="L916" s="157"/>
      <c r="M916" s="157"/>
      <c r="N916" s="157"/>
      <c r="O916" s="157"/>
      <c r="P916" s="157"/>
      <c r="Q916" s="157"/>
      <c r="R916" s="157"/>
      <c r="S916" s="144"/>
      <c r="T916" s="22">
        <v>1</v>
      </c>
      <c r="U916" s="29">
        <v>135.25</v>
      </c>
      <c r="V916" s="29">
        <v>135.25</v>
      </c>
      <c r="W916" s="36">
        <v>39.27</v>
      </c>
      <c r="X916" s="36"/>
      <c r="Y916" s="29"/>
      <c r="Z916" s="29"/>
      <c r="AA916" s="29"/>
      <c r="AB916" s="29"/>
      <c r="AC916" s="28"/>
    </row>
    <row r="917" ht="16" customHeight="1" spans="1:29">
      <c r="A917" s="22">
        <v>364</v>
      </c>
      <c r="B917" s="39" t="s">
        <v>5937</v>
      </c>
      <c r="C917" s="68" t="s">
        <v>5938</v>
      </c>
      <c r="D917" s="22">
        <v>179</v>
      </c>
      <c r="E917" s="22">
        <v>1</v>
      </c>
      <c r="F917" s="144">
        <v>2403314155</v>
      </c>
      <c r="G917" s="144" t="s">
        <v>3704</v>
      </c>
      <c r="H917" s="144" t="s">
        <v>3704</v>
      </c>
      <c r="I917" s="144" t="s">
        <v>5352</v>
      </c>
      <c r="J917" s="144" t="s">
        <v>5314</v>
      </c>
      <c r="K917" s="157"/>
      <c r="L917" s="157"/>
      <c r="M917" s="157"/>
      <c r="N917" s="157"/>
      <c r="O917" s="157"/>
      <c r="P917" s="157"/>
      <c r="Q917" s="157"/>
      <c r="R917" s="157"/>
      <c r="S917" s="144"/>
      <c r="T917" s="22">
        <v>1</v>
      </c>
      <c r="U917" s="29">
        <v>87.52</v>
      </c>
      <c r="V917" s="29">
        <v>87.52</v>
      </c>
      <c r="W917" s="36">
        <v>25.52</v>
      </c>
      <c r="X917" s="36"/>
      <c r="Y917" s="29"/>
      <c r="Z917" s="29"/>
      <c r="AA917" s="29"/>
      <c r="AB917" s="29"/>
      <c r="AC917" s="28"/>
    </row>
    <row r="918" ht="16" customHeight="1" spans="1:29">
      <c r="A918" s="22">
        <v>365</v>
      </c>
      <c r="B918" s="39" t="s">
        <v>5939</v>
      </c>
      <c r="C918" s="68" t="s">
        <v>5940</v>
      </c>
      <c r="D918" s="22">
        <v>179</v>
      </c>
      <c r="E918" s="22">
        <v>1</v>
      </c>
      <c r="F918" s="144">
        <v>2403314087</v>
      </c>
      <c r="G918" s="144" t="s">
        <v>3704</v>
      </c>
      <c r="H918" s="144" t="s">
        <v>3704</v>
      </c>
      <c r="I918" s="144" t="s">
        <v>5352</v>
      </c>
      <c r="J918" s="144" t="s">
        <v>5314</v>
      </c>
      <c r="K918" s="157"/>
      <c r="L918" s="157"/>
      <c r="M918" s="157"/>
      <c r="N918" s="157"/>
      <c r="O918" s="157"/>
      <c r="P918" s="157"/>
      <c r="Q918" s="157"/>
      <c r="R918" s="157"/>
      <c r="S918" s="144"/>
      <c r="T918" s="22">
        <v>1</v>
      </c>
      <c r="U918" s="29">
        <v>87.52</v>
      </c>
      <c r="V918" s="29">
        <v>87.52</v>
      </c>
      <c r="W918" s="36">
        <v>25.52</v>
      </c>
      <c r="X918" s="36"/>
      <c r="Y918" s="29"/>
      <c r="Z918" s="29"/>
      <c r="AA918" s="29"/>
      <c r="AB918" s="29"/>
      <c r="AC918" s="28"/>
    </row>
    <row r="919" ht="16" customHeight="1" spans="1:29">
      <c r="A919" s="22">
        <v>366</v>
      </c>
      <c r="B919" s="39" t="s">
        <v>440</v>
      </c>
      <c r="C919" s="68" t="s">
        <v>441</v>
      </c>
      <c r="D919" s="22">
        <v>202</v>
      </c>
      <c r="E919" s="22">
        <v>3</v>
      </c>
      <c r="F919" s="144">
        <v>2403315146</v>
      </c>
      <c r="G919" s="144" t="s">
        <v>3704</v>
      </c>
      <c r="H919" s="144" t="s">
        <v>3704</v>
      </c>
      <c r="I919" s="144" t="s">
        <v>5352</v>
      </c>
      <c r="J919" s="144" t="s">
        <v>5314</v>
      </c>
      <c r="K919" s="157"/>
      <c r="L919" s="157"/>
      <c r="M919" s="157"/>
      <c r="N919" s="157"/>
      <c r="O919" s="157"/>
      <c r="P919" s="157"/>
      <c r="Q919" s="157"/>
      <c r="R919" s="157"/>
      <c r="S919" s="144"/>
      <c r="T919" s="22">
        <v>3</v>
      </c>
      <c r="U919" s="29">
        <v>72.4866666666667</v>
      </c>
      <c r="V919" s="29">
        <v>217.46</v>
      </c>
      <c r="W919" s="36">
        <v>64.8</v>
      </c>
      <c r="X919" s="36"/>
      <c r="Y919" s="29"/>
      <c r="Z919" s="29"/>
      <c r="AA919" s="29"/>
      <c r="AB919" s="29"/>
      <c r="AC919" s="28"/>
    </row>
    <row r="920" ht="16" customHeight="1" spans="1:29">
      <c r="A920" s="22">
        <v>367</v>
      </c>
      <c r="B920" s="39" t="s">
        <v>5941</v>
      </c>
      <c r="C920" s="68" t="s">
        <v>5942</v>
      </c>
      <c r="D920" s="22">
        <v>138</v>
      </c>
      <c r="E920" s="22">
        <v>1</v>
      </c>
      <c r="F920" s="144">
        <v>83632</v>
      </c>
      <c r="G920" s="144" t="s">
        <v>3704</v>
      </c>
      <c r="H920" s="144" t="s">
        <v>3704</v>
      </c>
      <c r="I920" s="144" t="s">
        <v>5321</v>
      </c>
      <c r="J920" s="144" t="s">
        <v>5314</v>
      </c>
      <c r="K920" s="157"/>
      <c r="L920" s="157"/>
      <c r="M920" s="157"/>
      <c r="N920" s="157"/>
      <c r="O920" s="157"/>
      <c r="P920" s="157"/>
      <c r="Q920" s="157"/>
      <c r="R920" s="157"/>
      <c r="S920" s="144"/>
      <c r="T920" s="22">
        <v>1</v>
      </c>
      <c r="U920" s="29">
        <v>7065.72</v>
      </c>
      <c r="V920" s="29">
        <v>7065.72</v>
      </c>
      <c r="W920" s="36">
        <v>2533.96</v>
      </c>
      <c r="X920" s="36"/>
      <c r="Y920" s="29"/>
      <c r="Z920" s="29"/>
      <c r="AA920" s="29"/>
      <c r="AB920" s="29"/>
      <c r="AC920" s="28"/>
    </row>
    <row r="921" ht="16" customHeight="1" spans="1:29">
      <c r="A921" s="22">
        <v>368</v>
      </c>
      <c r="B921" s="39" t="s">
        <v>5943</v>
      </c>
      <c r="C921" s="68" t="s">
        <v>5944</v>
      </c>
      <c r="D921" s="22">
        <v>138</v>
      </c>
      <c r="E921" s="22">
        <v>1</v>
      </c>
      <c r="F921" s="144" t="s">
        <v>5945</v>
      </c>
      <c r="G921" s="144" t="s">
        <v>3704</v>
      </c>
      <c r="H921" s="144" t="s">
        <v>3704</v>
      </c>
      <c r="I921" s="144" t="s">
        <v>5321</v>
      </c>
      <c r="J921" s="144" t="s">
        <v>5314</v>
      </c>
      <c r="K921" s="157"/>
      <c r="L921" s="157"/>
      <c r="M921" s="157"/>
      <c r="N921" s="157"/>
      <c r="O921" s="157"/>
      <c r="P921" s="157"/>
      <c r="Q921" s="157"/>
      <c r="R921" s="157"/>
      <c r="S921" s="144"/>
      <c r="T921" s="22">
        <v>1</v>
      </c>
      <c r="U921" s="29">
        <v>4674.97</v>
      </c>
      <c r="V921" s="29">
        <v>4674.97</v>
      </c>
      <c r="W921" s="36">
        <v>4674.97</v>
      </c>
      <c r="X921" s="36"/>
      <c r="Y921" s="29"/>
      <c r="Z921" s="29"/>
      <c r="AA921" s="29"/>
      <c r="AB921" s="29"/>
      <c r="AC921" s="28"/>
    </row>
    <row r="922" ht="16" customHeight="1" spans="1:29">
      <c r="A922" s="22">
        <v>369</v>
      </c>
      <c r="B922" s="39" t="s">
        <v>5946</v>
      </c>
      <c r="C922" s="68" t="s">
        <v>5947</v>
      </c>
      <c r="D922" s="22">
        <v>167</v>
      </c>
      <c r="E922" s="22">
        <v>1</v>
      </c>
      <c r="F922" s="144">
        <v>83634</v>
      </c>
      <c r="G922" s="144" t="s">
        <v>3704</v>
      </c>
      <c r="H922" s="144" t="s">
        <v>3704</v>
      </c>
      <c r="I922" s="144" t="s">
        <v>5321</v>
      </c>
      <c r="J922" s="144" t="s">
        <v>5314</v>
      </c>
      <c r="K922" s="157"/>
      <c r="L922" s="157"/>
      <c r="M922" s="157"/>
      <c r="N922" s="157"/>
      <c r="O922" s="157"/>
      <c r="P922" s="157"/>
      <c r="Q922" s="157"/>
      <c r="R922" s="157"/>
      <c r="S922" s="144"/>
      <c r="T922" s="22">
        <v>1</v>
      </c>
      <c r="U922" s="29">
        <v>501.4</v>
      </c>
      <c r="V922" s="29">
        <v>501.4</v>
      </c>
      <c r="W922" s="36">
        <v>146.19</v>
      </c>
      <c r="X922" s="36"/>
      <c r="Y922" s="29"/>
      <c r="Z922" s="29"/>
      <c r="AA922" s="29"/>
      <c r="AB922" s="29"/>
      <c r="AC922" s="28"/>
    </row>
    <row r="923" ht="16" customHeight="1" spans="1:29">
      <c r="A923" s="22">
        <v>370</v>
      </c>
      <c r="B923" s="39" t="s">
        <v>5948</v>
      </c>
      <c r="C923" s="68" t="s">
        <v>5949</v>
      </c>
      <c r="D923" s="22">
        <v>130</v>
      </c>
      <c r="E923" s="22">
        <v>1</v>
      </c>
      <c r="F923" s="144">
        <v>83636</v>
      </c>
      <c r="G923" s="144" t="s">
        <v>3704</v>
      </c>
      <c r="H923" s="144" t="s">
        <v>3704</v>
      </c>
      <c r="I923" s="144" t="s">
        <v>5321</v>
      </c>
      <c r="J923" s="144" t="s">
        <v>5314</v>
      </c>
      <c r="K923" s="157"/>
      <c r="L923" s="157"/>
      <c r="M923" s="157"/>
      <c r="N923" s="157"/>
      <c r="O923" s="157"/>
      <c r="P923" s="157"/>
      <c r="Q923" s="157"/>
      <c r="R923" s="157"/>
      <c r="S923" s="144"/>
      <c r="T923" s="22">
        <v>1</v>
      </c>
      <c r="U923" s="29">
        <v>1274.99</v>
      </c>
      <c r="V923" s="29">
        <v>1274.99</v>
      </c>
      <c r="W923" s="36">
        <v>389.84</v>
      </c>
      <c r="X923" s="36"/>
      <c r="Y923" s="29"/>
      <c r="Z923" s="29"/>
      <c r="AA923" s="29"/>
      <c r="AB923" s="29"/>
      <c r="AC923" s="28"/>
    </row>
    <row r="924" ht="16" customHeight="1" spans="1:29">
      <c r="A924" s="22">
        <v>371</v>
      </c>
      <c r="B924" s="39" t="s">
        <v>5950</v>
      </c>
      <c r="C924" s="68" t="s">
        <v>5951</v>
      </c>
      <c r="D924" s="22">
        <v>138</v>
      </c>
      <c r="E924" s="22">
        <v>1</v>
      </c>
      <c r="F924" s="144">
        <v>83637</v>
      </c>
      <c r="G924" s="144" t="s">
        <v>3704</v>
      </c>
      <c r="H924" s="144" t="s">
        <v>3704</v>
      </c>
      <c r="I924" s="144" t="s">
        <v>5321</v>
      </c>
      <c r="J924" s="144" t="s">
        <v>5314</v>
      </c>
      <c r="K924" s="157"/>
      <c r="L924" s="157"/>
      <c r="M924" s="157"/>
      <c r="N924" s="157"/>
      <c r="O924" s="157"/>
      <c r="P924" s="157"/>
      <c r="Q924" s="157"/>
      <c r="R924" s="157"/>
      <c r="S924" s="144"/>
      <c r="T924" s="22">
        <v>1</v>
      </c>
      <c r="U924" s="29">
        <v>57.1</v>
      </c>
      <c r="V924" s="29">
        <v>57.1</v>
      </c>
      <c r="W924" s="36">
        <v>16.57</v>
      </c>
      <c r="X924" s="36"/>
      <c r="Y924" s="29"/>
      <c r="Z924" s="29"/>
      <c r="AA924" s="29"/>
      <c r="AB924" s="29"/>
      <c r="AC924" s="28"/>
    </row>
    <row r="925" ht="16" customHeight="1" spans="1:29">
      <c r="A925" s="22">
        <v>379</v>
      </c>
      <c r="B925" s="39" t="s">
        <v>5966</v>
      </c>
      <c r="C925" s="68" t="s">
        <v>5967</v>
      </c>
      <c r="D925" s="22">
        <v>142</v>
      </c>
      <c r="E925" s="22">
        <v>2</v>
      </c>
      <c r="F925" s="144">
        <v>83153</v>
      </c>
      <c r="G925" s="144" t="s">
        <v>3704</v>
      </c>
      <c r="H925" s="144" t="s">
        <v>3704</v>
      </c>
      <c r="I925" s="144" t="s">
        <v>5321</v>
      </c>
      <c r="J925" s="144" t="s">
        <v>5314</v>
      </c>
      <c r="K925" s="157"/>
      <c r="L925" s="157"/>
      <c r="M925" s="157"/>
      <c r="N925" s="157"/>
      <c r="O925" s="157"/>
      <c r="P925" s="157"/>
      <c r="Q925" s="157"/>
      <c r="R925" s="157"/>
      <c r="S925" s="144"/>
      <c r="T925" s="22">
        <v>2</v>
      </c>
      <c r="U925" s="29">
        <v>8290.6</v>
      </c>
      <c r="V925" s="29">
        <v>16581.2</v>
      </c>
      <c r="W925" s="36">
        <v>6822.22</v>
      </c>
      <c r="X925" s="36"/>
      <c r="Y925" s="29"/>
      <c r="Z925" s="29"/>
      <c r="AA925" s="29"/>
      <c r="AB925" s="29"/>
      <c r="AC925" s="28"/>
    </row>
    <row r="926" ht="16" customHeight="1" spans="1:29">
      <c r="A926" s="22">
        <v>380</v>
      </c>
      <c r="B926" s="39" t="s">
        <v>5968</v>
      </c>
      <c r="C926" s="68" t="s">
        <v>5969</v>
      </c>
      <c r="D926" s="22">
        <v>123</v>
      </c>
      <c r="E926" s="22">
        <v>1</v>
      </c>
      <c r="F926" s="144">
        <v>2403315414</v>
      </c>
      <c r="G926" s="144" t="s">
        <v>3704</v>
      </c>
      <c r="H926" s="144" t="s">
        <v>3704</v>
      </c>
      <c r="I926" s="144" t="s">
        <v>5352</v>
      </c>
      <c r="J926" s="144" t="s">
        <v>5314</v>
      </c>
      <c r="K926" s="157"/>
      <c r="L926" s="157"/>
      <c r="M926" s="157"/>
      <c r="N926" s="157"/>
      <c r="O926" s="157"/>
      <c r="P926" s="157"/>
      <c r="Q926" s="157"/>
      <c r="R926" s="157"/>
      <c r="S926" s="144"/>
      <c r="T926" s="22">
        <v>1</v>
      </c>
      <c r="U926" s="29">
        <v>6545.93</v>
      </c>
      <c r="V926" s="29">
        <v>6545.93</v>
      </c>
      <c r="W926" s="36">
        <v>2022.33</v>
      </c>
      <c r="X926" s="36"/>
      <c r="Y926" s="29"/>
      <c r="Z926" s="29"/>
      <c r="AA926" s="29"/>
      <c r="AB926" s="29"/>
      <c r="AC926" s="28"/>
    </row>
    <row r="927" ht="16" customHeight="1" spans="1:29">
      <c r="A927" s="22">
        <v>381</v>
      </c>
      <c r="B927" s="39" t="s">
        <v>5970</v>
      </c>
      <c r="C927" s="68" t="s">
        <v>5971</v>
      </c>
      <c r="D927" s="22">
        <v>231</v>
      </c>
      <c r="E927" s="22">
        <v>3</v>
      </c>
      <c r="F927" s="144">
        <v>83463</v>
      </c>
      <c r="G927" s="144" t="s">
        <v>3704</v>
      </c>
      <c r="H927" s="144" t="s">
        <v>3704</v>
      </c>
      <c r="I927" s="144" t="s">
        <v>5321</v>
      </c>
      <c r="J927" s="144" t="s">
        <v>5314</v>
      </c>
      <c r="K927" s="157"/>
      <c r="L927" s="157"/>
      <c r="M927" s="157"/>
      <c r="N927" s="157"/>
      <c r="O927" s="157"/>
      <c r="P927" s="157"/>
      <c r="Q927" s="157"/>
      <c r="R927" s="157"/>
      <c r="S927" s="144"/>
      <c r="T927" s="22">
        <v>3</v>
      </c>
      <c r="U927" s="29">
        <v>6441.49</v>
      </c>
      <c r="V927" s="29">
        <v>19324.47</v>
      </c>
      <c r="W927" s="36">
        <v>5935.32</v>
      </c>
      <c r="X927" s="36"/>
      <c r="Y927" s="29"/>
      <c r="Z927" s="29"/>
      <c r="AA927" s="29"/>
      <c r="AB927" s="29"/>
      <c r="AC927" s="28"/>
    </row>
    <row r="928" ht="16" customHeight="1" spans="1:29">
      <c r="A928" s="22">
        <v>382</v>
      </c>
      <c r="B928" s="39" t="s">
        <v>5972</v>
      </c>
      <c r="C928" s="68" t="s">
        <v>5973</v>
      </c>
      <c r="D928" s="22">
        <v>123</v>
      </c>
      <c r="E928" s="22">
        <v>5</v>
      </c>
      <c r="F928" s="144">
        <v>2403315239</v>
      </c>
      <c r="G928" s="144" t="s">
        <v>3704</v>
      </c>
      <c r="H928" s="144" t="s">
        <v>3704</v>
      </c>
      <c r="I928" s="144" t="s">
        <v>5352</v>
      </c>
      <c r="J928" s="144" t="s">
        <v>5314</v>
      </c>
      <c r="K928" s="157"/>
      <c r="L928" s="157"/>
      <c r="M928" s="157"/>
      <c r="N928" s="157"/>
      <c r="O928" s="157"/>
      <c r="P928" s="157"/>
      <c r="Q928" s="157"/>
      <c r="R928" s="157"/>
      <c r="S928" s="144"/>
      <c r="T928" s="22">
        <v>5</v>
      </c>
      <c r="U928" s="29">
        <v>6162.39</v>
      </c>
      <c r="V928" s="29">
        <v>30811.95</v>
      </c>
      <c r="W928" s="36">
        <v>9571.7</v>
      </c>
      <c r="X928" s="36"/>
      <c r="Y928" s="29"/>
      <c r="Z928" s="29"/>
      <c r="AA928" s="29"/>
      <c r="AB928" s="29"/>
      <c r="AC928" s="28"/>
    </row>
    <row r="929" ht="16" customHeight="1" spans="1:29">
      <c r="A929" s="22">
        <v>383</v>
      </c>
      <c r="B929" s="39" t="s">
        <v>5974</v>
      </c>
      <c r="C929" s="68" t="s">
        <v>5975</v>
      </c>
      <c r="D929" s="22">
        <v>123</v>
      </c>
      <c r="E929" s="22">
        <v>2</v>
      </c>
      <c r="F929" s="144">
        <v>2403314759</v>
      </c>
      <c r="G929" s="144" t="s">
        <v>3704</v>
      </c>
      <c r="H929" s="144" t="s">
        <v>3704</v>
      </c>
      <c r="I929" s="144" t="s">
        <v>5352</v>
      </c>
      <c r="J929" s="144" t="s">
        <v>5314</v>
      </c>
      <c r="K929" s="157"/>
      <c r="L929" s="157"/>
      <c r="M929" s="157"/>
      <c r="N929" s="157"/>
      <c r="O929" s="157"/>
      <c r="P929" s="157"/>
      <c r="Q929" s="157"/>
      <c r="R929" s="157"/>
      <c r="S929" s="144"/>
      <c r="T929" s="22">
        <v>2</v>
      </c>
      <c r="U929" s="29">
        <v>5324.29</v>
      </c>
      <c r="V929" s="29">
        <v>10648.58</v>
      </c>
      <c r="W929" s="36">
        <v>3337.82</v>
      </c>
      <c r="X929" s="36"/>
      <c r="Y929" s="29"/>
      <c r="Z929" s="29"/>
      <c r="AA929" s="29"/>
      <c r="AB929" s="29"/>
      <c r="AC929" s="28"/>
    </row>
    <row r="930" ht="16" customHeight="1" spans="1:29">
      <c r="A930" s="22">
        <v>384</v>
      </c>
      <c r="B930" s="39" t="s">
        <v>466</v>
      </c>
      <c r="C930" s="68" t="s">
        <v>467</v>
      </c>
      <c r="D930" s="22">
        <v>231</v>
      </c>
      <c r="E930" s="22">
        <v>1</v>
      </c>
      <c r="F930" s="144">
        <v>83427</v>
      </c>
      <c r="G930" s="144" t="s">
        <v>3704</v>
      </c>
      <c r="H930" s="144" t="s">
        <v>3704</v>
      </c>
      <c r="I930" s="144" t="s">
        <v>5321</v>
      </c>
      <c r="J930" s="144" t="s">
        <v>5314</v>
      </c>
      <c r="K930" s="157"/>
      <c r="L930" s="157"/>
      <c r="M930" s="157"/>
      <c r="N930" s="157"/>
      <c r="O930" s="157"/>
      <c r="P930" s="157"/>
      <c r="Q930" s="157"/>
      <c r="R930" s="157"/>
      <c r="S930" s="144"/>
      <c r="T930" s="22">
        <v>1</v>
      </c>
      <c r="U930" s="29">
        <v>4943.71</v>
      </c>
      <c r="V930" s="29">
        <v>4943.71</v>
      </c>
      <c r="W930" s="36">
        <v>1539.87</v>
      </c>
      <c r="X930" s="36"/>
      <c r="Y930" s="29"/>
      <c r="Z930" s="29"/>
      <c r="AA930" s="29"/>
      <c r="AB930" s="29"/>
      <c r="AC930" s="28"/>
    </row>
    <row r="931" ht="16" customHeight="1" spans="1:29">
      <c r="A931" s="22">
        <v>385</v>
      </c>
      <c r="B931" s="39" t="s">
        <v>5976</v>
      </c>
      <c r="C931" s="68" t="s">
        <v>5977</v>
      </c>
      <c r="D931" s="22">
        <v>231</v>
      </c>
      <c r="E931" s="22">
        <v>4</v>
      </c>
      <c r="F931" s="144">
        <v>83454</v>
      </c>
      <c r="G931" s="144" t="s">
        <v>3704</v>
      </c>
      <c r="H931" s="144" t="s">
        <v>3704</v>
      </c>
      <c r="I931" s="144" t="s">
        <v>5321</v>
      </c>
      <c r="J931" s="144" t="s">
        <v>5314</v>
      </c>
      <c r="K931" s="157"/>
      <c r="L931" s="157"/>
      <c r="M931" s="157"/>
      <c r="N931" s="157"/>
      <c r="O931" s="157"/>
      <c r="P931" s="157"/>
      <c r="Q931" s="157"/>
      <c r="R931" s="157"/>
      <c r="S931" s="144"/>
      <c r="T931" s="22">
        <v>4</v>
      </c>
      <c r="U931" s="29">
        <v>4191.3625</v>
      </c>
      <c r="V931" s="29">
        <v>16765.45</v>
      </c>
      <c r="W931" s="36">
        <v>5301.84</v>
      </c>
      <c r="X931" s="36"/>
      <c r="Y931" s="29"/>
      <c r="Z931" s="29"/>
      <c r="AA931" s="29"/>
      <c r="AB931" s="29"/>
      <c r="AC931" s="28"/>
    </row>
    <row r="932" ht="16" customHeight="1" spans="1:29">
      <c r="A932" s="22">
        <v>386</v>
      </c>
      <c r="B932" s="39" t="s">
        <v>5978</v>
      </c>
      <c r="C932" s="68" t="s">
        <v>5979</v>
      </c>
      <c r="D932" s="22">
        <v>225</v>
      </c>
      <c r="E932" s="22">
        <v>2</v>
      </c>
      <c r="F932" s="144">
        <v>83487</v>
      </c>
      <c r="G932" s="144" t="s">
        <v>3704</v>
      </c>
      <c r="H932" s="144" t="s">
        <v>3704</v>
      </c>
      <c r="I932" s="144" t="s">
        <v>5321</v>
      </c>
      <c r="J932" s="144" t="s">
        <v>5314</v>
      </c>
      <c r="K932" s="157"/>
      <c r="L932" s="157"/>
      <c r="M932" s="157"/>
      <c r="N932" s="157"/>
      <c r="O932" s="157"/>
      <c r="P932" s="157"/>
      <c r="Q932" s="157"/>
      <c r="R932" s="157"/>
      <c r="S932" s="144"/>
      <c r="T932" s="22">
        <v>2</v>
      </c>
      <c r="U932" s="29">
        <v>3231.065</v>
      </c>
      <c r="V932" s="29">
        <v>6462.13</v>
      </c>
      <c r="W932" s="36">
        <v>1890.72</v>
      </c>
      <c r="X932" s="36"/>
      <c r="Y932" s="29"/>
      <c r="Z932" s="29"/>
      <c r="AA932" s="29"/>
      <c r="AB932" s="29"/>
      <c r="AC932" s="28"/>
    </row>
    <row r="933" ht="16" customHeight="1" spans="1:29">
      <c r="A933" s="22">
        <v>387</v>
      </c>
      <c r="B933" s="39" t="s">
        <v>5980</v>
      </c>
      <c r="C933" s="68" t="s">
        <v>5981</v>
      </c>
      <c r="D933" s="22">
        <v>179</v>
      </c>
      <c r="E933" s="22">
        <v>2</v>
      </c>
      <c r="F933" s="144">
        <v>83502</v>
      </c>
      <c r="G933" s="144" t="s">
        <v>3704</v>
      </c>
      <c r="H933" s="144" t="s">
        <v>3704</v>
      </c>
      <c r="I933" s="144" t="s">
        <v>5321</v>
      </c>
      <c r="J933" s="144" t="s">
        <v>5314</v>
      </c>
      <c r="K933" s="157"/>
      <c r="L933" s="157"/>
      <c r="M933" s="157"/>
      <c r="N933" s="157"/>
      <c r="O933" s="157"/>
      <c r="P933" s="157"/>
      <c r="Q933" s="157"/>
      <c r="R933" s="157"/>
      <c r="S933" s="144"/>
      <c r="T933" s="22">
        <v>2</v>
      </c>
      <c r="U933" s="29">
        <v>3175.775</v>
      </c>
      <c r="V933" s="29">
        <v>6351.55</v>
      </c>
      <c r="W933" s="36">
        <v>1851.74</v>
      </c>
      <c r="X933" s="36"/>
      <c r="Y933" s="29"/>
      <c r="Z933" s="29"/>
      <c r="AA933" s="29"/>
      <c r="AB933" s="29"/>
      <c r="AC933" s="28"/>
    </row>
    <row r="934" ht="16" customHeight="1" spans="1:29">
      <c r="A934" s="22">
        <v>388</v>
      </c>
      <c r="B934" s="39" t="s">
        <v>5982</v>
      </c>
      <c r="C934" s="68" t="s">
        <v>5983</v>
      </c>
      <c r="D934" s="22">
        <v>223</v>
      </c>
      <c r="E934" s="22">
        <v>1</v>
      </c>
      <c r="F934" s="144">
        <v>83498</v>
      </c>
      <c r="G934" s="144" t="s">
        <v>3704</v>
      </c>
      <c r="H934" s="144" t="s">
        <v>3704</v>
      </c>
      <c r="I934" s="144" t="s">
        <v>5321</v>
      </c>
      <c r="J934" s="144" t="s">
        <v>5314</v>
      </c>
      <c r="K934" s="157"/>
      <c r="L934" s="157"/>
      <c r="M934" s="157"/>
      <c r="N934" s="157"/>
      <c r="O934" s="157"/>
      <c r="P934" s="157"/>
      <c r="Q934" s="157"/>
      <c r="R934" s="157"/>
      <c r="S934" s="144"/>
      <c r="T934" s="22">
        <v>1</v>
      </c>
      <c r="U934" s="29">
        <v>2522.41</v>
      </c>
      <c r="V934" s="29">
        <v>2522.41</v>
      </c>
      <c r="W934" s="36">
        <v>740.7</v>
      </c>
      <c r="X934" s="36"/>
      <c r="Y934" s="29"/>
      <c r="Z934" s="29"/>
      <c r="AA934" s="29"/>
      <c r="AB934" s="29"/>
      <c r="AC934" s="28"/>
    </row>
    <row r="935" ht="16" customHeight="1" spans="1:29">
      <c r="A935" s="22">
        <v>389</v>
      </c>
      <c r="B935" s="39" t="s">
        <v>5984</v>
      </c>
      <c r="C935" s="68" t="s">
        <v>5985</v>
      </c>
      <c r="D935" s="22">
        <v>231</v>
      </c>
      <c r="E935" s="22">
        <v>1</v>
      </c>
      <c r="F935" s="144">
        <v>83458</v>
      </c>
      <c r="G935" s="144" t="s">
        <v>3704</v>
      </c>
      <c r="H935" s="144" t="s">
        <v>3704</v>
      </c>
      <c r="I935" s="144" t="s">
        <v>5321</v>
      </c>
      <c r="J935" s="144" t="s">
        <v>5314</v>
      </c>
      <c r="K935" s="157"/>
      <c r="L935" s="157"/>
      <c r="M935" s="157"/>
      <c r="N935" s="157"/>
      <c r="O935" s="157"/>
      <c r="P935" s="157"/>
      <c r="Q935" s="157"/>
      <c r="R935" s="157"/>
      <c r="S935" s="144"/>
      <c r="T935" s="22">
        <v>1</v>
      </c>
      <c r="U935" s="29">
        <v>2205.39</v>
      </c>
      <c r="V935" s="29">
        <v>2205.39</v>
      </c>
      <c r="W935" s="36">
        <v>643.24</v>
      </c>
      <c r="X935" s="36"/>
      <c r="Y935" s="29"/>
      <c r="Z935" s="29"/>
      <c r="AA935" s="29"/>
      <c r="AB935" s="29"/>
      <c r="AC935" s="28"/>
    </row>
    <row r="936" ht="16" customHeight="1" spans="1:29">
      <c r="A936" s="22">
        <v>390</v>
      </c>
      <c r="B936" s="39" t="s">
        <v>482</v>
      </c>
      <c r="C936" s="68" t="s">
        <v>483</v>
      </c>
      <c r="D936" s="22">
        <v>231</v>
      </c>
      <c r="E936" s="22">
        <v>5</v>
      </c>
      <c r="F936" s="144">
        <v>83464</v>
      </c>
      <c r="G936" s="144" t="s">
        <v>3704</v>
      </c>
      <c r="H936" s="144" t="s">
        <v>3704</v>
      </c>
      <c r="I936" s="144" t="s">
        <v>5321</v>
      </c>
      <c r="J936" s="144" t="s">
        <v>5314</v>
      </c>
      <c r="K936" s="157"/>
      <c r="L936" s="157"/>
      <c r="M936" s="157"/>
      <c r="N936" s="157"/>
      <c r="O936" s="157"/>
      <c r="P936" s="157"/>
      <c r="Q936" s="157"/>
      <c r="R936" s="157"/>
      <c r="S936" s="144"/>
      <c r="T936" s="22">
        <v>5</v>
      </c>
      <c r="U936" s="29">
        <v>1953.628</v>
      </c>
      <c r="V936" s="29">
        <v>9768.14</v>
      </c>
      <c r="W936" s="36">
        <v>2972.55</v>
      </c>
      <c r="X936" s="36"/>
      <c r="Y936" s="29"/>
      <c r="Z936" s="29"/>
      <c r="AA936" s="29"/>
      <c r="AB936" s="29"/>
      <c r="AC936" s="28"/>
    </row>
    <row r="937" ht="16" customHeight="1" spans="1:29">
      <c r="A937" s="22">
        <v>391</v>
      </c>
      <c r="B937" s="39" t="s">
        <v>482</v>
      </c>
      <c r="C937" s="68" t="s">
        <v>483</v>
      </c>
      <c r="D937" s="22">
        <v>196</v>
      </c>
      <c r="E937" s="22">
        <v>3</v>
      </c>
      <c r="F937" s="144">
        <v>2403314835</v>
      </c>
      <c r="G937" s="144" t="s">
        <v>3704</v>
      </c>
      <c r="H937" s="144" t="s">
        <v>3704</v>
      </c>
      <c r="I937" s="144" t="s">
        <v>5352</v>
      </c>
      <c r="J937" s="144" t="s">
        <v>5314</v>
      </c>
      <c r="K937" s="157"/>
      <c r="L937" s="157"/>
      <c r="M937" s="157"/>
      <c r="N937" s="157"/>
      <c r="O937" s="157"/>
      <c r="P937" s="157"/>
      <c r="Q937" s="157"/>
      <c r="R937" s="157"/>
      <c r="S937" s="144"/>
      <c r="T937" s="22">
        <v>3</v>
      </c>
      <c r="U937" s="29">
        <v>1953.62666666667</v>
      </c>
      <c r="V937" s="29">
        <v>5860.88</v>
      </c>
      <c r="W937" s="36">
        <v>1796.52</v>
      </c>
      <c r="X937" s="36"/>
      <c r="Y937" s="29"/>
      <c r="Z937" s="29"/>
      <c r="AA937" s="29"/>
      <c r="AB937" s="29"/>
      <c r="AC937" s="28"/>
    </row>
    <row r="938" ht="16" customHeight="1" spans="1:29">
      <c r="A938" s="22">
        <v>392</v>
      </c>
      <c r="B938" s="39" t="s">
        <v>453</v>
      </c>
      <c r="C938" s="68" t="s">
        <v>5986</v>
      </c>
      <c r="D938" s="22">
        <v>179</v>
      </c>
      <c r="E938" s="22">
        <v>1</v>
      </c>
      <c r="F938" s="144">
        <v>83527</v>
      </c>
      <c r="G938" s="144" t="s">
        <v>3704</v>
      </c>
      <c r="H938" s="144" t="s">
        <v>3704</v>
      </c>
      <c r="I938" s="144" t="s">
        <v>5321</v>
      </c>
      <c r="J938" s="144" t="s">
        <v>5314</v>
      </c>
      <c r="K938" s="157"/>
      <c r="L938" s="157"/>
      <c r="M938" s="157"/>
      <c r="N938" s="157"/>
      <c r="O938" s="157"/>
      <c r="P938" s="157"/>
      <c r="Q938" s="157"/>
      <c r="R938" s="157"/>
      <c r="S938" s="144"/>
      <c r="T938" s="22">
        <v>1</v>
      </c>
      <c r="U938" s="29">
        <v>1915.32</v>
      </c>
      <c r="V938" s="29">
        <v>1915.32</v>
      </c>
      <c r="W938" s="36">
        <v>575.02</v>
      </c>
      <c r="X938" s="36"/>
      <c r="Y938" s="29"/>
      <c r="Z938" s="29"/>
      <c r="AA938" s="29"/>
      <c r="AB938" s="29"/>
      <c r="AC938" s="28"/>
    </row>
    <row r="939" ht="16" customHeight="1" spans="1:29">
      <c r="A939" s="22">
        <v>393</v>
      </c>
      <c r="B939" s="39" t="s">
        <v>450</v>
      </c>
      <c r="C939" s="68" t="s">
        <v>5987</v>
      </c>
      <c r="D939" s="22">
        <v>179</v>
      </c>
      <c r="E939" s="22">
        <v>5</v>
      </c>
      <c r="F939" s="144">
        <v>83522</v>
      </c>
      <c r="G939" s="144" t="s">
        <v>3704</v>
      </c>
      <c r="H939" s="144" t="s">
        <v>3704</v>
      </c>
      <c r="I939" s="144" t="s">
        <v>5321</v>
      </c>
      <c r="J939" s="144" t="s">
        <v>5314</v>
      </c>
      <c r="K939" s="157"/>
      <c r="L939" s="157"/>
      <c r="M939" s="157"/>
      <c r="N939" s="157"/>
      <c r="O939" s="157"/>
      <c r="P939" s="157"/>
      <c r="Q939" s="157"/>
      <c r="R939" s="157"/>
      <c r="S939" s="144"/>
      <c r="T939" s="22">
        <v>5</v>
      </c>
      <c r="U939" s="29">
        <v>1789.216</v>
      </c>
      <c r="V939" s="29">
        <v>8946.08</v>
      </c>
      <c r="W939" s="36">
        <v>2728.9</v>
      </c>
      <c r="X939" s="36"/>
      <c r="Y939" s="29"/>
      <c r="Z939" s="29"/>
      <c r="AA939" s="29"/>
      <c r="AB939" s="29"/>
      <c r="AC939" s="28"/>
    </row>
    <row r="940" ht="16" customHeight="1" spans="1:29">
      <c r="A940" s="22">
        <v>394</v>
      </c>
      <c r="B940" s="39" t="s">
        <v>102</v>
      </c>
      <c r="C940" s="68" t="s">
        <v>5988</v>
      </c>
      <c r="D940" s="22">
        <v>179</v>
      </c>
      <c r="E940" s="22">
        <v>3</v>
      </c>
      <c r="F940" s="144">
        <v>83501</v>
      </c>
      <c r="G940" s="144" t="s">
        <v>3704</v>
      </c>
      <c r="H940" s="144" t="s">
        <v>3704</v>
      </c>
      <c r="I940" s="144" t="s">
        <v>5321</v>
      </c>
      <c r="J940" s="144" t="s">
        <v>5314</v>
      </c>
      <c r="K940" s="157"/>
      <c r="L940" s="157"/>
      <c r="M940" s="157"/>
      <c r="N940" s="157"/>
      <c r="O940" s="157"/>
      <c r="P940" s="157"/>
      <c r="Q940" s="157"/>
      <c r="R940" s="157"/>
      <c r="S940" s="144"/>
      <c r="T940" s="22">
        <v>3</v>
      </c>
      <c r="U940" s="29">
        <v>1664.23666666667</v>
      </c>
      <c r="V940" s="29">
        <v>4992.71</v>
      </c>
      <c r="W940" s="36">
        <v>1520.37</v>
      </c>
      <c r="X940" s="36"/>
      <c r="Y940" s="29"/>
      <c r="Z940" s="29"/>
      <c r="AA940" s="29"/>
      <c r="AB940" s="29"/>
      <c r="AC940" s="28"/>
    </row>
    <row r="941" ht="16" customHeight="1" spans="1:29">
      <c r="A941" s="22">
        <v>395</v>
      </c>
      <c r="B941" s="39" t="s">
        <v>452</v>
      </c>
      <c r="C941" s="68" t="s">
        <v>5989</v>
      </c>
      <c r="D941" s="22">
        <v>179</v>
      </c>
      <c r="E941" s="22">
        <v>1</v>
      </c>
      <c r="F941" s="144">
        <v>83520</v>
      </c>
      <c r="G941" s="144" t="s">
        <v>3704</v>
      </c>
      <c r="H941" s="144" t="s">
        <v>3704</v>
      </c>
      <c r="I941" s="144" t="s">
        <v>5321</v>
      </c>
      <c r="J941" s="144" t="s">
        <v>5314</v>
      </c>
      <c r="K941" s="157"/>
      <c r="L941" s="157"/>
      <c r="M941" s="157"/>
      <c r="N941" s="157"/>
      <c r="O941" s="157"/>
      <c r="P941" s="157"/>
      <c r="Q941" s="157"/>
      <c r="R941" s="157"/>
      <c r="S941" s="144"/>
      <c r="T941" s="22">
        <v>1</v>
      </c>
      <c r="U941" s="29">
        <v>1447.29</v>
      </c>
      <c r="V941" s="29">
        <v>1447.29</v>
      </c>
      <c r="W941" s="36">
        <v>438.57</v>
      </c>
      <c r="X941" s="36"/>
      <c r="Y941" s="29"/>
      <c r="Z941" s="29"/>
      <c r="AA941" s="29"/>
      <c r="AB941" s="29"/>
      <c r="AC941" s="28"/>
    </row>
    <row r="942" ht="16" customHeight="1" spans="1:29">
      <c r="A942" s="22">
        <v>396</v>
      </c>
      <c r="B942" s="39" t="s">
        <v>5990</v>
      </c>
      <c r="C942" s="68" t="s">
        <v>5991</v>
      </c>
      <c r="D942" s="22">
        <v>179</v>
      </c>
      <c r="E942" s="22">
        <v>4</v>
      </c>
      <c r="F942" s="144">
        <v>83533</v>
      </c>
      <c r="G942" s="144" t="s">
        <v>3704</v>
      </c>
      <c r="H942" s="144" t="s">
        <v>3704</v>
      </c>
      <c r="I942" s="144" t="s">
        <v>5321</v>
      </c>
      <c r="J942" s="144" t="s">
        <v>5314</v>
      </c>
      <c r="K942" s="157"/>
      <c r="L942" s="157"/>
      <c r="M942" s="157"/>
      <c r="N942" s="157"/>
      <c r="O942" s="157"/>
      <c r="P942" s="157"/>
      <c r="Q942" s="157"/>
      <c r="R942" s="157"/>
      <c r="S942" s="144"/>
      <c r="T942" s="22">
        <v>4</v>
      </c>
      <c r="U942" s="29">
        <v>945.38</v>
      </c>
      <c r="V942" s="29">
        <v>3781.52</v>
      </c>
      <c r="W942" s="36">
        <v>1091.56</v>
      </c>
      <c r="X942" s="36"/>
      <c r="Y942" s="29"/>
      <c r="Z942" s="29"/>
      <c r="AA942" s="29"/>
      <c r="AB942" s="29"/>
      <c r="AC942" s="28"/>
    </row>
    <row r="943" ht="16" customHeight="1" spans="1:29">
      <c r="A943" s="22">
        <v>397</v>
      </c>
      <c r="B943" s="39" t="s">
        <v>5992</v>
      </c>
      <c r="C943" s="68" t="s">
        <v>5993</v>
      </c>
      <c r="D943" s="22">
        <v>249</v>
      </c>
      <c r="E943" s="22">
        <v>5</v>
      </c>
      <c r="F943" s="144">
        <v>83177</v>
      </c>
      <c r="G943" s="144" t="s">
        <v>3704</v>
      </c>
      <c r="H943" s="144" t="s">
        <v>3704</v>
      </c>
      <c r="I943" s="144" t="s">
        <v>5321</v>
      </c>
      <c r="J943" s="144" t="s">
        <v>5314</v>
      </c>
      <c r="K943" s="157"/>
      <c r="L943" s="157"/>
      <c r="M943" s="157"/>
      <c r="N943" s="157"/>
      <c r="O943" s="157"/>
      <c r="P943" s="157"/>
      <c r="Q943" s="157"/>
      <c r="R943" s="157"/>
      <c r="S943" s="144"/>
      <c r="T943" s="22">
        <v>5</v>
      </c>
      <c r="U943" s="29">
        <v>909.262</v>
      </c>
      <c r="V943" s="29">
        <v>4546.31</v>
      </c>
      <c r="W943" s="36">
        <v>1315.7</v>
      </c>
      <c r="X943" s="36"/>
      <c r="Y943" s="29"/>
      <c r="Z943" s="29"/>
      <c r="AA943" s="29"/>
      <c r="AB943" s="29"/>
      <c r="AC943" s="28"/>
    </row>
    <row r="944" ht="16" customHeight="1" spans="1:29">
      <c r="A944" s="22">
        <v>398</v>
      </c>
      <c r="B944" s="39" t="s">
        <v>448</v>
      </c>
      <c r="C944" s="68" t="s">
        <v>470</v>
      </c>
      <c r="D944" s="22">
        <v>179</v>
      </c>
      <c r="E944" s="22">
        <v>4</v>
      </c>
      <c r="F944" s="144">
        <v>83524</v>
      </c>
      <c r="G944" s="144" t="s">
        <v>3704</v>
      </c>
      <c r="H944" s="144" t="s">
        <v>3704</v>
      </c>
      <c r="I944" s="144" t="s">
        <v>5321</v>
      </c>
      <c r="J944" s="144" t="s">
        <v>5314</v>
      </c>
      <c r="K944" s="157"/>
      <c r="L944" s="157"/>
      <c r="M944" s="157"/>
      <c r="N944" s="157"/>
      <c r="O944" s="157"/>
      <c r="P944" s="157"/>
      <c r="Q944" s="157"/>
      <c r="R944" s="157"/>
      <c r="S944" s="144"/>
      <c r="T944" s="22">
        <v>4</v>
      </c>
      <c r="U944" s="29">
        <v>805.075</v>
      </c>
      <c r="V944" s="29">
        <v>3220.3</v>
      </c>
      <c r="W944" s="36">
        <v>1091.56</v>
      </c>
      <c r="X944" s="36"/>
      <c r="Y944" s="29"/>
      <c r="Z944" s="29"/>
      <c r="AA944" s="29"/>
      <c r="AB944" s="29"/>
      <c r="AC944" s="28"/>
    </row>
    <row r="945" ht="16" customHeight="1" spans="1:29">
      <c r="A945" s="22">
        <v>399</v>
      </c>
      <c r="B945" s="39" t="s">
        <v>5994</v>
      </c>
      <c r="C945" s="68" t="s">
        <v>5995</v>
      </c>
      <c r="D945" s="22">
        <v>231</v>
      </c>
      <c r="E945" s="22">
        <v>2</v>
      </c>
      <c r="F945" s="144">
        <v>83446</v>
      </c>
      <c r="G945" s="144" t="s">
        <v>3704</v>
      </c>
      <c r="H945" s="144" t="s">
        <v>3704</v>
      </c>
      <c r="I945" s="144" t="s">
        <v>5321</v>
      </c>
      <c r="J945" s="144" t="s">
        <v>5314</v>
      </c>
      <c r="K945" s="157"/>
      <c r="L945" s="157"/>
      <c r="M945" s="157"/>
      <c r="N945" s="157"/>
      <c r="O945" s="157"/>
      <c r="P945" s="157"/>
      <c r="Q945" s="157"/>
      <c r="R945" s="157"/>
      <c r="S945" s="144"/>
      <c r="T945" s="22">
        <v>2</v>
      </c>
      <c r="U945" s="29">
        <v>155.355</v>
      </c>
      <c r="V945" s="29">
        <v>310.71</v>
      </c>
      <c r="W945" s="36">
        <v>97.46</v>
      </c>
      <c r="X945" s="36"/>
      <c r="Y945" s="29"/>
      <c r="Z945" s="29"/>
      <c r="AA945" s="29"/>
      <c r="AB945" s="29"/>
      <c r="AC945" s="28"/>
    </row>
    <row r="946" ht="16" customHeight="1" spans="1:29">
      <c r="A946" s="22">
        <v>400</v>
      </c>
      <c r="B946" s="39" t="s">
        <v>5996</v>
      </c>
      <c r="C946" s="68" t="s">
        <v>5997</v>
      </c>
      <c r="D946" s="22">
        <v>231</v>
      </c>
      <c r="E946" s="22">
        <v>2</v>
      </c>
      <c r="F946" s="144">
        <v>83445</v>
      </c>
      <c r="G946" s="144" t="s">
        <v>3704</v>
      </c>
      <c r="H946" s="144" t="s">
        <v>3704</v>
      </c>
      <c r="I946" s="144" t="s">
        <v>5321</v>
      </c>
      <c r="J946" s="144" t="s">
        <v>5314</v>
      </c>
      <c r="K946" s="157"/>
      <c r="L946" s="157"/>
      <c r="M946" s="157"/>
      <c r="N946" s="157"/>
      <c r="O946" s="157"/>
      <c r="P946" s="157"/>
      <c r="Q946" s="157"/>
      <c r="R946" s="157"/>
      <c r="S946" s="144"/>
      <c r="T946" s="22">
        <v>2</v>
      </c>
      <c r="U946" s="29">
        <v>149.175</v>
      </c>
      <c r="V946" s="29">
        <v>298.35</v>
      </c>
      <c r="W946" s="36">
        <v>77.96</v>
      </c>
      <c r="X946" s="36"/>
      <c r="Y946" s="29"/>
      <c r="Z946" s="29"/>
      <c r="AA946" s="29"/>
      <c r="AB946" s="29"/>
      <c r="AC946" s="28"/>
    </row>
    <row r="947" ht="16" customHeight="1" spans="1:29">
      <c r="A947" s="22">
        <v>401</v>
      </c>
      <c r="B947" s="39" t="s">
        <v>5998</v>
      </c>
      <c r="C947" s="68" t="s">
        <v>5999</v>
      </c>
      <c r="D947" s="22">
        <v>225</v>
      </c>
      <c r="E947" s="22">
        <v>2</v>
      </c>
      <c r="F947" s="144">
        <v>83486</v>
      </c>
      <c r="G947" s="144" t="s">
        <v>3704</v>
      </c>
      <c r="H947" s="144" t="s">
        <v>3704</v>
      </c>
      <c r="I947" s="144" t="s">
        <v>5321</v>
      </c>
      <c r="J947" s="144" t="s">
        <v>5314</v>
      </c>
      <c r="K947" s="157"/>
      <c r="L947" s="157"/>
      <c r="M947" s="157"/>
      <c r="N947" s="157"/>
      <c r="O947" s="157"/>
      <c r="P947" s="157"/>
      <c r="Q947" s="157"/>
      <c r="R947" s="157"/>
      <c r="S947" s="144"/>
      <c r="T947" s="22">
        <v>2</v>
      </c>
      <c r="U947" s="29">
        <v>145.025</v>
      </c>
      <c r="V947" s="29">
        <v>290.05</v>
      </c>
      <c r="W947" s="36">
        <v>77.96</v>
      </c>
      <c r="X947" s="36"/>
      <c r="Y947" s="29"/>
      <c r="Z947" s="29"/>
      <c r="AA947" s="29"/>
      <c r="AB947" s="29"/>
      <c r="AC947" s="28"/>
    </row>
    <row r="948" ht="16" customHeight="1" spans="1:29">
      <c r="A948" s="22">
        <v>402</v>
      </c>
      <c r="B948" s="39" t="s">
        <v>6000</v>
      </c>
      <c r="C948" s="68" t="s">
        <v>6001</v>
      </c>
      <c r="D948" s="22">
        <v>231</v>
      </c>
      <c r="E948" s="22">
        <v>2</v>
      </c>
      <c r="F948" s="144">
        <v>83484</v>
      </c>
      <c r="G948" s="144" t="s">
        <v>3704</v>
      </c>
      <c r="H948" s="144" t="s">
        <v>3704</v>
      </c>
      <c r="I948" s="144" t="s">
        <v>5321</v>
      </c>
      <c r="J948" s="144" t="s">
        <v>5314</v>
      </c>
      <c r="K948" s="157"/>
      <c r="L948" s="157"/>
      <c r="M948" s="157"/>
      <c r="N948" s="157"/>
      <c r="O948" s="157"/>
      <c r="P948" s="157"/>
      <c r="Q948" s="157"/>
      <c r="R948" s="157"/>
      <c r="S948" s="144"/>
      <c r="T948" s="22">
        <v>2</v>
      </c>
      <c r="U948" s="29">
        <v>124.155</v>
      </c>
      <c r="V948" s="29">
        <v>248.31</v>
      </c>
      <c r="W948" s="36">
        <v>77.96</v>
      </c>
      <c r="X948" s="36"/>
      <c r="Y948" s="29"/>
      <c r="Z948" s="29"/>
      <c r="AA948" s="29"/>
      <c r="AB948" s="29"/>
      <c r="AC948" s="28"/>
    </row>
    <row r="949" ht="16" customHeight="1" spans="1:29">
      <c r="A949" s="22">
        <v>403</v>
      </c>
      <c r="B949" s="39" t="s">
        <v>6002</v>
      </c>
      <c r="C949" s="68" t="s">
        <v>6003</v>
      </c>
      <c r="D949" s="22">
        <v>231</v>
      </c>
      <c r="E949" s="22">
        <v>4</v>
      </c>
      <c r="F949" s="144">
        <v>83448</v>
      </c>
      <c r="G949" s="144" t="s">
        <v>3704</v>
      </c>
      <c r="H949" s="144" t="s">
        <v>3704</v>
      </c>
      <c r="I949" s="144" t="s">
        <v>5321</v>
      </c>
      <c r="J949" s="144" t="s">
        <v>5314</v>
      </c>
      <c r="K949" s="157"/>
      <c r="L949" s="157"/>
      <c r="M949" s="157"/>
      <c r="N949" s="157"/>
      <c r="O949" s="157"/>
      <c r="P949" s="157"/>
      <c r="Q949" s="157"/>
      <c r="R949" s="157"/>
      <c r="S949" s="144"/>
      <c r="T949" s="22">
        <v>4</v>
      </c>
      <c r="U949" s="29">
        <v>68.6525</v>
      </c>
      <c r="V949" s="29">
        <v>274.61</v>
      </c>
      <c r="W949" s="36">
        <v>81.88</v>
      </c>
      <c r="X949" s="36"/>
      <c r="Y949" s="29"/>
      <c r="Z949" s="29"/>
      <c r="AA949" s="29"/>
      <c r="AB949" s="29"/>
      <c r="AC949" s="28"/>
    </row>
    <row r="950" ht="16" customHeight="1" spans="1:29">
      <c r="A950" s="22">
        <v>404</v>
      </c>
      <c r="B950" s="39" t="s">
        <v>475</v>
      </c>
      <c r="C950" s="68" t="s">
        <v>476</v>
      </c>
      <c r="D950" s="22">
        <v>175</v>
      </c>
      <c r="E950" s="22">
        <v>330</v>
      </c>
      <c r="F950" s="144">
        <v>2403314516</v>
      </c>
      <c r="G950" s="144" t="s">
        <v>3704</v>
      </c>
      <c r="H950" s="144" t="s">
        <v>3704</v>
      </c>
      <c r="I950" s="144" t="s">
        <v>5352</v>
      </c>
      <c r="J950" s="144" t="s">
        <v>5314</v>
      </c>
      <c r="K950" s="157"/>
      <c r="L950" s="157"/>
      <c r="M950" s="157"/>
      <c r="N950" s="157"/>
      <c r="O950" s="157"/>
      <c r="P950" s="157"/>
      <c r="Q950" s="157"/>
      <c r="R950" s="157"/>
      <c r="S950" s="144"/>
      <c r="T950" s="22">
        <v>330</v>
      </c>
      <c r="U950" s="29">
        <v>31.700696969697</v>
      </c>
      <c r="V950" s="29">
        <v>10461.23</v>
      </c>
      <c r="W950" s="36">
        <v>3240.6</v>
      </c>
      <c r="X950" s="36"/>
      <c r="Y950" s="29"/>
      <c r="Z950" s="29"/>
      <c r="AA950" s="29"/>
      <c r="AB950" s="29"/>
      <c r="AC950" s="28"/>
    </row>
    <row r="951" ht="16" customHeight="1" spans="1:29">
      <c r="A951" s="22">
        <v>405</v>
      </c>
      <c r="B951" s="39" t="s">
        <v>6004</v>
      </c>
      <c r="C951" s="68" t="s">
        <v>6005</v>
      </c>
      <c r="D951" s="22">
        <v>231</v>
      </c>
      <c r="E951" s="22">
        <v>2</v>
      </c>
      <c r="F951" s="144">
        <v>83451</v>
      </c>
      <c r="G951" s="144" t="s">
        <v>3704</v>
      </c>
      <c r="H951" s="144" t="s">
        <v>3704</v>
      </c>
      <c r="I951" s="144" t="s">
        <v>5321</v>
      </c>
      <c r="J951" s="144" t="s">
        <v>5314</v>
      </c>
      <c r="K951" s="157"/>
      <c r="L951" s="157"/>
      <c r="M951" s="157"/>
      <c r="N951" s="157"/>
      <c r="O951" s="157"/>
      <c r="P951" s="157"/>
      <c r="Q951" s="157"/>
      <c r="R951" s="157"/>
      <c r="S951" s="144"/>
      <c r="T951" s="22">
        <v>2</v>
      </c>
      <c r="U951" s="29">
        <v>14.505</v>
      </c>
      <c r="V951" s="29">
        <v>29.01</v>
      </c>
      <c r="W951" s="36">
        <v>7.8</v>
      </c>
      <c r="X951" s="36"/>
      <c r="Y951" s="29"/>
      <c r="Z951" s="29"/>
      <c r="AA951" s="29"/>
      <c r="AB951" s="29"/>
      <c r="AC951" s="28"/>
    </row>
    <row r="952" ht="16" customHeight="1" spans="1:29">
      <c r="A952" s="22">
        <v>410</v>
      </c>
      <c r="B952" s="39" t="s">
        <v>6014</v>
      </c>
      <c r="C952" s="68" t="s">
        <v>6015</v>
      </c>
      <c r="D952" s="22">
        <v>207</v>
      </c>
      <c r="E952" s="22">
        <v>2</v>
      </c>
      <c r="F952" s="144">
        <v>83341</v>
      </c>
      <c r="G952" s="144" t="s">
        <v>3704</v>
      </c>
      <c r="H952" s="144" t="s">
        <v>3704</v>
      </c>
      <c r="I952" s="144" t="s">
        <v>5321</v>
      </c>
      <c r="J952" s="144" t="s">
        <v>5314</v>
      </c>
      <c r="K952" s="157"/>
      <c r="L952" s="157"/>
      <c r="M952" s="157"/>
      <c r="N952" s="157"/>
      <c r="O952" s="157"/>
      <c r="P952" s="157"/>
      <c r="Q952" s="157"/>
      <c r="R952" s="157"/>
      <c r="S952" s="144"/>
      <c r="T952" s="22">
        <v>2</v>
      </c>
      <c r="U952" s="29">
        <v>7025.79</v>
      </c>
      <c r="V952" s="29">
        <v>14051.58</v>
      </c>
      <c r="W952" s="36">
        <v>5067.92</v>
      </c>
      <c r="X952" s="36"/>
      <c r="Y952" s="29"/>
      <c r="Z952" s="29"/>
      <c r="AA952" s="29"/>
      <c r="AB952" s="29"/>
      <c r="AC952" s="28"/>
    </row>
    <row r="953" ht="16" customHeight="1" spans="1:29">
      <c r="A953" s="22">
        <v>411</v>
      </c>
      <c r="B953" s="39" t="s">
        <v>508</v>
      </c>
      <c r="C953" s="68" t="s">
        <v>509</v>
      </c>
      <c r="D953" s="22">
        <v>142</v>
      </c>
      <c r="E953" s="22">
        <v>6</v>
      </c>
      <c r="F953" s="144">
        <v>2403314496</v>
      </c>
      <c r="G953" s="144" t="s">
        <v>3704</v>
      </c>
      <c r="H953" s="144" t="s">
        <v>3704</v>
      </c>
      <c r="I953" s="144" t="s">
        <v>5352</v>
      </c>
      <c r="J953" s="144" t="s">
        <v>5314</v>
      </c>
      <c r="K953" s="157"/>
      <c r="L953" s="157"/>
      <c r="M953" s="157"/>
      <c r="N953" s="157"/>
      <c r="O953" s="157"/>
      <c r="P953" s="157"/>
      <c r="Q953" s="157"/>
      <c r="R953" s="157"/>
      <c r="S953" s="144"/>
      <c r="T953" s="22">
        <v>6</v>
      </c>
      <c r="U953" s="29">
        <v>68.38</v>
      </c>
      <c r="V953" s="29">
        <v>410.28</v>
      </c>
      <c r="W953" s="36">
        <v>123.72</v>
      </c>
      <c r="X953" s="36"/>
      <c r="Y953" s="29"/>
      <c r="Z953" s="29"/>
      <c r="AA953" s="29"/>
      <c r="AB953" s="29"/>
      <c r="AC953" s="28"/>
    </row>
    <row r="954" ht="16" customHeight="1" spans="1:29">
      <c r="A954" s="22">
        <v>412</v>
      </c>
      <c r="B954" s="39" t="s">
        <v>6016</v>
      </c>
      <c r="C954" s="68" t="s">
        <v>7892</v>
      </c>
      <c r="D954" s="22">
        <v>167</v>
      </c>
      <c r="E954" s="22">
        <v>1</v>
      </c>
      <c r="F954" s="144">
        <v>85162</v>
      </c>
      <c r="G954" s="144" t="s">
        <v>3704</v>
      </c>
      <c r="H954" s="144" t="s">
        <v>3704</v>
      </c>
      <c r="I954" s="144" t="s">
        <v>5321</v>
      </c>
      <c r="J954" s="144" t="s">
        <v>5314</v>
      </c>
      <c r="K954" s="157"/>
      <c r="L954" s="157"/>
      <c r="M954" s="157"/>
      <c r="N954" s="157"/>
      <c r="O954" s="157"/>
      <c r="P954" s="157"/>
      <c r="Q954" s="157"/>
      <c r="R954" s="157"/>
      <c r="S954" s="144"/>
      <c r="T954" s="22">
        <v>1</v>
      </c>
      <c r="U954" s="29">
        <v>126.65</v>
      </c>
      <c r="V954" s="29">
        <v>126.65</v>
      </c>
      <c r="W954" s="36">
        <v>38.98</v>
      </c>
      <c r="X954" s="36"/>
      <c r="Y954" s="29"/>
      <c r="Z954" s="29"/>
      <c r="AA954" s="29"/>
      <c r="AB954" s="29"/>
      <c r="AC954" s="28"/>
    </row>
    <row r="955" ht="16" customHeight="1" spans="1:29">
      <c r="A955" s="22">
        <v>413</v>
      </c>
      <c r="B955" s="39" t="s">
        <v>6018</v>
      </c>
      <c r="C955" s="68" t="s">
        <v>6019</v>
      </c>
      <c r="D955" s="22">
        <v>138</v>
      </c>
      <c r="E955" s="22">
        <v>1</v>
      </c>
      <c r="F955" s="144">
        <v>83638</v>
      </c>
      <c r="G955" s="144" t="s">
        <v>3704</v>
      </c>
      <c r="H955" s="144" t="s">
        <v>3704</v>
      </c>
      <c r="I955" s="144" t="s">
        <v>5321</v>
      </c>
      <c r="J955" s="144" t="s">
        <v>5314</v>
      </c>
      <c r="K955" s="157"/>
      <c r="L955" s="157"/>
      <c r="M955" s="157"/>
      <c r="N955" s="157"/>
      <c r="O955" s="157"/>
      <c r="P955" s="157"/>
      <c r="Q955" s="157"/>
      <c r="R955" s="157"/>
      <c r="S955" s="144"/>
      <c r="T955" s="22">
        <v>1</v>
      </c>
      <c r="U955" s="29">
        <v>126.6</v>
      </c>
      <c r="V955" s="29">
        <v>126.6</v>
      </c>
      <c r="W955" s="36">
        <v>38.98</v>
      </c>
      <c r="X955" s="36"/>
      <c r="Y955" s="29"/>
      <c r="Z955" s="29"/>
      <c r="AA955" s="29"/>
      <c r="AB955" s="29"/>
      <c r="AC955" s="28"/>
    </row>
    <row r="956" ht="16" customHeight="1" spans="1:29">
      <c r="A956" s="22">
        <v>415</v>
      </c>
      <c r="B956" s="39" t="s">
        <v>529</v>
      </c>
      <c r="C956" s="68" t="s">
        <v>530</v>
      </c>
      <c r="D956" s="22">
        <v>174</v>
      </c>
      <c r="E956" s="22">
        <v>1</v>
      </c>
      <c r="F956" s="144">
        <v>2403315623</v>
      </c>
      <c r="G956" s="144" t="s">
        <v>3704</v>
      </c>
      <c r="H956" s="144" t="s">
        <v>3704</v>
      </c>
      <c r="I956" s="144" t="s">
        <v>5352</v>
      </c>
      <c r="J956" s="144" t="s">
        <v>5314</v>
      </c>
      <c r="K956" s="157"/>
      <c r="L956" s="157"/>
      <c r="M956" s="157"/>
      <c r="N956" s="157"/>
      <c r="O956" s="157"/>
      <c r="P956" s="157"/>
      <c r="Q956" s="157"/>
      <c r="R956" s="157"/>
      <c r="S956" s="144"/>
      <c r="T956" s="22">
        <v>1</v>
      </c>
      <c r="U956" s="29">
        <v>13471.07</v>
      </c>
      <c r="V956" s="29">
        <v>13471.07</v>
      </c>
      <c r="W956" s="36">
        <v>5890.27</v>
      </c>
      <c r="X956" s="36"/>
      <c r="Y956" s="29"/>
      <c r="Z956" s="29"/>
      <c r="AA956" s="29"/>
      <c r="AB956" s="29"/>
      <c r="AC956" s="28"/>
    </row>
    <row r="957" ht="16" customHeight="1" spans="1:29">
      <c r="A957" s="22">
        <v>416</v>
      </c>
      <c r="B957" s="39" t="s">
        <v>6022</v>
      </c>
      <c r="C957" s="68" t="s">
        <v>6023</v>
      </c>
      <c r="D957" s="22">
        <v>128</v>
      </c>
      <c r="E957" s="22">
        <v>1</v>
      </c>
      <c r="F957" s="144">
        <v>2403314176</v>
      </c>
      <c r="G957" s="144" t="s">
        <v>3704</v>
      </c>
      <c r="H957" s="144" t="s">
        <v>3704</v>
      </c>
      <c r="I957" s="144" t="s">
        <v>5352</v>
      </c>
      <c r="J957" s="144" t="s">
        <v>5314</v>
      </c>
      <c r="K957" s="157"/>
      <c r="L957" s="157"/>
      <c r="M957" s="157"/>
      <c r="N957" s="157"/>
      <c r="O957" s="157"/>
      <c r="P957" s="157"/>
      <c r="Q957" s="157"/>
      <c r="R957" s="157"/>
      <c r="S957" s="144"/>
      <c r="T957" s="22">
        <v>1</v>
      </c>
      <c r="U957" s="29">
        <v>9948.8</v>
      </c>
      <c r="V957" s="29">
        <v>9948.8</v>
      </c>
      <c r="W957" s="36">
        <v>3926.84</v>
      </c>
      <c r="X957" s="36"/>
      <c r="Y957" s="29"/>
      <c r="Z957" s="29"/>
      <c r="AA957" s="29"/>
      <c r="AB957" s="29"/>
      <c r="AC957" s="28"/>
    </row>
    <row r="958" ht="16" customHeight="1" spans="1:29">
      <c r="A958" s="22">
        <v>417</v>
      </c>
      <c r="B958" s="39" t="s">
        <v>6024</v>
      </c>
      <c r="C958" s="68" t="s">
        <v>6025</v>
      </c>
      <c r="D958" s="22">
        <v>174</v>
      </c>
      <c r="E958" s="22">
        <v>1</v>
      </c>
      <c r="F958" s="144">
        <v>2403314594</v>
      </c>
      <c r="G958" s="144" t="s">
        <v>3704</v>
      </c>
      <c r="H958" s="144" t="s">
        <v>3704</v>
      </c>
      <c r="I958" s="144" t="s">
        <v>5352</v>
      </c>
      <c r="J958" s="144" t="s">
        <v>5314</v>
      </c>
      <c r="K958" s="157"/>
      <c r="L958" s="157"/>
      <c r="M958" s="157"/>
      <c r="N958" s="157"/>
      <c r="O958" s="157"/>
      <c r="P958" s="157"/>
      <c r="Q958" s="157"/>
      <c r="R958" s="157"/>
      <c r="S958" s="144"/>
      <c r="T958" s="22">
        <v>1</v>
      </c>
      <c r="U958" s="29">
        <v>5851.6</v>
      </c>
      <c r="V958" s="29">
        <v>5851.6</v>
      </c>
      <c r="W958" s="36">
        <v>1825.98</v>
      </c>
      <c r="X958" s="36"/>
      <c r="Y958" s="29"/>
      <c r="Z958" s="29"/>
      <c r="AA958" s="29"/>
      <c r="AB958" s="29"/>
      <c r="AC958" s="28"/>
    </row>
    <row r="959" ht="16" customHeight="1" spans="1:29">
      <c r="A959" s="22">
        <v>418</v>
      </c>
      <c r="B959" s="39" t="s">
        <v>524</v>
      </c>
      <c r="C959" s="68" t="s">
        <v>525</v>
      </c>
      <c r="D959" s="22">
        <v>194</v>
      </c>
      <c r="E959" s="22">
        <v>2</v>
      </c>
      <c r="F959" s="144">
        <v>2403314825</v>
      </c>
      <c r="G959" s="144" t="s">
        <v>3704</v>
      </c>
      <c r="H959" s="144" t="s">
        <v>3704</v>
      </c>
      <c r="I959" s="144" t="s">
        <v>5352</v>
      </c>
      <c r="J959" s="144" t="s">
        <v>5314</v>
      </c>
      <c r="K959" s="157"/>
      <c r="L959" s="157"/>
      <c r="M959" s="157"/>
      <c r="N959" s="157"/>
      <c r="O959" s="157"/>
      <c r="P959" s="157"/>
      <c r="Q959" s="157"/>
      <c r="R959" s="157"/>
      <c r="S959" s="144"/>
      <c r="T959" s="22">
        <v>2</v>
      </c>
      <c r="U959" s="29">
        <v>4164.935</v>
      </c>
      <c r="V959" s="29">
        <v>8329.87</v>
      </c>
      <c r="W959" s="36">
        <v>2650.62</v>
      </c>
      <c r="X959" s="36"/>
      <c r="Y959" s="29"/>
      <c r="Z959" s="29"/>
      <c r="AA959" s="29"/>
      <c r="AB959" s="29"/>
      <c r="AC959" s="28"/>
    </row>
    <row r="960" ht="16" customHeight="1" spans="1:29">
      <c r="A960" s="22">
        <v>419</v>
      </c>
      <c r="B960" s="39" t="s">
        <v>522</v>
      </c>
      <c r="C960" s="68" t="s">
        <v>523</v>
      </c>
      <c r="D960" s="22">
        <v>194</v>
      </c>
      <c r="E960" s="22">
        <v>1</v>
      </c>
      <c r="F960" s="144">
        <v>2403315001</v>
      </c>
      <c r="G960" s="144" t="s">
        <v>3704</v>
      </c>
      <c r="H960" s="144" t="s">
        <v>3704</v>
      </c>
      <c r="I960" s="144" t="s">
        <v>5352</v>
      </c>
      <c r="J960" s="144" t="s">
        <v>5314</v>
      </c>
      <c r="K960" s="157"/>
      <c r="L960" s="157"/>
      <c r="M960" s="157"/>
      <c r="N960" s="157"/>
      <c r="O960" s="157"/>
      <c r="P960" s="157"/>
      <c r="Q960" s="157"/>
      <c r="R960" s="157"/>
      <c r="S960" s="144"/>
      <c r="T960" s="22">
        <v>1</v>
      </c>
      <c r="U960" s="29">
        <v>3720.4</v>
      </c>
      <c r="V960" s="29">
        <v>3720.4</v>
      </c>
      <c r="W960" s="36">
        <v>1148.6</v>
      </c>
      <c r="X960" s="36"/>
      <c r="Y960" s="29"/>
      <c r="Z960" s="29"/>
      <c r="AA960" s="29"/>
      <c r="AB960" s="29"/>
      <c r="AC960" s="28"/>
    </row>
    <row r="961" ht="16" customHeight="1" spans="1:29">
      <c r="A961" s="22">
        <v>420</v>
      </c>
      <c r="B961" s="39" t="s">
        <v>531</v>
      </c>
      <c r="C961" s="68" t="s">
        <v>532</v>
      </c>
      <c r="D961" s="22">
        <v>174</v>
      </c>
      <c r="E961" s="22">
        <v>1</v>
      </c>
      <c r="F961" s="144">
        <v>2403314706</v>
      </c>
      <c r="G961" s="144" t="s">
        <v>3704</v>
      </c>
      <c r="H961" s="144" t="s">
        <v>3704</v>
      </c>
      <c r="I961" s="144" t="s">
        <v>5352</v>
      </c>
      <c r="J961" s="144" t="s">
        <v>5314</v>
      </c>
      <c r="K961" s="157"/>
      <c r="L961" s="157"/>
      <c r="M961" s="157"/>
      <c r="N961" s="157"/>
      <c r="O961" s="157"/>
      <c r="P961" s="157"/>
      <c r="Q961" s="157"/>
      <c r="R961" s="157"/>
      <c r="S961" s="144"/>
      <c r="T961" s="22">
        <v>1</v>
      </c>
      <c r="U961" s="29">
        <v>3486.7</v>
      </c>
      <c r="V961" s="29">
        <v>3486.7</v>
      </c>
      <c r="W961" s="36">
        <v>1030.8</v>
      </c>
      <c r="X961" s="36"/>
      <c r="Y961" s="29"/>
      <c r="Z961" s="29"/>
      <c r="AA961" s="29"/>
      <c r="AB961" s="29"/>
      <c r="AC961" s="28"/>
    </row>
    <row r="962" ht="16" customHeight="1" spans="1:29">
      <c r="A962" s="22">
        <v>421</v>
      </c>
      <c r="B962" s="39" t="s">
        <v>6026</v>
      </c>
      <c r="C962" s="68" t="s">
        <v>6027</v>
      </c>
      <c r="D962" s="22">
        <v>174</v>
      </c>
      <c r="E962" s="22">
        <v>1</v>
      </c>
      <c r="F962" s="144">
        <v>2403314460</v>
      </c>
      <c r="G962" s="144" t="s">
        <v>3704</v>
      </c>
      <c r="H962" s="144" t="s">
        <v>3704</v>
      </c>
      <c r="I962" s="144" t="s">
        <v>5352</v>
      </c>
      <c r="J962" s="144" t="s">
        <v>5314</v>
      </c>
      <c r="K962" s="157"/>
      <c r="L962" s="157"/>
      <c r="M962" s="157"/>
      <c r="N962" s="157"/>
      <c r="O962" s="157"/>
      <c r="P962" s="157"/>
      <c r="Q962" s="157"/>
      <c r="R962" s="157"/>
      <c r="S962" s="144"/>
      <c r="T962" s="22">
        <v>1</v>
      </c>
      <c r="U962" s="29">
        <v>3408.13</v>
      </c>
      <c r="V962" s="29">
        <v>3408.13</v>
      </c>
      <c r="W962" s="36">
        <v>1001.35</v>
      </c>
      <c r="X962" s="36"/>
      <c r="Y962" s="29"/>
      <c r="Z962" s="29"/>
      <c r="AA962" s="29"/>
      <c r="AB962" s="29"/>
      <c r="AC962" s="28"/>
    </row>
    <row r="963" ht="16" customHeight="1" spans="1:29">
      <c r="A963" s="22">
        <v>422</v>
      </c>
      <c r="B963" s="39" t="s">
        <v>527</v>
      </c>
      <c r="C963" s="68" t="s">
        <v>528</v>
      </c>
      <c r="D963" s="22">
        <v>174</v>
      </c>
      <c r="E963" s="22">
        <v>1</v>
      </c>
      <c r="F963" s="144">
        <v>2403314657</v>
      </c>
      <c r="G963" s="144" t="s">
        <v>3704</v>
      </c>
      <c r="H963" s="144" t="s">
        <v>3704</v>
      </c>
      <c r="I963" s="144" t="s">
        <v>5352</v>
      </c>
      <c r="J963" s="144" t="s">
        <v>5314</v>
      </c>
      <c r="K963" s="157"/>
      <c r="L963" s="157"/>
      <c r="M963" s="157"/>
      <c r="N963" s="157"/>
      <c r="O963" s="157"/>
      <c r="P963" s="157"/>
      <c r="Q963" s="157"/>
      <c r="R963" s="157"/>
      <c r="S963" s="144"/>
      <c r="T963" s="22">
        <v>1</v>
      </c>
      <c r="U963" s="29">
        <v>2484.44</v>
      </c>
      <c r="V963" s="29">
        <v>2484.44</v>
      </c>
      <c r="W963" s="36">
        <v>736.28</v>
      </c>
      <c r="X963" s="36"/>
      <c r="Y963" s="29"/>
      <c r="Z963" s="29"/>
      <c r="AA963" s="29"/>
      <c r="AB963" s="29"/>
      <c r="AC963" s="28"/>
    </row>
    <row r="964" ht="16" customHeight="1" spans="1:29">
      <c r="A964" s="22">
        <v>423</v>
      </c>
      <c r="B964" s="39" t="s">
        <v>520</v>
      </c>
      <c r="C964" s="68" t="s">
        <v>521</v>
      </c>
      <c r="D964" s="22">
        <v>194</v>
      </c>
      <c r="E964" s="22">
        <v>1</v>
      </c>
      <c r="F964" s="144">
        <v>2403314626</v>
      </c>
      <c r="G964" s="144" t="s">
        <v>3704</v>
      </c>
      <c r="H964" s="144" t="s">
        <v>3704</v>
      </c>
      <c r="I964" s="144" t="s">
        <v>5352</v>
      </c>
      <c r="J964" s="144" t="s">
        <v>5314</v>
      </c>
      <c r="K964" s="157"/>
      <c r="L964" s="157"/>
      <c r="M964" s="157"/>
      <c r="N964" s="157"/>
      <c r="O964" s="157"/>
      <c r="P964" s="157"/>
      <c r="Q964" s="157"/>
      <c r="R964" s="157"/>
      <c r="S964" s="144"/>
      <c r="T964" s="22">
        <v>1</v>
      </c>
      <c r="U964" s="29">
        <v>1996.95</v>
      </c>
      <c r="V964" s="29">
        <v>1996.95</v>
      </c>
      <c r="W964" s="36">
        <v>608.66</v>
      </c>
      <c r="X964" s="36"/>
      <c r="Y964" s="29"/>
      <c r="Z964" s="29"/>
      <c r="AA964" s="29"/>
      <c r="AB964" s="29"/>
      <c r="AC964" s="28"/>
    </row>
    <row r="965" ht="16" customHeight="1" spans="1:29">
      <c r="A965" s="22">
        <v>424</v>
      </c>
      <c r="B965" s="39" t="s">
        <v>6028</v>
      </c>
      <c r="C965" s="68" t="s">
        <v>6029</v>
      </c>
      <c r="D965" s="22">
        <v>194</v>
      </c>
      <c r="E965" s="22">
        <v>1</v>
      </c>
      <c r="F965" s="144">
        <v>2403314441</v>
      </c>
      <c r="G965" s="144" t="s">
        <v>3704</v>
      </c>
      <c r="H965" s="144" t="s">
        <v>3704</v>
      </c>
      <c r="I965" s="144" t="s">
        <v>5352</v>
      </c>
      <c r="J965" s="144" t="s">
        <v>5314</v>
      </c>
      <c r="K965" s="157"/>
      <c r="L965" s="157"/>
      <c r="M965" s="157"/>
      <c r="N965" s="157"/>
      <c r="O965" s="157"/>
      <c r="P965" s="157"/>
      <c r="Q965" s="157"/>
      <c r="R965" s="157"/>
      <c r="S965" s="144"/>
      <c r="T965" s="22">
        <v>1</v>
      </c>
      <c r="U965" s="29">
        <v>887.75</v>
      </c>
      <c r="V965" s="29">
        <v>887.75</v>
      </c>
      <c r="W965" s="36">
        <v>265.06</v>
      </c>
      <c r="X965" s="36"/>
      <c r="Y965" s="29"/>
      <c r="Z965" s="29"/>
      <c r="AA965" s="29"/>
      <c r="AB965" s="29"/>
      <c r="AC965" s="28"/>
    </row>
    <row r="966" ht="16" customHeight="1" spans="1:29">
      <c r="A966" s="22">
        <v>425</v>
      </c>
      <c r="B966" s="39" t="s">
        <v>6028</v>
      </c>
      <c r="C966" s="68" t="s">
        <v>6029</v>
      </c>
      <c r="D966" s="22">
        <v>174</v>
      </c>
      <c r="E966" s="22">
        <v>1</v>
      </c>
      <c r="F966" s="144">
        <v>2403315209</v>
      </c>
      <c r="G966" s="144" t="s">
        <v>3704</v>
      </c>
      <c r="H966" s="144" t="s">
        <v>3704</v>
      </c>
      <c r="I966" s="144" t="s">
        <v>5352</v>
      </c>
      <c r="J966" s="144" t="s">
        <v>5314</v>
      </c>
      <c r="K966" s="157"/>
      <c r="L966" s="157"/>
      <c r="M966" s="157"/>
      <c r="N966" s="157"/>
      <c r="O966" s="157"/>
      <c r="P966" s="157"/>
      <c r="Q966" s="157"/>
      <c r="R966" s="157"/>
      <c r="S966" s="144"/>
      <c r="T966" s="22">
        <v>1</v>
      </c>
      <c r="U966" s="29">
        <v>887.75</v>
      </c>
      <c r="V966" s="29">
        <v>887.75</v>
      </c>
      <c r="W966" s="36">
        <v>265.06</v>
      </c>
      <c r="X966" s="36"/>
      <c r="Y966" s="29"/>
      <c r="Z966" s="29"/>
      <c r="AA966" s="29"/>
      <c r="AB966" s="29"/>
      <c r="AC966" s="28"/>
    </row>
    <row r="967" ht="16" customHeight="1" spans="1:29">
      <c r="A967" s="22">
        <v>426</v>
      </c>
      <c r="B967" s="39" t="s">
        <v>2503</v>
      </c>
      <c r="C967" s="68" t="s">
        <v>6030</v>
      </c>
      <c r="D967" s="22">
        <v>174</v>
      </c>
      <c r="E967" s="22">
        <v>1</v>
      </c>
      <c r="F967" s="144">
        <v>2403314908</v>
      </c>
      <c r="G967" s="144" t="s">
        <v>3704</v>
      </c>
      <c r="H967" s="144" t="s">
        <v>3704</v>
      </c>
      <c r="I967" s="144" t="s">
        <v>5352</v>
      </c>
      <c r="J967" s="144" t="s">
        <v>5314</v>
      </c>
      <c r="K967" s="157"/>
      <c r="L967" s="157"/>
      <c r="M967" s="157"/>
      <c r="N967" s="157"/>
      <c r="O967" s="157"/>
      <c r="P967" s="157"/>
      <c r="Q967" s="157"/>
      <c r="R967" s="157"/>
      <c r="S967" s="144"/>
      <c r="T967" s="22">
        <v>1</v>
      </c>
      <c r="U967" s="29">
        <v>652.39</v>
      </c>
      <c r="V967" s="29">
        <v>652.39</v>
      </c>
      <c r="W967" s="36">
        <v>196.34</v>
      </c>
      <c r="X967" s="36"/>
      <c r="Y967" s="29"/>
      <c r="Z967" s="29"/>
      <c r="AA967" s="29"/>
      <c r="AB967" s="29"/>
      <c r="AC967" s="28"/>
    </row>
    <row r="968" ht="16" customHeight="1" spans="1:29">
      <c r="A968" s="22">
        <v>427</v>
      </c>
      <c r="B968" s="39" t="s">
        <v>6031</v>
      </c>
      <c r="C968" s="68" t="s">
        <v>6032</v>
      </c>
      <c r="D968" s="22">
        <v>174</v>
      </c>
      <c r="E968" s="22">
        <v>1</v>
      </c>
      <c r="F968" s="144">
        <v>2403315657</v>
      </c>
      <c r="G968" s="144" t="s">
        <v>3704</v>
      </c>
      <c r="H968" s="144" t="s">
        <v>3704</v>
      </c>
      <c r="I968" s="144" t="s">
        <v>5352</v>
      </c>
      <c r="J968" s="144" t="s">
        <v>5314</v>
      </c>
      <c r="K968" s="157"/>
      <c r="L968" s="157"/>
      <c r="M968" s="157"/>
      <c r="N968" s="157"/>
      <c r="O968" s="157"/>
      <c r="P968" s="157"/>
      <c r="Q968" s="157"/>
      <c r="R968" s="157"/>
      <c r="S968" s="144"/>
      <c r="T968" s="22">
        <v>1</v>
      </c>
      <c r="U968" s="29">
        <v>463.43</v>
      </c>
      <c r="V968" s="29">
        <v>463.43</v>
      </c>
      <c r="W968" s="36">
        <v>137.44</v>
      </c>
      <c r="X968" s="36"/>
      <c r="Y968" s="29"/>
      <c r="Z968" s="29"/>
      <c r="AA968" s="29"/>
      <c r="AB968" s="29"/>
      <c r="AC968" s="28"/>
    </row>
    <row r="969" ht="16" customHeight="1" spans="1:29">
      <c r="A969" s="22">
        <v>428</v>
      </c>
      <c r="B969" s="39" t="s">
        <v>6033</v>
      </c>
      <c r="C969" s="68" t="s">
        <v>6034</v>
      </c>
      <c r="D969" s="22">
        <v>174</v>
      </c>
      <c r="E969" s="22">
        <v>1</v>
      </c>
      <c r="F969" s="144">
        <v>2403315771</v>
      </c>
      <c r="G969" s="144" t="s">
        <v>3704</v>
      </c>
      <c r="H969" s="144" t="s">
        <v>3704</v>
      </c>
      <c r="I969" s="144" t="s">
        <v>5352</v>
      </c>
      <c r="J969" s="144" t="s">
        <v>5314</v>
      </c>
      <c r="K969" s="157"/>
      <c r="L969" s="157"/>
      <c r="M969" s="157"/>
      <c r="N969" s="157"/>
      <c r="O969" s="157"/>
      <c r="P969" s="157"/>
      <c r="Q969" s="157"/>
      <c r="R969" s="157"/>
      <c r="S969" s="144"/>
      <c r="T969" s="22">
        <v>1</v>
      </c>
      <c r="U969" s="29">
        <v>392.82</v>
      </c>
      <c r="V969" s="29">
        <v>392.82</v>
      </c>
      <c r="W969" s="36">
        <v>117.81</v>
      </c>
      <c r="X969" s="36"/>
      <c r="Y969" s="29"/>
      <c r="Z969" s="29"/>
      <c r="AA969" s="29"/>
      <c r="AB969" s="29"/>
      <c r="AC969" s="28"/>
    </row>
    <row r="970" ht="16" customHeight="1" spans="1:29">
      <c r="A970" s="22">
        <v>429</v>
      </c>
      <c r="B970" s="39" t="s">
        <v>6035</v>
      </c>
      <c r="C970" s="68" t="s">
        <v>6036</v>
      </c>
      <c r="D970" s="22">
        <v>174</v>
      </c>
      <c r="E970" s="22">
        <v>1</v>
      </c>
      <c r="F970" s="144">
        <v>2403315870</v>
      </c>
      <c r="G970" s="144" t="s">
        <v>3704</v>
      </c>
      <c r="H970" s="144" t="s">
        <v>3704</v>
      </c>
      <c r="I970" s="144" t="s">
        <v>5352</v>
      </c>
      <c r="J970" s="144" t="s">
        <v>5314</v>
      </c>
      <c r="K970" s="157"/>
      <c r="L970" s="157"/>
      <c r="M970" s="157"/>
      <c r="N970" s="157"/>
      <c r="O970" s="157"/>
      <c r="P970" s="157"/>
      <c r="Q970" s="157"/>
      <c r="R970" s="157"/>
      <c r="S970" s="144"/>
      <c r="T970" s="22">
        <v>1</v>
      </c>
      <c r="U970" s="29">
        <v>252.6</v>
      </c>
      <c r="V970" s="29">
        <v>252.6</v>
      </c>
      <c r="W970" s="36">
        <v>78.54</v>
      </c>
      <c r="X970" s="36"/>
      <c r="Y970" s="29"/>
      <c r="Z970" s="29"/>
      <c r="AA970" s="29"/>
      <c r="AB970" s="29"/>
      <c r="AC970" s="28"/>
    </row>
    <row r="971" ht="16" customHeight="1" spans="1:29">
      <c r="A971" s="22">
        <v>432</v>
      </c>
      <c r="B971" s="39" t="s">
        <v>551</v>
      </c>
      <c r="C971" s="68" t="s">
        <v>552</v>
      </c>
      <c r="D971" s="22">
        <v>243</v>
      </c>
      <c r="E971" s="22">
        <v>2</v>
      </c>
      <c r="F971" s="144">
        <v>82772</v>
      </c>
      <c r="G971" s="144" t="s">
        <v>3704</v>
      </c>
      <c r="H971" s="144" t="s">
        <v>3704</v>
      </c>
      <c r="I971" s="144" t="s">
        <v>5321</v>
      </c>
      <c r="J971" s="144" t="s">
        <v>5314</v>
      </c>
      <c r="K971" s="157"/>
      <c r="L971" s="157"/>
      <c r="M971" s="157"/>
      <c r="N971" s="157"/>
      <c r="O971" s="157"/>
      <c r="P971" s="157"/>
      <c r="Q971" s="157"/>
      <c r="R971" s="157"/>
      <c r="S971" s="144"/>
      <c r="T971" s="22">
        <v>2</v>
      </c>
      <c r="U971" s="29">
        <v>11866.795</v>
      </c>
      <c r="V971" s="29">
        <v>23733.59</v>
      </c>
      <c r="W971" s="36">
        <v>10133.9</v>
      </c>
      <c r="X971" s="36"/>
      <c r="Y971" s="29"/>
      <c r="Z971" s="29"/>
      <c r="AA971" s="29"/>
      <c r="AB971" s="29"/>
      <c r="AC971" s="28"/>
    </row>
    <row r="972" ht="16" customHeight="1" spans="1:29">
      <c r="A972" s="22">
        <v>433</v>
      </c>
      <c r="B972" s="39" t="s">
        <v>551</v>
      </c>
      <c r="C972" s="68" t="s">
        <v>552</v>
      </c>
      <c r="D972" s="22">
        <v>165</v>
      </c>
      <c r="E972" s="22">
        <v>2</v>
      </c>
      <c r="F972" s="144">
        <v>82730</v>
      </c>
      <c r="G972" s="144" t="s">
        <v>3704</v>
      </c>
      <c r="H972" s="144" t="s">
        <v>3704</v>
      </c>
      <c r="I972" s="144" t="s">
        <v>5321</v>
      </c>
      <c r="J972" s="144" t="s">
        <v>5314</v>
      </c>
      <c r="K972" s="157"/>
      <c r="L972" s="157"/>
      <c r="M972" s="157"/>
      <c r="N972" s="157"/>
      <c r="O972" s="157"/>
      <c r="P972" s="157"/>
      <c r="Q972" s="157"/>
      <c r="R972" s="157"/>
      <c r="S972" s="144"/>
      <c r="T972" s="22">
        <v>2</v>
      </c>
      <c r="U972" s="29">
        <v>11866.795</v>
      </c>
      <c r="V972" s="29">
        <v>23733.59</v>
      </c>
      <c r="W972" s="36">
        <v>10133.9</v>
      </c>
      <c r="X972" s="36"/>
      <c r="Y972" s="29"/>
      <c r="Z972" s="29"/>
      <c r="AA972" s="29"/>
      <c r="AB972" s="29"/>
      <c r="AC972" s="28"/>
    </row>
    <row r="973" ht="16" customHeight="1" spans="1:29">
      <c r="A973" s="22">
        <v>434</v>
      </c>
      <c r="B973" s="39" t="s">
        <v>551</v>
      </c>
      <c r="C973" s="68" t="s">
        <v>552</v>
      </c>
      <c r="D973" s="22">
        <v>130</v>
      </c>
      <c r="E973" s="22">
        <v>3</v>
      </c>
      <c r="F973" s="144">
        <v>82777</v>
      </c>
      <c r="G973" s="144" t="s">
        <v>3704</v>
      </c>
      <c r="H973" s="144" t="s">
        <v>3704</v>
      </c>
      <c r="I973" s="144" t="s">
        <v>5321</v>
      </c>
      <c r="J973" s="144" t="s">
        <v>5314</v>
      </c>
      <c r="K973" s="157"/>
      <c r="L973" s="157"/>
      <c r="M973" s="157"/>
      <c r="N973" s="157"/>
      <c r="O973" s="157"/>
      <c r="P973" s="157"/>
      <c r="Q973" s="157"/>
      <c r="R973" s="157"/>
      <c r="S973" s="144"/>
      <c r="T973" s="22">
        <v>3</v>
      </c>
      <c r="U973" s="29">
        <v>11866.7933333333</v>
      </c>
      <c r="V973" s="29">
        <v>35600.38</v>
      </c>
      <c r="W973" s="36">
        <v>15200.85</v>
      </c>
      <c r="X973" s="36"/>
      <c r="Y973" s="29"/>
      <c r="Z973" s="29"/>
      <c r="AA973" s="29"/>
      <c r="AB973" s="29"/>
      <c r="AC973" s="28"/>
    </row>
    <row r="974" ht="16" customHeight="1" spans="1:29">
      <c r="A974" s="22">
        <v>435</v>
      </c>
      <c r="B974" s="39" t="s">
        <v>551</v>
      </c>
      <c r="C974" s="68" t="s">
        <v>552</v>
      </c>
      <c r="D974" s="22">
        <v>130</v>
      </c>
      <c r="E974" s="22">
        <v>7</v>
      </c>
      <c r="F974" s="144">
        <v>82769</v>
      </c>
      <c r="G974" s="144" t="s">
        <v>3704</v>
      </c>
      <c r="H974" s="144" t="s">
        <v>3704</v>
      </c>
      <c r="I974" s="144" t="s">
        <v>5321</v>
      </c>
      <c r="J974" s="144" t="s">
        <v>5314</v>
      </c>
      <c r="K974" s="157"/>
      <c r="L974" s="157"/>
      <c r="M974" s="157"/>
      <c r="N974" s="157"/>
      <c r="O974" s="157"/>
      <c r="P974" s="157"/>
      <c r="Q974" s="157"/>
      <c r="R974" s="157"/>
      <c r="S974" s="144"/>
      <c r="T974" s="22">
        <v>7</v>
      </c>
      <c r="U974" s="29">
        <v>11866.7928571429</v>
      </c>
      <c r="V974" s="29">
        <v>83067.55</v>
      </c>
      <c r="W974" s="36">
        <v>35468.65</v>
      </c>
      <c r="X974" s="36"/>
      <c r="Y974" s="29"/>
      <c r="Z974" s="29"/>
      <c r="AA974" s="29"/>
      <c r="AB974" s="29"/>
      <c r="AC974" s="28"/>
    </row>
    <row r="975" ht="16" customHeight="1" spans="1:29">
      <c r="A975" s="22">
        <v>436</v>
      </c>
      <c r="B975" s="39" t="s">
        <v>551</v>
      </c>
      <c r="C975" s="68" t="s">
        <v>552</v>
      </c>
      <c r="D975" s="22">
        <v>130</v>
      </c>
      <c r="E975" s="22">
        <v>1</v>
      </c>
      <c r="F975" s="144">
        <v>82775</v>
      </c>
      <c r="G975" s="144" t="s">
        <v>3704</v>
      </c>
      <c r="H975" s="144" t="s">
        <v>3704</v>
      </c>
      <c r="I975" s="144" t="s">
        <v>5321</v>
      </c>
      <c r="J975" s="144" t="s">
        <v>5314</v>
      </c>
      <c r="K975" s="157"/>
      <c r="L975" s="157"/>
      <c r="M975" s="157"/>
      <c r="N975" s="157"/>
      <c r="O975" s="157"/>
      <c r="P975" s="157"/>
      <c r="Q975" s="157"/>
      <c r="R975" s="157"/>
      <c r="S975" s="144"/>
      <c r="T975" s="22">
        <v>1</v>
      </c>
      <c r="U975" s="29">
        <v>11866.79</v>
      </c>
      <c r="V975" s="29">
        <v>11866.79</v>
      </c>
      <c r="W975" s="36">
        <v>5066.95</v>
      </c>
      <c r="X975" s="36"/>
      <c r="Y975" s="29"/>
      <c r="Z975" s="29"/>
      <c r="AA975" s="29"/>
      <c r="AB975" s="29"/>
      <c r="AC975" s="28"/>
    </row>
    <row r="976" ht="16" customHeight="1" spans="1:29">
      <c r="A976" s="22">
        <v>437</v>
      </c>
      <c r="B976" s="39" t="s">
        <v>549</v>
      </c>
      <c r="C976" s="68" t="s">
        <v>550</v>
      </c>
      <c r="D976" s="22">
        <v>156</v>
      </c>
      <c r="E976" s="22">
        <v>4</v>
      </c>
      <c r="F976" s="144">
        <v>82766</v>
      </c>
      <c r="G976" s="144" t="s">
        <v>3704</v>
      </c>
      <c r="H976" s="144" t="s">
        <v>3704</v>
      </c>
      <c r="I976" s="144" t="s">
        <v>5321</v>
      </c>
      <c r="J976" s="144" t="s">
        <v>5314</v>
      </c>
      <c r="K976" s="157"/>
      <c r="L976" s="157"/>
      <c r="M976" s="157"/>
      <c r="N976" s="157"/>
      <c r="O976" s="157"/>
      <c r="P976" s="157"/>
      <c r="Q976" s="157"/>
      <c r="R976" s="157"/>
      <c r="S976" s="144"/>
      <c r="T976" s="22">
        <v>4</v>
      </c>
      <c r="U976" s="29">
        <v>2153.365</v>
      </c>
      <c r="V976" s="29">
        <v>8613.46</v>
      </c>
      <c r="W976" s="36">
        <v>1676.32</v>
      </c>
      <c r="X976" s="36"/>
      <c r="Y976" s="29"/>
      <c r="Z976" s="29"/>
      <c r="AA976" s="29"/>
      <c r="AB976" s="29"/>
      <c r="AC976" s="28"/>
    </row>
    <row r="977" ht="16" customHeight="1" spans="1:29">
      <c r="A977" s="22">
        <v>442</v>
      </c>
      <c r="B977" s="39" t="s">
        <v>6045</v>
      </c>
      <c r="C977" s="68" t="s">
        <v>6046</v>
      </c>
      <c r="D977" s="22">
        <v>142</v>
      </c>
      <c r="E977" s="22">
        <v>1</v>
      </c>
      <c r="F977" s="144">
        <v>82562</v>
      </c>
      <c r="G977" s="144" t="s">
        <v>3704</v>
      </c>
      <c r="H977" s="144" t="s">
        <v>3704</v>
      </c>
      <c r="I977" s="144" t="s">
        <v>5321</v>
      </c>
      <c r="J977" s="144" t="s">
        <v>5314</v>
      </c>
      <c r="K977" s="157"/>
      <c r="L977" s="157"/>
      <c r="M977" s="157"/>
      <c r="N977" s="157"/>
      <c r="O977" s="157"/>
      <c r="P977" s="157"/>
      <c r="Q977" s="157"/>
      <c r="R977" s="157"/>
      <c r="S977" s="144"/>
      <c r="T977" s="22">
        <v>1</v>
      </c>
      <c r="U977" s="29">
        <v>15700.27</v>
      </c>
      <c r="V977" s="29">
        <v>15700.27</v>
      </c>
      <c r="W977" s="36">
        <v>6529.83</v>
      </c>
      <c r="X977" s="36"/>
      <c r="Y977" s="29"/>
      <c r="Z977" s="29"/>
      <c r="AA977" s="29"/>
      <c r="AB977" s="29"/>
      <c r="AC977" s="28"/>
    </row>
    <row r="978" ht="16" customHeight="1" spans="1:29">
      <c r="A978" s="22">
        <v>443</v>
      </c>
      <c r="B978" s="39" t="s">
        <v>6047</v>
      </c>
      <c r="C978" s="68" t="s">
        <v>6048</v>
      </c>
      <c r="D978" s="22">
        <v>171</v>
      </c>
      <c r="E978" s="22">
        <v>1</v>
      </c>
      <c r="F978" s="144">
        <v>82561</v>
      </c>
      <c r="G978" s="144" t="s">
        <v>3704</v>
      </c>
      <c r="H978" s="144" t="s">
        <v>3704</v>
      </c>
      <c r="I978" s="144" t="s">
        <v>5321</v>
      </c>
      <c r="J978" s="144" t="s">
        <v>5314</v>
      </c>
      <c r="K978" s="157"/>
      <c r="L978" s="157"/>
      <c r="M978" s="157"/>
      <c r="N978" s="157"/>
      <c r="O978" s="157"/>
      <c r="P978" s="157"/>
      <c r="Q978" s="157"/>
      <c r="R978" s="157"/>
      <c r="S978" s="144"/>
      <c r="T978" s="22">
        <v>1</v>
      </c>
      <c r="U978" s="29">
        <v>8899.23</v>
      </c>
      <c r="V978" s="29">
        <v>8899.23</v>
      </c>
      <c r="W978" s="36">
        <v>3606.03</v>
      </c>
      <c r="X978" s="36"/>
      <c r="Y978" s="29"/>
      <c r="Z978" s="29"/>
      <c r="AA978" s="29"/>
      <c r="AB978" s="29"/>
      <c r="AC978" s="28"/>
    </row>
    <row r="979" ht="16" customHeight="1" spans="1:29">
      <c r="A979" s="22">
        <v>444</v>
      </c>
      <c r="B979" s="39" t="s">
        <v>6049</v>
      </c>
      <c r="C979" s="68" t="s">
        <v>6050</v>
      </c>
      <c r="D979" s="22">
        <v>171</v>
      </c>
      <c r="E979" s="22">
        <v>1</v>
      </c>
      <c r="F979" s="144">
        <v>82560</v>
      </c>
      <c r="G979" s="144" t="s">
        <v>3704</v>
      </c>
      <c r="H979" s="144" t="s">
        <v>3704</v>
      </c>
      <c r="I979" s="144" t="s">
        <v>5321</v>
      </c>
      <c r="J979" s="144" t="s">
        <v>5314</v>
      </c>
      <c r="K979" s="157"/>
      <c r="L979" s="157"/>
      <c r="M979" s="157"/>
      <c r="N979" s="157"/>
      <c r="O979" s="157"/>
      <c r="P979" s="157"/>
      <c r="Q979" s="157"/>
      <c r="R979" s="157"/>
      <c r="S979" s="144"/>
      <c r="T979" s="22">
        <v>1</v>
      </c>
      <c r="U979" s="29">
        <v>4529.91</v>
      </c>
      <c r="V979" s="29">
        <v>4529.91</v>
      </c>
      <c r="W979" s="36">
        <v>1422.92</v>
      </c>
      <c r="X979" s="36"/>
      <c r="Y979" s="29"/>
      <c r="Z979" s="29"/>
      <c r="AA979" s="29"/>
      <c r="AB979" s="29"/>
      <c r="AC979" s="28"/>
    </row>
    <row r="980" ht="16" customHeight="1" spans="1:29">
      <c r="A980" s="22">
        <v>445</v>
      </c>
      <c r="B980" s="39" t="s">
        <v>6051</v>
      </c>
      <c r="C980" s="68" t="s">
        <v>6052</v>
      </c>
      <c r="D980" s="22">
        <v>165</v>
      </c>
      <c r="E980" s="22">
        <v>1</v>
      </c>
      <c r="F980" s="144">
        <v>82765</v>
      </c>
      <c r="G980" s="144" t="s">
        <v>3704</v>
      </c>
      <c r="H980" s="144" t="s">
        <v>3704</v>
      </c>
      <c r="I980" s="144" t="s">
        <v>5321</v>
      </c>
      <c r="J980" s="144" t="s">
        <v>5314</v>
      </c>
      <c r="K980" s="157"/>
      <c r="L980" s="157"/>
      <c r="M980" s="157"/>
      <c r="N980" s="157"/>
      <c r="O980" s="157"/>
      <c r="P980" s="157"/>
      <c r="Q980" s="157"/>
      <c r="R980" s="157"/>
      <c r="S980" s="144"/>
      <c r="T980" s="22">
        <v>1</v>
      </c>
      <c r="U980" s="29">
        <v>3637.86</v>
      </c>
      <c r="V980" s="29">
        <v>3637.86</v>
      </c>
      <c r="W980" s="36">
        <v>1062.32</v>
      </c>
      <c r="X980" s="36"/>
      <c r="Y980" s="29"/>
      <c r="Z980" s="29"/>
      <c r="AA980" s="29"/>
      <c r="AB980" s="29"/>
      <c r="AC980" s="28"/>
    </row>
    <row r="981" ht="16" customHeight="1" spans="1:29">
      <c r="A981" s="22">
        <v>446</v>
      </c>
      <c r="B981" s="39" t="s">
        <v>6053</v>
      </c>
      <c r="C981" s="68" t="s">
        <v>6054</v>
      </c>
      <c r="D981" s="22">
        <v>231</v>
      </c>
      <c r="E981" s="22">
        <v>1</v>
      </c>
      <c r="F981" s="144">
        <v>82527</v>
      </c>
      <c r="G981" s="144" t="s">
        <v>3704</v>
      </c>
      <c r="H981" s="144" t="s">
        <v>3704</v>
      </c>
      <c r="I981" s="144" t="s">
        <v>5321</v>
      </c>
      <c r="J981" s="144" t="s">
        <v>5314</v>
      </c>
      <c r="K981" s="157"/>
      <c r="L981" s="157"/>
      <c r="M981" s="157"/>
      <c r="N981" s="157"/>
      <c r="O981" s="157"/>
      <c r="P981" s="157"/>
      <c r="Q981" s="157"/>
      <c r="R981" s="157"/>
      <c r="S981" s="144"/>
      <c r="T981" s="22">
        <v>1</v>
      </c>
      <c r="U981" s="29">
        <v>60904.74</v>
      </c>
      <c r="V981" s="29">
        <v>60904.74</v>
      </c>
      <c r="W981" s="36">
        <v>27581.23</v>
      </c>
      <c r="X981" s="36"/>
      <c r="Y981" s="29"/>
      <c r="Z981" s="29"/>
      <c r="AA981" s="29"/>
      <c r="AB981" s="29"/>
      <c r="AC981" s="28"/>
    </row>
    <row r="982" ht="16" customHeight="1" spans="1:29">
      <c r="A982" s="22">
        <v>448</v>
      </c>
      <c r="B982" s="39" t="s">
        <v>6057</v>
      </c>
      <c r="C982" s="68" t="s">
        <v>7893</v>
      </c>
      <c r="D982" s="22">
        <v>204</v>
      </c>
      <c r="E982" s="22">
        <v>1600</v>
      </c>
      <c r="F982" s="144">
        <v>82521</v>
      </c>
      <c r="G982" s="144" t="s">
        <v>3704</v>
      </c>
      <c r="H982" s="144" t="s">
        <v>3704</v>
      </c>
      <c r="I982" s="144" t="s">
        <v>5321</v>
      </c>
      <c r="J982" s="144" t="s">
        <v>5314</v>
      </c>
      <c r="K982" s="157"/>
      <c r="L982" s="157"/>
      <c r="M982" s="157"/>
      <c r="N982" s="157"/>
      <c r="O982" s="157"/>
      <c r="P982" s="157"/>
      <c r="Q982" s="157"/>
      <c r="R982" s="157"/>
      <c r="S982" s="144"/>
      <c r="T982" s="22">
        <v>1600</v>
      </c>
      <c r="U982" s="29">
        <v>7.99730625</v>
      </c>
      <c r="V982" s="29">
        <v>12795.69</v>
      </c>
      <c r="W982" s="36">
        <v>3744</v>
      </c>
      <c r="X982" s="36"/>
      <c r="Y982" s="29"/>
      <c r="Z982" s="29"/>
      <c r="AA982" s="29"/>
      <c r="AB982" s="29"/>
      <c r="AC982" s="28"/>
    </row>
    <row r="983" ht="16" customHeight="1" spans="1:29">
      <c r="A983" s="22">
        <v>449</v>
      </c>
      <c r="B983" s="39" t="s">
        <v>6060</v>
      </c>
      <c r="C983" s="68" t="s">
        <v>6061</v>
      </c>
      <c r="D983" s="22">
        <v>204</v>
      </c>
      <c r="E983" s="22">
        <v>500</v>
      </c>
      <c r="F983" s="144">
        <v>82522</v>
      </c>
      <c r="G983" s="144" t="s">
        <v>3704</v>
      </c>
      <c r="H983" s="144" t="s">
        <v>3704</v>
      </c>
      <c r="I983" s="144" t="s">
        <v>5321</v>
      </c>
      <c r="J983" s="144" t="s">
        <v>5314</v>
      </c>
      <c r="K983" s="157"/>
      <c r="L983" s="157"/>
      <c r="M983" s="157"/>
      <c r="N983" s="157"/>
      <c r="O983" s="157"/>
      <c r="P983" s="157"/>
      <c r="Q983" s="157"/>
      <c r="R983" s="157"/>
      <c r="S983" s="144"/>
      <c r="T983" s="22">
        <v>500</v>
      </c>
      <c r="U983" s="29">
        <v>7.69338</v>
      </c>
      <c r="V983" s="29">
        <v>3846.69</v>
      </c>
      <c r="W983" s="36">
        <v>1120</v>
      </c>
      <c r="X983" s="36"/>
      <c r="Y983" s="29"/>
      <c r="Z983" s="29"/>
      <c r="AA983" s="29"/>
      <c r="AB983" s="29"/>
      <c r="AC983" s="28"/>
    </row>
    <row r="984" ht="16" customHeight="1" spans="1:29">
      <c r="A984" s="22">
        <v>452</v>
      </c>
      <c r="B984" s="39" t="s">
        <v>6066</v>
      </c>
      <c r="C984" s="68" t="s">
        <v>6067</v>
      </c>
      <c r="D984" s="22">
        <v>158</v>
      </c>
      <c r="E984" s="22">
        <v>4</v>
      </c>
      <c r="F984" s="144">
        <v>85168</v>
      </c>
      <c r="G984" s="144" t="s">
        <v>3704</v>
      </c>
      <c r="H984" s="144" t="s">
        <v>3704</v>
      </c>
      <c r="I984" s="144" t="s">
        <v>5321</v>
      </c>
      <c r="J984" s="144" t="s">
        <v>5314</v>
      </c>
      <c r="K984" s="157"/>
      <c r="L984" s="157"/>
      <c r="M984" s="157"/>
      <c r="N984" s="157"/>
      <c r="O984" s="157"/>
      <c r="P984" s="157"/>
      <c r="Q984" s="157"/>
      <c r="R984" s="157"/>
      <c r="S984" s="144"/>
      <c r="T984" s="22">
        <v>4</v>
      </c>
      <c r="U984" s="29">
        <v>1744.1275</v>
      </c>
      <c r="V984" s="29">
        <v>6976.51</v>
      </c>
      <c r="W984" s="36">
        <v>2105.12</v>
      </c>
      <c r="X984" s="36"/>
      <c r="Y984" s="29"/>
      <c r="Z984" s="29"/>
      <c r="AA984" s="29"/>
      <c r="AB984" s="29"/>
      <c r="AC984" s="28"/>
    </row>
    <row r="985" ht="16" customHeight="1" spans="1:29">
      <c r="A985" s="22">
        <v>456</v>
      </c>
      <c r="B985" s="39" t="s">
        <v>6073</v>
      </c>
      <c r="C985" s="68" t="s">
        <v>6074</v>
      </c>
      <c r="D985" s="22">
        <v>163</v>
      </c>
      <c r="E985" s="22">
        <v>4</v>
      </c>
      <c r="F985" s="144">
        <v>83647</v>
      </c>
      <c r="G985" s="144" t="s">
        <v>3704</v>
      </c>
      <c r="H985" s="144" t="s">
        <v>3704</v>
      </c>
      <c r="I985" s="144" t="s">
        <v>5321</v>
      </c>
      <c r="J985" s="144" t="s">
        <v>5314</v>
      </c>
      <c r="K985" s="157"/>
      <c r="L985" s="157"/>
      <c r="M985" s="157"/>
      <c r="N985" s="157"/>
      <c r="O985" s="157"/>
      <c r="P985" s="157"/>
      <c r="Q985" s="157"/>
      <c r="R985" s="157"/>
      <c r="S985" s="144"/>
      <c r="T985" s="22">
        <v>4</v>
      </c>
      <c r="U985" s="29">
        <v>1568.3375</v>
      </c>
      <c r="V985" s="29">
        <v>6273.35</v>
      </c>
      <c r="W985" s="36">
        <v>955.1</v>
      </c>
      <c r="X985" s="36"/>
      <c r="Y985" s="29"/>
      <c r="Z985" s="29"/>
      <c r="AA985" s="29"/>
      <c r="AB985" s="29"/>
      <c r="AC985" s="28"/>
    </row>
    <row r="986" ht="16" customHeight="1" spans="1:29">
      <c r="A986" s="22">
        <v>457</v>
      </c>
      <c r="B986" s="39" t="s">
        <v>6075</v>
      </c>
      <c r="C986" s="68" t="s">
        <v>6076</v>
      </c>
      <c r="D986" s="22">
        <v>163</v>
      </c>
      <c r="E986" s="22">
        <v>1</v>
      </c>
      <c r="F986" s="144">
        <v>83658</v>
      </c>
      <c r="G986" s="144" t="s">
        <v>3704</v>
      </c>
      <c r="H986" s="144" t="s">
        <v>3704</v>
      </c>
      <c r="I986" s="144" t="s">
        <v>5321</v>
      </c>
      <c r="J986" s="144" t="s">
        <v>5314</v>
      </c>
      <c r="K986" s="157"/>
      <c r="L986" s="157"/>
      <c r="M986" s="157"/>
      <c r="N986" s="157"/>
      <c r="O986" s="157"/>
      <c r="P986" s="157"/>
      <c r="Q986" s="157"/>
      <c r="R986" s="157"/>
      <c r="S986" s="144"/>
      <c r="T986" s="22">
        <v>1</v>
      </c>
      <c r="U986" s="29">
        <v>1522.42</v>
      </c>
      <c r="V986" s="29">
        <v>1522.42</v>
      </c>
      <c r="W986" s="36">
        <v>467.81</v>
      </c>
      <c r="X986" s="36"/>
      <c r="Y986" s="29"/>
      <c r="Z986" s="29"/>
      <c r="AA986" s="29"/>
      <c r="AB986" s="29"/>
      <c r="AC986" s="28"/>
    </row>
    <row r="987" ht="16" customHeight="1" spans="1:29">
      <c r="A987" s="22">
        <v>484</v>
      </c>
      <c r="B987" s="39" t="s">
        <v>6119</v>
      </c>
      <c r="C987" s="68" t="s">
        <v>6120</v>
      </c>
      <c r="D987" s="22">
        <v>163</v>
      </c>
      <c r="E987" s="22">
        <v>2</v>
      </c>
      <c r="F987" s="144">
        <v>83743</v>
      </c>
      <c r="G987" s="144" t="s">
        <v>3704</v>
      </c>
      <c r="H987" s="144" t="s">
        <v>3704</v>
      </c>
      <c r="I987" s="144" t="s">
        <v>6121</v>
      </c>
      <c r="J987" s="144" t="s">
        <v>5314</v>
      </c>
      <c r="K987" s="157"/>
      <c r="L987" s="157"/>
      <c r="M987" s="157"/>
      <c r="N987" s="157"/>
      <c r="O987" s="157"/>
      <c r="P987" s="157"/>
      <c r="Q987" s="157"/>
      <c r="R987" s="157"/>
      <c r="S987" s="144"/>
      <c r="T987" s="22">
        <v>2</v>
      </c>
      <c r="U987" s="29">
        <v>2621.385</v>
      </c>
      <c r="V987" s="29">
        <v>5242.77</v>
      </c>
      <c r="W987" s="36">
        <v>2309.79</v>
      </c>
      <c r="X987" s="36"/>
      <c r="Y987" s="29"/>
      <c r="Z987" s="29"/>
      <c r="AA987" s="29"/>
      <c r="AB987" s="29"/>
      <c r="AC987" s="28"/>
    </row>
    <row r="988" ht="16" customHeight="1" spans="1:29">
      <c r="A988" s="22">
        <v>485</v>
      </c>
      <c r="B988" s="39" t="s">
        <v>6115</v>
      </c>
      <c r="C988" s="68" t="s">
        <v>6116</v>
      </c>
      <c r="D988" s="22">
        <v>163</v>
      </c>
      <c r="E988" s="22">
        <v>1</v>
      </c>
      <c r="F988" s="144">
        <v>83734</v>
      </c>
      <c r="G988" s="144" t="s">
        <v>3704</v>
      </c>
      <c r="H988" s="144" t="s">
        <v>3704</v>
      </c>
      <c r="I988" s="144" t="s">
        <v>5321</v>
      </c>
      <c r="J988" s="144" t="s">
        <v>5314</v>
      </c>
      <c r="K988" s="157"/>
      <c r="L988" s="157"/>
      <c r="M988" s="157"/>
      <c r="N988" s="157"/>
      <c r="O988" s="157"/>
      <c r="P988" s="157"/>
      <c r="Q988" s="157"/>
      <c r="R988" s="157"/>
      <c r="S988" s="144"/>
      <c r="T988" s="22">
        <v>1</v>
      </c>
      <c r="U988" s="29">
        <v>2370.56</v>
      </c>
      <c r="V988" s="29">
        <v>2370.56</v>
      </c>
      <c r="W988" s="36">
        <v>691.97</v>
      </c>
      <c r="X988" s="36"/>
      <c r="Y988" s="29"/>
      <c r="Z988" s="29"/>
      <c r="AA988" s="29"/>
      <c r="AB988" s="29"/>
      <c r="AC988" s="28"/>
    </row>
    <row r="989" ht="16" customHeight="1" spans="1:29">
      <c r="A989" s="22">
        <v>486</v>
      </c>
      <c r="B989" s="39" t="s">
        <v>6122</v>
      </c>
      <c r="C989" s="68" t="s">
        <v>6123</v>
      </c>
      <c r="D989" s="22">
        <v>163</v>
      </c>
      <c r="E989" s="22">
        <v>2</v>
      </c>
      <c r="F989" s="144">
        <v>83727</v>
      </c>
      <c r="G989" s="144" t="s">
        <v>3704</v>
      </c>
      <c r="H989" s="144" t="s">
        <v>3704</v>
      </c>
      <c r="I989" s="144" t="s">
        <v>5321</v>
      </c>
      <c r="J989" s="144" t="s">
        <v>5314</v>
      </c>
      <c r="K989" s="157"/>
      <c r="L989" s="157"/>
      <c r="M989" s="157"/>
      <c r="N989" s="157"/>
      <c r="O989" s="157"/>
      <c r="P989" s="157"/>
      <c r="Q989" s="157"/>
      <c r="R989" s="157"/>
      <c r="S989" s="144"/>
      <c r="T989" s="22">
        <v>2</v>
      </c>
      <c r="U989" s="29">
        <v>2213.025</v>
      </c>
      <c r="V989" s="29">
        <v>4426.05</v>
      </c>
      <c r="W989" s="36">
        <v>1286.48</v>
      </c>
      <c r="X989" s="36"/>
      <c r="Y989" s="29"/>
      <c r="Z989" s="29"/>
      <c r="AA989" s="29"/>
      <c r="AB989" s="29"/>
      <c r="AC989" s="28"/>
    </row>
    <row r="990" ht="16" customHeight="1" spans="1:29">
      <c r="A990" s="22">
        <v>487</v>
      </c>
      <c r="B990" s="39" t="s">
        <v>6124</v>
      </c>
      <c r="C990" s="68" t="s">
        <v>6125</v>
      </c>
      <c r="D990" s="22">
        <v>163</v>
      </c>
      <c r="E990" s="22">
        <v>6</v>
      </c>
      <c r="F990" s="144">
        <v>83758</v>
      </c>
      <c r="G990" s="144" t="s">
        <v>3704</v>
      </c>
      <c r="H990" s="144" t="s">
        <v>3704</v>
      </c>
      <c r="I990" s="144" t="s">
        <v>5321</v>
      </c>
      <c r="J990" s="144" t="s">
        <v>5314</v>
      </c>
      <c r="K990" s="157"/>
      <c r="L990" s="157"/>
      <c r="M990" s="157"/>
      <c r="N990" s="157"/>
      <c r="O990" s="157"/>
      <c r="P990" s="157"/>
      <c r="Q990" s="157"/>
      <c r="R990" s="157"/>
      <c r="S990" s="144"/>
      <c r="T990" s="22">
        <v>6</v>
      </c>
      <c r="U990" s="29">
        <v>1762.015</v>
      </c>
      <c r="V990" s="29">
        <v>10572.09</v>
      </c>
      <c r="W990" s="36">
        <v>3216.18</v>
      </c>
      <c r="X990" s="36"/>
      <c r="Y990" s="29"/>
      <c r="Z990" s="29"/>
      <c r="AA990" s="29"/>
      <c r="AB990" s="29"/>
      <c r="AC990" s="28"/>
    </row>
    <row r="991" ht="16" customHeight="1" spans="1:29">
      <c r="A991" s="22">
        <v>488</v>
      </c>
      <c r="B991" s="39" t="s">
        <v>6126</v>
      </c>
      <c r="C991" s="68" t="s">
        <v>6127</v>
      </c>
      <c r="D991" s="22">
        <v>163</v>
      </c>
      <c r="E991" s="22">
        <v>5</v>
      </c>
      <c r="F991" s="144">
        <v>83736</v>
      </c>
      <c r="G991" s="144" t="s">
        <v>3704</v>
      </c>
      <c r="H991" s="144" t="s">
        <v>3704</v>
      </c>
      <c r="I991" s="144" t="s">
        <v>5321</v>
      </c>
      <c r="J991" s="144" t="s">
        <v>5314</v>
      </c>
      <c r="K991" s="157"/>
      <c r="L991" s="157"/>
      <c r="M991" s="157"/>
      <c r="N991" s="157"/>
      <c r="O991" s="157"/>
      <c r="P991" s="157"/>
      <c r="Q991" s="157"/>
      <c r="R991" s="157"/>
      <c r="S991" s="144"/>
      <c r="T991" s="22">
        <v>5</v>
      </c>
      <c r="U991" s="29">
        <v>1713.432</v>
      </c>
      <c r="V991" s="29">
        <v>8567.16</v>
      </c>
      <c r="W991" s="36">
        <v>2582.7</v>
      </c>
      <c r="X991" s="36"/>
      <c r="Y991" s="29"/>
      <c r="Z991" s="29"/>
      <c r="AA991" s="29"/>
      <c r="AB991" s="29"/>
      <c r="AC991" s="28"/>
    </row>
    <row r="992" ht="16" customHeight="1" spans="1:29">
      <c r="A992" s="22">
        <v>489</v>
      </c>
      <c r="B992" s="39" t="s">
        <v>6128</v>
      </c>
      <c r="C992" s="68" t="s">
        <v>6129</v>
      </c>
      <c r="D992" s="22">
        <v>163</v>
      </c>
      <c r="E992" s="22">
        <v>3</v>
      </c>
      <c r="F992" s="144">
        <v>83703</v>
      </c>
      <c r="G992" s="144" t="s">
        <v>3704</v>
      </c>
      <c r="H992" s="144" t="s">
        <v>3704</v>
      </c>
      <c r="I992" s="144" t="s">
        <v>5321</v>
      </c>
      <c r="J992" s="144" t="s">
        <v>5314</v>
      </c>
      <c r="K992" s="157"/>
      <c r="L992" s="157"/>
      <c r="M992" s="157"/>
      <c r="N992" s="157"/>
      <c r="O992" s="157"/>
      <c r="P992" s="157"/>
      <c r="Q992" s="157"/>
      <c r="R992" s="157"/>
      <c r="S992" s="144"/>
      <c r="T992" s="22">
        <v>3</v>
      </c>
      <c r="U992" s="29">
        <v>1551.95666666667</v>
      </c>
      <c r="V992" s="29">
        <v>4655.87</v>
      </c>
      <c r="W992" s="36">
        <v>1432.65</v>
      </c>
      <c r="X992" s="36"/>
      <c r="Y992" s="29"/>
      <c r="Z992" s="29"/>
      <c r="AA992" s="29"/>
      <c r="AB992" s="29"/>
      <c r="AC992" s="28"/>
    </row>
    <row r="993" ht="16" customHeight="1" spans="1:29">
      <c r="A993" s="22">
        <v>490</v>
      </c>
      <c r="B993" s="39" t="s">
        <v>6130</v>
      </c>
      <c r="C993" s="68" t="s">
        <v>6131</v>
      </c>
      <c r="D993" s="22">
        <v>163</v>
      </c>
      <c r="E993" s="22">
        <v>4</v>
      </c>
      <c r="F993" s="144">
        <v>83755</v>
      </c>
      <c r="G993" s="144" t="s">
        <v>3704</v>
      </c>
      <c r="H993" s="144" t="s">
        <v>3704</v>
      </c>
      <c r="I993" s="144" t="s">
        <v>5321</v>
      </c>
      <c r="J993" s="144" t="s">
        <v>5314</v>
      </c>
      <c r="K993" s="157"/>
      <c r="L993" s="157"/>
      <c r="M993" s="157"/>
      <c r="N993" s="157"/>
      <c r="O993" s="157"/>
      <c r="P993" s="157"/>
      <c r="Q993" s="157"/>
      <c r="R993" s="157"/>
      <c r="S993" s="144"/>
      <c r="T993" s="22">
        <v>4</v>
      </c>
      <c r="U993" s="29">
        <v>1511.9025</v>
      </c>
      <c r="V993" s="29">
        <v>6047.61</v>
      </c>
      <c r="W993" s="36">
        <v>1832.24</v>
      </c>
      <c r="X993" s="36"/>
      <c r="Y993" s="29"/>
      <c r="Z993" s="29"/>
      <c r="AA993" s="29"/>
      <c r="AB993" s="29"/>
      <c r="AC993" s="28"/>
    </row>
    <row r="994" ht="16" customHeight="1" spans="1:29">
      <c r="A994" s="22">
        <v>491</v>
      </c>
      <c r="B994" s="39" t="s">
        <v>6132</v>
      </c>
      <c r="C994" s="68" t="s">
        <v>6133</v>
      </c>
      <c r="D994" s="22">
        <v>128</v>
      </c>
      <c r="E994" s="22">
        <v>6</v>
      </c>
      <c r="F994" s="144">
        <v>2403316115</v>
      </c>
      <c r="G994" s="144" t="s">
        <v>3704</v>
      </c>
      <c r="H994" s="144" t="s">
        <v>3704</v>
      </c>
      <c r="I994" s="144" t="s">
        <v>5352</v>
      </c>
      <c r="J994" s="144" t="s">
        <v>5314</v>
      </c>
      <c r="K994" s="157"/>
      <c r="L994" s="157"/>
      <c r="M994" s="157"/>
      <c r="N994" s="157"/>
      <c r="O994" s="157"/>
      <c r="P994" s="157"/>
      <c r="Q994" s="157"/>
      <c r="R994" s="157"/>
      <c r="S994" s="144"/>
      <c r="T994" s="22">
        <v>6</v>
      </c>
      <c r="U994" s="29">
        <v>1383.78833333333</v>
      </c>
      <c r="V994" s="29">
        <v>8302.73</v>
      </c>
      <c r="W994" s="36">
        <v>2591.7</v>
      </c>
      <c r="X994" s="36"/>
      <c r="Y994" s="29"/>
      <c r="Z994" s="29"/>
      <c r="AA994" s="29"/>
      <c r="AB994" s="29"/>
      <c r="AC994" s="28"/>
    </row>
    <row r="995" ht="16" customHeight="1" spans="1:29">
      <c r="A995" s="22">
        <v>492</v>
      </c>
      <c r="B995" s="39" t="s">
        <v>6134</v>
      </c>
      <c r="C995" s="68" t="s">
        <v>6135</v>
      </c>
      <c r="D995" s="22">
        <v>128</v>
      </c>
      <c r="E995" s="22">
        <v>4</v>
      </c>
      <c r="F995" s="144">
        <v>2403314474</v>
      </c>
      <c r="G995" s="144" t="s">
        <v>3704</v>
      </c>
      <c r="H995" s="144" t="s">
        <v>3704</v>
      </c>
      <c r="I995" s="144" t="s">
        <v>5352</v>
      </c>
      <c r="J995" s="144" t="s">
        <v>5314</v>
      </c>
      <c r="K995" s="157"/>
      <c r="L995" s="157"/>
      <c r="M995" s="157"/>
      <c r="N995" s="157"/>
      <c r="O995" s="157"/>
      <c r="P995" s="157"/>
      <c r="Q995" s="157"/>
      <c r="R995" s="157"/>
      <c r="S995" s="144"/>
      <c r="T995" s="22">
        <v>4</v>
      </c>
      <c r="U995" s="29">
        <v>1056.54</v>
      </c>
      <c r="V995" s="29">
        <v>4226.16</v>
      </c>
      <c r="W995" s="36">
        <v>1335.12</v>
      </c>
      <c r="X995" s="36"/>
      <c r="Y995" s="29"/>
      <c r="Z995" s="29"/>
      <c r="AA995" s="29"/>
      <c r="AB995" s="29"/>
      <c r="AC995" s="28"/>
    </row>
    <row r="996" ht="16" customHeight="1" spans="1:29">
      <c r="A996" s="22">
        <v>493</v>
      </c>
      <c r="B996" s="39" t="s">
        <v>6097</v>
      </c>
      <c r="C996" s="68" t="s">
        <v>6098</v>
      </c>
      <c r="D996" s="22">
        <v>163</v>
      </c>
      <c r="E996" s="22">
        <v>3</v>
      </c>
      <c r="F996" s="144">
        <v>83725</v>
      </c>
      <c r="G996" s="144" t="s">
        <v>3704</v>
      </c>
      <c r="H996" s="144" t="s">
        <v>3704</v>
      </c>
      <c r="I996" s="144" t="s">
        <v>5321</v>
      </c>
      <c r="J996" s="144" t="s">
        <v>5314</v>
      </c>
      <c r="K996" s="157"/>
      <c r="L996" s="157"/>
      <c r="M996" s="157"/>
      <c r="N996" s="157"/>
      <c r="O996" s="157"/>
      <c r="P996" s="157"/>
      <c r="Q996" s="157"/>
      <c r="R996" s="157"/>
      <c r="S996" s="144"/>
      <c r="T996" s="22">
        <v>3</v>
      </c>
      <c r="U996" s="29">
        <v>755.696666666667</v>
      </c>
      <c r="V996" s="29">
        <v>2267.09</v>
      </c>
      <c r="W996" s="36">
        <v>672.48</v>
      </c>
      <c r="X996" s="36"/>
      <c r="Y996" s="29"/>
      <c r="Z996" s="29"/>
      <c r="AA996" s="29"/>
      <c r="AB996" s="29"/>
      <c r="AC996" s="28"/>
    </row>
    <row r="997" ht="16" customHeight="1" spans="1:29">
      <c r="A997" s="22">
        <v>494</v>
      </c>
      <c r="B997" s="39" t="s">
        <v>6136</v>
      </c>
      <c r="C997" s="68" t="s">
        <v>6137</v>
      </c>
      <c r="D997" s="22">
        <v>163</v>
      </c>
      <c r="E997" s="22">
        <v>5</v>
      </c>
      <c r="F997" s="144">
        <v>83723</v>
      </c>
      <c r="G997" s="144" t="s">
        <v>3704</v>
      </c>
      <c r="H997" s="144" t="s">
        <v>3704</v>
      </c>
      <c r="I997" s="144" t="s">
        <v>5321</v>
      </c>
      <c r="J997" s="144" t="s">
        <v>5314</v>
      </c>
      <c r="K997" s="157"/>
      <c r="L997" s="157"/>
      <c r="M997" s="157"/>
      <c r="N997" s="157"/>
      <c r="O997" s="157"/>
      <c r="P997" s="157"/>
      <c r="Q997" s="157"/>
      <c r="R997" s="157"/>
      <c r="S997" s="144"/>
      <c r="T997" s="22">
        <v>5</v>
      </c>
      <c r="U997" s="29">
        <v>483.25</v>
      </c>
      <c r="V997" s="29">
        <v>2416.25</v>
      </c>
      <c r="W997" s="36">
        <v>682.2</v>
      </c>
      <c r="X997" s="36"/>
      <c r="Y997" s="29"/>
      <c r="Z997" s="29"/>
      <c r="AA997" s="29"/>
      <c r="AB997" s="29"/>
      <c r="AC997" s="28"/>
    </row>
    <row r="998" ht="16" customHeight="1" spans="1:29">
      <c r="A998" s="22">
        <v>495</v>
      </c>
      <c r="B998" s="39" t="s">
        <v>6105</v>
      </c>
      <c r="C998" s="68" t="s">
        <v>6106</v>
      </c>
      <c r="D998" s="22">
        <v>163</v>
      </c>
      <c r="E998" s="22">
        <v>2</v>
      </c>
      <c r="F998" s="144">
        <v>83649</v>
      </c>
      <c r="G998" s="144" t="s">
        <v>3704</v>
      </c>
      <c r="H998" s="144" t="s">
        <v>3704</v>
      </c>
      <c r="I998" s="144" t="s">
        <v>5321</v>
      </c>
      <c r="J998" s="144" t="s">
        <v>5314</v>
      </c>
      <c r="K998" s="157"/>
      <c r="L998" s="157"/>
      <c r="M998" s="157"/>
      <c r="N998" s="157"/>
      <c r="O998" s="157"/>
      <c r="P998" s="157"/>
      <c r="Q998" s="157"/>
      <c r="R998" s="157"/>
      <c r="S998" s="144"/>
      <c r="T998" s="22">
        <v>2</v>
      </c>
      <c r="U998" s="29">
        <v>375.88</v>
      </c>
      <c r="V998" s="29">
        <v>751.76</v>
      </c>
      <c r="W998" s="36">
        <v>214.42</v>
      </c>
      <c r="X998" s="36"/>
      <c r="Y998" s="29"/>
      <c r="Z998" s="29"/>
      <c r="AA998" s="29"/>
      <c r="AB998" s="29"/>
      <c r="AC998" s="28"/>
    </row>
    <row r="999" ht="16" customHeight="1" spans="1:29">
      <c r="A999" s="22">
        <v>496</v>
      </c>
      <c r="B999" s="39" t="s">
        <v>6138</v>
      </c>
      <c r="C999" s="68" t="s">
        <v>6139</v>
      </c>
      <c r="D999" s="22">
        <v>163</v>
      </c>
      <c r="E999" s="22">
        <v>4</v>
      </c>
      <c r="F999" s="144">
        <v>83702</v>
      </c>
      <c r="G999" s="144" t="s">
        <v>3704</v>
      </c>
      <c r="H999" s="144" t="s">
        <v>3704</v>
      </c>
      <c r="I999" s="144" t="s">
        <v>5321</v>
      </c>
      <c r="J999" s="144" t="s">
        <v>5314</v>
      </c>
      <c r="K999" s="157"/>
      <c r="L999" s="157"/>
      <c r="M999" s="157"/>
      <c r="N999" s="157"/>
      <c r="O999" s="157"/>
      <c r="P999" s="157"/>
      <c r="Q999" s="157"/>
      <c r="R999" s="157"/>
      <c r="S999" s="144"/>
      <c r="T999" s="22">
        <v>4</v>
      </c>
      <c r="U999" s="29">
        <v>287.2025</v>
      </c>
      <c r="V999" s="29">
        <v>1148.81</v>
      </c>
      <c r="W999" s="36">
        <v>350.84</v>
      </c>
      <c r="X999" s="36"/>
      <c r="Y999" s="29"/>
      <c r="Z999" s="29"/>
      <c r="AA999" s="29"/>
      <c r="AB999" s="29"/>
      <c r="AC999" s="28"/>
    </row>
    <row r="1000" ht="16" customHeight="1" spans="1:29">
      <c r="A1000" s="22">
        <v>497</v>
      </c>
      <c r="B1000" s="39" t="s">
        <v>6140</v>
      </c>
      <c r="C1000" s="68" t="s">
        <v>6141</v>
      </c>
      <c r="D1000" s="22">
        <v>163</v>
      </c>
      <c r="E1000" s="22">
        <v>4</v>
      </c>
      <c r="F1000" s="144">
        <v>83750</v>
      </c>
      <c r="G1000" s="144" t="s">
        <v>3704</v>
      </c>
      <c r="H1000" s="144" t="s">
        <v>3704</v>
      </c>
      <c r="I1000" s="144" t="s">
        <v>5321</v>
      </c>
      <c r="J1000" s="144" t="s">
        <v>5314</v>
      </c>
      <c r="K1000" s="157"/>
      <c r="L1000" s="157"/>
      <c r="M1000" s="157"/>
      <c r="N1000" s="157"/>
      <c r="O1000" s="157"/>
      <c r="P1000" s="157"/>
      <c r="Q1000" s="157"/>
      <c r="R1000" s="157"/>
      <c r="S1000" s="144"/>
      <c r="T1000" s="22">
        <v>4</v>
      </c>
      <c r="U1000" s="29">
        <v>218.715</v>
      </c>
      <c r="V1000" s="29">
        <v>874.86</v>
      </c>
      <c r="W1000" s="36">
        <v>272.88</v>
      </c>
      <c r="X1000" s="36"/>
      <c r="Y1000" s="29"/>
      <c r="Z1000" s="29"/>
      <c r="AA1000" s="29"/>
      <c r="AB1000" s="29"/>
      <c r="AC1000" s="28"/>
    </row>
    <row r="1001" ht="16" customHeight="1" spans="1:29">
      <c r="A1001" s="22">
        <v>498</v>
      </c>
      <c r="B1001" s="39" t="s">
        <v>2347</v>
      </c>
      <c r="C1001" s="68" t="s">
        <v>6142</v>
      </c>
      <c r="D1001" s="22">
        <v>163</v>
      </c>
      <c r="E1001" s="22">
        <v>9</v>
      </c>
      <c r="F1001" s="144">
        <v>83668</v>
      </c>
      <c r="G1001" s="144" t="s">
        <v>3704</v>
      </c>
      <c r="H1001" s="144" t="s">
        <v>3704</v>
      </c>
      <c r="I1001" s="144" t="s">
        <v>5321</v>
      </c>
      <c r="J1001" s="144" t="s">
        <v>5314</v>
      </c>
      <c r="K1001" s="157"/>
      <c r="L1001" s="157"/>
      <c r="M1001" s="157"/>
      <c r="N1001" s="157"/>
      <c r="O1001" s="157"/>
      <c r="P1001" s="157"/>
      <c r="Q1001" s="157"/>
      <c r="R1001" s="157"/>
      <c r="S1001" s="144"/>
      <c r="T1001" s="22">
        <v>9</v>
      </c>
      <c r="U1001" s="29">
        <v>139.014444444444</v>
      </c>
      <c r="V1001" s="29">
        <v>1251.13</v>
      </c>
      <c r="W1001" s="36">
        <v>350.82</v>
      </c>
      <c r="X1001" s="36"/>
      <c r="Y1001" s="29"/>
      <c r="Z1001" s="29"/>
      <c r="AA1001" s="29"/>
      <c r="AB1001" s="29"/>
      <c r="AC1001" s="28"/>
    </row>
    <row r="1002" ht="16" customHeight="1" spans="1:29">
      <c r="A1002" s="22">
        <v>499</v>
      </c>
      <c r="B1002" s="39" t="s">
        <v>6143</v>
      </c>
      <c r="C1002" s="68" t="s">
        <v>6144</v>
      </c>
      <c r="D1002" s="22">
        <v>163</v>
      </c>
      <c r="E1002" s="22">
        <v>6</v>
      </c>
      <c r="F1002" s="144">
        <v>83669</v>
      </c>
      <c r="G1002" s="144" t="s">
        <v>3704</v>
      </c>
      <c r="H1002" s="144" t="s">
        <v>3704</v>
      </c>
      <c r="I1002" s="144" t="s">
        <v>5321</v>
      </c>
      <c r="J1002" s="144" t="s">
        <v>5314</v>
      </c>
      <c r="K1002" s="157"/>
      <c r="L1002" s="157"/>
      <c r="M1002" s="157"/>
      <c r="N1002" s="157"/>
      <c r="O1002" s="157"/>
      <c r="P1002" s="157"/>
      <c r="Q1002" s="157"/>
      <c r="R1002" s="157"/>
      <c r="S1002" s="144"/>
      <c r="T1002" s="22">
        <v>6</v>
      </c>
      <c r="U1002" s="29">
        <v>2.98333333333333</v>
      </c>
      <c r="V1002" s="29">
        <v>17.9</v>
      </c>
      <c r="W1002" s="36">
        <v>5.82</v>
      </c>
      <c r="X1002" s="36"/>
      <c r="Y1002" s="29"/>
      <c r="Z1002" s="29"/>
      <c r="AA1002" s="29"/>
      <c r="AB1002" s="29"/>
      <c r="AC1002" s="28"/>
    </row>
    <row r="1003" ht="16" customHeight="1" spans="1:29">
      <c r="A1003" s="22">
        <v>502</v>
      </c>
      <c r="B1003" s="39" t="s">
        <v>6145</v>
      </c>
      <c r="C1003" s="68" t="s">
        <v>6146</v>
      </c>
      <c r="D1003" s="22">
        <v>132</v>
      </c>
      <c r="E1003" s="22">
        <v>80</v>
      </c>
      <c r="F1003" s="144">
        <v>83213</v>
      </c>
      <c r="G1003" s="144" t="s">
        <v>3704</v>
      </c>
      <c r="H1003" s="144" t="s">
        <v>3704</v>
      </c>
      <c r="I1003" s="144" t="s">
        <v>5321</v>
      </c>
      <c r="J1003" s="144" t="s">
        <v>5314</v>
      </c>
      <c r="K1003" s="157"/>
      <c r="L1003" s="157"/>
      <c r="M1003" s="157"/>
      <c r="N1003" s="157"/>
      <c r="O1003" s="157"/>
      <c r="P1003" s="157"/>
      <c r="Q1003" s="157"/>
      <c r="R1003" s="157"/>
      <c r="S1003" s="144"/>
      <c r="T1003" s="22">
        <v>80</v>
      </c>
      <c r="U1003" s="29">
        <v>996.58</v>
      </c>
      <c r="V1003" s="29">
        <v>79726.4</v>
      </c>
      <c r="W1003" s="36">
        <v>23390.4</v>
      </c>
      <c r="X1003" s="36"/>
      <c r="Y1003" s="29"/>
      <c r="Z1003" s="29"/>
      <c r="AA1003" s="29"/>
      <c r="AB1003" s="29"/>
      <c r="AC1003" s="28"/>
    </row>
    <row r="1004" ht="16" customHeight="1" spans="1:29">
      <c r="A1004" s="22">
        <v>503</v>
      </c>
      <c r="B1004" s="39" t="s">
        <v>6149</v>
      </c>
      <c r="C1004" s="68" t="s">
        <v>6150</v>
      </c>
      <c r="D1004" s="22">
        <v>132</v>
      </c>
      <c r="E1004" s="22">
        <v>100</v>
      </c>
      <c r="F1004" s="144">
        <v>83212</v>
      </c>
      <c r="G1004" s="144" t="s">
        <v>3704</v>
      </c>
      <c r="H1004" s="144" t="s">
        <v>3704</v>
      </c>
      <c r="I1004" s="144" t="s">
        <v>5321</v>
      </c>
      <c r="J1004" s="144" t="s">
        <v>5314</v>
      </c>
      <c r="K1004" s="157"/>
      <c r="L1004" s="157"/>
      <c r="M1004" s="157"/>
      <c r="N1004" s="157"/>
      <c r="O1004" s="157"/>
      <c r="P1004" s="157"/>
      <c r="Q1004" s="157"/>
      <c r="R1004" s="157"/>
      <c r="S1004" s="144"/>
      <c r="T1004" s="22">
        <v>100</v>
      </c>
      <c r="U1004" s="29">
        <v>17.09</v>
      </c>
      <c r="V1004" s="29">
        <v>1709</v>
      </c>
      <c r="W1004" s="36">
        <v>487</v>
      </c>
      <c r="X1004" s="36"/>
      <c r="Y1004" s="29"/>
      <c r="Z1004" s="29"/>
      <c r="AA1004" s="29"/>
      <c r="AB1004" s="29"/>
      <c r="AC1004" s="28"/>
    </row>
    <row r="1005" ht="16" customHeight="1" spans="1:29">
      <c r="A1005" s="22">
        <v>507</v>
      </c>
      <c r="B1005" s="39" t="s">
        <v>6159</v>
      </c>
      <c r="C1005" s="68" t="s">
        <v>6160</v>
      </c>
      <c r="D1005" s="22">
        <v>152</v>
      </c>
      <c r="E1005" s="22">
        <v>2</v>
      </c>
      <c r="F1005" s="144" t="s">
        <v>6161</v>
      </c>
      <c r="G1005" s="144" t="s">
        <v>3704</v>
      </c>
      <c r="H1005" s="144" t="s">
        <v>3704</v>
      </c>
      <c r="I1005" s="144" t="s">
        <v>5321</v>
      </c>
      <c r="J1005" s="144" t="s">
        <v>5314</v>
      </c>
      <c r="K1005" s="157"/>
      <c r="L1005" s="157"/>
      <c r="M1005" s="157"/>
      <c r="N1005" s="157"/>
      <c r="O1005" s="157"/>
      <c r="P1005" s="157"/>
      <c r="Q1005" s="157"/>
      <c r="R1005" s="157"/>
      <c r="S1005" s="144"/>
      <c r="T1005" s="22">
        <v>2</v>
      </c>
      <c r="U1005" s="29">
        <v>1291.99</v>
      </c>
      <c r="V1005" s="29">
        <v>2583.98</v>
      </c>
      <c r="W1005" s="36">
        <v>2583.98</v>
      </c>
      <c r="X1005" s="36"/>
      <c r="Y1005" s="29"/>
      <c r="Z1005" s="29"/>
      <c r="AA1005" s="29"/>
      <c r="AB1005" s="29"/>
      <c r="AC1005" s="28"/>
    </row>
    <row r="1006" ht="16" customHeight="1" spans="1:29">
      <c r="A1006" s="22">
        <v>508</v>
      </c>
      <c r="B1006" s="39" t="s">
        <v>6162</v>
      </c>
      <c r="C1006" s="68" t="s">
        <v>6163</v>
      </c>
      <c r="D1006" s="22">
        <v>177</v>
      </c>
      <c r="E1006" s="22">
        <v>6</v>
      </c>
      <c r="F1006" s="144">
        <v>83540</v>
      </c>
      <c r="G1006" s="144" t="s">
        <v>3704</v>
      </c>
      <c r="H1006" s="144" t="s">
        <v>3704</v>
      </c>
      <c r="I1006" s="144" t="s">
        <v>5321</v>
      </c>
      <c r="J1006" s="144" t="s">
        <v>5314</v>
      </c>
      <c r="K1006" s="157"/>
      <c r="L1006" s="157"/>
      <c r="M1006" s="157"/>
      <c r="N1006" s="157"/>
      <c r="O1006" s="157"/>
      <c r="P1006" s="157"/>
      <c r="Q1006" s="157"/>
      <c r="R1006" s="157"/>
      <c r="S1006" s="144"/>
      <c r="T1006" s="22">
        <v>6</v>
      </c>
      <c r="U1006" s="29">
        <v>554.466666666667</v>
      </c>
      <c r="V1006" s="29">
        <v>3326.8</v>
      </c>
      <c r="W1006" s="36">
        <v>994.08</v>
      </c>
      <c r="X1006" s="36"/>
      <c r="Y1006" s="29"/>
      <c r="Z1006" s="29"/>
      <c r="AA1006" s="29"/>
      <c r="AB1006" s="29"/>
      <c r="AC1006" s="28"/>
    </row>
    <row r="1007" ht="16" customHeight="1" spans="1:29">
      <c r="A1007" s="22">
        <v>509</v>
      </c>
      <c r="B1007" s="39" t="s">
        <v>6164</v>
      </c>
      <c r="C1007" s="68" t="s">
        <v>6165</v>
      </c>
      <c r="D1007" s="22">
        <v>138</v>
      </c>
      <c r="E1007" s="22">
        <v>2</v>
      </c>
      <c r="F1007" s="144">
        <v>83283</v>
      </c>
      <c r="G1007" s="144" t="s">
        <v>3704</v>
      </c>
      <c r="H1007" s="144" t="s">
        <v>3704</v>
      </c>
      <c r="I1007" s="144" t="s">
        <v>5321</v>
      </c>
      <c r="J1007" s="144" t="s">
        <v>5314</v>
      </c>
      <c r="K1007" s="157"/>
      <c r="L1007" s="157"/>
      <c r="M1007" s="157"/>
      <c r="N1007" s="157"/>
      <c r="O1007" s="157"/>
      <c r="P1007" s="157"/>
      <c r="Q1007" s="157"/>
      <c r="R1007" s="157"/>
      <c r="S1007" s="144"/>
      <c r="T1007" s="22">
        <v>2</v>
      </c>
      <c r="U1007" s="29">
        <v>6269.255</v>
      </c>
      <c r="V1007" s="29">
        <v>12538.51</v>
      </c>
      <c r="W1007" s="36">
        <v>3859.42</v>
      </c>
      <c r="X1007" s="36"/>
      <c r="Y1007" s="29"/>
      <c r="Z1007" s="29"/>
      <c r="AA1007" s="29"/>
      <c r="AB1007" s="29"/>
      <c r="AC1007" s="28"/>
    </row>
    <row r="1008" ht="16" customHeight="1" spans="1:29">
      <c r="A1008" s="22">
        <v>510</v>
      </c>
      <c r="B1008" s="39" t="s">
        <v>596</v>
      </c>
      <c r="C1008" s="68" t="s">
        <v>597</v>
      </c>
      <c r="D1008" s="22">
        <v>196</v>
      </c>
      <c r="E1008" s="22">
        <v>3</v>
      </c>
      <c r="F1008" s="144">
        <v>2403314953</v>
      </c>
      <c r="G1008" s="144" t="s">
        <v>3704</v>
      </c>
      <c r="H1008" s="144" t="s">
        <v>3704</v>
      </c>
      <c r="I1008" s="144" t="s">
        <v>5352</v>
      </c>
      <c r="J1008" s="144" t="s">
        <v>5314</v>
      </c>
      <c r="K1008" s="157"/>
      <c r="L1008" s="157"/>
      <c r="M1008" s="157"/>
      <c r="N1008" s="157"/>
      <c r="O1008" s="157"/>
      <c r="P1008" s="157"/>
      <c r="Q1008" s="157"/>
      <c r="R1008" s="157"/>
      <c r="S1008" s="144"/>
      <c r="T1008" s="22">
        <v>3</v>
      </c>
      <c r="U1008" s="29">
        <v>481.666666666667</v>
      </c>
      <c r="V1008" s="29">
        <v>1445</v>
      </c>
      <c r="W1008" s="36">
        <v>412.32</v>
      </c>
      <c r="X1008" s="36"/>
      <c r="Y1008" s="29"/>
      <c r="Z1008" s="29"/>
      <c r="AA1008" s="29"/>
      <c r="AB1008" s="29"/>
      <c r="AC1008" s="28"/>
    </row>
    <row r="1009" ht="16" customHeight="1" spans="1:29">
      <c r="A1009" s="22">
        <v>511</v>
      </c>
      <c r="B1009" s="39" t="s">
        <v>600</v>
      </c>
      <c r="C1009" s="68" t="s">
        <v>601</v>
      </c>
      <c r="D1009" s="22">
        <v>196</v>
      </c>
      <c r="E1009" s="22">
        <v>4</v>
      </c>
      <c r="F1009" s="144">
        <v>2403314048</v>
      </c>
      <c r="G1009" s="144" t="s">
        <v>3704</v>
      </c>
      <c r="H1009" s="144" t="s">
        <v>3704</v>
      </c>
      <c r="I1009" s="144" t="s">
        <v>5352</v>
      </c>
      <c r="J1009" s="144" t="s">
        <v>5314</v>
      </c>
      <c r="K1009" s="157"/>
      <c r="L1009" s="157"/>
      <c r="M1009" s="157"/>
      <c r="N1009" s="157"/>
      <c r="O1009" s="157"/>
      <c r="P1009" s="157"/>
      <c r="Q1009" s="157"/>
      <c r="R1009" s="157"/>
      <c r="S1009" s="144"/>
      <c r="T1009" s="22">
        <v>4</v>
      </c>
      <c r="U1009" s="29">
        <v>38.455</v>
      </c>
      <c r="V1009" s="29">
        <v>153.82</v>
      </c>
      <c r="W1009" s="36">
        <v>47.12</v>
      </c>
      <c r="X1009" s="36"/>
      <c r="Y1009" s="29"/>
      <c r="Z1009" s="29"/>
      <c r="AA1009" s="29"/>
      <c r="AB1009" s="29"/>
      <c r="AC1009" s="28"/>
    </row>
    <row r="1010" ht="16" customHeight="1" spans="1:29">
      <c r="A1010" s="22">
        <v>512</v>
      </c>
      <c r="B1010" s="39" t="s">
        <v>6166</v>
      </c>
      <c r="C1010" s="68" t="s">
        <v>6167</v>
      </c>
      <c r="D1010" s="22">
        <v>123</v>
      </c>
      <c r="E1010" s="22">
        <v>1</v>
      </c>
      <c r="F1010" s="144">
        <v>2403316017</v>
      </c>
      <c r="G1010" s="144" t="s">
        <v>3704</v>
      </c>
      <c r="H1010" s="144" t="s">
        <v>3704</v>
      </c>
      <c r="I1010" s="144" t="s">
        <v>5352</v>
      </c>
      <c r="J1010" s="144" t="s">
        <v>5314</v>
      </c>
      <c r="K1010" s="157"/>
      <c r="L1010" s="157"/>
      <c r="M1010" s="157"/>
      <c r="N1010" s="157"/>
      <c r="O1010" s="157"/>
      <c r="P1010" s="157"/>
      <c r="Q1010" s="157"/>
      <c r="R1010" s="157"/>
      <c r="S1010" s="144"/>
      <c r="T1010" s="22">
        <v>1</v>
      </c>
      <c r="U1010" s="29">
        <v>76538.46</v>
      </c>
      <c r="V1010" s="29">
        <v>76538.46</v>
      </c>
      <c r="W1010" s="36">
        <v>32396.47</v>
      </c>
      <c r="X1010" s="36"/>
      <c r="Y1010" s="29"/>
      <c r="Z1010" s="29"/>
      <c r="AA1010" s="29"/>
      <c r="AB1010" s="29"/>
      <c r="AC1010" s="28"/>
    </row>
    <row r="1011" ht="16" customHeight="1" spans="1:29">
      <c r="A1011" s="22">
        <v>513</v>
      </c>
      <c r="B1011" s="39" t="s">
        <v>6168</v>
      </c>
      <c r="C1011" s="68" t="s">
        <v>6169</v>
      </c>
      <c r="D1011" s="22">
        <v>231</v>
      </c>
      <c r="E1011" s="22">
        <v>1</v>
      </c>
      <c r="F1011" s="144">
        <v>82532</v>
      </c>
      <c r="G1011" s="144" t="s">
        <v>3704</v>
      </c>
      <c r="H1011" s="144" t="s">
        <v>3704</v>
      </c>
      <c r="I1011" s="144" t="s">
        <v>5321</v>
      </c>
      <c r="J1011" s="144" t="s">
        <v>5314</v>
      </c>
      <c r="K1011" s="157"/>
      <c r="L1011" s="157"/>
      <c r="M1011" s="157"/>
      <c r="N1011" s="157"/>
      <c r="O1011" s="157"/>
      <c r="P1011" s="157"/>
      <c r="Q1011" s="157"/>
      <c r="R1011" s="157"/>
      <c r="S1011" s="144"/>
      <c r="T1011" s="22">
        <v>1</v>
      </c>
      <c r="U1011" s="29">
        <v>28004.92</v>
      </c>
      <c r="V1011" s="29">
        <v>28004.92</v>
      </c>
      <c r="W1011" s="36">
        <v>13059.66</v>
      </c>
      <c r="X1011" s="36"/>
      <c r="Y1011" s="29"/>
      <c r="Z1011" s="29"/>
      <c r="AA1011" s="29"/>
      <c r="AB1011" s="29"/>
      <c r="AC1011" s="28"/>
    </row>
    <row r="1012" ht="16" customHeight="1" spans="1:29">
      <c r="A1012" s="22">
        <v>514</v>
      </c>
      <c r="B1012" s="39" t="s">
        <v>6170</v>
      </c>
      <c r="C1012" s="68" t="s">
        <v>6171</v>
      </c>
      <c r="D1012" s="22">
        <v>231</v>
      </c>
      <c r="E1012" s="22">
        <v>1</v>
      </c>
      <c r="F1012" s="144">
        <v>82533</v>
      </c>
      <c r="G1012" s="144" t="s">
        <v>3704</v>
      </c>
      <c r="H1012" s="144" t="s">
        <v>3704</v>
      </c>
      <c r="I1012" s="144" t="s">
        <v>5321</v>
      </c>
      <c r="J1012" s="144" t="s">
        <v>5314</v>
      </c>
      <c r="K1012" s="157"/>
      <c r="L1012" s="157"/>
      <c r="M1012" s="157"/>
      <c r="N1012" s="157"/>
      <c r="O1012" s="157"/>
      <c r="P1012" s="157"/>
      <c r="Q1012" s="157"/>
      <c r="R1012" s="157"/>
      <c r="S1012" s="144"/>
      <c r="T1012" s="22">
        <v>1</v>
      </c>
      <c r="U1012" s="29">
        <v>25459.02</v>
      </c>
      <c r="V1012" s="29">
        <v>25459.02</v>
      </c>
      <c r="W1012" s="36">
        <v>12279.98</v>
      </c>
      <c r="X1012" s="36"/>
      <c r="Y1012" s="29"/>
      <c r="Z1012" s="29"/>
      <c r="AA1012" s="29"/>
      <c r="AB1012" s="29"/>
      <c r="AC1012" s="28"/>
    </row>
    <row r="1013" ht="16" customHeight="1" spans="1:29">
      <c r="A1013" s="22">
        <v>519</v>
      </c>
      <c r="B1013" s="39" t="s">
        <v>617</v>
      </c>
      <c r="C1013" s="68" t="s">
        <v>618</v>
      </c>
      <c r="D1013" s="22">
        <v>145</v>
      </c>
      <c r="E1013" s="22">
        <v>1</v>
      </c>
      <c r="F1013" s="144">
        <v>2403315186</v>
      </c>
      <c r="G1013" s="144" t="s">
        <v>3704</v>
      </c>
      <c r="H1013" s="144" t="s">
        <v>3704</v>
      </c>
      <c r="I1013" s="144" t="s">
        <v>5352</v>
      </c>
      <c r="J1013" s="144" t="s">
        <v>5314</v>
      </c>
      <c r="K1013" s="157"/>
      <c r="L1013" s="157"/>
      <c r="M1013" s="157"/>
      <c r="N1013" s="157"/>
      <c r="O1013" s="157"/>
      <c r="P1013" s="157"/>
      <c r="Q1013" s="157"/>
      <c r="R1013" s="157"/>
      <c r="S1013" s="144"/>
      <c r="T1013" s="22">
        <v>1</v>
      </c>
      <c r="U1013" s="29">
        <v>12932.95</v>
      </c>
      <c r="V1013" s="29">
        <v>12932.95</v>
      </c>
      <c r="W1013" s="36">
        <v>5792.1</v>
      </c>
      <c r="X1013" s="36"/>
      <c r="Y1013" s="29"/>
      <c r="Z1013" s="29"/>
      <c r="AA1013" s="29"/>
      <c r="AB1013" s="29"/>
      <c r="AC1013" s="28"/>
    </row>
    <row r="1014" ht="16" customHeight="1" spans="1:29">
      <c r="A1014" s="22">
        <v>538</v>
      </c>
      <c r="B1014" s="39" t="s">
        <v>6208</v>
      </c>
      <c r="C1014" s="68" t="s">
        <v>7894</v>
      </c>
      <c r="D1014" s="22">
        <v>205</v>
      </c>
      <c r="E1014" s="22">
        <v>5</v>
      </c>
      <c r="F1014" s="144">
        <v>85238</v>
      </c>
      <c r="G1014" s="144" t="s">
        <v>3704</v>
      </c>
      <c r="H1014" s="144" t="s">
        <v>3704</v>
      </c>
      <c r="I1014" s="144" t="s">
        <v>5321</v>
      </c>
      <c r="J1014" s="144" t="s">
        <v>5314</v>
      </c>
      <c r="K1014" s="157"/>
      <c r="L1014" s="157"/>
      <c r="M1014" s="157"/>
      <c r="N1014" s="157"/>
      <c r="O1014" s="157"/>
      <c r="P1014" s="157"/>
      <c r="Q1014" s="157"/>
      <c r="R1014" s="157"/>
      <c r="S1014" s="144"/>
      <c r="T1014" s="22">
        <v>5</v>
      </c>
      <c r="U1014" s="29">
        <v>5336.262</v>
      </c>
      <c r="V1014" s="29">
        <v>26681.31</v>
      </c>
      <c r="W1014" s="36">
        <v>8284.1</v>
      </c>
      <c r="X1014" s="36"/>
      <c r="Y1014" s="29"/>
      <c r="Z1014" s="29"/>
      <c r="AA1014" s="29"/>
      <c r="AB1014" s="29"/>
      <c r="AC1014" s="28"/>
    </row>
    <row r="1015" ht="16" customHeight="1" spans="1:29">
      <c r="A1015" s="22">
        <v>539</v>
      </c>
      <c r="B1015" s="39" t="s">
        <v>626</v>
      </c>
      <c r="C1015" s="68" t="s">
        <v>627</v>
      </c>
      <c r="D1015" s="22">
        <v>202</v>
      </c>
      <c r="E1015" s="22">
        <v>1</v>
      </c>
      <c r="F1015" s="144">
        <v>2403313935</v>
      </c>
      <c r="G1015" s="144" t="s">
        <v>3704</v>
      </c>
      <c r="H1015" s="144" t="s">
        <v>3704</v>
      </c>
      <c r="I1015" s="144" t="s">
        <v>5352</v>
      </c>
      <c r="J1015" s="144" t="s">
        <v>5314</v>
      </c>
      <c r="K1015" s="157"/>
      <c r="L1015" s="157"/>
      <c r="M1015" s="157"/>
      <c r="N1015" s="157"/>
      <c r="O1015" s="157"/>
      <c r="P1015" s="157"/>
      <c r="Q1015" s="157"/>
      <c r="R1015" s="157"/>
      <c r="S1015" s="144"/>
      <c r="T1015" s="22">
        <v>1</v>
      </c>
      <c r="U1015" s="29">
        <v>552.33</v>
      </c>
      <c r="V1015" s="29">
        <v>552.33</v>
      </c>
      <c r="W1015" s="36">
        <v>166.89</v>
      </c>
      <c r="X1015" s="36"/>
      <c r="Y1015" s="29"/>
      <c r="Z1015" s="29"/>
      <c r="AA1015" s="29"/>
      <c r="AB1015" s="29"/>
      <c r="AC1015" s="28"/>
    </row>
    <row r="1016" ht="16" customHeight="1" spans="1:29">
      <c r="A1016" s="22">
        <v>540</v>
      </c>
      <c r="B1016" s="39" t="s">
        <v>6204</v>
      </c>
      <c r="C1016" s="68" t="s">
        <v>6205</v>
      </c>
      <c r="D1016" s="22">
        <v>155</v>
      </c>
      <c r="E1016" s="22">
        <v>49</v>
      </c>
      <c r="F1016" s="144">
        <v>85239</v>
      </c>
      <c r="G1016" s="144" t="s">
        <v>3704</v>
      </c>
      <c r="H1016" s="144" t="s">
        <v>3704</v>
      </c>
      <c r="I1016" s="144" t="s">
        <v>5321</v>
      </c>
      <c r="J1016" s="144" t="s">
        <v>5314</v>
      </c>
      <c r="K1016" s="157"/>
      <c r="L1016" s="157"/>
      <c r="M1016" s="157"/>
      <c r="N1016" s="157"/>
      <c r="O1016" s="157"/>
      <c r="P1016" s="157"/>
      <c r="Q1016" s="157"/>
      <c r="R1016" s="157"/>
      <c r="S1016" s="144"/>
      <c r="T1016" s="22">
        <v>49</v>
      </c>
      <c r="U1016" s="29">
        <v>438.639591836735</v>
      </c>
      <c r="V1016" s="29">
        <v>21493.34</v>
      </c>
      <c r="W1016" s="36">
        <v>7163.31</v>
      </c>
      <c r="X1016" s="36"/>
      <c r="Y1016" s="29"/>
      <c r="Z1016" s="29"/>
      <c r="AA1016" s="29"/>
      <c r="AB1016" s="29"/>
      <c r="AC1016" s="28"/>
    </row>
    <row r="1017" ht="16" customHeight="1" spans="1:29">
      <c r="A1017" s="22">
        <v>541</v>
      </c>
      <c r="B1017" s="39" t="s">
        <v>624</v>
      </c>
      <c r="C1017" s="68" t="s">
        <v>625</v>
      </c>
      <c r="D1017" s="22">
        <v>150</v>
      </c>
      <c r="E1017" s="22">
        <v>2</v>
      </c>
      <c r="F1017" s="144">
        <v>2403313946</v>
      </c>
      <c r="G1017" s="144" t="s">
        <v>3704</v>
      </c>
      <c r="H1017" s="144" t="s">
        <v>3704</v>
      </c>
      <c r="I1017" s="144" t="s">
        <v>5352</v>
      </c>
      <c r="J1017" s="144" t="s">
        <v>5314</v>
      </c>
      <c r="K1017" s="157"/>
      <c r="L1017" s="157"/>
      <c r="M1017" s="157"/>
      <c r="N1017" s="157"/>
      <c r="O1017" s="157"/>
      <c r="P1017" s="157"/>
      <c r="Q1017" s="157"/>
      <c r="R1017" s="157"/>
      <c r="S1017" s="144"/>
      <c r="T1017" s="22">
        <v>2</v>
      </c>
      <c r="U1017" s="29">
        <v>420</v>
      </c>
      <c r="V1017" s="29">
        <v>840</v>
      </c>
      <c r="W1017" s="36">
        <v>255.24</v>
      </c>
      <c r="X1017" s="36"/>
      <c r="Y1017" s="29"/>
      <c r="Z1017" s="29"/>
      <c r="AA1017" s="29"/>
      <c r="AB1017" s="29"/>
      <c r="AC1017" s="28"/>
    </row>
    <row r="1018" ht="16" customHeight="1" spans="1:29">
      <c r="A1018" s="22">
        <v>542</v>
      </c>
      <c r="B1018" s="39" t="s">
        <v>6206</v>
      </c>
      <c r="C1018" s="68" t="s">
        <v>6207</v>
      </c>
      <c r="D1018" s="22">
        <v>263</v>
      </c>
      <c r="E1018" s="22">
        <v>5</v>
      </c>
      <c r="F1018" s="144">
        <v>85235</v>
      </c>
      <c r="G1018" s="144" t="s">
        <v>3704</v>
      </c>
      <c r="H1018" s="144" t="s">
        <v>3704</v>
      </c>
      <c r="I1018" s="144" t="s">
        <v>5321</v>
      </c>
      <c r="J1018" s="144" t="s">
        <v>5314</v>
      </c>
      <c r="K1018" s="157"/>
      <c r="L1018" s="157"/>
      <c r="M1018" s="157"/>
      <c r="N1018" s="157"/>
      <c r="O1018" s="157"/>
      <c r="P1018" s="157"/>
      <c r="Q1018" s="157"/>
      <c r="R1018" s="157"/>
      <c r="S1018" s="144"/>
      <c r="T1018" s="22">
        <v>5</v>
      </c>
      <c r="U1018" s="29">
        <v>355.426</v>
      </c>
      <c r="V1018" s="29">
        <v>1777.13</v>
      </c>
      <c r="W1018" s="36">
        <v>536.05</v>
      </c>
      <c r="X1018" s="36"/>
      <c r="Y1018" s="29"/>
      <c r="Z1018" s="29"/>
      <c r="AA1018" s="29"/>
      <c r="AB1018" s="29"/>
      <c r="AC1018" s="28"/>
    </row>
    <row r="1019" ht="16" customHeight="1" spans="1:29">
      <c r="A1019" s="22">
        <v>543</v>
      </c>
      <c r="B1019" s="39" t="s">
        <v>6210</v>
      </c>
      <c r="C1019" s="68" t="s">
        <v>6211</v>
      </c>
      <c r="D1019" s="22">
        <v>263</v>
      </c>
      <c r="E1019" s="22">
        <v>12</v>
      </c>
      <c r="F1019" s="144">
        <v>85244</v>
      </c>
      <c r="G1019" s="144" t="s">
        <v>3704</v>
      </c>
      <c r="H1019" s="144" t="s">
        <v>3704</v>
      </c>
      <c r="I1019" s="144" t="s">
        <v>5321</v>
      </c>
      <c r="J1019" s="144" t="s">
        <v>5314</v>
      </c>
      <c r="K1019" s="157"/>
      <c r="L1019" s="157"/>
      <c r="M1019" s="157"/>
      <c r="N1019" s="157"/>
      <c r="O1019" s="157"/>
      <c r="P1019" s="157"/>
      <c r="Q1019" s="157"/>
      <c r="R1019" s="157"/>
      <c r="S1019" s="144"/>
      <c r="T1019" s="22">
        <v>12</v>
      </c>
      <c r="U1019" s="29">
        <v>80.9133333333333</v>
      </c>
      <c r="V1019" s="29">
        <v>970.96</v>
      </c>
      <c r="W1019" s="36">
        <v>280.68</v>
      </c>
      <c r="X1019" s="36"/>
      <c r="Y1019" s="29"/>
      <c r="Z1019" s="29"/>
      <c r="AA1019" s="29"/>
      <c r="AB1019" s="29"/>
      <c r="AC1019" s="28"/>
    </row>
    <row r="1020" ht="16" customHeight="1" spans="1:29">
      <c r="A1020" s="22">
        <v>544</v>
      </c>
      <c r="B1020" s="39" t="s">
        <v>6212</v>
      </c>
      <c r="C1020" s="68" t="s">
        <v>6213</v>
      </c>
      <c r="D1020" s="22">
        <v>155</v>
      </c>
      <c r="E1020" s="22">
        <v>5</v>
      </c>
      <c r="F1020" s="144">
        <v>85243</v>
      </c>
      <c r="G1020" s="144" t="s">
        <v>3704</v>
      </c>
      <c r="H1020" s="144" t="s">
        <v>3704</v>
      </c>
      <c r="I1020" s="144" t="s">
        <v>5321</v>
      </c>
      <c r="J1020" s="144" t="s">
        <v>5314</v>
      </c>
      <c r="K1020" s="157"/>
      <c r="L1020" s="157"/>
      <c r="M1020" s="157"/>
      <c r="N1020" s="157"/>
      <c r="O1020" s="157"/>
      <c r="P1020" s="157"/>
      <c r="Q1020" s="157"/>
      <c r="R1020" s="157"/>
      <c r="S1020" s="144"/>
      <c r="T1020" s="22">
        <v>5</v>
      </c>
      <c r="U1020" s="29">
        <v>57.624</v>
      </c>
      <c r="V1020" s="29">
        <v>288.12</v>
      </c>
      <c r="W1020" s="36">
        <v>102.34</v>
      </c>
      <c r="X1020" s="36"/>
      <c r="Y1020" s="29"/>
      <c r="Z1020" s="29"/>
      <c r="AA1020" s="29"/>
      <c r="AB1020" s="29"/>
      <c r="AC1020" s="28"/>
    </row>
    <row r="1021" ht="16" customHeight="1" spans="1:29">
      <c r="A1021" s="22">
        <v>545</v>
      </c>
      <c r="B1021" s="39" t="s">
        <v>6214</v>
      </c>
      <c r="C1021" s="68" t="s">
        <v>6215</v>
      </c>
      <c r="D1021" s="22">
        <v>220</v>
      </c>
      <c r="E1021" s="22">
        <v>37</v>
      </c>
      <c r="F1021" s="144">
        <v>85245</v>
      </c>
      <c r="G1021" s="144" t="s">
        <v>3704</v>
      </c>
      <c r="H1021" s="144" t="s">
        <v>3704</v>
      </c>
      <c r="I1021" s="144" t="s">
        <v>5321</v>
      </c>
      <c r="J1021" s="144" t="s">
        <v>5314</v>
      </c>
      <c r="K1021" s="157"/>
      <c r="L1021" s="157"/>
      <c r="M1021" s="157"/>
      <c r="N1021" s="157"/>
      <c r="O1021" s="157"/>
      <c r="P1021" s="157"/>
      <c r="Q1021" s="157"/>
      <c r="R1021" s="157"/>
      <c r="S1021" s="144"/>
      <c r="T1021" s="22">
        <v>37</v>
      </c>
      <c r="U1021" s="29">
        <v>23.7389189189189</v>
      </c>
      <c r="V1021" s="29">
        <v>878.34</v>
      </c>
      <c r="W1021" s="36">
        <v>252.34</v>
      </c>
      <c r="X1021" s="36"/>
      <c r="Y1021" s="29"/>
      <c r="Z1021" s="29"/>
      <c r="AA1021" s="29"/>
      <c r="AB1021" s="29"/>
      <c r="AC1021" s="28"/>
    </row>
    <row r="1022" ht="16" customHeight="1" spans="1:29">
      <c r="A1022" s="22">
        <v>546</v>
      </c>
      <c r="B1022" s="39" t="s">
        <v>6216</v>
      </c>
      <c r="C1022" s="68" t="s">
        <v>6217</v>
      </c>
      <c r="D1022" s="22">
        <v>220</v>
      </c>
      <c r="E1022" s="22">
        <v>17</v>
      </c>
      <c r="F1022" s="144">
        <v>85241</v>
      </c>
      <c r="G1022" s="144" t="s">
        <v>3704</v>
      </c>
      <c r="H1022" s="144" t="s">
        <v>3704</v>
      </c>
      <c r="I1022" s="144" t="s">
        <v>5321</v>
      </c>
      <c r="J1022" s="144" t="s">
        <v>5314</v>
      </c>
      <c r="K1022" s="157"/>
      <c r="L1022" s="157"/>
      <c r="M1022" s="157"/>
      <c r="N1022" s="157"/>
      <c r="O1022" s="157"/>
      <c r="P1022" s="157"/>
      <c r="Q1022" s="157"/>
      <c r="R1022" s="157"/>
      <c r="S1022" s="144"/>
      <c r="T1022" s="22">
        <v>17</v>
      </c>
      <c r="U1022" s="29">
        <v>22.6276470588235</v>
      </c>
      <c r="V1022" s="29">
        <v>384.67</v>
      </c>
      <c r="W1022" s="36">
        <v>115.94</v>
      </c>
      <c r="X1022" s="36"/>
      <c r="Y1022" s="29"/>
      <c r="Z1022" s="29"/>
      <c r="AA1022" s="29"/>
      <c r="AB1022" s="29"/>
      <c r="AC1022" s="28"/>
    </row>
    <row r="1023" ht="16" customHeight="1" spans="1:29">
      <c r="A1023" s="22">
        <v>547</v>
      </c>
      <c r="B1023" s="39" t="s">
        <v>6218</v>
      </c>
      <c r="C1023" s="68" t="s">
        <v>6219</v>
      </c>
      <c r="D1023" s="22">
        <v>234</v>
      </c>
      <c r="E1023" s="22">
        <v>4</v>
      </c>
      <c r="F1023" s="144">
        <v>85256</v>
      </c>
      <c r="G1023" s="144" t="s">
        <v>3704</v>
      </c>
      <c r="H1023" s="144" t="s">
        <v>3704</v>
      </c>
      <c r="I1023" s="144" t="s">
        <v>5321</v>
      </c>
      <c r="J1023" s="144" t="s">
        <v>5314</v>
      </c>
      <c r="K1023" s="157"/>
      <c r="L1023" s="157"/>
      <c r="M1023" s="157"/>
      <c r="N1023" s="157"/>
      <c r="O1023" s="157"/>
      <c r="P1023" s="157"/>
      <c r="Q1023" s="157"/>
      <c r="R1023" s="157"/>
      <c r="S1023" s="144"/>
      <c r="T1023" s="22">
        <v>4</v>
      </c>
      <c r="U1023" s="29">
        <v>17.245</v>
      </c>
      <c r="V1023" s="29">
        <v>68.98</v>
      </c>
      <c r="W1023" s="36">
        <v>39</v>
      </c>
      <c r="X1023" s="36"/>
      <c r="Y1023" s="29"/>
      <c r="Z1023" s="29"/>
      <c r="AA1023" s="29"/>
      <c r="AB1023" s="29"/>
      <c r="AC1023" s="28"/>
    </row>
    <row r="1024" ht="16" customHeight="1" spans="1:29">
      <c r="A1024" s="22">
        <v>551</v>
      </c>
      <c r="B1024" s="39" t="s">
        <v>6226</v>
      </c>
      <c r="C1024" s="68" t="s">
        <v>6227</v>
      </c>
      <c r="D1024" s="22">
        <v>134</v>
      </c>
      <c r="E1024" s="22">
        <v>1</v>
      </c>
      <c r="F1024" s="144">
        <v>2403316223</v>
      </c>
      <c r="G1024" s="144" t="s">
        <v>3704</v>
      </c>
      <c r="H1024" s="144" t="s">
        <v>3704</v>
      </c>
      <c r="I1024" s="144" t="s">
        <v>5352</v>
      </c>
      <c r="J1024" s="144" t="s">
        <v>5314</v>
      </c>
      <c r="K1024" s="157"/>
      <c r="L1024" s="157"/>
      <c r="M1024" s="157"/>
      <c r="N1024" s="157"/>
      <c r="O1024" s="157"/>
      <c r="P1024" s="157"/>
      <c r="Q1024" s="157"/>
      <c r="R1024" s="157"/>
      <c r="S1024" s="144"/>
      <c r="T1024" s="22">
        <v>1</v>
      </c>
      <c r="U1024" s="29">
        <v>1727.98</v>
      </c>
      <c r="V1024" s="29">
        <v>1727.98</v>
      </c>
      <c r="W1024" s="36">
        <v>530.12</v>
      </c>
      <c r="X1024" s="36"/>
      <c r="Y1024" s="29"/>
      <c r="Z1024" s="29"/>
      <c r="AA1024" s="29"/>
      <c r="AB1024" s="29"/>
      <c r="AC1024" s="28"/>
    </row>
    <row r="1025" ht="16" customHeight="1" spans="1:29">
      <c r="A1025" s="22">
        <v>552</v>
      </c>
      <c r="B1025" s="39" t="s">
        <v>6228</v>
      </c>
      <c r="C1025" s="68" t="s">
        <v>6229</v>
      </c>
      <c r="D1025" s="22">
        <v>202</v>
      </c>
      <c r="E1025" s="22">
        <v>1</v>
      </c>
      <c r="F1025" s="144">
        <v>2403315880</v>
      </c>
      <c r="G1025" s="144" t="s">
        <v>3704</v>
      </c>
      <c r="H1025" s="144" t="s">
        <v>3704</v>
      </c>
      <c r="I1025" s="144" t="s">
        <v>5352</v>
      </c>
      <c r="J1025" s="144" t="s">
        <v>5314</v>
      </c>
      <c r="K1025" s="157"/>
      <c r="L1025" s="157"/>
      <c r="M1025" s="157"/>
      <c r="N1025" s="157"/>
      <c r="O1025" s="157"/>
      <c r="P1025" s="157"/>
      <c r="Q1025" s="157"/>
      <c r="R1025" s="157"/>
      <c r="S1025" s="144"/>
      <c r="T1025" s="22">
        <v>1</v>
      </c>
      <c r="U1025" s="29">
        <v>369.95</v>
      </c>
      <c r="V1025" s="29">
        <v>369.95</v>
      </c>
      <c r="W1025" s="36">
        <v>107.99</v>
      </c>
      <c r="X1025" s="36"/>
      <c r="Y1025" s="29"/>
      <c r="Z1025" s="29"/>
      <c r="AA1025" s="29"/>
      <c r="AB1025" s="29"/>
      <c r="AC1025" s="28"/>
    </row>
    <row r="1026" ht="16" customHeight="1" spans="1:29">
      <c r="A1026" s="22">
        <v>553</v>
      </c>
      <c r="B1026" s="39" t="s">
        <v>607</v>
      </c>
      <c r="C1026" s="68" t="s">
        <v>608</v>
      </c>
      <c r="D1026" s="22">
        <v>145</v>
      </c>
      <c r="E1026" s="22">
        <v>3</v>
      </c>
      <c r="F1026" s="144">
        <v>2403315795</v>
      </c>
      <c r="G1026" s="144" t="s">
        <v>3704</v>
      </c>
      <c r="H1026" s="144" t="s">
        <v>3704</v>
      </c>
      <c r="I1026" s="144" t="s">
        <v>5352</v>
      </c>
      <c r="J1026" s="144" t="s">
        <v>5314</v>
      </c>
      <c r="K1026" s="157"/>
      <c r="L1026" s="157"/>
      <c r="M1026" s="157"/>
      <c r="N1026" s="157"/>
      <c r="O1026" s="157"/>
      <c r="P1026" s="157"/>
      <c r="Q1026" s="157"/>
      <c r="R1026" s="157"/>
      <c r="S1026" s="144"/>
      <c r="T1026" s="22">
        <v>3</v>
      </c>
      <c r="U1026" s="29">
        <v>110.666666666667</v>
      </c>
      <c r="V1026" s="29">
        <v>332</v>
      </c>
      <c r="W1026" s="36">
        <v>88.35</v>
      </c>
      <c r="X1026" s="36"/>
      <c r="Y1026" s="29"/>
      <c r="Z1026" s="29"/>
      <c r="AA1026" s="29"/>
      <c r="AB1026" s="29"/>
      <c r="AC1026" s="28"/>
    </row>
    <row r="1027" ht="16" customHeight="1" spans="1:29">
      <c r="A1027" s="22">
        <v>554</v>
      </c>
      <c r="B1027" s="39" t="s">
        <v>6230</v>
      </c>
      <c r="C1027" s="68" t="s">
        <v>6231</v>
      </c>
      <c r="D1027" s="22">
        <v>138</v>
      </c>
      <c r="E1027" s="22">
        <v>1</v>
      </c>
      <c r="F1027" s="144">
        <v>2403314356</v>
      </c>
      <c r="G1027" s="144" t="s">
        <v>3704</v>
      </c>
      <c r="H1027" s="144" t="s">
        <v>3704</v>
      </c>
      <c r="I1027" s="144" t="s">
        <v>5352</v>
      </c>
      <c r="J1027" s="144" t="s">
        <v>5314</v>
      </c>
      <c r="K1027" s="157"/>
      <c r="L1027" s="157"/>
      <c r="M1027" s="157"/>
      <c r="N1027" s="157"/>
      <c r="O1027" s="157"/>
      <c r="P1027" s="157"/>
      <c r="Q1027" s="157"/>
      <c r="R1027" s="157"/>
      <c r="S1027" s="144"/>
      <c r="T1027" s="22">
        <v>1</v>
      </c>
      <c r="U1027" s="29">
        <v>86.9</v>
      </c>
      <c r="V1027" s="29">
        <v>86.9</v>
      </c>
      <c r="W1027" s="36">
        <v>25.52</v>
      </c>
      <c r="X1027" s="36"/>
      <c r="Y1027" s="29"/>
      <c r="Z1027" s="29"/>
      <c r="AA1027" s="29"/>
      <c r="AB1027" s="29"/>
      <c r="AC1027" s="28"/>
    </row>
    <row r="1028" ht="16" customHeight="1" spans="1:29">
      <c r="A1028" s="22">
        <v>555</v>
      </c>
      <c r="B1028" s="39" t="s">
        <v>6232</v>
      </c>
      <c r="C1028" s="68" t="s">
        <v>6233</v>
      </c>
      <c r="D1028" s="22">
        <v>202</v>
      </c>
      <c r="E1028" s="22">
        <v>1</v>
      </c>
      <c r="F1028" s="144">
        <v>2403315072</v>
      </c>
      <c r="G1028" s="144" t="s">
        <v>3704</v>
      </c>
      <c r="H1028" s="144" t="s">
        <v>3704</v>
      </c>
      <c r="I1028" s="144" t="s">
        <v>5352</v>
      </c>
      <c r="J1028" s="144" t="s">
        <v>5314</v>
      </c>
      <c r="K1028" s="157"/>
      <c r="L1028" s="157"/>
      <c r="M1028" s="157"/>
      <c r="N1028" s="157"/>
      <c r="O1028" s="157"/>
      <c r="P1028" s="157"/>
      <c r="Q1028" s="157"/>
      <c r="R1028" s="157"/>
      <c r="S1028" s="144"/>
      <c r="T1028" s="22">
        <v>1</v>
      </c>
      <c r="U1028" s="29">
        <v>326.54</v>
      </c>
      <c r="V1028" s="29">
        <v>326.54</v>
      </c>
      <c r="W1028" s="36">
        <v>98.17</v>
      </c>
      <c r="X1028" s="36"/>
      <c r="Y1028" s="29"/>
      <c r="Z1028" s="29"/>
      <c r="AA1028" s="29"/>
      <c r="AB1028" s="29"/>
      <c r="AC1028" s="28"/>
    </row>
    <row r="1029" ht="16" customHeight="1" spans="1:29">
      <c r="A1029" s="22">
        <v>556</v>
      </c>
      <c r="B1029" s="39" t="s">
        <v>6234</v>
      </c>
      <c r="C1029" s="68" t="s">
        <v>6235</v>
      </c>
      <c r="D1029" s="22">
        <v>128</v>
      </c>
      <c r="E1029" s="22">
        <v>1</v>
      </c>
      <c r="F1029" s="144">
        <v>83111</v>
      </c>
      <c r="G1029" s="144" t="s">
        <v>3704</v>
      </c>
      <c r="H1029" s="144" t="s">
        <v>3704</v>
      </c>
      <c r="I1029" s="144" t="s">
        <v>5321</v>
      </c>
      <c r="J1029" s="144" t="s">
        <v>5314</v>
      </c>
      <c r="K1029" s="157"/>
      <c r="L1029" s="157"/>
      <c r="M1029" s="157"/>
      <c r="N1029" s="157"/>
      <c r="O1029" s="157"/>
      <c r="P1029" s="157"/>
      <c r="Q1029" s="157"/>
      <c r="R1029" s="157"/>
      <c r="S1029" s="144"/>
      <c r="T1029" s="22">
        <v>1</v>
      </c>
      <c r="U1029" s="29">
        <v>510</v>
      </c>
      <c r="V1029" s="29">
        <v>510</v>
      </c>
      <c r="W1029" s="36">
        <v>146.19</v>
      </c>
      <c r="X1029" s="36"/>
      <c r="Y1029" s="29"/>
      <c r="Z1029" s="29"/>
      <c r="AA1029" s="29"/>
      <c r="AB1029" s="29"/>
      <c r="AC1029" s="28"/>
    </row>
    <row r="1030" ht="16" customHeight="1" spans="1:29">
      <c r="A1030" s="22">
        <v>565</v>
      </c>
      <c r="B1030" s="39" t="s">
        <v>653</v>
      </c>
      <c r="C1030" s="68" t="s">
        <v>654</v>
      </c>
      <c r="D1030" s="22">
        <v>142</v>
      </c>
      <c r="E1030" s="22">
        <v>2</v>
      </c>
      <c r="F1030" s="144">
        <v>83068</v>
      </c>
      <c r="G1030" s="144" t="s">
        <v>3704</v>
      </c>
      <c r="H1030" s="144" t="s">
        <v>3704</v>
      </c>
      <c r="I1030" s="144" t="s">
        <v>5321</v>
      </c>
      <c r="J1030" s="144" t="s">
        <v>5314</v>
      </c>
      <c r="K1030" s="157"/>
      <c r="L1030" s="157"/>
      <c r="M1030" s="157"/>
      <c r="N1030" s="157"/>
      <c r="O1030" s="157"/>
      <c r="P1030" s="157"/>
      <c r="Q1030" s="157"/>
      <c r="R1030" s="157"/>
      <c r="S1030" s="144"/>
      <c r="T1030" s="22">
        <v>2</v>
      </c>
      <c r="U1030" s="29">
        <v>9444.875</v>
      </c>
      <c r="V1030" s="29">
        <v>18889.75</v>
      </c>
      <c r="W1030" s="36">
        <v>6432.38</v>
      </c>
      <c r="X1030" s="36"/>
      <c r="Y1030" s="29"/>
      <c r="Z1030" s="29"/>
      <c r="AA1030" s="29"/>
      <c r="AB1030" s="29"/>
      <c r="AC1030" s="28"/>
    </row>
    <row r="1031" ht="16" customHeight="1" spans="1:29">
      <c r="A1031" s="22">
        <v>566</v>
      </c>
      <c r="B1031" s="39" t="s">
        <v>6249</v>
      </c>
      <c r="C1031" s="68" t="s">
        <v>6250</v>
      </c>
      <c r="D1031" s="22">
        <v>168</v>
      </c>
      <c r="E1031" s="22">
        <v>1</v>
      </c>
      <c r="F1031" s="144">
        <v>83092</v>
      </c>
      <c r="G1031" s="144" t="s">
        <v>3704</v>
      </c>
      <c r="H1031" s="144" t="s">
        <v>3704</v>
      </c>
      <c r="I1031" s="144" t="s">
        <v>5321</v>
      </c>
      <c r="J1031" s="144" t="s">
        <v>5314</v>
      </c>
      <c r="K1031" s="157"/>
      <c r="L1031" s="157"/>
      <c r="M1031" s="157"/>
      <c r="N1031" s="157"/>
      <c r="O1031" s="157"/>
      <c r="P1031" s="157"/>
      <c r="Q1031" s="157"/>
      <c r="R1031" s="157"/>
      <c r="S1031" s="144"/>
      <c r="T1031" s="22">
        <v>1</v>
      </c>
      <c r="U1031" s="29">
        <v>6506.66</v>
      </c>
      <c r="V1031" s="29">
        <v>6506.66</v>
      </c>
      <c r="W1031" s="36">
        <v>1997.93</v>
      </c>
      <c r="X1031" s="36"/>
      <c r="Y1031" s="29"/>
      <c r="Z1031" s="29"/>
      <c r="AA1031" s="29"/>
      <c r="AB1031" s="29"/>
      <c r="AC1031" s="28"/>
    </row>
    <row r="1032" ht="16" customHeight="1" spans="1:29">
      <c r="A1032" s="22">
        <v>567</v>
      </c>
      <c r="B1032" s="39" t="s">
        <v>6251</v>
      </c>
      <c r="C1032" s="68" t="s">
        <v>6252</v>
      </c>
      <c r="D1032" s="22">
        <v>168</v>
      </c>
      <c r="E1032" s="22">
        <v>1</v>
      </c>
      <c r="F1032" s="144">
        <v>83080</v>
      </c>
      <c r="G1032" s="144" t="s">
        <v>3704</v>
      </c>
      <c r="H1032" s="144" t="s">
        <v>3704</v>
      </c>
      <c r="I1032" s="144" t="s">
        <v>5321</v>
      </c>
      <c r="J1032" s="144" t="s">
        <v>5314</v>
      </c>
      <c r="K1032" s="157"/>
      <c r="L1032" s="157"/>
      <c r="M1032" s="157"/>
      <c r="N1032" s="157"/>
      <c r="O1032" s="157"/>
      <c r="P1032" s="157"/>
      <c r="Q1032" s="157"/>
      <c r="R1032" s="157"/>
      <c r="S1032" s="144"/>
      <c r="T1032" s="22">
        <v>1</v>
      </c>
      <c r="U1032" s="29">
        <v>4336.67</v>
      </c>
      <c r="V1032" s="29">
        <v>4336.67</v>
      </c>
      <c r="W1032" s="36">
        <v>1364.44</v>
      </c>
      <c r="X1032" s="36"/>
      <c r="Y1032" s="29"/>
      <c r="Z1032" s="29"/>
      <c r="AA1032" s="29"/>
      <c r="AB1032" s="29"/>
      <c r="AC1032" s="28"/>
    </row>
    <row r="1033" ht="16" customHeight="1" spans="1:29">
      <c r="A1033" s="22">
        <v>568</v>
      </c>
      <c r="B1033" s="39" t="s">
        <v>637</v>
      </c>
      <c r="C1033" s="68" t="s">
        <v>638</v>
      </c>
      <c r="D1033" s="22">
        <v>226</v>
      </c>
      <c r="E1033" s="22">
        <v>1</v>
      </c>
      <c r="F1033" s="144">
        <v>82998</v>
      </c>
      <c r="G1033" s="144" t="s">
        <v>3704</v>
      </c>
      <c r="H1033" s="144" t="s">
        <v>3704</v>
      </c>
      <c r="I1033" s="144" t="s">
        <v>5321</v>
      </c>
      <c r="J1033" s="144" t="s">
        <v>5314</v>
      </c>
      <c r="K1033" s="157"/>
      <c r="L1033" s="157"/>
      <c r="M1033" s="157"/>
      <c r="N1033" s="157"/>
      <c r="O1033" s="157"/>
      <c r="P1033" s="157"/>
      <c r="Q1033" s="157"/>
      <c r="R1033" s="157"/>
      <c r="S1033" s="144"/>
      <c r="T1033" s="22">
        <v>1</v>
      </c>
      <c r="U1033" s="29">
        <v>2858.78</v>
      </c>
      <c r="V1033" s="29">
        <v>2858.78</v>
      </c>
      <c r="W1033" s="36">
        <v>760.19</v>
      </c>
      <c r="X1033" s="36"/>
      <c r="Y1033" s="29"/>
      <c r="Z1033" s="29"/>
      <c r="AA1033" s="29"/>
      <c r="AB1033" s="29"/>
      <c r="AC1033" s="28"/>
    </row>
    <row r="1034" ht="16" customHeight="1" spans="1:29">
      <c r="A1034" s="22">
        <v>569</v>
      </c>
      <c r="B1034" s="39" t="s">
        <v>635</v>
      </c>
      <c r="C1034" s="68" t="s">
        <v>636</v>
      </c>
      <c r="D1034" s="22">
        <v>223</v>
      </c>
      <c r="E1034" s="22">
        <v>1</v>
      </c>
      <c r="F1034" s="144">
        <v>83000</v>
      </c>
      <c r="G1034" s="144" t="s">
        <v>3704</v>
      </c>
      <c r="H1034" s="144" t="s">
        <v>3704</v>
      </c>
      <c r="I1034" s="144" t="s">
        <v>5321</v>
      </c>
      <c r="J1034" s="144" t="s">
        <v>5314</v>
      </c>
      <c r="K1034" s="157"/>
      <c r="L1034" s="157"/>
      <c r="M1034" s="157"/>
      <c r="N1034" s="157"/>
      <c r="O1034" s="157"/>
      <c r="P1034" s="157"/>
      <c r="Q1034" s="157"/>
      <c r="R1034" s="157"/>
      <c r="S1034" s="144"/>
      <c r="T1034" s="22">
        <v>1</v>
      </c>
      <c r="U1034" s="29">
        <v>2436.6</v>
      </c>
      <c r="V1034" s="29">
        <v>2436.6</v>
      </c>
      <c r="W1034" s="36">
        <v>672.48</v>
      </c>
      <c r="X1034" s="36"/>
      <c r="Y1034" s="29"/>
      <c r="Z1034" s="29"/>
      <c r="AA1034" s="29"/>
      <c r="AB1034" s="29"/>
      <c r="AC1034" s="28"/>
    </row>
    <row r="1035" ht="16" customHeight="1" spans="1:29">
      <c r="A1035" s="22">
        <v>570</v>
      </c>
      <c r="B1035" s="39" t="s">
        <v>6253</v>
      </c>
      <c r="C1035" s="68" t="s">
        <v>6254</v>
      </c>
      <c r="D1035" s="22">
        <v>142</v>
      </c>
      <c r="E1035" s="22">
        <v>3</v>
      </c>
      <c r="F1035" s="144">
        <v>83073</v>
      </c>
      <c r="G1035" s="144" t="s">
        <v>3704</v>
      </c>
      <c r="H1035" s="144" t="s">
        <v>3704</v>
      </c>
      <c r="I1035" s="144" t="s">
        <v>5321</v>
      </c>
      <c r="J1035" s="144" t="s">
        <v>5314</v>
      </c>
      <c r="K1035" s="157"/>
      <c r="L1035" s="157"/>
      <c r="M1035" s="157"/>
      <c r="N1035" s="157"/>
      <c r="O1035" s="157"/>
      <c r="P1035" s="157"/>
      <c r="Q1035" s="157"/>
      <c r="R1035" s="157"/>
      <c r="S1035" s="144"/>
      <c r="T1035" s="22">
        <v>3</v>
      </c>
      <c r="U1035" s="29">
        <v>2330.34333333333</v>
      </c>
      <c r="V1035" s="29">
        <v>6991.03</v>
      </c>
      <c r="W1035" s="36">
        <v>2046.66</v>
      </c>
      <c r="X1035" s="36"/>
      <c r="Y1035" s="29"/>
      <c r="Z1035" s="29"/>
      <c r="AA1035" s="29"/>
      <c r="AB1035" s="29"/>
      <c r="AC1035" s="28"/>
    </row>
    <row r="1036" ht="16" customHeight="1" spans="1:29">
      <c r="A1036" s="22">
        <v>571</v>
      </c>
      <c r="B1036" s="39" t="s">
        <v>6255</v>
      </c>
      <c r="C1036" s="68" t="s">
        <v>6256</v>
      </c>
      <c r="D1036" s="22">
        <v>223</v>
      </c>
      <c r="E1036" s="22">
        <v>4</v>
      </c>
      <c r="F1036" s="144">
        <v>83002</v>
      </c>
      <c r="G1036" s="144" t="s">
        <v>3704</v>
      </c>
      <c r="H1036" s="144" t="s">
        <v>3704</v>
      </c>
      <c r="I1036" s="144" t="s">
        <v>5321</v>
      </c>
      <c r="J1036" s="144" t="s">
        <v>5314</v>
      </c>
      <c r="K1036" s="157"/>
      <c r="L1036" s="157"/>
      <c r="M1036" s="157"/>
      <c r="N1036" s="157"/>
      <c r="O1036" s="157"/>
      <c r="P1036" s="157"/>
      <c r="Q1036" s="157"/>
      <c r="R1036" s="157"/>
      <c r="S1036" s="144"/>
      <c r="T1036" s="22">
        <v>4</v>
      </c>
      <c r="U1036" s="29">
        <v>1515.6475</v>
      </c>
      <c r="V1036" s="29">
        <v>6062.59</v>
      </c>
      <c r="W1036" s="36">
        <v>1832.24</v>
      </c>
      <c r="X1036" s="36"/>
      <c r="Y1036" s="29"/>
      <c r="Z1036" s="29"/>
      <c r="AA1036" s="29"/>
      <c r="AB1036" s="29"/>
      <c r="AC1036" s="28"/>
    </row>
    <row r="1037" ht="16" customHeight="1" spans="1:29">
      <c r="A1037" s="22">
        <v>572</v>
      </c>
      <c r="B1037" s="39" t="s">
        <v>6257</v>
      </c>
      <c r="C1037" s="68" t="s">
        <v>6258</v>
      </c>
      <c r="D1037" s="22">
        <v>247</v>
      </c>
      <c r="E1037" s="22">
        <v>1</v>
      </c>
      <c r="F1037" s="144">
        <v>83011</v>
      </c>
      <c r="G1037" s="144" t="s">
        <v>3704</v>
      </c>
      <c r="H1037" s="144" t="s">
        <v>3704</v>
      </c>
      <c r="I1037" s="144" t="s">
        <v>5321</v>
      </c>
      <c r="J1037" s="144" t="s">
        <v>5314</v>
      </c>
      <c r="K1037" s="157"/>
      <c r="L1037" s="157"/>
      <c r="M1037" s="157"/>
      <c r="N1037" s="157"/>
      <c r="O1037" s="157"/>
      <c r="P1037" s="157"/>
      <c r="Q1037" s="157"/>
      <c r="R1037" s="157"/>
      <c r="S1037" s="144"/>
      <c r="T1037" s="22">
        <v>1</v>
      </c>
      <c r="U1037" s="29">
        <v>1083.81</v>
      </c>
      <c r="V1037" s="29">
        <v>1083.81</v>
      </c>
      <c r="W1037" s="36">
        <v>341.11</v>
      </c>
      <c r="X1037" s="36"/>
      <c r="Y1037" s="29"/>
      <c r="Z1037" s="29"/>
      <c r="AA1037" s="29"/>
      <c r="AB1037" s="29"/>
      <c r="AC1037" s="28"/>
    </row>
    <row r="1038" ht="16" customHeight="1" spans="1:29">
      <c r="A1038" s="22">
        <v>573</v>
      </c>
      <c r="B1038" s="39" t="s">
        <v>6259</v>
      </c>
      <c r="C1038" s="68" t="s">
        <v>6260</v>
      </c>
      <c r="D1038" s="22">
        <v>142</v>
      </c>
      <c r="E1038" s="22">
        <v>1</v>
      </c>
      <c r="F1038" s="144">
        <v>83084</v>
      </c>
      <c r="G1038" s="144" t="s">
        <v>3704</v>
      </c>
      <c r="H1038" s="144" t="s">
        <v>3704</v>
      </c>
      <c r="I1038" s="144" t="s">
        <v>5321</v>
      </c>
      <c r="J1038" s="144" t="s">
        <v>5314</v>
      </c>
      <c r="K1038" s="157"/>
      <c r="L1038" s="157"/>
      <c r="M1038" s="157"/>
      <c r="N1038" s="157"/>
      <c r="O1038" s="157"/>
      <c r="P1038" s="157"/>
      <c r="Q1038" s="157"/>
      <c r="R1038" s="157"/>
      <c r="S1038" s="144"/>
      <c r="T1038" s="22">
        <v>1</v>
      </c>
      <c r="U1038" s="29">
        <v>1025.64</v>
      </c>
      <c r="V1038" s="29">
        <v>1025.64</v>
      </c>
      <c r="W1038" s="36">
        <v>321.62</v>
      </c>
      <c r="X1038" s="36"/>
      <c r="Y1038" s="29"/>
      <c r="Z1038" s="29"/>
      <c r="AA1038" s="29"/>
      <c r="AB1038" s="29"/>
      <c r="AC1038" s="28"/>
    </row>
    <row r="1039" ht="16" customHeight="1" spans="1:29">
      <c r="A1039" s="22">
        <v>574</v>
      </c>
      <c r="B1039" s="39" t="s">
        <v>6261</v>
      </c>
      <c r="C1039" s="68" t="s">
        <v>6262</v>
      </c>
      <c r="D1039" s="22">
        <v>247</v>
      </c>
      <c r="E1039" s="22">
        <v>6</v>
      </c>
      <c r="F1039" s="144">
        <v>83010</v>
      </c>
      <c r="G1039" s="144" t="s">
        <v>3704</v>
      </c>
      <c r="H1039" s="144" t="s">
        <v>3704</v>
      </c>
      <c r="I1039" s="144" t="s">
        <v>5321</v>
      </c>
      <c r="J1039" s="144" t="s">
        <v>5314</v>
      </c>
      <c r="K1039" s="157"/>
      <c r="L1039" s="157"/>
      <c r="M1039" s="157"/>
      <c r="N1039" s="157"/>
      <c r="O1039" s="157"/>
      <c r="P1039" s="157"/>
      <c r="Q1039" s="157"/>
      <c r="R1039" s="157"/>
      <c r="S1039" s="144"/>
      <c r="T1039" s="22">
        <v>6</v>
      </c>
      <c r="U1039" s="29">
        <v>938.185</v>
      </c>
      <c r="V1039" s="29">
        <v>5629.11</v>
      </c>
      <c r="W1039" s="36">
        <v>1637.34</v>
      </c>
      <c r="X1039" s="36"/>
      <c r="Y1039" s="29"/>
      <c r="Z1039" s="29"/>
      <c r="AA1039" s="29"/>
      <c r="AB1039" s="29"/>
      <c r="AC1039" s="28"/>
    </row>
    <row r="1040" ht="16" customHeight="1" spans="1:29">
      <c r="A1040" s="22">
        <v>575</v>
      </c>
      <c r="B1040" s="39" t="s">
        <v>6263</v>
      </c>
      <c r="C1040" s="68" t="s">
        <v>6264</v>
      </c>
      <c r="D1040" s="22">
        <v>223</v>
      </c>
      <c r="E1040" s="22">
        <v>2</v>
      </c>
      <c r="F1040" s="144">
        <v>83024</v>
      </c>
      <c r="G1040" s="144" t="s">
        <v>3704</v>
      </c>
      <c r="H1040" s="144" t="s">
        <v>3704</v>
      </c>
      <c r="I1040" s="144" t="s">
        <v>5321</v>
      </c>
      <c r="J1040" s="144" t="s">
        <v>5314</v>
      </c>
      <c r="K1040" s="157"/>
      <c r="L1040" s="157"/>
      <c r="M1040" s="157"/>
      <c r="N1040" s="157"/>
      <c r="O1040" s="157"/>
      <c r="P1040" s="157"/>
      <c r="Q1040" s="157"/>
      <c r="R1040" s="157"/>
      <c r="S1040" s="144"/>
      <c r="T1040" s="22">
        <v>2</v>
      </c>
      <c r="U1040" s="29">
        <v>427.35</v>
      </c>
      <c r="V1040" s="29">
        <v>854.7</v>
      </c>
      <c r="W1040" s="36">
        <v>253.4</v>
      </c>
      <c r="X1040" s="36"/>
      <c r="Y1040" s="29"/>
      <c r="Z1040" s="29"/>
      <c r="AA1040" s="29"/>
      <c r="AB1040" s="29"/>
      <c r="AC1040" s="28"/>
    </row>
    <row r="1041" ht="16" customHeight="1" spans="1:29">
      <c r="A1041" s="22">
        <v>602</v>
      </c>
      <c r="B1041" s="39" t="s">
        <v>6318</v>
      </c>
      <c r="C1041" s="68" t="s">
        <v>6319</v>
      </c>
      <c r="D1041" s="22">
        <v>168</v>
      </c>
      <c r="E1041" s="22">
        <v>1</v>
      </c>
      <c r="F1041" s="144">
        <v>82985</v>
      </c>
      <c r="G1041" s="144" t="s">
        <v>3704</v>
      </c>
      <c r="H1041" s="144" t="s">
        <v>3704</v>
      </c>
      <c r="I1041" s="144" t="s">
        <v>5321</v>
      </c>
      <c r="J1041" s="144" t="s">
        <v>5314</v>
      </c>
      <c r="K1041" s="157"/>
      <c r="L1041" s="157"/>
      <c r="M1041" s="157"/>
      <c r="N1041" s="157"/>
      <c r="O1041" s="157"/>
      <c r="P1041" s="157"/>
      <c r="Q1041" s="157"/>
      <c r="R1041" s="157"/>
      <c r="S1041" s="144"/>
      <c r="T1041" s="22">
        <v>1</v>
      </c>
      <c r="U1041" s="29">
        <v>9553.08</v>
      </c>
      <c r="V1041" s="29">
        <v>9553.08</v>
      </c>
      <c r="W1041" s="36">
        <v>3800.95</v>
      </c>
      <c r="X1041" s="36"/>
      <c r="Y1041" s="29"/>
      <c r="Z1041" s="29"/>
      <c r="AA1041" s="29"/>
      <c r="AB1041" s="29"/>
      <c r="AC1041" s="28"/>
    </row>
    <row r="1042" ht="16" customHeight="1" spans="1:29">
      <c r="A1042" s="22">
        <v>603</v>
      </c>
      <c r="B1042" s="39" t="s">
        <v>6320</v>
      </c>
      <c r="C1042" s="68" t="s">
        <v>6321</v>
      </c>
      <c r="D1042" s="22">
        <v>165</v>
      </c>
      <c r="E1042" s="22">
        <v>1</v>
      </c>
      <c r="F1042" s="144">
        <v>82976</v>
      </c>
      <c r="G1042" s="144" t="s">
        <v>3704</v>
      </c>
      <c r="H1042" s="144" t="s">
        <v>3704</v>
      </c>
      <c r="I1042" s="144" t="s">
        <v>5321</v>
      </c>
      <c r="J1042" s="144" t="s">
        <v>5314</v>
      </c>
      <c r="K1042" s="157"/>
      <c r="L1042" s="157"/>
      <c r="M1042" s="157"/>
      <c r="N1042" s="157"/>
      <c r="O1042" s="157"/>
      <c r="P1042" s="157"/>
      <c r="Q1042" s="157"/>
      <c r="R1042" s="157"/>
      <c r="S1042" s="144"/>
      <c r="T1042" s="22">
        <v>1</v>
      </c>
      <c r="U1042" s="29">
        <v>9519.93</v>
      </c>
      <c r="V1042" s="29">
        <v>9519.93</v>
      </c>
      <c r="W1042" s="36">
        <v>3800.95</v>
      </c>
      <c r="X1042" s="36"/>
      <c r="Y1042" s="29"/>
      <c r="Z1042" s="29"/>
      <c r="AA1042" s="29"/>
      <c r="AB1042" s="29"/>
      <c r="AC1042" s="28"/>
    </row>
    <row r="1043" ht="16" customHeight="1" spans="1:29">
      <c r="A1043" s="22">
        <v>604</v>
      </c>
      <c r="B1043" s="39" t="s">
        <v>6322</v>
      </c>
      <c r="C1043" s="68" t="s">
        <v>6323</v>
      </c>
      <c r="D1043" s="22">
        <v>168</v>
      </c>
      <c r="E1043" s="22">
        <v>1</v>
      </c>
      <c r="F1043" s="144">
        <v>83093</v>
      </c>
      <c r="G1043" s="144" t="s">
        <v>3704</v>
      </c>
      <c r="H1043" s="144" t="s">
        <v>3704</v>
      </c>
      <c r="I1043" s="144" t="s">
        <v>5321</v>
      </c>
      <c r="J1043" s="144" t="s">
        <v>5314</v>
      </c>
      <c r="K1043" s="157"/>
      <c r="L1043" s="157"/>
      <c r="M1043" s="157"/>
      <c r="N1043" s="157"/>
      <c r="O1043" s="157"/>
      <c r="P1043" s="157"/>
      <c r="Q1043" s="157"/>
      <c r="R1043" s="157"/>
      <c r="S1043" s="144"/>
      <c r="T1043" s="22">
        <v>1</v>
      </c>
      <c r="U1043" s="29">
        <v>9072.41</v>
      </c>
      <c r="V1043" s="29">
        <v>9072.41</v>
      </c>
      <c r="W1043" s="36">
        <v>3606.03</v>
      </c>
      <c r="X1043" s="36"/>
      <c r="Y1043" s="29"/>
      <c r="Z1043" s="29"/>
      <c r="AA1043" s="29"/>
      <c r="AB1043" s="29"/>
      <c r="AC1043" s="28"/>
    </row>
    <row r="1044" ht="16" customHeight="1" spans="1:29">
      <c r="A1044" s="22">
        <v>605</v>
      </c>
      <c r="B1044" s="39" t="s">
        <v>6324</v>
      </c>
      <c r="C1044" s="68" t="s">
        <v>6325</v>
      </c>
      <c r="D1044" s="22">
        <v>168</v>
      </c>
      <c r="E1044" s="22">
        <v>1</v>
      </c>
      <c r="F1044" s="144">
        <v>83100</v>
      </c>
      <c r="G1044" s="144" t="s">
        <v>3704</v>
      </c>
      <c r="H1044" s="144" t="s">
        <v>3704</v>
      </c>
      <c r="I1044" s="144" t="s">
        <v>5321</v>
      </c>
      <c r="J1044" s="144" t="s">
        <v>5314</v>
      </c>
      <c r="K1044" s="157"/>
      <c r="L1044" s="157"/>
      <c r="M1044" s="157"/>
      <c r="N1044" s="157"/>
      <c r="O1044" s="157"/>
      <c r="P1044" s="157"/>
      <c r="Q1044" s="157"/>
      <c r="R1044" s="157"/>
      <c r="S1044" s="144"/>
      <c r="T1044" s="22">
        <v>1</v>
      </c>
      <c r="U1044" s="29">
        <v>8478.69</v>
      </c>
      <c r="V1044" s="29">
        <v>8478.69</v>
      </c>
      <c r="W1044" s="36">
        <v>3411.11</v>
      </c>
      <c r="X1044" s="36"/>
      <c r="Y1044" s="29"/>
      <c r="Z1044" s="29"/>
      <c r="AA1044" s="29"/>
      <c r="AB1044" s="29"/>
      <c r="AC1044" s="28"/>
    </row>
    <row r="1045" ht="16" customHeight="1" spans="1:29">
      <c r="A1045" s="22">
        <v>606</v>
      </c>
      <c r="B1045" s="39" t="s">
        <v>6304</v>
      </c>
      <c r="C1045" s="68" t="s">
        <v>6305</v>
      </c>
      <c r="D1045" s="22">
        <v>223</v>
      </c>
      <c r="E1045" s="22">
        <v>1</v>
      </c>
      <c r="F1045" s="144">
        <v>82996</v>
      </c>
      <c r="G1045" s="144" t="s">
        <v>3704</v>
      </c>
      <c r="H1045" s="144" t="s">
        <v>3704</v>
      </c>
      <c r="I1045" s="144" t="s">
        <v>5321</v>
      </c>
      <c r="J1045" s="144" t="s">
        <v>5314</v>
      </c>
      <c r="K1045" s="157"/>
      <c r="L1045" s="157"/>
      <c r="M1045" s="157"/>
      <c r="N1045" s="157"/>
      <c r="O1045" s="157"/>
      <c r="P1045" s="157"/>
      <c r="Q1045" s="157"/>
      <c r="R1045" s="157"/>
      <c r="S1045" s="144"/>
      <c r="T1045" s="22">
        <v>1</v>
      </c>
      <c r="U1045" s="29">
        <v>8253.52</v>
      </c>
      <c r="V1045" s="29">
        <v>8253.52</v>
      </c>
      <c r="W1045" s="36">
        <v>3411.11</v>
      </c>
      <c r="X1045" s="36"/>
      <c r="Y1045" s="29"/>
      <c r="Z1045" s="29"/>
      <c r="AA1045" s="29"/>
      <c r="AB1045" s="29"/>
      <c r="AC1045" s="28"/>
    </row>
    <row r="1046" ht="16" customHeight="1" spans="1:29">
      <c r="A1046" s="22">
        <v>607</v>
      </c>
      <c r="B1046" s="39" t="s">
        <v>6326</v>
      </c>
      <c r="C1046" s="68" t="s">
        <v>6327</v>
      </c>
      <c r="D1046" s="22">
        <v>168</v>
      </c>
      <c r="E1046" s="22">
        <v>1</v>
      </c>
      <c r="F1046" s="144">
        <v>83064</v>
      </c>
      <c r="G1046" s="144" t="s">
        <v>3704</v>
      </c>
      <c r="H1046" s="144" t="s">
        <v>3704</v>
      </c>
      <c r="I1046" s="144" t="s">
        <v>5321</v>
      </c>
      <c r="J1046" s="144" t="s">
        <v>5314</v>
      </c>
      <c r="K1046" s="157"/>
      <c r="L1046" s="157"/>
      <c r="M1046" s="157"/>
      <c r="N1046" s="157"/>
      <c r="O1046" s="157"/>
      <c r="P1046" s="157"/>
      <c r="Q1046" s="157"/>
      <c r="R1046" s="157"/>
      <c r="S1046" s="144"/>
      <c r="T1046" s="22">
        <v>1</v>
      </c>
      <c r="U1046" s="29">
        <v>8150.99</v>
      </c>
      <c r="V1046" s="29">
        <v>8150.99</v>
      </c>
      <c r="W1046" s="36">
        <v>3313.65</v>
      </c>
      <c r="X1046" s="36"/>
      <c r="Y1046" s="29"/>
      <c r="Z1046" s="29"/>
      <c r="AA1046" s="29"/>
      <c r="AB1046" s="29"/>
      <c r="AC1046" s="28"/>
    </row>
    <row r="1047" ht="16" customHeight="1" spans="1:29">
      <c r="A1047" s="22">
        <v>608</v>
      </c>
      <c r="B1047" s="39" t="s">
        <v>6306</v>
      </c>
      <c r="C1047" s="68" t="s">
        <v>6307</v>
      </c>
      <c r="D1047" s="22">
        <v>223</v>
      </c>
      <c r="E1047" s="22">
        <v>1</v>
      </c>
      <c r="F1047" s="144">
        <v>82992</v>
      </c>
      <c r="G1047" s="144" t="s">
        <v>3704</v>
      </c>
      <c r="H1047" s="144" t="s">
        <v>3704</v>
      </c>
      <c r="I1047" s="144" t="s">
        <v>5321</v>
      </c>
      <c r="J1047" s="144" t="s">
        <v>5314</v>
      </c>
      <c r="K1047" s="157"/>
      <c r="L1047" s="157"/>
      <c r="M1047" s="157"/>
      <c r="N1047" s="157"/>
      <c r="O1047" s="157"/>
      <c r="P1047" s="157"/>
      <c r="Q1047" s="157"/>
      <c r="R1047" s="157"/>
      <c r="S1047" s="144"/>
      <c r="T1047" s="22">
        <v>1</v>
      </c>
      <c r="U1047" s="29">
        <v>7908.05</v>
      </c>
      <c r="V1047" s="29">
        <v>7908.05</v>
      </c>
      <c r="W1047" s="36">
        <v>2826.34</v>
      </c>
      <c r="X1047" s="36"/>
      <c r="Y1047" s="29"/>
      <c r="Z1047" s="29"/>
      <c r="AA1047" s="29"/>
      <c r="AB1047" s="29"/>
      <c r="AC1047" s="28"/>
    </row>
    <row r="1048" ht="16" customHeight="1" spans="1:29">
      <c r="A1048" s="22">
        <v>609</v>
      </c>
      <c r="B1048" s="39" t="s">
        <v>6328</v>
      </c>
      <c r="C1048" s="68" t="s">
        <v>6329</v>
      </c>
      <c r="D1048" s="22">
        <v>128</v>
      </c>
      <c r="E1048" s="22">
        <v>1</v>
      </c>
      <c r="F1048" s="144">
        <v>129010</v>
      </c>
      <c r="G1048" s="144" t="s">
        <v>3704</v>
      </c>
      <c r="H1048" s="144" t="s">
        <v>3704</v>
      </c>
      <c r="I1048" s="144" t="s">
        <v>5321</v>
      </c>
      <c r="J1048" s="144" t="s">
        <v>5314</v>
      </c>
      <c r="K1048" s="157"/>
      <c r="L1048" s="157"/>
      <c r="M1048" s="157"/>
      <c r="N1048" s="157"/>
      <c r="O1048" s="157"/>
      <c r="P1048" s="157"/>
      <c r="Q1048" s="157"/>
      <c r="R1048" s="157"/>
      <c r="S1048" s="144"/>
      <c r="T1048" s="22">
        <v>1</v>
      </c>
      <c r="U1048" s="29">
        <v>7516.75</v>
      </c>
      <c r="V1048" s="29">
        <v>7516.75</v>
      </c>
      <c r="W1048" s="36">
        <v>2728.88</v>
      </c>
      <c r="X1048" s="36"/>
      <c r="Y1048" s="29"/>
      <c r="Z1048" s="29"/>
      <c r="AA1048" s="29"/>
      <c r="AB1048" s="29"/>
      <c r="AC1048" s="28"/>
    </row>
    <row r="1049" ht="16" customHeight="1" spans="1:29">
      <c r="A1049" s="22">
        <v>610</v>
      </c>
      <c r="B1049" s="39" t="s">
        <v>6330</v>
      </c>
      <c r="C1049" s="68" t="s">
        <v>6331</v>
      </c>
      <c r="D1049" s="22">
        <v>223</v>
      </c>
      <c r="E1049" s="22">
        <v>1</v>
      </c>
      <c r="F1049" s="144">
        <v>83016</v>
      </c>
      <c r="G1049" s="144" t="s">
        <v>3704</v>
      </c>
      <c r="H1049" s="144" t="s">
        <v>3704</v>
      </c>
      <c r="I1049" s="144" t="s">
        <v>5321</v>
      </c>
      <c r="J1049" s="144" t="s">
        <v>5314</v>
      </c>
      <c r="K1049" s="157"/>
      <c r="L1049" s="157"/>
      <c r="M1049" s="157"/>
      <c r="N1049" s="157"/>
      <c r="O1049" s="157"/>
      <c r="P1049" s="157"/>
      <c r="Q1049" s="157"/>
      <c r="R1049" s="157"/>
      <c r="S1049" s="144"/>
      <c r="T1049" s="22">
        <v>1</v>
      </c>
      <c r="U1049" s="29">
        <v>6811.82</v>
      </c>
      <c r="V1049" s="29">
        <v>6811.82</v>
      </c>
      <c r="W1049" s="36">
        <v>2085.65</v>
      </c>
      <c r="X1049" s="36"/>
      <c r="Y1049" s="29"/>
      <c r="Z1049" s="29"/>
      <c r="AA1049" s="29"/>
      <c r="AB1049" s="29"/>
      <c r="AC1049" s="28"/>
    </row>
    <row r="1050" ht="16" customHeight="1" spans="1:29">
      <c r="A1050" s="22">
        <v>611</v>
      </c>
      <c r="B1050" s="39" t="s">
        <v>6332</v>
      </c>
      <c r="C1050" s="68" t="s">
        <v>6333</v>
      </c>
      <c r="D1050" s="22">
        <v>168</v>
      </c>
      <c r="E1050" s="22">
        <v>2</v>
      </c>
      <c r="F1050" s="144">
        <v>83076</v>
      </c>
      <c r="G1050" s="144" t="s">
        <v>3704</v>
      </c>
      <c r="H1050" s="144" t="s">
        <v>3704</v>
      </c>
      <c r="I1050" s="144" t="s">
        <v>5321</v>
      </c>
      <c r="J1050" s="144" t="s">
        <v>5314</v>
      </c>
      <c r="K1050" s="157"/>
      <c r="L1050" s="157"/>
      <c r="M1050" s="157"/>
      <c r="N1050" s="157"/>
      <c r="O1050" s="157"/>
      <c r="P1050" s="157"/>
      <c r="Q1050" s="157"/>
      <c r="R1050" s="157"/>
      <c r="S1050" s="144"/>
      <c r="T1050" s="22">
        <v>2</v>
      </c>
      <c r="U1050" s="29">
        <v>5615.815</v>
      </c>
      <c r="V1050" s="29">
        <v>11231.63</v>
      </c>
      <c r="W1050" s="36">
        <v>3469.58</v>
      </c>
      <c r="X1050" s="36"/>
      <c r="Y1050" s="29"/>
      <c r="Z1050" s="29"/>
      <c r="AA1050" s="29"/>
      <c r="AB1050" s="29"/>
      <c r="AC1050" s="28"/>
    </row>
    <row r="1051" ht="16" customHeight="1" spans="1:29">
      <c r="A1051" s="22">
        <v>612</v>
      </c>
      <c r="B1051" s="39" t="s">
        <v>6273</v>
      </c>
      <c r="C1051" s="68" t="s">
        <v>6274</v>
      </c>
      <c r="D1051" s="22">
        <v>157</v>
      </c>
      <c r="E1051" s="22">
        <v>1</v>
      </c>
      <c r="F1051" s="144">
        <v>82974</v>
      </c>
      <c r="G1051" s="144" t="s">
        <v>3704</v>
      </c>
      <c r="H1051" s="144" t="s">
        <v>3704</v>
      </c>
      <c r="I1051" s="144" t="s">
        <v>5321</v>
      </c>
      <c r="J1051" s="144" t="s">
        <v>5314</v>
      </c>
      <c r="K1051" s="157"/>
      <c r="L1051" s="157"/>
      <c r="M1051" s="157"/>
      <c r="N1051" s="157"/>
      <c r="O1051" s="157"/>
      <c r="P1051" s="157"/>
      <c r="Q1051" s="157"/>
      <c r="R1051" s="157"/>
      <c r="S1051" s="144"/>
      <c r="T1051" s="22">
        <v>1</v>
      </c>
      <c r="U1051" s="29">
        <v>5532.7</v>
      </c>
      <c r="V1051" s="29">
        <v>5532.7</v>
      </c>
      <c r="W1051" s="36">
        <v>1715.3</v>
      </c>
      <c r="X1051" s="36"/>
      <c r="Y1051" s="29"/>
      <c r="Z1051" s="29"/>
      <c r="AA1051" s="29"/>
      <c r="AB1051" s="29"/>
      <c r="AC1051" s="28"/>
    </row>
    <row r="1052" ht="16" customHeight="1" spans="1:29">
      <c r="A1052" s="22">
        <v>613</v>
      </c>
      <c r="B1052" s="39" t="s">
        <v>6334</v>
      </c>
      <c r="C1052" s="68" t="s">
        <v>6335</v>
      </c>
      <c r="D1052" s="22">
        <v>142</v>
      </c>
      <c r="E1052" s="22">
        <v>1</v>
      </c>
      <c r="F1052" s="144">
        <v>83085</v>
      </c>
      <c r="G1052" s="144" t="s">
        <v>3704</v>
      </c>
      <c r="H1052" s="144" t="s">
        <v>3704</v>
      </c>
      <c r="I1052" s="144" t="s">
        <v>5321</v>
      </c>
      <c r="J1052" s="144" t="s">
        <v>5314</v>
      </c>
      <c r="K1052" s="157"/>
      <c r="L1052" s="157"/>
      <c r="M1052" s="157"/>
      <c r="N1052" s="157"/>
      <c r="O1052" s="157"/>
      <c r="P1052" s="157"/>
      <c r="Q1052" s="157"/>
      <c r="R1052" s="157"/>
      <c r="S1052" s="144"/>
      <c r="T1052" s="22">
        <v>1</v>
      </c>
      <c r="U1052" s="29">
        <v>5229.04</v>
      </c>
      <c r="V1052" s="29">
        <v>5229.04</v>
      </c>
      <c r="W1052" s="36">
        <v>1627.58</v>
      </c>
      <c r="X1052" s="36"/>
      <c r="Y1052" s="29"/>
      <c r="Z1052" s="29"/>
      <c r="AA1052" s="29"/>
      <c r="AB1052" s="29"/>
      <c r="AC1052" s="28"/>
    </row>
    <row r="1053" ht="16" customHeight="1" spans="1:29">
      <c r="A1053" s="22">
        <v>614</v>
      </c>
      <c r="B1053" s="39" t="s">
        <v>6336</v>
      </c>
      <c r="C1053" s="68" t="s">
        <v>6337</v>
      </c>
      <c r="D1053" s="22">
        <v>171</v>
      </c>
      <c r="E1053" s="22">
        <v>2</v>
      </c>
      <c r="F1053" s="144">
        <v>2403315083</v>
      </c>
      <c r="G1053" s="144" t="s">
        <v>3704</v>
      </c>
      <c r="H1053" s="144" t="s">
        <v>3704</v>
      </c>
      <c r="I1053" s="144" t="s">
        <v>5352</v>
      </c>
      <c r="J1053" s="144" t="s">
        <v>5314</v>
      </c>
      <c r="K1053" s="157"/>
      <c r="L1053" s="157"/>
      <c r="M1053" s="157"/>
      <c r="N1053" s="157"/>
      <c r="O1053" s="157"/>
      <c r="P1053" s="157"/>
      <c r="Q1053" s="157"/>
      <c r="R1053" s="157"/>
      <c r="S1053" s="144"/>
      <c r="T1053" s="22">
        <v>2</v>
      </c>
      <c r="U1053" s="29">
        <v>4324.67</v>
      </c>
      <c r="V1053" s="29">
        <v>8649.34</v>
      </c>
      <c r="W1053" s="36">
        <v>2748.8</v>
      </c>
      <c r="X1053" s="36"/>
      <c r="Y1053" s="29"/>
      <c r="Z1053" s="29"/>
      <c r="AA1053" s="29"/>
      <c r="AB1053" s="29"/>
      <c r="AC1053" s="28"/>
    </row>
    <row r="1054" ht="16" customHeight="1" spans="1:29">
      <c r="A1054" s="22">
        <v>615</v>
      </c>
      <c r="B1054" s="39" t="s">
        <v>6336</v>
      </c>
      <c r="C1054" s="68" t="s">
        <v>6337</v>
      </c>
      <c r="D1054" s="22">
        <v>142</v>
      </c>
      <c r="E1054" s="22">
        <v>1</v>
      </c>
      <c r="F1054" s="144">
        <v>83067</v>
      </c>
      <c r="G1054" s="144" t="s">
        <v>3704</v>
      </c>
      <c r="H1054" s="144" t="s">
        <v>3704</v>
      </c>
      <c r="I1054" s="144" t="s">
        <v>5321</v>
      </c>
      <c r="J1054" s="144" t="s">
        <v>5314</v>
      </c>
      <c r="K1054" s="157"/>
      <c r="L1054" s="157"/>
      <c r="M1054" s="157"/>
      <c r="N1054" s="157"/>
      <c r="O1054" s="157"/>
      <c r="P1054" s="157"/>
      <c r="Q1054" s="157"/>
      <c r="R1054" s="157"/>
      <c r="S1054" s="144"/>
      <c r="T1054" s="22">
        <v>1</v>
      </c>
      <c r="U1054" s="29">
        <v>4324.67</v>
      </c>
      <c r="V1054" s="29">
        <v>4324.67</v>
      </c>
      <c r="W1054" s="36">
        <v>1364.44</v>
      </c>
      <c r="X1054" s="36"/>
      <c r="Y1054" s="29"/>
      <c r="Z1054" s="29"/>
      <c r="AA1054" s="29"/>
      <c r="AB1054" s="29"/>
      <c r="AC1054" s="28"/>
    </row>
    <row r="1055" ht="16" customHeight="1" spans="1:29">
      <c r="A1055" s="22">
        <v>616</v>
      </c>
      <c r="B1055" s="39" t="s">
        <v>6308</v>
      </c>
      <c r="C1055" s="68" t="s">
        <v>6309</v>
      </c>
      <c r="D1055" s="22">
        <v>247</v>
      </c>
      <c r="E1055" s="22">
        <v>2</v>
      </c>
      <c r="F1055" s="144">
        <v>83012</v>
      </c>
      <c r="G1055" s="144" t="s">
        <v>3704</v>
      </c>
      <c r="H1055" s="144" t="s">
        <v>3704</v>
      </c>
      <c r="I1055" s="144" t="s">
        <v>5321</v>
      </c>
      <c r="J1055" s="144" t="s">
        <v>5314</v>
      </c>
      <c r="K1055" s="157"/>
      <c r="L1055" s="157"/>
      <c r="M1055" s="157"/>
      <c r="N1055" s="157"/>
      <c r="O1055" s="157"/>
      <c r="P1055" s="157"/>
      <c r="Q1055" s="157"/>
      <c r="R1055" s="157"/>
      <c r="S1055" s="144"/>
      <c r="T1055" s="22">
        <v>2</v>
      </c>
      <c r="U1055" s="29">
        <v>4045.115</v>
      </c>
      <c r="V1055" s="29">
        <v>8090.23</v>
      </c>
      <c r="W1055" s="36">
        <v>2553.46</v>
      </c>
      <c r="X1055" s="36"/>
      <c r="Y1055" s="29"/>
      <c r="Z1055" s="29"/>
      <c r="AA1055" s="29"/>
      <c r="AB1055" s="29"/>
      <c r="AC1055" s="28"/>
    </row>
    <row r="1056" ht="16" customHeight="1" spans="1:29">
      <c r="A1056" s="22">
        <v>617</v>
      </c>
      <c r="B1056" s="39" t="s">
        <v>6338</v>
      </c>
      <c r="C1056" s="68" t="s">
        <v>6339</v>
      </c>
      <c r="D1056" s="22">
        <v>168</v>
      </c>
      <c r="E1056" s="22">
        <v>1</v>
      </c>
      <c r="F1056" s="144">
        <v>83074</v>
      </c>
      <c r="G1056" s="144" t="s">
        <v>3704</v>
      </c>
      <c r="H1056" s="144" t="s">
        <v>3704</v>
      </c>
      <c r="I1056" s="144" t="s">
        <v>5321</v>
      </c>
      <c r="J1056" s="144" t="s">
        <v>5314</v>
      </c>
      <c r="K1056" s="157"/>
      <c r="L1056" s="157"/>
      <c r="M1056" s="157"/>
      <c r="N1056" s="157"/>
      <c r="O1056" s="157"/>
      <c r="P1056" s="157"/>
      <c r="Q1056" s="157"/>
      <c r="R1056" s="157"/>
      <c r="S1056" s="144"/>
      <c r="T1056" s="22">
        <v>1</v>
      </c>
      <c r="U1056" s="29">
        <v>3459.47</v>
      </c>
      <c r="V1056" s="29">
        <v>3459.47</v>
      </c>
      <c r="W1056" s="36">
        <v>1013.59</v>
      </c>
      <c r="X1056" s="36"/>
      <c r="Y1056" s="29"/>
      <c r="Z1056" s="29"/>
      <c r="AA1056" s="29"/>
      <c r="AB1056" s="29"/>
      <c r="AC1056" s="28"/>
    </row>
    <row r="1057" ht="16" customHeight="1" spans="1:29">
      <c r="A1057" s="22">
        <v>618</v>
      </c>
      <c r="B1057" s="39" t="s">
        <v>6340</v>
      </c>
      <c r="C1057" s="68" t="s">
        <v>6341</v>
      </c>
      <c r="D1057" s="22">
        <v>168</v>
      </c>
      <c r="E1057" s="22">
        <v>1</v>
      </c>
      <c r="F1057" s="144">
        <v>83082</v>
      </c>
      <c r="G1057" s="144" t="s">
        <v>3704</v>
      </c>
      <c r="H1057" s="144" t="s">
        <v>3704</v>
      </c>
      <c r="I1057" s="144" t="s">
        <v>5321</v>
      </c>
      <c r="J1057" s="144" t="s">
        <v>5314</v>
      </c>
      <c r="K1057" s="157"/>
      <c r="L1057" s="157"/>
      <c r="M1057" s="157"/>
      <c r="N1057" s="157"/>
      <c r="O1057" s="157"/>
      <c r="P1057" s="157"/>
      <c r="Q1057" s="157"/>
      <c r="R1057" s="157"/>
      <c r="S1057" s="144"/>
      <c r="T1057" s="22">
        <v>1</v>
      </c>
      <c r="U1057" s="29">
        <v>3295.42</v>
      </c>
      <c r="V1057" s="29">
        <v>3295.42</v>
      </c>
      <c r="W1057" s="36">
        <v>964.86</v>
      </c>
      <c r="X1057" s="36"/>
      <c r="Y1057" s="29"/>
      <c r="Z1057" s="29"/>
      <c r="AA1057" s="29"/>
      <c r="AB1057" s="29"/>
      <c r="AC1057" s="28"/>
    </row>
    <row r="1058" ht="16" customHeight="1" spans="1:29">
      <c r="A1058" s="22">
        <v>619</v>
      </c>
      <c r="B1058" s="39" t="s">
        <v>6342</v>
      </c>
      <c r="C1058" s="68" t="s">
        <v>6343</v>
      </c>
      <c r="D1058" s="22">
        <v>223</v>
      </c>
      <c r="E1058" s="22">
        <v>1</v>
      </c>
      <c r="F1058" s="144">
        <v>83007</v>
      </c>
      <c r="G1058" s="144" t="s">
        <v>3704</v>
      </c>
      <c r="H1058" s="144" t="s">
        <v>3704</v>
      </c>
      <c r="I1058" s="144" t="s">
        <v>5321</v>
      </c>
      <c r="J1058" s="144" t="s">
        <v>5314</v>
      </c>
      <c r="K1058" s="157"/>
      <c r="L1058" s="157"/>
      <c r="M1058" s="157"/>
      <c r="N1058" s="157"/>
      <c r="O1058" s="157"/>
      <c r="P1058" s="157"/>
      <c r="Q1058" s="157"/>
      <c r="R1058" s="157"/>
      <c r="S1058" s="144"/>
      <c r="T1058" s="22">
        <v>1</v>
      </c>
      <c r="U1058" s="29">
        <v>3117.17</v>
      </c>
      <c r="V1058" s="29">
        <v>3117.17</v>
      </c>
      <c r="W1058" s="36">
        <v>916.13</v>
      </c>
      <c r="X1058" s="36"/>
      <c r="Y1058" s="29"/>
      <c r="Z1058" s="29"/>
      <c r="AA1058" s="29"/>
      <c r="AB1058" s="29"/>
      <c r="AC1058" s="28"/>
    </row>
    <row r="1059" ht="16" customHeight="1" spans="1:29">
      <c r="A1059" s="22">
        <v>620</v>
      </c>
      <c r="B1059" s="39" t="s">
        <v>6344</v>
      </c>
      <c r="C1059" s="68" t="s">
        <v>6345</v>
      </c>
      <c r="D1059" s="22">
        <v>168</v>
      </c>
      <c r="E1059" s="22">
        <v>1</v>
      </c>
      <c r="F1059" s="144">
        <v>82986</v>
      </c>
      <c r="G1059" s="144" t="s">
        <v>3704</v>
      </c>
      <c r="H1059" s="144" t="s">
        <v>3704</v>
      </c>
      <c r="I1059" s="144" t="s">
        <v>5321</v>
      </c>
      <c r="J1059" s="144" t="s">
        <v>5314</v>
      </c>
      <c r="K1059" s="157"/>
      <c r="L1059" s="157"/>
      <c r="M1059" s="157"/>
      <c r="N1059" s="157"/>
      <c r="O1059" s="157"/>
      <c r="P1059" s="157"/>
      <c r="Q1059" s="157"/>
      <c r="R1059" s="157"/>
      <c r="S1059" s="144"/>
      <c r="T1059" s="22">
        <v>1</v>
      </c>
      <c r="U1059" s="29">
        <v>2745.48</v>
      </c>
      <c r="V1059" s="29">
        <v>2745.48</v>
      </c>
      <c r="W1059" s="36">
        <v>799.17</v>
      </c>
      <c r="X1059" s="36"/>
      <c r="Y1059" s="29"/>
      <c r="Z1059" s="29"/>
      <c r="AA1059" s="29"/>
      <c r="AB1059" s="29"/>
      <c r="AC1059" s="28"/>
    </row>
    <row r="1060" ht="16" customHeight="1" spans="1:29">
      <c r="A1060" s="22">
        <v>621</v>
      </c>
      <c r="B1060" s="39" t="s">
        <v>6346</v>
      </c>
      <c r="C1060" s="68" t="s">
        <v>6347</v>
      </c>
      <c r="D1060" s="22">
        <v>223</v>
      </c>
      <c r="E1060" s="22">
        <v>2</v>
      </c>
      <c r="F1060" s="144">
        <v>83014</v>
      </c>
      <c r="G1060" s="144" t="s">
        <v>3704</v>
      </c>
      <c r="H1060" s="144" t="s">
        <v>3704</v>
      </c>
      <c r="I1060" s="144" t="s">
        <v>5321</v>
      </c>
      <c r="J1060" s="144" t="s">
        <v>5314</v>
      </c>
      <c r="K1060" s="157"/>
      <c r="L1060" s="157"/>
      <c r="M1060" s="157"/>
      <c r="N1060" s="157"/>
      <c r="O1060" s="157"/>
      <c r="P1060" s="157"/>
      <c r="Q1060" s="157"/>
      <c r="R1060" s="157"/>
      <c r="S1060" s="144"/>
      <c r="T1060" s="22">
        <v>2</v>
      </c>
      <c r="U1060" s="29">
        <v>2690.3</v>
      </c>
      <c r="V1060" s="29">
        <v>5380.6</v>
      </c>
      <c r="W1060" s="36">
        <v>1578.86</v>
      </c>
      <c r="X1060" s="36"/>
      <c r="Y1060" s="29"/>
      <c r="Z1060" s="29"/>
      <c r="AA1060" s="29"/>
      <c r="AB1060" s="29"/>
      <c r="AC1060" s="28"/>
    </row>
    <row r="1061" ht="16" customHeight="1" spans="1:29">
      <c r="A1061" s="22">
        <v>622</v>
      </c>
      <c r="B1061" s="39" t="s">
        <v>6348</v>
      </c>
      <c r="C1061" s="68" t="s">
        <v>6349</v>
      </c>
      <c r="D1061" s="22">
        <v>168</v>
      </c>
      <c r="E1061" s="22">
        <v>1</v>
      </c>
      <c r="F1061" s="144">
        <v>83071</v>
      </c>
      <c r="G1061" s="144" t="s">
        <v>3704</v>
      </c>
      <c r="H1061" s="144" t="s">
        <v>3704</v>
      </c>
      <c r="I1061" s="144" t="s">
        <v>5321</v>
      </c>
      <c r="J1061" s="144" t="s">
        <v>5314</v>
      </c>
      <c r="K1061" s="157"/>
      <c r="L1061" s="157"/>
      <c r="M1061" s="157"/>
      <c r="N1061" s="157"/>
      <c r="O1061" s="157"/>
      <c r="P1061" s="157"/>
      <c r="Q1061" s="157"/>
      <c r="R1061" s="157"/>
      <c r="S1061" s="144"/>
      <c r="T1061" s="22">
        <v>1</v>
      </c>
      <c r="U1061" s="29">
        <v>2034.88</v>
      </c>
      <c r="V1061" s="29">
        <v>2034.88</v>
      </c>
      <c r="W1061" s="36">
        <v>594.51</v>
      </c>
      <c r="X1061" s="36"/>
      <c r="Y1061" s="29"/>
      <c r="Z1061" s="29"/>
      <c r="AA1061" s="29"/>
      <c r="AB1061" s="29"/>
      <c r="AC1061" s="28"/>
    </row>
    <row r="1062" ht="16" customHeight="1" spans="1:29">
      <c r="A1062" s="22">
        <v>623</v>
      </c>
      <c r="B1062" s="39" t="s">
        <v>6350</v>
      </c>
      <c r="C1062" s="68" t="s">
        <v>6351</v>
      </c>
      <c r="D1062" s="22">
        <v>168</v>
      </c>
      <c r="E1062" s="22">
        <v>1</v>
      </c>
      <c r="F1062" s="144">
        <v>82984</v>
      </c>
      <c r="G1062" s="144" t="s">
        <v>3704</v>
      </c>
      <c r="H1062" s="144" t="s">
        <v>3704</v>
      </c>
      <c r="I1062" s="144" t="s">
        <v>5321</v>
      </c>
      <c r="J1062" s="144" t="s">
        <v>5314</v>
      </c>
      <c r="K1062" s="157"/>
      <c r="L1062" s="157"/>
      <c r="M1062" s="157"/>
      <c r="N1062" s="157"/>
      <c r="O1062" s="157"/>
      <c r="P1062" s="157"/>
      <c r="Q1062" s="157"/>
      <c r="R1062" s="157"/>
      <c r="S1062" s="144"/>
      <c r="T1062" s="22">
        <v>1</v>
      </c>
      <c r="U1062" s="29">
        <v>1914.19</v>
      </c>
      <c r="V1062" s="29">
        <v>1914.19</v>
      </c>
      <c r="W1062" s="36">
        <v>575.02</v>
      </c>
      <c r="X1062" s="36"/>
      <c r="Y1062" s="29"/>
      <c r="Z1062" s="29"/>
      <c r="AA1062" s="29"/>
      <c r="AB1062" s="29"/>
      <c r="AC1062" s="28"/>
    </row>
    <row r="1063" ht="16" customHeight="1" spans="1:29">
      <c r="A1063" s="22">
        <v>624</v>
      </c>
      <c r="B1063" s="39" t="s">
        <v>6352</v>
      </c>
      <c r="C1063" s="68" t="s">
        <v>6353</v>
      </c>
      <c r="D1063" s="22">
        <v>142</v>
      </c>
      <c r="E1063" s="22">
        <v>2</v>
      </c>
      <c r="F1063" s="144">
        <v>83086</v>
      </c>
      <c r="G1063" s="144" t="s">
        <v>3704</v>
      </c>
      <c r="H1063" s="144" t="s">
        <v>3704</v>
      </c>
      <c r="I1063" s="144" t="s">
        <v>5321</v>
      </c>
      <c r="J1063" s="144" t="s">
        <v>5314</v>
      </c>
      <c r="K1063" s="157"/>
      <c r="L1063" s="157"/>
      <c r="M1063" s="157"/>
      <c r="N1063" s="157"/>
      <c r="O1063" s="157"/>
      <c r="P1063" s="157"/>
      <c r="Q1063" s="157"/>
      <c r="R1063" s="157"/>
      <c r="S1063" s="144"/>
      <c r="T1063" s="22">
        <v>2</v>
      </c>
      <c r="U1063" s="29">
        <v>1864.25</v>
      </c>
      <c r="V1063" s="29">
        <v>3728.5</v>
      </c>
      <c r="W1063" s="36">
        <v>1130.54</v>
      </c>
      <c r="X1063" s="36"/>
      <c r="Y1063" s="29"/>
      <c r="Z1063" s="29"/>
      <c r="AA1063" s="29"/>
      <c r="AB1063" s="29"/>
      <c r="AC1063" s="28"/>
    </row>
    <row r="1064" ht="16" customHeight="1" spans="1:29">
      <c r="A1064" s="22">
        <v>625</v>
      </c>
      <c r="B1064" s="39" t="s">
        <v>6354</v>
      </c>
      <c r="C1064" s="68" t="s">
        <v>6355</v>
      </c>
      <c r="D1064" s="22">
        <v>223</v>
      </c>
      <c r="E1064" s="22">
        <v>3</v>
      </c>
      <c r="F1064" s="144">
        <v>83004</v>
      </c>
      <c r="G1064" s="144" t="s">
        <v>3704</v>
      </c>
      <c r="H1064" s="144" t="s">
        <v>3704</v>
      </c>
      <c r="I1064" s="144" t="s">
        <v>5321</v>
      </c>
      <c r="J1064" s="144" t="s">
        <v>5314</v>
      </c>
      <c r="K1064" s="157"/>
      <c r="L1064" s="157"/>
      <c r="M1064" s="157"/>
      <c r="N1064" s="157"/>
      <c r="O1064" s="157"/>
      <c r="P1064" s="157"/>
      <c r="Q1064" s="157"/>
      <c r="R1064" s="157"/>
      <c r="S1064" s="144"/>
      <c r="T1064" s="22">
        <v>3</v>
      </c>
      <c r="U1064" s="29">
        <v>1720.47333333333</v>
      </c>
      <c r="V1064" s="29">
        <v>5161.42</v>
      </c>
      <c r="W1064" s="36">
        <v>1578.84</v>
      </c>
      <c r="X1064" s="36"/>
      <c r="Y1064" s="29"/>
      <c r="Z1064" s="29"/>
      <c r="AA1064" s="29"/>
      <c r="AB1064" s="29"/>
      <c r="AC1064" s="28"/>
    </row>
    <row r="1065" ht="16" customHeight="1" spans="1:29">
      <c r="A1065" s="22">
        <v>626</v>
      </c>
      <c r="B1065" s="39" t="s">
        <v>6356</v>
      </c>
      <c r="C1065" s="68" t="s">
        <v>6357</v>
      </c>
      <c r="D1065" s="22">
        <v>139</v>
      </c>
      <c r="E1065" s="22">
        <v>2</v>
      </c>
      <c r="F1065" s="144">
        <v>83053</v>
      </c>
      <c r="G1065" s="144" t="s">
        <v>3704</v>
      </c>
      <c r="H1065" s="144" t="s">
        <v>3704</v>
      </c>
      <c r="I1065" s="144" t="s">
        <v>5321</v>
      </c>
      <c r="J1065" s="144" t="s">
        <v>5314</v>
      </c>
      <c r="K1065" s="157"/>
      <c r="L1065" s="157"/>
      <c r="M1065" s="157"/>
      <c r="N1065" s="157"/>
      <c r="O1065" s="157"/>
      <c r="P1065" s="157"/>
      <c r="Q1065" s="157"/>
      <c r="R1065" s="157"/>
      <c r="S1065" s="144"/>
      <c r="T1065" s="22">
        <v>2</v>
      </c>
      <c r="U1065" s="29">
        <v>1707.235</v>
      </c>
      <c r="V1065" s="29">
        <v>3414.47</v>
      </c>
      <c r="W1065" s="36">
        <v>1033.08</v>
      </c>
      <c r="X1065" s="36"/>
      <c r="Y1065" s="29"/>
      <c r="Z1065" s="29"/>
      <c r="AA1065" s="29"/>
      <c r="AB1065" s="29"/>
      <c r="AC1065" s="28"/>
    </row>
    <row r="1066" ht="16" customHeight="1" spans="1:29">
      <c r="A1066" s="22">
        <v>627</v>
      </c>
      <c r="B1066" s="39" t="s">
        <v>6358</v>
      </c>
      <c r="C1066" s="68" t="s">
        <v>6359</v>
      </c>
      <c r="D1066" s="22">
        <v>226</v>
      </c>
      <c r="E1066" s="22">
        <v>2</v>
      </c>
      <c r="F1066" s="144">
        <v>83008</v>
      </c>
      <c r="G1066" s="144" t="s">
        <v>3704</v>
      </c>
      <c r="H1066" s="144" t="s">
        <v>3704</v>
      </c>
      <c r="I1066" s="144" t="s">
        <v>5321</v>
      </c>
      <c r="J1066" s="144" t="s">
        <v>5314</v>
      </c>
      <c r="K1066" s="157"/>
      <c r="L1066" s="157"/>
      <c r="M1066" s="157"/>
      <c r="N1066" s="157"/>
      <c r="O1066" s="157"/>
      <c r="P1066" s="157"/>
      <c r="Q1066" s="157"/>
      <c r="R1066" s="157"/>
      <c r="S1066" s="144"/>
      <c r="T1066" s="22">
        <v>2</v>
      </c>
      <c r="U1066" s="29">
        <v>1567.77</v>
      </c>
      <c r="V1066" s="29">
        <v>3135.54</v>
      </c>
      <c r="W1066" s="36">
        <v>2592.44</v>
      </c>
      <c r="X1066" s="36"/>
      <c r="Y1066" s="29"/>
      <c r="Z1066" s="29"/>
      <c r="AA1066" s="29"/>
      <c r="AB1066" s="29"/>
      <c r="AC1066" s="28"/>
    </row>
    <row r="1067" ht="16" customHeight="1" spans="1:29">
      <c r="A1067" s="22">
        <v>628</v>
      </c>
      <c r="B1067" s="39" t="s">
        <v>6360</v>
      </c>
      <c r="C1067" s="68" t="s">
        <v>6361</v>
      </c>
      <c r="D1067" s="22">
        <v>171</v>
      </c>
      <c r="E1067" s="22">
        <v>1</v>
      </c>
      <c r="F1067" s="144">
        <v>82578</v>
      </c>
      <c r="G1067" s="144" t="s">
        <v>3704</v>
      </c>
      <c r="H1067" s="144" t="s">
        <v>3704</v>
      </c>
      <c r="I1067" s="144" t="s">
        <v>5321</v>
      </c>
      <c r="J1067" s="144" t="s">
        <v>5314</v>
      </c>
      <c r="K1067" s="157"/>
      <c r="L1067" s="157"/>
      <c r="M1067" s="157"/>
      <c r="N1067" s="157"/>
      <c r="O1067" s="157"/>
      <c r="P1067" s="157"/>
      <c r="Q1067" s="157"/>
      <c r="R1067" s="157"/>
      <c r="S1067" s="144"/>
      <c r="T1067" s="22">
        <v>1</v>
      </c>
      <c r="U1067" s="29">
        <v>1073.64</v>
      </c>
      <c r="V1067" s="29">
        <v>1073.64</v>
      </c>
      <c r="W1067" s="36">
        <v>331.36</v>
      </c>
      <c r="X1067" s="36"/>
      <c r="Y1067" s="29"/>
      <c r="Z1067" s="29"/>
      <c r="AA1067" s="29"/>
      <c r="AB1067" s="29"/>
      <c r="AC1067" s="28"/>
    </row>
    <row r="1068" ht="16" customHeight="1" spans="1:29">
      <c r="A1068" s="22">
        <v>629</v>
      </c>
      <c r="B1068" s="39" t="s">
        <v>686</v>
      </c>
      <c r="C1068" s="68" t="s">
        <v>687</v>
      </c>
      <c r="D1068" s="22">
        <v>134</v>
      </c>
      <c r="E1068" s="22">
        <v>2</v>
      </c>
      <c r="F1068" s="144">
        <v>82989</v>
      </c>
      <c r="G1068" s="144" t="s">
        <v>3704</v>
      </c>
      <c r="H1068" s="144" t="s">
        <v>3704</v>
      </c>
      <c r="I1068" s="144" t="s">
        <v>5321</v>
      </c>
      <c r="J1068" s="144" t="s">
        <v>5314</v>
      </c>
      <c r="K1068" s="157"/>
      <c r="L1068" s="157"/>
      <c r="M1068" s="157"/>
      <c r="N1068" s="157"/>
      <c r="O1068" s="157"/>
      <c r="P1068" s="157"/>
      <c r="Q1068" s="157"/>
      <c r="R1068" s="157"/>
      <c r="S1068" s="144"/>
      <c r="T1068" s="22">
        <v>2</v>
      </c>
      <c r="U1068" s="29">
        <v>1066.11</v>
      </c>
      <c r="V1068" s="29">
        <v>2132.22</v>
      </c>
      <c r="W1068" s="36">
        <v>662.72</v>
      </c>
      <c r="X1068" s="36"/>
      <c r="Y1068" s="29"/>
      <c r="Z1068" s="29"/>
      <c r="AA1068" s="29"/>
      <c r="AB1068" s="29"/>
      <c r="AC1068" s="28"/>
    </row>
    <row r="1069" ht="16" customHeight="1" spans="1:29">
      <c r="A1069" s="22">
        <v>630</v>
      </c>
      <c r="B1069" s="39" t="s">
        <v>6362</v>
      </c>
      <c r="C1069" s="68" t="s">
        <v>6363</v>
      </c>
      <c r="D1069" s="22">
        <v>134</v>
      </c>
      <c r="E1069" s="22">
        <v>2</v>
      </c>
      <c r="F1069" s="144">
        <v>83055</v>
      </c>
      <c r="G1069" s="144" t="s">
        <v>3704</v>
      </c>
      <c r="H1069" s="144" t="s">
        <v>3704</v>
      </c>
      <c r="I1069" s="144" t="s">
        <v>5321</v>
      </c>
      <c r="J1069" s="144" t="s">
        <v>5314</v>
      </c>
      <c r="K1069" s="157"/>
      <c r="L1069" s="157"/>
      <c r="M1069" s="157"/>
      <c r="N1069" s="157"/>
      <c r="O1069" s="157"/>
      <c r="P1069" s="157"/>
      <c r="Q1069" s="157"/>
      <c r="R1069" s="157"/>
      <c r="S1069" s="144"/>
      <c r="T1069" s="22">
        <v>2</v>
      </c>
      <c r="U1069" s="29">
        <v>771.535</v>
      </c>
      <c r="V1069" s="29">
        <v>1543.07</v>
      </c>
      <c r="W1069" s="36">
        <v>448.32</v>
      </c>
      <c r="X1069" s="36"/>
      <c r="Y1069" s="29"/>
      <c r="Z1069" s="29"/>
      <c r="AA1069" s="29"/>
      <c r="AB1069" s="29"/>
      <c r="AC1069" s="28"/>
    </row>
    <row r="1070" ht="16" customHeight="1" spans="1:29">
      <c r="A1070" s="22">
        <v>631</v>
      </c>
      <c r="B1070" s="39" t="s">
        <v>6364</v>
      </c>
      <c r="C1070" s="68" t="s">
        <v>6365</v>
      </c>
      <c r="D1070" s="22">
        <v>207</v>
      </c>
      <c r="E1070" s="22">
        <v>1</v>
      </c>
      <c r="F1070" s="144">
        <v>82988</v>
      </c>
      <c r="G1070" s="144" t="s">
        <v>3704</v>
      </c>
      <c r="H1070" s="144" t="s">
        <v>3704</v>
      </c>
      <c r="I1070" s="144" t="s">
        <v>5321</v>
      </c>
      <c r="J1070" s="144" t="s">
        <v>5314</v>
      </c>
      <c r="K1070" s="157"/>
      <c r="L1070" s="157"/>
      <c r="M1070" s="157"/>
      <c r="N1070" s="157"/>
      <c r="O1070" s="157"/>
      <c r="P1070" s="157"/>
      <c r="Q1070" s="157"/>
      <c r="R1070" s="157"/>
      <c r="S1070" s="144"/>
      <c r="T1070" s="22">
        <v>1</v>
      </c>
      <c r="U1070" s="29">
        <v>633.99</v>
      </c>
      <c r="V1070" s="29">
        <v>633.99</v>
      </c>
      <c r="W1070" s="36">
        <v>185.17</v>
      </c>
      <c r="X1070" s="36"/>
      <c r="Y1070" s="29"/>
      <c r="Z1070" s="29"/>
      <c r="AA1070" s="29"/>
      <c r="AB1070" s="29"/>
      <c r="AC1070" s="28"/>
    </row>
    <row r="1071" ht="16" customHeight="1" spans="1:29">
      <c r="A1071" s="22">
        <v>632</v>
      </c>
      <c r="B1071" s="39" t="s">
        <v>6366</v>
      </c>
      <c r="C1071" s="68" t="s">
        <v>6367</v>
      </c>
      <c r="D1071" s="22">
        <v>167</v>
      </c>
      <c r="E1071" s="22">
        <v>1</v>
      </c>
      <c r="F1071" s="144">
        <v>82579</v>
      </c>
      <c r="G1071" s="144" t="s">
        <v>3704</v>
      </c>
      <c r="H1071" s="144" t="s">
        <v>3704</v>
      </c>
      <c r="I1071" s="144" t="s">
        <v>5321</v>
      </c>
      <c r="J1071" s="144" t="s">
        <v>5314</v>
      </c>
      <c r="K1071" s="157"/>
      <c r="L1071" s="157"/>
      <c r="M1071" s="157"/>
      <c r="N1071" s="157"/>
      <c r="O1071" s="157"/>
      <c r="P1071" s="157"/>
      <c r="Q1071" s="157"/>
      <c r="R1071" s="157"/>
      <c r="S1071" s="144"/>
      <c r="T1071" s="22">
        <v>1</v>
      </c>
      <c r="U1071" s="29">
        <v>606.04</v>
      </c>
      <c r="V1071" s="29">
        <v>606.04</v>
      </c>
      <c r="W1071" s="36">
        <v>175.43</v>
      </c>
      <c r="X1071" s="36"/>
      <c r="Y1071" s="29"/>
      <c r="Z1071" s="29"/>
      <c r="AA1071" s="29"/>
      <c r="AB1071" s="29"/>
      <c r="AC1071" s="28"/>
    </row>
    <row r="1072" ht="16" customHeight="1" spans="1:29">
      <c r="A1072" s="22">
        <v>633</v>
      </c>
      <c r="B1072" s="39" t="s">
        <v>6368</v>
      </c>
      <c r="C1072" s="68" t="s">
        <v>6369</v>
      </c>
      <c r="D1072" s="22">
        <v>142</v>
      </c>
      <c r="E1072" s="22">
        <v>1</v>
      </c>
      <c r="F1072" s="144">
        <v>83083</v>
      </c>
      <c r="G1072" s="144" t="s">
        <v>3704</v>
      </c>
      <c r="H1072" s="144" t="s">
        <v>3704</v>
      </c>
      <c r="I1072" s="144" t="s">
        <v>5321</v>
      </c>
      <c r="J1072" s="144" t="s">
        <v>5314</v>
      </c>
      <c r="K1072" s="157"/>
      <c r="L1072" s="157"/>
      <c r="M1072" s="157"/>
      <c r="N1072" s="157"/>
      <c r="O1072" s="157"/>
      <c r="P1072" s="157"/>
      <c r="Q1072" s="157"/>
      <c r="R1072" s="157"/>
      <c r="S1072" s="144"/>
      <c r="T1072" s="22">
        <v>1</v>
      </c>
      <c r="U1072" s="29">
        <v>294.87</v>
      </c>
      <c r="V1072" s="29">
        <v>294.87</v>
      </c>
      <c r="W1072" s="36">
        <v>87.71</v>
      </c>
      <c r="X1072" s="36"/>
      <c r="Y1072" s="29"/>
      <c r="Z1072" s="29"/>
      <c r="AA1072" s="29"/>
      <c r="AB1072" s="29"/>
      <c r="AC1072" s="28"/>
    </row>
    <row r="1073" ht="16" customHeight="1" spans="1:29">
      <c r="A1073" s="22">
        <v>634</v>
      </c>
      <c r="B1073" s="39" t="s">
        <v>6370</v>
      </c>
      <c r="C1073" s="68" t="s">
        <v>6371</v>
      </c>
      <c r="D1073" s="22">
        <v>167</v>
      </c>
      <c r="E1073" s="22">
        <v>1</v>
      </c>
      <c r="F1073" s="144">
        <v>82577</v>
      </c>
      <c r="G1073" s="144" t="s">
        <v>3704</v>
      </c>
      <c r="H1073" s="144" t="s">
        <v>3704</v>
      </c>
      <c r="I1073" s="144" t="s">
        <v>5321</v>
      </c>
      <c r="J1073" s="144" t="s">
        <v>5314</v>
      </c>
      <c r="K1073" s="157"/>
      <c r="L1073" s="157"/>
      <c r="M1073" s="157"/>
      <c r="N1073" s="157"/>
      <c r="O1073" s="157"/>
      <c r="P1073" s="157"/>
      <c r="Q1073" s="157"/>
      <c r="R1073" s="157"/>
      <c r="S1073" s="144"/>
      <c r="T1073" s="22">
        <v>1</v>
      </c>
      <c r="U1073" s="29">
        <v>250.75</v>
      </c>
      <c r="V1073" s="29">
        <v>250.75</v>
      </c>
      <c r="W1073" s="36">
        <v>77.97</v>
      </c>
      <c r="X1073" s="36"/>
      <c r="Y1073" s="29"/>
      <c r="Z1073" s="29"/>
      <c r="AA1073" s="29"/>
      <c r="AB1073" s="29"/>
      <c r="AC1073" s="28"/>
    </row>
    <row r="1074" ht="16" customHeight="1" spans="1:29">
      <c r="A1074" s="22">
        <v>635</v>
      </c>
      <c r="B1074" s="39" t="s">
        <v>6372</v>
      </c>
      <c r="C1074" s="68" t="s">
        <v>6373</v>
      </c>
      <c r="D1074" s="22">
        <v>223</v>
      </c>
      <c r="E1074" s="22">
        <v>5</v>
      </c>
      <c r="F1074" s="144">
        <v>82991</v>
      </c>
      <c r="G1074" s="144" t="s">
        <v>3704</v>
      </c>
      <c r="H1074" s="144" t="s">
        <v>3704</v>
      </c>
      <c r="I1074" s="144" t="s">
        <v>5321</v>
      </c>
      <c r="J1074" s="144" t="s">
        <v>5314</v>
      </c>
      <c r="K1074" s="157"/>
      <c r="L1074" s="157"/>
      <c r="M1074" s="157"/>
      <c r="N1074" s="157"/>
      <c r="O1074" s="157"/>
      <c r="P1074" s="157"/>
      <c r="Q1074" s="157"/>
      <c r="R1074" s="157"/>
      <c r="S1074" s="144"/>
      <c r="T1074" s="22">
        <v>5</v>
      </c>
      <c r="U1074" s="29">
        <v>237.684</v>
      </c>
      <c r="V1074" s="29">
        <v>1188.42</v>
      </c>
      <c r="W1074" s="36">
        <v>341.1</v>
      </c>
      <c r="X1074" s="36"/>
      <c r="Y1074" s="29"/>
      <c r="Z1074" s="29"/>
      <c r="AA1074" s="29"/>
      <c r="AB1074" s="29"/>
      <c r="AC1074" s="28"/>
    </row>
    <row r="1075" ht="16" customHeight="1" spans="1:29">
      <c r="A1075" s="22">
        <v>636</v>
      </c>
      <c r="B1075" s="39" t="s">
        <v>6374</v>
      </c>
      <c r="C1075" s="68" t="s">
        <v>6375</v>
      </c>
      <c r="D1075" s="22">
        <v>247</v>
      </c>
      <c r="E1075" s="22">
        <v>1</v>
      </c>
      <c r="F1075" s="144">
        <v>83061</v>
      </c>
      <c r="G1075" s="144" t="s">
        <v>3704</v>
      </c>
      <c r="H1075" s="144" t="s">
        <v>3704</v>
      </c>
      <c r="I1075" s="144" t="s">
        <v>5321</v>
      </c>
      <c r="J1075" s="144" t="s">
        <v>5314</v>
      </c>
      <c r="K1075" s="157"/>
      <c r="L1075" s="157"/>
      <c r="M1075" s="157"/>
      <c r="N1075" s="157"/>
      <c r="O1075" s="157"/>
      <c r="P1075" s="157"/>
      <c r="Q1075" s="157"/>
      <c r="R1075" s="157"/>
      <c r="S1075" s="144"/>
      <c r="T1075" s="22">
        <v>1</v>
      </c>
      <c r="U1075" s="29">
        <v>38.46</v>
      </c>
      <c r="V1075" s="29">
        <v>38.46</v>
      </c>
      <c r="W1075" s="36">
        <v>11.7</v>
      </c>
      <c r="X1075" s="36"/>
      <c r="Y1075" s="29"/>
      <c r="Z1075" s="29"/>
      <c r="AA1075" s="29"/>
      <c r="AB1075" s="29"/>
      <c r="AC1075" s="28"/>
    </row>
    <row r="1076" ht="16" customHeight="1" spans="1:29">
      <c r="A1076" s="22">
        <v>640</v>
      </c>
      <c r="B1076" s="39" t="s">
        <v>712</v>
      </c>
      <c r="C1076" s="68" t="s">
        <v>713</v>
      </c>
      <c r="D1076" s="22">
        <v>177</v>
      </c>
      <c r="E1076" s="22">
        <v>20</v>
      </c>
      <c r="F1076" s="144">
        <v>83280</v>
      </c>
      <c r="G1076" s="144" t="s">
        <v>3704</v>
      </c>
      <c r="H1076" s="144" t="s">
        <v>3704</v>
      </c>
      <c r="I1076" s="144" t="s">
        <v>5321</v>
      </c>
      <c r="J1076" s="144" t="s">
        <v>5314</v>
      </c>
      <c r="K1076" s="157"/>
      <c r="L1076" s="157"/>
      <c r="M1076" s="157"/>
      <c r="N1076" s="157"/>
      <c r="O1076" s="157"/>
      <c r="P1076" s="157"/>
      <c r="Q1076" s="157"/>
      <c r="R1076" s="157"/>
      <c r="S1076" s="144"/>
      <c r="T1076" s="22">
        <v>20</v>
      </c>
      <c r="U1076" s="29">
        <v>2223.152</v>
      </c>
      <c r="V1076" s="29">
        <v>44463.04</v>
      </c>
      <c r="W1076" s="36">
        <v>13059.6</v>
      </c>
      <c r="X1076" s="36"/>
      <c r="Y1076" s="29"/>
      <c r="Z1076" s="29"/>
      <c r="AA1076" s="29"/>
      <c r="AB1076" s="29"/>
      <c r="AC1076" s="28"/>
    </row>
    <row r="1077" ht="16" customHeight="1" spans="1:29">
      <c r="A1077" s="22">
        <v>641</v>
      </c>
      <c r="B1077" s="39" t="s">
        <v>6382</v>
      </c>
      <c r="C1077" s="68" t="s">
        <v>6383</v>
      </c>
      <c r="D1077" s="22">
        <v>165</v>
      </c>
      <c r="E1077" s="22">
        <v>2</v>
      </c>
      <c r="F1077" s="144">
        <v>83245</v>
      </c>
      <c r="G1077" s="144" t="s">
        <v>3704</v>
      </c>
      <c r="H1077" s="144" t="s">
        <v>3704</v>
      </c>
      <c r="I1077" s="144" t="s">
        <v>5321</v>
      </c>
      <c r="J1077" s="144" t="s">
        <v>5314</v>
      </c>
      <c r="K1077" s="157"/>
      <c r="L1077" s="157"/>
      <c r="M1077" s="157"/>
      <c r="N1077" s="157"/>
      <c r="O1077" s="157"/>
      <c r="P1077" s="157"/>
      <c r="Q1077" s="157"/>
      <c r="R1077" s="157"/>
      <c r="S1077" s="144"/>
      <c r="T1077" s="22">
        <v>2</v>
      </c>
      <c r="U1077" s="29">
        <v>1212.285</v>
      </c>
      <c r="V1077" s="29">
        <v>2424.57</v>
      </c>
      <c r="W1077" s="36">
        <v>740.7</v>
      </c>
      <c r="X1077" s="36"/>
      <c r="Y1077" s="29"/>
      <c r="Z1077" s="29"/>
      <c r="AA1077" s="29"/>
      <c r="AB1077" s="29"/>
      <c r="AC1077" s="28"/>
    </row>
    <row r="1078" ht="16" customHeight="1" spans="1:29">
      <c r="A1078" s="22">
        <v>642</v>
      </c>
      <c r="B1078" s="39" t="s">
        <v>708</v>
      </c>
      <c r="C1078" s="68" t="s">
        <v>709</v>
      </c>
      <c r="D1078" s="22">
        <v>211</v>
      </c>
      <c r="E1078" s="22">
        <v>8</v>
      </c>
      <c r="F1078" s="144">
        <v>83261</v>
      </c>
      <c r="G1078" s="144" t="s">
        <v>3704</v>
      </c>
      <c r="H1078" s="144" t="s">
        <v>3704</v>
      </c>
      <c r="I1078" s="144" t="s">
        <v>5321</v>
      </c>
      <c r="J1078" s="144" t="s">
        <v>5314</v>
      </c>
      <c r="K1078" s="157"/>
      <c r="L1078" s="157"/>
      <c r="M1078" s="157"/>
      <c r="N1078" s="157"/>
      <c r="O1078" s="157"/>
      <c r="P1078" s="157"/>
      <c r="Q1078" s="157"/>
      <c r="R1078" s="157"/>
      <c r="S1078" s="144"/>
      <c r="T1078" s="22">
        <v>8</v>
      </c>
      <c r="U1078" s="29">
        <v>1057.6475</v>
      </c>
      <c r="V1078" s="29">
        <v>8461.18</v>
      </c>
      <c r="W1078" s="36">
        <v>5309.6</v>
      </c>
      <c r="X1078" s="36"/>
      <c r="Y1078" s="29"/>
      <c r="Z1078" s="29"/>
      <c r="AA1078" s="29"/>
      <c r="AB1078" s="29"/>
      <c r="AC1078" s="28"/>
    </row>
    <row r="1079" ht="16" customHeight="1" spans="1:29">
      <c r="A1079" s="22">
        <v>643</v>
      </c>
      <c r="B1079" s="39" t="s">
        <v>708</v>
      </c>
      <c r="C1079" s="68" t="s">
        <v>709</v>
      </c>
      <c r="D1079" s="22">
        <v>162</v>
      </c>
      <c r="E1079" s="22">
        <v>5</v>
      </c>
      <c r="F1079" s="144">
        <v>83259</v>
      </c>
      <c r="G1079" s="144" t="s">
        <v>3704</v>
      </c>
      <c r="H1079" s="144" t="s">
        <v>3704</v>
      </c>
      <c r="I1079" s="144" t="s">
        <v>5321</v>
      </c>
      <c r="J1079" s="144" t="s">
        <v>5314</v>
      </c>
      <c r="K1079" s="157"/>
      <c r="L1079" s="157"/>
      <c r="M1079" s="157"/>
      <c r="N1079" s="157"/>
      <c r="O1079" s="157"/>
      <c r="P1079" s="157"/>
      <c r="Q1079" s="157"/>
      <c r="R1079" s="157"/>
      <c r="S1079" s="144"/>
      <c r="T1079" s="22">
        <v>5</v>
      </c>
      <c r="U1079" s="29">
        <v>1057.646</v>
      </c>
      <c r="V1079" s="29">
        <v>5288.23</v>
      </c>
      <c r="W1079" s="36">
        <v>3318.5</v>
      </c>
      <c r="X1079" s="36"/>
      <c r="Y1079" s="29"/>
      <c r="Z1079" s="29"/>
      <c r="AA1079" s="29"/>
      <c r="AB1079" s="29"/>
      <c r="AC1079" s="28"/>
    </row>
    <row r="1080" ht="16" customHeight="1" spans="1:29">
      <c r="A1080" s="22">
        <v>644</v>
      </c>
      <c r="B1080" s="39" t="s">
        <v>708</v>
      </c>
      <c r="C1080" s="68" t="s">
        <v>709</v>
      </c>
      <c r="D1080" s="22">
        <v>134</v>
      </c>
      <c r="E1080" s="22">
        <v>2</v>
      </c>
      <c r="F1080" s="144">
        <v>83275</v>
      </c>
      <c r="G1080" s="144" t="s">
        <v>3704</v>
      </c>
      <c r="H1080" s="144" t="s">
        <v>3704</v>
      </c>
      <c r="I1080" s="144" t="s">
        <v>5321</v>
      </c>
      <c r="J1080" s="144" t="s">
        <v>5314</v>
      </c>
      <c r="K1080" s="157"/>
      <c r="L1080" s="157"/>
      <c r="M1080" s="157"/>
      <c r="N1080" s="157"/>
      <c r="O1080" s="157"/>
      <c r="P1080" s="157"/>
      <c r="Q1080" s="157"/>
      <c r="R1080" s="157"/>
      <c r="S1080" s="144"/>
      <c r="T1080" s="22">
        <v>2</v>
      </c>
      <c r="U1080" s="29">
        <v>1057.645</v>
      </c>
      <c r="V1080" s="29">
        <v>2115.29</v>
      </c>
      <c r="W1080" s="36">
        <v>1327.4</v>
      </c>
      <c r="X1080" s="36"/>
      <c r="Y1080" s="29"/>
      <c r="Z1080" s="29"/>
      <c r="AA1080" s="29"/>
      <c r="AB1080" s="29"/>
      <c r="AC1080" s="28"/>
    </row>
    <row r="1081" ht="16" customHeight="1" spans="1:29">
      <c r="A1081" s="22">
        <v>645</v>
      </c>
      <c r="B1081" s="39" t="s">
        <v>708</v>
      </c>
      <c r="C1081" s="68" t="s">
        <v>709</v>
      </c>
      <c r="D1081" s="22">
        <v>177</v>
      </c>
      <c r="E1081" s="22">
        <v>2</v>
      </c>
      <c r="F1081" s="144">
        <v>83279</v>
      </c>
      <c r="G1081" s="144" t="s">
        <v>3704</v>
      </c>
      <c r="H1081" s="144" t="s">
        <v>3704</v>
      </c>
      <c r="I1081" s="144" t="s">
        <v>6384</v>
      </c>
      <c r="J1081" s="144" t="s">
        <v>5314</v>
      </c>
      <c r="K1081" s="157"/>
      <c r="L1081" s="157"/>
      <c r="M1081" s="157"/>
      <c r="N1081" s="157"/>
      <c r="O1081" s="157"/>
      <c r="P1081" s="157"/>
      <c r="Q1081" s="157"/>
      <c r="R1081" s="157"/>
      <c r="S1081" s="144"/>
      <c r="T1081" s="22">
        <v>2</v>
      </c>
      <c r="U1081" s="29">
        <v>1057.645</v>
      </c>
      <c r="V1081" s="29">
        <v>2115.29</v>
      </c>
      <c r="W1081" s="36">
        <v>4645.9</v>
      </c>
      <c r="X1081" s="36"/>
      <c r="Y1081" s="29"/>
      <c r="Z1081" s="29"/>
      <c r="AA1081" s="29"/>
      <c r="AB1081" s="29"/>
      <c r="AC1081" s="28"/>
    </row>
    <row r="1082" ht="16" customHeight="1" spans="1:29">
      <c r="A1082" s="22">
        <v>646</v>
      </c>
      <c r="B1082" s="39" t="s">
        <v>708</v>
      </c>
      <c r="C1082" s="68" t="s">
        <v>709</v>
      </c>
      <c r="D1082" s="22">
        <v>152</v>
      </c>
      <c r="E1082" s="22">
        <v>2</v>
      </c>
      <c r="F1082" s="144">
        <v>129011</v>
      </c>
      <c r="G1082" s="144" t="s">
        <v>3704</v>
      </c>
      <c r="H1082" s="144" t="s">
        <v>3704</v>
      </c>
      <c r="I1082" s="144" t="s">
        <v>5321</v>
      </c>
      <c r="J1082" s="144" t="s">
        <v>5314</v>
      </c>
      <c r="K1082" s="157"/>
      <c r="L1082" s="157"/>
      <c r="M1082" s="157"/>
      <c r="N1082" s="157"/>
      <c r="O1082" s="157"/>
      <c r="P1082" s="157"/>
      <c r="Q1082" s="157"/>
      <c r="R1082" s="157"/>
      <c r="S1082" s="144"/>
      <c r="T1082" s="22">
        <v>2</v>
      </c>
      <c r="U1082" s="29">
        <v>1057.645</v>
      </c>
      <c r="V1082" s="29">
        <v>2115.29</v>
      </c>
      <c r="W1082" s="36">
        <v>1327.4</v>
      </c>
      <c r="X1082" s="36"/>
      <c r="Y1082" s="29"/>
      <c r="Z1082" s="29"/>
      <c r="AA1082" s="29"/>
      <c r="AB1082" s="29"/>
      <c r="AC1082" s="28"/>
    </row>
    <row r="1083" ht="16" customHeight="1" spans="1:29">
      <c r="A1083" s="22">
        <v>647</v>
      </c>
      <c r="B1083" s="39" t="s">
        <v>708</v>
      </c>
      <c r="C1083" s="68" t="s">
        <v>709</v>
      </c>
      <c r="D1083" s="22">
        <v>167</v>
      </c>
      <c r="E1083" s="22">
        <v>2</v>
      </c>
      <c r="F1083" s="144">
        <v>83272</v>
      </c>
      <c r="G1083" s="144" t="s">
        <v>3704</v>
      </c>
      <c r="H1083" s="144" t="s">
        <v>3704</v>
      </c>
      <c r="I1083" s="144" t="s">
        <v>5321</v>
      </c>
      <c r="J1083" s="144" t="s">
        <v>5314</v>
      </c>
      <c r="K1083" s="157"/>
      <c r="L1083" s="157"/>
      <c r="M1083" s="157"/>
      <c r="N1083" s="157"/>
      <c r="O1083" s="157"/>
      <c r="P1083" s="157"/>
      <c r="Q1083" s="157"/>
      <c r="R1083" s="157"/>
      <c r="S1083" s="144"/>
      <c r="T1083" s="22">
        <v>2</v>
      </c>
      <c r="U1083" s="29">
        <v>1057.645</v>
      </c>
      <c r="V1083" s="29">
        <v>2115.29</v>
      </c>
      <c r="W1083" s="36">
        <v>1327.4</v>
      </c>
      <c r="X1083" s="36"/>
      <c r="Y1083" s="29"/>
      <c r="Z1083" s="29"/>
      <c r="AA1083" s="29"/>
      <c r="AB1083" s="29"/>
      <c r="AC1083" s="28"/>
    </row>
    <row r="1084" ht="16" customHeight="1" spans="1:29">
      <c r="A1084" s="22">
        <v>649</v>
      </c>
      <c r="B1084" s="39" t="s">
        <v>6387</v>
      </c>
      <c r="C1084" s="68" t="s">
        <v>6388</v>
      </c>
      <c r="D1084" s="22">
        <v>242</v>
      </c>
      <c r="E1084" s="22">
        <v>1</v>
      </c>
      <c r="F1084" s="144">
        <v>82725</v>
      </c>
      <c r="G1084" s="144" t="s">
        <v>3704</v>
      </c>
      <c r="H1084" s="144" t="s">
        <v>3704</v>
      </c>
      <c r="I1084" s="144" t="s">
        <v>5321</v>
      </c>
      <c r="J1084" s="144" t="s">
        <v>5314</v>
      </c>
      <c r="K1084" s="157"/>
      <c r="L1084" s="157"/>
      <c r="M1084" s="157"/>
      <c r="N1084" s="157"/>
      <c r="O1084" s="157"/>
      <c r="P1084" s="157"/>
      <c r="Q1084" s="157"/>
      <c r="R1084" s="157"/>
      <c r="S1084" s="144"/>
      <c r="T1084" s="22">
        <v>1</v>
      </c>
      <c r="U1084" s="29">
        <v>46913.71</v>
      </c>
      <c r="V1084" s="29">
        <v>46913.71</v>
      </c>
      <c r="W1084" s="36">
        <v>23487.9</v>
      </c>
      <c r="X1084" s="36"/>
      <c r="Y1084" s="29"/>
      <c r="Z1084" s="29"/>
      <c r="AA1084" s="29"/>
      <c r="AB1084" s="29"/>
      <c r="AC1084" s="28"/>
    </row>
    <row r="1085" ht="16" customHeight="1" spans="1:29">
      <c r="A1085" s="22">
        <v>650</v>
      </c>
      <c r="B1085" s="39" t="s">
        <v>6389</v>
      </c>
      <c r="C1085" s="68" t="s">
        <v>6390</v>
      </c>
      <c r="D1085" s="22">
        <v>242</v>
      </c>
      <c r="E1085" s="22">
        <v>2</v>
      </c>
      <c r="F1085" s="144">
        <v>82729</v>
      </c>
      <c r="G1085" s="144" t="s">
        <v>3704</v>
      </c>
      <c r="H1085" s="144" t="s">
        <v>3704</v>
      </c>
      <c r="I1085" s="144" t="s">
        <v>5321</v>
      </c>
      <c r="J1085" s="144" t="s">
        <v>5314</v>
      </c>
      <c r="K1085" s="157"/>
      <c r="L1085" s="157"/>
      <c r="M1085" s="157"/>
      <c r="N1085" s="157"/>
      <c r="O1085" s="157"/>
      <c r="P1085" s="157"/>
      <c r="Q1085" s="157"/>
      <c r="R1085" s="157"/>
      <c r="S1085" s="144"/>
      <c r="T1085" s="22">
        <v>2</v>
      </c>
      <c r="U1085" s="29">
        <v>14327.52</v>
      </c>
      <c r="V1085" s="29">
        <v>28655.04</v>
      </c>
      <c r="W1085" s="36">
        <v>12279.98</v>
      </c>
      <c r="X1085" s="36"/>
      <c r="Y1085" s="29"/>
      <c r="Z1085" s="29"/>
      <c r="AA1085" s="29"/>
      <c r="AB1085" s="29"/>
      <c r="AC1085" s="28"/>
    </row>
    <row r="1086" ht="16" customHeight="1" spans="1:29">
      <c r="A1086" s="22">
        <v>651</v>
      </c>
      <c r="B1086" s="39" t="s">
        <v>6389</v>
      </c>
      <c r="C1086" s="68" t="s">
        <v>6390</v>
      </c>
      <c r="D1086" s="22">
        <v>152</v>
      </c>
      <c r="E1086" s="22">
        <v>1</v>
      </c>
      <c r="F1086" s="144">
        <v>2403314876</v>
      </c>
      <c r="G1086" s="144" t="s">
        <v>3704</v>
      </c>
      <c r="H1086" s="144" t="s">
        <v>3704</v>
      </c>
      <c r="I1086" s="144" t="s">
        <v>5352</v>
      </c>
      <c r="J1086" s="144" t="s">
        <v>5314</v>
      </c>
      <c r="K1086" s="157"/>
      <c r="L1086" s="157"/>
      <c r="M1086" s="157"/>
      <c r="N1086" s="157"/>
      <c r="O1086" s="157"/>
      <c r="P1086" s="157"/>
      <c r="Q1086" s="157"/>
      <c r="R1086" s="157"/>
      <c r="S1086" s="144"/>
      <c r="T1086" s="22">
        <v>1</v>
      </c>
      <c r="U1086" s="29">
        <v>14327.52</v>
      </c>
      <c r="V1086" s="29">
        <v>14327.52</v>
      </c>
      <c r="W1086" s="36">
        <v>6184.78</v>
      </c>
      <c r="X1086" s="36"/>
      <c r="Y1086" s="29"/>
      <c r="Z1086" s="29"/>
      <c r="AA1086" s="29"/>
      <c r="AB1086" s="29"/>
      <c r="AC1086" s="28"/>
    </row>
    <row r="1087" ht="16" customHeight="1" spans="1:29">
      <c r="A1087" s="22">
        <v>652</v>
      </c>
      <c r="B1087" s="39" t="s">
        <v>6391</v>
      </c>
      <c r="C1087" s="68" t="s">
        <v>6392</v>
      </c>
      <c r="D1087" s="22">
        <v>242</v>
      </c>
      <c r="E1087" s="22">
        <v>2</v>
      </c>
      <c r="F1087" s="144">
        <v>82728</v>
      </c>
      <c r="G1087" s="144" t="s">
        <v>3704</v>
      </c>
      <c r="H1087" s="144" t="s">
        <v>3704</v>
      </c>
      <c r="I1087" s="144" t="s">
        <v>5321</v>
      </c>
      <c r="J1087" s="144" t="s">
        <v>5314</v>
      </c>
      <c r="K1087" s="157"/>
      <c r="L1087" s="157"/>
      <c r="M1087" s="157"/>
      <c r="N1087" s="157"/>
      <c r="O1087" s="157"/>
      <c r="P1087" s="157"/>
      <c r="Q1087" s="157"/>
      <c r="R1087" s="157"/>
      <c r="S1087" s="144"/>
      <c r="T1087" s="22">
        <v>2</v>
      </c>
      <c r="U1087" s="29">
        <v>8753.815</v>
      </c>
      <c r="V1087" s="29">
        <v>17507.63</v>
      </c>
      <c r="W1087" s="36">
        <v>7017.14</v>
      </c>
      <c r="X1087" s="36"/>
      <c r="Y1087" s="29"/>
      <c r="Z1087" s="29"/>
      <c r="AA1087" s="29"/>
      <c r="AB1087" s="29"/>
      <c r="AC1087" s="28"/>
    </row>
    <row r="1088" ht="16" customHeight="1" spans="1:29">
      <c r="A1088" s="22">
        <v>653</v>
      </c>
      <c r="B1088" s="39" t="s">
        <v>6393</v>
      </c>
      <c r="C1088" s="68" t="s">
        <v>6394</v>
      </c>
      <c r="D1088" s="22">
        <v>124</v>
      </c>
      <c r="E1088" s="22">
        <v>1</v>
      </c>
      <c r="F1088" s="144">
        <v>2403315633</v>
      </c>
      <c r="G1088" s="144" t="s">
        <v>3704</v>
      </c>
      <c r="H1088" s="144" t="s">
        <v>3704</v>
      </c>
      <c r="I1088" s="144" t="s">
        <v>5352</v>
      </c>
      <c r="J1088" s="144" t="s">
        <v>5314</v>
      </c>
      <c r="K1088" s="157"/>
      <c r="L1088" s="157"/>
      <c r="M1088" s="157"/>
      <c r="N1088" s="157"/>
      <c r="O1088" s="157"/>
      <c r="P1088" s="157"/>
      <c r="Q1088" s="157"/>
      <c r="R1088" s="157"/>
      <c r="S1088" s="144"/>
      <c r="T1088" s="22">
        <v>1</v>
      </c>
      <c r="U1088" s="29">
        <v>6213.9</v>
      </c>
      <c r="V1088" s="29">
        <v>6213.9</v>
      </c>
      <c r="W1088" s="36">
        <v>1924.15</v>
      </c>
      <c r="X1088" s="36"/>
      <c r="Y1088" s="29"/>
      <c r="Z1088" s="29"/>
      <c r="AA1088" s="29"/>
      <c r="AB1088" s="29"/>
      <c r="AC1088" s="28"/>
    </row>
    <row r="1089" ht="16" customHeight="1" spans="1:29">
      <c r="A1089" s="22">
        <v>654</v>
      </c>
      <c r="B1089" s="39" t="s">
        <v>6395</v>
      </c>
      <c r="C1089" s="68" t="s">
        <v>6396</v>
      </c>
      <c r="D1089" s="22">
        <v>242</v>
      </c>
      <c r="E1089" s="22">
        <v>2</v>
      </c>
      <c r="F1089" s="144">
        <v>82723</v>
      </c>
      <c r="G1089" s="144" t="s">
        <v>3704</v>
      </c>
      <c r="H1089" s="144" t="s">
        <v>3704</v>
      </c>
      <c r="I1089" s="144" t="s">
        <v>5321</v>
      </c>
      <c r="J1089" s="144" t="s">
        <v>5314</v>
      </c>
      <c r="K1089" s="157"/>
      <c r="L1089" s="157"/>
      <c r="M1089" s="157"/>
      <c r="N1089" s="157"/>
      <c r="O1089" s="157"/>
      <c r="P1089" s="157"/>
      <c r="Q1089" s="157"/>
      <c r="R1089" s="157"/>
      <c r="S1089" s="144"/>
      <c r="T1089" s="22">
        <v>2</v>
      </c>
      <c r="U1089" s="29">
        <v>5172.645</v>
      </c>
      <c r="V1089" s="29">
        <v>10345.29</v>
      </c>
      <c r="W1089" s="36">
        <v>3216.18</v>
      </c>
      <c r="X1089" s="36"/>
      <c r="Y1089" s="29"/>
      <c r="Z1089" s="29"/>
      <c r="AA1089" s="29"/>
      <c r="AB1089" s="29"/>
      <c r="AC1089" s="28"/>
    </row>
    <row r="1090" ht="16" customHeight="1" spans="1:29">
      <c r="A1090" s="22">
        <v>655</v>
      </c>
      <c r="B1090" s="39" t="s">
        <v>2301</v>
      </c>
      <c r="C1090" s="68" t="s">
        <v>2302</v>
      </c>
      <c r="D1090" s="22">
        <v>242</v>
      </c>
      <c r="E1090" s="22">
        <v>1</v>
      </c>
      <c r="F1090" s="144">
        <v>82727</v>
      </c>
      <c r="G1090" s="144" t="s">
        <v>3704</v>
      </c>
      <c r="H1090" s="144" t="s">
        <v>3704</v>
      </c>
      <c r="I1090" s="144" t="s">
        <v>5321</v>
      </c>
      <c r="J1090" s="144" t="s">
        <v>5314</v>
      </c>
      <c r="K1090" s="157"/>
      <c r="L1090" s="157"/>
      <c r="M1090" s="157"/>
      <c r="N1090" s="157"/>
      <c r="O1090" s="157"/>
      <c r="P1090" s="157"/>
      <c r="Q1090" s="157"/>
      <c r="R1090" s="157"/>
      <c r="S1090" s="144"/>
      <c r="T1090" s="22">
        <v>1</v>
      </c>
      <c r="U1090" s="29">
        <v>5092.74</v>
      </c>
      <c r="V1090" s="29">
        <v>5092.74</v>
      </c>
      <c r="W1090" s="36">
        <v>1588.6</v>
      </c>
      <c r="X1090" s="36"/>
      <c r="Y1090" s="29"/>
      <c r="Z1090" s="29"/>
      <c r="AA1090" s="29"/>
      <c r="AB1090" s="29"/>
      <c r="AC1090" s="28"/>
    </row>
    <row r="1091" ht="16" customHeight="1" spans="1:29">
      <c r="A1091" s="22">
        <v>656</v>
      </c>
      <c r="B1091" s="39" t="s">
        <v>6397</v>
      </c>
      <c r="C1091" s="68" t="s">
        <v>6398</v>
      </c>
      <c r="D1091" s="22">
        <v>242</v>
      </c>
      <c r="E1091" s="22">
        <v>1</v>
      </c>
      <c r="F1091" s="144">
        <v>82724</v>
      </c>
      <c r="G1091" s="144" t="s">
        <v>3704</v>
      </c>
      <c r="H1091" s="144" t="s">
        <v>3704</v>
      </c>
      <c r="I1091" s="144" t="s">
        <v>5321</v>
      </c>
      <c r="J1091" s="144" t="s">
        <v>5314</v>
      </c>
      <c r="K1091" s="157"/>
      <c r="L1091" s="157"/>
      <c r="M1091" s="157"/>
      <c r="N1091" s="157"/>
      <c r="O1091" s="157"/>
      <c r="P1091" s="157"/>
      <c r="Q1091" s="157"/>
      <c r="R1091" s="157"/>
      <c r="S1091" s="144"/>
      <c r="T1091" s="22">
        <v>1</v>
      </c>
      <c r="U1091" s="29">
        <v>904.84</v>
      </c>
      <c r="V1091" s="29">
        <v>904.84</v>
      </c>
      <c r="W1091" s="36">
        <v>263.14</v>
      </c>
      <c r="X1091" s="36"/>
      <c r="Y1091" s="29"/>
      <c r="Z1091" s="29"/>
      <c r="AA1091" s="29"/>
      <c r="AB1091" s="29"/>
      <c r="AC1091" s="28"/>
    </row>
    <row r="1092" ht="16" customHeight="1" spans="1:29">
      <c r="A1092" s="22">
        <v>657</v>
      </c>
      <c r="B1092" s="39" t="s">
        <v>2311</v>
      </c>
      <c r="C1092" s="68" t="s">
        <v>2312</v>
      </c>
      <c r="D1092" s="22">
        <v>152</v>
      </c>
      <c r="E1092" s="22">
        <v>6</v>
      </c>
      <c r="F1092" s="144">
        <v>2403315571</v>
      </c>
      <c r="G1092" s="144" t="s">
        <v>3704</v>
      </c>
      <c r="H1092" s="144" t="s">
        <v>3704</v>
      </c>
      <c r="I1092" s="144" t="s">
        <v>5352</v>
      </c>
      <c r="J1092" s="144" t="s">
        <v>5314</v>
      </c>
      <c r="K1092" s="157"/>
      <c r="L1092" s="157"/>
      <c r="M1092" s="157"/>
      <c r="N1092" s="157"/>
      <c r="O1092" s="157"/>
      <c r="P1092" s="157"/>
      <c r="Q1092" s="157"/>
      <c r="R1092" s="157"/>
      <c r="S1092" s="144"/>
      <c r="T1092" s="22">
        <v>6</v>
      </c>
      <c r="U1092" s="29">
        <v>348.943333333333</v>
      </c>
      <c r="V1092" s="29">
        <v>2093.66</v>
      </c>
      <c r="W1092" s="36">
        <v>589.02</v>
      </c>
      <c r="X1092" s="36"/>
      <c r="Y1092" s="29"/>
      <c r="Z1092" s="29"/>
      <c r="AA1092" s="29"/>
      <c r="AB1092" s="29"/>
      <c r="AC1092" s="28"/>
    </row>
    <row r="1093" ht="16" customHeight="1" spans="1:29">
      <c r="A1093" s="22">
        <v>679</v>
      </c>
      <c r="B1093" s="39" t="s">
        <v>736</v>
      </c>
      <c r="C1093" s="68" t="s">
        <v>737</v>
      </c>
      <c r="D1093" s="22">
        <v>137</v>
      </c>
      <c r="E1093" s="22">
        <v>1</v>
      </c>
      <c r="F1093" s="144">
        <v>2403314390</v>
      </c>
      <c r="G1093" s="144" t="s">
        <v>3704</v>
      </c>
      <c r="H1093" s="144" t="s">
        <v>3704</v>
      </c>
      <c r="I1093" s="144" t="s">
        <v>5352</v>
      </c>
      <c r="J1093" s="144" t="s">
        <v>5314</v>
      </c>
      <c r="K1093" s="157"/>
      <c r="L1093" s="157"/>
      <c r="M1093" s="157"/>
      <c r="N1093" s="157"/>
      <c r="O1093" s="157"/>
      <c r="P1093" s="157"/>
      <c r="Q1093" s="157"/>
      <c r="R1093" s="157"/>
      <c r="S1093" s="144"/>
      <c r="T1093" s="22">
        <v>1</v>
      </c>
      <c r="U1093" s="29">
        <v>8376.07</v>
      </c>
      <c r="V1093" s="29">
        <v>8376.07</v>
      </c>
      <c r="W1093" s="36">
        <v>2379.67</v>
      </c>
      <c r="X1093" s="36"/>
      <c r="Y1093" s="29"/>
      <c r="Z1093" s="29"/>
      <c r="AA1093" s="29"/>
      <c r="AB1093" s="29"/>
      <c r="AC1093" s="28"/>
    </row>
    <row r="1094" ht="16" customHeight="1" spans="1:29">
      <c r="A1094" s="22">
        <v>680</v>
      </c>
      <c r="B1094" s="39" t="s">
        <v>6438</v>
      </c>
      <c r="C1094" s="68" t="s">
        <v>6439</v>
      </c>
      <c r="D1094" s="22">
        <v>121</v>
      </c>
      <c r="E1094" s="22">
        <v>4</v>
      </c>
      <c r="F1094" s="144">
        <v>85047</v>
      </c>
      <c r="G1094" s="144" t="s">
        <v>3704</v>
      </c>
      <c r="H1094" s="144" t="s">
        <v>3704</v>
      </c>
      <c r="I1094" s="144" t="s">
        <v>5321</v>
      </c>
      <c r="J1094" s="144" t="s">
        <v>5314</v>
      </c>
      <c r="K1094" s="157"/>
      <c r="L1094" s="157"/>
      <c r="M1094" s="157"/>
      <c r="N1094" s="157"/>
      <c r="O1094" s="157"/>
      <c r="P1094" s="157"/>
      <c r="Q1094" s="157"/>
      <c r="R1094" s="157"/>
      <c r="S1094" s="144"/>
      <c r="T1094" s="22">
        <v>4</v>
      </c>
      <c r="U1094" s="29">
        <v>8214.415</v>
      </c>
      <c r="V1094" s="29">
        <v>32857.66</v>
      </c>
      <c r="W1094" s="36">
        <v>13254.6</v>
      </c>
      <c r="X1094" s="36"/>
      <c r="Y1094" s="29"/>
      <c r="Z1094" s="29"/>
      <c r="AA1094" s="29"/>
      <c r="AB1094" s="29"/>
      <c r="AC1094" s="28"/>
    </row>
    <row r="1095" ht="16" customHeight="1" spans="1:29">
      <c r="A1095" s="22">
        <v>681</v>
      </c>
      <c r="B1095" s="39" t="s">
        <v>732</v>
      </c>
      <c r="C1095" s="68" t="s">
        <v>733</v>
      </c>
      <c r="D1095" s="22">
        <v>145</v>
      </c>
      <c r="E1095" s="22">
        <v>5</v>
      </c>
      <c r="F1095" s="144">
        <v>2403314915</v>
      </c>
      <c r="G1095" s="144" t="s">
        <v>3704</v>
      </c>
      <c r="H1095" s="144" t="s">
        <v>3704</v>
      </c>
      <c r="I1095" s="144" t="s">
        <v>5352</v>
      </c>
      <c r="J1095" s="144" t="s">
        <v>5314</v>
      </c>
      <c r="K1095" s="157"/>
      <c r="L1095" s="157"/>
      <c r="M1095" s="157"/>
      <c r="N1095" s="157"/>
      <c r="O1095" s="157"/>
      <c r="P1095" s="157"/>
      <c r="Q1095" s="157"/>
      <c r="R1095" s="157"/>
      <c r="S1095" s="144"/>
      <c r="T1095" s="22">
        <v>5</v>
      </c>
      <c r="U1095" s="29">
        <v>7943.236</v>
      </c>
      <c r="V1095" s="29">
        <v>39716.18</v>
      </c>
      <c r="W1095" s="36">
        <v>16689.1</v>
      </c>
      <c r="X1095" s="36"/>
      <c r="Y1095" s="29"/>
      <c r="Z1095" s="29"/>
      <c r="AA1095" s="29"/>
      <c r="AB1095" s="29"/>
      <c r="AC1095" s="28"/>
    </row>
    <row r="1096" ht="16" customHeight="1" spans="1:29">
      <c r="A1096" s="22">
        <v>682</v>
      </c>
      <c r="B1096" s="39" t="s">
        <v>724</v>
      </c>
      <c r="C1096" s="68" t="s">
        <v>725</v>
      </c>
      <c r="D1096" s="22">
        <v>145</v>
      </c>
      <c r="E1096" s="22">
        <v>1</v>
      </c>
      <c r="F1096" s="144">
        <v>2403314838</v>
      </c>
      <c r="G1096" s="144" t="s">
        <v>3704</v>
      </c>
      <c r="H1096" s="144" t="s">
        <v>3704</v>
      </c>
      <c r="I1096" s="144" t="s">
        <v>5352</v>
      </c>
      <c r="J1096" s="144" t="s">
        <v>5314</v>
      </c>
      <c r="K1096" s="157"/>
      <c r="L1096" s="157"/>
      <c r="M1096" s="157"/>
      <c r="N1096" s="157"/>
      <c r="O1096" s="157"/>
      <c r="P1096" s="157"/>
      <c r="Q1096" s="157"/>
      <c r="R1096" s="157"/>
      <c r="S1096" s="144"/>
      <c r="T1096" s="22">
        <v>1</v>
      </c>
      <c r="U1096" s="29">
        <v>3897.44</v>
      </c>
      <c r="V1096" s="29">
        <v>3897.44</v>
      </c>
      <c r="W1096" s="36">
        <v>1141.73</v>
      </c>
      <c r="X1096" s="36"/>
      <c r="Y1096" s="29"/>
      <c r="Z1096" s="29"/>
      <c r="AA1096" s="29"/>
      <c r="AB1096" s="29"/>
      <c r="AC1096" s="28"/>
    </row>
    <row r="1097" ht="16" customHeight="1" spans="1:29">
      <c r="A1097" s="22">
        <v>683</v>
      </c>
      <c r="B1097" s="39" t="s">
        <v>728</v>
      </c>
      <c r="C1097" s="68" t="s">
        <v>729</v>
      </c>
      <c r="D1097" s="22">
        <v>128</v>
      </c>
      <c r="E1097" s="22">
        <v>1</v>
      </c>
      <c r="F1097" s="144">
        <v>2403314810</v>
      </c>
      <c r="G1097" s="144" t="s">
        <v>3704</v>
      </c>
      <c r="H1097" s="144" t="s">
        <v>3704</v>
      </c>
      <c r="I1097" s="144" t="s">
        <v>5352</v>
      </c>
      <c r="J1097" s="144" t="s">
        <v>5314</v>
      </c>
      <c r="K1097" s="157"/>
      <c r="L1097" s="157"/>
      <c r="M1097" s="157"/>
      <c r="N1097" s="157"/>
      <c r="O1097" s="157"/>
      <c r="P1097" s="157"/>
      <c r="Q1097" s="157"/>
      <c r="R1097" s="157"/>
      <c r="S1097" s="144"/>
      <c r="T1097" s="22">
        <v>1</v>
      </c>
      <c r="U1097" s="29">
        <v>3170.94</v>
      </c>
      <c r="V1097" s="29">
        <v>3170.94</v>
      </c>
      <c r="W1097" s="36">
        <v>1020.98</v>
      </c>
      <c r="X1097" s="36"/>
      <c r="Y1097" s="29"/>
      <c r="Z1097" s="29"/>
      <c r="AA1097" s="29"/>
      <c r="AB1097" s="29"/>
      <c r="AC1097" s="28"/>
    </row>
    <row r="1098" ht="16" customHeight="1" spans="1:29">
      <c r="A1098" s="22">
        <v>684</v>
      </c>
      <c r="B1098" s="39" t="s">
        <v>742</v>
      </c>
      <c r="C1098" s="68" t="s">
        <v>743</v>
      </c>
      <c r="D1098" s="22">
        <v>134</v>
      </c>
      <c r="E1098" s="22">
        <v>2</v>
      </c>
      <c r="F1098" s="144">
        <v>2403315115</v>
      </c>
      <c r="G1098" s="144" t="s">
        <v>3704</v>
      </c>
      <c r="H1098" s="144" t="s">
        <v>3704</v>
      </c>
      <c r="I1098" s="144" t="s">
        <v>5352</v>
      </c>
      <c r="J1098" s="144" t="s">
        <v>5314</v>
      </c>
      <c r="K1098" s="157"/>
      <c r="L1098" s="157"/>
      <c r="M1098" s="157"/>
      <c r="N1098" s="157"/>
      <c r="O1098" s="157"/>
      <c r="P1098" s="157"/>
      <c r="Q1098" s="157"/>
      <c r="R1098" s="157"/>
      <c r="S1098" s="144"/>
      <c r="T1098" s="22">
        <v>2</v>
      </c>
      <c r="U1098" s="29">
        <v>2521.37</v>
      </c>
      <c r="V1098" s="29">
        <v>5042.74</v>
      </c>
      <c r="W1098" s="36">
        <v>1825.98</v>
      </c>
      <c r="X1098" s="36"/>
      <c r="Y1098" s="29"/>
      <c r="Z1098" s="29"/>
      <c r="AA1098" s="29"/>
      <c r="AB1098" s="29"/>
      <c r="AC1098" s="28"/>
    </row>
    <row r="1099" ht="16" customHeight="1" spans="1:29">
      <c r="A1099" s="22">
        <v>685</v>
      </c>
      <c r="B1099" s="39" t="s">
        <v>6440</v>
      </c>
      <c r="C1099" s="68" t="s">
        <v>6441</v>
      </c>
      <c r="D1099" s="22">
        <v>145</v>
      </c>
      <c r="E1099" s="22">
        <v>2</v>
      </c>
      <c r="F1099" s="144">
        <v>2403314117</v>
      </c>
      <c r="G1099" s="144" t="s">
        <v>3704</v>
      </c>
      <c r="H1099" s="144" t="s">
        <v>3704</v>
      </c>
      <c r="I1099" s="144" t="s">
        <v>5352</v>
      </c>
      <c r="J1099" s="144" t="s">
        <v>5314</v>
      </c>
      <c r="K1099" s="157"/>
      <c r="L1099" s="157"/>
      <c r="M1099" s="157"/>
      <c r="N1099" s="157"/>
      <c r="O1099" s="157"/>
      <c r="P1099" s="157"/>
      <c r="Q1099" s="157"/>
      <c r="R1099" s="157"/>
      <c r="S1099" s="144"/>
      <c r="T1099" s="22">
        <v>2</v>
      </c>
      <c r="U1099" s="29">
        <v>1801.025</v>
      </c>
      <c r="V1099" s="29">
        <v>3602.05</v>
      </c>
      <c r="W1099" s="36">
        <v>1001.34</v>
      </c>
      <c r="X1099" s="36"/>
      <c r="Y1099" s="29"/>
      <c r="Z1099" s="29"/>
      <c r="AA1099" s="29"/>
      <c r="AB1099" s="29"/>
      <c r="AC1099" s="28"/>
    </row>
    <row r="1100" ht="16" customHeight="1" spans="1:29">
      <c r="A1100" s="22">
        <v>686</v>
      </c>
      <c r="B1100" s="39" t="s">
        <v>6442</v>
      </c>
      <c r="C1100" s="68" t="s">
        <v>6443</v>
      </c>
      <c r="D1100" s="22">
        <v>145</v>
      </c>
      <c r="E1100" s="22">
        <v>1</v>
      </c>
      <c r="F1100" s="144">
        <v>2403314199</v>
      </c>
      <c r="G1100" s="144" t="s">
        <v>3704</v>
      </c>
      <c r="H1100" s="144" t="s">
        <v>3704</v>
      </c>
      <c r="I1100" s="144" t="s">
        <v>5352</v>
      </c>
      <c r="J1100" s="144" t="s">
        <v>5314</v>
      </c>
      <c r="K1100" s="157"/>
      <c r="L1100" s="157"/>
      <c r="M1100" s="157"/>
      <c r="N1100" s="157"/>
      <c r="O1100" s="157"/>
      <c r="P1100" s="157"/>
      <c r="Q1100" s="157"/>
      <c r="R1100" s="157"/>
      <c r="S1100" s="144"/>
      <c r="T1100" s="22">
        <v>1</v>
      </c>
      <c r="U1100" s="29">
        <v>1726.5</v>
      </c>
      <c r="V1100" s="29">
        <v>1726.5</v>
      </c>
      <c r="W1100" s="36">
        <v>481.04</v>
      </c>
      <c r="X1100" s="36"/>
      <c r="Y1100" s="29"/>
      <c r="Z1100" s="29"/>
      <c r="AA1100" s="29"/>
      <c r="AB1100" s="29"/>
      <c r="AC1100" s="28"/>
    </row>
    <row r="1101" ht="16" customHeight="1" spans="1:29">
      <c r="A1101" s="22">
        <v>687</v>
      </c>
      <c r="B1101" s="39" t="s">
        <v>720</v>
      </c>
      <c r="C1101" s="68" t="s">
        <v>721</v>
      </c>
      <c r="D1101" s="22">
        <v>128</v>
      </c>
      <c r="E1101" s="22">
        <v>1</v>
      </c>
      <c r="F1101" s="144">
        <v>2403315930</v>
      </c>
      <c r="G1101" s="144" t="s">
        <v>3704</v>
      </c>
      <c r="H1101" s="144" t="s">
        <v>3704</v>
      </c>
      <c r="I1101" s="144" t="s">
        <v>5352</v>
      </c>
      <c r="J1101" s="144" t="s">
        <v>5314</v>
      </c>
      <c r="K1101" s="157"/>
      <c r="L1101" s="157"/>
      <c r="M1101" s="157"/>
      <c r="N1101" s="157"/>
      <c r="O1101" s="157"/>
      <c r="P1101" s="157"/>
      <c r="Q1101" s="157"/>
      <c r="R1101" s="157"/>
      <c r="S1101" s="144"/>
      <c r="T1101" s="22">
        <v>1</v>
      </c>
      <c r="U1101" s="29">
        <v>1551.41</v>
      </c>
      <c r="V1101" s="29">
        <v>1551.41</v>
      </c>
      <c r="W1101" s="36">
        <v>451.59</v>
      </c>
      <c r="X1101" s="36"/>
      <c r="Y1101" s="29"/>
      <c r="Z1101" s="29"/>
      <c r="AA1101" s="29"/>
      <c r="AB1101" s="29"/>
      <c r="AC1101" s="28"/>
    </row>
    <row r="1102" ht="16" customHeight="1" spans="1:29">
      <c r="A1102" s="22">
        <v>688</v>
      </c>
      <c r="B1102" s="39" t="s">
        <v>734</v>
      </c>
      <c r="C1102" s="68" t="s">
        <v>735</v>
      </c>
      <c r="D1102" s="22">
        <v>128</v>
      </c>
      <c r="E1102" s="22">
        <v>1</v>
      </c>
      <c r="F1102" s="144">
        <v>2403315123</v>
      </c>
      <c r="G1102" s="144" t="s">
        <v>3704</v>
      </c>
      <c r="H1102" s="144" t="s">
        <v>3704</v>
      </c>
      <c r="I1102" s="144" t="s">
        <v>5352</v>
      </c>
      <c r="J1102" s="144" t="s">
        <v>5314</v>
      </c>
      <c r="K1102" s="157"/>
      <c r="L1102" s="157"/>
      <c r="M1102" s="157"/>
      <c r="N1102" s="157"/>
      <c r="O1102" s="157"/>
      <c r="P1102" s="157"/>
      <c r="Q1102" s="157"/>
      <c r="R1102" s="157"/>
      <c r="S1102" s="144"/>
      <c r="T1102" s="22">
        <v>1</v>
      </c>
      <c r="U1102" s="29">
        <v>991.45</v>
      </c>
      <c r="V1102" s="29">
        <v>991.45</v>
      </c>
      <c r="W1102" s="36">
        <v>363.23</v>
      </c>
      <c r="X1102" s="36"/>
      <c r="Y1102" s="29"/>
      <c r="Z1102" s="29"/>
      <c r="AA1102" s="29"/>
      <c r="AB1102" s="29"/>
      <c r="AC1102" s="28"/>
    </row>
    <row r="1103" ht="16" customHeight="1" spans="1:29">
      <c r="A1103" s="22">
        <v>689</v>
      </c>
      <c r="B1103" s="39" t="s">
        <v>740</v>
      </c>
      <c r="C1103" s="68" t="s">
        <v>741</v>
      </c>
      <c r="D1103" s="22">
        <v>128</v>
      </c>
      <c r="E1103" s="22">
        <v>4</v>
      </c>
      <c r="F1103" s="144">
        <v>2403315826</v>
      </c>
      <c r="G1103" s="144" t="s">
        <v>3704</v>
      </c>
      <c r="H1103" s="144" t="s">
        <v>3704</v>
      </c>
      <c r="I1103" s="144" t="s">
        <v>5352</v>
      </c>
      <c r="J1103" s="144" t="s">
        <v>5314</v>
      </c>
      <c r="K1103" s="157"/>
      <c r="L1103" s="157"/>
      <c r="M1103" s="157"/>
      <c r="N1103" s="157"/>
      <c r="O1103" s="157"/>
      <c r="P1103" s="157"/>
      <c r="Q1103" s="157"/>
      <c r="R1103" s="157"/>
      <c r="S1103" s="144"/>
      <c r="T1103" s="22">
        <v>4</v>
      </c>
      <c r="U1103" s="29">
        <v>884.0025</v>
      </c>
      <c r="V1103" s="29">
        <v>3536.01</v>
      </c>
      <c r="W1103" s="36">
        <v>1374.4</v>
      </c>
      <c r="X1103" s="36"/>
      <c r="Y1103" s="29"/>
      <c r="Z1103" s="29"/>
      <c r="AA1103" s="29"/>
      <c r="AB1103" s="29"/>
      <c r="AC1103" s="28"/>
    </row>
    <row r="1104" ht="16" customHeight="1" spans="1:29">
      <c r="A1104" s="22">
        <v>863</v>
      </c>
      <c r="B1104" s="39" t="s">
        <v>758</v>
      </c>
      <c r="C1104" s="68" t="s">
        <v>759</v>
      </c>
      <c r="D1104" s="22">
        <v>130</v>
      </c>
      <c r="E1104" s="22">
        <v>1</v>
      </c>
      <c r="F1104" s="144">
        <v>84109</v>
      </c>
      <c r="G1104" s="144" t="s">
        <v>3704</v>
      </c>
      <c r="H1104" s="144" t="s">
        <v>3704</v>
      </c>
      <c r="I1104" s="144" t="s">
        <v>5321</v>
      </c>
      <c r="J1104" s="144" t="s">
        <v>5314</v>
      </c>
      <c r="K1104" s="157"/>
      <c r="L1104" s="157"/>
      <c r="M1104" s="157"/>
      <c r="N1104" s="157"/>
      <c r="O1104" s="157"/>
      <c r="P1104" s="157"/>
      <c r="Q1104" s="157"/>
      <c r="R1104" s="157"/>
      <c r="S1104" s="144"/>
      <c r="T1104" s="22">
        <v>1</v>
      </c>
      <c r="U1104" s="29">
        <v>9884.1</v>
      </c>
      <c r="V1104" s="29">
        <v>9884.1</v>
      </c>
      <c r="W1104" s="36">
        <v>2124.63</v>
      </c>
      <c r="X1104" s="36"/>
      <c r="Y1104" s="29"/>
      <c r="Z1104" s="29"/>
      <c r="AA1104" s="29"/>
      <c r="AB1104" s="29"/>
      <c r="AC1104" s="28"/>
    </row>
    <row r="1105" ht="16" customHeight="1" spans="1:29">
      <c r="A1105" s="22">
        <v>864</v>
      </c>
      <c r="B1105" s="39" t="s">
        <v>6736</v>
      </c>
      <c r="C1105" s="68" t="s">
        <v>6737</v>
      </c>
      <c r="D1105" s="22">
        <v>130</v>
      </c>
      <c r="E1105" s="22">
        <v>1</v>
      </c>
      <c r="F1105" s="144">
        <v>84475</v>
      </c>
      <c r="G1105" s="144" t="s">
        <v>3704</v>
      </c>
      <c r="H1105" s="144" t="s">
        <v>3704</v>
      </c>
      <c r="I1105" s="144" t="s">
        <v>5321</v>
      </c>
      <c r="J1105" s="144" t="s">
        <v>5314</v>
      </c>
      <c r="K1105" s="157"/>
      <c r="L1105" s="157"/>
      <c r="M1105" s="157"/>
      <c r="N1105" s="157"/>
      <c r="O1105" s="157"/>
      <c r="P1105" s="157"/>
      <c r="Q1105" s="157"/>
      <c r="R1105" s="157"/>
      <c r="S1105" s="144"/>
      <c r="T1105" s="22">
        <v>1</v>
      </c>
      <c r="U1105" s="29">
        <v>9865.33</v>
      </c>
      <c r="V1105" s="29">
        <v>9865.33</v>
      </c>
      <c r="W1105" s="36">
        <v>2121.71</v>
      </c>
      <c r="X1105" s="36"/>
      <c r="Y1105" s="29"/>
      <c r="Z1105" s="29"/>
      <c r="AA1105" s="29"/>
      <c r="AB1105" s="29"/>
      <c r="AC1105" s="28"/>
    </row>
    <row r="1106" ht="16" customHeight="1" spans="1:29">
      <c r="A1106" s="22">
        <v>865</v>
      </c>
      <c r="B1106" s="39" t="s">
        <v>273</v>
      </c>
      <c r="C1106" s="68" t="s">
        <v>971</v>
      </c>
      <c r="D1106" s="22">
        <v>130</v>
      </c>
      <c r="E1106" s="22">
        <v>1</v>
      </c>
      <c r="F1106" s="144">
        <v>84113</v>
      </c>
      <c r="G1106" s="144" t="s">
        <v>3704</v>
      </c>
      <c r="H1106" s="144" t="s">
        <v>3704</v>
      </c>
      <c r="I1106" s="144" t="s">
        <v>5321</v>
      </c>
      <c r="J1106" s="144" t="s">
        <v>5314</v>
      </c>
      <c r="K1106" s="157"/>
      <c r="L1106" s="157"/>
      <c r="M1106" s="157"/>
      <c r="N1106" s="157"/>
      <c r="O1106" s="157"/>
      <c r="P1106" s="157"/>
      <c r="Q1106" s="157"/>
      <c r="R1106" s="157"/>
      <c r="S1106" s="144"/>
      <c r="T1106" s="22">
        <v>1</v>
      </c>
      <c r="U1106" s="29">
        <v>9814.49</v>
      </c>
      <c r="V1106" s="29">
        <v>9814.49</v>
      </c>
      <c r="W1106" s="36">
        <v>2112.94</v>
      </c>
      <c r="X1106" s="36"/>
      <c r="Y1106" s="29"/>
      <c r="Z1106" s="29"/>
      <c r="AA1106" s="29"/>
      <c r="AB1106" s="29"/>
      <c r="AC1106" s="28"/>
    </row>
    <row r="1107" ht="16" customHeight="1" spans="1:29">
      <c r="A1107" s="22">
        <v>866</v>
      </c>
      <c r="B1107" s="39" t="s">
        <v>6738</v>
      </c>
      <c r="C1107" s="68" t="s">
        <v>6739</v>
      </c>
      <c r="D1107" s="22">
        <v>178</v>
      </c>
      <c r="E1107" s="22">
        <v>1</v>
      </c>
      <c r="F1107" s="144">
        <v>85081</v>
      </c>
      <c r="G1107" s="144" t="s">
        <v>3704</v>
      </c>
      <c r="H1107" s="144" t="s">
        <v>3704</v>
      </c>
      <c r="I1107" s="144" t="s">
        <v>5321</v>
      </c>
      <c r="J1107" s="144" t="s">
        <v>5314</v>
      </c>
      <c r="K1107" s="157"/>
      <c r="L1107" s="157"/>
      <c r="M1107" s="157"/>
      <c r="N1107" s="157"/>
      <c r="O1107" s="157"/>
      <c r="P1107" s="157"/>
      <c r="Q1107" s="157"/>
      <c r="R1107" s="157"/>
      <c r="S1107" s="144"/>
      <c r="T1107" s="22">
        <v>1</v>
      </c>
      <c r="U1107" s="29">
        <v>9718.44</v>
      </c>
      <c r="V1107" s="29">
        <v>9718.44</v>
      </c>
      <c r="W1107" s="36">
        <v>3606.03</v>
      </c>
      <c r="X1107" s="36"/>
      <c r="Y1107" s="29"/>
      <c r="Z1107" s="29"/>
      <c r="AA1107" s="29"/>
      <c r="AB1107" s="29"/>
      <c r="AC1107" s="28"/>
    </row>
    <row r="1108" ht="16" customHeight="1" spans="1:29">
      <c r="A1108" s="22">
        <v>867</v>
      </c>
      <c r="B1108" s="39" t="s">
        <v>6740</v>
      </c>
      <c r="C1108" s="68" t="s">
        <v>6741</v>
      </c>
      <c r="D1108" s="22">
        <v>178</v>
      </c>
      <c r="E1108" s="22">
        <v>1</v>
      </c>
      <c r="F1108" s="144">
        <v>84993</v>
      </c>
      <c r="G1108" s="144" t="s">
        <v>3704</v>
      </c>
      <c r="H1108" s="144" t="s">
        <v>3704</v>
      </c>
      <c r="I1108" s="144" t="s">
        <v>5321</v>
      </c>
      <c r="J1108" s="144" t="s">
        <v>5314</v>
      </c>
      <c r="K1108" s="157"/>
      <c r="L1108" s="157"/>
      <c r="M1108" s="157"/>
      <c r="N1108" s="157"/>
      <c r="O1108" s="157"/>
      <c r="P1108" s="157"/>
      <c r="Q1108" s="157"/>
      <c r="R1108" s="157"/>
      <c r="S1108" s="144"/>
      <c r="T1108" s="22">
        <v>1</v>
      </c>
      <c r="U1108" s="29">
        <v>9612.5</v>
      </c>
      <c r="V1108" s="29">
        <v>9612.5</v>
      </c>
      <c r="W1108" s="36">
        <v>3508.57</v>
      </c>
      <c r="X1108" s="36"/>
      <c r="Y1108" s="29"/>
      <c r="Z1108" s="29"/>
      <c r="AA1108" s="29"/>
      <c r="AB1108" s="29"/>
      <c r="AC1108" s="28"/>
    </row>
    <row r="1109" ht="16" customHeight="1" spans="1:29">
      <c r="A1109" s="22">
        <v>868</v>
      </c>
      <c r="B1109" s="39" t="s">
        <v>1287</v>
      </c>
      <c r="C1109" s="68" t="s">
        <v>1288</v>
      </c>
      <c r="D1109" s="22">
        <v>130</v>
      </c>
      <c r="E1109" s="22">
        <v>1</v>
      </c>
      <c r="F1109" s="144">
        <v>84459</v>
      </c>
      <c r="G1109" s="144" t="s">
        <v>3704</v>
      </c>
      <c r="H1109" s="144" t="s">
        <v>3704</v>
      </c>
      <c r="I1109" s="144" t="s">
        <v>5321</v>
      </c>
      <c r="J1109" s="144" t="s">
        <v>5314</v>
      </c>
      <c r="K1109" s="157"/>
      <c r="L1109" s="157"/>
      <c r="M1109" s="157"/>
      <c r="N1109" s="157"/>
      <c r="O1109" s="157"/>
      <c r="P1109" s="157"/>
      <c r="Q1109" s="157"/>
      <c r="R1109" s="157"/>
      <c r="S1109" s="144"/>
      <c r="T1109" s="22">
        <v>1</v>
      </c>
      <c r="U1109" s="29">
        <v>9255.33</v>
      </c>
      <c r="V1109" s="29">
        <v>9255.33</v>
      </c>
      <c r="W1109" s="36">
        <v>2020.35</v>
      </c>
      <c r="X1109" s="36"/>
      <c r="Y1109" s="29"/>
      <c r="Z1109" s="29"/>
      <c r="AA1109" s="29"/>
      <c r="AB1109" s="29"/>
      <c r="AC1109" s="28"/>
    </row>
    <row r="1110" ht="16" customHeight="1" spans="1:29">
      <c r="A1110" s="22">
        <v>869</v>
      </c>
      <c r="B1110" s="39" t="s">
        <v>6742</v>
      </c>
      <c r="C1110" s="68" t="s">
        <v>6743</v>
      </c>
      <c r="D1110" s="22">
        <v>130</v>
      </c>
      <c r="E1110" s="22">
        <v>1</v>
      </c>
      <c r="F1110" s="144">
        <v>84467</v>
      </c>
      <c r="G1110" s="144" t="s">
        <v>3704</v>
      </c>
      <c r="H1110" s="144" t="s">
        <v>3704</v>
      </c>
      <c r="I1110" s="144" t="s">
        <v>5321</v>
      </c>
      <c r="J1110" s="144" t="s">
        <v>5314</v>
      </c>
      <c r="K1110" s="157"/>
      <c r="L1110" s="157"/>
      <c r="M1110" s="157"/>
      <c r="N1110" s="157"/>
      <c r="O1110" s="157"/>
      <c r="P1110" s="157"/>
      <c r="Q1110" s="157"/>
      <c r="R1110" s="157"/>
      <c r="S1110" s="144"/>
      <c r="T1110" s="22">
        <v>1</v>
      </c>
      <c r="U1110" s="29">
        <v>9160.26</v>
      </c>
      <c r="V1110" s="29">
        <v>9160.26</v>
      </c>
      <c r="W1110" s="36">
        <v>2004.76</v>
      </c>
      <c r="X1110" s="36"/>
      <c r="Y1110" s="29"/>
      <c r="Z1110" s="29"/>
      <c r="AA1110" s="29"/>
      <c r="AB1110" s="29"/>
      <c r="AC1110" s="28"/>
    </row>
    <row r="1111" ht="16" customHeight="1" spans="1:29">
      <c r="A1111" s="22">
        <v>870</v>
      </c>
      <c r="B1111" s="39" t="s">
        <v>6744</v>
      </c>
      <c r="C1111" s="68" t="s">
        <v>6745</v>
      </c>
      <c r="D1111" s="22">
        <v>130</v>
      </c>
      <c r="E1111" s="22">
        <v>1</v>
      </c>
      <c r="F1111" s="144">
        <v>84480</v>
      </c>
      <c r="G1111" s="144" t="s">
        <v>3704</v>
      </c>
      <c r="H1111" s="144" t="s">
        <v>3704</v>
      </c>
      <c r="I1111" s="144" t="s">
        <v>5321</v>
      </c>
      <c r="J1111" s="144" t="s">
        <v>5314</v>
      </c>
      <c r="K1111" s="157"/>
      <c r="L1111" s="157"/>
      <c r="M1111" s="157"/>
      <c r="N1111" s="157"/>
      <c r="O1111" s="157"/>
      <c r="P1111" s="157"/>
      <c r="Q1111" s="157"/>
      <c r="R1111" s="157"/>
      <c r="S1111" s="144"/>
      <c r="T1111" s="22">
        <v>1</v>
      </c>
      <c r="U1111" s="29">
        <v>9034.23</v>
      </c>
      <c r="V1111" s="29">
        <v>9034.23</v>
      </c>
      <c r="W1111" s="36">
        <v>2165.57</v>
      </c>
      <c r="X1111" s="36"/>
      <c r="Y1111" s="29"/>
      <c r="Z1111" s="29"/>
      <c r="AA1111" s="29"/>
      <c r="AB1111" s="29"/>
      <c r="AC1111" s="28"/>
    </row>
    <row r="1112" ht="16" customHeight="1" spans="1:29">
      <c r="A1112" s="22">
        <v>871</v>
      </c>
      <c r="B1112" s="39" t="s">
        <v>6746</v>
      </c>
      <c r="C1112" s="68" t="s">
        <v>6747</v>
      </c>
      <c r="D1112" s="22">
        <v>130</v>
      </c>
      <c r="E1112" s="22">
        <v>1</v>
      </c>
      <c r="F1112" s="144">
        <v>84137</v>
      </c>
      <c r="G1112" s="144" t="s">
        <v>3704</v>
      </c>
      <c r="H1112" s="144" t="s">
        <v>3704</v>
      </c>
      <c r="I1112" s="144" t="s">
        <v>5321</v>
      </c>
      <c r="J1112" s="144" t="s">
        <v>5314</v>
      </c>
      <c r="K1112" s="157"/>
      <c r="L1112" s="157"/>
      <c r="M1112" s="157"/>
      <c r="N1112" s="157"/>
      <c r="O1112" s="157"/>
      <c r="P1112" s="157"/>
      <c r="Q1112" s="157"/>
      <c r="R1112" s="157"/>
      <c r="S1112" s="144"/>
      <c r="T1112" s="22">
        <v>1</v>
      </c>
      <c r="U1112" s="29">
        <v>8896.17</v>
      </c>
      <c r="V1112" s="29">
        <v>8896.17</v>
      </c>
      <c r="W1112" s="36">
        <v>1960.9</v>
      </c>
      <c r="X1112" s="36"/>
      <c r="Y1112" s="29"/>
      <c r="Z1112" s="29"/>
      <c r="AA1112" s="29"/>
      <c r="AB1112" s="29"/>
      <c r="AC1112" s="28"/>
    </row>
    <row r="1113" ht="16" customHeight="1" spans="1:29">
      <c r="A1113" s="22">
        <v>872</v>
      </c>
      <c r="B1113" s="39" t="s">
        <v>6448</v>
      </c>
      <c r="C1113" s="68" t="s">
        <v>6449</v>
      </c>
      <c r="D1113" s="22">
        <v>208</v>
      </c>
      <c r="E1113" s="22">
        <v>1</v>
      </c>
      <c r="F1113" s="144">
        <v>2403315234</v>
      </c>
      <c r="G1113" s="144" t="s">
        <v>3704</v>
      </c>
      <c r="H1113" s="144" t="s">
        <v>3704</v>
      </c>
      <c r="I1113" s="144" t="s">
        <v>5352</v>
      </c>
      <c r="J1113" s="144" t="s">
        <v>5314</v>
      </c>
      <c r="K1113" s="157"/>
      <c r="L1113" s="157"/>
      <c r="M1113" s="157"/>
      <c r="N1113" s="157"/>
      <c r="O1113" s="157"/>
      <c r="P1113" s="157"/>
      <c r="Q1113" s="157"/>
      <c r="R1113" s="157"/>
      <c r="S1113" s="144"/>
      <c r="T1113" s="22">
        <v>1</v>
      </c>
      <c r="U1113" s="29">
        <v>8812.5</v>
      </c>
      <c r="V1113" s="29">
        <v>8812.5</v>
      </c>
      <c r="W1113" s="36">
        <v>1961.46</v>
      </c>
      <c r="X1113" s="36"/>
      <c r="Y1113" s="29"/>
      <c r="Z1113" s="29"/>
      <c r="AA1113" s="29"/>
      <c r="AB1113" s="29"/>
      <c r="AC1113" s="28"/>
    </row>
    <row r="1114" ht="16" customHeight="1" spans="1:29">
      <c r="A1114" s="22">
        <v>873</v>
      </c>
      <c r="B1114" s="39" t="s">
        <v>1486</v>
      </c>
      <c r="C1114" s="68" t="s">
        <v>1487</v>
      </c>
      <c r="D1114" s="22">
        <v>130</v>
      </c>
      <c r="E1114" s="22">
        <v>1</v>
      </c>
      <c r="F1114" s="144">
        <v>84481</v>
      </c>
      <c r="G1114" s="144" t="s">
        <v>3704</v>
      </c>
      <c r="H1114" s="144" t="s">
        <v>3704</v>
      </c>
      <c r="I1114" s="144" t="s">
        <v>5321</v>
      </c>
      <c r="J1114" s="144" t="s">
        <v>5314</v>
      </c>
      <c r="K1114" s="157"/>
      <c r="L1114" s="157"/>
      <c r="M1114" s="157"/>
      <c r="N1114" s="157"/>
      <c r="O1114" s="157"/>
      <c r="P1114" s="157"/>
      <c r="Q1114" s="157"/>
      <c r="R1114" s="157"/>
      <c r="S1114" s="144"/>
      <c r="T1114" s="22">
        <v>1</v>
      </c>
      <c r="U1114" s="29">
        <v>8733.63</v>
      </c>
      <c r="V1114" s="29">
        <v>8733.63</v>
      </c>
      <c r="W1114" s="36">
        <v>2051.54</v>
      </c>
      <c r="X1114" s="36"/>
      <c r="Y1114" s="29"/>
      <c r="Z1114" s="29"/>
      <c r="AA1114" s="29"/>
      <c r="AB1114" s="29"/>
      <c r="AC1114" s="28"/>
    </row>
    <row r="1115" ht="16" customHeight="1" spans="1:29">
      <c r="A1115" s="22">
        <v>874</v>
      </c>
      <c r="B1115" s="39" t="s">
        <v>6748</v>
      </c>
      <c r="C1115" s="68" t="s">
        <v>6749</v>
      </c>
      <c r="D1115" s="22">
        <v>208</v>
      </c>
      <c r="E1115" s="22">
        <v>2</v>
      </c>
      <c r="F1115" s="144">
        <v>2403314201</v>
      </c>
      <c r="G1115" s="144" t="s">
        <v>3704</v>
      </c>
      <c r="H1115" s="144" t="s">
        <v>3704</v>
      </c>
      <c r="I1115" s="144" t="s">
        <v>5352</v>
      </c>
      <c r="J1115" s="144" t="s">
        <v>5314</v>
      </c>
      <c r="K1115" s="157"/>
      <c r="L1115" s="157"/>
      <c r="M1115" s="157"/>
      <c r="N1115" s="157"/>
      <c r="O1115" s="157"/>
      <c r="P1115" s="157"/>
      <c r="Q1115" s="157"/>
      <c r="R1115" s="157"/>
      <c r="S1115" s="144"/>
      <c r="T1115" s="22">
        <v>2</v>
      </c>
      <c r="U1115" s="29">
        <v>8281.33</v>
      </c>
      <c r="V1115" s="29">
        <v>16562.66</v>
      </c>
      <c r="W1115" s="36">
        <v>3746.22</v>
      </c>
      <c r="X1115" s="36"/>
      <c r="Y1115" s="29"/>
      <c r="Z1115" s="29"/>
      <c r="AA1115" s="29"/>
      <c r="AB1115" s="29"/>
      <c r="AC1115" s="28"/>
    </row>
    <row r="1116" ht="16" customHeight="1" spans="1:29">
      <c r="A1116" s="22">
        <v>875</v>
      </c>
      <c r="B1116" s="39" t="s">
        <v>789</v>
      </c>
      <c r="C1116" s="68" t="s">
        <v>790</v>
      </c>
      <c r="D1116" s="22">
        <v>163</v>
      </c>
      <c r="E1116" s="22">
        <v>1</v>
      </c>
      <c r="F1116" s="144">
        <v>83944</v>
      </c>
      <c r="G1116" s="144" t="s">
        <v>3704</v>
      </c>
      <c r="H1116" s="144" t="s">
        <v>3704</v>
      </c>
      <c r="I1116" s="144" t="s">
        <v>5321</v>
      </c>
      <c r="J1116" s="144" t="s">
        <v>5314</v>
      </c>
      <c r="K1116" s="157"/>
      <c r="L1116" s="157"/>
      <c r="M1116" s="157"/>
      <c r="N1116" s="157"/>
      <c r="O1116" s="157"/>
      <c r="P1116" s="157"/>
      <c r="Q1116" s="157"/>
      <c r="R1116" s="157"/>
      <c r="S1116" s="144"/>
      <c r="T1116" s="22">
        <v>1</v>
      </c>
      <c r="U1116" s="29">
        <v>8207.18</v>
      </c>
      <c r="V1116" s="29">
        <v>8207.18</v>
      </c>
      <c r="W1116" s="36">
        <v>3313.65</v>
      </c>
      <c r="X1116" s="36"/>
      <c r="Y1116" s="29"/>
      <c r="Z1116" s="29"/>
      <c r="AA1116" s="29"/>
      <c r="AB1116" s="29"/>
      <c r="AC1116" s="28"/>
    </row>
    <row r="1117" ht="16" customHeight="1" spans="1:29">
      <c r="A1117" s="22">
        <v>876</v>
      </c>
      <c r="B1117" s="39" t="s">
        <v>6750</v>
      </c>
      <c r="C1117" s="68" t="s">
        <v>6751</v>
      </c>
      <c r="D1117" s="22">
        <v>130</v>
      </c>
      <c r="E1117" s="22">
        <v>1</v>
      </c>
      <c r="F1117" s="144">
        <v>84576</v>
      </c>
      <c r="G1117" s="144" t="s">
        <v>3704</v>
      </c>
      <c r="H1117" s="144" t="s">
        <v>3704</v>
      </c>
      <c r="I1117" s="144" t="s">
        <v>5321</v>
      </c>
      <c r="J1117" s="144" t="s">
        <v>5314</v>
      </c>
      <c r="K1117" s="157"/>
      <c r="L1117" s="157"/>
      <c r="M1117" s="157"/>
      <c r="N1117" s="157"/>
      <c r="O1117" s="157"/>
      <c r="P1117" s="157"/>
      <c r="Q1117" s="157"/>
      <c r="R1117" s="157"/>
      <c r="S1117" s="144"/>
      <c r="T1117" s="22">
        <v>1</v>
      </c>
      <c r="U1117" s="29">
        <v>8036.65</v>
      </c>
      <c r="V1117" s="29">
        <v>8036.65</v>
      </c>
      <c r="W1117" s="36">
        <v>3313.65</v>
      </c>
      <c r="X1117" s="36"/>
      <c r="Y1117" s="29"/>
      <c r="Z1117" s="29"/>
      <c r="AA1117" s="29"/>
      <c r="AB1117" s="29"/>
      <c r="AC1117" s="28"/>
    </row>
    <row r="1118" ht="16" customHeight="1" spans="1:29">
      <c r="A1118" s="22">
        <v>877</v>
      </c>
      <c r="B1118" s="39" t="s">
        <v>1050</v>
      </c>
      <c r="C1118" s="68" t="s">
        <v>1051</v>
      </c>
      <c r="D1118" s="22">
        <v>130</v>
      </c>
      <c r="E1118" s="22">
        <v>1</v>
      </c>
      <c r="F1118" s="144">
        <v>83829</v>
      </c>
      <c r="G1118" s="144" t="s">
        <v>3704</v>
      </c>
      <c r="H1118" s="144" t="s">
        <v>3704</v>
      </c>
      <c r="I1118" s="144" t="s">
        <v>5321</v>
      </c>
      <c r="J1118" s="144" t="s">
        <v>5314</v>
      </c>
      <c r="K1118" s="157"/>
      <c r="L1118" s="157"/>
      <c r="M1118" s="157"/>
      <c r="N1118" s="157"/>
      <c r="O1118" s="157"/>
      <c r="P1118" s="157"/>
      <c r="Q1118" s="157"/>
      <c r="R1118" s="157"/>
      <c r="S1118" s="144"/>
      <c r="T1118" s="22">
        <v>1</v>
      </c>
      <c r="U1118" s="29">
        <v>7966.75</v>
      </c>
      <c r="V1118" s="29">
        <v>7966.75</v>
      </c>
      <c r="W1118" s="36">
        <v>1806.91</v>
      </c>
      <c r="X1118" s="36"/>
      <c r="Y1118" s="29"/>
      <c r="Z1118" s="29"/>
      <c r="AA1118" s="29"/>
      <c r="AB1118" s="29"/>
      <c r="AC1118" s="28"/>
    </row>
    <row r="1119" ht="16" customHeight="1" spans="1:29">
      <c r="A1119" s="22">
        <v>878</v>
      </c>
      <c r="B1119" s="39" t="s">
        <v>6752</v>
      </c>
      <c r="C1119" s="68" t="s">
        <v>6753</v>
      </c>
      <c r="D1119" s="22">
        <v>130</v>
      </c>
      <c r="E1119" s="22">
        <v>1</v>
      </c>
      <c r="F1119" s="144">
        <v>83981</v>
      </c>
      <c r="G1119" s="144" t="s">
        <v>3704</v>
      </c>
      <c r="H1119" s="144" t="s">
        <v>3704</v>
      </c>
      <c r="I1119" s="144" t="s">
        <v>5321</v>
      </c>
      <c r="J1119" s="144" t="s">
        <v>5314</v>
      </c>
      <c r="K1119" s="157"/>
      <c r="L1119" s="157"/>
      <c r="M1119" s="157"/>
      <c r="N1119" s="157"/>
      <c r="O1119" s="157"/>
      <c r="P1119" s="157"/>
      <c r="Q1119" s="157"/>
      <c r="R1119" s="157"/>
      <c r="S1119" s="144"/>
      <c r="T1119" s="22">
        <v>1</v>
      </c>
      <c r="U1119" s="29">
        <v>7951.39</v>
      </c>
      <c r="V1119" s="29">
        <v>7951.39</v>
      </c>
      <c r="W1119" s="36">
        <v>1804.96</v>
      </c>
      <c r="X1119" s="36"/>
      <c r="Y1119" s="29"/>
      <c r="Z1119" s="29"/>
      <c r="AA1119" s="29"/>
      <c r="AB1119" s="29"/>
      <c r="AC1119" s="28"/>
    </row>
    <row r="1120" ht="16" customHeight="1" spans="1:29">
      <c r="A1120" s="22">
        <v>879</v>
      </c>
      <c r="B1120" s="39" t="s">
        <v>6754</v>
      </c>
      <c r="C1120" s="68" t="s">
        <v>6755</v>
      </c>
      <c r="D1120" s="22">
        <v>145</v>
      </c>
      <c r="E1120" s="22">
        <v>1</v>
      </c>
      <c r="F1120" s="144">
        <v>2403315970</v>
      </c>
      <c r="G1120" s="144" t="s">
        <v>3704</v>
      </c>
      <c r="H1120" s="144" t="s">
        <v>3704</v>
      </c>
      <c r="I1120" s="144" t="s">
        <v>5352</v>
      </c>
      <c r="J1120" s="144" t="s">
        <v>5314</v>
      </c>
      <c r="K1120" s="157"/>
      <c r="L1120" s="157"/>
      <c r="M1120" s="157"/>
      <c r="N1120" s="157"/>
      <c r="O1120" s="157"/>
      <c r="P1120" s="157"/>
      <c r="Q1120" s="157"/>
      <c r="R1120" s="157"/>
      <c r="S1120" s="144"/>
      <c r="T1120" s="22">
        <v>1</v>
      </c>
      <c r="U1120" s="29">
        <v>7944.83</v>
      </c>
      <c r="V1120" s="29">
        <v>7944.83</v>
      </c>
      <c r="W1120" s="36">
        <v>1817.15</v>
      </c>
      <c r="X1120" s="36"/>
      <c r="Y1120" s="29"/>
      <c r="Z1120" s="29"/>
      <c r="AA1120" s="29"/>
      <c r="AB1120" s="29"/>
      <c r="AC1120" s="28"/>
    </row>
    <row r="1121" ht="16" customHeight="1" spans="1:29">
      <c r="A1121" s="22">
        <v>880</v>
      </c>
      <c r="B1121" s="39" t="s">
        <v>6756</v>
      </c>
      <c r="C1121" s="68" t="s">
        <v>6757</v>
      </c>
      <c r="D1121" s="22">
        <v>121</v>
      </c>
      <c r="E1121" s="22">
        <v>2</v>
      </c>
      <c r="F1121" s="144">
        <v>84178</v>
      </c>
      <c r="G1121" s="144" t="s">
        <v>3704</v>
      </c>
      <c r="H1121" s="144" t="s">
        <v>3704</v>
      </c>
      <c r="I1121" s="144" t="s">
        <v>5321</v>
      </c>
      <c r="J1121" s="144" t="s">
        <v>5314</v>
      </c>
      <c r="K1121" s="157"/>
      <c r="L1121" s="157"/>
      <c r="M1121" s="157"/>
      <c r="N1121" s="157"/>
      <c r="O1121" s="157"/>
      <c r="P1121" s="157"/>
      <c r="Q1121" s="157"/>
      <c r="R1121" s="157"/>
      <c r="S1121" s="144"/>
      <c r="T1121" s="22">
        <v>2</v>
      </c>
      <c r="U1121" s="29">
        <v>7760.72</v>
      </c>
      <c r="V1121" s="29">
        <v>15521.44</v>
      </c>
      <c r="W1121" s="36">
        <v>6432.38</v>
      </c>
      <c r="X1121" s="36"/>
      <c r="Y1121" s="29"/>
      <c r="Z1121" s="29"/>
      <c r="AA1121" s="29"/>
      <c r="AB1121" s="29"/>
      <c r="AC1121" s="28"/>
    </row>
    <row r="1122" ht="16" customHeight="1" spans="1:29">
      <c r="A1122" s="22">
        <v>881</v>
      </c>
      <c r="B1122" s="39" t="s">
        <v>6758</v>
      </c>
      <c r="C1122" s="68" t="s">
        <v>6759</v>
      </c>
      <c r="D1122" s="22">
        <v>130</v>
      </c>
      <c r="E1122" s="22">
        <v>1</v>
      </c>
      <c r="F1122" s="144">
        <v>84187</v>
      </c>
      <c r="G1122" s="144" t="s">
        <v>3704</v>
      </c>
      <c r="H1122" s="144" t="s">
        <v>3704</v>
      </c>
      <c r="I1122" s="144" t="s">
        <v>5321</v>
      </c>
      <c r="J1122" s="144" t="s">
        <v>5314</v>
      </c>
      <c r="K1122" s="157"/>
      <c r="L1122" s="157"/>
      <c r="M1122" s="157"/>
      <c r="N1122" s="157"/>
      <c r="O1122" s="157"/>
      <c r="P1122" s="157"/>
      <c r="Q1122" s="157"/>
      <c r="R1122" s="157"/>
      <c r="S1122" s="144"/>
      <c r="T1122" s="22">
        <v>1</v>
      </c>
      <c r="U1122" s="29">
        <v>7746.34</v>
      </c>
      <c r="V1122" s="29">
        <v>7746.34</v>
      </c>
      <c r="W1122" s="36">
        <v>3216.19</v>
      </c>
      <c r="X1122" s="36"/>
      <c r="Y1122" s="29"/>
      <c r="Z1122" s="29"/>
      <c r="AA1122" s="29"/>
      <c r="AB1122" s="29"/>
      <c r="AC1122" s="28"/>
    </row>
    <row r="1123" ht="16" customHeight="1" spans="1:29">
      <c r="A1123" s="22">
        <v>882</v>
      </c>
      <c r="B1123" s="39" t="s">
        <v>6760</v>
      </c>
      <c r="C1123" s="68" t="s">
        <v>6761</v>
      </c>
      <c r="D1123" s="22">
        <v>178</v>
      </c>
      <c r="E1123" s="22">
        <v>1</v>
      </c>
      <c r="F1123" s="144">
        <v>85075</v>
      </c>
      <c r="G1123" s="144" t="s">
        <v>3704</v>
      </c>
      <c r="H1123" s="144" t="s">
        <v>3704</v>
      </c>
      <c r="I1123" s="144" t="s">
        <v>5321</v>
      </c>
      <c r="J1123" s="144" t="s">
        <v>5314</v>
      </c>
      <c r="K1123" s="157"/>
      <c r="L1123" s="157"/>
      <c r="M1123" s="157"/>
      <c r="N1123" s="157"/>
      <c r="O1123" s="157"/>
      <c r="P1123" s="157"/>
      <c r="Q1123" s="157"/>
      <c r="R1123" s="157"/>
      <c r="S1123" s="144"/>
      <c r="T1123" s="22">
        <v>1</v>
      </c>
      <c r="U1123" s="29">
        <v>7617.68</v>
      </c>
      <c r="V1123" s="29">
        <v>7617.68</v>
      </c>
      <c r="W1123" s="36">
        <v>3216.19</v>
      </c>
      <c r="X1123" s="36"/>
      <c r="Y1123" s="29"/>
      <c r="Z1123" s="29"/>
      <c r="AA1123" s="29"/>
      <c r="AB1123" s="29"/>
      <c r="AC1123" s="28"/>
    </row>
    <row r="1124" ht="16" customHeight="1" spans="1:29">
      <c r="A1124" s="22">
        <v>883</v>
      </c>
      <c r="B1124" s="39" t="s">
        <v>6762</v>
      </c>
      <c r="C1124" s="68" t="s">
        <v>6763</v>
      </c>
      <c r="D1124" s="22">
        <v>121</v>
      </c>
      <c r="E1124" s="22">
        <v>12</v>
      </c>
      <c r="F1124" s="144">
        <v>85013</v>
      </c>
      <c r="G1124" s="144" t="s">
        <v>3704</v>
      </c>
      <c r="H1124" s="144" t="s">
        <v>3704</v>
      </c>
      <c r="I1124" s="144" t="s">
        <v>5321</v>
      </c>
      <c r="J1124" s="144" t="s">
        <v>5314</v>
      </c>
      <c r="K1124" s="157"/>
      <c r="L1124" s="157"/>
      <c r="M1124" s="157"/>
      <c r="N1124" s="157"/>
      <c r="O1124" s="157"/>
      <c r="P1124" s="157"/>
      <c r="Q1124" s="157"/>
      <c r="R1124" s="157"/>
      <c r="S1124" s="144"/>
      <c r="T1124" s="22">
        <v>12</v>
      </c>
      <c r="U1124" s="29">
        <v>7548.63083333333</v>
      </c>
      <c r="V1124" s="29">
        <v>90583.57</v>
      </c>
      <c r="W1124" s="36">
        <v>38594.28</v>
      </c>
      <c r="X1124" s="36"/>
      <c r="Y1124" s="29"/>
      <c r="Z1124" s="29"/>
      <c r="AA1124" s="29"/>
      <c r="AB1124" s="29"/>
      <c r="AC1124" s="28"/>
    </row>
    <row r="1125" ht="16" customHeight="1" spans="1:29">
      <c r="A1125" s="22">
        <v>884</v>
      </c>
      <c r="B1125" s="39" t="s">
        <v>6450</v>
      </c>
      <c r="C1125" s="68" t="s">
        <v>6451</v>
      </c>
      <c r="D1125" s="22">
        <v>208</v>
      </c>
      <c r="E1125" s="22">
        <v>1</v>
      </c>
      <c r="F1125" s="144">
        <v>2403314586</v>
      </c>
      <c r="G1125" s="144" t="s">
        <v>3704</v>
      </c>
      <c r="H1125" s="144" t="s">
        <v>3704</v>
      </c>
      <c r="I1125" s="144" t="s">
        <v>5352</v>
      </c>
      <c r="J1125" s="144" t="s">
        <v>5314</v>
      </c>
      <c r="K1125" s="157"/>
      <c r="L1125" s="157"/>
      <c r="M1125" s="157"/>
      <c r="N1125" s="157"/>
      <c r="O1125" s="157"/>
      <c r="P1125" s="157"/>
      <c r="Q1125" s="157"/>
      <c r="R1125" s="157"/>
      <c r="S1125" s="144"/>
      <c r="T1125" s="22">
        <v>1</v>
      </c>
      <c r="U1125" s="29">
        <v>7346.29</v>
      </c>
      <c r="V1125" s="29">
        <v>7346.29</v>
      </c>
      <c r="W1125" s="36">
        <v>1717.01</v>
      </c>
      <c r="X1125" s="36"/>
      <c r="Y1125" s="29"/>
      <c r="Z1125" s="29"/>
      <c r="AA1125" s="29"/>
      <c r="AB1125" s="29"/>
      <c r="AC1125" s="28"/>
    </row>
    <row r="1126" ht="16" customHeight="1" spans="1:29">
      <c r="A1126" s="22">
        <v>885</v>
      </c>
      <c r="B1126" s="39" t="s">
        <v>6764</v>
      </c>
      <c r="C1126" s="68" t="s">
        <v>6765</v>
      </c>
      <c r="D1126" s="22">
        <v>178</v>
      </c>
      <c r="E1126" s="22">
        <v>1</v>
      </c>
      <c r="F1126" s="144">
        <v>85099</v>
      </c>
      <c r="G1126" s="144" t="s">
        <v>3704</v>
      </c>
      <c r="H1126" s="144" t="s">
        <v>3704</v>
      </c>
      <c r="I1126" s="144" t="s">
        <v>5321</v>
      </c>
      <c r="J1126" s="144" t="s">
        <v>5314</v>
      </c>
      <c r="K1126" s="157"/>
      <c r="L1126" s="157"/>
      <c r="M1126" s="157"/>
      <c r="N1126" s="157"/>
      <c r="O1126" s="157"/>
      <c r="P1126" s="157"/>
      <c r="Q1126" s="157"/>
      <c r="R1126" s="157"/>
      <c r="S1126" s="144"/>
      <c r="T1126" s="22">
        <v>1</v>
      </c>
      <c r="U1126" s="29">
        <v>7302.04</v>
      </c>
      <c r="V1126" s="29">
        <v>7302.04</v>
      </c>
      <c r="W1126" s="36">
        <v>3118.73</v>
      </c>
      <c r="X1126" s="36"/>
      <c r="Y1126" s="29"/>
      <c r="Z1126" s="29"/>
      <c r="AA1126" s="29"/>
      <c r="AB1126" s="29"/>
      <c r="AC1126" s="28"/>
    </row>
    <row r="1127" ht="16" customHeight="1" spans="1:29">
      <c r="A1127" s="22">
        <v>886</v>
      </c>
      <c r="B1127" s="39" t="s">
        <v>6766</v>
      </c>
      <c r="C1127" s="68" t="s">
        <v>6767</v>
      </c>
      <c r="D1127" s="22">
        <v>145</v>
      </c>
      <c r="E1127" s="22">
        <v>2</v>
      </c>
      <c r="F1127" s="144">
        <v>85041</v>
      </c>
      <c r="G1127" s="144" t="s">
        <v>3704</v>
      </c>
      <c r="H1127" s="144" t="s">
        <v>3704</v>
      </c>
      <c r="I1127" s="144" t="s">
        <v>5321</v>
      </c>
      <c r="J1127" s="144" t="s">
        <v>5314</v>
      </c>
      <c r="K1127" s="157"/>
      <c r="L1127" s="157"/>
      <c r="M1127" s="157"/>
      <c r="N1127" s="157"/>
      <c r="O1127" s="157"/>
      <c r="P1127" s="157"/>
      <c r="Q1127" s="157"/>
      <c r="R1127" s="157"/>
      <c r="S1127" s="144"/>
      <c r="T1127" s="22">
        <v>2</v>
      </c>
      <c r="U1127" s="29">
        <v>7150.41</v>
      </c>
      <c r="V1127" s="29">
        <v>14300.82</v>
      </c>
      <c r="W1127" s="36">
        <v>6237.46</v>
      </c>
      <c r="X1127" s="36"/>
      <c r="Y1127" s="29"/>
      <c r="Z1127" s="29"/>
      <c r="AA1127" s="29"/>
      <c r="AB1127" s="29"/>
      <c r="AC1127" s="28"/>
    </row>
    <row r="1128" ht="16" customHeight="1" spans="1:29">
      <c r="A1128" s="22">
        <v>887</v>
      </c>
      <c r="B1128" s="39" t="s">
        <v>6768</v>
      </c>
      <c r="C1128" s="68" t="s">
        <v>6769</v>
      </c>
      <c r="D1128" s="22">
        <v>121</v>
      </c>
      <c r="E1128" s="22">
        <v>12</v>
      </c>
      <c r="F1128" s="144">
        <v>85001</v>
      </c>
      <c r="G1128" s="144" t="s">
        <v>3704</v>
      </c>
      <c r="H1128" s="144" t="s">
        <v>3704</v>
      </c>
      <c r="I1128" s="144" t="s">
        <v>5321</v>
      </c>
      <c r="J1128" s="144" t="s">
        <v>5314</v>
      </c>
      <c r="K1128" s="157"/>
      <c r="L1128" s="157"/>
      <c r="M1128" s="157"/>
      <c r="N1128" s="157"/>
      <c r="O1128" s="157"/>
      <c r="P1128" s="157"/>
      <c r="Q1128" s="157"/>
      <c r="R1128" s="157"/>
      <c r="S1128" s="144"/>
      <c r="T1128" s="22">
        <v>12</v>
      </c>
      <c r="U1128" s="29">
        <v>7104.82666666667</v>
      </c>
      <c r="V1128" s="29">
        <v>85257.92</v>
      </c>
      <c r="W1128" s="36">
        <v>37424.76</v>
      </c>
      <c r="X1128" s="36"/>
      <c r="Y1128" s="29"/>
      <c r="Z1128" s="29"/>
      <c r="AA1128" s="29"/>
      <c r="AB1128" s="29"/>
      <c r="AC1128" s="28"/>
    </row>
    <row r="1129" ht="16" customHeight="1" spans="1:29">
      <c r="A1129" s="22">
        <v>888</v>
      </c>
      <c r="B1129" s="39" t="s">
        <v>6770</v>
      </c>
      <c r="C1129" s="68" t="s">
        <v>6771</v>
      </c>
      <c r="D1129" s="22">
        <v>130</v>
      </c>
      <c r="E1129" s="22">
        <v>1</v>
      </c>
      <c r="F1129" s="144">
        <v>84577</v>
      </c>
      <c r="G1129" s="144" t="s">
        <v>3704</v>
      </c>
      <c r="H1129" s="144" t="s">
        <v>3704</v>
      </c>
      <c r="I1129" s="144" t="s">
        <v>5321</v>
      </c>
      <c r="J1129" s="144" t="s">
        <v>5314</v>
      </c>
      <c r="K1129" s="157"/>
      <c r="L1129" s="157"/>
      <c r="M1129" s="157"/>
      <c r="N1129" s="157"/>
      <c r="O1129" s="157"/>
      <c r="P1129" s="157"/>
      <c r="Q1129" s="157"/>
      <c r="R1129" s="157"/>
      <c r="S1129" s="144"/>
      <c r="T1129" s="22">
        <v>1</v>
      </c>
      <c r="U1129" s="29">
        <v>7091.15</v>
      </c>
      <c r="V1129" s="29">
        <v>7091.15</v>
      </c>
      <c r="W1129" s="36">
        <v>3118.73</v>
      </c>
      <c r="X1129" s="36"/>
      <c r="Y1129" s="29"/>
      <c r="Z1129" s="29"/>
      <c r="AA1129" s="29"/>
      <c r="AB1129" s="29"/>
      <c r="AC1129" s="28"/>
    </row>
    <row r="1130" ht="16" customHeight="1" spans="1:29">
      <c r="A1130" s="22">
        <v>889</v>
      </c>
      <c r="B1130" s="39" t="s">
        <v>6772</v>
      </c>
      <c r="C1130" s="68" t="s">
        <v>6773</v>
      </c>
      <c r="D1130" s="22">
        <v>121</v>
      </c>
      <c r="E1130" s="22">
        <v>6</v>
      </c>
      <c r="F1130" s="144">
        <v>84909</v>
      </c>
      <c r="G1130" s="144" t="s">
        <v>3704</v>
      </c>
      <c r="H1130" s="144" t="s">
        <v>3704</v>
      </c>
      <c r="I1130" s="144" t="s">
        <v>5321</v>
      </c>
      <c r="J1130" s="144" t="s">
        <v>5314</v>
      </c>
      <c r="K1130" s="157"/>
      <c r="L1130" s="157"/>
      <c r="M1130" s="157"/>
      <c r="N1130" s="157"/>
      <c r="O1130" s="157"/>
      <c r="P1130" s="157"/>
      <c r="Q1130" s="157"/>
      <c r="R1130" s="157"/>
      <c r="S1130" s="144"/>
      <c r="T1130" s="22">
        <v>6</v>
      </c>
      <c r="U1130" s="29">
        <v>6745.37333333333</v>
      </c>
      <c r="V1130" s="29">
        <v>40472.24</v>
      </c>
      <c r="W1130" s="36">
        <v>18127.62</v>
      </c>
      <c r="X1130" s="36"/>
      <c r="Y1130" s="29"/>
      <c r="Z1130" s="29"/>
      <c r="AA1130" s="29"/>
      <c r="AB1130" s="29"/>
      <c r="AC1130" s="28"/>
    </row>
    <row r="1131" ht="16" customHeight="1" spans="1:29">
      <c r="A1131" s="22">
        <v>890</v>
      </c>
      <c r="B1131" s="39" t="s">
        <v>6774</v>
      </c>
      <c r="C1131" s="68" t="s">
        <v>6775</v>
      </c>
      <c r="D1131" s="22">
        <v>178</v>
      </c>
      <c r="E1131" s="22">
        <v>3</v>
      </c>
      <c r="F1131" s="144">
        <v>83891</v>
      </c>
      <c r="G1131" s="144" t="s">
        <v>3704</v>
      </c>
      <c r="H1131" s="144" t="s">
        <v>3704</v>
      </c>
      <c r="I1131" s="144" t="s">
        <v>5321</v>
      </c>
      <c r="J1131" s="144" t="s">
        <v>5314</v>
      </c>
      <c r="K1131" s="157"/>
      <c r="L1131" s="157"/>
      <c r="M1131" s="157"/>
      <c r="N1131" s="157"/>
      <c r="O1131" s="157"/>
      <c r="P1131" s="157"/>
      <c r="Q1131" s="157"/>
      <c r="R1131" s="157"/>
      <c r="S1131" s="144"/>
      <c r="T1131" s="22">
        <v>3</v>
      </c>
      <c r="U1131" s="29">
        <v>6706.86</v>
      </c>
      <c r="V1131" s="29">
        <v>20120.58</v>
      </c>
      <c r="W1131" s="36">
        <v>9063.81</v>
      </c>
      <c r="X1131" s="36"/>
      <c r="Y1131" s="29"/>
      <c r="Z1131" s="29"/>
      <c r="AA1131" s="29"/>
      <c r="AB1131" s="29"/>
      <c r="AC1131" s="28"/>
    </row>
    <row r="1132" ht="16" customHeight="1" spans="1:29">
      <c r="A1132" s="22">
        <v>891</v>
      </c>
      <c r="B1132" s="39" t="s">
        <v>6776</v>
      </c>
      <c r="C1132" s="68" t="s">
        <v>6777</v>
      </c>
      <c r="D1132" s="22">
        <v>130</v>
      </c>
      <c r="E1132" s="22">
        <v>1</v>
      </c>
      <c r="F1132" s="144">
        <v>84575</v>
      </c>
      <c r="G1132" s="144" t="s">
        <v>3704</v>
      </c>
      <c r="H1132" s="144" t="s">
        <v>5312</v>
      </c>
      <c r="I1132" s="144" t="s">
        <v>5321</v>
      </c>
      <c r="J1132" s="144" t="s">
        <v>5314</v>
      </c>
      <c r="K1132" s="157"/>
      <c r="L1132" s="157"/>
      <c r="M1132" s="157"/>
      <c r="N1132" s="157"/>
      <c r="O1132" s="157"/>
      <c r="P1132" s="157"/>
      <c r="Q1132" s="157"/>
      <c r="R1132" s="157"/>
      <c r="S1132" s="144"/>
      <c r="T1132" s="22">
        <v>1</v>
      </c>
      <c r="U1132" s="29">
        <v>6618.41</v>
      </c>
      <c r="V1132" s="29">
        <v>6618.41</v>
      </c>
      <c r="W1132" s="36">
        <v>3021.27</v>
      </c>
      <c r="X1132" s="36"/>
      <c r="Y1132" s="29"/>
      <c r="Z1132" s="29"/>
      <c r="AA1132" s="29"/>
      <c r="AB1132" s="29"/>
      <c r="AC1132" s="28"/>
    </row>
    <row r="1133" ht="16" customHeight="1" spans="1:29">
      <c r="A1133" s="22">
        <v>892</v>
      </c>
      <c r="B1133" s="39" t="s">
        <v>6778</v>
      </c>
      <c r="C1133" s="68" t="s">
        <v>6779</v>
      </c>
      <c r="D1133" s="22">
        <v>130</v>
      </c>
      <c r="E1133" s="22">
        <v>1</v>
      </c>
      <c r="F1133" s="144">
        <v>84002</v>
      </c>
      <c r="G1133" s="144" t="s">
        <v>3704</v>
      </c>
      <c r="H1133" s="144" t="s">
        <v>3704</v>
      </c>
      <c r="I1133" s="144" t="s">
        <v>5321</v>
      </c>
      <c r="J1133" s="144" t="s">
        <v>5314</v>
      </c>
      <c r="K1133" s="157"/>
      <c r="L1133" s="157"/>
      <c r="M1133" s="157"/>
      <c r="N1133" s="157"/>
      <c r="O1133" s="157"/>
      <c r="P1133" s="157"/>
      <c r="Q1133" s="157"/>
      <c r="R1133" s="157"/>
      <c r="S1133" s="144"/>
      <c r="T1133" s="22">
        <v>1</v>
      </c>
      <c r="U1133" s="29">
        <v>6574.04</v>
      </c>
      <c r="V1133" s="29">
        <v>6574.04</v>
      </c>
      <c r="W1133" s="36">
        <v>1576.91</v>
      </c>
      <c r="X1133" s="36"/>
      <c r="Y1133" s="29"/>
      <c r="Z1133" s="29"/>
      <c r="AA1133" s="29"/>
      <c r="AB1133" s="29"/>
      <c r="AC1133" s="28"/>
    </row>
    <row r="1134" ht="16" customHeight="1" spans="1:29">
      <c r="A1134" s="22">
        <v>893</v>
      </c>
      <c r="B1134" s="39" t="s">
        <v>6780</v>
      </c>
      <c r="C1134" s="68" t="s">
        <v>6781</v>
      </c>
      <c r="D1134" s="22">
        <v>130</v>
      </c>
      <c r="E1134" s="22">
        <v>1</v>
      </c>
      <c r="F1134" s="144">
        <v>84081</v>
      </c>
      <c r="G1134" s="144" t="s">
        <v>3704</v>
      </c>
      <c r="H1134" s="144" t="s">
        <v>3704</v>
      </c>
      <c r="I1134" s="144" t="s">
        <v>5321</v>
      </c>
      <c r="J1134" s="144" t="s">
        <v>5314</v>
      </c>
      <c r="K1134" s="157"/>
      <c r="L1134" s="157"/>
      <c r="M1134" s="157"/>
      <c r="N1134" s="157"/>
      <c r="O1134" s="157"/>
      <c r="P1134" s="157"/>
      <c r="Q1134" s="157"/>
      <c r="R1134" s="157"/>
      <c r="S1134" s="144"/>
      <c r="T1134" s="22">
        <v>1</v>
      </c>
      <c r="U1134" s="29">
        <v>6384.78</v>
      </c>
      <c r="V1134" s="29">
        <v>6384.78</v>
      </c>
      <c r="W1134" s="36">
        <v>1544.74</v>
      </c>
      <c r="X1134" s="36"/>
      <c r="Y1134" s="29"/>
      <c r="Z1134" s="29"/>
      <c r="AA1134" s="29"/>
      <c r="AB1134" s="29"/>
      <c r="AC1134" s="28"/>
    </row>
    <row r="1135" ht="16" customHeight="1" spans="1:29">
      <c r="A1135" s="22">
        <v>894</v>
      </c>
      <c r="B1135" s="39" t="s">
        <v>6782</v>
      </c>
      <c r="C1135" s="68" t="s">
        <v>6783</v>
      </c>
      <c r="D1135" s="22">
        <v>178</v>
      </c>
      <c r="E1135" s="22">
        <v>1</v>
      </c>
      <c r="F1135" s="144">
        <v>83804</v>
      </c>
      <c r="G1135" s="144" t="s">
        <v>3704</v>
      </c>
      <c r="H1135" s="144" t="s">
        <v>3704</v>
      </c>
      <c r="I1135" s="144" t="s">
        <v>5321</v>
      </c>
      <c r="J1135" s="144" t="s">
        <v>5314</v>
      </c>
      <c r="K1135" s="157"/>
      <c r="L1135" s="157"/>
      <c r="M1135" s="157"/>
      <c r="N1135" s="157"/>
      <c r="O1135" s="157"/>
      <c r="P1135" s="157"/>
      <c r="Q1135" s="157"/>
      <c r="R1135" s="157"/>
      <c r="S1135" s="144"/>
      <c r="T1135" s="22">
        <v>1</v>
      </c>
      <c r="U1135" s="29">
        <v>6376.79</v>
      </c>
      <c r="V1135" s="29">
        <v>6376.79</v>
      </c>
      <c r="W1135" s="36">
        <v>3021.27</v>
      </c>
      <c r="X1135" s="36"/>
      <c r="Y1135" s="29"/>
      <c r="Z1135" s="29"/>
      <c r="AA1135" s="29"/>
      <c r="AB1135" s="29"/>
      <c r="AC1135" s="28"/>
    </row>
    <row r="1136" ht="16" customHeight="1" spans="1:29">
      <c r="A1136" s="22">
        <v>895</v>
      </c>
      <c r="B1136" s="39" t="s">
        <v>6784</v>
      </c>
      <c r="C1136" s="68" t="s">
        <v>6785</v>
      </c>
      <c r="D1136" s="22">
        <v>130</v>
      </c>
      <c r="E1136" s="22">
        <v>1</v>
      </c>
      <c r="F1136" s="144">
        <v>84448</v>
      </c>
      <c r="G1136" s="144" t="s">
        <v>3704</v>
      </c>
      <c r="H1136" s="144" t="s">
        <v>3704</v>
      </c>
      <c r="I1136" s="144" t="s">
        <v>5321</v>
      </c>
      <c r="J1136" s="144" t="s">
        <v>5314</v>
      </c>
      <c r="K1136" s="157"/>
      <c r="L1136" s="157"/>
      <c r="M1136" s="157"/>
      <c r="N1136" s="157"/>
      <c r="O1136" s="157"/>
      <c r="P1136" s="157"/>
      <c r="Q1136" s="157"/>
      <c r="R1136" s="157"/>
      <c r="S1136" s="144"/>
      <c r="T1136" s="22">
        <v>1</v>
      </c>
      <c r="U1136" s="29">
        <v>6354.88</v>
      </c>
      <c r="V1136" s="29">
        <v>6354.88</v>
      </c>
      <c r="W1136" s="36">
        <v>1539.87</v>
      </c>
      <c r="X1136" s="36"/>
      <c r="Y1136" s="29"/>
      <c r="Z1136" s="29"/>
      <c r="AA1136" s="29"/>
      <c r="AB1136" s="29"/>
      <c r="AC1136" s="28"/>
    </row>
    <row r="1137" ht="16" customHeight="1" spans="1:29">
      <c r="A1137" s="22">
        <v>896</v>
      </c>
      <c r="B1137" s="39" t="s">
        <v>1830</v>
      </c>
      <c r="C1137" s="68" t="s">
        <v>1831</v>
      </c>
      <c r="D1137" s="22">
        <v>130</v>
      </c>
      <c r="E1137" s="22">
        <v>1</v>
      </c>
      <c r="F1137" s="144">
        <v>84560</v>
      </c>
      <c r="G1137" s="144" t="s">
        <v>3704</v>
      </c>
      <c r="H1137" s="144" t="s">
        <v>3704</v>
      </c>
      <c r="I1137" s="144" t="s">
        <v>5321</v>
      </c>
      <c r="J1137" s="144" t="s">
        <v>5314</v>
      </c>
      <c r="K1137" s="157"/>
      <c r="L1137" s="157"/>
      <c r="M1137" s="157"/>
      <c r="N1137" s="157"/>
      <c r="O1137" s="157"/>
      <c r="P1137" s="157"/>
      <c r="Q1137" s="157"/>
      <c r="R1137" s="157"/>
      <c r="S1137" s="144"/>
      <c r="T1137" s="22">
        <v>1</v>
      </c>
      <c r="U1137" s="29">
        <v>6204.64</v>
      </c>
      <c r="V1137" s="29">
        <v>6204.64</v>
      </c>
      <c r="W1137" s="36">
        <v>1515.51</v>
      </c>
      <c r="X1137" s="36"/>
      <c r="Y1137" s="29"/>
      <c r="Z1137" s="29"/>
      <c r="AA1137" s="29"/>
      <c r="AB1137" s="29"/>
      <c r="AC1137" s="28"/>
    </row>
    <row r="1138" ht="16" customHeight="1" spans="1:29">
      <c r="A1138" s="22">
        <v>897</v>
      </c>
      <c r="B1138" s="39" t="s">
        <v>2194</v>
      </c>
      <c r="C1138" s="68" t="s">
        <v>2195</v>
      </c>
      <c r="D1138" s="22">
        <v>130</v>
      </c>
      <c r="E1138" s="22">
        <v>3</v>
      </c>
      <c r="F1138" s="144">
        <v>84502</v>
      </c>
      <c r="G1138" s="144" t="s">
        <v>3704</v>
      </c>
      <c r="H1138" s="144" t="s">
        <v>3704</v>
      </c>
      <c r="I1138" s="144" t="s">
        <v>5321</v>
      </c>
      <c r="J1138" s="144" t="s">
        <v>5314</v>
      </c>
      <c r="K1138" s="157"/>
      <c r="L1138" s="157"/>
      <c r="M1138" s="157"/>
      <c r="N1138" s="157"/>
      <c r="O1138" s="157"/>
      <c r="P1138" s="157"/>
      <c r="Q1138" s="157"/>
      <c r="R1138" s="157"/>
      <c r="S1138" s="144"/>
      <c r="T1138" s="22">
        <v>3</v>
      </c>
      <c r="U1138" s="29">
        <v>5666.86666666667</v>
      </c>
      <c r="V1138" s="29">
        <v>17000.6</v>
      </c>
      <c r="W1138" s="36">
        <v>4277.52</v>
      </c>
      <c r="X1138" s="36"/>
      <c r="Y1138" s="29"/>
      <c r="Z1138" s="29"/>
      <c r="AA1138" s="29"/>
      <c r="AB1138" s="29"/>
      <c r="AC1138" s="28"/>
    </row>
    <row r="1139" ht="16" customHeight="1" spans="1:29">
      <c r="A1139" s="22">
        <v>898</v>
      </c>
      <c r="B1139" s="39" t="s">
        <v>6786</v>
      </c>
      <c r="C1139" s="68" t="s">
        <v>6787</v>
      </c>
      <c r="D1139" s="22">
        <v>130</v>
      </c>
      <c r="E1139" s="22">
        <v>6</v>
      </c>
      <c r="F1139" s="144">
        <v>84147</v>
      </c>
      <c r="G1139" s="144" t="s">
        <v>3704</v>
      </c>
      <c r="H1139" s="144" t="s">
        <v>3704</v>
      </c>
      <c r="I1139" s="144" t="s">
        <v>5321</v>
      </c>
      <c r="J1139" s="144" t="s">
        <v>5314</v>
      </c>
      <c r="K1139" s="157"/>
      <c r="L1139" s="157"/>
      <c r="M1139" s="157"/>
      <c r="N1139" s="157"/>
      <c r="O1139" s="157"/>
      <c r="P1139" s="157"/>
      <c r="Q1139" s="157"/>
      <c r="R1139" s="157"/>
      <c r="S1139" s="144"/>
      <c r="T1139" s="22">
        <v>6</v>
      </c>
      <c r="U1139" s="29">
        <v>5603.69166666667</v>
      </c>
      <c r="V1139" s="29">
        <v>33622.15</v>
      </c>
      <c r="W1139" s="36">
        <v>7068.3</v>
      </c>
      <c r="X1139" s="36"/>
      <c r="Y1139" s="29"/>
      <c r="Z1139" s="29"/>
      <c r="AA1139" s="29"/>
      <c r="AB1139" s="29"/>
      <c r="AC1139" s="28"/>
    </row>
    <row r="1140" ht="16" customHeight="1" spans="1:29">
      <c r="A1140" s="22">
        <v>899</v>
      </c>
      <c r="B1140" s="39" t="s">
        <v>6788</v>
      </c>
      <c r="C1140" s="68" t="s">
        <v>6789</v>
      </c>
      <c r="D1140" s="22">
        <v>130</v>
      </c>
      <c r="E1140" s="22">
        <v>6</v>
      </c>
      <c r="F1140" s="144">
        <v>84143</v>
      </c>
      <c r="G1140" s="144" t="s">
        <v>3704</v>
      </c>
      <c r="H1140" s="144" t="s">
        <v>3704</v>
      </c>
      <c r="I1140" s="144" t="s">
        <v>5321</v>
      </c>
      <c r="J1140" s="144" t="s">
        <v>5314</v>
      </c>
      <c r="K1140" s="157"/>
      <c r="L1140" s="157"/>
      <c r="M1140" s="157"/>
      <c r="N1140" s="157"/>
      <c r="O1140" s="157"/>
      <c r="P1140" s="157"/>
      <c r="Q1140" s="157"/>
      <c r="R1140" s="157"/>
      <c r="S1140" s="144"/>
      <c r="T1140" s="22">
        <v>6</v>
      </c>
      <c r="U1140" s="29">
        <v>5455.43</v>
      </c>
      <c r="V1140" s="29">
        <v>32732.58</v>
      </c>
      <c r="W1140" s="36">
        <v>6479.28</v>
      </c>
      <c r="X1140" s="36"/>
      <c r="Y1140" s="29"/>
      <c r="Z1140" s="29"/>
      <c r="AA1140" s="29"/>
      <c r="AB1140" s="29"/>
      <c r="AC1140" s="28"/>
    </row>
    <row r="1141" ht="16" customHeight="1" spans="1:29">
      <c r="A1141" s="22">
        <v>900</v>
      </c>
      <c r="B1141" s="39" t="s">
        <v>6790</v>
      </c>
      <c r="C1141" s="68" t="s">
        <v>6791</v>
      </c>
      <c r="D1141" s="22">
        <v>130</v>
      </c>
      <c r="E1141" s="22">
        <v>1</v>
      </c>
      <c r="F1141" s="144">
        <v>83996</v>
      </c>
      <c r="G1141" s="144" t="s">
        <v>3704</v>
      </c>
      <c r="H1141" s="144" t="s">
        <v>3704</v>
      </c>
      <c r="I1141" s="144" t="s">
        <v>5321</v>
      </c>
      <c r="J1141" s="144" t="s">
        <v>5314</v>
      </c>
      <c r="K1141" s="157"/>
      <c r="L1141" s="157"/>
      <c r="M1141" s="157"/>
      <c r="N1141" s="157"/>
      <c r="O1141" s="157"/>
      <c r="P1141" s="157"/>
      <c r="Q1141" s="157"/>
      <c r="R1141" s="157"/>
      <c r="S1141" s="144"/>
      <c r="T1141" s="22">
        <v>1</v>
      </c>
      <c r="U1141" s="29">
        <v>5205.68</v>
      </c>
      <c r="V1141" s="29">
        <v>5205.68</v>
      </c>
      <c r="W1141" s="36">
        <v>1079.88</v>
      </c>
      <c r="X1141" s="36"/>
      <c r="Y1141" s="29"/>
      <c r="Z1141" s="29"/>
      <c r="AA1141" s="29"/>
      <c r="AB1141" s="29"/>
      <c r="AC1141" s="28"/>
    </row>
    <row r="1142" ht="16" customHeight="1" spans="1:29">
      <c r="A1142" s="22">
        <v>901</v>
      </c>
      <c r="B1142" s="39" t="s">
        <v>6792</v>
      </c>
      <c r="C1142" s="68" t="s">
        <v>6793</v>
      </c>
      <c r="D1142" s="22">
        <v>145</v>
      </c>
      <c r="E1142" s="22">
        <v>1</v>
      </c>
      <c r="F1142" s="144">
        <v>2403314631</v>
      </c>
      <c r="G1142" s="144" t="s">
        <v>3704</v>
      </c>
      <c r="H1142" s="144" t="s">
        <v>3704</v>
      </c>
      <c r="I1142" s="144" t="s">
        <v>5352</v>
      </c>
      <c r="J1142" s="144" t="s">
        <v>5314</v>
      </c>
      <c r="K1142" s="157"/>
      <c r="L1142" s="157"/>
      <c r="M1142" s="157"/>
      <c r="N1142" s="157"/>
      <c r="O1142" s="157"/>
      <c r="P1142" s="157"/>
      <c r="Q1142" s="157"/>
      <c r="R1142" s="157"/>
      <c r="S1142" s="144"/>
      <c r="T1142" s="22">
        <v>1</v>
      </c>
      <c r="U1142" s="29">
        <v>5183.51</v>
      </c>
      <c r="V1142" s="29">
        <v>5183.51</v>
      </c>
      <c r="W1142" s="36">
        <v>2846.96</v>
      </c>
      <c r="X1142" s="36"/>
      <c r="Y1142" s="29"/>
      <c r="Z1142" s="29"/>
      <c r="AA1142" s="29"/>
      <c r="AB1142" s="29"/>
      <c r="AC1142" s="28"/>
    </row>
    <row r="1143" ht="16" customHeight="1" spans="1:29">
      <c r="A1143" s="22">
        <v>902</v>
      </c>
      <c r="B1143" s="39" t="s">
        <v>6792</v>
      </c>
      <c r="C1143" s="68" t="s">
        <v>6793</v>
      </c>
      <c r="D1143" s="22">
        <v>121</v>
      </c>
      <c r="E1143" s="22">
        <v>2</v>
      </c>
      <c r="F1143" s="144">
        <v>84193</v>
      </c>
      <c r="G1143" s="144" t="s">
        <v>3704</v>
      </c>
      <c r="H1143" s="144" t="s">
        <v>3704</v>
      </c>
      <c r="I1143" s="144" t="s">
        <v>5321</v>
      </c>
      <c r="J1143" s="144" t="s">
        <v>5314</v>
      </c>
      <c r="K1143" s="157"/>
      <c r="L1143" s="157"/>
      <c r="M1143" s="157"/>
      <c r="N1143" s="157"/>
      <c r="O1143" s="157"/>
      <c r="P1143" s="157"/>
      <c r="Q1143" s="157"/>
      <c r="R1143" s="157"/>
      <c r="S1143" s="144"/>
      <c r="T1143" s="22">
        <v>2</v>
      </c>
      <c r="U1143" s="29">
        <v>5183.505</v>
      </c>
      <c r="V1143" s="29">
        <v>10367.01</v>
      </c>
      <c r="W1143" s="36">
        <v>5652.68</v>
      </c>
      <c r="X1143" s="36"/>
      <c r="Y1143" s="29"/>
      <c r="Z1143" s="29"/>
      <c r="AA1143" s="29"/>
      <c r="AB1143" s="29"/>
      <c r="AC1143" s="28"/>
    </row>
    <row r="1144" ht="16" customHeight="1" spans="1:29">
      <c r="A1144" s="22">
        <v>903</v>
      </c>
      <c r="B1144" s="39" t="s">
        <v>911</v>
      </c>
      <c r="C1144" s="68" t="s">
        <v>912</v>
      </c>
      <c r="D1144" s="22">
        <v>130</v>
      </c>
      <c r="E1144" s="22">
        <v>1</v>
      </c>
      <c r="F1144" s="144">
        <v>85062</v>
      </c>
      <c r="G1144" s="144" t="s">
        <v>3704</v>
      </c>
      <c r="H1144" s="144" t="s">
        <v>3704</v>
      </c>
      <c r="I1144" s="144" t="s">
        <v>5321</v>
      </c>
      <c r="J1144" s="144" t="s">
        <v>5314</v>
      </c>
      <c r="K1144" s="157"/>
      <c r="L1144" s="157"/>
      <c r="M1144" s="157"/>
      <c r="N1144" s="157"/>
      <c r="O1144" s="157"/>
      <c r="P1144" s="157"/>
      <c r="Q1144" s="157"/>
      <c r="R1144" s="157"/>
      <c r="S1144" s="144"/>
      <c r="T1144" s="22">
        <v>1</v>
      </c>
      <c r="U1144" s="29">
        <v>5179.01</v>
      </c>
      <c r="V1144" s="29">
        <v>5179.01</v>
      </c>
      <c r="W1144" s="36">
        <v>1079.88</v>
      </c>
      <c r="X1144" s="36"/>
      <c r="Y1144" s="29"/>
      <c r="Z1144" s="29"/>
      <c r="AA1144" s="29"/>
      <c r="AB1144" s="29"/>
      <c r="AC1144" s="28"/>
    </row>
    <row r="1145" ht="16" customHeight="1" spans="1:29">
      <c r="A1145" s="22">
        <v>904</v>
      </c>
      <c r="B1145" s="39" t="s">
        <v>6794</v>
      </c>
      <c r="C1145" s="68" t="s">
        <v>6795</v>
      </c>
      <c r="D1145" s="22">
        <v>145</v>
      </c>
      <c r="E1145" s="22">
        <v>1</v>
      </c>
      <c r="F1145" s="144">
        <v>2403314845</v>
      </c>
      <c r="G1145" s="144" t="s">
        <v>3704</v>
      </c>
      <c r="H1145" s="144" t="s">
        <v>3704</v>
      </c>
      <c r="I1145" s="144" t="s">
        <v>5352</v>
      </c>
      <c r="J1145" s="144" t="s">
        <v>5314</v>
      </c>
      <c r="K1145" s="157"/>
      <c r="L1145" s="157"/>
      <c r="M1145" s="157"/>
      <c r="N1145" s="157"/>
      <c r="O1145" s="157"/>
      <c r="P1145" s="157"/>
      <c r="Q1145" s="157"/>
      <c r="R1145" s="157"/>
      <c r="S1145" s="144"/>
      <c r="T1145" s="22">
        <v>1</v>
      </c>
      <c r="U1145" s="29">
        <v>5115.48</v>
      </c>
      <c r="V1145" s="29">
        <v>5115.48</v>
      </c>
      <c r="W1145" s="36">
        <v>1079.88</v>
      </c>
      <c r="X1145" s="36"/>
      <c r="Y1145" s="29"/>
      <c r="Z1145" s="29"/>
      <c r="AA1145" s="29"/>
      <c r="AB1145" s="29"/>
      <c r="AC1145" s="28"/>
    </row>
    <row r="1146" ht="16" customHeight="1" spans="1:29">
      <c r="A1146" s="22">
        <v>905</v>
      </c>
      <c r="B1146" s="39" t="s">
        <v>6796</v>
      </c>
      <c r="C1146" s="68" t="s">
        <v>6797</v>
      </c>
      <c r="D1146" s="22">
        <v>130</v>
      </c>
      <c r="E1146" s="22">
        <v>3</v>
      </c>
      <c r="F1146" s="144">
        <v>84182</v>
      </c>
      <c r="G1146" s="144" t="s">
        <v>3704</v>
      </c>
      <c r="H1146" s="144" t="s">
        <v>3704</v>
      </c>
      <c r="I1146" s="144" t="s">
        <v>5321</v>
      </c>
      <c r="J1146" s="144" t="s">
        <v>5314</v>
      </c>
      <c r="K1146" s="157"/>
      <c r="L1146" s="157"/>
      <c r="M1146" s="157"/>
      <c r="N1146" s="157"/>
      <c r="O1146" s="157"/>
      <c r="P1146" s="157"/>
      <c r="Q1146" s="157"/>
      <c r="R1146" s="157"/>
      <c r="S1146" s="144"/>
      <c r="T1146" s="22">
        <v>3</v>
      </c>
      <c r="U1146" s="29">
        <v>5038.13333333333</v>
      </c>
      <c r="V1146" s="29">
        <v>15114.4</v>
      </c>
      <c r="W1146" s="36">
        <v>8479.02</v>
      </c>
      <c r="X1146" s="36"/>
      <c r="Y1146" s="29"/>
      <c r="Z1146" s="29"/>
      <c r="AA1146" s="29"/>
      <c r="AB1146" s="29"/>
      <c r="AC1146" s="28"/>
    </row>
    <row r="1147" ht="16" customHeight="1" spans="1:29">
      <c r="A1147" s="22">
        <v>906</v>
      </c>
      <c r="B1147" s="39" t="s">
        <v>6798</v>
      </c>
      <c r="C1147" s="68" t="s">
        <v>6799</v>
      </c>
      <c r="D1147" s="22">
        <v>178</v>
      </c>
      <c r="E1147" s="22">
        <v>1</v>
      </c>
      <c r="F1147" s="144">
        <v>85074</v>
      </c>
      <c r="G1147" s="144" t="s">
        <v>3704</v>
      </c>
      <c r="H1147" s="144" t="s">
        <v>3704</v>
      </c>
      <c r="I1147" s="144" t="s">
        <v>5321</v>
      </c>
      <c r="J1147" s="144" t="s">
        <v>5314</v>
      </c>
      <c r="K1147" s="157"/>
      <c r="L1147" s="157"/>
      <c r="M1147" s="157"/>
      <c r="N1147" s="157"/>
      <c r="O1147" s="157"/>
      <c r="P1147" s="157"/>
      <c r="Q1147" s="157"/>
      <c r="R1147" s="157"/>
      <c r="S1147" s="144"/>
      <c r="T1147" s="22">
        <v>1</v>
      </c>
      <c r="U1147" s="29">
        <v>5023.33</v>
      </c>
      <c r="V1147" s="29">
        <v>5023.33</v>
      </c>
      <c r="W1147" s="36">
        <v>2826.34</v>
      </c>
      <c r="X1147" s="36"/>
      <c r="Y1147" s="29"/>
      <c r="Z1147" s="29"/>
      <c r="AA1147" s="29"/>
      <c r="AB1147" s="29"/>
      <c r="AC1147" s="28"/>
    </row>
    <row r="1148" ht="16" customHeight="1" spans="1:29">
      <c r="A1148" s="22">
        <v>907</v>
      </c>
      <c r="B1148" s="39" t="s">
        <v>6800</v>
      </c>
      <c r="C1148" s="68" t="s">
        <v>6801</v>
      </c>
      <c r="D1148" s="22">
        <v>171</v>
      </c>
      <c r="E1148" s="22">
        <v>2</v>
      </c>
      <c r="F1148" s="144">
        <v>83893</v>
      </c>
      <c r="G1148" s="144" t="s">
        <v>3704</v>
      </c>
      <c r="H1148" s="144" t="s">
        <v>3704</v>
      </c>
      <c r="I1148" s="144" t="s">
        <v>5321</v>
      </c>
      <c r="J1148" s="144" t="s">
        <v>5314</v>
      </c>
      <c r="K1148" s="157"/>
      <c r="L1148" s="157"/>
      <c r="M1148" s="157"/>
      <c r="N1148" s="157"/>
      <c r="O1148" s="157"/>
      <c r="P1148" s="157"/>
      <c r="Q1148" s="157"/>
      <c r="R1148" s="157"/>
      <c r="S1148" s="144"/>
      <c r="T1148" s="22">
        <v>2</v>
      </c>
      <c r="U1148" s="29">
        <v>4974.455</v>
      </c>
      <c r="V1148" s="29">
        <v>9948.91</v>
      </c>
      <c r="W1148" s="36">
        <v>5457.76</v>
      </c>
      <c r="X1148" s="36"/>
      <c r="Y1148" s="29"/>
      <c r="Z1148" s="29"/>
      <c r="AA1148" s="29"/>
      <c r="AB1148" s="29"/>
      <c r="AC1148" s="28"/>
    </row>
    <row r="1149" ht="16" customHeight="1" spans="1:29">
      <c r="A1149" s="22">
        <v>908</v>
      </c>
      <c r="B1149" s="39" t="s">
        <v>1022</v>
      </c>
      <c r="C1149" s="68" t="s">
        <v>1023</v>
      </c>
      <c r="D1149" s="22">
        <v>130</v>
      </c>
      <c r="E1149" s="22">
        <v>1</v>
      </c>
      <c r="F1149" s="144">
        <v>84483</v>
      </c>
      <c r="G1149" s="144" t="s">
        <v>3704</v>
      </c>
      <c r="H1149" s="144" t="s">
        <v>3704</v>
      </c>
      <c r="I1149" s="144" t="s">
        <v>5352</v>
      </c>
      <c r="J1149" s="144" t="s">
        <v>5314</v>
      </c>
      <c r="K1149" s="157"/>
      <c r="L1149" s="157"/>
      <c r="M1149" s="157"/>
      <c r="N1149" s="157"/>
      <c r="O1149" s="157"/>
      <c r="P1149" s="157"/>
      <c r="Q1149" s="157"/>
      <c r="R1149" s="157"/>
      <c r="S1149" s="144"/>
      <c r="T1149" s="22">
        <v>1</v>
      </c>
      <c r="U1149" s="29">
        <v>4961.33</v>
      </c>
      <c r="V1149" s="29">
        <v>4961.33</v>
      </c>
      <c r="W1149" s="36">
        <v>1072.06</v>
      </c>
      <c r="X1149" s="36"/>
      <c r="Y1149" s="29"/>
      <c r="Z1149" s="29"/>
      <c r="AA1149" s="29"/>
      <c r="AB1149" s="29"/>
      <c r="AC1149" s="28"/>
    </row>
    <row r="1150" ht="16" customHeight="1" spans="1:29">
      <c r="A1150" s="22">
        <v>909</v>
      </c>
      <c r="B1150" s="39" t="s">
        <v>6802</v>
      </c>
      <c r="C1150" s="68" t="s">
        <v>6803</v>
      </c>
      <c r="D1150" s="22">
        <v>130</v>
      </c>
      <c r="E1150" s="22">
        <v>1</v>
      </c>
      <c r="F1150" s="144">
        <v>84446</v>
      </c>
      <c r="G1150" s="144" t="s">
        <v>3704</v>
      </c>
      <c r="H1150" s="144" t="s">
        <v>3704</v>
      </c>
      <c r="I1150" s="144" t="s">
        <v>5321</v>
      </c>
      <c r="J1150" s="144" t="s">
        <v>5314</v>
      </c>
      <c r="K1150" s="157"/>
      <c r="L1150" s="157"/>
      <c r="M1150" s="157"/>
      <c r="N1150" s="157"/>
      <c r="O1150" s="157"/>
      <c r="P1150" s="157"/>
      <c r="Q1150" s="157"/>
      <c r="R1150" s="157"/>
      <c r="S1150" s="144"/>
      <c r="T1150" s="22">
        <v>1</v>
      </c>
      <c r="U1150" s="29">
        <v>4935.32</v>
      </c>
      <c r="V1150" s="29">
        <v>4935.32</v>
      </c>
      <c r="W1150" s="36">
        <v>981.71</v>
      </c>
      <c r="X1150" s="36"/>
      <c r="Y1150" s="29"/>
      <c r="Z1150" s="29"/>
      <c r="AA1150" s="29"/>
      <c r="AB1150" s="29"/>
      <c r="AC1150" s="28"/>
    </row>
    <row r="1151" ht="16" customHeight="1" spans="1:29">
      <c r="A1151" s="22">
        <v>910</v>
      </c>
      <c r="B1151" s="39" t="s">
        <v>6804</v>
      </c>
      <c r="C1151" s="68" t="s">
        <v>6805</v>
      </c>
      <c r="D1151" s="22">
        <v>121</v>
      </c>
      <c r="E1151" s="22">
        <v>1</v>
      </c>
      <c r="F1151" s="144">
        <v>85010</v>
      </c>
      <c r="G1151" s="144" t="s">
        <v>3704</v>
      </c>
      <c r="H1151" s="144" t="s">
        <v>3704</v>
      </c>
      <c r="I1151" s="144" t="s">
        <v>5321</v>
      </c>
      <c r="J1151" s="144" t="s">
        <v>5314</v>
      </c>
      <c r="K1151" s="157"/>
      <c r="L1151" s="157"/>
      <c r="M1151" s="157"/>
      <c r="N1151" s="157"/>
      <c r="O1151" s="157"/>
      <c r="P1151" s="157"/>
      <c r="Q1151" s="157"/>
      <c r="R1151" s="157"/>
      <c r="S1151" s="144"/>
      <c r="T1151" s="22">
        <v>1</v>
      </c>
      <c r="U1151" s="29">
        <v>4824.54</v>
      </c>
      <c r="V1151" s="29">
        <v>4824.54</v>
      </c>
      <c r="W1151" s="36">
        <v>2728.88</v>
      </c>
      <c r="X1151" s="36"/>
      <c r="Y1151" s="29"/>
      <c r="Z1151" s="29"/>
      <c r="AA1151" s="29"/>
      <c r="AB1151" s="29"/>
      <c r="AC1151" s="28"/>
    </row>
    <row r="1152" ht="16" customHeight="1" spans="1:29">
      <c r="A1152" s="22">
        <v>911</v>
      </c>
      <c r="B1152" s="39" t="s">
        <v>6806</v>
      </c>
      <c r="C1152" s="68" t="s">
        <v>6807</v>
      </c>
      <c r="D1152" s="22">
        <v>130</v>
      </c>
      <c r="E1152" s="22">
        <v>1</v>
      </c>
      <c r="F1152" s="144">
        <v>84194</v>
      </c>
      <c r="G1152" s="144" t="s">
        <v>3704</v>
      </c>
      <c r="H1152" s="144" t="s">
        <v>3704</v>
      </c>
      <c r="I1152" s="144" t="s">
        <v>5321</v>
      </c>
      <c r="J1152" s="144" t="s">
        <v>5314</v>
      </c>
      <c r="K1152" s="157"/>
      <c r="L1152" s="157"/>
      <c r="M1152" s="157"/>
      <c r="N1152" s="157"/>
      <c r="O1152" s="157"/>
      <c r="P1152" s="157"/>
      <c r="Q1152" s="157"/>
      <c r="R1152" s="157"/>
      <c r="S1152" s="144"/>
      <c r="T1152" s="22">
        <v>1</v>
      </c>
      <c r="U1152" s="29">
        <v>4794.02</v>
      </c>
      <c r="V1152" s="29">
        <v>4794.02</v>
      </c>
      <c r="W1152" s="36">
        <v>2728.88</v>
      </c>
      <c r="X1152" s="36"/>
      <c r="Y1152" s="29"/>
      <c r="Z1152" s="29"/>
      <c r="AA1152" s="29"/>
      <c r="AB1152" s="29"/>
      <c r="AC1152" s="28"/>
    </row>
    <row r="1153" ht="16" customHeight="1" spans="1:29">
      <c r="A1153" s="22">
        <v>912</v>
      </c>
      <c r="B1153" s="39" t="s">
        <v>2076</v>
      </c>
      <c r="C1153" s="68" t="s">
        <v>2077</v>
      </c>
      <c r="D1153" s="22">
        <v>121</v>
      </c>
      <c r="E1153" s="22">
        <v>4</v>
      </c>
      <c r="F1153" s="144">
        <v>85014</v>
      </c>
      <c r="G1153" s="144" t="s">
        <v>3704</v>
      </c>
      <c r="H1153" s="144" t="s">
        <v>3704</v>
      </c>
      <c r="I1153" s="144" t="s">
        <v>5321</v>
      </c>
      <c r="J1153" s="144" t="s">
        <v>5314</v>
      </c>
      <c r="K1153" s="157"/>
      <c r="L1153" s="157"/>
      <c r="M1153" s="157"/>
      <c r="N1153" s="157"/>
      <c r="O1153" s="157"/>
      <c r="P1153" s="157"/>
      <c r="Q1153" s="157"/>
      <c r="R1153" s="157"/>
      <c r="S1153" s="144"/>
      <c r="T1153" s="22">
        <v>4</v>
      </c>
      <c r="U1153" s="29">
        <v>4776.645</v>
      </c>
      <c r="V1153" s="29">
        <v>19106.58</v>
      </c>
      <c r="W1153" s="36">
        <v>10915.52</v>
      </c>
      <c r="X1153" s="36"/>
      <c r="Y1153" s="29"/>
      <c r="Z1153" s="29"/>
      <c r="AA1153" s="29"/>
      <c r="AB1153" s="29"/>
      <c r="AC1153" s="28"/>
    </row>
    <row r="1154" ht="16" customHeight="1" spans="1:29">
      <c r="A1154" s="22">
        <v>913</v>
      </c>
      <c r="B1154" s="39" t="s">
        <v>1028</v>
      </c>
      <c r="C1154" s="68" t="s">
        <v>1029</v>
      </c>
      <c r="D1154" s="22">
        <v>130</v>
      </c>
      <c r="E1154" s="22">
        <v>1</v>
      </c>
      <c r="F1154" s="144">
        <v>84104</v>
      </c>
      <c r="G1154" s="144" t="s">
        <v>3704</v>
      </c>
      <c r="H1154" s="144" t="s">
        <v>3704</v>
      </c>
      <c r="I1154" s="144" t="s">
        <v>5321</v>
      </c>
      <c r="J1154" s="144" t="s">
        <v>5314</v>
      </c>
      <c r="K1154" s="157"/>
      <c r="L1154" s="157"/>
      <c r="M1154" s="157"/>
      <c r="N1154" s="157"/>
      <c r="O1154" s="157"/>
      <c r="P1154" s="157"/>
      <c r="Q1154" s="157"/>
      <c r="R1154" s="157"/>
      <c r="S1154" s="144"/>
      <c r="T1154" s="22">
        <v>1</v>
      </c>
      <c r="U1154" s="29">
        <v>4683.46</v>
      </c>
      <c r="V1154" s="29">
        <v>4683.46</v>
      </c>
      <c r="W1154" s="36">
        <v>834.45</v>
      </c>
      <c r="X1154" s="36"/>
      <c r="Y1154" s="29"/>
      <c r="Z1154" s="29"/>
      <c r="AA1154" s="29"/>
      <c r="AB1154" s="29"/>
      <c r="AC1154" s="28"/>
    </row>
    <row r="1155" ht="16" customHeight="1" spans="1:29">
      <c r="A1155" s="22">
        <v>914</v>
      </c>
      <c r="B1155" s="39" t="s">
        <v>6808</v>
      </c>
      <c r="C1155" s="68" t="s">
        <v>6809</v>
      </c>
      <c r="D1155" s="22">
        <v>130</v>
      </c>
      <c r="E1155" s="22">
        <v>2</v>
      </c>
      <c r="F1155" s="144">
        <v>84038</v>
      </c>
      <c r="G1155" s="144" t="s">
        <v>3704</v>
      </c>
      <c r="H1155" s="144" t="s">
        <v>3704</v>
      </c>
      <c r="I1155" s="144" t="s">
        <v>5321</v>
      </c>
      <c r="J1155" s="144" t="s">
        <v>5314</v>
      </c>
      <c r="K1155" s="157"/>
      <c r="L1155" s="157"/>
      <c r="M1155" s="157"/>
      <c r="N1155" s="157"/>
      <c r="O1155" s="157"/>
      <c r="P1155" s="157"/>
      <c r="Q1155" s="157"/>
      <c r="R1155" s="157"/>
      <c r="S1155" s="144"/>
      <c r="T1155" s="22">
        <v>2</v>
      </c>
      <c r="U1155" s="29">
        <v>4456.74</v>
      </c>
      <c r="V1155" s="29">
        <v>8913.48</v>
      </c>
      <c r="W1155" s="36">
        <v>1590.38</v>
      </c>
      <c r="X1155" s="36"/>
      <c r="Y1155" s="29"/>
      <c r="Z1155" s="29"/>
      <c r="AA1155" s="29"/>
      <c r="AB1155" s="29"/>
      <c r="AC1155" s="28"/>
    </row>
    <row r="1156" ht="16" customHeight="1" spans="1:29">
      <c r="A1156" s="22">
        <v>915</v>
      </c>
      <c r="B1156" s="39" t="s">
        <v>6810</v>
      </c>
      <c r="C1156" s="68" t="s">
        <v>6811</v>
      </c>
      <c r="D1156" s="22">
        <v>130</v>
      </c>
      <c r="E1156" s="22">
        <v>1</v>
      </c>
      <c r="F1156" s="144">
        <v>85057</v>
      </c>
      <c r="G1156" s="144" t="s">
        <v>3704</v>
      </c>
      <c r="H1156" s="144" t="s">
        <v>3704</v>
      </c>
      <c r="I1156" s="144" t="s">
        <v>5321</v>
      </c>
      <c r="J1156" s="144" t="s">
        <v>5314</v>
      </c>
      <c r="K1156" s="157"/>
      <c r="L1156" s="157"/>
      <c r="M1156" s="157"/>
      <c r="N1156" s="157"/>
      <c r="O1156" s="157"/>
      <c r="P1156" s="157"/>
      <c r="Q1156" s="157"/>
      <c r="R1156" s="157"/>
      <c r="S1156" s="144"/>
      <c r="T1156" s="22">
        <v>1</v>
      </c>
      <c r="U1156" s="29">
        <v>4444.44</v>
      </c>
      <c r="V1156" s="29">
        <v>4444.44</v>
      </c>
      <c r="W1156" s="36">
        <v>795.19</v>
      </c>
      <c r="X1156" s="36"/>
      <c r="Y1156" s="29"/>
      <c r="Z1156" s="29"/>
      <c r="AA1156" s="29"/>
      <c r="AB1156" s="29"/>
      <c r="AC1156" s="28"/>
    </row>
    <row r="1157" ht="16" customHeight="1" spans="1:29">
      <c r="A1157" s="22">
        <v>916</v>
      </c>
      <c r="B1157" s="39" t="s">
        <v>6812</v>
      </c>
      <c r="C1157" s="68" t="s">
        <v>6813</v>
      </c>
      <c r="D1157" s="22">
        <v>130</v>
      </c>
      <c r="E1157" s="22">
        <v>2</v>
      </c>
      <c r="F1157" s="144">
        <v>84036</v>
      </c>
      <c r="G1157" s="144" t="s">
        <v>3704</v>
      </c>
      <c r="H1157" s="144" t="s">
        <v>3704</v>
      </c>
      <c r="I1157" s="144" t="s">
        <v>5321</v>
      </c>
      <c r="J1157" s="144" t="s">
        <v>5314</v>
      </c>
      <c r="K1157" s="157"/>
      <c r="L1157" s="157"/>
      <c r="M1157" s="157"/>
      <c r="N1157" s="157"/>
      <c r="O1157" s="157"/>
      <c r="P1157" s="157"/>
      <c r="Q1157" s="157"/>
      <c r="R1157" s="157"/>
      <c r="S1157" s="144"/>
      <c r="T1157" s="22">
        <v>2</v>
      </c>
      <c r="U1157" s="29">
        <v>4417.055</v>
      </c>
      <c r="V1157" s="29">
        <v>8834.11</v>
      </c>
      <c r="W1157" s="36">
        <v>1551.1</v>
      </c>
      <c r="X1157" s="36"/>
      <c r="Y1157" s="29"/>
      <c r="Z1157" s="29"/>
      <c r="AA1157" s="29"/>
      <c r="AB1157" s="29"/>
      <c r="AC1157" s="28"/>
    </row>
    <row r="1158" ht="16" customHeight="1" spans="1:29">
      <c r="A1158" s="22">
        <v>917</v>
      </c>
      <c r="B1158" s="39" t="s">
        <v>6814</v>
      </c>
      <c r="C1158" s="68" t="s">
        <v>6815</v>
      </c>
      <c r="D1158" s="22">
        <v>121</v>
      </c>
      <c r="E1158" s="22">
        <v>2</v>
      </c>
      <c r="F1158" s="144">
        <v>85032</v>
      </c>
      <c r="G1158" s="144" t="s">
        <v>3704</v>
      </c>
      <c r="H1158" s="144" t="s">
        <v>3704</v>
      </c>
      <c r="I1158" s="144" t="s">
        <v>5321</v>
      </c>
      <c r="J1158" s="144" t="s">
        <v>5314</v>
      </c>
      <c r="K1158" s="157"/>
      <c r="L1158" s="157"/>
      <c r="M1158" s="157"/>
      <c r="N1158" s="157"/>
      <c r="O1158" s="157"/>
      <c r="P1158" s="157"/>
      <c r="Q1158" s="157"/>
      <c r="R1158" s="157"/>
      <c r="S1158" s="144"/>
      <c r="T1158" s="22">
        <v>2</v>
      </c>
      <c r="U1158" s="29">
        <v>4251.805</v>
      </c>
      <c r="V1158" s="29">
        <v>8503.61</v>
      </c>
      <c r="W1158" s="36">
        <v>5262.84</v>
      </c>
      <c r="X1158" s="36"/>
      <c r="Y1158" s="29"/>
      <c r="Z1158" s="29"/>
      <c r="AA1158" s="29"/>
      <c r="AB1158" s="29"/>
      <c r="AC1158" s="28"/>
    </row>
    <row r="1159" ht="16" customHeight="1" spans="1:29">
      <c r="A1159" s="22">
        <v>918</v>
      </c>
      <c r="B1159" s="39" t="s">
        <v>6816</v>
      </c>
      <c r="C1159" s="68" t="s">
        <v>6817</v>
      </c>
      <c r="D1159" s="22">
        <v>130</v>
      </c>
      <c r="E1159" s="22">
        <v>1</v>
      </c>
      <c r="F1159" s="144">
        <v>84465</v>
      </c>
      <c r="G1159" s="144" t="s">
        <v>3704</v>
      </c>
      <c r="H1159" s="144" t="s">
        <v>3704</v>
      </c>
      <c r="I1159" s="144" t="s">
        <v>5321</v>
      </c>
      <c r="J1159" s="144" t="s">
        <v>5314</v>
      </c>
      <c r="K1159" s="157"/>
      <c r="L1159" s="157"/>
      <c r="M1159" s="157"/>
      <c r="N1159" s="157"/>
      <c r="O1159" s="157"/>
      <c r="P1159" s="157"/>
      <c r="Q1159" s="157"/>
      <c r="R1159" s="157"/>
      <c r="S1159" s="144"/>
      <c r="T1159" s="22">
        <v>1</v>
      </c>
      <c r="U1159" s="29">
        <v>4251.55</v>
      </c>
      <c r="V1159" s="29">
        <v>4251.55</v>
      </c>
      <c r="W1159" s="36">
        <v>755.92</v>
      </c>
      <c r="X1159" s="36"/>
      <c r="Y1159" s="29"/>
      <c r="Z1159" s="29"/>
      <c r="AA1159" s="29"/>
      <c r="AB1159" s="29"/>
      <c r="AC1159" s="28"/>
    </row>
    <row r="1160" ht="16" customHeight="1" spans="1:29">
      <c r="A1160" s="22">
        <v>919</v>
      </c>
      <c r="B1160" s="39" t="s">
        <v>6818</v>
      </c>
      <c r="C1160" s="68" t="s">
        <v>6819</v>
      </c>
      <c r="D1160" s="22">
        <v>130</v>
      </c>
      <c r="E1160" s="22">
        <v>3</v>
      </c>
      <c r="F1160" s="144">
        <v>84142</v>
      </c>
      <c r="G1160" s="144" t="s">
        <v>3704</v>
      </c>
      <c r="H1160" s="144" t="s">
        <v>3704</v>
      </c>
      <c r="I1160" s="144" t="s">
        <v>5321</v>
      </c>
      <c r="J1160" s="144" t="s">
        <v>5314</v>
      </c>
      <c r="K1160" s="157"/>
      <c r="L1160" s="157"/>
      <c r="M1160" s="157"/>
      <c r="N1160" s="157"/>
      <c r="O1160" s="157"/>
      <c r="P1160" s="157"/>
      <c r="Q1160" s="157"/>
      <c r="R1160" s="157"/>
      <c r="S1160" s="144"/>
      <c r="T1160" s="22">
        <v>3</v>
      </c>
      <c r="U1160" s="29">
        <v>4158.15333333333</v>
      </c>
      <c r="V1160" s="29">
        <v>12474.46</v>
      </c>
      <c r="W1160" s="36">
        <v>2222.07</v>
      </c>
      <c r="X1160" s="36"/>
      <c r="Y1160" s="29"/>
      <c r="Z1160" s="29"/>
      <c r="AA1160" s="29"/>
      <c r="AB1160" s="29"/>
      <c r="AC1160" s="28"/>
    </row>
    <row r="1161" ht="16" customHeight="1" spans="1:29">
      <c r="A1161" s="22">
        <v>920</v>
      </c>
      <c r="B1161" s="39" t="s">
        <v>6820</v>
      </c>
      <c r="C1161" s="68" t="s">
        <v>6821</v>
      </c>
      <c r="D1161" s="22">
        <v>130</v>
      </c>
      <c r="E1161" s="22">
        <v>1</v>
      </c>
      <c r="F1161" s="144">
        <v>84476</v>
      </c>
      <c r="G1161" s="144" t="s">
        <v>3704</v>
      </c>
      <c r="H1161" s="144" t="s">
        <v>3704</v>
      </c>
      <c r="I1161" s="144" t="s">
        <v>5321</v>
      </c>
      <c r="J1161" s="144" t="s">
        <v>5314</v>
      </c>
      <c r="K1161" s="157"/>
      <c r="L1161" s="157"/>
      <c r="M1161" s="157"/>
      <c r="N1161" s="157"/>
      <c r="O1161" s="157"/>
      <c r="P1161" s="157"/>
      <c r="Q1161" s="157"/>
      <c r="R1161" s="157"/>
      <c r="S1161" s="144"/>
      <c r="T1161" s="22">
        <v>1</v>
      </c>
      <c r="U1161" s="29">
        <v>4030.34</v>
      </c>
      <c r="V1161" s="29">
        <v>4030.34</v>
      </c>
      <c r="W1161" s="36">
        <v>721.21</v>
      </c>
      <c r="X1161" s="36"/>
      <c r="Y1161" s="29"/>
      <c r="Z1161" s="29"/>
      <c r="AA1161" s="29"/>
      <c r="AB1161" s="29"/>
      <c r="AC1161" s="28"/>
    </row>
    <row r="1162" ht="16" customHeight="1" spans="1:29">
      <c r="A1162" s="22">
        <v>921</v>
      </c>
      <c r="B1162" s="39" t="s">
        <v>6822</v>
      </c>
      <c r="C1162" s="68" t="s">
        <v>6823</v>
      </c>
      <c r="D1162" s="22">
        <v>208</v>
      </c>
      <c r="E1162" s="22">
        <v>2</v>
      </c>
      <c r="F1162" s="144">
        <v>2403315218</v>
      </c>
      <c r="G1162" s="144" t="s">
        <v>3704</v>
      </c>
      <c r="H1162" s="144" t="s">
        <v>3704</v>
      </c>
      <c r="I1162" s="144" t="s">
        <v>5352</v>
      </c>
      <c r="J1162" s="144" t="s">
        <v>5314</v>
      </c>
      <c r="K1162" s="157"/>
      <c r="L1162" s="157"/>
      <c r="M1162" s="157"/>
      <c r="N1162" s="157"/>
      <c r="O1162" s="157"/>
      <c r="P1162" s="157"/>
      <c r="Q1162" s="157"/>
      <c r="R1162" s="157"/>
      <c r="S1162" s="144"/>
      <c r="T1162" s="22">
        <v>2</v>
      </c>
      <c r="U1162" s="29">
        <v>3959.755</v>
      </c>
      <c r="V1162" s="29">
        <v>7919.51</v>
      </c>
      <c r="W1162" s="36">
        <v>1413.66</v>
      </c>
      <c r="X1162" s="36"/>
      <c r="Y1162" s="29"/>
      <c r="Z1162" s="29"/>
      <c r="AA1162" s="29"/>
      <c r="AB1162" s="29"/>
      <c r="AC1162" s="28"/>
    </row>
    <row r="1163" ht="16" customHeight="1" spans="1:29">
      <c r="A1163" s="22">
        <v>922</v>
      </c>
      <c r="B1163" s="39" t="s">
        <v>6824</v>
      </c>
      <c r="C1163" s="68" t="s">
        <v>6825</v>
      </c>
      <c r="D1163" s="22">
        <v>145</v>
      </c>
      <c r="E1163" s="22">
        <v>1</v>
      </c>
      <c r="F1163" s="144">
        <v>2403315134</v>
      </c>
      <c r="G1163" s="144" t="s">
        <v>3704</v>
      </c>
      <c r="H1163" s="144" t="s">
        <v>3704</v>
      </c>
      <c r="I1163" s="144" t="s">
        <v>5352</v>
      </c>
      <c r="J1163" s="144" t="s">
        <v>5314</v>
      </c>
      <c r="K1163" s="157"/>
      <c r="L1163" s="157"/>
      <c r="M1163" s="157"/>
      <c r="N1163" s="157"/>
      <c r="O1163" s="157"/>
      <c r="P1163" s="157"/>
      <c r="Q1163" s="157"/>
      <c r="R1163" s="157"/>
      <c r="S1163" s="144"/>
      <c r="T1163" s="22">
        <v>1</v>
      </c>
      <c r="U1163" s="29">
        <v>3931.46</v>
      </c>
      <c r="V1163" s="29">
        <v>3931.46</v>
      </c>
      <c r="W1163" s="36">
        <v>1178.05</v>
      </c>
      <c r="X1163" s="36"/>
      <c r="Y1163" s="29"/>
      <c r="Z1163" s="29"/>
      <c r="AA1163" s="29"/>
      <c r="AB1163" s="29"/>
      <c r="AC1163" s="28"/>
    </row>
    <row r="1164" ht="16" customHeight="1" spans="1:29">
      <c r="A1164" s="22">
        <v>923</v>
      </c>
      <c r="B1164" s="39" t="s">
        <v>1373</v>
      </c>
      <c r="C1164" s="68" t="s">
        <v>1374</v>
      </c>
      <c r="D1164" s="22">
        <v>208</v>
      </c>
      <c r="E1164" s="22">
        <v>1</v>
      </c>
      <c r="F1164" s="144">
        <v>2403315063</v>
      </c>
      <c r="G1164" s="144" t="s">
        <v>3704</v>
      </c>
      <c r="H1164" s="144" t="s">
        <v>3704</v>
      </c>
      <c r="I1164" s="144" t="s">
        <v>5352</v>
      </c>
      <c r="J1164" s="144" t="s">
        <v>5314</v>
      </c>
      <c r="K1164" s="157"/>
      <c r="L1164" s="157"/>
      <c r="M1164" s="157"/>
      <c r="N1164" s="157"/>
      <c r="O1164" s="157"/>
      <c r="P1164" s="157"/>
      <c r="Q1164" s="157"/>
      <c r="R1164" s="157"/>
      <c r="S1164" s="144"/>
      <c r="T1164" s="22">
        <v>1</v>
      </c>
      <c r="U1164" s="29">
        <v>3928.31</v>
      </c>
      <c r="V1164" s="29">
        <v>3928.31</v>
      </c>
      <c r="W1164" s="36">
        <v>2601.53</v>
      </c>
      <c r="X1164" s="36"/>
      <c r="Y1164" s="29"/>
      <c r="Z1164" s="29"/>
      <c r="AA1164" s="29"/>
      <c r="AB1164" s="29"/>
      <c r="AC1164" s="28"/>
    </row>
    <row r="1165" ht="16" customHeight="1" spans="1:29">
      <c r="A1165" s="22">
        <v>924</v>
      </c>
      <c r="B1165" s="39" t="s">
        <v>6826</v>
      </c>
      <c r="C1165" s="68" t="s">
        <v>6827</v>
      </c>
      <c r="D1165" s="22">
        <v>130</v>
      </c>
      <c r="E1165" s="22">
        <v>1</v>
      </c>
      <c r="F1165" s="144">
        <v>84020</v>
      </c>
      <c r="G1165" s="144" t="s">
        <v>3704</v>
      </c>
      <c r="H1165" s="144" t="s">
        <v>3704</v>
      </c>
      <c r="I1165" s="144" t="s">
        <v>5321</v>
      </c>
      <c r="J1165" s="144" t="s">
        <v>5314</v>
      </c>
      <c r="K1165" s="157"/>
      <c r="L1165" s="157"/>
      <c r="M1165" s="157"/>
      <c r="N1165" s="157"/>
      <c r="O1165" s="157"/>
      <c r="P1165" s="157"/>
      <c r="Q1165" s="157"/>
      <c r="R1165" s="157"/>
      <c r="S1165" s="144"/>
      <c r="T1165" s="22">
        <v>1</v>
      </c>
      <c r="U1165" s="29">
        <v>3900.68</v>
      </c>
      <c r="V1165" s="29">
        <v>3900.68</v>
      </c>
      <c r="W1165" s="36">
        <v>697.01</v>
      </c>
      <c r="X1165" s="36"/>
      <c r="Y1165" s="29"/>
      <c r="Z1165" s="29"/>
      <c r="AA1165" s="29"/>
      <c r="AB1165" s="29"/>
      <c r="AC1165" s="28"/>
    </row>
    <row r="1166" ht="16" customHeight="1" spans="1:29">
      <c r="A1166" s="22">
        <v>925</v>
      </c>
      <c r="B1166" s="39" t="s">
        <v>6828</v>
      </c>
      <c r="C1166" s="68" t="s">
        <v>6829</v>
      </c>
      <c r="D1166" s="22">
        <v>178</v>
      </c>
      <c r="E1166" s="22">
        <v>1</v>
      </c>
      <c r="F1166" s="144">
        <v>85037</v>
      </c>
      <c r="G1166" s="144" t="s">
        <v>3704</v>
      </c>
      <c r="H1166" s="144" t="s">
        <v>3704</v>
      </c>
      <c r="I1166" s="144" t="s">
        <v>5321</v>
      </c>
      <c r="J1166" s="144" t="s">
        <v>5314</v>
      </c>
      <c r="K1166" s="157"/>
      <c r="L1166" s="157"/>
      <c r="M1166" s="157"/>
      <c r="N1166" s="157"/>
      <c r="O1166" s="157"/>
      <c r="P1166" s="157"/>
      <c r="Q1166" s="157"/>
      <c r="R1166" s="157"/>
      <c r="S1166" s="144"/>
      <c r="T1166" s="22">
        <v>1</v>
      </c>
      <c r="U1166" s="29">
        <v>3828.69</v>
      </c>
      <c r="V1166" s="29">
        <v>3828.69</v>
      </c>
      <c r="W1166" s="36">
        <v>1169.52</v>
      </c>
      <c r="X1166" s="36"/>
      <c r="Y1166" s="29"/>
      <c r="Z1166" s="29"/>
      <c r="AA1166" s="29"/>
      <c r="AB1166" s="29"/>
      <c r="AC1166" s="28"/>
    </row>
    <row r="1167" ht="16" customHeight="1" spans="1:29">
      <c r="A1167" s="22">
        <v>926</v>
      </c>
      <c r="B1167" s="39" t="s">
        <v>6830</v>
      </c>
      <c r="C1167" s="68" t="s">
        <v>6831</v>
      </c>
      <c r="D1167" s="22">
        <v>130</v>
      </c>
      <c r="E1167" s="22">
        <v>1</v>
      </c>
      <c r="F1167" s="144">
        <v>84025</v>
      </c>
      <c r="G1167" s="144" t="s">
        <v>3704</v>
      </c>
      <c r="H1167" s="144" t="s">
        <v>3704</v>
      </c>
      <c r="I1167" s="144" t="s">
        <v>5321</v>
      </c>
      <c r="J1167" s="144" t="s">
        <v>5314</v>
      </c>
      <c r="K1167" s="157"/>
      <c r="L1167" s="157"/>
      <c r="M1167" s="157"/>
      <c r="N1167" s="157"/>
      <c r="O1167" s="157"/>
      <c r="P1167" s="157"/>
      <c r="Q1167" s="157"/>
      <c r="R1167" s="157"/>
      <c r="S1167" s="144"/>
      <c r="T1167" s="22">
        <v>1</v>
      </c>
      <c r="U1167" s="29">
        <v>3803.72</v>
      </c>
      <c r="V1167" s="29">
        <v>3803.72</v>
      </c>
      <c r="W1167" s="36">
        <v>687.2</v>
      </c>
      <c r="X1167" s="36"/>
      <c r="Y1167" s="29"/>
      <c r="Z1167" s="29"/>
      <c r="AA1167" s="29"/>
      <c r="AB1167" s="29"/>
      <c r="AC1167" s="28"/>
    </row>
    <row r="1168" ht="16" customHeight="1" spans="1:29">
      <c r="A1168" s="22">
        <v>927</v>
      </c>
      <c r="B1168" s="39" t="s">
        <v>6830</v>
      </c>
      <c r="C1168" s="68" t="s">
        <v>6831</v>
      </c>
      <c r="D1168" s="22">
        <v>208</v>
      </c>
      <c r="E1168" s="22">
        <v>1</v>
      </c>
      <c r="F1168" s="144">
        <v>2403314781</v>
      </c>
      <c r="G1168" s="144" t="s">
        <v>3704</v>
      </c>
      <c r="H1168" s="144" t="s">
        <v>3704</v>
      </c>
      <c r="I1168" s="144" t="s">
        <v>5352</v>
      </c>
      <c r="J1168" s="144" t="s">
        <v>5314</v>
      </c>
      <c r="K1168" s="157"/>
      <c r="L1168" s="157"/>
      <c r="M1168" s="157"/>
      <c r="N1168" s="157"/>
      <c r="O1168" s="157"/>
      <c r="P1168" s="157"/>
      <c r="Q1168" s="157"/>
      <c r="R1168" s="157"/>
      <c r="S1168" s="144"/>
      <c r="T1168" s="22">
        <v>1</v>
      </c>
      <c r="U1168" s="29">
        <v>3803.72</v>
      </c>
      <c r="V1168" s="29">
        <v>3803.72</v>
      </c>
      <c r="W1168" s="36">
        <v>682.22</v>
      </c>
      <c r="X1168" s="36"/>
      <c r="Y1168" s="29"/>
      <c r="Z1168" s="29"/>
      <c r="AA1168" s="29"/>
      <c r="AB1168" s="29"/>
      <c r="AC1168" s="28"/>
    </row>
    <row r="1169" ht="16" customHeight="1" spans="1:29">
      <c r="A1169" s="22">
        <v>928</v>
      </c>
      <c r="B1169" s="39" t="s">
        <v>6832</v>
      </c>
      <c r="C1169" s="68" t="s">
        <v>6833</v>
      </c>
      <c r="D1169" s="22">
        <v>130</v>
      </c>
      <c r="E1169" s="22">
        <v>1</v>
      </c>
      <c r="F1169" s="144">
        <v>84449</v>
      </c>
      <c r="G1169" s="144" t="s">
        <v>3704</v>
      </c>
      <c r="H1169" s="144" t="s">
        <v>3704</v>
      </c>
      <c r="I1169" s="144" t="s">
        <v>5321</v>
      </c>
      <c r="J1169" s="144" t="s">
        <v>5314</v>
      </c>
      <c r="K1169" s="157"/>
      <c r="L1169" s="157"/>
      <c r="M1169" s="157"/>
      <c r="N1169" s="157"/>
      <c r="O1169" s="157"/>
      <c r="P1169" s="157"/>
      <c r="Q1169" s="157"/>
      <c r="R1169" s="157"/>
      <c r="S1169" s="144"/>
      <c r="T1169" s="22">
        <v>1</v>
      </c>
      <c r="U1169" s="29">
        <v>3686.33</v>
      </c>
      <c r="V1169" s="29">
        <v>3686.33</v>
      </c>
      <c r="W1169" s="36">
        <v>667.56</v>
      </c>
      <c r="X1169" s="36"/>
      <c r="Y1169" s="29"/>
      <c r="Z1169" s="29"/>
      <c r="AA1169" s="29"/>
      <c r="AB1169" s="29"/>
      <c r="AC1169" s="28"/>
    </row>
    <row r="1170" ht="16" customHeight="1" spans="1:29">
      <c r="A1170" s="22">
        <v>929</v>
      </c>
      <c r="B1170" s="39" t="s">
        <v>6834</v>
      </c>
      <c r="C1170" s="68" t="s">
        <v>6835</v>
      </c>
      <c r="D1170" s="22">
        <v>199</v>
      </c>
      <c r="E1170" s="22">
        <v>3</v>
      </c>
      <c r="F1170" s="144">
        <v>2403315653</v>
      </c>
      <c r="G1170" s="144" t="s">
        <v>3704</v>
      </c>
      <c r="H1170" s="144" t="s">
        <v>3704</v>
      </c>
      <c r="I1170" s="144" t="s">
        <v>5352</v>
      </c>
      <c r="J1170" s="144" t="s">
        <v>5314</v>
      </c>
      <c r="K1170" s="157"/>
      <c r="L1170" s="157"/>
      <c r="M1170" s="157"/>
      <c r="N1170" s="157"/>
      <c r="O1170" s="157"/>
      <c r="P1170" s="157"/>
      <c r="Q1170" s="157"/>
      <c r="R1170" s="157"/>
      <c r="S1170" s="144"/>
      <c r="T1170" s="22">
        <v>3</v>
      </c>
      <c r="U1170" s="29">
        <v>3571.70666666667</v>
      </c>
      <c r="V1170" s="29">
        <v>10715.12</v>
      </c>
      <c r="W1170" s="36">
        <v>1943.79</v>
      </c>
      <c r="X1170" s="36"/>
      <c r="Y1170" s="29"/>
      <c r="Z1170" s="29"/>
      <c r="AA1170" s="29"/>
      <c r="AB1170" s="29"/>
      <c r="AC1170" s="28"/>
    </row>
    <row r="1171" ht="16" customHeight="1" spans="1:29">
      <c r="A1171" s="22">
        <v>930</v>
      </c>
      <c r="B1171" s="39" t="s">
        <v>6472</v>
      </c>
      <c r="C1171" s="68" t="s">
        <v>6473</v>
      </c>
      <c r="D1171" s="22">
        <v>208</v>
      </c>
      <c r="E1171" s="22">
        <v>2</v>
      </c>
      <c r="F1171" s="144">
        <v>2403314424</v>
      </c>
      <c r="G1171" s="144" t="s">
        <v>3704</v>
      </c>
      <c r="H1171" s="144" t="s">
        <v>3704</v>
      </c>
      <c r="I1171" s="144" t="s">
        <v>5352</v>
      </c>
      <c r="J1171" s="144" t="s">
        <v>5314</v>
      </c>
      <c r="K1171" s="157"/>
      <c r="L1171" s="157"/>
      <c r="M1171" s="157"/>
      <c r="N1171" s="157"/>
      <c r="O1171" s="157"/>
      <c r="P1171" s="157"/>
      <c r="Q1171" s="157"/>
      <c r="R1171" s="157"/>
      <c r="S1171" s="144"/>
      <c r="T1171" s="22">
        <v>2</v>
      </c>
      <c r="U1171" s="29">
        <v>3554.205</v>
      </c>
      <c r="V1171" s="29">
        <v>7108.41</v>
      </c>
      <c r="W1171" s="36">
        <v>1266.98</v>
      </c>
      <c r="X1171" s="36"/>
      <c r="Y1171" s="29"/>
      <c r="Z1171" s="29"/>
      <c r="AA1171" s="29"/>
      <c r="AB1171" s="29"/>
      <c r="AC1171" s="28"/>
    </row>
    <row r="1172" ht="16" customHeight="1" spans="1:29">
      <c r="A1172" s="22">
        <v>931</v>
      </c>
      <c r="B1172" s="39" t="s">
        <v>6836</v>
      </c>
      <c r="C1172" s="68" t="s">
        <v>6837</v>
      </c>
      <c r="D1172" s="22">
        <v>130</v>
      </c>
      <c r="E1172" s="22">
        <v>1</v>
      </c>
      <c r="F1172" s="144">
        <v>84578</v>
      </c>
      <c r="G1172" s="144" t="s">
        <v>3704</v>
      </c>
      <c r="H1172" s="144" t="s">
        <v>3704</v>
      </c>
      <c r="I1172" s="144" t="s">
        <v>5321</v>
      </c>
      <c r="J1172" s="144" t="s">
        <v>5314</v>
      </c>
      <c r="K1172" s="157"/>
      <c r="L1172" s="157"/>
      <c r="M1172" s="157"/>
      <c r="N1172" s="157"/>
      <c r="O1172" s="157"/>
      <c r="P1172" s="157"/>
      <c r="Q1172" s="157"/>
      <c r="R1172" s="157"/>
      <c r="S1172" s="144"/>
      <c r="T1172" s="22">
        <v>1</v>
      </c>
      <c r="U1172" s="29">
        <v>3545.58</v>
      </c>
      <c r="V1172" s="29">
        <v>3545.58</v>
      </c>
      <c r="W1172" s="36">
        <v>1072.06</v>
      </c>
      <c r="X1172" s="36"/>
      <c r="Y1172" s="29"/>
      <c r="Z1172" s="29"/>
      <c r="AA1172" s="29"/>
      <c r="AB1172" s="29"/>
      <c r="AC1172" s="28"/>
    </row>
    <row r="1173" ht="16" customHeight="1" spans="1:29">
      <c r="A1173" s="22">
        <v>932</v>
      </c>
      <c r="B1173" s="39" t="s">
        <v>1343</v>
      </c>
      <c r="C1173" s="68" t="s">
        <v>1344</v>
      </c>
      <c r="D1173" s="22">
        <v>130</v>
      </c>
      <c r="E1173" s="22">
        <v>1</v>
      </c>
      <c r="F1173" s="144">
        <v>84462</v>
      </c>
      <c r="G1173" s="144" t="s">
        <v>3704</v>
      </c>
      <c r="H1173" s="144" t="s">
        <v>3704</v>
      </c>
      <c r="I1173" s="144" t="s">
        <v>5321</v>
      </c>
      <c r="J1173" s="144" t="s">
        <v>5314</v>
      </c>
      <c r="K1173" s="157"/>
      <c r="L1173" s="157"/>
      <c r="M1173" s="157"/>
      <c r="N1173" s="157"/>
      <c r="O1173" s="157"/>
      <c r="P1173" s="157"/>
      <c r="Q1173" s="157"/>
      <c r="R1173" s="157"/>
      <c r="S1173" s="144"/>
      <c r="T1173" s="22">
        <v>1</v>
      </c>
      <c r="U1173" s="29">
        <v>3475.85</v>
      </c>
      <c r="V1173" s="29">
        <v>3475.85</v>
      </c>
      <c r="W1173" s="36">
        <v>628.3</v>
      </c>
      <c r="X1173" s="36"/>
      <c r="Y1173" s="29"/>
      <c r="Z1173" s="29"/>
      <c r="AA1173" s="29"/>
      <c r="AB1173" s="29"/>
      <c r="AC1173" s="28"/>
    </row>
    <row r="1174" ht="16" customHeight="1" spans="1:29">
      <c r="A1174" s="22">
        <v>933</v>
      </c>
      <c r="B1174" s="39" t="s">
        <v>44</v>
      </c>
      <c r="C1174" s="68" t="s">
        <v>6838</v>
      </c>
      <c r="D1174" s="22">
        <v>121</v>
      </c>
      <c r="E1174" s="22">
        <v>12</v>
      </c>
      <c r="F1174" s="144">
        <v>84976</v>
      </c>
      <c r="G1174" s="144" t="s">
        <v>3704</v>
      </c>
      <c r="H1174" s="144" t="s">
        <v>3704</v>
      </c>
      <c r="I1174" s="144" t="s">
        <v>5321</v>
      </c>
      <c r="J1174" s="144" t="s">
        <v>5314</v>
      </c>
      <c r="K1174" s="157"/>
      <c r="L1174" s="157"/>
      <c r="M1174" s="157"/>
      <c r="N1174" s="157"/>
      <c r="O1174" s="157"/>
      <c r="P1174" s="157"/>
      <c r="Q1174" s="157"/>
      <c r="R1174" s="157"/>
      <c r="S1174" s="144"/>
      <c r="T1174" s="22">
        <v>12</v>
      </c>
      <c r="U1174" s="29">
        <v>3428.03083333333</v>
      </c>
      <c r="V1174" s="29">
        <v>41136.37</v>
      </c>
      <c r="W1174" s="36">
        <v>12864.72</v>
      </c>
      <c r="X1174" s="36"/>
      <c r="Y1174" s="29"/>
      <c r="Z1174" s="29"/>
      <c r="AA1174" s="29"/>
      <c r="AB1174" s="29"/>
      <c r="AC1174" s="28"/>
    </row>
    <row r="1175" ht="16" customHeight="1" spans="1:29">
      <c r="A1175" s="22">
        <v>934</v>
      </c>
      <c r="B1175" s="39" t="s">
        <v>984</v>
      </c>
      <c r="C1175" s="68" t="s">
        <v>985</v>
      </c>
      <c r="D1175" s="22">
        <v>130</v>
      </c>
      <c r="E1175" s="22">
        <v>1</v>
      </c>
      <c r="F1175" s="144">
        <v>84582</v>
      </c>
      <c r="G1175" s="144" t="s">
        <v>3704</v>
      </c>
      <c r="H1175" s="144" t="s">
        <v>3704</v>
      </c>
      <c r="I1175" s="144" t="s">
        <v>5321</v>
      </c>
      <c r="J1175" s="144" t="s">
        <v>5314</v>
      </c>
      <c r="K1175" s="157"/>
      <c r="L1175" s="157"/>
      <c r="M1175" s="157"/>
      <c r="N1175" s="157"/>
      <c r="O1175" s="157"/>
      <c r="P1175" s="157"/>
      <c r="Q1175" s="157"/>
      <c r="R1175" s="157"/>
      <c r="S1175" s="144"/>
      <c r="T1175" s="22">
        <v>1</v>
      </c>
      <c r="U1175" s="29">
        <v>3266.67</v>
      </c>
      <c r="V1175" s="29">
        <v>3266.67</v>
      </c>
      <c r="W1175" s="36">
        <v>594.51</v>
      </c>
      <c r="X1175" s="36"/>
      <c r="Y1175" s="29"/>
      <c r="Z1175" s="29"/>
      <c r="AA1175" s="29"/>
      <c r="AB1175" s="29"/>
      <c r="AC1175" s="28"/>
    </row>
    <row r="1176" ht="16" customHeight="1" spans="1:29">
      <c r="A1176" s="22">
        <v>935</v>
      </c>
      <c r="B1176" s="39" t="s">
        <v>6839</v>
      </c>
      <c r="C1176" s="68" t="s">
        <v>6840</v>
      </c>
      <c r="D1176" s="22">
        <v>178</v>
      </c>
      <c r="E1176" s="22">
        <v>2</v>
      </c>
      <c r="F1176" s="144">
        <v>85073</v>
      </c>
      <c r="G1176" s="144" t="s">
        <v>3704</v>
      </c>
      <c r="H1176" s="144" t="s">
        <v>3704</v>
      </c>
      <c r="I1176" s="144" t="s">
        <v>5321</v>
      </c>
      <c r="J1176" s="144" t="s">
        <v>5314</v>
      </c>
      <c r="K1176" s="157"/>
      <c r="L1176" s="157"/>
      <c r="M1176" s="157"/>
      <c r="N1176" s="157"/>
      <c r="O1176" s="157"/>
      <c r="P1176" s="157"/>
      <c r="Q1176" s="157"/>
      <c r="R1176" s="157"/>
      <c r="S1176" s="144"/>
      <c r="T1176" s="22">
        <v>2</v>
      </c>
      <c r="U1176" s="29">
        <v>3226.48</v>
      </c>
      <c r="V1176" s="29">
        <v>6452.96</v>
      </c>
      <c r="W1176" s="36">
        <v>1949.2</v>
      </c>
      <c r="X1176" s="36"/>
      <c r="Y1176" s="29"/>
      <c r="Z1176" s="29"/>
      <c r="AA1176" s="29"/>
      <c r="AB1176" s="29"/>
      <c r="AC1176" s="28"/>
    </row>
    <row r="1177" ht="16" customHeight="1" spans="1:29">
      <c r="A1177" s="22">
        <v>936</v>
      </c>
      <c r="B1177" s="39" t="s">
        <v>6841</v>
      </c>
      <c r="C1177" s="68" t="s">
        <v>6842</v>
      </c>
      <c r="D1177" s="22">
        <v>121</v>
      </c>
      <c r="E1177" s="22">
        <v>4</v>
      </c>
      <c r="F1177" s="144">
        <v>85034</v>
      </c>
      <c r="G1177" s="144" t="s">
        <v>3704</v>
      </c>
      <c r="H1177" s="144" t="s">
        <v>3704</v>
      </c>
      <c r="I1177" s="144" t="s">
        <v>5321</v>
      </c>
      <c r="J1177" s="144" t="s">
        <v>5314</v>
      </c>
      <c r="K1177" s="157"/>
      <c r="L1177" s="157"/>
      <c r="M1177" s="157"/>
      <c r="N1177" s="157"/>
      <c r="O1177" s="157"/>
      <c r="P1177" s="157"/>
      <c r="Q1177" s="157"/>
      <c r="R1177" s="157"/>
      <c r="S1177" s="144"/>
      <c r="T1177" s="22">
        <v>4</v>
      </c>
      <c r="U1177" s="29">
        <v>3108.87</v>
      </c>
      <c r="V1177" s="29">
        <v>12435.48</v>
      </c>
      <c r="W1177" s="36">
        <v>3898.4</v>
      </c>
      <c r="X1177" s="36"/>
      <c r="Y1177" s="29"/>
      <c r="Z1177" s="29"/>
      <c r="AA1177" s="29"/>
      <c r="AB1177" s="29"/>
      <c r="AC1177" s="28"/>
    </row>
    <row r="1178" ht="16" customHeight="1" spans="1:29">
      <c r="A1178" s="22">
        <v>937</v>
      </c>
      <c r="B1178" s="39" t="s">
        <v>6843</v>
      </c>
      <c r="C1178" s="68" t="s">
        <v>6844</v>
      </c>
      <c r="D1178" s="22">
        <v>197</v>
      </c>
      <c r="E1178" s="22">
        <v>2</v>
      </c>
      <c r="F1178" s="144">
        <v>85063</v>
      </c>
      <c r="G1178" s="144" t="s">
        <v>3704</v>
      </c>
      <c r="H1178" s="144" t="s">
        <v>3704</v>
      </c>
      <c r="I1178" s="144" t="s">
        <v>5321</v>
      </c>
      <c r="J1178" s="144" t="s">
        <v>5314</v>
      </c>
      <c r="K1178" s="157"/>
      <c r="L1178" s="157"/>
      <c r="M1178" s="157"/>
      <c r="N1178" s="157"/>
      <c r="O1178" s="157"/>
      <c r="P1178" s="157"/>
      <c r="Q1178" s="157"/>
      <c r="R1178" s="157"/>
      <c r="S1178" s="144"/>
      <c r="T1178" s="22">
        <v>2</v>
      </c>
      <c r="U1178" s="29">
        <v>2983.985</v>
      </c>
      <c r="V1178" s="29">
        <v>5967.97</v>
      </c>
      <c r="W1178" s="36">
        <v>1949.2</v>
      </c>
      <c r="X1178" s="36"/>
      <c r="Y1178" s="29"/>
      <c r="Z1178" s="29"/>
      <c r="AA1178" s="29"/>
      <c r="AB1178" s="29"/>
      <c r="AC1178" s="28"/>
    </row>
    <row r="1179" ht="16" customHeight="1" spans="1:29">
      <c r="A1179" s="22">
        <v>938</v>
      </c>
      <c r="B1179" s="39" t="s">
        <v>883</v>
      </c>
      <c r="C1179" s="68" t="s">
        <v>884</v>
      </c>
      <c r="D1179" s="22">
        <v>130</v>
      </c>
      <c r="E1179" s="22">
        <v>1</v>
      </c>
      <c r="F1179" s="144">
        <v>84432</v>
      </c>
      <c r="G1179" s="144" t="s">
        <v>3704</v>
      </c>
      <c r="H1179" s="144" t="s">
        <v>3704</v>
      </c>
      <c r="I1179" s="144" t="s">
        <v>5321</v>
      </c>
      <c r="J1179" s="144" t="s">
        <v>5314</v>
      </c>
      <c r="K1179" s="157"/>
      <c r="L1179" s="157"/>
      <c r="M1179" s="157"/>
      <c r="N1179" s="157"/>
      <c r="O1179" s="157"/>
      <c r="P1179" s="157"/>
      <c r="Q1179" s="157"/>
      <c r="R1179" s="157"/>
      <c r="S1179" s="144"/>
      <c r="T1179" s="22">
        <v>1</v>
      </c>
      <c r="U1179" s="29">
        <v>2966.8</v>
      </c>
      <c r="V1179" s="29">
        <v>2966.8</v>
      </c>
      <c r="W1179" s="36">
        <v>559.58</v>
      </c>
      <c r="X1179" s="36"/>
      <c r="Y1179" s="29"/>
      <c r="Z1179" s="29"/>
      <c r="AA1179" s="29"/>
      <c r="AB1179" s="29"/>
      <c r="AC1179" s="28"/>
    </row>
    <row r="1180" ht="16" customHeight="1" spans="1:29">
      <c r="A1180" s="22">
        <v>939</v>
      </c>
      <c r="B1180" s="39" t="s">
        <v>6474</v>
      </c>
      <c r="C1180" s="68" t="s">
        <v>6475</v>
      </c>
      <c r="D1180" s="22">
        <v>208</v>
      </c>
      <c r="E1180" s="22">
        <v>1</v>
      </c>
      <c r="F1180" s="144">
        <v>2403316212</v>
      </c>
      <c r="G1180" s="144" t="s">
        <v>3704</v>
      </c>
      <c r="H1180" s="144" t="s">
        <v>3704</v>
      </c>
      <c r="I1180" s="144" t="s">
        <v>5352</v>
      </c>
      <c r="J1180" s="144" t="s">
        <v>5314</v>
      </c>
      <c r="K1180" s="157"/>
      <c r="L1180" s="157"/>
      <c r="M1180" s="157"/>
      <c r="N1180" s="157"/>
      <c r="O1180" s="157"/>
      <c r="P1180" s="157"/>
      <c r="Q1180" s="157"/>
      <c r="R1180" s="157"/>
      <c r="S1180" s="144"/>
      <c r="T1180" s="22">
        <v>1</v>
      </c>
      <c r="U1180" s="29">
        <v>2941.34</v>
      </c>
      <c r="V1180" s="29">
        <v>2941.34</v>
      </c>
      <c r="W1180" s="36">
        <v>539.94</v>
      </c>
      <c r="X1180" s="36"/>
      <c r="Y1180" s="29"/>
      <c r="Z1180" s="29"/>
      <c r="AA1180" s="29"/>
      <c r="AB1180" s="29"/>
      <c r="AC1180" s="28"/>
    </row>
    <row r="1181" ht="16" customHeight="1" spans="1:29">
      <c r="A1181" s="22">
        <v>940</v>
      </c>
      <c r="B1181" s="39" t="s">
        <v>6845</v>
      </c>
      <c r="C1181" s="68" t="s">
        <v>6846</v>
      </c>
      <c r="D1181" s="22">
        <v>121</v>
      </c>
      <c r="E1181" s="22">
        <v>2</v>
      </c>
      <c r="F1181" s="144">
        <v>85048</v>
      </c>
      <c r="G1181" s="144" t="s">
        <v>3704</v>
      </c>
      <c r="H1181" s="144" t="s">
        <v>3704</v>
      </c>
      <c r="I1181" s="144" t="s">
        <v>5321</v>
      </c>
      <c r="J1181" s="144" t="s">
        <v>5314</v>
      </c>
      <c r="K1181" s="157"/>
      <c r="L1181" s="157"/>
      <c r="M1181" s="157"/>
      <c r="N1181" s="157"/>
      <c r="O1181" s="157"/>
      <c r="P1181" s="157"/>
      <c r="Q1181" s="157"/>
      <c r="R1181" s="157"/>
      <c r="S1181" s="144"/>
      <c r="T1181" s="22">
        <v>2</v>
      </c>
      <c r="U1181" s="29">
        <v>2900.04</v>
      </c>
      <c r="V1181" s="29">
        <v>5800.08</v>
      </c>
      <c r="W1181" s="36">
        <v>1949.2</v>
      </c>
      <c r="X1181" s="36"/>
      <c r="Y1181" s="29"/>
      <c r="Z1181" s="29"/>
      <c r="AA1181" s="29"/>
      <c r="AB1181" s="29"/>
      <c r="AC1181" s="28"/>
    </row>
    <row r="1182" ht="16" customHeight="1" spans="1:29">
      <c r="A1182" s="22">
        <v>941</v>
      </c>
      <c r="B1182" s="39" t="s">
        <v>6847</v>
      </c>
      <c r="C1182" s="68" t="s">
        <v>6848</v>
      </c>
      <c r="D1182" s="22">
        <v>130</v>
      </c>
      <c r="E1182" s="22">
        <v>1</v>
      </c>
      <c r="F1182" s="144">
        <v>84010</v>
      </c>
      <c r="G1182" s="144" t="s">
        <v>3704</v>
      </c>
      <c r="H1182" s="144" t="s">
        <v>3704</v>
      </c>
      <c r="I1182" s="144" t="s">
        <v>5321</v>
      </c>
      <c r="J1182" s="144" t="s">
        <v>5314</v>
      </c>
      <c r="K1182" s="157"/>
      <c r="L1182" s="157"/>
      <c r="M1182" s="157"/>
      <c r="N1182" s="157"/>
      <c r="O1182" s="157"/>
      <c r="P1182" s="157"/>
      <c r="Q1182" s="157"/>
      <c r="R1182" s="157"/>
      <c r="S1182" s="144"/>
      <c r="T1182" s="22">
        <v>1</v>
      </c>
      <c r="U1182" s="29">
        <v>2803.92</v>
      </c>
      <c r="V1182" s="29">
        <v>2803.92</v>
      </c>
      <c r="W1182" s="36">
        <v>516.54</v>
      </c>
      <c r="X1182" s="36"/>
      <c r="Y1182" s="29"/>
      <c r="Z1182" s="29"/>
      <c r="AA1182" s="29"/>
      <c r="AB1182" s="29"/>
      <c r="AC1182" s="28"/>
    </row>
    <row r="1183" ht="16" customHeight="1" spans="1:29">
      <c r="A1183" s="22">
        <v>942</v>
      </c>
      <c r="B1183" s="39" t="s">
        <v>2064</v>
      </c>
      <c r="C1183" s="68" t="s">
        <v>2065</v>
      </c>
      <c r="D1183" s="22">
        <v>130</v>
      </c>
      <c r="E1183" s="22">
        <v>1</v>
      </c>
      <c r="F1183" s="144">
        <v>84485</v>
      </c>
      <c r="G1183" s="144" t="s">
        <v>3704</v>
      </c>
      <c r="H1183" s="144" t="s">
        <v>3704</v>
      </c>
      <c r="I1183" s="144" t="s">
        <v>5321</v>
      </c>
      <c r="J1183" s="144" t="s">
        <v>5314</v>
      </c>
      <c r="K1183" s="157"/>
      <c r="L1183" s="157"/>
      <c r="M1183" s="157"/>
      <c r="N1183" s="157"/>
      <c r="O1183" s="157"/>
      <c r="P1183" s="157"/>
      <c r="Q1183" s="157"/>
      <c r="R1183" s="157"/>
      <c r="S1183" s="144"/>
      <c r="T1183" s="22">
        <v>1</v>
      </c>
      <c r="U1183" s="29">
        <v>2704.93</v>
      </c>
      <c r="V1183" s="29">
        <v>2704.93</v>
      </c>
      <c r="W1183" s="36">
        <v>500.67</v>
      </c>
      <c r="X1183" s="36"/>
      <c r="Y1183" s="29"/>
      <c r="Z1183" s="29"/>
      <c r="AA1183" s="29"/>
      <c r="AB1183" s="29"/>
      <c r="AC1183" s="28"/>
    </row>
    <row r="1184" ht="16" customHeight="1" spans="1:29">
      <c r="A1184" s="22">
        <v>943</v>
      </c>
      <c r="B1184" s="39" t="s">
        <v>6849</v>
      </c>
      <c r="C1184" s="68" t="s">
        <v>6850</v>
      </c>
      <c r="D1184" s="22">
        <v>130</v>
      </c>
      <c r="E1184" s="22">
        <v>3</v>
      </c>
      <c r="F1184" s="144">
        <v>83988</v>
      </c>
      <c r="G1184" s="144" t="s">
        <v>3704</v>
      </c>
      <c r="H1184" s="144" t="s">
        <v>3704</v>
      </c>
      <c r="I1184" s="144" t="s">
        <v>5321</v>
      </c>
      <c r="J1184" s="144" t="s">
        <v>5314</v>
      </c>
      <c r="K1184" s="157"/>
      <c r="L1184" s="157"/>
      <c r="M1184" s="157"/>
      <c r="N1184" s="157"/>
      <c r="O1184" s="157"/>
      <c r="P1184" s="157"/>
      <c r="Q1184" s="157"/>
      <c r="R1184" s="157"/>
      <c r="S1184" s="144"/>
      <c r="T1184" s="22">
        <v>3</v>
      </c>
      <c r="U1184" s="29">
        <v>2603.22666666667</v>
      </c>
      <c r="V1184" s="29">
        <v>7809.68</v>
      </c>
      <c r="W1184" s="36">
        <v>1413.66</v>
      </c>
      <c r="X1184" s="36"/>
      <c r="Y1184" s="29"/>
      <c r="Z1184" s="29"/>
      <c r="AA1184" s="29"/>
      <c r="AB1184" s="29"/>
      <c r="AC1184" s="28"/>
    </row>
    <row r="1185" ht="16" customHeight="1" spans="1:29">
      <c r="A1185" s="22">
        <v>944</v>
      </c>
      <c r="B1185" s="39" t="s">
        <v>1892</v>
      </c>
      <c r="C1185" s="68" t="s">
        <v>1893</v>
      </c>
      <c r="D1185" s="22">
        <v>178</v>
      </c>
      <c r="E1185" s="22">
        <v>1</v>
      </c>
      <c r="F1185" s="144">
        <v>85097</v>
      </c>
      <c r="G1185" s="144" t="s">
        <v>3704</v>
      </c>
      <c r="H1185" s="144" t="s">
        <v>3704</v>
      </c>
      <c r="I1185" s="144" t="s">
        <v>5321</v>
      </c>
      <c r="J1185" s="144" t="s">
        <v>5314</v>
      </c>
      <c r="K1185" s="157"/>
      <c r="L1185" s="157"/>
      <c r="M1185" s="157"/>
      <c r="N1185" s="157"/>
      <c r="O1185" s="157"/>
      <c r="P1185" s="157"/>
      <c r="Q1185" s="157"/>
      <c r="R1185" s="157"/>
      <c r="S1185" s="144"/>
      <c r="T1185" s="22">
        <v>1</v>
      </c>
      <c r="U1185" s="29">
        <v>2548.44</v>
      </c>
      <c r="V1185" s="29">
        <v>2548.44</v>
      </c>
      <c r="W1185" s="36">
        <v>877.14</v>
      </c>
      <c r="X1185" s="36"/>
      <c r="Y1185" s="29"/>
      <c r="Z1185" s="29"/>
      <c r="AA1185" s="29"/>
      <c r="AB1185" s="29"/>
      <c r="AC1185" s="28"/>
    </row>
    <row r="1186" ht="16" customHeight="1" spans="1:29">
      <c r="A1186" s="22">
        <v>945</v>
      </c>
      <c r="B1186" s="39" t="s">
        <v>6851</v>
      </c>
      <c r="C1186" s="68" t="s">
        <v>6852</v>
      </c>
      <c r="D1186" s="22">
        <v>178</v>
      </c>
      <c r="E1186" s="22">
        <v>1</v>
      </c>
      <c r="F1186" s="144">
        <v>85090</v>
      </c>
      <c r="G1186" s="144" t="s">
        <v>3704</v>
      </c>
      <c r="H1186" s="144" t="s">
        <v>3704</v>
      </c>
      <c r="I1186" s="144" t="s">
        <v>5321</v>
      </c>
      <c r="J1186" s="144" t="s">
        <v>5314</v>
      </c>
      <c r="K1186" s="157"/>
      <c r="L1186" s="157"/>
      <c r="M1186" s="157"/>
      <c r="N1186" s="157"/>
      <c r="O1186" s="157"/>
      <c r="P1186" s="157"/>
      <c r="Q1186" s="157"/>
      <c r="R1186" s="157"/>
      <c r="S1186" s="144"/>
      <c r="T1186" s="22">
        <v>1</v>
      </c>
      <c r="U1186" s="29">
        <v>2479.76</v>
      </c>
      <c r="V1186" s="29">
        <v>2479.76</v>
      </c>
      <c r="W1186" s="36">
        <v>877.14</v>
      </c>
      <c r="X1186" s="36"/>
      <c r="Y1186" s="29"/>
      <c r="Z1186" s="29"/>
      <c r="AA1186" s="29"/>
      <c r="AB1186" s="29"/>
      <c r="AC1186" s="28"/>
    </row>
    <row r="1187" ht="16" customHeight="1" spans="1:29">
      <c r="A1187" s="22">
        <v>946</v>
      </c>
      <c r="B1187" s="39" t="s">
        <v>6853</v>
      </c>
      <c r="C1187" s="68" t="s">
        <v>6854</v>
      </c>
      <c r="D1187" s="22">
        <v>130</v>
      </c>
      <c r="E1187" s="22">
        <v>1</v>
      </c>
      <c r="F1187" s="144">
        <v>84107</v>
      </c>
      <c r="G1187" s="144" t="s">
        <v>3704</v>
      </c>
      <c r="H1187" s="144" t="s">
        <v>3704</v>
      </c>
      <c r="I1187" s="144" t="s">
        <v>5321</v>
      </c>
      <c r="J1187" s="144" t="s">
        <v>5314</v>
      </c>
      <c r="K1187" s="157"/>
      <c r="L1187" s="157"/>
      <c r="M1187" s="157"/>
      <c r="N1187" s="157"/>
      <c r="O1187" s="157"/>
      <c r="P1187" s="157"/>
      <c r="Q1187" s="157"/>
      <c r="R1187" s="157"/>
      <c r="S1187" s="144"/>
      <c r="T1187" s="22">
        <v>1</v>
      </c>
      <c r="U1187" s="29">
        <v>2461.84</v>
      </c>
      <c r="V1187" s="29">
        <v>2461.84</v>
      </c>
      <c r="W1187" s="36">
        <v>458.06</v>
      </c>
      <c r="X1187" s="36"/>
      <c r="Y1187" s="29"/>
      <c r="Z1187" s="29"/>
      <c r="AA1187" s="29"/>
      <c r="AB1187" s="29"/>
      <c r="AC1187" s="28"/>
    </row>
    <row r="1188" ht="16" customHeight="1" spans="1:29">
      <c r="A1188" s="22">
        <v>947</v>
      </c>
      <c r="B1188" s="39" t="s">
        <v>6855</v>
      </c>
      <c r="C1188" s="68" t="s">
        <v>6856</v>
      </c>
      <c r="D1188" s="22">
        <v>121</v>
      </c>
      <c r="E1188" s="22">
        <v>1</v>
      </c>
      <c r="F1188" s="144">
        <v>85043</v>
      </c>
      <c r="G1188" s="144" t="s">
        <v>3704</v>
      </c>
      <c r="H1188" s="144" t="s">
        <v>3704</v>
      </c>
      <c r="I1188" s="144" t="s">
        <v>5321</v>
      </c>
      <c r="J1188" s="144" t="s">
        <v>5314</v>
      </c>
      <c r="K1188" s="157"/>
      <c r="L1188" s="157"/>
      <c r="M1188" s="157"/>
      <c r="N1188" s="157"/>
      <c r="O1188" s="157"/>
      <c r="P1188" s="157"/>
      <c r="Q1188" s="157"/>
      <c r="R1188" s="157"/>
      <c r="S1188" s="144"/>
      <c r="T1188" s="22">
        <v>1</v>
      </c>
      <c r="U1188" s="29">
        <v>2433.23</v>
      </c>
      <c r="V1188" s="29">
        <v>2433.23</v>
      </c>
      <c r="W1188" s="36">
        <v>877.14</v>
      </c>
      <c r="X1188" s="36"/>
      <c r="Y1188" s="29"/>
      <c r="Z1188" s="29"/>
      <c r="AA1188" s="29"/>
      <c r="AB1188" s="29"/>
      <c r="AC1188" s="28"/>
    </row>
    <row r="1189" ht="16" customHeight="1" spans="1:29">
      <c r="A1189" s="22">
        <v>948</v>
      </c>
      <c r="B1189" s="39" t="s">
        <v>1379</v>
      </c>
      <c r="C1189" s="68" t="s">
        <v>1380</v>
      </c>
      <c r="D1189" s="22">
        <v>130</v>
      </c>
      <c r="E1189" s="22">
        <v>4</v>
      </c>
      <c r="F1189" s="144">
        <v>84030</v>
      </c>
      <c r="G1189" s="144" t="s">
        <v>3704</v>
      </c>
      <c r="H1189" s="144" t="s">
        <v>3704</v>
      </c>
      <c r="I1189" s="144" t="s">
        <v>5321</v>
      </c>
      <c r="J1189" s="144" t="s">
        <v>5314</v>
      </c>
      <c r="K1189" s="157"/>
      <c r="L1189" s="157"/>
      <c r="M1189" s="157"/>
      <c r="N1189" s="157"/>
      <c r="O1189" s="157"/>
      <c r="P1189" s="157"/>
      <c r="Q1189" s="157"/>
      <c r="R1189" s="157"/>
      <c r="S1189" s="144"/>
      <c r="T1189" s="22">
        <v>4</v>
      </c>
      <c r="U1189" s="29">
        <v>2383.045</v>
      </c>
      <c r="V1189" s="29">
        <v>9532.18</v>
      </c>
      <c r="W1189" s="36">
        <v>1793.28</v>
      </c>
      <c r="X1189" s="36"/>
      <c r="Y1189" s="29"/>
      <c r="Z1189" s="29"/>
      <c r="AA1189" s="29"/>
      <c r="AB1189" s="29"/>
      <c r="AC1189" s="28"/>
    </row>
    <row r="1190" ht="16" customHeight="1" spans="1:29">
      <c r="A1190" s="22">
        <v>949</v>
      </c>
      <c r="B1190" s="39" t="s">
        <v>1379</v>
      </c>
      <c r="C1190" s="68" t="s">
        <v>1380</v>
      </c>
      <c r="D1190" s="22">
        <v>208</v>
      </c>
      <c r="E1190" s="22">
        <v>3</v>
      </c>
      <c r="F1190" s="144">
        <v>2403316169</v>
      </c>
      <c r="G1190" s="144" t="s">
        <v>3704</v>
      </c>
      <c r="H1190" s="144" t="s">
        <v>3704</v>
      </c>
      <c r="I1190" s="144" t="s">
        <v>5352</v>
      </c>
      <c r="J1190" s="144" t="s">
        <v>5314</v>
      </c>
      <c r="K1190" s="157"/>
      <c r="L1190" s="157"/>
      <c r="M1190" s="157"/>
      <c r="N1190" s="157"/>
      <c r="O1190" s="157"/>
      <c r="P1190" s="157"/>
      <c r="Q1190" s="157"/>
      <c r="R1190" s="157"/>
      <c r="S1190" s="144"/>
      <c r="T1190" s="22">
        <v>3</v>
      </c>
      <c r="U1190" s="29">
        <v>2383.04333333333</v>
      </c>
      <c r="V1190" s="29">
        <v>7149.13</v>
      </c>
      <c r="W1190" s="36">
        <v>1354.77</v>
      </c>
      <c r="X1190" s="36"/>
      <c r="Y1190" s="29"/>
      <c r="Z1190" s="29"/>
      <c r="AA1190" s="29"/>
      <c r="AB1190" s="29"/>
      <c r="AC1190" s="28"/>
    </row>
    <row r="1191" ht="16" customHeight="1" spans="1:29">
      <c r="A1191" s="22">
        <v>950</v>
      </c>
      <c r="B1191" s="39" t="s">
        <v>1383</v>
      </c>
      <c r="C1191" s="68" t="s">
        <v>1384</v>
      </c>
      <c r="D1191" s="22">
        <v>130</v>
      </c>
      <c r="E1191" s="22">
        <v>2</v>
      </c>
      <c r="F1191" s="144">
        <v>84034</v>
      </c>
      <c r="G1191" s="144" t="s">
        <v>3704</v>
      </c>
      <c r="H1191" s="144" t="s">
        <v>3704</v>
      </c>
      <c r="I1191" s="144" t="s">
        <v>5321</v>
      </c>
      <c r="J1191" s="144" t="s">
        <v>5314</v>
      </c>
      <c r="K1191" s="157"/>
      <c r="L1191" s="157"/>
      <c r="M1191" s="157"/>
      <c r="N1191" s="157"/>
      <c r="O1191" s="157"/>
      <c r="P1191" s="157"/>
      <c r="Q1191" s="157"/>
      <c r="R1191" s="157"/>
      <c r="S1191" s="144"/>
      <c r="T1191" s="22">
        <v>2</v>
      </c>
      <c r="U1191" s="29">
        <v>2278.535</v>
      </c>
      <c r="V1191" s="29">
        <v>4557.07</v>
      </c>
      <c r="W1191" s="36">
        <v>863.9</v>
      </c>
      <c r="X1191" s="36"/>
      <c r="Y1191" s="29"/>
      <c r="Z1191" s="29"/>
      <c r="AA1191" s="29"/>
      <c r="AB1191" s="29"/>
      <c r="AC1191" s="28"/>
    </row>
    <row r="1192" ht="16" customHeight="1" spans="1:29">
      <c r="A1192" s="22">
        <v>951</v>
      </c>
      <c r="B1192" s="39" t="s">
        <v>1936</v>
      </c>
      <c r="C1192" s="68" t="s">
        <v>1937</v>
      </c>
      <c r="D1192" s="22">
        <v>121</v>
      </c>
      <c r="E1192" s="22">
        <v>4</v>
      </c>
      <c r="F1192" s="144">
        <v>84978</v>
      </c>
      <c r="G1192" s="144" t="s">
        <v>3704</v>
      </c>
      <c r="H1192" s="144" t="s">
        <v>3704</v>
      </c>
      <c r="I1192" s="144" t="s">
        <v>5321</v>
      </c>
      <c r="J1192" s="144" t="s">
        <v>5314</v>
      </c>
      <c r="K1192" s="157"/>
      <c r="L1192" s="157"/>
      <c r="M1192" s="157"/>
      <c r="N1192" s="157"/>
      <c r="O1192" s="157"/>
      <c r="P1192" s="157"/>
      <c r="Q1192" s="157"/>
      <c r="R1192" s="157"/>
      <c r="S1192" s="144"/>
      <c r="T1192" s="22">
        <v>4</v>
      </c>
      <c r="U1192" s="29">
        <v>2232.085</v>
      </c>
      <c r="V1192" s="29">
        <v>8928.34</v>
      </c>
      <c r="W1192" s="36">
        <v>3508.56</v>
      </c>
      <c r="X1192" s="36"/>
      <c r="Y1192" s="29"/>
      <c r="Z1192" s="29"/>
      <c r="AA1192" s="29"/>
      <c r="AB1192" s="29"/>
      <c r="AC1192" s="28"/>
    </row>
    <row r="1193" ht="16" customHeight="1" spans="1:29">
      <c r="A1193" s="22">
        <v>952</v>
      </c>
      <c r="B1193" s="39" t="s">
        <v>1335</v>
      </c>
      <c r="C1193" s="68" t="s">
        <v>1336</v>
      </c>
      <c r="D1193" s="22">
        <v>130</v>
      </c>
      <c r="E1193" s="22">
        <v>1</v>
      </c>
      <c r="F1193" s="144">
        <v>84482</v>
      </c>
      <c r="G1193" s="144" t="s">
        <v>3704</v>
      </c>
      <c r="H1193" s="144" t="s">
        <v>3704</v>
      </c>
      <c r="I1193" s="144" t="s">
        <v>5321</v>
      </c>
      <c r="J1193" s="144" t="s">
        <v>5314</v>
      </c>
      <c r="K1193" s="157"/>
      <c r="L1193" s="157"/>
      <c r="M1193" s="157"/>
      <c r="N1193" s="157"/>
      <c r="O1193" s="157"/>
      <c r="P1193" s="157"/>
      <c r="Q1193" s="157"/>
      <c r="R1193" s="157"/>
      <c r="S1193" s="144"/>
      <c r="T1193" s="22">
        <v>1</v>
      </c>
      <c r="U1193" s="29">
        <v>2206.98</v>
      </c>
      <c r="V1193" s="29">
        <v>2206.98</v>
      </c>
      <c r="W1193" s="36">
        <v>422.14</v>
      </c>
      <c r="X1193" s="36"/>
      <c r="Y1193" s="29"/>
      <c r="Z1193" s="29"/>
      <c r="AA1193" s="29"/>
      <c r="AB1193" s="29"/>
      <c r="AC1193" s="28"/>
    </row>
    <row r="1194" ht="16" customHeight="1" spans="1:29">
      <c r="A1194" s="22">
        <v>953</v>
      </c>
      <c r="B1194" s="39" t="s">
        <v>6857</v>
      </c>
      <c r="C1194" s="68" t="s">
        <v>6858</v>
      </c>
      <c r="D1194" s="22">
        <v>198</v>
      </c>
      <c r="E1194" s="22">
        <v>3</v>
      </c>
      <c r="F1194" s="144">
        <v>2403314147</v>
      </c>
      <c r="G1194" s="144" t="s">
        <v>3704</v>
      </c>
      <c r="H1194" s="144" t="s">
        <v>3704</v>
      </c>
      <c r="I1194" s="144" t="s">
        <v>5352</v>
      </c>
      <c r="J1194" s="144" t="s">
        <v>5314</v>
      </c>
      <c r="K1194" s="157"/>
      <c r="L1194" s="157"/>
      <c r="M1194" s="157"/>
      <c r="N1194" s="157"/>
      <c r="O1194" s="157"/>
      <c r="P1194" s="157"/>
      <c r="Q1194" s="157"/>
      <c r="R1194" s="157"/>
      <c r="S1194" s="144"/>
      <c r="T1194" s="22">
        <v>3</v>
      </c>
      <c r="U1194" s="29">
        <v>2191.97333333333</v>
      </c>
      <c r="V1194" s="29">
        <v>6575.92</v>
      </c>
      <c r="W1194" s="36">
        <v>1227.99</v>
      </c>
      <c r="X1194" s="36"/>
      <c r="Y1194" s="29"/>
      <c r="Z1194" s="29"/>
      <c r="AA1194" s="29"/>
      <c r="AB1194" s="29"/>
      <c r="AC1194" s="28"/>
    </row>
    <row r="1195" ht="16" customHeight="1" spans="1:29">
      <c r="A1195" s="22">
        <v>954</v>
      </c>
      <c r="B1195" s="39" t="s">
        <v>6859</v>
      </c>
      <c r="C1195" s="68" t="s">
        <v>6860</v>
      </c>
      <c r="D1195" s="22">
        <v>130</v>
      </c>
      <c r="E1195" s="22">
        <v>1</v>
      </c>
      <c r="F1195" s="144">
        <v>84428</v>
      </c>
      <c r="G1195" s="144" t="s">
        <v>3704</v>
      </c>
      <c r="H1195" s="144" t="s">
        <v>3704</v>
      </c>
      <c r="I1195" s="144" t="s">
        <v>5321</v>
      </c>
      <c r="J1195" s="144" t="s">
        <v>5314</v>
      </c>
      <c r="K1195" s="157"/>
      <c r="L1195" s="157"/>
      <c r="M1195" s="157"/>
      <c r="N1195" s="157"/>
      <c r="O1195" s="157"/>
      <c r="P1195" s="157"/>
      <c r="Q1195" s="157"/>
      <c r="R1195" s="157"/>
      <c r="S1195" s="144"/>
      <c r="T1195" s="22">
        <v>1</v>
      </c>
      <c r="U1195" s="29">
        <v>2181.3</v>
      </c>
      <c r="V1195" s="29">
        <v>2181.3</v>
      </c>
      <c r="W1195" s="36">
        <v>409.33</v>
      </c>
      <c r="X1195" s="36"/>
      <c r="Y1195" s="29"/>
      <c r="Z1195" s="29"/>
      <c r="AA1195" s="29"/>
      <c r="AB1195" s="29"/>
      <c r="AC1195" s="28"/>
    </row>
    <row r="1196" ht="16" customHeight="1" spans="1:29">
      <c r="A1196" s="22">
        <v>955</v>
      </c>
      <c r="B1196" s="39" t="s">
        <v>1788</v>
      </c>
      <c r="C1196" s="68" t="s">
        <v>1789</v>
      </c>
      <c r="D1196" s="22">
        <v>130</v>
      </c>
      <c r="E1196" s="22">
        <v>1</v>
      </c>
      <c r="F1196" s="144">
        <v>84460</v>
      </c>
      <c r="G1196" s="144" t="s">
        <v>3704</v>
      </c>
      <c r="H1196" s="144" t="s">
        <v>3704</v>
      </c>
      <c r="I1196" s="144" t="s">
        <v>5321</v>
      </c>
      <c r="J1196" s="144" t="s">
        <v>5314</v>
      </c>
      <c r="K1196" s="157"/>
      <c r="L1196" s="157"/>
      <c r="M1196" s="157"/>
      <c r="N1196" s="157"/>
      <c r="O1196" s="157"/>
      <c r="P1196" s="157"/>
      <c r="Q1196" s="157"/>
      <c r="R1196" s="157"/>
      <c r="S1196" s="144"/>
      <c r="T1196" s="22">
        <v>1</v>
      </c>
      <c r="U1196" s="29">
        <v>2165.95</v>
      </c>
      <c r="V1196" s="29">
        <v>2165.95</v>
      </c>
      <c r="W1196" s="36">
        <v>402.5</v>
      </c>
      <c r="X1196" s="36"/>
      <c r="Y1196" s="29"/>
      <c r="Z1196" s="29"/>
      <c r="AA1196" s="29"/>
      <c r="AB1196" s="29"/>
      <c r="AC1196" s="28"/>
    </row>
    <row r="1197" ht="16" customHeight="1" spans="1:29">
      <c r="A1197" s="22">
        <v>956</v>
      </c>
      <c r="B1197" s="39" t="s">
        <v>1381</v>
      </c>
      <c r="C1197" s="68" t="s">
        <v>1382</v>
      </c>
      <c r="D1197" s="22">
        <v>130</v>
      </c>
      <c r="E1197" s="22">
        <v>2</v>
      </c>
      <c r="F1197" s="144">
        <v>84033</v>
      </c>
      <c r="G1197" s="144" t="s">
        <v>3704</v>
      </c>
      <c r="H1197" s="144" t="s">
        <v>3704</v>
      </c>
      <c r="I1197" s="144" t="s">
        <v>5321</v>
      </c>
      <c r="J1197" s="144" t="s">
        <v>5314</v>
      </c>
      <c r="K1197" s="157"/>
      <c r="L1197" s="157"/>
      <c r="M1197" s="157"/>
      <c r="N1197" s="157"/>
      <c r="O1197" s="157"/>
      <c r="P1197" s="157"/>
      <c r="Q1197" s="157"/>
      <c r="R1197" s="157"/>
      <c r="S1197" s="144"/>
      <c r="T1197" s="22">
        <v>2</v>
      </c>
      <c r="U1197" s="29">
        <v>2140.78</v>
      </c>
      <c r="V1197" s="29">
        <v>4281.56</v>
      </c>
      <c r="W1197" s="36">
        <v>805</v>
      </c>
      <c r="X1197" s="36"/>
      <c r="Y1197" s="29"/>
      <c r="Z1197" s="29"/>
      <c r="AA1197" s="29"/>
      <c r="AB1197" s="29"/>
      <c r="AC1197" s="28"/>
    </row>
    <row r="1198" ht="16" customHeight="1" spans="1:29">
      <c r="A1198" s="22">
        <v>957</v>
      </c>
      <c r="B1198" s="39" t="s">
        <v>6861</v>
      </c>
      <c r="C1198" s="68" t="s">
        <v>6862</v>
      </c>
      <c r="D1198" s="22">
        <v>121</v>
      </c>
      <c r="E1198" s="22">
        <v>4</v>
      </c>
      <c r="F1198" s="144">
        <v>84938</v>
      </c>
      <c r="G1198" s="144" t="s">
        <v>3704</v>
      </c>
      <c r="H1198" s="144" t="s">
        <v>3704</v>
      </c>
      <c r="I1198" s="144" t="s">
        <v>5321</v>
      </c>
      <c r="J1198" s="144" t="s">
        <v>5314</v>
      </c>
      <c r="K1198" s="157"/>
      <c r="L1198" s="157"/>
      <c r="M1198" s="157"/>
      <c r="N1198" s="157"/>
      <c r="O1198" s="157"/>
      <c r="P1198" s="157"/>
      <c r="Q1198" s="157"/>
      <c r="R1198" s="157"/>
      <c r="S1198" s="144"/>
      <c r="T1198" s="22">
        <v>4</v>
      </c>
      <c r="U1198" s="29">
        <v>2111.19</v>
      </c>
      <c r="V1198" s="29">
        <v>8444.76</v>
      </c>
      <c r="W1198" s="36">
        <v>3508.56</v>
      </c>
      <c r="X1198" s="36"/>
      <c r="Y1198" s="29"/>
      <c r="Z1198" s="29"/>
      <c r="AA1198" s="29"/>
      <c r="AB1198" s="29"/>
      <c r="AC1198" s="28"/>
    </row>
    <row r="1199" ht="16" customHeight="1" spans="1:29">
      <c r="A1199" s="22">
        <v>958</v>
      </c>
      <c r="B1199" s="39" t="s">
        <v>834</v>
      </c>
      <c r="C1199" s="68" t="s">
        <v>835</v>
      </c>
      <c r="D1199" s="22">
        <v>121</v>
      </c>
      <c r="E1199" s="22">
        <v>4</v>
      </c>
      <c r="F1199" s="144">
        <v>85035</v>
      </c>
      <c r="G1199" s="144" t="s">
        <v>3704</v>
      </c>
      <c r="H1199" s="144" t="s">
        <v>3704</v>
      </c>
      <c r="I1199" s="144" t="s">
        <v>5321</v>
      </c>
      <c r="J1199" s="144" t="s">
        <v>5314</v>
      </c>
      <c r="K1199" s="157"/>
      <c r="L1199" s="157"/>
      <c r="M1199" s="157"/>
      <c r="N1199" s="157"/>
      <c r="O1199" s="157"/>
      <c r="P1199" s="157"/>
      <c r="Q1199" s="157"/>
      <c r="R1199" s="157"/>
      <c r="S1199" s="144"/>
      <c r="T1199" s="22">
        <v>4</v>
      </c>
      <c r="U1199" s="29">
        <v>2096.75</v>
      </c>
      <c r="V1199" s="29">
        <v>8387</v>
      </c>
      <c r="W1199" s="36">
        <v>3508.56</v>
      </c>
      <c r="X1199" s="36"/>
      <c r="Y1199" s="29"/>
      <c r="Z1199" s="29"/>
      <c r="AA1199" s="29"/>
      <c r="AB1199" s="29"/>
      <c r="AC1199" s="28"/>
    </row>
    <row r="1200" ht="16" customHeight="1" spans="1:29">
      <c r="A1200" s="22">
        <v>959</v>
      </c>
      <c r="B1200" s="39" t="s">
        <v>1700</v>
      </c>
      <c r="C1200" s="68" t="s">
        <v>1701</v>
      </c>
      <c r="D1200" s="22">
        <v>130</v>
      </c>
      <c r="E1200" s="22">
        <v>6</v>
      </c>
      <c r="F1200" s="144">
        <v>84145</v>
      </c>
      <c r="G1200" s="144" t="s">
        <v>3704</v>
      </c>
      <c r="H1200" s="144" t="s">
        <v>3704</v>
      </c>
      <c r="I1200" s="144" t="s">
        <v>5321</v>
      </c>
      <c r="J1200" s="144" t="s">
        <v>5314</v>
      </c>
      <c r="K1200" s="157"/>
      <c r="L1200" s="157"/>
      <c r="M1200" s="157"/>
      <c r="N1200" s="157"/>
      <c r="O1200" s="157"/>
      <c r="P1200" s="157"/>
      <c r="Q1200" s="157"/>
      <c r="R1200" s="157"/>
      <c r="S1200" s="144"/>
      <c r="T1200" s="22">
        <v>6</v>
      </c>
      <c r="U1200" s="29">
        <v>2070.365</v>
      </c>
      <c r="V1200" s="29">
        <v>12422.19</v>
      </c>
      <c r="W1200" s="36">
        <v>2356.08</v>
      </c>
      <c r="X1200" s="36"/>
      <c r="Y1200" s="29"/>
      <c r="Z1200" s="29"/>
      <c r="AA1200" s="29"/>
      <c r="AB1200" s="29"/>
      <c r="AC1200" s="28"/>
    </row>
    <row r="1201" ht="16" customHeight="1" spans="1:29">
      <c r="A1201" s="22">
        <v>960</v>
      </c>
      <c r="B1201" s="39" t="s">
        <v>6863</v>
      </c>
      <c r="C1201" s="68" t="s">
        <v>6864</v>
      </c>
      <c r="D1201" s="22">
        <v>145</v>
      </c>
      <c r="E1201" s="22">
        <v>1</v>
      </c>
      <c r="F1201" s="144">
        <v>85039</v>
      </c>
      <c r="G1201" s="144" t="s">
        <v>3704</v>
      </c>
      <c r="H1201" s="144" t="s">
        <v>3704</v>
      </c>
      <c r="I1201" s="144" t="s">
        <v>5321</v>
      </c>
      <c r="J1201" s="144" t="s">
        <v>5314</v>
      </c>
      <c r="K1201" s="157"/>
      <c r="L1201" s="157"/>
      <c r="M1201" s="157"/>
      <c r="N1201" s="157"/>
      <c r="O1201" s="157"/>
      <c r="P1201" s="157"/>
      <c r="Q1201" s="157"/>
      <c r="R1201" s="157"/>
      <c r="S1201" s="144"/>
      <c r="T1201" s="22">
        <v>1</v>
      </c>
      <c r="U1201" s="29">
        <v>2008.66</v>
      </c>
      <c r="V1201" s="29">
        <v>2008.66</v>
      </c>
      <c r="W1201" s="36">
        <v>584.76</v>
      </c>
      <c r="X1201" s="36"/>
      <c r="Y1201" s="29"/>
      <c r="Z1201" s="29"/>
      <c r="AA1201" s="29"/>
      <c r="AB1201" s="29"/>
      <c r="AC1201" s="28"/>
    </row>
    <row r="1202" ht="16" customHeight="1" spans="1:29">
      <c r="A1202" s="22">
        <v>961</v>
      </c>
      <c r="B1202" s="39" t="s">
        <v>6865</v>
      </c>
      <c r="C1202" s="68" t="s">
        <v>6866</v>
      </c>
      <c r="D1202" s="22">
        <v>145</v>
      </c>
      <c r="E1202" s="22">
        <v>1</v>
      </c>
      <c r="F1202" s="144">
        <v>2403315763</v>
      </c>
      <c r="G1202" s="144" t="s">
        <v>3704</v>
      </c>
      <c r="H1202" s="144" t="s">
        <v>3704</v>
      </c>
      <c r="I1202" s="144" t="s">
        <v>5352</v>
      </c>
      <c r="J1202" s="144" t="s">
        <v>5314</v>
      </c>
      <c r="K1202" s="157"/>
      <c r="L1202" s="157"/>
      <c r="M1202" s="157"/>
      <c r="N1202" s="157"/>
      <c r="O1202" s="157"/>
      <c r="P1202" s="157"/>
      <c r="Q1202" s="157"/>
      <c r="R1202" s="157"/>
      <c r="S1202" s="144"/>
      <c r="T1202" s="22">
        <v>1</v>
      </c>
      <c r="U1202" s="29">
        <v>1950.08</v>
      </c>
      <c r="V1202" s="29">
        <v>1950.08</v>
      </c>
      <c r="W1202" s="36">
        <v>589.03</v>
      </c>
      <c r="X1202" s="36"/>
      <c r="Y1202" s="29"/>
      <c r="Z1202" s="29"/>
      <c r="AA1202" s="29"/>
      <c r="AB1202" s="29"/>
      <c r="AC1202" s="28"/>
    </row>
    <row r="1203" ht="16" customHeight="1" spans="1:29">
      <c r="A1203" s="22">
        <v>962</v>
      </c>
      <c r="B1203" s="39" t="s">
        <v>859</v>
      </c>
      <c r="C1203" s="68" t="s">
        <v>860</v>
      </c>
      <c r="D1203" s="22">
        <v>130</v>
      </c>
      <c r="E1203" s="22">
        <v>1</v>
      </c>
      <c r="F1203" s="144">
        <v>84431</v>
      </c>
      <c r="G1203" s="144" t="s">
        <v>3704</v>
      </c>
      <c r="H1203" s="144" t="s">
        <v>3704</v>
      </c>
      <c r="I1203" s="144" t="s">
        <v>5321</v>
      </c>
      <c r="J1203" s="144" t="s">
        <v>5314</v>
      </c>
      <c r="K1203" s="157"/>
      <c r="L1203" s="157"/>
      <c r="M1203" s="157"/>
      <c r="N1203" s="157"/>
      <c r="O1203" s="157"/>
      <c r="P1203" s="157"/>
      <c r="Q1203" s="157"/>
      <c r="R1203" s="157"/>
      <c r="S1203" s="144"/>
      <c r="T1203" s="22">
        <v>1</v>
      </c>
      <c r="U1203" s="29">
        <v>1929.52</v>
      </c>
      <c r="V1203" s="29">
        <v>1929.52</v>
      </c>
      <c r="W1203" s="36">
        <v>380.09</v>
      </c>
      <c r="X1203" s="36"/>
      <c r="Y1203" s="29"/>
      <c r="Z1203" s="29"/>
      <c r="AA1203" s="29"/>
      <c r="AB1203" s="29"/>
      <c r="AC1203" s="28"/>
    </row>
    <row r="1204" ht="16" customHeight="1" spans="1:29">
      <c r="A1204" s="22">
        <v>963</v>
      </c>
      <c r="B1204" s="39" t="s">
        <v>1375</v>
      </c>
      <c r="C1204" s="68" t="s">
        <v>1376</v>
      </c>
      <c r="D1204" s="22">
        <v>130</v>
      </c>
      <c r="E1204" s="22">
        <v>2</v>
      </c>
      <c r="F1204" s="144">
        <v>84031</v>
      </c>
      <c r="G1204" s="144" t="s">
        <v>3704</v>
      </c>
      <c r="H1204" s="144" t="s">
        <v>3704</v>
      </c>
      <c r="I1204" s="144" t="s">
        <v>5321</v>
      </c>
      <c r="J1204" s="144" t="s">
        <v>5314</v>
      </c>
      <c r="K1204" s="157"/>
      <c r="L1204" s="157"/>
      <c r="M1204" s="157"/>
      <c r="N1204" s="157"/>
      <c r="O1204" s="157"/>
      <c r="P1204" s="157"/>
      <c r="Q1204" s="157"/>
      <c r="R1204" s="157"/>
      <c r="S1204" s="144"/>
      <c r="T1204" s="22">
        <v>2</v>
      </c>
      <c r="U1204" s="29">
        <v>1875.69</v>
      </c>
      <c r="V1204" s="29">
        <v>3751.38</v>
      </c>
      <c r="W1204" s="36">
        <v>726.46</v>
      </c>
      <c r="X1204" s="36"/>
      <c r="Y1204" s="29"/>
      <c r="Z1204" s="29"/>
      <c r="AA1204" s="29"/>
      <c r="AB1204" s="29"/>
      <c r="AC1204" s="28"/>
    </row>
    <row r="1205" ht="16" customHeight="1" spans="1:29">
      <c r="A1205" s="22">
        <v>964</v>
      </c>
      <c r="B1205" s="39" t="s">
        <v>1375</v>
      </c>
      <c r="C1205" s="68" t="s">
        <v>1376</v>
      </c>
      <c r="D1205" s="22">
        <v>208</v>
      </c>
      <c r="E1205" s="22">
        <v>2</v>
      </c>
      <c r="F1205" s="144">
        <v>2403314077</v>
      </c>
      <c r="G1205" s="144" t="s">
        <v>3704</v>
      </c>
      <c r="H1205" s="144" t="s">
        <v>3704</v>
      </c>
      <c r="I1205" s="144" t="s">
        <v>5352</v>
      </c>
      <c r="J1205" s="144" t="s">
        <v>5314</v>
      </c>
      <c r="K1205" s="157"/>
      <c r="L1205" s="157"/>
      <c r="M1205" s="157"/>
      <c r="N1205" s="157"/>
      <c r="O1205" s="157"/>
      <c r="P1205" s="157"/>
      <c r="Q1205" s="157"/>
      <c r="R1205" s="157"/>
      <c r="S1205" s="144"/>
      <c r="T1205" s="22">
        <v>2</v>
      </c>
      <c r="U1205" s="29">
        <v>1875.69</v>
      </c>
      <c r="V1205" s="29">
        <v>3751.38</v>
      </c>
      <c r="W1205" s="36">
        <v>721.2</v>
      </c>
      <c r="X1205" s="36"/>
      <c r="Y1205" s="29"/>
      <c r="Z1205" s="29"/>
      <c r="AA1205" s="29"/>
      <c r="AB1205" s="29"/>
      <c r="AC1205" s="28"/>
    </row>
    <row r="1206" ht="16" customHeight="1" spans="1:29">
      <c r="A1206" s="22">
        <v>965</v>
      </c>
      <c r="B1206" s="39" t="s">
        <v>6867</v>
      </c>
      <c r="C1206" s="68" t="s">
        <v>6868</v>
      </c>
      <c r="D1206" s="22">
        <v>121</v>
      </c>
      <c r="E1206" s="22">
        <v>4</v>
      </c>
      <c r="F1206" s="144">
        <v>85030</v>
      </c>
      <c r="G1206" s="144" t="s">
        <v>3704</v>
      </c>
      <c r="H1206" s="144" t="s">
        <v>3704</v>
      </c>
      <c r="I1206" s="144" t="s">
        <v>5321</v>
      </c>
      <c r="J1206" s="144" t="s">
        <v>5314</v>
      </c>
      <c r="K1206" s="157"/>
      <c r="L1206" s="157"/>
      <c r="M1206" s="157"/>
      <c r="N1206" s="157"/>
      <c r="O1206" s="157"/>
      <c r="P1206" s="157"/>
      <c r="Q1206" s="157"/>
      <c r="R1206" s="157"/>
      <c r="S1206" s="144"/>
      <c r="T1206" s="22">
        <v>4</v>
      </c>
      <c r="U1206" s="29">
        <v>1850.355</v>
      </c>
      <c r="V1206" s="29">
        <v>7401.42</v>
      </c>
      <c r="W1206" s="36">
        <v>2339.04</v>
      </c>
      <c r="X1206" s="36"/>
      <c r="Y1206" s="29"/>
      <c r="Z1206" s="29"/>
      <c r="AA1206" s="29"/>
      <c r="AB1206" s="29"/>
      <c r="AC1206" s="28"/>
    </row>
    <row r="1207" ht="16" customHeight="1" spans="1:29">
      <c r="A1207" s="22">
        <v>966</v>
      </c>
      <c r="B1207" s="39" t="s">
        <v>2080</v>
      </c>
      <c r="C1207" s="68" t="s">
        <v>2081</v>
      </c>
      <c r="D1207" s="22">
        <v>130</v>
      </c>
      <c r="E1207" s="22">
        <v>1</v>
      </c>
      <c r="F1207" s="144">
        <v>84042</v>
      </c>
      <c r="G1207" s="144" t="s">
        <v>3704</v>
      </c>
      <c r="H1207" s="144" t="s">
        <v>3704</v>
      </c>
      <c r="I1207" s="144" t="s">
        <v>5321</v>
      </c>
      <c r="J1207" s="144" t="s">
        <v>5314</v>
      </c>
      <c r="K1207" s="157"/>
      <c r="L1207" s="157"/>
      <c r="M1207" s="157"/>
      <c r="N1207" s="157"/>
      <c r="O1207" s="157"/>
      <c r="P1207" s="157"/>
      <c r="Q1207" s="157"/>
      <c r="R1207" s="157"/>
      <c r="S1207" s="144"/>
      <c r="T1207" s="22">
        <v>1</v>
      </c>
      <c r="U1207" s="29">
        <v>1843.04</v>
      </c>
      <c r="V1207" s="29">
        <v>1843.04</v>
      </c>
      <c r="W1207" s="36">
        <v>353.42</v>
      </c>
      <c r="X1207" s="36"/>
      <c r="Y1207" s="29"/>
      <c r="Z1207" s="29"/>
      <c r="AA1207" s="29"/>
      <c r="AB1207" s="29"/>
      <c r="AC1207" s="28"/>
    </row>
    <row r="1208" ht="16" customHeight="1" spans="1:29">
      <c r="A1208" s="22">
        <v>967</v>
      </c>
      <c r="B1208" s="39" t="s">
        <v>6869</v>
      </c>
      <c r="C1208" s="68" t="s">
        <v>6870</v>
      </c>
      <c r="D1208" s="22">
        <v>178</v>
      </c>
      <c r="E1208" s="22">
        <v>2</v>
      </c>
      <c r="F1208" s="144">
        <v>85080</v>
      </c>
      <c r="G1208" s="144" t="s">
        <v>3704</v>
      </c>
      <c r="H1208" s="144" t="s">
        <v>3704</v>
      </c>
      <c r="I1208" s="144" t="s">
        <v>5321</v>
      </c>
      <c r="J1208" s="144" t="s">
        <v>5314</v>
      </c>
      <c r="K1208" s="157"/>
      <c r="L1208" s="157"/>
      <c r="M1208" s="157"/>
      <c r="N1208" s="157"/>
      <c r="O1208" s="157"/>
      <c r="P1208" s="157"/>
      <c r="Q1208" s="157"/>
      <c r="R1208" s="157"/>
      <c r="S1208" s="144"/>
      <c r="T1208" s="22">
        <v>2</v>
      </c>
      <c r="U1208" s="29">
        <v>1800.77</v>
      </c>
      <c r="V1208" s="29">
        <v>3601.54</v>
      </c>
      <c r="W1208" s="36">
        <v>1169.52</v>
      </c>
      <c r="X1208" s="36"/>
      <c r="Y1208" s="29"/>
      <c r="Z1208" s="29"/>
      <c r="AA1208" s="29"/>
      <c r="AB1208" s="29"/>
      <c r="AC1208" s="28"/>
    </row>
    <row r="1209" ht="16" customHeight="1" spans="1:29">
      <c r="A1209" s="22">
        <v>968</v>
      </c>
      <c r="B1209" s="39" t="s">
        <v>1461</v>
      </c>
      <c r="C1209" s="68" t="s">
        <v>1462</v>
      </c>
      <c r="D1209" s="22">
        <v>130</v>
      </c>
      <c r="E1209" s="22">
        <v>1</v>
      </c>
      <c r="F1209" s="144">
        <v>84484</v>
      </c>
      <c r="G1209" s="144" t="s">
        <v>3704</v>
      </c>
      <c r="H1209" s="144" t="s">
        <v>3704</v>
      </c>
      <c r="I1209" s="144" t="s">
        <v>5321</v>
      </c>
      <c r="J1209" s="144" t="s">
        <v>5314</v>
      </c>
      <c r="K1209" s="157"/>
      <c r="L1209" s="157"/>
      <c r="M1209" s="157"/>
      <c r="N1209" s="157"/>
      <c r="O1209" s="157"/>
      <c r="P1209" s="157"/>
      <c r="Q1209" s="157"/>
      <c r="R1209" s="157"/>
      <c r="S1209" s="144"/>
      <c r="T1209" s="22">
        <v>1</v>
      </c>
      <c r="U1209" s="29">
        <v>1756.19</v>
      </c>
      <c r="V1209" s="29">
        <v>1756.19</v>
      </c>
      <c r="W1209" s="36">
        <v>342.54</v>
      </c>
      <c r="X1209" s="36"/>
      <c r="Y1209" s="29"/>
      <c r="Z1209" s="29"/>
      <c r="AA1209" s="29"/>
      <c r="AB1209" s="29"/>
      <c r="AC1209" s="28"/>
    </row>
    <row r="1210" ht="16" customHeight="1" spans="1:29">
      <c r="A1210" s="22">
        <v>969</v>
      </c>
      <c r="B1210" s="39" t="s">
        <v>1295</v>
      </c>
      <c r="C1210" s="68" t="s">
        <v>1296</v>
      </c>
      <c r="D1210" s="22">
        <v>130</v>
      </c>
      <c r="E1210" s="22">
        <v>1</v>
      </c>
      <c r="F1210" s="144">
        <v>84015</v>
      </c>
      <c r="G1210" s="144" t="s">
        <v>3704</v>
      </c>
      <c r="H1210" s="144" t="s">
        <v>3704</v>
      </c>
      <c r="I1210" s="144" t="s">
        <v>5321</v>
      </c>
      <c r="J1210" s="144" t="s">
        <v>5314</v>
      </c>
      <c r="K1210" s="157"/>
      <c r="L1210" s="157"/>
      <c r="M1210" s="157"/>
      <c r="N1210" s="157"/>
      <c r="O1210" s="157"/>
      <c r="P1210" s="157"/>
      <c r="Q1210" s="157"/>
      <c r="R1210" s="157"/>
      <c r="S1210" s="144"/>
      <c r="T1210" s="22">
        <v>1</v>
      </c>
      <c r="U1210" s="29">
        <v>1732.41</v>
      </c>
      <c r="V1210" s="29">
        <v>1732.41</v>
      </c>
      <c r="W1210" s="36">
        <v>333.78</v>
      </c>
      <c r="X1210" s="36"/>
      <c r="Y1210" s="29"/>
      <c r="Z1210" s="29"/>
      <c r="AA1210" s="29"/>
      <c r="AB1210" s="29"/>
      <c r="AC1210" s="28"/>
    </row>
    <row r="1211" ht="16" customHeight="1" spans="1:29">
      <c r="A1211" s="22">
        <v>970</v>
      </c>
      <c r="B1211" s="39" t="s">
        <v>1870</v>
      </c>
      <c r="C1211" s="68" t="s">
        <v>1871</v>
      </c>
      <c r="D1211" s="22">
        <v>130</v>
      </c>
      <c r="E1211" s="22">
        <v>1</v>
      </c>
      <c r="F1211" s="144">
        <v>84478</v>
      </c>
      <c r="G1211" s="144" t="s">
        <v>3704</v>
      </c>
      <c r="H1211" s="144" t="s">
        <v>3704</v>
      </c>
      <c r="I1211" s="144" t="s">
        <v>5321</v>
      </c>
      <c r="J1211" s="144" t="s">
        <v>5314</v>
      </c>
      <c r="K1211" s="157"/>
      <c r="L1211" s="157"/>
      <c r="M1211" s="157"/>
      <c r="N1211" s="157"/>
      <c r="O1211" s="157"/>
      <c r="P1211" s="157"/>
      <c r="Q1211" s="157"/>
      <c r="R1211" s="157"/>
      <c r="S1211" s="144"/>
      <c r="T1211" s="22">
        <v>1</v>
      </c>
      <c r="U1211" s="29">
        <v>1732.27</v>
      </c>
      <c r="V1211" s="29">
        <v>1732.27</v>
      </c>
      <c r="W1211" s="36">
        <v>333.78</v>
      </c>
      <c r="X1211" s="36"/>
      <c r="Y1211" s="29"/>
      <c r="Z1211" s="29"/>
      <c r="AA1211" s="29"/>
      <c r="AB1211" s="29"/>
      <c r="AC1211" s="28"/>
    </row>
    <row r="1212" ht="16" customHeight="1" spans="1:29">
      <c r="A1212" s="22">
        <v>971</v>
      </c>
      <c r="B1212" s="39" t="s">
        <v>6871</v>
      </c>
      <c r="C1212" s="68" t="s">
        <v>6872</v>
      </c>
      <c r="D1212" s="22">
        <v>130</v>
      </c>
      <c r="E1212" s="22">
        <v>1</v>
      </c>
      <c r="F1212" s="144">
        <v>84120</v>
      </c>
      <c r="G1212" s="144" t="s">
        <v>3704</v>
      </c>
      <c r="H1212" s="144" t="s">
        <v>3704</v>
      </c>
      <c r="I1212" s="144" t="s">
        <v>5321</v>
      </c>
      <c r="J1212" s="144" t="s">
        <v>5314</v>
      </c>
      <c r="K1212" s="157"/>
      <c r="L1212" s="157"/>
      <c r="M1212" s="157"/>
      <c r="N1212" s="157"/>
      <c r="O1212" s="157"/>
      <c r="P1212" s="157"/>
      <c r="Q1212" s="157"/>
      <c r="R1212" s="157"/>
      <c r="S1212" s="144"/>
      <c r="T1212" s="22">
        <v>1</v>
      </c>
      <c r="U1212" s="29">
        <v>1726.05</v>
      </c>
      <c r="V1212" s="29">
        <v>1726.05</v>
      </c>
      <c r="W1212" s="36">
        <v>333.78</v>
      </c>
      <c r="X1212" s="36"/>
      <c r="Y1212" s="29"/>
      <c r="Z1212" s="29"/>
      <c r="AA1212" s="29"/>
      <c r="AB1212" s="29"/>
      <c r="AC1212" s="28"/>
    </row>
    <row r="1213" ht="16" customHeight="1" spans="1:29">
      <c r="A1213" s="22">
        <v>972</v>
      </c>
      <c r="B1213" s="39" t="s">
        <v>2084</v>
      </c>
      <c r="C1213" s="68" t="s">
        <v>2085</v>
      </c>
      <c r="D1213" s="22">
        <v>130</v>
      </c>
      <c r="E1213" s="22">
        <v>1</v>
      </c>
      <c r="F1213" s="144">
        <v>84086</v>
      </c>
      <c r="G1213" s="144" t="s">
        <v>3704</v>
      </c>
      <c r="H1213" s="144" t="s">
        <v>3704</v>
      </c>
      <c r="I1213" s="144" t="s">
        <v>5321</v>
      </c>
      <c r="J1213" s="144" t="s">
        <v>5314</v>
      </c>
      <c r="K1213" s="157"/>
      <c r="L1213" s="157"/>
      <c r="M1213" s="157"/>
      <c r="N1213" s="157"/>
      <c r="O1213" s="157"/>
      <c r="P1213" s="157"/>
      <c r="Q1213" s="157"/>
      <c r="R1213" s="157"/>
      <c r="S1213" s="144"/>
      <c r="T1213" s="22">
        <v>1</v>
      </c>
      <c r="U1213" s="29">
        <v>1652.1</v>
      </c>
      <c r="V1213" s="29">
        <v>1652.1</v>
      </c>
      <c r="W1213" s="36">
        <v>323.96</v>
      </c>
      <c r="X1213" s="36"/>
      <c r="Y1213" s="29"/>
      <c r="Z1213" s="29"/>
      <c r="AA1213" s="29"/>
      <c r="AB1213" s="29"/>
      <c r="AC1213" s="28"/>
    </row>
    <row r="1214" ht="16" customHeight="1" spans="1:29">
      <c r="A1214" s="22">
        <v>973</v>
      </c>
      <c r="B1214" s="39" t="s">
        <v>6873</v>
      </c>
      <c r="C1214" s="68" t="s">
        <v>6874</v>
      </c>
      <c r="D1214" s="22">
        <v>121</v>
      </c>
      <c r="E1214" s="22">
        <v>3</v>
      </c>
      <c r="F1214" s="144">
        <v>83943</v>
      </c>
      <c r="G1214" s="144" t="s">
        <v>3704</v>
      </c>
      <c r="H1214" s="144" t="s">
        <v>3704</v>
      </c>
      <c r="I1214" s="144" t="s">
        <v>5321</v>
      </c>
      <c r="J1214" s="144" t="s">
        <v>5314</v>
      </c>
      <c r="K1214" s="157"/>
      <c r="L1214" s="157"/>
      <c r="M1214" s="157"/>
      <c r="N1214" s="157"/>
      <c r="O1214" s="157"/>
      <c r="P1214" s="157"/>
      <c r="Q1214" s="157"/>
      <c r="R1214" s="157"/>
      <c r="S1214" s="144"/>
      <c r="T1214" s="22">
        <v>3</v>
      </c>
      <c r="U1214" s="29">
        <v>1621.4</v>
      </c>
      <c r="V1214" s="29">
        <v>4864.2</v>
      </c>
      <c r="W1214" s="36">
        <v>1754.28</v>
      </c>
      <c r="X1214" s="36"/>
      <c r="Y1214" s="29"/>
      <c r="Z1214" s="29"/>
      <c r="AA1214" s="29"/>
      <c r="AB1214" s="29"/>
      <c r="AC1214" s="28"/>
    </row>
    <row r="1215" ht="16" customHeight="1" spans="1:29">
      <c r="A1215" s="22">
        <v>974</v>
      </c>
      <c r="B1215" s="39" t="s">
        <v>1369</v>
      </c>
      <c r="C1215" s="68" t="s">
        <v>1370</v>
      </c>
      <c r="D1215" s="22">
        <v>130</v>
      </c>
      <c r="E1215" s="22">
        <v>6</v>
      </c>
      <c r="F1215" s="144">
        <v>84144</v>
      </c>
      <c r="G1215" s="144" t="s">
        <v>3704</v>
      </c>
      <c r="H1215" s="144" t="s">
        <v>3704</v>
      </c>
      <c r="I1215" s="144" t="s">
        <v>5321</v>
      </c>
      <c r="J1215" s="144" t="s">
        <v>5314</v>
      </c>
      <c r="K1215" s="157"/>
      <c r="L1215" s="157"/>
      <c r="M1215" s="157"/>
      <c r="N1215" s="157"/>
      <c r="O1215" s="157"/>
      <c r="P1215" s="157"/>
      <c r="Q1215" s="157"/>
      <c r="R1215" s="157"/>
      <c r="S1215" s="144"/>
      <c r="T1215" s="22">
        <v>6</v>
      </c>
      <c r="U1215" s="29">
        <v>1613.505</v>
      </c>
      <c r="V1215" s="29">
        <v>9681.03</v>
      </c>
      <c r="W1215" s="36">
        <v>1884.9</v>
      </c>
      <c r="X1215" s="36"/>
      <c r="Y1215" s="29"/>
      <c r="Z1215" s="29"/>
      <c r="AA1215" s="29"/>
      <c r="AB1215" s="29"/>
      <c r="AC1215" s="28"/>
    </row>
    <row r="1216" ht="16" customHeight="1" spans="1:29">
      <c r="A1216" s="22">
        <v>975</v>
      </c>
      <c r="B1216" s="39" t="s">
        <v>6875</v>
      </c>
      <c r="C1216" s="68" t="s">
        <v>6876</v>
      </c>
      <c r="D1216" s="22">
        <v>130</v>
      </c>
      <c r="E1216" s="22">
        <v>1</v>
      </c>
      <c r="F1216" s="144">
        <v>84436</v>
      </c>
      <c r="G1216" s="144" t="s">
        <v>3704</v>
      </c>
      <c r="H1216" s="144" t="s">
        <v>3704</v>
      </c>
      <c r="I1216" s="144" t="s">
        <v>5321</v>
      </c>
      <c r="J1216" s="144" t="s">
        <v>5314</v>
      </c>
      <c r="K1216" s="157"/>
      <c r="L1216" s="157"/>
      <c r="M1216" s="157"/>
      <c r="N1216" s="157"/>
      <c r="O1216" s="157"/>
      <c r="P1216" s="157"/>
      <c r="Q1216" s="157"/>
      <c r="R1216" s="157"/>
      <c r="S1216" s="144"/>
      <c r="T1216" s="22">
        <v>1</v>
      </c>
      <c r="U1216" s="29">
        <v>1564.89</v>
      </c>
      <c r="V1216" s="29">
        <v>1564.89</v>
      </c>
      <c r="W1216" s="36">
        <v>314.15</v>
      </c>
      <c r="X1216" s="36"/>
      <c r="Y1216" s="29"/>
      <c r="Z1216" s="29"/>
      <c r="AA1216" s="29"/>
      <c r="AB1216" s="29"/>
      <c r="AC1216" s="28"/>
    </row>
    <row r="1217" ht="16" customHeight="1" spans="1:29">
      <c r="A1217" s="22">
        <v>976</v>
      </c>
      <c r="B1217" s="39" t="s">
        <v>6877</v>
      </c>
      <c r="C1217" s="68" t="s">
        <v>6878</v>
      </c>
      <c r="D1217" s="22">
        <v>121</v>
      </c>
      <c r="E1217" s="22">
        <v>12</v>
      </c>
      <c r="F1217" s="144">
        <v>85031</v>
      </c>
      <c r="G1217" s="144" t="s">
        <v>3704</v>
      </c>
      <c r="H1217" s="144" t="s">
        <v>3704</v>
      </c>
      <c r="I1217" s="144" t="s">
        <v>5321</v>
      </c>
      <c r="J1217" s="144" t="s">
        <v>5314</v>
      </c>
      <c r="K1217" s="157"/>
      <c r="L1217" s="157"/>
      <c r="M1217" s="157"/>
      <c r="N1217" s="157"/>
      <c r="O1217" s="157"/>
      <c r="P1217" s="157"/>
      <c r="Q1217" s="157"/>
      <c r="R1217" s="157"/>
      <c r="S1217" s="144"/>
      <c r="T1217" s="22">
        <v>12</v>
      </c>
      <c r="U1217" s="29">
        <v>1514.89666666667</v>
      </c>
      <c r="V1217" s="29">
        <v>18178.76</v>
      </c>
      <c r="W1217" s="36">
        <v>7017.12</v>
      </c>
      <c r="X1217" s="36"/>
      <c r="Y1217" s="29"/>
      <c r="Z1217" s="29"/>
      <c r="AA1217" s="29"/>
      <c r="AB1217" s="29"/>
      <c r="AC1217" s="28"/>
    </row>
    <row r="1218" ht="16" customHeight="1" spans="1:29">
      <c r="A1218" s="22">
        <v>977</v>
      </c>
      <c r="B1218" s="39" t="s">
        <v>6879</v>
      </c>
      <c r="C1218" s="68" t="s">
        <v>6880</v>
      </c>
      <c r="D1218" s="22">
        <v>130</v>
      </c>
      <c r="E1218" s="22">
        <v>3</v>
      </c>
      <c r="F1218" s="144">
        <v>84470</v>
      </c>
      <c r="G1218" s="144" t="s">
        <v>3704</v>
      </c>
      <c r="H1218" s="144" t="s">
        <v>3704</v>
      </c>
      <c r="I1218" s="144" t="s">
        <v>5321</v>
      </c>
      <c r="J1218" s="144" t="s">
        <v>5314</v>
      </c>
      <c r="K1218" s="157"/>
      <c r="L1218" s="157"/>
      <c r="M1218" s="157"/>
      <c r="N1218" s="157"/>
      <c r="O1218" s="157"/>
      <c r="P1218" s="157"/>
      <c r="Q1218" s="157"/>
      <c r="R1218" s="157"/>
      <c r="S1218" s="144"/>
      <c r="T1218" s="22">
        <v>3</v>
      </c>
      <c r="U1218" s="29">
        <v>1472.34333333333</v>
      </c>
      <c r="V1218" s="29">
        <v>4417.03</v>
      </c>
      <c r="W1218" s="36">
        <v>883.53</v>
      </c>
      <c r="X1218" s="36"/>
      <c r="Y1218" s="29"/>
      <c r="Z1218" s="29"/>
      <c r="AA1218" s="29"/>
      <c r="AB1218" s="29"/>
      <c r="AC1218" s="28"/>
    </row>
    <row r="1219" ht="16" customHeight="1" spans="1:29">
      <c r="A1219" s="22">
        <v>978</v>
      </c>
      <c r="B1219" s="39" t="s">
        <v>6881</v>
      </c>
      <c r="C1219" s="68" t="s">
        <v>6882</v>
      </c>
      <c r="D1219" s="22">
        <v>130</v>
      </c>
      <c r="E1219" s="22">
        <v>1</v>
      </c>
      <c r="F1219" s="144">
        <v>84441</v>
      </c>
      <c r="G1219" s="144" t="s">
        <v>3704</v>
      </c>
      <c r="H1219" s="144" t="s">
        <v>3704</v>
      </c>
      <c r="I1219" s="144" t="s">
        <v>5321</v>
      </c>
      <c r="J1219" s="144" t="s">
        <v>5314</v>
      </c>
      <c r="K1219" s="157"/>
      <c r="L1219" s="157"/>
      <c r="M1219" s="157"/>
      <c r="N1219" s="157"/>
      <c r="O1219" s="157"/>
      <c r="P1219" s="157"/>
      <c r="Q1219" s="157"/>
      <c r="R1219" s="157"/>
      <c r="S1219" s="144"/>
      <c r="T1219" s="22">
        <v>1</v>
      </c>
      <c r="U1219" s="29">
        <v>1439.96</v>
      </c>
      <c r="V1219" s="29">
        <v>1439.96</v>
      </c>
      <c r="W1219" s="36">
        <v>284.7</v>
      </c>
      <c r="X1219" s="36"/>
      <c r="Y1219" s="29"/>
      <c r="Z1219" s="29"/>
      <c r="AA1219" s="29"/>
      <c r="AB1219" s="29"/>
      <c r="AC1219" s="28"/>
    </row>
    <row r="1220" ht="16" customHeight="1" spans="1:29">
      <c r="A1220" s="22">
        <v>979</v>
      </c>
      <c r="B1220" s="39" t="s">
        <v>6883</v>
      </c>
      <c r="C1220" s="68" t="s">
        <v>6884</v>
      </c>
      <c r="D1220" s="22">
        <v>130</v>
      </c>
      <c r="E1220" s="22">
        <v>1</v>
      </c>
      <c r="F1220" s="144">
        <v>84079</v>
      </c>
      <c r="G1220" s="144" t="s">
        <v>3704</v>
      </c>
      <c r="H1220" s="144" t="s">
        <v>3704</v>
      </c>
      <c r="I1220" s="144" t="s">
        <v>5321</v>
      </c>
      <c r="J1220" s="144" t="s">
        <v>5314</v>
      </c>
      <c r="K1220" s="157"/>
      <c r="L1220" s="157"/>
      <c r="M1220" s="157"/>
      <c r="N1220" s="157"/>
      <c r="O1220" s="157"/>
      <c r="P1220" s="157"/>
      <c r="Q1220" s="157"/>
      <c r="R1220" s="157"/>
      <c r="S1220" s="144"/>
      <c r="T1220" s="22">
        <v>1</v>
      </c>
      <c r="U1220" s="29">
        <v>1436</v>
      </c>
      <c r="V1220" s="29">
        <v>1436</v>
      </c>
      <c r="W1220" s="36">
        <v>282.63</v>
      </c>
      <c r="X1220" s="36"/>
      <c r="Y1220" s="29"/>
      <c r="Z1220" s="29"/>
      <c r="AA1220" s="29"/>
      <c r="AB1220" s="29"/>
      <c r="AC1220" s="28"/>
    </row>
    <row r="1221" ht="16" customHeight="1" spans="1:29">
      <c r="A1221" s="22">
        <v>980</v>
      </c>
      <c r="B1221" s="39" t="s">
        <v>1034</v>
      </c>
      <c r="C1221" s="68" t="s">
        <v>1035</v>
      </c>
      <c r="D1221" s="22">
        <v>130</v>
      </c>
      <c r="E1221" s="22">
        <v>1</v>
      </c>
      <c r="F1221" s="144">
        <v>84084</v>
      </c>
      <c r="G1221" s="144" t="s">
        <v>3704</v>
      </c>
      <c r="H1221" s="144" t="s">
        <v>3704</v>
      </c>
      <c r="I1221" s="144" t="s">
        <v>5321</v>
      </c>
      <c r="J1221" s="144" t="s">
        <v>5314</v>
      </c>
      <c r="K1221" s="157"/>
      <c r="L1221" s="157"/>
      <c r="M1221" s="157"/>
      <c r="N1221" s="157"/>
      <c r="O1221" s="157"/>
      <c r="P1221" s="157"/>
      <c r="Q1221" s="157"/>
      <c r="R1221" s="157"/>
      <c r="S1221" s="144"/>
      <c r="T1221" s="22">
        <v>1</v>
      </c>
      <c r="U1221" s="29">
        <v>1435.69</v>
      </c>
      <c r="V1221" s="29">
        <v>1435.69</v>
      </c>
      <c r="W1221" s="36">
        <v>282.63</v>
      </c>
      <c r="X1221" s="36"/>
      <c r="Y1221" s="29"/>
      <c r="Z1221" s="29"/>
      <c r="AA1221" s="29"/>
      <c r="AB1221" s="29"/>
      <c r="AC1221" s="28"/>
    </row>
    <row r="1222" ht="16" customHeight="1" spans="1:29">
      <c r="A1222" s="22">
        <v>981</v>
      </c>
      <c r="B1222" s="39" t="s">
        <v>1822</v>
      </c>
      <c r="C1222" s="68" t="s">
        <v>1823</v>
      </c>
      <c r="D1222" s="22">
        <v>130</v>
      </c>
      <c r="E1222" s="22">
        <v>3</v>
      </c>
      <c r="F1222" s="144">
        <v>83989</v>
      </c>
      <c r="G1222" s="144" t="s">
        <v>3704</v>
      </c>
      <c r="H1222" s="144" t="s">
        <v>3704</v>
      </c>
      <c r="I1222" s="144" t="s">
        <v>5321</v>
      </c>
      <c r="J1222" s="144" t="s">
        <v>5314</v>
      </c>
      <c r="K1222" s="157"/>
      <c r="L1222" s="157"/>
      <c r="M1222" s="157"/>
      <c r="N1222" s="157"/>
      <c r="O1222" s="157"/>
      <c r="P1222" s="157"/>
      <c r="Q1222" s="157"/>
      <c r="R1222" s="157"/>
      <c r="S1222" s="144"/>
      <c r="T1222" s="22">
        <v>3</v>
      </c>
      <c r="U1222" s="29">
        <v>1423.52666666667</v>
      </c>
      <c r="V1222" s="29">
        <v>4270.58</v>
      </c>
      <c r="W1222" s="36">
        <v>854.1</v>
      </c>
      <c r="X1222" s="36"/>
      <c r="Y1222" s="29"/>
      <c r="Z1222" s="29"/>
      <c r="AA1222" s="29"/>
      <c r="AB1222" s="29"/>
      <c r="AC1222" s="28"/>
    </row>
    <row r="1223" ht="16" customHeight="1" spans="1:29">
      <c r="A1223" s="22">
        <v>982</v>
      </c>
      <c r="B1223" s="39" t="s">
        <v>1052</v>
      </c>
      <c r="C1223" s="68" t="s">
        <v>1053</v>
      </c>
      <c r="D1223" s="22">
        <v>130</v>
      </c>
      <c r="E1223" s="22">
        <v>1</v>
      </c>
      <c r="F1223" s="144">
        <v>84099</v>
      </c>
      <c r="G1223" s="144" t="s">
        <v>3704</v>
      </c>
      <c r="H1223" s="144" t="s">
        <v>3704</v>
      </c>
      <c r="I1223" s="144" t="s">
        <v>5321</v>
      </c>
      <c r="J1223" s="144" t="s">
        <v>5314</v>
      </c>
      <c r="K1223" s="157"/>
      <c r="L1223" s="157"/>
      <c r="M1223" s="157"/>
      <c r="N1223" s="157"/>
      <c r="O1223" s="157"/>
      <c r="P1223" s="157"/>
      <c r="Q1223" s="157"/>
      <c r="R1223" s="157"/>
      <c r="S1223" s="144"/>
      <c r="T1223" s="22">
        <v>1</v>
      </c>
      <c r="U1223" s="29">
        <v>1417.18</v>
      </c>
      <c r="V1223" s="29">
        <v>1417.18</v>
      </c>
      <c r="W1223" s="36">
        <v>282.63</v>
      </c>
      <c r="X1223" s="36"/>
      <c r="Y1223" s="29"/>
      <c r="Z1223" s="29"/>
      <c r="AA1223" s="29"/>
      <c r="AB1223" s="29"/>
      <c r="AC1223" s="28"/>
    </row>
    <row r="1224" ht="16" customHeight="1" spans="1:29">
      <c r="A1224" s="22">
        <v>983</v>
      </c>
      <c r="B1224" s="39" t="s">
        <v>962</v>
      </c>
      <c r="C1224" s="68" t="s">
        <v>963</v>
      </c>
      <c r="D1224" s="22">
        <v>130</v>
      </c>
      <c r="E1224" s="22">
        <v>1</v>
      </c>
      <c r="F1224" s="144">
        <v>84487</v>
      </c>
      <c r="G1224" s="144" t="s">
        <v>3704</v>
      </c>
      <c r="H1224" s="144" t="s">
        <v>3704</v>
      </c>
      <c r="I1224" s="144" t="s">
        <v>5321</v>
      </c>
      <c r="J1224" s="144" t="s">
        <v>5314</v>
      </c>
      <c r="K1224" s="157"/>
      <c r="L1224" s="157"/>
      <c r="M1224" s="157"/>
      <c r="N1224" s="157"/>
      <c r="O1224" s="157"/>
      <c r="P1224" s="157"/>
      <c r="Q1224" s="157"/>
      <c r="R1224" s="157"/>
      <c r="S1224" s="144"/>
      <c r="T1224" s="22">
        <v>1</v>
      </c>
      <c r="U1224" s="29">
        <v>1388.39</v>
      </c>
      <c r="V1224" s="29">
        <v>1388.39</v>
      </c>
      <c r="W1224" s="36">
        <v>284.7</v>
      </c>
      <c r="X1224" s="36"/>
      <c r="Y1224" s="29"/>
      <c r="Z1224" s="29"/>
      <c r="AA1224" s="29"/>
      <c r="AB1224" s="29"/>
      <c r="AC1224" s="28"/>
    </row>
    <row r="1225" ht="16" customHeight="1" spans="1:29">
      <c r="A1225" s="22">
        <v>984</v>
      </c>
      <c r="B1225" s="39" t="s">
        <v>6885</v>
      </c>
      <c r="C1225" s="68" t="s">
        <v>6886</v>
      </c>
      <c r="D1225" s="22">
        <v>130</v>
      </c>
      <c r="E1225" s="22">
        <v>1</v>
      </c>
      <c r="F1225" s="144">
        <v>84450</v>
      </c>
      <c r="G1225" s="144" t="s">
        <v>3704</v>
      </c>
      <c r="H1225" s="144" t="s">
        <v>3704</v>
      </c>
      <c r="I1225" s="144" t="s">
        <v>5321</v>
      </c>
      <c r="J1225" s="144" t="s">
        <v>5314</v>
      </c>
      <c r="K1225" s="157"/>
      <c r="L1225" s="157"/>
      <c r="M1225" s="157"/>
      <c r="N1225" s="157"/>
      <c r="O1225" s="157"/>
      <c r="P1225" s="157"/>
      <c r="Q1225" s="157"/>
      <c r="R1225" s="157"/>
      <c r="S1225" s="144"/>
      <c r="T1225" s="22">
        <v>1</v>
      </c>
      <c r="U1225" s="29">
        <v>1324.61</v>
      </c>
      <c r="V1225" s="29">
        <v>1324.61</v>
      </c>
      <c r="W1225" s="36">
        <v>274.88</v>
      </c>
      <c r="X1225" s="36"/>
      <c r="Y1225" s="29"/>
      <c r="Z1225" s="29"/>
      <c r="AA1225" s="29"/>
      <c r="AB1225" s="29"/>
      <c r="AC1225" s="28"/>
    </row>
    <row r="1226" ht="16" customHeight="1" spans="1:29">
      <c r="A1226" s="22">
        <v>985</v>
      </c>
      <c r="B1226" s="39" t="s">
        <v>6887</v>
      </c>
      <c r="C1226" s="68" t="s">
        <v>6888</v>
      </c>
      <c r="D1226" s="22">
        <v>130</v>
      </c>
      <c r="E1226" s="22">
        <v>1</v>
      </c>
      <c r="F1226" s="144">
        <v>84117</v>
      </c>
      <c r="G1226" s="144" t="s">
        <v>3704</v>
      </c>
      <c r="H1226" s="144" t="s">
        <v>3704</v>
      </c>
      <c r="I1226" s="144" t="s">
        <v>5321</v>
      </c>
      <c r="J1226" s="144" t="s">
        <v>5314</v>
      </c>
      <c r="K1226" s="157"/>
      <c r="L1226" s="157"/>
      <c r="M1226" s="157"/>
      <c r="N1226" s="157"/>
      <c r="O1226" s="157"/>
      <c r="P1226" s="157"/>
      <c r="Q1226" s="157"/>
      <c r="R1226" s="157"/>
      <c r="S1226" s="144"/>
      <c r="T1226" s="22">
        <v>1</v>
      </c>
      <c r="U1226" s="29">
        <v>1310.76</v>
      </c>
      <c r="V1226" s="29">
        <v>1310.76</v>
      </c>
      <c r="W1226" s="36">
        <v>265.06</v>
      </c>
      <c r="X1226" s="36"/>
      <c r="Y1226" s="29"/>
      <c r="Z1226" s="29"/>
      <c r="AA1226" s="29"/>
      <c r="AB1226" s="29"/>
      <c r="AC1226" s="28"/>
    </row>
    <row r="1227" ht="16" customHeight="1" spans="1:29">
      <c r="A1227" s="22">
        <v>986</v>
      </c>
      <c r="B1227" s="39" t="s">
        <v>6889</v>
      </c>
      <c r="C1227" s="68" t="s">
        <v>6890</v>
      </c>
      <c r="D1227" s="22">
        <v>178</v>
      </c>
      <c r="E1227" s="22">
        <v>1</v>
      </c>
      <c r="F1227" s="144">
        <v>85076</v>
      </c>
      <c r="G1227" s="144" t="s">
        <v>3704</v>
      </c>
      <c r="H1227" s="144" t="s">
        <v>3704</v>
      </c>
      <c r="I1227" s="144" t="s">
        <v>5321</v>
      </c>
      <c r="J1227" s="144" t="s">
        <v>5314</v>
      </c>
      <c r="K1227" s="157"/>
      <c r="L1227" s="157"/>
      <c r="M1227" s="157"/>
      <c r="N1227" s="157"/>
      <c r="O1227" s="157"/>
      <c r="P1227" s="157"/>
      <c r="Q1227" s="157"/>
      <c r="R1227" s="157"/>
      <c r="S1227" s="144"/>
      <c r="T1227" s="22">
        <v>1</v>
      </c>
      <c r="U1227" s="29">
        <v>1305.34</v>
      </c>
      <c r="V1227" s="29">
        <v>1305.34</v>
      </c>
      <c r="W1227" s="36">
        <v>487.3</v>
      </c>
      <c r="X1227" s="36"/>
      <c r="Y1227" s="29"/>
      <c r="Z1227" s="29"/>
      <c r="AA1227" s="29"/>
      <c r="AB1227" s="29"/>
      <c r="AC1227" s="28"/>
    </row>
    <row r="1228" ht="16" customHeight="1" spans="1:29">
      <c r="A1228" s="22">
        <v>987</v>
      </c>
      <c r="B1228" s="39" t="s">
        <v>6891</v>
      </c>
      <c r="C1228" s="68" t="s">
        <v>6892</v>
      </c>
      <c r="D1228" s="22">
        <v>121</v>
      </c>
      <c r="E1228" s="22">
        <v>1</v>
      </c>
      <c r="F1228" s="144">
        <v>83951</v>
      </c>
      <c r="G1228" s="144" t="s">
        <v>3704</v>
      </c>
      <c r="H1228" s="144" t="s">
        <v>3704</v>
      </c>
      <c r="I1228" s="144" t="s">
        <v>5321</v>
      </c>
      <c r="J1228" s="144" t="s">
        <v>5314</v>
      </c>
      <c r="K1228" s="157"/>
      <c r="L1228" s="157"/>
      <c r="M1228" s="157"/>
      <c r="N1228" s="157"/>
      <c r="O1228" s="157"/>
      <c r="P1228" s="157"/>
      <c r="Q1228" s="157"/>
      <c r="R1228" s="157"/>
      <c r="S1228" s="144"/>
      <c r="T1228" s="22">
        <v>1</v>
      </c>
      <c r="U1228" s="29">
        <v>1302.79</v>
      </c>
      <c r="V1228" s="29">
        <v>1302.79</v>
      </c>
      <c r="W1228" s="36">
        <v>487.3</v>
      </c>
      <c r="X1228" s="36"/>
      <c r="Y1228" s="29"/>
      <c r="Z1228" s="29"/>
      <c r="AA1228" s="29"/>
      <c r="AB1228" s="29"/>
      <c r="AC1228" s="28"/>
    </row>
    <row r="1229" ht="16" customHeight="1" spans="1:29">
      <c r="A1229" s="22">
        <v>988</v>
      </c>
      <c r="B1229" s="39" t="s">
        <v>1377</v>
      </c>
      <c r="C1229" s="68" t="s">
        <v>1378</v>
      </c>
      <c r="D1229" s="22">
        <v>130</v>
      </c>
      <c r="E1229" s="22">
        <v>2</v>
      </c>
      <c r="F1229" s="144">
        <v>84032</v>
      </c>
      <c r="G1229" s="144" t="s">
        <v>3704</v>
      </c>
      <c r="H1229" s="144" t="s">
        <v>3704</v>
      </c>
      <c r="I1229" s="144" t="s">
        <v>5321</v>
      </c>
      <c r="J1229" s="144" t="s">
        <v>5314</v>
      </c>
      <c r="K1229" s="157"/>
      <c r="L1229" s="157"/>
      <c r="M1229" s="157"/>
      <c r="N1229" s="157"/>
      <c r="O1229" s="157"/>
      <c r="P1229" s="157"/>
      <c r="Q1229" s="157"/>
      <c r="R1229" s="157"/>
      <c r="S1229" s="144"/>
      <c r="T1229" s="22">
        <v>2</v>
      </c>
      <c r="U1229" s="29">
        <v>1300.7</v>
      </c>
      <c r="V1229" s="29">
        <v>2601.4</v>
      </c>
      <c r="W1229" s="36">
        <v>530.12</v>
      </c>
      <c r="X1229" s="36"/>
      <c r="Y1229" s="29"/>
      <c r="Z1229" s="29"/>
      <c r="AA1229" s="29"/>
      <c r="AB1229" s="29"/>
      <c r="AC1229" s="28"/>
    </row>
    <row r="1230" ht="16" customHeight="1" spans="1:29">
      <c r="A1230" s="22">
        <v>989</v>
      </c>
      <c r="B1230" s="39" t="s">
        <v>1377</v>
      </c>
      <c r="C1230" s="68" t="s">
        <v>1378</v>
      </c>
      <c r="D1230" s="22">
        <v>208</v>
      </c>
      <c r="E1230" s="22">
        <v>1</v>
      </c>
      <c r="F1230" s="144">
        <v>2403314478</v>
      </c>
      <c r="G1230" s="144" t="s">
        <v>3704</v>
      </c>
      <c r="H1230" s="144" t="s">
        <v>3704</v>
      </c>
      <c r="I1230" s="144" t="s">
        <v>5352</v>
      </c>
      <c r="J1230" s="144" t="s">
        <v>5314</v>
      </c>
      <c r="K1230" s="157"/>
      <c r="L1230" s="157"/>
      <c r="M1230" s="157"/>
      <c r="N1230" s="157"/>
      <c r="O1230" s="157"/>
      <c r="P1230" s="157"/>
      <c r="Q1230" s="157"/>
      <c r="R1230" s="157"/>
      <c r="S1230" s="144"/>
      <c r="T1230" s="22">
        <v>1</v>
      </c>
      <c r="U1230" s="29">
        <v>1300.7</v>
      </c>
      <c r="V1230" s="29">
        <v>1300.7</v>
      </c>
      <c r="W1230" s="36">
        <v>265.06</v>
      </c>
      <c r="X1230" s="36"/>
      <c r="Y1230" s="29"/>
      <c r="Z1230" s="29"/>
      <c r="AA1230" s="29"/>
      <c r="AB1230" s="29"/>
      <c r="AC1230" s="28"/>
    </row>
    <row r="1231" ht="16" customHeight="1" spans="1:29">
      <c r="A1231" s="22">
        <v>990</v>
      </c>
      <c r="B1231" s="39" t="s">
        <v>6893</v>
      </c>
      <c r="C1231" s="68" t="s">
        <v>6894</v>
      </c>
      <c r="D1231" s="22">
        <v>135</v>
      </c>
      <c r="E1231" s="22">
        <v>2</v>
      </c>
      <c r="F1231" s="144">
        <v>84874</v>
      </c>
      <c r="G1231" s="144" t="s">
        <v>3704</v>
      </c>
      <c r="H1231" s="144" t="s">
        <v>3704</v>
      </c>
      <c r="I1231" s="144" t="s">
        <v>5321</v>
      </c>
      <c r="J1231" s="144" t="s">
        <v>5314</v>
      </c>
      <c r="K1231" s="157"/>
      <c r="L1231" s="157"/>
      <c r="M1231" s="157"/>
      <c r="N1231" s="157"/>
      <c r="O1231" s="157"/>
      <c r="P1231" s="157"/>
      <c r="Q1231" s="157"/>
      <c r="R1231" s="157"/>
      <c r="S1231" s="144"/>
      <c r="T1231" s="22">
        <v>2</v>
      </c>
      <c r="U1231" s="29">
        <v>1284.71</v>
      </c>
      <c r="V1231" s="29">
        <v>2569.42</v>
      </c>
      <c r="W1231" s="36">
        <v>974.6</v>
      </c>
      <c r="X1231" s="36"/>
      <c r="Y1231" s="29"/>
      <c r="Z1231" s="29"/>
      <c r="AA1231" s="29"/>
      <c r="AB1231" s="29"/>
      <c r="AC1231" s="28"/>
    </row>
    <row r="1232" ht="16" customHeight="1" spans="1:29">
      <c r="A1232" s="22">
        <v>991</v>
      </c>
      <c r="B1232" s="39" t="s">
        <v>6895</v>
      </c>
      <c r="C1232" s="68" t="s">
        <v>6896</v>
      </c>
      <c r="D1232" s="22">
        <v>178</v>
      </c>
      <c r="E1232" s="22">
        <v>2</v>
      </c>
      <c r="F1232" s="144">
        <v>85087</v>
      </c>
      <c r="G1232" s="144" t="s">
        <v>3704</v>
      </c>
      <c r="H1232" s="144" t="s">
        <v>3704</v>
      </c>
      <c r="I1232" s="144" t="s">
        <v>5321</v>
      </c>
      <c r="J1232" s="144" t="s">
        <v>5314</v>
      </c>
      <c r="K1232" s="157"/>
      <c r="L1232" s="157"/>
      <c r="M1232" s="157"/>
      <c r="N1232" s="157"/>
      <c r="O1232" s="157"/>
      <c r="P1232" s="157"/>
      <c r="Q1232" s="157"/>
      <c r="R1232" s="157"/>
      <c r="S1232" s="144"/>
      <c r="T1232" s="22">
        <v>2</v>
      </c>
      <c r="U1232" s="29">
        <v>1232.065</v>
      </c>
      <c r="V1232" s="29">
        <v>2464.13</v>
      </c>
      <c r="W1232" s="36">
        <v>974.6</v>
      </c>
      <c r="X1232" s="36"/>
      <c r="Y1232" s="29"/>
      <c r="Z1232" s="29"/>
      <c r="AA1232" s="29"/>
      <c r="AB1232" s="29"/>
      <c r="AC1232" s="28"/>
    </row>
    <row r="1233" ht="16" customHeight="1" spans="1:29">
      <c r="A1233" s="22">
        <v>992</v>
      </c>
      <c r="B1233" s="39" t="s">
        <v>6897</v>
      </c>
      <c r="C1233" s="68" t="s">
        <v>6898</v>
      </c>
      <c r="D1233" s="22">
        <v>130</v>
      </c>
      <c r="E1233" s="22">
        <v>1</v>
      </c>
      <c r="F1233" s="144">
        <v>84472</v>
      </c>
      <c r="G1233" s="144" t="s">
        <v>3704</v>
      </c>
      <c r="H1233" s="144" t="s">
        <v>3704</v>
      </c>
      <c r="I1233" s="144" t="s">
        <v>5321</v>
      </c>
      <c r="J1233" s="144" t="s">
        <v>5314</v>
      </c>
      <c r="K1233" s="157"/>
      <c r="L1233" s="157"/>
      <c r="M1233" s="157"/>
      <c r="N1233" s="157"/>
      <c r="O1233" s="157"/>
      <c r="P1233" s="157"/>
      <c r="Q1233" s="157"/>
      <c r="R1233" s="157"/>
      <c r="S1233" s="144"/>
      <c r="T1233" s="22">
        <v>1</v>
      </c>
      <c r="U1233" s="29">
        <v>1151.94</v>
      </c>
      <c r="V1233" s="29">
        <v>1151.94</v>
      </c>
      <c r="W1233" s="36">
        <v>206.16</v>
      </c>
      <c r="X1233" s="36"/>
      <c r="Y1233" s="29"/>
      <c r="Z1233" s="29"/>
      <c r="AA1233" s="29"/>
      <c r="AB1233" s="29"/>
      <c r="AC1233" s="28"/>
    </row>
    <row r="1234" ht="16" customHeight="1" spans="1:29">
      <c r="A1234" s="22">
        <v>993</v>
      </c>
      <c r="B1234" s="39" t="s">
        <v>909</v>
      </c>
      <c r="C1234" s="68" t="s">
        <v>910</v>
      </c>
      <c r="D1234" s="22">
        <v>130</v>
      </c>
      <c r="E1234" s="22">
        <v>1</v>
      </c>
      <c r="F1234" s="144">
        <v>84463</v>
      </c>
      <c r="G1234" s="144" t="s">
        <v>3704</v>
      </c>
      <c r="H1234" s="144" t="s">
        <v>3704</v>
      </c>
      <c r="I1234" s="144" t="s">
        <v>5321</v>
      </c>
      <c r="J1234" s="144" t="s">
        <v>5314</v>
      </c>
      <c r="K1234" s="157"/>
      <c r="L1234" s="157"/>
      <c r="M1234" s="157"/>
      <c r="N1234" s="157"/>
      <c r="O1234" s="157"/>
      <c r="P1234" s="157"/>
      <c r="Q1234" s="157"/>
      <c r="R1234" s="157"/>
      <c r="S1234" s="144"/>
      <c r="T1234" s="22">
        <v>1</v>
      </c>
      <c r="U1234" s="29">
        <v>1148.6</v>
      </c>
      <c r="V1234" s="29">
        <v>1148.6</v>
      </c>
      <c r="W1234" s="36">
        <v>243.65</v>
      </c>
      <c r="X1234" s="36"/>
      <c r="Y1234" s="29"/>
      <c r="Z1234" s="29"/>
      <c r="AA1234" s="29"/>
      <c r="AB1234" s="29"/>
      <c r="AC1234" s="28"/>
    </row>
    <row r="1235" ht="16" customHeight="1" spans="1:29">
      <c r="A1235" s="22">
        <v>994</v>
      </c>
      <c r="B1235" s="39" t="s">
        <v>1389</v>
      </c>
      <c r="C1235" s="68" t="s">
        <v>1390</v>
      </c>
      <c r="D1235" s="22">
        <v>130</v>
      </c>
      <c r="E1235" s="22">
        <v>3</v>
      </c>
      <c r="F1235" s="144">
        <v>83984</v>
      </c>
      <c r="G1235" s="144" t="s">
        <v>3704</v>
      </c>
      <c r="H1235" s="144" t="s">
        <v>3704</v>
      </c>
      <c r="I1235" s="144" t="s">
        <v>5321</v>
      </c>
      <c r="J1235" s="144" t="s">
        <v>5314</v>
      </c>
      <c r="K1235" s="157"/>
      <c r="L1235" s="157"/>
      <c r="M1235" s="157"/>
      <c r="N1235" s="157"/>
      <c r="O1235" s="157"/>
      <c r="P1235" s="157"/>
      <c r="Q1235" s="157"/>
      <c r="R1235" s="157"/>
      <c r="S1235" s="144"/>
      <c r="T1235" s="22">
        <v>3</v>
      </c>
      <c r="U1235" s="29">
        <v>1140.09333333333</v>
      </c>
      <c r="V1235" s="29">
        <v>3420.28</v>
      </c>
      <c r="W1235" s="36">
        <v>589.02</v>
      </c>
      <c r="X1235" s="36"/>
      <c r="Y1235" s="29"/>
      <c r="Z1235" s="29"/>
      <c r="AA1235" s="29"/>
      <c r="AB1235" s="29"/>
      <c r="AC1235" s="28"/>
    </row>
    <row r="1236" ht="16" customHeight="1" spans="1:29">
      <c r="A1236" s="22">
        <v>995</v>
      </c>
      <c r="B1236" s="39" t="s">
        <v>2072</v>
      </c>
      <c r="C1236" s="68" t="s">
        <v>2073</v>
      </c>
      <c r="D1236" s="22">
        <v>130</v>
      </c>
      <c r="E1236" s="22">
        <v>1</v>
      </c>
      <c r="F1236" s="144">
        <v>84486</v>
      </c>
      <c r="G1236" s="144" t="s">
        <v>3704</v>
      </c>
      <c r="H1236" s="144" t="s">
        <v>3704</v>
      </c>
      <c r="I1236" s="144" t="s">
        <v>5321</v>
      </c>
      <c r="J1236" s="144" t="s">
        <v>5314</v>
      </c>
      <c r="K1236" s="157"/>
      <c r="L1236" s="157"/>
      <c r="M1236" s="157"/>
      <c r="N1236" s="157"/>
      <c r="O1236" s="157"/>
      <c r="P1236" s="157"/>
      <c r="Q1236" s="157"/>
      <c r="R1236" s="157"/>
      <c r="S1236" s="144"/>
      <c r="T1236" s="22">
        <v>1</v>
      </c>
      <c r="U1236" s="29">
        <v>1119.94</v>
      </c>
      <c r="V1236" s="29">
        <v>1119.94</v>
      </c>
      <c r="W1236" s="36">
        <v>137.44</v>
      </c>
      <c r="X1236" s="36"/>
      <c r="Y1236" s="29"/>
      <c r="Z1236" s="29"/>
      <c r="AA1236" s="29"/>
      <c r="AB1236" s="29"/>
      <c r="AC1236" s="28"/>
    </row>
    <row r="1237" ht="16" customHeight="1" spans="1:29">
      <c r="A1237" s="22">
        <v>996</v>
      </c>
      <c r="B1237" s="39" t="s">
        <v>1347</v>
      </c>
      <c r="C1237" s="68" t="s">
        <v>1348</v>
      </c>
      <c r="D1237" s="22">
        <v>171</v>
      </c>
      <c r="E1237" s="22">
        <v>2</v>
      </c>
      <c r="F1237" s="144">
        <v>84180</v>
      </c>
      <c r="G1237" s="144" t="s">
        <v>3704</v>
      </c>
      <c r="H1237" s="144" t="s">
        <v>3704</v>
      </c>
      <c r="I1237" s="144" t="s">
        <v>5321</v>
      </c>
      <c r="J1237" s="144" t="s">
        <v>5314</v>
      </c>
      <c r="K1237" s="157"/>
      <c r="L1237" s="157"/>
      <c r="M1237" s="157"/>
      <c r="N1237" s="157"/>
      <c r="O1237" s="157"/>
      <c r="P1237" s="157"/>
      <c r="Q1237" s="157"/>
      <c r="R1237" s="157"/>
      <c r="S1237" s="144"/>
      <c r="T1237" s="22">
        <v>2</v>
      </c>
      <c r="U1237" s="29">
        <v>1046.43</v>
      </c>
      <c r="V1237" s="29">
        <v>2092.86</v>
      </c>
      <c r="W1237" s="36">
        <v>974.6</v>
      </c>
      <c r="X1237" s="36"/>
      <c r="Y1237" s="29"/>
      <c r="Z1237" s="29"/>
      <c r="AA1237" s="29"/>
      <c r="AB1237" s="29"/>
      <c r="AC1237" s="28"/>
    </row>
    <row r="1238" ht="16" customHeight="1" spans="1:29">
      <c r="A1238" s="22">
        <v>997</v>
      </c>
      <c r="B1238" s="39" t="s">
        <v>2098</v>
      </c>
      <c r="C1238" s="68" t="s">
        <v>2099</v>
      </c>
      <c r="D1238" s="22">
        <v>130</v>
      </c>
      <c r="E1238" s="22">
        <v>1</v>
      </c>
      <c r="F1238" s="144">
        <v>83807</v>
      </c>
      <c r="G1238" s="144" t="s">
        <v>3704</v>
      </c>
      <c r="H1238" s="144" t="s">
        <v>3704</v>
      </c>
      <c r="I1238" s="144" t="s">
        <v>5321</v>
      </c>
      <c r="J1238" s="144" t="s">
        <v>5314</v>
      </c>
      <c r="K1238" s="157"/>
      <c r="L1238" s="157"/>
      <c r="M1238" s="157"/>
      <c r="N1238" s="157"/>
      <c r="O1238" s="157"/>
      <c r="P1238" s="157"/>
      <c r="Q1238" s="157"/>
      <c r="R1238" s="157"/>
      <c r="S1238" s="144"/>
      <c r="T1238" s="22">
        <v>1</v>
      </c>
      <c r="U1238" s="29">
        <v>1022.69</v>
      </c>
      <c r="V1238" s="29">
        <v>1022.69</v>
      </c>
      <c r="W1238" s="36">
        <v>487.3</v>
      </c>
      <c r="X1238" s="36"/>
      <c r="Y1238" s="29"/>
      <c r="Z1238" s="29"/>
      <c r="AA1238" s="29"/>
      <c r="AB1238" s="29"/>
      <c r="AC1238" s="28"/>
    </row>
    <row r="1239" ht="16" customHeight="1" spans="1:29">
      <c r="A1239" s="22">
        <v>998</v>
      </c>
      <c r="B1239" s="39" t="s">
        <v>6899</v>
      </c>
      <c r="C1239" s="68" t="s">
        <v>6900</v>
      </c>
      <c r="D1239" s="22">
        <v>130</v>
      </c>
      <c r="E1239" s="22">
        <v>1</v>
      </c>
      <c r="F1239" s="144">
        <v>84468</v>
      </c>
      <c r="G1239" s="144" t="s">
        <v>3704</v>
      </c>
      <c r="H1239" s="144" t="s">
        <v>3704</v>
      </c>
      <c r="I1239" s="144" t="s">
        <v>5321</v>
      </c>
      <c r="J1239" s="144" t="s">
        <v>5314</v>
      </c>
      <c r="K1239" s="157"/>
      <c r="L1239" s="157"/>
      <c r="M1239" s="157"/>
      <c r="N1239" s="157"/>
      <c r="O1239" s="157"/>
      <c r="P1239" s="157"/>
      <c r="Q1239" s="157"/>
      <c r="R1239" s="157"/>
      <c r="S1239" s="144"/>
      <c r="T1239" s="22">
        <v>1</v>
      </c>
      <c r="U1239" s="29">
        <v>1017.59</v>
      </c>
      <c r="V1239" s="29">
        <v>1017.59</v>
      </c>
      <c r="W1239" s="36">
        <v>176.17</v>
      </c>
      <c r="X1239" s="36"/>
      <c r="Y1239" s="29"/>
      <c r="Z1239" s="29"/>
      <c r="AA1239" s="29"/>
      <c r="AB1239" s="29"/>
      <c r="AC1239" s="28"/>
    </row>
    <row r="1240" ht="16" customHeight="1" spans="1:29">
      <c r="A1240" s="22">
        <v>999</v>
      </c>
      <c r="B1240" s="39" t="s">
        <v>6901</v>
      </c>
      <c r="C1240" s="68" t="s">
        <v>6902</v>
      </c>
      <c r="D1240" s="22">
        <v>197</v>
      </c>
      <c r="E1240" s="22">
        <v>1</v>
      </c>
      <c r="F1240" s="144">
        <v>85064</v>
      </c>
      <c r="G1240" s="144" t="s">
        <v>3704</v>
      </c>
      <c r="H1240" s="144" t="s">
        <v>3704</v>
      </c>
      <c r="I1240" s="144" t="s">
        <v>5321</v>
      </c>
      <c r="J1240" s="144" t="s">
        <v>5314</v>
      </c>
      <c r="K1240" s="157"/>
      <c r="L1240" s="157"/>
      <c r="M1240" s="157"/>
      <c r="N1240" s="157"/>
      <c r="O1240" s="157"/>
      <c r="P1240" s="157"/>
      <c r="Q1240" s="157"/>
      <c r="R1240" s="157"/>
      <c r="S1240" s="144"/>
      <c r="T1240" s="22">
        <v>1</v>
      </c>
      <c r="U1240" s="29">
        <v>1013.86</v>
      </c>
      <c r="V1240" s="29">
        <v>1013.86</v>
      </c>
      <c r="W1240" s="36">
        <v>487.3</v>
      </c>
      <c r="X1240" s="36"/>
      <c r="Y1240" s="29"/>
      <c r="Z1240" s="29"/>
      <c r="AA1240" s="29"/>
      <c r="AB1240" s="29"/>
      <c r="AC1240" s="28"/>
    </row>
    <row r="1241" ht="16" customHeight="1" spans="1:29">
      <c r="A1241" s="22">
        <v>1000</v>
      </c>
      <c r="B1241" s="39" t="s">
        <v>986</v>
      </c>
      <c r="C1241" s="68" t="s">
        <v>987</v>
      </c>
      <c r="D1241" s="22">
        <v>178</v>
      </c>
      <c r="E1241" s="22">
        <v>4</v>
      </c>
      <c r="F1241" s="144">
        <v>85046</v>
      </c>
      <c r="G1241" s="144" t="s">
        <v>3704</v>
      </c>
      <c r="H1241" s="144" t="s">
        <v>3704</v>
      </c>
      <c r="I1241" s="144" t="s">
        <v>5321</v>
      </c>
      <c r="J1241" s="144" t="s">
        <v>5314</v>
      </c>
      <c r="K1241" s="157"/>
      <c r="L1241" s="157"/>
      <c r="M1241" s="157"/>
      <c r="N1241" s="157"/>
      <c r="O1241" s="157"/>
      <c r="P1241" s="157"/>
      <c r="Q1241" s="157"/>
      <c r="R1241" s="157"/>
      <c r="S1241" s="144"/>
      <c r="T1241" s="22">
        <v>4</v>
      </c>
      <c r="U1241" s="29">
        <v>1003.9375</v>
      </c>
      <c r="V1241" s="29">
        <v>4015.75</v>
      </c>
      <c r="W1241" s="36">
        <v>1949.2</v>
      </c>
      <c r="X1241" s="36"/>
      <c r="Y1241" s="29"/>
      <c r="Z1241" s="29"/>
      <c r="AA1241" s="29"/>
      <c r="AB1241" s="29"/>
      <c r="AC1241" s="28"/>
    </row>
    <row r="1242" ht="16" customHeight="1" spans="1:29">
      <c r="A1242" s="22">
        <v>1001</v>
      </c>
      <c r="B1242" s="39" t="s">
        <v>1786</v>
      </c>
      <c r="C1242" s="68" t="s">
        <v>1787</v>
      </c>
      <c r="D1242" s="22">
        <v>178</v>
      </c>
      <c r="E1242" s="22">
        <v>1</v>
      </c>
      <c r="F1242" s="144">
        <v>83808</v>
      </c>
      <c r="G1242" s="144" t="s">
        <v>3704</v>
      </c>
      <c r="H1242" s="144" t="s">
        <v>3704</v>
      </c>
      <c r="I1242" s="144" t="s">
        <v>5321</v>
      </c>
      <c r="J1242" s="144" t="s">
        <v>5314</v>
      </c>
      <c r="K1242" s="157"/>
      <c r="L1242" s="157"/>
      <c r="M1242" s="157"/>
      <c r="N1242" s="157"/>
      <c r="O1242" s="157"/>
      <c r="P1242" s="157"/>
      <c r="Q1242" s="157"/>
      <c r="R1242" s="157"/>
      <c r="S1242" s="144"/>
      <c r="T1242" s="22">
        <v>1</v>
      </c>
      <c r="U1242" s="29">
        <v>991.39</v>
      </c>
      <c r="V1242" s="29">
        <v>991.39</v>
      </c>
      <c r="W1242" s="36">
        <v>194.92</v>
      </c>
      <c r="X1242" s="36"/>
      <c r="Y1242" s="29"/>
      <c r="Z1242" s="29"/>
      <c r="AA1242" s="29"/>
      <c r="AB1242" s="29"/>
      <c r="AC1242" s="28"/>
    </row>
    <row r="1243" ht="16" customHeight="1" spans="1:29">
      <c r="A1243" s="22">
        <v>1002</v>
      </c>
      <c r="B1243" s="39" t="s">
        <v>6903</v>
      </c>
      <c r="C1243" s="68" t="s">
        <v>6904</v>
      </c>
      <c r="D1243" s="22">
        <v>121</v>
      </c>
      <c r="E1243" s="22">
        <v>1</v>
      </c>
      <c r="F1243" s="144">
        <v>83950</v>
      </c>
      <c r="G1243" s="144" t="s">
        <v>3704</v>
      </c>
      <c r="H1243" s="144" t="s">
        <v>3704</v>
      </c>
      <c r="I1243" s="144" t="s">
        <v>5321</v>
      </c>
      <c r="J1243" s="144" t="s">
        <v>5314</v>
      </c>
      <c r="K1243" s="157"/>
      <c r="L1243" s="157"/>
      <c r="M1243" s="157"/>
      <c r="N1243" s="157"/>
      <c r="O1243" s="157"/>
      <c r="P1243" s="157"/>
      <c r="Q1243" s="157"/>
      <c r="R1243" s="157"/>
      <c r="S1243" s="144"/>
      <c r="T1243" s="22">
        <v>1</v>
      </c>
      <c r="U1243" s="29">
        <v>986.54</v>
      </c>
      <c r="V1243" s="29">
        <v>986.54</v>
      </c>
      <c r="W1243" s="36">
        <v>194.92</v>
      </c>
      <c r="X1243" s="36"/>
      <c r="Y1243" s="29"/>
      <c r="Z1243" s="29"/>
      <c r="AA1243" s="29"/>
      <c r="AB1243" s="29"/>
      <c r="AC1243" s="28"/>
    </row>
    <row r="1244" ht="16" customHeight="1" spans="1:29">
      <c r="A1244" s="22">
        <v>1003</v>
      </c>
      <c r="B1244" s="39" t="s">
        <v>1063</v>
      </c>
      <c r="C1244" s="68" t="s">
        <v>1064</v>
      </c>
      <c r="D1244" s="22">
        <v>178</v>
      </c>
      <c r="E1244" s="22">
        <v>2</v>
      </c>
      <c r="F1244" s="144">
        <v>85077</v>
      </c>
      <c r="G1244" s="144" t="s">
        <v>3704</v>
      </c>
      <c r="H1244" s="144" t="s">
        <v>3704</v>
      </c>
      <c r="I1244" s="144" t="s">
        <v>5321</v>
      </c>
      <c r="J1244" s="144" t="s">
        <v>5314</v>
      </c>
      <c r="K1244" s="157"/>
      <c r="L1244" s="157"/>
      <c r="M1244" s="157"/>
      <c r="N1244" s="157"/>
      <c r="O1244" s="157"/>
      <c r="P1244" s="157"/>
      <c r="Q1244" s="157"/>
      <c r="R1244" s="157"/>
      <c r="S1244" s="144"/>
      <c r="T1244" s="22">
        <v>2</v>
      </c>
      <c r="U1244" s="29">
        <v>942.54</v>
      </c>
      <c r="V1244" s="29">
        <v>1885.08</v>
      </c>
      <c r="W1244" s="36">
        <v>389.84</v>
      </c>
      <c r="X1244" s="36"/>
      <c r="Y1244" s="29"/>
      <c r="Z1244" s="29"/>
      <c r="AA1244" s="29"/>
      <c r="AB1244" s="29"/>
      <c r="AC1244" s="28"/>
    </row>
    <row r="1245" ht="16" customHeight="1" spans="1:29">
      <c r="A1245" s="22">
        <v>1004</v>
      </c>
      <c r="B1245" s="39" t="s">
        <v>6905</v>
      </c>
      <c r="C1245" s="68" t="s">
        <v>6906</v>
      </c>
      <c r="D1245" s="22">
        <v>130</v>
      </c>
      <c r="E1245" s="22">
        <v>1</v>
      </c>
      <c r="F1245" s="144">
        <v>84473</v>
      </c>
      <c r="G1245" s="144" t="s">
        <v>3704</v>
      </c>
      <c r="H1245" s="144" t="s">
        <v>3704</v>
      </c>
      <c r="I1245" s="144" t="s">
        <v>5321</v>
      </c>
      <c r="J1245" s="144" t="s">
        <v>5314</v>
      </c>
      <c r="K1245" s="157"/>
      <c r="L1245" s="157"/>
      <c r="M1245" s="157"/>
      <c r="N1245" s="157"/>
      <c r="O1245" s="157"/>
      <c r="P1245" s="157"/>
      <c r="Q1245" s="157"/>
      <c r="R1245" s="157"/>
      <c r="S1245" s="144"/>
      <c r="T1245" s="22">
        <v>1</v>
      </c>
      <c r="U1245" s="29">
        <v>940.75</v>
      </c>
      <c r="V1245" s="29">
        <v>940.75</v>
      </c>
      <c r="W1245" s="36">
        <v>165.68</v>
      </c>
      <c r="X1245" s="36"/>
      <c r="Y1245" s="29"/>
      <c r="Z1245" s="29"/>
      <c r="AA1245" s="29"/>
      <c r="AB1245" s="29"/>
      <c r="AC1245" s="28"/>
    </row>
    <row r="1246" ht="16" customHeight="1" spans="1:29">
      <c r="A1246" s="22">
        <v>1005</v>
      </c>
      <c r="B1246" s="39" t="s">
        <v>2082</v>
      </c>
      <c r="C1246" s="68" t="s">
        <v>2083</v>
      </c>
      <c r="D1246" s="22">
        <v>130</v>
      </c>
      <c r="E1246" s="22">
        <v>1</v>
      </c>
      <c r="F1246" s="144">
        <v>84085</v>
      </c>
      <c r="G1246" s="144" t="s">
        <v>3704</v>
      </c>
      <c r="H1246" s="144" t="s">
        <v>3704</v>
      </c>
      <c r="I1246" s="144" t="s">
        <v>5321</v>
      </c>
      <c r="J1246" s="144" t="s">
        <v>5314</v>
      </c>
      <c r="K1246" s="157"/>
      <c r="L1246" s="157"/>
      <c r="M1246" s="157"/>
      <c r="N1246" s="157"/>
      <c r="O1246" s="157"/>
      <c r="P1246" s="157"/>
      <c r="Q1246" s="157"/>
      <c r="R1246" s="157"/>
      <c r="S1246" s="144"/>
      <c r="T1246" s="22">
        <v>1</v>
      </c>
      <c r="U1246" s="29">
        <v>909.23</v>
      </c>
      <c r="V1246" s="29">
        <v>909.23</v>
      </c>
      <c r="W1246" s="36">
        <v>156.59</v>
      </c>
      <c r="X1246" s="36"/>
      <c r="Y1246" s="29"/>
      <c r="Z1246" s="29"/>
      <c r="AA1246" s="29"/>
      <c r="AB1246" s="29"/>
      <c r="AC1246" s="28"/>
    </row>
    <row r="1247" ht="16" customHeight="1" spans="1:29">
      <c r="A1247" s="22">
        <v>1006</v>
      </c>
      <c r="B1247" s="39" t="s">
        <v>1191</v>
      </c>
      <c r="C1247" s="68" t="s">
        <v>1192</v>
      </c>
      <c r="D1247" s="22">
        <v>121</v>
      </c>
      <c r="E1247" s="22">
        <v>16</v>
      </c>
      <c r="F1247" s="144">
        <v>84898</v>
      </c>
      <c r="G1247" s="144" t="s">
        <v>3704</v>
      </c>
      <c r="H1247" s="144" t="s">
        <v>3704</v>
      </c>
      <c r="I1247" s="144" t="s">
        <v>5321</v>
      </c>
      <c r="J1247" s="144" t="s">
        <v>5314</v>
      </c>
      <c r="K1247" s="157"/>
      <c r="L1247" s="157"/>
      <c r="M1247" s="157"/>
      <c r="N1247" s="157"/>
      <c r="O1247" s="157"/>
      <c r="P1247" s="157"/>
      <c r="Q1247" s="157"/>
      <c r="R1247" s="157"/>
      <c r="S1247" s="144"/>
      <c r="T1247" s="22">
        <v>16</v>
      </c>
      <c r="U1247" s="29">
        <v>904.17625</v>
      </c>
      <c r="V1247" s="29">
        <v>14466.82</v>
      </c>
      <c r="W1247" s="36">
        <v>3118.72</v>
      </c>
      <c r="X1247" s="36"/>
      <c r="Y1247" s="29"/>
      <c r="Z1247" s="29"/>
      <c r="AA1247" s="29"/>
      <c r="AB1247" s="29"/>
      <c r="AC1247" s="28"/>
    </row>
    <row r="1248" ht="16" customHeight="1" spans="1:29">
      <c r="A1248" s="22">
        <v>1007</v>
      </c>
      <c r="B1248" s="39" t="s">
        <v>2231</v>
      </c>
      <c r="C1248" s="68" t="s">
        <v>2232</v>
      </c>
      <c r="D1248" s="22">
        <v>130</v>
      </c>
      <c r="E1248" s="22">
        <v>1</v>
      </c>
      <c r="F1248" s="144">
        <v>84119</v>
      </c>
      <c r="G1248" s="144" t="s">
        <v>3704</v>
      </c>
      <c r="H1248" s="144" t="s">
        <v>3704</v>
      </c>
      <c r="I1248" s="144" t="s">
        <v>5410</v>
      </c>
      <c r="J1248" s="144" t="s">
        <v>5314</v>
      </c>
      <c r="K1248" s="157"/>
      <c r="L1248" s="157"/>
      <c r="M1248" s="157"/>
      <c r="N1248" s="157"/>
      <c r="O1248" s="157"/>
      <c r="P1248" s="157"/>
      <c r="Q1248" s="157"/>
      <c r="R1248" s="157"/>
      <c r="S1248" s="144"/>
      <c r="T1248" s="22">
        <v>1</v>
      </c>
      <c r="U1248" s="29">
        <v>868.41</v>
      </c>
      <c r="V1248" s="29">
        <v>868.41</v>
      </c>
      <c r="W1248" s="36">
        <v>157.07</v>
      </c>
      <c r="X1248" s="36"/>
      <c r="Y1248" s="29"/>
      <c r="Z1248" s="29"/>
      <c r="AA1248" s="29"/>
      <c r="AB1248" s="29"/>
      <c r="AC1248" s="28"/>
    </row>
    <row r="1249" ht="16" customHeight="1" spans="1:29">
      <c r="A1249" s="22">
        <v>1008</v>
      </c>
      <c r="B1249" s="39" t="s">
        <v>6907</v>
      </c>
      <c r="C1249" s="68" t="s">
        <v>6908</v>
      </c>
      <c r="D1249" s="22">
        <v>130</v>
      </c>
      <c r="E1249" s="22">
        <v>1</v>
      </c>
      <c r="F1249" s="144">
        <v>84442</v>
      </c>
      <c r="G1249" s="144" t="s">
        <v>3704</v>
      </c>
      <c r="H1249" s="144" t="s">
        <v>3704</v>
      </c>
      <c r="I1249" s="144" t="s">
        <v>5321</v>
      </c>
      <c r="J1249" s="144" t="s">
        <v>5314</v>
      </c>
      <c r="K1249" s="157"/>
      <c r="L1249" s="157"/>
      <c r="M1249" s="157"/>
      <c r="N1249" s="157"/>
      <c r="O1249" s="157"/>
      <c r="P1249" s="157"/>
      <c r="Q1249" s="157"/>
      <c r="R1249" s="157"/>
      <c r="S1249" s="144"/>
      <c r="T1249" s="22">
        <v>1</v>
      </c>
      <c r="U1249" s="29">
        <v>863.91</v>
      </c>
      <c r="V1249" s="29">
        <v>863.91</v>
      </c>
      <c r="W1249" s="36">
        <v>155.94</v>
      </c>
      <c r="X1249" s="36"/>
      <c r="Y1249" s="29"/>
      <c r="Z1249" s="29"/>
      <c r="AA1249" s="29"/>
      <c r="AB1249" s="29"/>
      <c r="AC1249" s="28"/>
    </row>
    <row r="1250" ht="16" customHeight="1" spans="1:29">
      <c r="A1250" s="22">
        <v>1009</v>
      </c>
      <c r="B1250" s="39" t="s">
        <v>2257</v>
      </c>
      <c r="C1250" s="68" t="s">
        <v>2258</v>
      </c>
      <c r="D1250" s="22">
        <v>130</v>
      </c>
      <c r="E1250" s="22">
        <v>1</v>
      </c>
      <c r="F1250" s="144">
        <v>84488</v>
      </c>
      <c r="G1250" s="144" t="s">
        <v>3704</v>
      </c>
      <c r="H1250" s="144" t="s">
        <v>3704</v>
      </c>
      <c r="I1250" s="144" t="s">
        <v>5321</v>
      </c>
      <c r="J1250" s="144" t="s">
        <v>5314</v>
      </c>
      <c r="K1250" s="157"/>
      <c r="L1250" s="157"/>
      <c r="M1250" s="157"/>
      <c r="N1250" s="157"/>
      <c r="O1250" s="157"/>
      <c r="P1250" s="157"/>
      <c r="Q1250" s="157"/>
      <c r="R1250" s="157"/>
      <c r="S1250" s="144"/>
      <c r="T1250" s="22">
        <v>1</v>
      </c>
      <c r="U1250" s="29">
        <v>855.12</v>
      </c>
      <c r="V1250" s="29">
        <v>855.12</v>
      </c>
      <c r="W1250" s="36">
        <v>157.07</v>
      </c>
      <c r="X1250" s="36"/>
      <c r="Y1250" s="29"/>
      <c r="Z1250" s="29"/>
      <c r="AA1250" s="29"/>
      <c r="AB1250" s="29"/>
      <c r="AC1250" s="28"/>
    </row>
    <row r="1251" ht="16" customHeight="1" spans="1:29">
      <c r="A1251" s="22">
        <v>1010</v>
      </c>
      <c r="B1251" s="39" t="s">
        <v>1305</v>
      </c>
      <c r="C1251" s="68" t="s">
        <v>1306</v>
      </c>
      <c r="D1251" s="22">
        <v>130</v>
      </c>
      <c r="E1251" s="22">
        <v>1</v>
      </c>
      <c r="F1251" s="144">
        <v>84458</v>
      </c>
      <c r="G1251" s="144" t="s">
        <v>3704</v>
      </c>
      <c r="H1251" s="144" t="s">
        <v>3704</v>
      </c>
      <c r="I1251" s="144" t="s">
        <v>5321</v>
      </c>
      <c r="J1251" s="144" t="s">
        <v>5314</v>
      </c>
      <c r="K1251" s="157"/>
      <c r="L1251" s="157"/>
      <c r="M1251" s="157"/>
      <c r="N1251" s="157"/>
      <c r="O1251" s="157"/>
      <c r="P1251" s="157"/>
      <c r="Q1251" s="157"/>
      <c r="R1251" s="157"/>
      <c r="S1251" s="144"/>
      <c r="T1251" s="22">
        <v>1</v>
      </c>
      <c r="U1251" s="29">
        <v>854.16</v>
      </c>
      <c r="V1251" s="29">
        <v>854.16</v>
      </c>
      <c r="W1251" s="36">
        <v>157.07</v>
      </c>
      <c r="X1251" s="36"/>
      <c r="Y1251" s="29"/>
      <c r="Z1251" s="29"/>
      <c r="AA1251" s="29"/>
      <c r="AB1251" s="29"/>
      <c r="AC1251" s="28"/>
    </row>
    <row r="1252" ht="16" customHeight="1" spans="1:29">
      <c r="A1252" s="22">
        <v>1011</v>
      </c>
      <c r="B1252" s="39" t="s">
        <v>1307</v>
      </c>
      <c r="C1252" s="68" t="s">
        <v>1308</v>
      </c>
      <c r="D1252" s="22">
        <v>130</v>
      </c>
      <c r="E1252" s="22">
        <v>1</v>
      </c>
      <c r="F1252" s="144">
        <v>84455</v>
      </c>
      <c r="G1252" s="144" t="s">
        <v>3704</v>
      </c>
      <c r="H1252" s="144" t="s">
        <v>3704</v>
      </c>
      <c r="I1252" s="144" t="s">
        <v>5321</v>
      </c>
      <c r="J1252" s="144" t="s">
        <v>5314</v>
      </c>
      <c r="K1252" s="157"/>
      <c r="L1252" s="157"/>
      <c r="M1252" s="157"/>
      <c r="N1252" s="157"/>
      <c r="O1252" s="157"/>
      <c r="P1252" s="157"/>
      <c r="Q1252" s="157"/>
      <c r="R1252" s="157"/>
      <c r="S1252" s="144"/>
      <c r="T1252" s="22">
        <v>1</v>
      </c>
      <c r="U1252" s="29">
        <v>854.16</v>
      </c>
      <c r="V1252" s="29">
        <v>854.16</v>
      </c>
      <c r="W1252" s="36">
        <v>157.07</v>
      </c>
      <c r="X1252" s="36"/>
      <c r="Y1252" s="29"/>
      <c r="Z1252" s="29"/>
      <c r="AA1252" s="29"/>
      <c r="AB1252" s="29"/>
      <c r="AC1252" s="28"/>
    </row>
    <row r="1253" ht="16" customHeight="1" spans="1:29">
      <c r="A1253" s="22">
        <v>1012</v>
      </c>
      <c r="B1253" s="39" t="s">
        <v>1798</v>
      </c>
      <c r="C1253" s="68" t="s">
        <v>1799</v>
      </c>
      <c r="D1253" s="22">
        <v>130</v>
      </c>
      <c r="E1253" s="22">
        <v>1</v>
      </c>
      <c r="F1253" s="144">
        <v>84114</v>
      </c>
      <c r="G1253" s="144" t="s">
        <v>3704</v>
      </c>
      <c r="H1253" s="144" t="s">
        <v>3704</v>
      </c>
      <c r="I1253" s="144" t="s">
        <v>5321</v>
      </c>
      <c r="J1253" s="144" t="s">
        <v>5314</v>
      </c>
      <c r="K1253" s="157"/>
      <c r="L1253" s="157"/>
      <c r="M1253" s="157"/>
      <c r="N1253" s="157"/>
      <c r="O1253" s="157"/>
      <c r="P1253" s="157"/>
      <c r="Q1253" s="157"/>
      <c r="R1253" s="157"/>
      <c r="S1253" s="144"/>
      <c r="T1253" s="22">
        <v>1</v>
      </c>
      <c r="U1253" s="29">
        <v>827.37</v>
      </c>
      <c r="V1253" s="29">
        <v>827.37</v>
      </c>
      <c r="W1253" s="36">
        <v>147.26</v>
      </c>
      <c r="X1253" s="36"/>
      <c r="Y1253" s="29"/>
      <c r="Z1253" s="29"/>
      <c r="AA1253" s="29"/>
      <c r="AB1253" s="29"/>
      <c r="AC1253" s="28"/>
    </row>
    <row r="1254" ht="16" customHeight="1" spans="1:29">
      <c r="A1254" s="22">
        <v>1013</v>
      </c>
      <c r="B1254" s="39" t="s">
        <v>1311</v>
      </c>
      <c r="C1254" s="68" t="s">
        <v>1312</v>
      </c>
      <c r="D1254" s="22">
        <v>130</v>
      </c>
      <c r="E1254" s="22">
        <v>1</v>
      </c>
      <c r="F1254" s="144">
        <v>84457</v>
      </c>
      <c r="G1254" s="144" t="s">
        <v>3704</v>
      </c>
      <c r="H1254" s="144" t="s">
        <v>3704</v>
      </c>
      <c r="I1254" s="144" t="s">
        <v>5321</v>
      </c>
      <c r="J1254" s="144" t="s">
        <v>5314</v>
      </c>
      <c r="K1254" s="157"/>
      <c r="L1254" s="157"/>
      <c r="M1254" s="157"/>
      <c r="N1254" s="157"/>
      <c r="O1254" s="157"/>
      <c r="P1254" s="157"/>
      <c r="Q1254" s="157"/>
      <c r="R1254" s="157"/>
      <c r="S1254" s="144"/>
      <c r="T1254" s="22">
        <v>1</v>
      </c>
      <c r="U1254" s="29">
        <v>806.84</v>
      </c>
      <c r="V1254" s="29">
        <v>806.84</v>
      </c>
      <c r="W1254" s="36">
        <v>147.26</v>
      </c>
      <c r="X1254" s="36"/>
      <c r="Y1254" s="29"/>
      <c r="Z1254" s="29"/>
      <c r="AA1254" s="29"/>
      <c r="AB1254" s="29"/>
      <c r="AC1254" s="28"/>
    </row>
    <row r="1255" ht="16" customHeight="1" spans="1:29">
      <c r="A1255" s="22">
        <v>1014</v>
      </c>
      <c r="B1255" s="39" t="s">
        <v>6909</v>
      </c>
      <c r="C1255" s="68" t="s">
        <v>6910</v>
      </c>
      <c r="D1255" s="22">
        <v>121</v>
      </c>
      <c r="E1255" s="22">
        <v>3</v>
      </c>
      <c r="F1255" s="144">
        <v>83941</v>
      </c>
      <c r="G1255" s="144" t="s">
        <v>3704</v>
      </c>
      <c r="H1255" s="144" t="s">
        <v>3704</v>
      </c>
      <c r="I1255" s="144" t="s">
        <v>5321</v>
      </c>
      <c r="J1255" s="144" t="s">
        <v>5314</v>
      </c>
      <c r="K1255" s="157"/>
      <c r="L1255" s="157"/>
      <c r="M1255" s="157"/>
      <c r="N1255" s="157"/>
      <c r="O1255" s="157"/>
      <c r="P1255" s="157"/>
      <c r="Q1255" s="157"/>
      <c r="R1255" s="157"/>
      <c r="S1255" s="144"/>
      <c r="T1255" s="22">
        <v>3</v>
      </c>
      <c r="U1255" s="29">
        <v>803.176666666667</v>
      </c>
      <c r="V1255" s="29">
        <v>2409.53</v>
      </c>
      <c r="W1255" s="36">
        <v>584.76</v>
      </c>
      <c r="X1255" s="36"/>
      <c r="Y1255" s="29"/>
      <c r="Z1255" s="29"/>
      <c r="AA1255" s="29"/>
      <c r="AB1255" s="29"/>
      <c r="AC1255" s="28"/>
    </row>
    <row r="1256" ht="16" customHeight="1" spans="1:29">
      <c r="A1256" s="22">
        <v>1015</v>
      </c>
      <c r="B1256" s="39" t="s">
        <v>1319</v>
      </c>
      <c r="C1256" s="68" t="s">
        <v>1320</v>
      </c>
      <c r="D1256" s="22">
        <v>130</v>
      </c>
      <c r="E1256" s="22">
        <v>1</v>
      </c>
      <c r="F1256" s="144">
        <v>84041</v>
      </c>
      <c r="G1256" s="144" t="s">
        <v>3704</v>
      </c>
      <c r="H1256" s="144" t="s">
        <v>3704</v>
      </c>
      <c r="I1256" s="144" t="s">
        <v>5321</v>
      </c>
      <c r="J1256" s="144" t="s">
        <v>5314</v>
      </c>
      <c r="K1256" s="157"/>
      <c r="L1256" s="157"/>
      <c r="M1256" s="157"/>
      <c r="N1256" s="157"/>
      <c r="O1256" s="157"/>
      <c r="P1256" s="157"/>
      <c r="Q1256" s="157"/>
      <c r="R1256" s="157"/>
      <c r="S1256" s="144"/>
      <c r="T1256" s="22">
        <v>1</v>
      </c>
      <c r="U1256" s="29">
        <v>794.5</v>
      </c>
      <c r="V1256" s="29">
        <v>794.5</v>
      </c>
      <c r="W1256" s="36">
        <v>147.26</v>
      </c>
      <c r="X1256" s="36"/>
      <c r="Y1256" s="29"/>
      <c r="Z1256" s="29"/>
      <c r="AA1256" s="29"/>
      <c r="AB1256" s="29"/>
      <c r="AC1256" s="28"/>
    </row>
    <row r="1257" ht="16" customHeight="1" spans="1:29">
      <c r="A1257" s="22">
        <v>1016</v>
      </c>
      <c r="B1257" s="39" t="s">
        <v>1696</v>
      </c>
      <c r="C1257" s="68" t="s">
        <v>1697</v>
      </c>
      <c r="D1257" s="22">
        <v>121</v>
      </c>
      <c r="E1257" s="22">
        <v>8</v>
      </c>
      <c r="F1257" s="144">
        <v>84965</v>
      </c>
      <c r="G1257" s="144" t="s">
        <v>3704</v>
      </c>
      <c r="H1257" s="144" t="s">
        <v>3704</v>
      </c>
      <c r="I1257" s="144" t="s">
        <v>5321</v>
      </c>
      <c r="J1257" s="144" t="s">
        <v>5314</v>
      </c>
      <c r="K1257" s="157"/>
      <c r="L1257" s="157"/>
      <c r="M1257" s="157"/>
      <c r="N1257" s="157"/>
      <c r="O1257" s="157"/>
      <c r="P1257" s="157"/>
      <c r="Q1257" s="157"/>
      <c r="R1257" s="157"/>
      <c r="S1257" s="144"/>
      <c r="T1257" s="22">
        <v>8</v>
      </c>
      <c r="U1257" s="29">
        <v>785.8275</v>
      </c>
      <c r="V1257" s="29">
        <v>6286.62</v>
      </c>
      <c r="W1257" s="36">
        <v>1559.36</v>
      </c>
      <c r="X1257" s="36"/>
      <c r="Y1257" s="29"/>
      <c r="Z1257" s="29"/>
      <c r="AA1257" s="29"/>
      <c r="AB1257" s="29"/>
      <c r="AC1257" s="28"/>
    </row>
    <row r="1258" ht="16" customHeight="1" spans="1:29">
      <c r="A1258" s="22">
        <v>1017</v>
      </c>
      <c r="B1258" s="39" t="s">
        <v>2152</v>
      </c>
      <c r="C1258" s="68" t="s">
        <v>2153</v>
      </c>
      <c r="D1258" s="22">
        <v>121</v>
      </c>
      <c r="E1258" s="22">
        <v>10</v>
      </c>
      <c r="F1258" s="144">
        <v>85107</v>
      </c>
      <c r="G1258" s="144" t="s">
        <v>3704</v>
      </c>
      <c r="H1258" s="144" t="s">
        <v>3704</v>
      </c>
      <c r="I1258" s="144" t="s">
        <v>5321</v>
      </c>
      <c r="J1258" s="144" t="s">
        <v>5314</v>
      </c>
      <c r="K1258" s="157"/>
      <c r="L1258" s="157"/>
      <c r="M1258" s="157"/>
      <c r="N1258" s="157"/>
      <c r="O1258" s="157"/>
      <c r="P1258" s="157"/>
      <c r="Q1258" s="157"/>
      <c r="R1258" s="157"/>
      <c r="S1258" s="144"/>
      <c r="T1258" s="22">
        <v>10</v>
      </c>
      <c r="U1258" s="29">
        <v>777.408</v>
      </c>
      <c r="V1258" s="29">
        <v>7774.08</v>
      </c>
      <c r="W1258" s="36">
        <v>1949.2</v>
      </c>
      <c r="X1258" s="36"/>
      <c r="Y1258" s="29"/>
      <c r="Z1258" s="29"/>
      <c r="AA1258" s="29"/>
      <c r="AB1258" s="29"/>
      <c r="AC1258" s="28"/>
    </row>
    <row r="1259" ht="16" customHeight="1" spans="1:29">
      <c r="A1259" s="22">
        <v>1018</v>
      </c>
      <c r="B1259" s="39" t="s">
        <v>6911</v>
      </c>
      <c r="C1259" s="68" t="s">
        <v>6912</v>
      </c>
      <c r="D1259" s="22">
        <v>121</v>
      </c>
      <c r="E1259" s="22">
        <v>3</v>
      </c>
      <c r="F1259" s="144">
        <v>83896</v>
      </c>
      <c r="G1259" s="144" t="s">
        <v>3704</v>
      </c>
      <c r="H1259" s="144" t="s">
        <v>3704</v>
      </c>
      <c r="I1259" s="144" t="s">
        <v>5321</v>
      </c>
      <c r="J1259" s="144" t="s">
        <v>5314</v>
      </c>
      <c r="K1259" s="157"/>
      <c r="L1259" s="157"/>
      <c r="M1259" s="157"/>
      <c r="N1259" s="157"/>
      <c r="O1259" s="157"/>
      <c r="P1259" s="157"/>
      <c r="Q1259" s="157"/>
      <c r="R1259" s="157"/>
      <c r="S1259" s="144"/>
      <c r="T1259" s="22">
        <v>3</v>
      </c>
      <c r="U1259" s="29">
        <v>775.703333333333</v>
      </c>
      <c r="V1259" s="29">
        <v>2327.11</v>
      </c>
      <c r="W1259" s="36">
        <v>584.76</v>
      </c>
      <c r="X1259" s="36"/>
      <c r="Y1259" s="29"/>
      <c r="Z1259" s="29"/>
      <c r="AA1259" s="29"/>
      <c r="AB1259" s="29"/>
      <c r="AC1259" s="28"/>
    </row>
    <row r="1260" ht="16" customHeight="1" spans="1:29">
      <c r="A1260" s="22">
        <v>1019</v>
      </c>
      <c r="B1260" s="39" t="s">
        <v>1327</v>
      </c>
      <c r="C1260" s="68" t="s">
        <v>1328</v>
      </c>
      <c r="D1260" s="22">
        <v>130</v>
      </c>
      <c r="E1260" s="22">
        <v>1</v>
      </c>
      <c r="F1260" s="144">
        <v>84479</v>
      </c>
      <c r="G1260" s="144" t="s">
        <v>3704</v>
      </c>
      <c r="H1260" s="144" t="s">
        <v>3704</v>
      </c>
      <c r="I1260" s="144" t="s">
        <v>5321</v>
      </c>
      <c r="J1260" s="144" t="s">
        <v>5314</v>
      </c>
      <c r="K1260" s="157"/>
      <c r="L1260" s="157"/>
      <c r="M1260" s="157"/>
      <c r="N1260" s="157"/>
      <c r="O1260" s="157"/>
      <c r="P1260" s="157"/>
      <c r="Q1260" s="157"/>
      <c r="R1260" s="157"/>
      <c r="S1260" s="144"/>
      <c r="T1260" s="22">
        <v>1</v>
      </c>
      <c r="U1260" s="29">
        <v>759.92</v>
      </c>
      <c r="V1260" s="29">
        <v>759.92</v>
      </c>
      <c r="W1260" s="36">
        <v>137.44</v>
      </c>
      <c r="X1260" s="36"/>
      <c r="Y1260" s="29"/>
      <c r="Z1260" s="29"/>
      <c r="AA1260" s="29"/>
      <c r="AB1260" s="29"/>
      <c r="AC1260" s="28"/>
    </row>
    <row r="1261" ht="16" customHeight="1" spans="1:29">
      <c r="A1261" s="22">
        <v>1020</v>
      </c>
      <c r="B1261" s="39" t="s">
        <v>825</v>
      </c>
      <c r="C1261" s="68" t="s">
        <v>826</v>
      </c>
      <c r="D1261" s="22">
        <v>130</v>
      </c>
      <c r="E1261" s="22">
        <v>1</v>
      </c>
      <c r="F1261" s="144">
        <v>84581</v>
      </c>
      <c r="G1261" s="144" t="s">
        <v>3704</v>
      </c>
      <c r="H1261" s="144" t="s">
        <v>3704</v>
      </c>
      <c r="I1261" s="144" t="s">
        <v>5321</v>
      </c>
      <c r="J1261" s="144" t="s">
        <v>5314</v>
      </c>
      <c r="K1261" s="157"/>
      <c r="L1261" s="157"/>
      <c r="M1261" s="157"/>
      <c r="N1261" s="157"/>
      <c r="O1261" s="157"/>
      <c r="P1261" s="157"/>
      <c r="Q1261" s="157"/>
      <c r="R1261" s="157"/>
      <c r="S1261" s="144"/>
      <c r="T1261" s="22">
        <v>1</v>
      </c>
      <c r="U1261" s="29">
        <v>753</v>
      </c>
      <c r="V1261" s="29">
        <v>753</v>
      </c>
      <c r="W1261" s="36">
        <v>136.44</v>
      </c>
      <c r="X1261" s="36"/>
      <c r="Y1261" s="29"/>
      <c r="Z1261" s="29"/>
      <c r="AA1261" s="29"/>
      <c r="AB1261" s="29"/>
      <c r="AC1261" s="28"/>
    </row>
    <row r="1262" ht="16" customHeight="1" spans="1:29">
      <c r="A1262" s="22">
        <v>1021</v>
      </c>
      <c r="B1262" s="39" t="s">
        <v>6913</v>
      </c>
      <c r="C1262" s="68" t="s">
        <v>6914</v>
      </c>
      <c r="D1262" s="22">
        <v>178</v>
      </c>
      <c r="E1262" s="22">
        <v>2</v>
      </c>
      <c r="F1262" s="144">
        <v>85092</v>
      </c>
      <c r="G1262" s="144" t="s">
        <v>3704</v>
      </c>
      <c r="H1262" s="144" t="s">
        <v>3704</v>
      </c>
      <c r="I1262" s="144" t="s">
        <v>5321</v>
      </c>
      <c r="J1262" s="144" t="s">
        <v>5314</v>
      </c>
      <c r="K1262" s="157"/>
      <c r="L1262" s="157"/>
      <c r="M1262" s="157"/>
      <c r="N1262" s="157"/>
      <c r="O1262" s="157"/>
      <c r="P1262" s="157"/>
      <c r="Q1262" s="157"/>
      <c r="R1262" s="157"/>
      <c r="S1262" s="144"/>
      <c r="T1262" s="22">
        <v>2</v>
      </c>
      <c r="U1262" s="29">
        <v>715.835</v>
      </c>
      <c r="V1262" s="29">
        <v>1431.67</v>
      </c>
      <c r="W1262" s="36">
        <v>389.84</v>
      </c>
      <c r="X1262" s="36"/>
      <c r="Y1262" s="29"/>
      <c r="Z1262" s="29"/>
      <c r="AA1262" s="29"/>
      <c r="AB1262" s="29"/>
      <c r="AC1262" s="28"/>
    </row>
    <row r="1263" ht="16" customHeight="1" spans="1:29">
      <c r="A1263" s="22">
        <v>1022</v>
      </c>
      <c r="B1263" s="39" t="s">
        <v>1568</v>
      </c>
      <c r="C1263" s="68" t="s">
        <v>1569</v>
      </c>
      <c r="D1263" s="22">
        <v>178</v>
      </c>
      <c r="E1263" s="22">
        <v>2</v>
      </c>
      <c r="F1263" s="144">
        <v>85091</v>
      </c>
      <c r="G1263" s="144" t="s">
        <v>3704</v>
      </c>
      <c r="H1263" s="144" t="s">
        <v>3704</v>
      </c>
      <c r="I1263" s="144" t="s">
        <v>5321</v>
      </c>
      <c r="J1263" s="144" t="s">
        <v>5314</v>
      </c>
      <c r="K1263" s="157"/>
      <c r="L1263" s="157"/>
      <c r="M1263" s="157"/>
      <c r="N1263" s="157"/>
      <c r="O1263" s="157"/>
      <c r="P1263" s="157"/>
      <c r="Q1263" s="157"/>
      <c r="R1263" s="157"/>
      <c r="S1263" s="144"/>
      <c r="T1263" s="22">
        <v>2</v>
      </c>
      <c r="U1263" s="29">
        <v>712.035</v>
      </c>
      <c r="V1263" s="29">
        <v>1424.07</v>
      </c>
      <c r="W1263" s="36">
        <v>389.84</v>
      </c>
      <c r="X1263" s="36"/>
      <c r="Y1263" s="29"/>
      <c r="Z1263" s="29"/>
      <c r="AA1263" s="29"/>
      <c r="AB1263" s="29"/>
      <c r="AC1263" s="28"/>
    </row>
    <row r="1264" ht="16" customHeight="1" spans="1:29">
      <c r="A1264" s="22">
        <v>1023</v>
      </c>
      <c r="B1264" s="39" t="s">
        <v>1323</v>
      </c>
      <c r="C1264" s="68" t="s">
        <v>1324</v>
      </c>
      <c r="D1264" s="22">
        <v>130</v>
      </c>
      <c r="E1264" s="22">
        <v>1</v>
      </c>
      <c r="F1264" s="144">
        <v>84490</v>
      </c>
      <c r="G1264" s="144" t="s">
        <v>3704</v>
      </c>
      <c r="H1264" s="144" t="s">
        <v>3704</v>
      </c>
      <c r="I1264" s="144" t="s">
        <v>5321</v>
      </c>
      <c r="J1264" s="144" t="s">
        <v>5314</v>
      </c>
      <c r="K1264" s="157"/>
      <c r="L1264" s="157"/>
      <c r="M1264" s="157"/>
      <c r="N1264" s="157"/>
      <c r="O1264" s="157"/>
      <c r="P1264" s="157"/>
      <c r="Q1264" s="157"/>
      <c r="R1264" s="157"/>
      <c r="S1264" s="144"/>
      <c r="T1264" s="22">
        <v>1</v>
      </c>
      <c r="U1264" s="29">
        <v>688.42</v>
      </c>
      <c r="V1264" s="29">
        <v>688.42</v>
      </c>
      <c r="W1264" s="36">
        <v>127.62</v>
      </c>
      <c r="X1264" s="36"/>
      <c r="Y1264" s="29"/>
      <c r="Z1264" s="29"/>
      <c r="AA1264" s="29"/>
      <c r="AB1264" s="29"/>
      <c r="AC1264" s="28"/>
    </row>
    <row r="1265" ht="16" customHeight="1" spans="1:29">
      <c r="A1265" s="22">
        <v>1024</v>
      </c>
      <c r="B1265" s="39" t="s">
        <v>1309</v>
      </c>
      <c r="C1265" s="68" t="s">
        <v>1310</v>
      </c>
      <c r="D1265" s="22">
        <v>130</v>
      </c>
      <c r="E1265" s="22">
        <v>1</v>
      </c>
      <c r="F1265" s="144">
        <v>84456</v>
      </c>
      <c r="G1265" s="144" t="s">
        <v>3704</v>
      </c>
      <c r="H1265" s="144" t="s">
        <v>3704</v>
      </c>
      <c r="I1265" s="144" t="s">
        <v>5321</v>
      </c>
      <c r="J1265" s="144" t="s">
        <v>5314</v>
      </c>
      <c r="K1265" s="157"/>
      <c r="L1265" s="157"/>
      <c r="M1265" s="157"/>
      <c r="N1265" s="157"/>
      <c r="O1265" s="157"/>
      <c r="P1265" s="157"/>
      <c r="Q1265" s="157"/>
      <c r="R1265" s="157"/>
      <c r="S1265" s="144"/>
      <c r="T1265" s="22">
        <v>1</v>
      </c>
      <c r="U1265" s="29">
        <v>688.3</v>
      </c>
      <c r="V1265" s="29">
        <v>688.3</v>
      </c>
      <c r="W1265" s="36">
        <v>127.62</v>
      </c>
      <c r="X1265" s="36"/>
      <c r="Y1265" s="29"/>
      <c r="Z1265" s="29"/>
      <c r="AA1265" s="29"/>
      <c r="AB1265" s="29"/>
      <c r="AC1265" s="28"/>
    </row>
    <row r="1266" ht="16" customHeight="1" spans="1:29">
      <c r="A1266" s="22">
        <v>1025</v>
      </c>
      <c r="B1266" s="39" t="s">
        <v>1530</v>
      </c>
      <c r="C1266" s="68" t="s">
        <v>1531</v>
      </c>
      <c r="D1266" s="22">
        <v>130</v>
      </c>
      <c r="E1266" s="22">
        <v>1</v>
      </c>
      <c r="F1266" s="144">
        <v>84087</v>
      </c>
      <c r="G1266" s="144" t="s">
        <v>3704</v>
      </c>
      <c r="H1266" s="144" t="s">
        <v>3704</v>
      </c>
      <c r="I1266" s="144" t="s">
        <v>5321</v>
      </c>
      <c r="J1266" s="144" t="s">
        <v>5314</v>
      </c>
      <c r="K1266" s="157"/>
      <c r="L1266" s="157"/>
      <c r="M1266" s="157"/>
      <c r="N1266" s="157"/>
      <c r="O1266" s="157"/>
      <c r="P1266" s="157"/>
      <c r="Q1266" s="157"/>
      <c r="R1266" s="157"/>
      <c r="S1266" s="144"/>
      <c r="T1266" s="22">
        <v>1</v>
      </c>
      <c r="U1266" s="29">
        <v>680.9</v>
      </c>
      <c r="V1266" s="29">
        <v>680.9</v>
      </c>
      <c r="W1266" s="36">
        <v>127.62</v>
      </c>
      <c r="X1266" s="36"/>
      <c r="Y1266" s="29"/>
      <c r="Z1266" s="29"/>
      <c r="AA1266" s="29"/>
      <c r="AB1266" s="29"/>
      <c r="AC1266" s="28"/>
    </row>
    <row r="1267" ht="16" customHeight="1" spans="1:29">
      <c r="A1267" s="22">
        <v>1026</v>
      </c>
      <c r="B1267" s="39" t="s">
        <v>1584</v>
      </c>
      <c r="C1267" s="68" t="s">
        <v>1585</v>
      </c>
      <c r="D1267" s="22">
        <v>130</v>
      </c>
      <c r="E1267" s="22">
        <v>1</v>
      </c>
      <c r="F1267" s="144">
        <v>84430</v>
      </c>
      <c r="G1267" s="144" t="s">
        <v>3704</v>
      </c>
      <c r="H1267" s="144" t="s">
        <v>3704</v>
      </c>
      <c r="I1267" s="144" t="s">
        <v>5321</v>
      </c>
      <c r="J1267" s="144" t="s">
        <v>5314</v>
      </c>
      <c r="K1267" s="157"/>
      <c r="L1267" s="157"/>
      <c r="M1267" s="157"/>
      <c r="N1267" s="157"/>
      <c r="O1267" s="157"/>
      <c r="P1267" s="157"/>
      <c r="Q1267" s="157"/>
      <c r="R1267" s="157"/>
      <c r="S1267" s="144"/>
      <c r="T1267" s="22">
        <v>1</v>
      </c>
      <c r="U1267" s="29">
        <v>666.17</v>
      </c>
      <c r="V1267" s="29">
        <v>666.17</v>
      </c>
      <c r="W1267" s="36">
        <v>126.7</v>
      </c>
      <c r="X1267" s="36"/>
      <c r="Y1267" s="29"/>
      <c r="Z1267" s="29"/>
      <c r="AA1267" s="29"/>
      <c r="AB1267" s="29"/>
      <c r="AC1267" s="28"/>
    </row>
    <row r="1268" ht="16" customHeight="1" spans="1:29">
      <c r="A1268" s="22">
        <v>1027</v>
      </c>
      <c r="B1268" s="39" t="s">
        <v>6915</v>
      </c>
      <c r="C1268" s="68" t="s">
        <v>6916</v>
      </c>
      <c r="D1268" s="22">
        <v>145</v>
      </c>
      <c r="E1268" s="22">
        <v>2</v>
      </c>
      <c r="F1268" s="144">
        <v>85040</v>
      </c>
      <c r="G1268" s="144" t="s">
        <v>3704</v>
      </c>
      <c r="H1268" s="144" t="s">
        <v>3704</v>
      </c>
      <c r="I1268" s="144" t="s">
        <v>5321</v>
      </c>
      <c r="J1268" s="144" t="s">
        <v>5314</v>
      </c>
      <c r="K1268" s="157"/>
      <c r="L1268" s="157"/>
      <c r="M1268" s="157"/>
      <c r="N1268" s="157"/>
      <c r="O1268" s="157"/>
      <c r="P1268" s="157"/>
      <c r="Q1268" s="157"/>
      <c r="R1268" s="157"/>
      <c r="S1268" s="144"/>
      <c r="T1268" s="22">
        <v>2</v>
      </c>
      <c r="U1268" s="29">
        <v>648.2</v>
      </c>
      <c r="V1268" s="29">
        <v>1296.4</v>
      </c>
      <c r="W1268" s="36">
        <v>389.84</v>
      </c>
      <c r="X1268" s="36"/>
      <c r="Y1268" s="29"/>
      <c r="Z1268" s="29"/>
      <c r="AA1268" s="29"/>
      <c r="AB1268" s="29"/>
      <c r="AC1268" s="28"/>
    </row>
    <row r="1269" ht="16" customHeight="1" spans="1:29">
      <c r="A1269" s="22">
        <v>1028</v>
      </c>
      <c r="B1269" s="39" t="s">
        <v>1329</v>
      </c>
      <c r="C1269" s="68" t="s">
        <v>1330</v>
      </c>
      <c r="D1269" s="22">
        <v>130</v>
      </c>
      <c r="E1269" s="22">
        <v>1</v>
      </c>
      <c r="F1269" s="144">
        <v>84469</v>
      </c>
      <c r="G1269" s="144" t="s">
        <v>3704</v>
      </c>
      <c r="H1269" s="144" t="s">
        <v>3704</v>
      </c>
      <c r="I1269" s="144" t="s">
        <v>5321</v>
      </c>
      <c r="J1269" s="144" t="s">
        <v>5314</v>
      </c>
      <c r="K1269" s="157"/>
      <c r="L1269" s="157"/>
      <c r="M1269" s="157"/>
      <c r="N1269" s="157"/>
      <c r="O1269" s="157"/>
      <c r="P1269" s="157"/>
      <c r="Q1269" s="157"/>
      <c r="R1269" s="157"/>
      <c r="S1269" s="144"/>
      <c r="T1269" s="22">
        <v>1</v>
      </c>
      <c r="U1269" s="29">
        <v>633.55</v>
      </c>
      <c r="V1269" s="29">
        <v>633.55</v>
      </c>
      <c r="W1269" s="36">
        <v>117.81</v>
      </c>
      <c r="X1269" s="36"/>
      <c r="Y1269" s="29"/>
      <c r="Z1269" s="29"/>
      <c r="AA1269" s="29"/>
      <c r="AB1269" s="29"/>
      <c r="AC1269" s="28"/>
    </row>
    <row r="1270" ht="16" customHeight="1" spans="1:29">
      <c r="A1270" s="22">
        <v>1029</v>
      </c>
      <c r="B1270" s="39" t="s">
        <v>1385</v>
      </c>
      <c r="C1270" s="68" t="s">
        <v>1386</v>
      </c>
      <c r="D1270" s="22">
        <v>121</v>
      </c>
      <c r="E1270" s="22">
        <v>16</v>
      </c>
      <c r="F1270" s="144">
        <v>84912</v>
      </c>
      <c r="G1270" s="144" t="s">
        <v>3704</v>
      </c>
      <c r="H1270" s="144" t="s">
        <v>3704</v>
      </c>
      <c r="I1270" s="144" t="s">
        <v>5321</v>
      </c>
      <c r="J1270" s="144" t="s">
        <v>5314</v>
      </c>
      <c r="K1270" s="157"/>
      <c r="L1270" s="157"/>
      <c r="M1270" s="157"/>
      <c r="N1270" s="157"/>
      <c r="O1270" s="157"/>
      <c r="P1270" s="157"/>
      <c r="Q1270" s="157"/>
      <c r="R1270" s="157"/>
      <c r="S1270" s="144"/>
      <c r="T1270" s="22">
        <v>16</v>
      </c>
      <c r="U1270" s="29">
        <v>632.2625</v>
      </c>
      <c r="V1270" s="29">
        <v>10116.2</v>
      </c>
      <c r="W1270" s="36">
        <v>3118.72</v>
      </c>
      <c r="X1270" s="36"/>
      <c r="Y1270" s="29"/>
      <c r="Z1270" s="29"/>
      <c r="AA1270" s="29"/>
      <c r="AB1270" s="29"/>
      <c r="AC1270" s="28"/>
    </row>
    <row r="1271" ht="16" customHeight="1" spans="1:29">
      <c r="A1271" s="22">
        <v>1030</v>
      </c>
      <c r="B1271" s="39" t="s">
        <v>6917</v>
      </c>
      <c r="C1271" s="68" t="s">
        <v>6918</v>
      </c>
      <c r="D1271" s="22">
        <v>130</v>
      </c>
      <c r="E1271" s="22">
        <v>1</v>
      </c>
      <c r="F1271" s="144">
        <v>84088</v>
      </c>
      <c r="G1271" s="144" t="s">
        <v>3704</v>
      </c>
      <c r="H1271" s="144" t="s">
        <v>3704</v>
      </c>
      <c r="I1271" s="144" t="s">
        <v>5321</v>
      </c>
      <c r="J1271" s="144" t="s">
        <v>5314</v>
      </c>
      <c r="K1271" s="157"/>
      <c r="L1271" s="157"/>
      <c r="M1271" s="157"/>
      <c r="N1271" s="157"/>
      <c r="O1271" s="157"/>
      <c r="P1271" s="157"/>
      <c r="Q1271" s="157"/>
      <c r="R1271" s="157"/>
      <c r="S1271" s="144"/>
      <c r="T1271" s="22">
        <v>1</v>
      </c>
      <c r="U1271" s="29">
        <v>627.93</v>
      </c>
      <c r="V1271" s="29">
        <v>627.93</v>
      </c>
      <c r="W1271" s="36">
        <v>117.81</v>
      </c>
      <c r="X1271" s="36"/>
      <c r="Y1271" s="29"/>
      <c r="Z1271" s="29"/>
      <c r="AA1271" s="29"/>
      <c r="AB1271" s="29"/>
      <c r="AC1271" s="28"/>
    </row>
    <row r="1272" ht="16" customHeight="1" spans="1:29">
      <c r="A1272" s="22">
        <v>1031</v>
      </c>
      <c r="B1272" s="39" t="s">
        <v>827</v>
      </c>
      <c r="C1272" s="68" t="s">
        <v>828</v>
      </c>
      <c r="D1272" s="22">
        <v>130</v>
      </c>
      <c r="E1272" s="22">
        <v>1</v>
      </c>
      <c r="F1272" s="144">
        <v>84477</v>
      </c>
      <c r="G1272" s="144" t="s">
        <v>3704</v>
      </c>
      <c r="H1272" s="144" t="s">
        <v>3704</v>
      </c>
      <c r="I1272" s="144" t="s">
        <v>5321</v>
      </c>
      <c r="J1272" s="144" t="s">
        <v>5314</v>
      </c>
      <c r="K1272" s="157"/>
      <c r="L1272" s="157"/>
      <c r="M1272" s="157"/>
      <c r="N1272" s="157"/>
      <c r="O1272" s="157"/>
      <c r="P1272" s="157"/>
      <c r="Q1272" s="157"/>
      <c r="R1272" s="157"/>
      <c r="S1272" s="144"/>
      <c r="T1272" s="22">
        <v>1</v>
      </c>
      <c r="U1272" s="29">
        <v>597.2</v>
      </c>
      <c r="V1272" s="29">
        <v>597.2</v>
      </c>
      <c r="W1272" s="36">
        <v>107.21</v>
      </c>
      <c r="X1272" s="36"/>
      <c r="Y1272" s="29"/>
      <c r="Z1272" s="29"/>
      <c r="AA1272" s="29"/>
      <c r="AB1272" s="29"/>
      <c r="AC1272" s="28"/>
    </row>
    <row r="1273" ht="16" customHeight="1" spans="1:29">
      <c r="A1273" s="22">
        <v>1032</v>
      </c>
      <c r="B1273" s="39" t="s">
        <v>1820</v>
      </c>
      <c r="C1273" s="68" t="s">
        <v>1821</v>
      </c>
      <c r="D1273" s="22">
        <v>130</v>
      </c>
      <c r="E1273" s="22">
        <v>3</v>
      </c>
      <c r="F1273" s="144">
        <v>83990</v>
      </c>
      <c r="G1273" s="144" t="s">
        <v>3704</v>
      </c>
      <c r="H1273" s="144" t="s">
        <v>3704</v>
      </c>
      <c r="I1273" s="144" t="s">
        <v>5321</v>
      </c>
      <c r="J1273" s="144" t="s">
        <v>5314</v>
      </c>
      <c r="K1273" s="157"/>
      <c r="L1273" s="157"/>
      <c r="M1273" s="157"/>
      <c r="N1273" s="157"/>
      <c r="O1273" s="157"/>
      <c r="P1273" s="157"/>
      <c r="Q1273" s="157"/>
      <c r="R1273" s="157"/>
      <c r="S1273" s="144"/>
      <c r="T1273" s="22">
        <v>3</v>
      </c>
      <c r="U1273" s="29">
        <v>573.303333333333</v>
      </c>
      <c r="V1273" s="29">
        <v>1719.91</v>
      </c>
      <c r="W1273" s="36">
        <v>294.51</v>
      </c>
      <c r="X1273" s="36"/>
      <c r="Y1273" s="29"/>
      <c r="Z1273" s="29"/>
      <c r="AA1273" s="29"/>
      <c r="AB1273" s="29"/>
      <c r="AC1273" s="28"/>
    </row>
    <row r="1274" ht="16" customHeight="1" spans="1:29">
      <c r="A1274" s="22">
        <v>1033</v>
      </c>
      <c r="B1274" s="39" t="s">
        <v>2006</v>
      </c>
      <c r="C1274" s="68" t="s">
        <v>2007</v>
      </c>
      <c r="D1274" s="22">
        <v>130</v>
      </c>
      <c r="E1274" s="22">
        <v>1</v>
      </c>
      <c r="F1274" s="144">
        <v>84054</v>
      </c>
      <c r="G1274" s="144" t="s">
        <v>3704</v>
      </c>
      <c r="H1274" s="144" t="s">
        <v>3704</v>
      </c>
      <c r="I1274" s="144" t="s">
        <v>5321</v>
      </c>
      <c r="J1274" s="144" t="s">
        <v>5314</v>
      </c>
      <c r="K1274" s="157"/>
      <c r="L1274" s="157"/>
      <c r="M1274" s="157"/>
      <c r="N1274" s="157"/>
      <c r="O1274" s="157"/>
      <c r="P1274" s="157"/>
      <c r="Q1274" s="157"/>
      <c r="R1274" s="157"/>
      <c r="S1274" s="144"/>
      <c r="T1274" s="22">
        <v>1</v>
      </c>
      <c r="U1274" s="29">
        <v>555.55</v>
      </c>
      <c r="V1274" s="29">
        <v>555.55</v>
      </c>
      <c r="W1274" s="36">
        <v>88.35</v>
      </c>
      <c r="X1274" s="36"/>
      <c r="Y1274" s="29"/>
      <c r="Z1274" s="29"/>
      <c r="AA1274" s="29"/>
      <c r="AB1274" s="29"/>
      <c r="AC1274" s="28"/>
    </row>
    <row r="1275" ht="16" customHeight="1" spans="1:29">
      <c r="A1275" s="22">
        <v>1034</v>
      </c>
      <c r="B1275" s="39" t="s">
        <v>6919</v>
      </c>
      <c r="C1275" s="68" t="s">
        <v>6920</v>
      </c>
      <c r="D1275" s="22">
        <v>130</v>
      </c>
      <c r="E1275" s="22">
        <v>6</v>
      </c>
      <c r="F1275" s="144">
        <v>84146</v>
      </c>
      <c r="G1275" s="144" t="s">
        <v>3704</v>
      </c>
      <c r="H1275" s="144" t="s">
        <v>3704</v>
      </c>
      <c r="I1275" s="144" t="s">
        <v>5321</v>
      </c>
      <c r="J1275" s="144" t="s">
        <v>5314</v>
      </c>
      <c r="K1275" s="157"/>
      <c r="L1275" s="157"/>
      <c r="M1275" s="157"/>
      <c r="N1275" s="157"/>
      <c r="O1275" s="157"/>
      <c r="P1275" s="157"/>
      <c r="Q1275" s="157"/>
      <c r="R1275" s="157"/>
      <c r="S1275" s="144"/>
      <c r="T1275" s="22">
        <v>6</v>
      </c>
      <c r="U1275" s="29">
        <v>550.88</v>
      </c>
      <c r="V1275" s="29">
        <v>3305.28</v>
      </c>
      <c r="W1275" s="36">
        <v>530.1</v>
      </c>
      <c r="X1275" s="36"/>
      <c r="Y1275" s="29"/>
      <c r="Z1275" s="29"/>
      <c r="AA1275" s="29"/>
      <c r="AB1275" s="29"/>
      <c r="AC1275" s="28"/>
    </row>
    <row r="1276" ht="16" customHeight="1" spans="1:29">
      <c r="A1276" s="22">
        <v>1035</v>
      </c>
      <c r="B1276" s="39" t="s">
        <v>2100</v>
      </c>
      <c r="C1276" s="68" t="s">
        <v>2101</v>
      </c>
      <c r="D1276" s="22">
        <v>130</v>
      </c>
      <c r="E1276" s="22">
        <v>1</v>
      </c>
      <c r="F1276" s="144">
        <v>84489</v>
      </c>
      <c r="G1276" s="144" t="s">
        <v>3704</v>
      </c>
      <c r="H1276" s="144" t="s">
        <v>3704</v>
      </c>
      <c r="I1276" s="144" t="s">
        <v>5321</v>
      </c>
      <c r="J1276" s="144" t="s">
        <v>5314</v>
      </c>
      <c r="K1276" s="157"/>
      <c r="L1276" s="157"/>
      <c r="M1276" s="157"/>
      <c r="N1276" s="157"/>
      <c r="O1276" s="157"/>
      <c r="P1276" s="157"/>
      <c r="Q1276" s="157"/>
      <c r="R1276" s="157"/>
      <c r="S1276" s="144"/>
      <c r="T1276" s="22">
        <v>1</v>
      </c>
      <c r="U1276" s="29">
        <v>545.72</v>
      </c>
      <c r="V1276" s="29">
        <v>545.72</v>
      </c>
      <c r="W1276" s="36">
        <v>88.35</v>
      </c>
      <c r="X1276" s="36"/>
      <c r="Y1276" s="29"/>
      <c r="Z1276" s="29"/>
      <c r="AA1276" s="29"/>
      <c r="AB1276" s="29"/>
      <c r="AC1276" s="28"/>
    </row>
    <row r="1277" ht="16" customHeight="1" spans="1:29">
      <c r="A1277" s="22">
        <v>1036</v>
      </c>
      <c r="B1277" s="39" t="s">
        <v>1640</v>
      </c>
      <c r="C1277" s="68" t="s">
        <v>1641</v>
      </c>
      <c r="D1277" s="22">
        <v>130</v>
      </c>
      <c r="E1277" s="22">
        <v>2</v>
      </c>
      <c r="F1277" s="144">
        <v>84035</v>
      </c>
      <c r="G1277" s="144" t="s">
        <v>3704</v>
      </c>
      <c r="H1277" s="144" t="s">
        <v>3704</v>
      </c>
      <c r="I1277" s="144" t="s">
        <v>5321</v>
      </c>
      <c r="J1277" s="144" t="s">
        <v>5314</v>
      </c>
      <c r="K1277" s="157"/>
      <c r="L1277" s="157"/>
      <c r="M1277" s="157"/>
      <c r="N1277" s="157"/>
      <c r="O1277" s="157"/>
      <c r="P1277" s="157"/>
      <c r="Q1277" s="157"/>
      <c r="R1277" s="157"/>
      <c r="S1277" s="144"/>
      <c r="T1277" s="22">
        <v>2</v>
      </c>
      <c r="U1277" s="29">
        <v>544.155</v>
      </c>
      <c r="V1277" s="29">
        <v>1088.31</v>
      </c>
      <c r="W1277" s="36">
        <v>259.24</v>
      </c>
      <c r="X1277" s="36"/>
      <c r="Y1277" s="29"/>
      <c r="Z1277" s="29"/>
      <c r="AA1277" s="29"/>
      <c r="AB1277" s="29"/>
      <c r="AC1277" s="28"/>
    </row>
    <row r="1278" ht="16" customHeight="1" spans="1:29">
      <c r="A1278" s="22">
        <v>1037</v>
      </c>
      <c r="B1278" s="39" t="s">
        <v>6921</v>
      </c>
      <c r="C1278" s="68" t="s">
        <v>6922</v>
      </c>
      <c r="D1278" s="22">
        <v>130</v>
      </c>
      <c r="E1278" s="22">
        <v>2</v>
      </c>
      <c r="F1278" s="144">
        <v>84571</v>
      </c>
      <c r="G1278" s="144" t="s">
        <v>3704</v>
      </c>
      <c r="H1278" s="144" t="s">
        <v>3704</v>
      </c>
      <c r="I1278" s="144" t="s">
        <v>5321</v>
      </c>
      <c r="J1278" s="144" t="s">
        <v>5314</v>
      </c>
      <c r="K1278" s="157"/>
      <c r="L1278" s="157"/>
      <c r="M1278" s="157"/>
      <c r="N1278" s="157"/>
      <c r="O1278" s="157"/>
      <c r="P1278" s="157"/>
      <c r="Q1278" s="157"/>
      <c r="R1278" s="157"/>
      <c r="S1278" s="144"/>
      <c r="T1278" s="22">
        <v>2</v>
      </c>
      <c r="U1278" s="29">
        <v>533.89</v>
      </c>
      <c r="V1278" s="29">
        <v>1067.78</v>
      </c>
      <c r="W1278" s="36">
        <v>194.92</v>
      </c>
      <c r="X1278" s="36"/>
      <c r="Y1278" s="29"/>
      <c r="Z1278" s="29"/>
      <c r="AA1278" s="29"/>
      <c r="AB1278" s="29"/>
      <c r="AC1278" s="28"/>
    </row>
    <row r="1279" ht="16" customHeight="1" spans="1:29">
      <c r="A1279" s="22">
        <v>1038</v>
      </c>
      <c r="B1279" s="39" t="s">
        <v>6923</v>
      </c>
      <c r="C1279" s="68" t="s">
        <v>6924</v>
      </c>
      <c r="D1279" s="22">
        <v>121</v>
      </c>
      <c r="E1279" s="22">
        <v>7</v>
      </c>
      <c r="F1279" s="144">
        <v>84963</v>
      </c>
      <c r="G1279" s="144" t="s">
        <v>3704</v>
      </c>
      <c r="H1279" s="144" t="s">
        <v>3704</v>
      </c>
      <c r="I1279" s="144" t="s">
        <v>5321</v>
      </c>
      <c r="J1279" s="144" t="s">
        <v>5314</v>
      </c>
      <c r="K1279" s="157"/>
      <c r="L1279" s="157"/>
      <c r="M1279" s="157"/>
      <c r="N1279" s="157"/>
      <c r="O1279" s="157"/>
      <c r="P1279" s="157"/>
      <c r="Q1279" s="157"/>
      <c r="R1279" s="157"/>
      <c r="S1279" s="144"/>
      <c r="T1279" s="22">
        <v>7</v>
      </c>
      <c r="U1279" s="29">
        <v>531.114285714286</v>
      </c>
      <c r="V1279" s="29">
        <v>3717.8</v>
      </c>
      <c r="W1279" s="36">
        <v>682.22</v>
      </c>
      <c r="X1279" s="36"/>
      <c r="Y1279" s="29"/>
      <c r="Z1279" s="29"/>
      <c r="AA1279" s="29"/>
      <c r="AB1279" s="29"/>
      <c r="AC1279" s="28"/>
    </row>
    <row r="1280" ht="16" customHeight="1" spans="1:29">
      <c r="A1280" s="22">
        <v>1039</v>
      </c>
      <c r="B1280" s="39" t="s">
        <v>1387</v>
      </c>
      <c r="C1280" s="68" t="s">
        <v>6925</v>
      </c>
      <c r="D1280" s="22">
        <v>134</v>
      </c>
      <c r="E1280" s="22">
        <v>2</v>
      </c>
      <c r="F1280" s="144">
        <v>2403314530</v>
      </c>
      <c r="G1280" s="144" t="s">
        <v>3704</v>
      </c>
      <c r="H1280" s="144" t="s">
        <v>3704</v>
      </c>
      <c r="I1280" s="144" t="s">
        <v>5352</v>
      </c>
      <c r="J1280" s="144" t="s">
        <v>5314</v>
      </c>
      <c r="K1280" s="157"/>
      <c r="L1280" s="157"/>
      <c r="M1280" s="157"/>
      <c r="N1280" s="157"/>
      <c r="O1280" s="157"/>
      <c r="P1280" s="157"/>
      <c r="Q1280" s="157"/>
      <c r="R1280" s="157"/>
      <c r="S1280" s="144"/>
      <c r="T1280" s="22">
        <v>2</v>
      </c>
      <c r="U1280" s="29">
        <v>529.185</v>
      </c>
      <c r="V1280" s="29">
        <v>1058.37</v>
      </c>
      <c r="W1280" s="36">
        <v>176.7</v>
      </c>
      <c r="X1280" s="36"/>
      <c r="Y1280" s="29"/>
      <c r="Z1280" s="29"/>
      <c r="AA1280" s="29"/>
      <c r="AB1280" s="29"/>
      <c r="AC1280" s="28"/>
    </row>
    <row r="1281" ht="16" customHeight="1" spans="1:29">
      <c r="A1281" s="22">
        <v>1040</v>
      </c>
      <c r="B1281" s="39" t="s">
        <v>1259</v>
      </c>
      <c r="C1281" s="68" t="s">
        <v>1260</v>
      </c>
      <c r="D1281" s="22">
        <v>130</v>
      </c>
      <c r="E1281" s="22">
        <v>1</v>
      </c>
      <c r="F1281" s="144">
        <v>84051</v>
      </c>
      <c r="G1281" s="144" t="s">
        <v>3704</v>
      </c>
      <c r="H1281" s="144" t="s">
        <v>3704</v>
      </c>
      <c r="I1281" s="144" t="s">
        <v>5321</v>
      </c>
      <c r="J1281" s="144" t="s">
        <v>5314</v>
      </c>
      <c r="K1281" s="157"/>
      <c r="L1281" s="157"/>
      <c r="M1281" s="157"/>
      <c r="N1281" s="157"/>
      <c r="O1281" s="157"/>
      <c r="P1281" s="157"/>
      <c r="Q1281" s="157"/>
      <c r="R1281" s="157"/>
      <c r="S1281" s="144"/>
      <c r="T1281" s="22">
        <v>1</v>
      </c>
      <c r="U1281" s="29">
        <v>494.11</v>
      </c>
      <c r="V1281" s="29">
        <v>494.11</v>
      </c>
      <c r="W1281" s="36">
        <v>92.28</v>
      </c>
      <c r="X1281" s="36"/>
      <c r="Y1281" s="29"/>
      <c r="Z1281" s="29"/>
      <c r="AA1281" s="29"/>
      <c r="AB1281" s="29"/>
      <c r="AC1281" s="28"/>
    </row>
    <row r="1282" ht="16" customHeight="1" spans="1:29">
      <c r="A1282" s="22">
        <v>1041</v>
      </c>
      <c r="B1282" s="39" t="s">
        <v>6926</v>
      </c>
      <c r="C1282" s="68" t="s">
        <v>6927</v>
      </c>
      <c r="D1282" s="22">
        <v>121</v>
      </c>
      <c r="E1282" s="22">
        <v>3</v>
      </c>
      <c r="F1282" s="144">
        <v>83895</v>
      </c>
      <c r="G1282" s="144" t="s">
        <v>3704</v>
      </c>
      <c r="H1282" s="144" t="s">
        <v>3704</v>
      </c>
      <c r="I1282" s="144" t="s">
        <v>5321</v>
      </c>
      <c r="J1282" s="144" t="s">
        <v>5314</v>
      </c>
      <c r="K1282" s="157"/>
      <c r="L1282" s="157"/>
      <c r="M1282" s="157"/>
      <c r="N1282" s="157"/>
      <c r="O1282" s="157"/>
      <c r="P1282" s="157"/>
      <c r="Q1282" s="157"/>
      <c r="R1282" s="157"/>
      <c r="S1282" s="144"/>
      <c r="T1282" s="22">
        <v>3</v>
      </c>
      <c r="U1282" s="29">
        <v>479.346666666667</v>
      </c>
      <c r="V1282" s="29">
        <v>1438.04</v>
      </c>
      <c r="W1282" s="36">
        <v>292.38</v>
      </c>
      <c r="X1282" s="36"/>
      <c r="Y1282" s="29"/>
      <c r="Z1282" s="29"/>
      <c r="AA1282" s="29"/>
      <c r="AB1282" s="29"/>
      <c r="AC1282" s="28"/>
    </row>
    <row r="1283" ht="16" customHeight="1" spans="1:29">
      <c r="A1283" s="22">
        <v>1042</v>
      </c>
      <c r="B1283" s="39" t="s">
        <v>6928</v>
      </c>
      <c r="C1283" s="68" t="s">
        <v>6929</v>
      </c>
      <c r="D1283" s="22">
        <v>121</v>
      </c>
      <c r="E1283" s="22">
        <v>15</v>
      </c>
      <c r="F1283" s="144">
        <v>84913</v>
      </c>
      <c r="G1283" s="144" t="s">
        <v>3704</v>
      </c>
      <c r="H1283" s="144" t="s">
        <v>3704</v>
      </c>
      <c r="I1283" s="144" t="s">
        <v>5321</v>
      </c>
      <c r="J1283" s="144" t="s">
        <v>5314</v>
      </c>
      <c r="K1283" s="157"/>
      <c r="L1283" s="157"/>
      <c r="M1283" s="157"/>
      <c r="N1283" s="157"/>
      <c r="O1283" s="157"/>
      <c r="P1283" s="157"/>
      <c r="Q1283" s="157"/>
      <c r="R1283" s="157"/>
      <c r="S1283" s="144"/>
      <c r="T1283" s="22">
        <v>15</v>
      </c>
      <c r="U1283" s="29">
        <v>469.558</v>
      </c>
      <c r="V1283" s="29">
        <v>7043.37</v>
      </c>
      <c r="W1283" s="36">
        <v>1461.9</v>
      </c>
      <c r="X1283" s="36"/>
      <c r="Y1283" s="29"/>
      <c r="Z1283" s="29"/>
      <c r="AA1283" s="29"/>
      <c r="AB1283" s="29"/>
      <c r="AC1283" s="28"/>
    </row>
    <row r="1284" ht="16" customHeight="1" spans="1:29">
      <c r="A1284" s="22">
        <v>1043</v>
      </c>
      <c r="B1284" s="39" t="s">
        <v>6928</v>
      </c>
      <c r="C1284" s="68" t="s">
        <v>6929</v>
      </c>
      <c r="D1284" s="22">
        <v>145</v>
      </c>
      <c r="E1284" s="22">
        <v>4</v>
      </c>
      <c r="F1284" s="144">
        <v>2403315103</v>
      </c>
      <c r="G1284" s="144" t="s">
        <v>3704</v>
      </c>
      <c r="H1284" s="144" t="s">
        <v>3704</v>
      </c>
      <c r="I1284" s="144" t="s">
        <v>5352</v>
      </c>
      <c r="J1284" s="144" t="s">
        <v>5314</v>
      </c>
      <c r="K1284" s="157"/>
      <c r="L1284" s="157"/>
      <c r="M1284" s="157"/>
      <c r="N1284" s="157"/>
      <c r="O1284" s="157"/>
      <c r="P1284" s="157"/>
      <c r="Q1284" s="157"/>
      <c r="R1284" s="157"/>
      <c r="S1284" s="144"/>
      <c r="T1284" s="22">
        <v>4</v>
      </c>
      <c r="U1284" s="29">
        <v>469.5575</v>
      </c>
      <c r="V1284" s="29">
        <v>1878.23</v>
      </c>
      <c r="W1284" s="36">
        <v>392.68</v>
      </c>
      <c r="X1284" s="36"/>
      <c r="Y1284" s="29"/>
      <c r="Z1284" s="29"/>
      <c r="AA1284" s="29"/>
      <c r="AB1284" s="29"/>
      <c r="AC1284" s="28"/>
    </row>
    <row r="1285" ht="16" customHeight="1" spans="1:29">
      <c r="A1285" s="22">
        <v>1044</v>
      </c>
      <c r="B1285" s="39" t="s">
        <v>1209</v>
      </c>
      <c r="C1285" s="68" t="s">
        <v>1210</v>
      </c>
      <c r="D1285" s="22">
        <v>121</v>
      </c>
      <c r="E1285" s="22">
        <v>12</v>
      </c>
      <c r="F1285" s="144">
        <v>85008</v>
      </c>
      <c r="G1285" s="144" t="s">
        <v>3704</v>
      </c>
      <c r="H1285" s="144" t="s">
        <v>3704</v>
      </c>
      <c r="I1285" s="144" t="s">
        <v>5321</v>
      </c>
      <c r="J1285" s="144" t="s">
        <v>5314</v>
      </c>
      <c r="K1285" s="157"/>
      <c r="L1285" s="157"/>
      <c r="M1285" s="157"/>
      <c r="N1285" s="157"/>
      <c r="O1285" s="157"/>
      <c r="P1285" s="157"/>
      <c r="Q1285" s="157"/>
      <c r="R1285" s="157"/>
      <c r="S1285" s="144"/>
      <c r="T1285" s="22">
        <v>12</v>
      </c>
      <c r="U1285" s="29">
        <v>467.585833333333</v>
      </c>
      <c r="V1285" s="29">
        <v>5611.03</v>
      </c>
      <c r="W1285" s="36">
        <v>1169.52</v>
      </c>
      <c r="X1285" s="36"/>
      <c r="Y1285" s="29"/>
      <c r="Z1285" s="29"/>
      <c r="AA1285" s="29"/>
      <c r="AB1285" s="29"/>
      <c r="AC1285" s="28"/>
    </row>
    <row r="1286" ht="16" customHeight="1" spans="1:29">
      <c r="A1286" s="22">
        <v>1045</v>
      </c>
      <c r="B1286" s="39" t="s">
        <v>6930</v>
      </c>
      <c r="C1286" s="68" t="s">
        <v>6931</v>
      </c>
      <c r="D1286" s="22">
        <v>130</v>
      </c>
      <c r="E1286" s="22">
        <v>1</v>
      </c>
      <c r="F1286" s="144">
        <v>84471</v>
      </c>
      <c r="G1286" s="144" t="s">
        <v>3704</v>
      </c>
      <c r="H1286" s="144" t="s">
        <v>3704</v>
      </c>
      <c r="I1286" s="144" t="s">
        <v>5321</v>
      </c>
      <c r="J1286" s="144" t="s">
        <v>5314</v>
      </c>
      <c r="K1286" s="157"/>
      <c r="L1286" s="157"/>
      <c r="M1286" s="157"/>
      <c r="N1286" s="157"/>
      <c r="O1286" s="157"/>
      <c r="P1286" s="157"/>
      <c r="Q1286" s="157"/>
      <c r="R1286" s="157"/>
      <c r="S1286" s="144"/>
      <c r="T1286" s="22">
        <v>1</v>
      </c>
      <c r="U1286" s="29">
        <v>460.7</v>
      </c>
      <c r="V1286" s="29">
        <v>460.7</v>
      </c>
      <c r="W1286" s="36">
        <v>86.68</v>
      </c>
      <c r="X1286" s="36"/>
      <c r="Y1286" s="29"/>
      <c r="Z1286" s="29"/>
      <c r="AA1286" s="29"/>
      <c r="AB1286" s="29"/>
      <c r="AC1286" s="28"/>
    </row>
    <row r="1287" ht="16" customHeight="1" spans="1:29">
      <c r="A1287" s="22">
        <v>1046</v>
      </c>
      <c r="B1287" s="39" t="s">
        <v>6932</v>
      </c>
      <c r="C1287" s="68" t="s">
        <v>6933</v>
      </c>
      <c r="D1287" s="22">
        <v>121</v>
      </c>
      <c r="E1287" s="22">
        <v>3</v>
      </c>
      <c r="F1287" s="144">
        <v>84920</v>
      </c>
      <c r="G1287" s="144" t="s">
        <v>3704</v>
      </c>
      <c r="H1287" s="144" t="s">
        <v>3704</v>
      </c>
      <c r="I1287" s="144" t="s">
        <v>5321</v>
      </c>
      <c r="J1287" s="144" t="s">
        <v>5314</v>
      </c>
      <c r="K1287" s="157"/>
      <c r="L1287" s="157"/>
      <c r="M1287" s="157"/>
      <c r="N1287" s="157"/>
      <c r="O1287" s="157"/>
      <c r="P1287" s="157"/>
      <c r="Q1287" s="157"/>
      <c r="R1287" s="157"/>
      <c r="S1287" s="144"/>
      <c r="T1287" s="22">
        <v>3</v>
      </c>
      <c r="U1287" s="29">
        <v>451.736666666667</v>
      </c>
      <c r="V1287" s="29">
        <v>1355.21</v>
      </c>
      <c r="W1287" s="36">
        <v>292.38</v>
      </c>
      <c r="X1287" s="36"/>
      <c r="Y1287" s="29"/>
      <c r="Z1287" s="29"/>
      <c r="AA1287" s="29"/>
      <c r="AB1287" s="29"/>
      <c r="AC1287" s="28"/>
    </row>
    <row r="1288" ht="16" customHeight="1" spans="1:29">
      <c r="A1288" s="22">
        <v>1047</v>
      </c>
      <c r="B1288" s="39" t="s">
        <v>823</v>
      </c>
      <c r="C1288" s="68" t="s">
        <v>824</v>
      </c>
      <c r="D1288" s="22">
        <v>130</v>
      </c>
      <c r="E1288" s="22">
        <v>1</v>
      </c>
      <c r="F1288" s="144">
        <v>84491</v>
      </c>
      <c r="G1288" s="144" t="s">
        <v>3704</v>
      </c>
      <c r="H1288" s="144" t="s">
        <v>3704</v>
      </c>
      <c r="I1288" s="144" t="s">
        <v>5321</v>
      </c>
      <c r="J1288" s="144" t="s">
        <v>5314</v>
      </c>
      <c r="K1288" s="157"/>
      <c r="L1288" s="157"/>
      <c r="M1288" s="157"/>
      <c r="N1288" s="157"/>
      <c r="O1288" s="157"/>
      <c r="P1288" s="157"/>
      <c r="Q1288" s="157"/>
      <c r="R1288" s="157"/>
      <c r="S1288" s="144"/>
      <c r="T1288" s="22">
        <v>1</v>
      </c>
      <c r="U1288" s="29">
        <v>427.63</v>
      </c>
      <c r="V1288" s="29">
        <v>427.63</v>
      </c>
      <c r="W1288" s="36">
        <v>80.6</v>
      </c>
      <c r="X1288" s="36"/>
      <c r="Y1288" s="29"/>
      <c r="Z1288" s="29"/>
      <c r="AA1288" s="29"/>
      <c r="AB1288" s="29"/>
      <c r="AC1288" s="28"/>
    </row>
    <row r="1289" ht="16" customHeight="1" spans="1:29">
      <c r="A1289" s="22">
        <v>1048</v>
      </c>
      <c r="B1289" s="39" t="s">
        <v>885</v>
      </c>
      <c r="C1289" s="68" t="s">
        <v>886</v>
      </c>
      <c r="D1289" s="22">
        <v>130</v>
      </c>
      <c r="E1289" s="22">
        <v>1</v>
      </c>
      <c r="F1289" s="144">
        <v>84429</v>
      </c>
      <c r="G1289" s="144" t="s">
        <v>3704</v>
      </c>
      <c r="H1289" s="144" t="s">
        <v>3704</v>
      </c>
      <c r="I1289" s="144" t="s">
        <v>5321</v>
      </c>
      <c r="J1289" s="144" t="s">
        <v>5314</v>
      </c>
      <c r="K1289" s="157"/>
      <c r="L1289" s="157"/>
      <c r="M1289" s="157"/>
      <c r="N1289" s="157"/>
      <c r="O1289" s="157"/>
      <c r="P1289" s="157"/>
      <c r="Q1289" s="157"/>
      <c r="R1289" s="157"/>
      <c r="S1289" s="144"/>
      <c r="T1289" s="22">
        <v>1</v>
      </c>
      <c r="U1289" s="29">
        <v>427.28</v>
      </c>
      <c r="V1289" s="29">
        <v>427.28</v>
      </c>
      <c r="W1289" s="36">
        <v>71.27</v>
      </c>
      <c r="X1289" s="36"/>
      <c r="Y1289" s="29"/>
      <c r="Z1289" s="29"/>
      <c r="AA1289" s="29"/>
      <c r="AB1289" s="29"/>
      <c r="AC1289" s="28"/>
    </row>
    <row r="1290" ht="16" customHeight="1" spans="1:29">
      <c r="A1290" s="22">
        <v>1049</v>
      </c>
      <c r="B1290" s="39" t="s">
        <v>6934</v>
      </c>
      <c r="C1290" s="68" t="s">
        <v>6935</v>
      </c>
      <c r="D1290" s="22">
        <v>121</v>
      </c>
      <c r="E1290" s="22">
        <v>2</v>
      </c>
      <c r="F1290" s="144">
        <v>84893</v>
      </c>
      <c r="G1290" s="144" t="s">
        <v>3704</v>
      </c>
      <c r="H1290" s="144" t="s">
        <v>3704</v>
      </c>
      <c r="I1290" s="144" t="s">
        <v>5321</v>
      </c>
      <c r="J1290" s="144" t="s">
        <v>5314</v>
      </c>
      <c r="K1290" s="157"/>
      <c r="L1290" s="157"/>
      <c r="M1290" s="157"/>
      <c r="N1290" s="157"/>
      <c r="O1290" s="157"/>
      <c r="P1290" s="157"/>
      <c r="Q1290" s="157"/>
      <c r="R1290" s="157"/>
      <c r="S1290" s="144"/>
      <c r="T1290" s="22">
        <v>2</v>
      </c>
      <c r="U1290" s="29">
        <v>379.345</v>
      </c>
      <c r="V1290" s="29">
        <v>758.69</v>
      </c>
      <c r="W1290" s="36">
        <v>194.92</v>
      </c>
      <c r="X1290" s="36"/>
      <c r="Y1290" s="29"/>
      <c r="Z1290" s="29"/>
      <c r="AA1290" s="29"/>
      <c r="AB1290" s="29"/>
      <c r="AC1290" s="28"/>
    </row>
    <row r="1291" ht="16" customHeight="1" spans="1:29">
      <c r="A1291" s="22">
        <v>1050</v>
      </c>
      <c r="B1291" s="39" t="s">
        <v>1994</v>
      </c>
      <c r="C1291" s="68" t="s">
        <v>1995</v>
      </c>
      <c r="D1291" s="22">
        <v>208</v>
      </c>
      <c r="E1291" s="22">
        <v>7</v>
      </c>
      <c r="F1291" s="144">
        <v>2403315939</v>
      </c>
      <c r="G1291" s="144" t="s">
        <v>3704</v>
      </c>
      <c r="H1291" s="144" t="s">
        <v>3704</v>
      </c>
      <c r="I1291" s="144" t="s">
        <v>5352</v>
      </c>
      <c r="J1291" s="144" t="s">
        <v>5314</v>
      </c>
      <c r="K1291" s="157"/>
      <c r="L1291" s="157"/>
      <c r="M1291" s="157"/>
      <c r="N1291" s="157"/>
      <c r="O1291" s="157"/>
      <c r="P1291" s="157"/>
      <c r="Q1291" s="157"/>
      <c r="R1291" s="157"/>
      <c r="S1291" s="144"/>
      <c r="T1291" s="22">
        <v>7</v>
      </c>
      <c r="U1291" s="29">
        <v>369.364285714286</v>
      </c>
      <c r="V1291" s="29">
        <v>2585.55</v>
      </c>
      <c r="W1291" s="36">
        <v>500.29</v>
      </c>
      <c r="X1291" s="36"/>
      <c r="Y1291" s="29"/>
      <c r="Z1291" s="29"/>
      <c r="AA1291" s="29"/>
      <c r="AB1291" s="29"/>
      <c r="AC1291" s="28"/>
    </row>
    <row r="1292" ht="16" customHeight="1" spans="1:29">
      <c r="A1292" s="22">
        <v>1051</v>
      </c>
      <c r="B1292" s="39" t="s">
        <v>1253</v>
      </c>
      <c r="C1292" s="68" t="s">
        <v>1254</v>
      </c>
      <c r="D1292" s="22">
        <v>130</v>
      </c>
      <c r="E1292" s="22">
        <v>1</v>
      </c>
      <c r="F1292" s="144">
        <v>84048</v>
      </c>
      <c r="G1292" s="144" t="s">
        <v>3704</v>
      </c>
      <c r="H1292" s="144" t="s">
        <v>3704</v>
      </c>
      <c r="I1292" s="144" t="s">
        <v>5321</v>
      </c>
      <c r="J1292" s="144" t="s">
        <v>5314</v>
      </c>
      <c r="K1292" s="157"/>
      <c r="L1292" s="157"/>
      <c r="M1292" s="157"/>
      <c r="N1292" s="157"/>
      <c r="O1292" s="157"/>
      <c r="P1292" s="157"/>
      <c r="Q1292" s="157"/>
      <c r="R1292" s="157"/>
      <c r="S1292" s="144"/>
      <c r="T1292" s="22">
        <v>1</v>
      </c>
      <c r="U1292" s="29">
        <v>343.66</v>
      </c>
      <c r="V1292" s="29">
        <v>343.66</v>
      </c>
      <c r="W1292" s="36">
        <v>57.33</v>
      </c>
      <c r="X1292" s="36"/>
      <c r="Y1292" s="29"/>
      <c r="Z1292" s="29"/>
      <c r="AA1292" s="29"/>
      <c r="AB1292" s="29"/>
      <c r="AC1292" s="28"/>
    </row>
    <row r="1293" ht="16" customHeight="1" spans="1:29">
      <c r="A1293" s="22">
        <v>1052</v>
      </c>
      <c r="B1293" s="39" t="s">
        <v>1624</v>
      </c>
      <c r="C1293" s="68" t="s">
        <v>1625</v>
      </c>
      <c r="D1293" s="22">
        <v>121</v>
      </c>
      <c r="E1293" s="22">
        <v>8</v>
      </c>
      <c r="F1293" s="144">
        <v>84928</v>
      </c>
      <c r="G1293" s="144" t="s">
        <v>3704</v>
      </c>
      <c r="H1293" s="144" t="s">
        <v>3704</v>
      </c>
      <c r="I1293" s="144" t="s">
        <v>5321</v>
      </c>
      <c r="J1293" s="144" t="s">
        <v>5314</v>
      </c>
      <c r="K1293" s="157"/>
      <c r="L1293" s="157"/>
      <c r="M1293" s="157"/>
      <c r="N1293" s="157"/>
      <c r="O1293" s="157"/>
      <c r="P1293" s="157"/>
      <c r="Q1293" s="157"/>
      <c r="R1293" s="157"/>
      <c r="S1293" s="144"/>
      <c r="T1293" s="22">
        <v>8</v>
      </c>
      <c r="U1293" s="29">
        <v>336.5325</v>
      </c>
      <c r="V1293" s="29">
        <v>2692.26</v>
      </c>
      <c r="W1293" s="36">
        <v>779.68</v>
      </c>
      <c r="X1293" s="36"/>
      <c r="Y1293" s="29"/>
      <c r="Z1293" s="29"/>
      <c r="AA1293" s="29"/>
      <c r="AB1293" s="29"/>
      <c r="AC1293" s="28"/>
    </row>
    <row r="1294" ht="16" customHeight="1" spans="1:29">
      <c r="A1294" s="22">
        <v>1053</v>
      </c>
      <c r="B1294" s="39" t="s">
        <v>1642</v>
      </c>
      <c r="C1294" s="68" t="s">
        <v>1643</v>
      </c>
      <c r="D1294" s="22">
        <v>163</v>
      </c>
      <c r="E1294" s="22">
        <v>12</v>
      </c>
      <c r="F1294" s="144">
        <v>84197</v>
      </c>
      <c r="G1294" s="144" t="s">
        <v>3704</v>
      </c>
      <c r="H1294" s="144" t="s">
        <v>3704</v>
      </c>
      <c r="I1294" s="144" t="s">
        <v>5321</v>
      </c>
      <c r="J1294" s="144" t="s">
        <v>5314</v>
      </c>
      <c r="K1294" s="157"/>
      <c r="L1294" s="157"/>
      <c r="M1294" s="157"/>
      <c r="N1294" s="157"/>
      <c r="O1294" s="157"/>
      <c r="P1294" s="157"/>
      <c r="Q1294" s="157"/>
      <c r="R1294" s="157"/>
      <c r="S1294" s="144"/>
      <c r="T1294" s="22">
        <v>12</v>
      </c>
      <c r="U1294" s="29">
        <v>331.64</v>
      </c>
      <c r="V1294" s="29">
        <v>3979.68</v>
      </c>
      <c r="W1294" s="36">
        <v>1169.52</v>
      </c>
      <c r="X1294" s="36"/>
      <c r="Y1294" s="29"/>
      <c r="Z1294" s="29"/>
      <c r="AA1294" s="29"/>
      <c r="AB1294" s="29"/>
      <c r="AC1294" s="28"/>
    </row>
    <row r="1295" ht="16" customHeight="1" spans="1:29">
      <c r="A1295" s="22">
        <v>1054</v>
      </c>
      <c r="B1295" s="39" t="s">
        <v>6936</v>
      </c>
      <c r="C1295" s="68" t="s">
        <v>6937</v>
      </c>
      <c r="D1295" s="22">
        <v>121</v>
      </c>
      <c r="E1295" s="22">
        <v>16</v>
      </c>
      <c r="F1295" s="144">
        <v>84922</v>
      </c>
      <c r="G1295" s="144" t="s">
        <v>3704</v>
      </c>
      <c r="H1295" s="144" t="s">
        <v>3704</v>
      </c>
      <c r="I1295" s="144" t="s">
        <v>5321</v>
      </c>
      <c r="J1295" s="144" t="s">
        <v>5314</v>
      </c>
      <c r="K1295" s="157"/>
      <c r="L1295" s="157"/>
      <c r="M1295" s="157"/>
      <c r="N1295" s="157"/>
      <c r="O1295" s="157"/>
      <c r="P1295" s="157"/>
      <c r="Q1295" s="157"/>
      <c r="R1295" s="157"/>
      <c r="S1295" s="144"/>
      <c r="T1295" s="22">
        <v>16</v>
      </c>
      <c r="U1295" s="29">
        <v>321.150625</v>
      </c>
      <c r="V1295" s="29">
        <v>5138.41</v>
      </c>
      <c r="W1295" s="36">
        <v>1559.36</v>
      </c>
      <c r="X1295" s="36"/>
      <c r="Y1295" s="29"/>
      <c r="Z1295" s="29"/>
      <c r="AA1295" s="29"/>
      <c r="AB1295" s="29"/>
      <c r="AC1295" s="28"/>
    </row>
    <row r="1296" ht="16" customHeight="1" spans="1:29">
      <c r="A1296" s="22">
        <v>1055</v>
      </c>
      <c r="B1296" s="39" t="s">
        <v>6938</v>
      </c>
      <c r="C1296" s="68" t="s">
        <v>6939</v>
      </c>
      <c r="D1296" s="22">
        <v>121</v>
      </c>
      <c r="E1296" s="22">
        <v>6</v>
      </c>
      <c r="F1296" s="144">
        <v>84964</v>
      </c>
      <c r="G1296" s="144" t="s">
        <v>3704</v>
      </c>
      <c r="H1296" s="144" t="s">
        <v>3704</v>
      </c>
      <c r="I1296" s="144" t="s">
        <v>5321</v>
      </c>
      <c r="J1296" s="144" t="s">
        <v>5314</v>
      </c>
      <c r="K1296" s="157"/>
      <c r="L1296" s="157"/>
      <c r="M1296" s="157"/>
      <c r="N1296" s="157"/>
      <c r="O1296" s="157"/>
      <c r="P1296" s="157"/>
      <c r="Q1296" s="157"/>
      <c r="R1296" s="157"/>
      <c r="S1296" s="144"/>
      <c r="T1296" s="22">
        <v>6</v>
      </c>
      <c r="U1296" s="29">
        <v>307.943333333333</v>
      </c>
      <c r="V1296" s="29">
        <v>1847.66</v>
      </c>
      <c r="W1296" s="36">
        <v>584.76</v>
      </c>
      <c r="X1296" s="36"/>
      <c r="Y1296" s="29"/>
      <c r="Z1296" s="29"/>
      <c r="AA1296" s="29"/>
      <c r="AB1296" s="29"/>
      <c r="AC1296" s="28"/>
    </row>
    <row r="1297" ht="16" customHeight="1" spans="1:29">
      <c r="A1297" s="22">
        <v>1056</v>
      </c>
      <c r="B1297" s="39" t="s">
        <v>1684</v>
      </c>
      <c r="C1297" s="68" t="s">
        <v>1685</v>
      </c>
      <c r="D1297" s="22">
        <v>121</v>
      </c>
      <c r="E1297" s="22">
        <v>16</v>
      </c>
      <c r="F1297" s="144">
        <v>84952</v>
      </c>
      <c r="G1297" s="144" t="s">
        <v>3704</v>
      </c>
      <c r="H1297" s="144" t="s">
        <v>3704</v>
      </c>
      <c r="I1297" s="144" t="s">
        <v>5321</v>
      </c>
      <c r="J1297" s="144" t="s">
        <v>5314</v>
      </c>
      <c r="K1297" s="157"/>
      <c r="L1297" s="157"/>
      <c r="M1297" s="157"/>
      <c r="N1297" s="157"/>
      <c r="O1297" s="157"/>
      <c r="P1297" s="157"/>
      <c r="Q1297" s="157"/>
      <c r="R1297" s="157"/>
      <c r="S1297" s="144"/>
      <c r="T1297" s="22">
        <v>16</v>
      </c>
      <c r="U1297" s="29">
        <v>307.781875</v>
      </c>
      <c r="V1297" s="29">
        <v>4924.51</v>
      </c>
      <c r="W1297" s="36">
        <v>1559.36</v>
      </c>
      <c r="X1297" s="36"/>
      <c r="Y1297" s="29"/>
      <c r="Z1297" s="29"/>
      <c r="AA1297" s="29"/>
      <c r="AB1297" s="29"/>
      <c r="AC1297" s="28"/>
    </row>
    <row r="1298" ht="16" customHeight="1" spans="1:29">
      <c r="A1298" s="22">
        <v>1057</v>
      </c>
      <c r="B1298" s="39" t="s">
        <v>1255</v>
      </c>
      <c r="C1298" s="68" t="s">
        <v>1256</v>
      </c>
      <c r="D1298" s="22">
        <v>130</v>
      </c>
      <c r="E1298" s="22">
        <v>1</v>
      </c>
      <c r="F1298" s="144">
        <v>84049</v>
      </c>
      <c r="G1298" s="144" t="s">
        <v>3704</v>
      </c>
      <c r="H1298" s="144" t="s">
        <v>3704</v>
      </c>
      <c r="I1298" s="144" t="s">
        <v>5321</v>
      </c>
      <c r="J1298" s="144" t="s">
        <v>5314</v>
      </c>
      <c r="K1298" s="157"/>
      <c r="L1298" s="157"/>
      <c r="M1298" s="157"/>
      <c r="N1298" s="157"/>
      <c r="O1298" s="157"/>
      <c r="P1298" s="157"/>
      <c r="Q1298" s="157"/>
      <c r="R1298" s="157"/>
      <c r="S1298" s="144"/>
      <c r="T1298" s="22">
        <v>1</v>
      </c>
      <c r="U1298" s="29">
        <v>297.41</v>
      </c>
      <c r="V1298" s="29">
        <v>297.41</v>
      </c>
      <c r="W1298" s="36">
        <v>49.67</v>
      </c>
      <c r="X1298" s="36"/>
      <c r="Y1298" s="29"/>
      <c r="Z1298" s="29"/>
      <c r="AA1298" s="29"/>
      <c r="AB1298" s="29"/>
      <c r="AC1298" s="28"/>
    </row>
    <row r="1299" ht="16" customHeight="1" spans="1:29">
      <c r="A1299" s="22">
        <v>1058</v>
      </c>
      <c r="B1299" s="39" t="s">
        <v>1447</v>
      </c>
      <c r="C1299" s="68" t="s">
        <v>1448</v>
      </c>
      <c r="D1299" s="22">
        <v>130</v>
      </c>
      <c r="E1299" s="22">
        <v>1</v>
      </c>
      <c r="F1299" s="144">
        <v>84043</v>
      </c>
      <c r="G1299" s="144" t="s">
        <v>3704</v>
      </c>
      <c r="H1299" s="144" t="s">
        <v>3704</v>
      </c>
      <c r="I1299" s="144" t="s">
        <v>5321</v>
      </c>
      <c r="J1299" s="144" t="s">
        <v>5314</v>
      </c>
      <c r="K1299" s="157"/>
      <c r="L1299" s="157"/>
      <c r="M1299" s="157"/>
      <c r="N1299" s="157"/>
      <c r="O1299" s="157"/>
      <c r="P1299" s="157"/>
      <c r="Q1299" s="157"/>
      <c r="R1299" s="157"/>
      <c r="S1299" s="144"/>
      <c r="T1299" s="22">
        <v>1</v>
      </c>
      <c r="U1299" s="29">
        <v>292.71</v>
      </c>
      <c r="V1299" s="29">
        <v>292.71</v>
      </c>
      <c r="W1299" s="36">
        <v>48.89</v>
      </c>
      <c r="X1299" s="36"/>
      <c r="Y1299" s="29"/>
      <c r="Z1299" s="29"/>
      <c r="AA1299" s="29"/>
      <c r="AB1299" s="29"/>
      <c r="AC1299" s="28"/>
    </row>
    <row r="1300" ht="16" customHeight="1" spans="1:29">
      <c r="A1300" s="22">
        <v>1059</v>
      </c>
      <c r="B1300" s="39" t="s">
        <v>1038</v>
      </c>
      <c r="C1300" s="68" t="s">
        <v>1039</v>
      </c>
      <c r="D1300" s="22">
        <v>130</v>
      </c>
      <c r="E1300" s="22">
        <v>1</v>
      </c>
      <c r="F1300" s="144">
        <v>84453</v>
      </c>
      <c r="G1300" s="144" t="s">
        <v>3704</v>
      </c>
      <c r="H1300" s="144" t="s">
        <v>3704</v>
      </c>
      <c r="I1300" s="144" t="s">
        <v>5321</v>
      </c>
      <c r="J1300" s="144" t="s">
        <v>5314</v>
      </c>
      <c r="K1300" s="157"/>
      <c r="L1300" s="157"/>
      <c r="M1300" s="157"/>
      <c r="N1300" s="157"/>
      <c r="O1300" s="157"/>
      <c r="P1300" s="157"/>
      <c r="Q1300" s="157"/>
      <c r="R1300" s="157"/>
      <c r="S1300" s="144"/>
      <c r="T1300" s="22">
        <v>1</v>
      </c>
      <c r="U1300" s="29">
        <v>288.48</v>
      </c>
      <c r="V1300" s="29">
        <v>288.48</v>
      </c>
      <c r="W1300" s="36">
        <v>48.1</v>
      </c>
      <c r="X1300" s="36"/>
      <c r="Y1300" s="29"/>
      <c r="Z1300" s="29"/>
      <c r="AA1300" s="29"/>
      <c r="AB1300" s="29"/>
      <c r="AC1300" s="28"/>
    </row>
    <row r="1301" ht="16" customHeight="1" spans="1:29">
      <c r="A1301" s="22">
        <v>1060</v>
      </c>
      <c r="B1301" s="39" t="s">
        <v>6940</v>
      </c>
      <c r="C1301" s="68" t="s">
        <v>6941</v>
      </c>
      <c r="D1301" s="22">
        <v>121</v>
      </c>
      <c r="E1301" s="22">
        <v>12</v>
      </c>
      <c r="F1301" s="144">
        <v>84894</v>
      </c>
      <c r="G1301" s="144" t="s">
        <v>3704</v>
      </c>
      <c r="H1301" s="144" t="s">
        <v>3704</v>
      </c>
      <c r="I1301" s="144" t="s">
        <v>5321</v>
      </c>
      <c r="J1301" s="144" t="s">
        <v>5314</v>
      </c>
      <c r="K1301" s="157"/>
      <c r="L1301" s="157"/>
      <c r="M1301" s="157"/>
      <c r="N1301" s="157"/>
      <c r="O1301" s="157"/>
      <c r="P1301" s="157"/>
      <c r="Q1301" s="157"/>
      <c r="R1301" s="157"/>
      <c r="S1301" s="144"/>
      <c r="T1301" s="22">
        <v>12</v>
      </c>
      <c r="U1301" s="29">
        <v>288.3025</v>
      </c>
      <c r="V1301" s="29">
        <v>3459.63</v>
      </c>
      <c r="W1301" s="36">
        <v>1169.52</v>
      </c>
      <c r="X1301" s="36"/>
      <c r="Y1301" s="29"/>
      <c r="Z1301" s="29"/>
      <c r="AA1301" s="29"/>
      <c r="AB1301" s="29"/>
      <c r="AC1301" s="28"/>
    </row>
    <row r="1302" ht="16" customHeight="1" spans="1:29">
      <c r="A1302" s="22">
        <v>1061</v>
      </c>
      <c r="B1302" s="39" t="s">
        <v>1405</v>
      </c>
      <c r="C1302" s="68" t="s">
        <v>1406</v>
      </c>
      <c r="D1302" s="22">
        <v>130</v>
      </c>
      <c r="E1302" s="22">
        <v>1</v>
      </c>
      <c r="F1302" s="144">
        <v>84058</v>
      </c>
      <c r="G1302" s="144" t="s">
        <v>3704</v>
      </c>
      <c r="H1302" s="144" t="s">
        <v>3704</v>
      </c>
      <c r="I1302" s="144" t="s">
        <v>5321</v>
      </c>
      <c r="J1302" s="144" t="s">
        <v>5314</v>
      </c>
      <c r="K1302" s="157"/>
      <c r="L1302" s="157"/>
      <c r="M1302" s="157"/>
      <c r="N1302" s="157"/>
      <c r="O1302" s="157"/>
      <c r="P1302" s="157"/>
      <c r="Q1302" s="157"/>
      <c r="R1302" s="157"/>
      <c r="S1302" s="144"/>
      <c r="T1302" s="22">
        <v>1</v>
      </c>
      <c r="U1302" s="29">
        <v>284.57</v>
      </c>
      <c r="V1302" s="29">
        <v>284.57</v>
      </c>
      <c r="W1302" s="36">
        <v>47.52</v>
      </c>
      <c r="X1302" s="36"/>
      <c r="Y1302" s="29"/>
      <c r="Z1302" s="29"/>
      <c r="AA1302" s="29"/>
      <c r="AB1302" s="29"/>
      <c r="AC1302" s="28"/>
    </row>
    <row r="1303" ht="16" customHeight="1" spans="1:29">
      <c r="A1303" s="22">
        <v>1062</v>
      </c>
      <c r="B1303" s="39" t="s">
        <v>1403</v>
      </c>
      <c r="C1303" s="68" t="s">
        <v>1404</v>
      </c>
      <c r="D1303" s="22">
        <v>130</v>
      </c>
      <c r="E1303" s="22">
        <v>1</v>
      </c>
      <c r="F1303" s="144">
        <v>84057</v>
      </c>
      <c r="G1303" s="144" t="s">
        <v>3704</v>
      </c>
      <c r="H1303" s="144" t="s">
        <v>3704</v>
      </c>
      <c r="I1303" s="144" t="s">
        <v>5321</v>
      </c>
      <c r="J1303" s="144" t="s">
        <v>5314</v>
      </c>
      <c r="K1303" s="157"/>
      <c r="L1303" s="157"/>
      <c r="M1303" s="157"/>
      <c r="N1303" s="157"/>
      <c r="O1303" s="157"/>
      <c r="P1303" s="157"/>
      <c r="Q1303" s="157"/>
      <c r="R1303" s="157"/>
      <c r="S1303" s="144"/>
      <c r="T1303" s="22">
        <v>1</v>
      </c>
      <c r="U1303" s="29">
        <v>284.57</v>
      </c>
      <c r="V1303" s="29">
        <v>284.57</v>
      </c>
      <c r="W1303" s="36">
        <v>47.52</v>
      </c>
      <c r="X1303" s="36"/>
      <c r="Y1303" s="29"/>
      <c r="Z1303" s="29"/>
      <c r="AA1303" s="29"/>
      <c r="AB1303" s="29"/>
      <c r="AC1303" s="28"/>
    </row>
    <row r="1304" ht="16" customHeight="1" spans="1:29">
      <c r="A1304" s="22">
        <v>1063</v>
      </c>
      <c r="B1304" s="39" t="s">
        <v>6942</v>
      </c>
      <c r="C1304" s="68" t="s">
        <v>6943</v>
      </c>
      <c r="D1304" s="22">
        <v>130</v>
      </c>
      <c r="E1304" s="22">
        <v>1</v>
      </c>
      <c r="F1304" s="144">
        <v>84070</v>
      </c>
      <c r="G1304" s="144" t="s">
        <v>3704</v>
      </c>
      <c r="H1304" s="144" t="s">
        <v>3704</v>
      </c>
      <c r="I1304" s="144" t="s">
        <v>5321</v>
      </c>
      <c r="J1304" s="144" t="s">
        <v>5314</v>
      </c>
      <c r="K1304" s="157"/>
      <c r="L1304" s="157"/>
      <c r="M1304" s="157"/>
      <c r="N1304" s="157"/>
      <c r="O1304" s="157"/>
      <c r="P1304" s="157"/>
      <c r="Q1304" s="157"/>
      <c r="R1304" s="157"/>
      <c r="S1304" s="144"/>
      <c r="T1304" s="22">
        <v>1</v>
      </c>
      <c r="U1304" s="29">
        <v>283.71</v>
      </c>
      <c r="V1304" s="29">
        <v>283.71</v>
      </c>
      <c r="W1304" s="36">
        <v>47.32</v>
      </c>
      <c r="X1304" s="36"/>
      <c r="Y1304" s="29"/>
      <c r="Z1304" s="29"/>
      <c r="AA1304" s="29"/>
      <c r="AB1304" s="29"/>
      <c r="AC1304" s="28"/>
    </row>
    <row r="1305" ht="16" customHeight="1" spans="1:29">
      <c r="A1305" s="22">
        <v>1064</v>
      </c>
      <c r="B1305" s="39" t="s">
        <v>1688</v>
      </c>
      <c r="C1305" s="68" t="s">
        <v>1689</v>
      </c>
      <c r="D1305" s="22">
        <v>121</v>
      </c>
      <c r="E1305" s="22">
        <v>14</v>
      </c>
      <c r="F1305" s="144">
        <v>84955</v>
      </c>
      <c r="G1305" s="144" t="s">
        <v>3704</v>
      </c>
      <c r="H1305" s="144" t="s">
        <v>3704</v>
      </c>
      <c r="I1305" s="144" t="s">
        <v>5321</v>
      </c>
      <c r="J1305" s="144" t="s">
        <v>5314</v>
      </c>
      <c r="K1305" s="157"/>
      <c r="L1305" s="157"/>
      <c r="M1305" s="157"/>
      <c r="N1305" s="157"/>
      <c r="O1305" s="157"/>
      <c r="P1305" s="157"/>
      <c r="Q1305" s="157"/>
      <c r="R1305" s="157"/>
      <c r="S1305" s="144"/>
      <c r="T1305" s="22">
        <v>14</v>
      </c>
      <c r="U1305" s="29">
        <v>281.015</v>
      </c>
      <c r="V1305" s="29">
        <v>3934.21</v>
      </c>
      <c r="W1305" s="36">
        <v>1364.44</v>
      </c>
      <c r="X1305" s="36"/>
      <c r="Y1305" s="29"/>
      <c r="Z1305" s="29"/>
      <c r="AA1305" s="29"/>
      <c r="AB1305" s="29"/>
      <c r="AC1305" s="28"/>
    </row>
    <row r="1306" ht="16" customHeight="1" spans="1:29">
      <c r="A1306" s="22">
        <v>1065</v>
      </c>
      <c r="B1306" s="39" t="s">
        <v>1498</v>
      </c>
      <c r="C1306" s="68" t="s">
        <v>1499</v>
      </c>
      <c r="D1306" s="22">
        <v>130</v>
      </c>
      <c r="E1306" s="22">
        <v>1</v>
      </c>
      <c r="F1306" s="144">
        <v>84098</v>
      </c>
      <c r="G1306" s="144" t="s">
        <v>3704</v>
      </c>
      <c r="H1306" s="144" t="s">
        <v>3704</v>
      </c>
      <c r="I1306" s="144" t="s">
        <v>5321</v>
      </c>
      <c r="J1306" s="144" t="s">
        <v>5314</v>
      </c>
      <c r="K1306" s="157"/>
      <c r="L1306" s="157"/>
      <c r="M1306" s="157"/>
      <c r="N1306" s="157"/>
      <c r="O1306" s="157"/>
      <c r="P1306" s="157"/>
      <c r="Q1306" s="157"/>
      <c r="R1306" s="157"/>
      <c r="S1306" s="144"/>
      <c r="T1306" s="22">
        <v>1</v>
      </c>
      <c r="U1306" s="29">
        <v>263.52</v>
      </c>
      <c r="V1306" s="29">
        <v>263.52</v>
      </c>
      <c r="W1306" s="36">
        <v>48.89</v>
      </c>
      <c r="X1306" s="36"/>
      <c r="Y1306" s="29"/>
      <c r="Z1306" s="29"/>
      <c r="AA1306" s="29"/>
      <c r="AB1306" s="29"/>
      <c r="AC1306" s="28"/>
    </row>
    <row r="1307" ht="16" customHeight="1" spans="1:29">
      <c r="A1307" s="22">
        <v>1066</v>
      </c>
      <c r="B1307" s="39" t="s">
        <v>2060</v>
      </c>
      <c r="C1307" s="68" t="s">
        <v>2061</v>
      </c>
      <c r="D1307" s="22">
        <v>130</v>
      </c>
      <c r="E1307" s="22">
        <v>1</v>
      </c>
      <c r="F1307" s="144">
        <v>84461</v>
      </c>
      <c r="G1307" s="144" t="s">
        <v>3704</v>
      </c>
      <c r="H1307" s="144" t="s">
        <v>3704</v>
      </c>
      <c r="I1307" s="144" t="s">
        <v>5321</v>
      </c>
      <c r="J1307" s="144" t="s">
        <v>5314</v>
      </c>
      <c r="K1307" s="157"/>
      <c r="L1307" s="157"/>
      <c r="M1307" s="157"/>
      <c r="N1307" s="157"/>
      <c r="O1307" s="157"/>
      <c r="P1307" s="157"/>
      <c r="Q1307" s="157"/>
      <c r="R1307" s="157"/>
      <c r="S1307" s="144"/>
      <c r="T1307" s="22">
        <v>1</v>
      </c>
      <c r="U1307" s="29">
        <v>260.91</v>
      </c>
      <c r="V1307" s="29">
        <v>260.91</v>
      </c>
      <c r="W1307" s="36">
        <v>43.27</v>
      </c>
      <c r="X1307" s="36"/>
      <c r="Y1307" s="29"/>
      <c r="Z1307" s="29"/>
      <c r="AA1307" s="29"/>
      <c r="AB1307" s="29"/>
      <c r="AC1307" s="28"/>
    </row>
    <row r="1308" ht="16" customHeight="1" spans="1:29">
      <c r="A1308" s="22">
        <v>1067</v>
      </c>
      <c r="B1308" s="39" t="s">
        <v>1518</v>
      </c>
      <c r="C1308" s="68" t="s">
        <v>1519</v>
      </c>
      <c r="D1308" s="22">
        <v>198</v>
      </c>
      <c r="E1308" s="22">
        <v>1</v>
      </c>
      <c r="F1308" s="144">
        <v>2403315014</v>
      </c>
      <c r="G1308" s="144" t="s">
        <v>3704</v>
      </c>
      <c r="H1308" s="144" t="s">
        <v>3704</v>
      </c>
      <c r="I1308" s="144" t="s">
        <v>5352</v>
      </c>
      <c r="J1308" s="144" t="s">
        <v>5314</v>
      </c>
      <c r="K1308" s="157"/>
      <c r="L1308" s="157"/>
      <c r="M1308" s="157"/>
      <c r="N1308" s="157"/>
      <c r="O1308" s="157"/>
      <c r="P1308" s="157"/>
      <c r="Q1308" s="157"/>
      <c r="R1308" s="157"/>
      <c r="S1308" s="144"/>
      <c r="T1308" s="22">
        <v>1</v>
      </c>
      <c r="U1308" s="29">
        <v>252.31</v>
      </c>
      <c r="V1308" s="29">
        <v>252.31</v>
      </c>
      <c r="W1308" s="36">
        <v>46.68</v>
      </c>
      <c r="X1308" s="36"/>
      <c r="Y1308" s="29"/>
      <c r="Z1308" s="29"/>
      <c r="AA1308" s="29"/>
      <c r="AB1308" s="29"/>
      <c r="AC1308" s="28"/>
    </row>
    <row r="1309" ht="16" customHeight="1" spans="1:29">
      <c r="A1309" s="22">
        <v>1068</v>
      </c>
      <c r="B1309" s="39" t="s">
        <v>6944</v>
      </c>
      <c r="C1309" s="68" t="s">
        <v>6945</v>
      </c>
      <c r="D1309" s="22">
        <v>121</v>
      </c>
      <c r="E1309" s="22">
        <v>5</v>
      </c>
      <c r="F1309" s="144">
        <v>83939</v>
      </c>
      <c r="G1309" s="144" t="s">
        <v>3704</v>
      </c>
      <c r="H1309" s="144" t="s">
        <v>3704</v>
      </c>
      <c r="I1309" s="144" t="s">
        <v>5321</v>
      </c>
      <c r="J1309" s="144" t="s">
        <v>5314</v>
      </c>
      <c r="K1309" s="157"/>
      <c r="L1309" s="157"/>
      <c r="M1309" s="157"/>
      <c r="N1309" s="157"/>
      <c r="O1309" s="157"/>
      <c r="P1309" s="157"/>
      <c r="Q1309" s="157"/>
      <c r="R1309" s="157"/>
      <c r="S1309" s="144"/>
      <c r="T1309" s="22">
        <v>5</v>
      </c>
      <c r="U1309" s="29">
        <v>229.758</v>
      </c>
      <c r="V1309" s="29">
        <v>1148.79</v>
      </c>
      <c r="W1309" s="36">
        <v>487.3</v>
      </c>
      <c r="X1309" s="36"/>
      <c r="Y1309" s="29"/>
      <c r="Z1309" s="29"/>
      <c r="AA1309" s="29"/>
      <c r="AB1309" s="29"/>
      <c r="AC1309" s="28"/>
    </row>
    <row r="1310" ht="16" customHeight="1" spans="1:29">
      <c r="A1310" s="22">
        <v>1069</v>
      </c>
      <c r="B1310" s="39" t="s">
        <v>6946</v>
      </c>
      <c r="C1310" s="68" t="s">
        <v>6947</v>
      </c>
      <c r="D1310" s="22">
        <v>121</v>
      </c>
      <c r="E1310" s="22">
        <v>40</v>
      </c>
      <c r="F1310" s="144">
        <v>84951</v>
      </c>
      <c r="G1310" s="144" t="s">
        <v>3704</v>
      </c>
      <c r="H1310" s="144" t="s">
        <v>3704</v>
      </c>
      <c r="I1310" s="144" t="s">
        <v>5321</v>
      </c>
      <c r="J1310" s="144" t="s">
        <v>5314</v>
      </c>
      <c r="K1310" s="157"/>
      <c r="L1310" s="157"/>
      <c r="M1310" s="157"/>
      <c r="N1310" s="157"/>
      <c r="O1310" s="157"/>
      <c r="P1310" s="157"/>
      <c r="Q1310" s="157"/>
      <c r="R1310" s="157"/>
      <c r="S1310" s="144"/>
      <c r="T1310" s="22">
        <v>40</v>
      </c>
      <c r="U1310" s="29">
        <v>219.8815</v>
      </c>
      <c r="V1310" s="29">
        <v>8795.26</v>
      </c>
      <c r="W1310" s="36">
        <v>3898.4</v>
      </c>
      <c r="X1310" s="36"/>
      <c r="Y1310" s="29"/>
      <c r="Z1310" s="29"/>
      <c r="AA1310" s="29"/>
      <c r="AB1310" s="29"/>
      <c r="AC1310" s="28"/>
    </row>
    <row r="1311" ht="16" customHeight="1" spans="1:29">
      <c r="A1311" s="22">
        <v>1070</v>
      </c>
      <c r="B1311" s="39" t="s">
        <v>1261</v>
      </c>
      <c r="C1311" s="68" t="s">
        <v>1262</v>
      </c>
      <c r="D1311" s="22">
        <v>130</v>
      </c>
      <c r="E1311" s="22">
        <v>1</v>
      </c>
      <c r="F1311" s="144">
        <v>84059</v>
      </c>
      <c r="G1311" s="144" t="s">
        <v>3704</v>
      </c>
      <c r="H1311" s="144" t="s">
        <v>3704</v>
      </c>
      <c r="I1311" s="144" t="s">
        <v>5321</v>
      </c>
      <c r="J1311" s="144" t="s">
        <v>5314</v>
      </c>
      <c r="K1311" s="157"/>
      <c r="L1311" s="157"/>
      <c r="M1311" s="157"/>
      <c r="N1311" s="157"/>
      <c r="O1311" s="157"/>
      <c r="P1311" s="157"/>
      <c r="Q1311" s="157"/>
      <c r="R1311" s="157"/>
      <c r="S1311" s="144"/>
      <c r="T1311" s="22">
        <v>1</v>
      </c>
      <c r="U1311" s="29">
        <v>218.61</v>
      </c>
      <c r="V1311" s="29">
        <v>218.61</v>
      </c>
      <c r="W1311" s="36">
        <v>36.52</v>
      </c>
      <c r="X1311" s="36"/>
      <c r="Y1311" s="29"/>
      <c r="Z1311" s="29"/>
      <c r="AA1311" s="29"/>
      <c r="AB1311" s="29"/>
      <c r="AC1311" s="28"/>
    </row>
    <row r="1312" ht="16" customHeight="1" spans="1:29">
      <c r="A1312" s="22">
        <v>1071</v>
      </c>
      <c r="B1312" s="39" t="s">
        <v>1630</v>
      </c>
      <c r="C1312" s="68" t="s">
        <v>1631</v>
      </c>
      <c r="D1312" s="22">
        <v>121</v>
      </c>
      <c r="E1312" s="22">
        <v>20</v>
      </c>
      <c r="F1312" s="144">
        <v>84933</v>
      </c>
      <c r="G1312" s="144" t="s">
        <v>3704</v>
      </c>
      <c r="H1312" s="144" t="s">
        <v>3704</v>
      </c>
      <c r="I1312" s="144" t="s">
        <v>5321</v>
      </c>
      <c r="J1312" s="144" t="s">
        <v>5314</v>
      </c>
      <c r="K1312" s="157"/>
      <c r="L1312" s="157"/>
      <c r="M1312" s="157"/>
      <c r="N1312" s="157"/>
      <c r="O1312" s="157"/>
      <c r="P1312" s="157"/>
      <c r="Q1312" s="157"/>
      <c r="R1312" s="157"/>
      <c r="S1312" s="144"/>
      <c r="T1312" s="22">
        <v>20</v>
      </c>
      <c r="U1312" s="29">
        <v>212.9325</v>
      </c>
      <c r="V1312" s="29">
        <v>4258.65</v>
      </c>
      <c r="W1312" s="36">
        <v>1949.2</v>
      </c>
      <c r="X1312" s="36"/>
      <c r="Y1312" s="29"/>
      <c r="Z1312" s="29"/>
      <c r="AA1312" s="29"/>
      <c r="AB1312" s="29"/>
      <c r="AC1312" s="28"/>
    </row>
    <row r="1313" ht="16" customHeight="1" spans="1:29">
      <c r="A1313" s="22">
        <v>1072</v>
      </c>
      <c r="B1313" s="39" t="s">
        <v>1666</v>
      </c>
      <c r="C1313" s="68" t="s">
        <v>1667</v>
      </c>
      <c r="D1313" s="22">
        <v>121</v>
      </c>
      <c r="E1313" s="22">
        <v>4</v>
      </c>
      <c r="F1313" s="144">
        <v>84936</v>
      </c>
      <c r="G1313" s="144" t="s">
        <v>3704</v>
      </c>
      <c r="H1313" s="144" t="s">
        <v>3704</v>
      </c>
      <c r="I1313" s="144" t="s">
        <v>5321</v>
      </c>
      <c r="J1313" s="144" t="s">
        <v>5314</v>
      </c>
      <c r="K1313" s="157"/>
      <c r="L1313" s="157"/>
      <c r="M1313" s="157"/>
      <c r="N1313" s="157"/>
      <c r="O1313" s="157"/>
      <c r="P1313" s="157"/>
      <c r="Q1313" s="157"/>
      <c r="R1313" s="157"/>
      <c r="S1313" s="144"/>
      <c r="T1313" s="22">
        <v>4</v>
      </c>
      <c r="U1313" s="29">
        <v>212.9125</v>
      </c>
      <c r="V1313" s="29">
        <v>851.65</v>
      </c>
      <c r="W1313" s="36">
        <v>389.84</v>
      </c>
      <c r="X1313" s="36"/>
      <c r="Y1313" s="29"/>
      <c r="Z1313" s="29"/>
      <c r="AA1313" s="29"/>
      <c r="AB1313" s="29"/>
      <c r="AC1313" s="28"/>
    </row>
    <row r="1314" ht="16" customHeight="1" spans="1:29">
      <c r="A1314" s="22">
        <v>1073</v>
      </c>
      <c r="B1314" s="39" t="s">
        <v>6948</v>
      </c>
      <c r="C1314" s="68" t="s">
        <v>6949</v>
      </c>
      <c r="D1314" s="22">
        <v>130</v>
      </c>
      <c r="E1314" s="22">
        <v>1</v>
      </c>
      <c r="F1314" s="144">
        <v>84493</v>
      </c>
      <c r="G1314" s="144" t="s">
        <v>3704</v>
      </c>
      <c r="H1314" s="144" t="s">
        <v>3704</v>
      </c>
      <c r="I1314" s="144" t="s">
        <v>5321</v>
      </c>
      <c r="J1314" s="144" t="s">
        <v>5314</v>
      </c>
      <c r="K1314" s="157"/>
      <c r="L1314" s="157"/>
      <c r="M1314" s="157"/>
      <c r="N1314" s="157"/>
      <c r="O1314" s="157"/>
      <c r="P1314" s="157"/>
      <c r="Q1314" s="157"/>
      <c r="R1314" s="157"/>
      <c r="S1314" s="144"/>
      <c r="T1314" s="22">
        <v>1</v>
      </c>
      <c r="U1314" s="29">
        <v>207.85</v>
      </c>
      <c r="V1314" s="29">
        <v>207.85</v>
      </c>
      <c r="W1314" s="36">
        <v>34.4</v>
      </c>
      <c r="X1314" s="36"/>
      <c r="Y1314" s="29"/>
      <c r="Z1314" s="29"/>
      <c r="AA1314" s="29"/>
      <c r="AB1314" s="29"/>
      <c r="AC1314" s="28"/>
    </row>
    <row r="1315" ht="16" customHeight="1" spans="1:29">
      <c r="A1315" s="22">
        <v>1074</v>
      </c>
      <c r="B1315" s="39" t="s">
        <v>2192</v>
      </c>
      <c r="C1315" s="68" t="s">
        <v>2193</v>
      </c>
      <c r="D1315" s="22">
        <v>130</v>
      </c>
      <c r="E1315" s="22">
        <v>1</v>
      </c>
      <c r="F1315" s="144">
        <v>84496</v>
      </c>
      <c r="G1315" s="144" t="s">
        <v>3704</v>
      </c>
      <c r="H1315" s="144" t="s">
        <v>3704</v>
      </c>
      <c r="I1315" s="144" t="s">
        <v>5321</v>
      </c>
      <c r="J1315" s="144" t="s">
        <v>5314</v>
      </c>
      <c r="K1315" s="157"/>
      <c r="L1315" s="157"/>
      <c r="M1315" s="157"/>
      <c r="N1315" s="157"/>
      <c r="O1315" s="157"/>
      <c r="P1315" s="157"/>
      <c r="Q1315" s="157"/>
      <c r="R1315" s="157"/>
      <c r="S1315" s="144"/>
      <c r="T1315" s="22">
        <v>1</v>
      </c>
      <c r="U1315" s="29">
        <v>206.83</v>
      </c>
      <c r="V1315" s="29">
        <v>206.83</v>
      </c>
      <c r="W1315" s="36">
        <v>35.64</v>
      </c>
      <c r="X1315" s="36"/>
      <c r="Y1315" s="29"/>
      <c r="Z1315" s="29"/>
      <c r="AA1315" s="29"/>
      <c r="AB1315" s="29"/>
      <c r="AC1315" s="28"/>
    </row>
    <row r="1316" ht="16" customHeight="1" spans="1:29">
      <c r="A1316" s="22">
        <v>1075</v>
      </c>
      <c r="B1316" s="39" t="s">
        <v>1514</v>
      </c>
      <c r="C1316" s="68" t="s">
        <v>1515</v>
      </c>
      <c r="D1316" s="22">
        <v>130</v>
      </c>
      <c r="E1316" s="22">
        <v>1</v>
      </c>
      <c r="F1316" s="144">
        <v>84046</v>
      </c>
      <c r="G1316" s="144" t="s">
        <v>3704</v>
      </c>
      <c r="H1316" s="144" t="s">
        <v>3704</v>
      </c>
      <c r="I1316" s="144" t="s">
        <v>5321</v>
      </c>
      <c r="J1316" s="144" t="s">
        <v>5314</v>
      </c>
      <c r="K1316" s="157"/>
      <c r="L1316" s="157"/>
      <c r="M1316" s="157"/>
      <c r="N1316" s="157"/>
      <c r="O1316" s="157"/>
      <c r="P1316" s="157"/>
      <c r="Q1316" s="157"/>
      <c r="R1316" s="157"/>
      <c r="S1316" s="144"/>
      <c r="T1316" s="22">
        <v>1</v>
      </c>
      <c r="U1316" s="29">
        <v>201.09</v>
      </c>
      <c r="V1316" s="29">
        <v>201.09</v>
      </c>
      <c r="W1316" s="36">
        <v>33.57</v>
      </c>
      <c r="X1316" s="36"/>
      <c r="Y1316" s="29"/>
      <c r="Z1316" s="29"/>
      <c r="AA1316" s="29"/>
      <c r="AB1316" s="29"/>
      <c r="AC1316" s="28"/>
    </row>
    <row r="1317" ht="16" customHeight="1" spans="1:29">
      <c r="A1317" s="22">
        <v>1076</v>
      </c>
      <c r="B1317" s="39" t="s">
        <v>6950</v>
      </c>
      <c r="C1317" s="68" t="s">
        <v>6951</v>
      </c>
      <c r="D1317" s="22">
        <v>130</v>
      </c>
      <c r="E1317" s="22">
        <v>1</v>
      </c>
      <c r="F1317" s="144">
        <v>84452</v>
      </c>
      <c r="G1317" s="144" t="s">
        <v>3704</v>
      </c>
      <c r="H1317" s="144" t="s">
        <v>3704</v>
      </c>
      <c r="I1317" s="144" t="s">
        <v>5321</v>
      </c>
      <c r="J1317" s="144" t="s">
        <v>5314</v>
      </c>
      <c r="K1317" s="157"/>
      <c r="L1317" s="157"/>
      <c r="M1317" s="157"/>
      <c r="N1317" s="157"/>
      <c r="O1317" s="157"/>
      <c r="P1317" s="157"/>
      <c r="Q1317" s="157"/>
      <c r="R1317" s="157"/>
      <c r="S1317" s="144"/>
      <c r="T1317" s="22">
        <v>1</v>
      </c>
      <c r="U1317" s="29">
        <v>195.18</v>
      </c>
      <c r="V1317" s="29">
        <v>195.18</v>
      </c>
      <c r="W1317" s="36">
        <v>32.59</v>
      </c>
      <c r="X1317" s="36"/>
      <c r="Y1317" s="29"/>
      <c r="Z1317" s="29"/>
      <c r="AA1317" s="29"/>
      <c r="AB1317" s="29"/>
      <c r="AC1317" s="28"/>
    </row>
    <row r="1318" ht="16" customHeight="1" spans="1:29">
      <c r="A1318" s="22">
        <v>1077</v>
      </c>
      <c r="B1318" s="39" t="s">
        <v>6952</v>
      </c>
      <c r="C1318" s="68" t="s">
        <v>6953</v>
      </c>
      <c r="D1318" s="22">
        <v>121</v>
      </c>
      <c r="E1318" s="22">
        <v>20</v>
      </c>
      <c r="F1318" s="144">
        <v>84937</v>
      </c>
      <c r="G1318" s="144" t="s">
        <v>3704</v>
      </c>
      <c r="H1318" s="144" t="s">
        <v>3704</v>
      </c>
      <c r="I1318" s="144" t="s">
        <v>5321</v>
      </c>
      <c r="J1318" s="144" t="s">
        <v>5314</v>
      </c>
      <c r="K1318" s="157"/>
      <c r="L1318" s="157"/>
      <c r="M1318" s="157"/>
      <c r="N1318" s="157"/>
      <c r="O1318" s="157"/>
      <c r="P1318" s="157"/>
      <c r="Q1318" s="157"/>
      <c r="R1318" s="157"/>
      <c r="S1318" s="144"/>
      <c r="T1318" s="22">
        <v>20</v>
      </c>
      <c r="U1318" s="29">
        <v>194.505</v>
      </c>
      <c r="V1318" s="29">
        <v>3890.1</v>
      </c>
      <c r="W1318" s="36">
        <v>838.2</v>
      </c>
      <c r="X1318" s="36"/>
      <c r="Y1318" s="29"/>
      <c r="Z1318" s="29"/>
      <c r="AA1318" s="29"/>
      <c r="AB1318" s="29"/>
      <c r="AC1318" s="28"/>
    </row>
    <row r="1319" ht="16" customHeight="1" spans="1:29">
      <c r="A1319" s="22">
        <v>1078</v>
      </c>
      <c r="B1319" s="39" t="s">
        <v>2233</v>
      </c>
      <c r="C1319" s="68" t="s">
        <v>2234</v>
      </c>
      <c r="D1319" s="22">
        <v>130</v>
      </c>
      <c r="E1319" s="22">
        <v>1</v>
      </c>
      <c r="F1319" s="144">
        <v>84494</v>
      </c>
      <c r="G1319" s="144" t="s">
        <v>3704</v>
      </c>
      <c r="H1319" s="144" t="s">
        <v>3704</v>
      </c>
      <c r="I1319" s="144" t="s">
        <v>5321</v>
      </c>
      <c r="J1319" s="144" t="s">
        <v>5314</v>
      </c>
      <c r="K1319" s="157"/>
      <c r="L1319" s="157"/>
      <c r="M1319" s="157"/>
      <c r="N1319" s="157"/>
      <c r="O1319" s="157"/>
      <c r="P1319" s="157"/>
      <c r="Q1319" s="157"/>
      <c r="R1319" s="157"/>
      <c r="S1319" s="144"/>
      <c r="T1319" s="22">
        <v>1</v>
      </c>
      <c r="U1319" s="29">
        <v>189.65</v>
      </c>
      <c r="V1319" s="29">
        <v>189.65</v>
      </c>
      <c r="W1319" s="36">
        <v>31.38</v>
      </c>
      <c r="X1319" s="36"/>
      <c r="Y1319" s="29"/>
      <c r="Z1319" s="29"/>
      <c r="AA1319" s="29"/>
      <c r="AB1319" s="29"/>
      <c r="AC1319" s="28"/>
    </row>
    <row r="1320" ht="16" customHeight="1" spans="1:29">
      <c r="A1320" s="22">
        <v>1079</v>
      </c>
      <c r="B1320" s="39" t="s">
        <v>2235</v>
      </c>
      <c r="C1320" s="68" t="s">
        <v>2236</v>
      </c>
      <c r="D1320" s="22">
        <v>130</v>
      </c>
      <c r="E1320" s="22">
        <v>1</v>
      </c>
      <c r="F1320" s="144">
        <v>84495</v>
      </c>
      <c r="G1320" s="144" t="s">
        <v>3704</v>
      </c>
      <c r="H1320" s="144" t="s">
        <v>3704</v>
      </c>
      <c r="I1320" s="144" t="s">
        <v>5321</v>
      </c>
      <c r="J1320" s="144" t="s">
        <v>5314</v>
      </c>
      <c r="K1320" s="157"/>
      <c r="L1320" s="157"/>
      <c r="M1320" s="157"/>
      <c r="N1320" s="157"/>
      <c r="O1320" s="157"/>
      <c r="P1320" s="157"/>
      <c r="Q1320" s="157"/>
      <c r="R1320" s="157"/>
      <c r="S1320" s="144"/>
      <c r="T1320" s="22">
        <v>1</v>
      </c>
      <c r="U1320" s="29">
        <v>189.65</v>
      </c>
      <c r="V1320" s="29">
        <v>189.65</v>
      </c>
      <c r="W1320" s="36">
        <v>31.61</v>
      </c>
      <c r="X1320" s="36"/>
      <c r="Y1320" s="29"/>
      <c r="Z1320" s="29"/>
      <c r="AA1320" s="29"/>
      <c r="AB1320" s="29"/>
      <c r="AC1320" s="28"/>
    </row>
    <row r="1321" ht="16" customHeight="1" spans="1:29">
      <c r="A1321" s="22">
        <v>1080</v>
      </c>
      <c r="B1321" s="39" t="s">
        <v>17</v>
      </c>
      <c r="C1321" s="68" t="s">
        <v>6954</v>
      </c>
      <c r="D1321" s="22">
        <v>130</v>
      </c>
      <c r="E1321" s="22">
        <v>4</v>
      </c>
      <c r="F1321" s="144">
        <v>83992</v>
      </c>
      <c r="G1321" s="144" t="s">
        <v>3704</v>
      </c>
      <c r="H1321" s="144" t="s">
        <v>3704</v>
      </c>
      <c r="I1321" s="144" t="s">
        <v>5321</v>
      </c>
      <c r="J1321" s="144" t="s">
        <v>5314</v>
      </c>
      <c r="K1321" s="157"/>
      <c r="L1321" s="157"/>
      <c r="M1321" s="157"/>
      <c r="N1321" s="157"/>
      <c r="O1321" s="157"/>
      <c r="P1321" s="157"/>
      <c r="Q1321" s="157"/>
      <c r="R1321" s="157"/>
      <c r="S1321" s="144"/>
      <c r="T1321" s="22">
        <v>4</v>
      </c>
      <c r="U1321" s="29">
        <v>184.3475</v>
      </c>
      <c r="V1321" s="29">
        <v>737.39</v>
      </c>
      <c r="W1321" s="36">
        <v>122</v>
      </c>
      <c r="X1321" s="36"/>
      <c r="Y1321" s="29"/>
      <c r="Z1321" s="29"/>
      <c r="AA1321" s="29"/>
      <c r="AB1321" s="29"/>
      <c r="AC1321" s="28"/>
    </row>
    <row r="1322" ht="16" customHeight="1" spans="1:29">
      <c r="A1322" s="22">
        <v>1081</v>
      </c>
      <c r="B1322" s="39" t="s">
        <v>2186</v>
      </c>
      <c r="C1322" s="68" t="s">
        <v>2187</v>
      </c>
      <c r="D1322" s="22">
        <v>121</v>
      </c>
      <c r="E1322" s="22">
        <v>38</v>
      </c>
      <c r="F1322" s="144">
        <v>85026</v>
      </c>
      <c r="G1322" s="144" t="s">
        <v>3704</v>
      </c>
      <c r="H1322" s="144" t="s">
        <v>3704</v>
      </c>
      <c r="I1322" s="144" t="s">
        <v>5321</v>
      </c>
      <c r="J1322" s="144" t="s">
        <v>5314</v>
      </c>
      <c r="K1322" s="157"/>
      <c r="L1322" s="157"/>
      <c r="M1322" s="157"/>
      <c r="N1322" s="157"/>
      <c r="O1322" s="157"/>
      <c r="P1322" s="157"/>
      <c r="Q1322" s="157"/>
      <c r="R1322" s="157"/>
      <c r="S1322" s="144"/>
      <c r="T1322" s="22">
        <v>38</v>
      </c>
      <c r="U1322" s="29">
        <v>183.146578947368</v>
      </c>
      <c r="V1322" s="29">
        <v>6959.57</v>
      </c>
      <c r="W1322" s="36">
        <v>1598.4</v>
      </c>
      <c r="X1322" s="36"/>
      <c r="Y1322" s="29"/>
      <c r="Z1322" s="29"/>
      <c r="AA1322" s="29"/>
      <c r="AB1322" s="29"/>
      <c r="AC1322" s="28"/>
    </row>
    <row r="1323" ht="16" customHeight="1" spans="1:29">
      <c r="A1323" s="22">
        <v>1082</v>
      </c>
      <c r="B1323" s="39" t="s">
        <v>1257</v>
      </c>
      <c r="C1323" s="68" t="s">
        <v>1258</v>
      </c>
      <c r="D1323" s="22">
        <v>130</v>
      </c>
      <c r="E1323" s="22">
        <v>1</v>
      </c>
      <c r="F1323" s="144">
        <v>84050</v>
      </c>
      <c r="G1323" s="144" t="s">
        <v>3704</v>
      </c>
      <c r="H1323" s="144" t="s">
        <v>3704</v>
      </c>
      <c r="I1323" s="144" t="s">
        <v>5321</v>
      </c>
      <c r="J1323" s="144" t="s">
        <v>5314</v>
      </c>
      <c r="K1323" s="157"/>
      <c r="L1323" s="157"/>
      <c r="M1323" s="157"/>
      <c r="N1323" s="157"/>
      <c r="O1323" s="157"/>
      <c r="P1323" s="157"/>
      <c r="Q1323" s="157"/>
      <c r="R1323" s="157"/>
      <c r="S1323" s="144"/>
      <c r="T1323" s="22">
        <v>1</v>
      </c>
      <c r="U1323" s="29">
        <v>180.93</v>
      </c>
      <c r="V1323" s="29">
        <v>180.93</v>
      </c>
      <c r="W1323" s="36">
        <v>30.02</v>
      </c>
      <c r="X1323" s="36"/>
      <c r="Y1323" s="29"/>
      <c r="Z1323" s="29"/>
      <c r="AA1323" s="29"/>
      <c r="AB1323" s="29"/>
      <c r="AC1323" s="28"/>
    </row>
    <row r="1324" ht="16" customHeight="1" spans="1:29">
      <c r="A1324" s="22">
        <v>1083</v>
      </c>
      <c r="B1324" s="39" t="s">
        <v>6955</v>
      </c>
      <c r="C1324" s="68" t="s">
        <v>6956</v>
      </c>
      <c r="D1324" s="22">
        <v>121</v>
      </c>
      <c r="E1324" s="22">
        <v>8</v>
      </c>
      <c r="F1324" s="144">
        <v>84962</v>
      </c>
      <c r="G1324" s="144" t="s">
        <v>3704</v>
      </c>
      <c r="H1324" s="144" t="s">
        <v>3704</v>
      </c>
      <c r="I1324" s="144" t="s">
        <v>5321</v>
      </c>
      <c r="J1324" s="144" t="s">
        <v>5314</v>
      </c>
      <c r="K1324" s="157"/>
      <c r="L1324" s="157"/>
      <c r="M1324" s="157"/>
      <c r="N1324" s="157"/>
      <c r="O1324" s="157"/>
      <c r="P1324" s="157"/>
      <c r="Q1324" s="157"/>
      <c r="R1324" s="157"/>
      <c r="S1324" s="144"/>
      <c r="T1324" s="22">
        <v>8</v>
      </c>
      <c r="U1324" s="29">
        <v>178.0575</v>
      </c>
      <c r="V1324" s="29">
        <v>1424.46</v>
      </c>
      <c r="W1324" s="36">
        <v>311.84</v>
      </c>
      <c r="X1324" s="36"/>
      <c r="Y1324" s="29"/>
      <c r="Z1324" s="29"/>
      <c r="AA1324" s="29"/>
      <c r="AB1324" s="29"/>
      <c r="AC1324" s="28"/>
    </row>
    <row r="1325" ht="16" customHeight="1" spans="1:29">
      <c r="A1325" s="22">
        <v>1084</v>
      </c>
      <c r="B1325" s="39" t="s">
        <v>6957</v>
      </c>
      <c r="C1325" s="68" t="s">
        <v>6958</v>
      </c>
      <c r="D1325" s="22">
        <v>121</v>
      </c>
      <c r="E1325" s="22">
        <v>20</v>
      </c>
      <c r="F1325" s="144">
        <v>84908</v>
      </c>
      <c r="G1325" s="144" t="s">
        <v>3704</v>
      </c>
      <c r="H1325" s="144" t="s">
        <v>3704</v>
      </c>
      <c r="I1325" s="144" t="s">
        <v>5321</v>
      </c>
      <c r="J1325" s="144" t="s">
        <v>5314</v>
      </c>
      <c r="K1325" s="157"/>
      <c r="L1325" s="157"/>
      <c r="M1325" s="157"/>
      <c r="N1325" s="157"/>
      <c r="O1325" s="157"/>
      <c r="P1325" s="157"/>
      <c r="Q1325" s="157"/>
      <c r="R1325" s="157"/>
      <c r="S1325" s="144"/>
      <c r="T1325" s="22">
        <v>20</v>
      </c>
      <c r="U1325" s="29">
        <v>171.477</v>
      </c>
      <c r="V1325" s="29">
        <v>3429.54</v>
      </c>
      <c r="W1325" s="36">
        <v>760.2</v>
      </c>
      <c r="X1325" s="36"/>
      <c r="Y1325" s="29"/>
      <c r="Z1325" s="29"/>
      <c r="AA1325" s="29"/>
      <c r="AB1325" s="29"/>
      <c r="AC1325" s="28"/>
    </row>
    <row r="1326" ht="16" customHeight="1" spans="1:29">
      <c r="A1326" s="22">
        <v>1085</v>
      </c>
      <c r="B1326" s="39" t="s">
        <v>6959</v>
      </c>
      <c r="C1326" s="68" t="s">
        <v>6960</v>
      </c>
      <c r="D1326" s="22">
        <v>121</v>
      </c>
      <c r="E1326" s="22">
        <v>16</v>
      </c>
      <c r="F1326" s="144">
        <v>85027</v>
      </c>
      <c r="G1326" s="144" t="s">
        <v>3704</v>
      </c>
      <c r="H1326" s="144" t="s">
        <v>3704</v>
      </c>
      <c r="I1326" s="144" t="s">
        <v>5321</v>
      </c>
      <c r="J1326" s="144" t="s">
        <v>5314</v>
      </c>
      <c r="K1326" s="157"/>
      <c r="L1326" s="157"/>
      <c r="M1326" s="157"/>
      <c r="N1326" s="157"/>
      <c r="O1326" s="157"/>
      <c r="P1326" s="157"/>
      <c r="Q1326" s="157"/>
      <c r="R1326" s="157"/>
      <c r="S1326" s="144"/>
      <c r="T1326" s="22">
        <v>16</v>
      </c>
      <c r="U1326" s="29">
        <v>168.919375</v>
      </c>
      <c r="V1326" s="29">
        <v>2702.71</v>
      </c>
      <c r="W1326" s="36">
        <v>592.48</v>
      </c>
      <c r="X1326" s="36"/>
      <c r="Y1326" s="29"/>
      <c r="Z1326" s="29"/>
      <c r="AA1326" s="29"/>
      <c r="AB1326" s="29"/>
      <c r="AC1326" s="28"/>
    </row>
    <row r="1327" ht="16" customHeight="1" spans="1:29">
      <c r="A1327" s="22">
        <v>1086</v>
      </c>
      <c r="B1327" s="39" t="s">
        <v>6961</v>
      </c>
      <c r="C1327" s="68" t="s">
        <v>6962</v>
      </c>
      <c r="D1327" s="22">
        <v>121</v>
      </c>
      <c r="E1327" s="22">
        <v>24</v>
      </c>
      <c r="F1327" s="144">
        <v>84899</v>
      </c>
      <c r="G1327" s="144" t="s">
        <v>3704</v>
      </c>
      <c r="H1327" s="144" t="s">
        <v>3704</v>
      </c>
      <c r="I1327" s="144" t="s">
        <v>5321</v>
      </c>
      <c r="J1327" s="144" t="s">
        <v>5314</v>
      </c>
      <c r="K1327" s="157"/>
      <c r="L1327" s="157"/>
      <c r="M1327" s="157"/>
      <c r="N1327" s="157"/>
      <c r="O1327" s="157"/>
      <c r="P1327" s="157"/>
      <c r="Q1327" s="157"/>
      <c r="R1327" s="157"/>
      <c r="S1327" s="144"/>
      <c r="T1327" s="22">
        <v>24</v>
      </c>
      <c r="U1327" s="29">
        <v>168.86875</v>
      </c>
      <c r="V1327" s="29">
        <v>4052.85</v>
      </c>
      <c r="W1327" s="36">
        <v>888.72</v>
      </c>
      <c r="X1327" s="36"/>
      <c r="Y1327" s="29"/>
      <c r="Z1327" s="29"/>
      <c r="AA1327" s="29"/>
      <c r="AB1327" s="29"/>
      <c r="AC1327" s="28"/>
    </row>
    <row r="1328" ht="16" customHeight="1" spans="1:29">
      <c r="A1328" s="22">
        <v>1087</v>
      </c>
      <c r="B1328" s="39" t="s">
        <v>1331</v>
      </c>
      <c r="C1328" s="68" t="s">
        <v>1332</v>
      </c>
      <c r="D1328" s="22">
        <v>130</v>
      </c>
      <c r="E1328" s="22">
        <v>1</v>
      </c>
      <c r="F1328" s="144">
        <v>84492</v>
      </c>
      <c r="G1328" s="144" t="s">
        <v>3704</v>
      </c>
      <c r="H1328" s="144" t="s">
        <v>3704</v>
      </c>
      <c r="I1328" s="144" t="s">
        <v>5321</v>
      </c>
      <c r="J1328" s="144" t="s">
        <v>5314</v>
      </c>
      <c r="K1328" s="157"/>
      <c r="L1328" s="157"/>
      <c r="M1328" s="157"/>
      <c r="N1328" s="157"/>
      <c r="O1328" s="157"/>
      <c r="P1328" s="157"/>
      <c r="Q1328" s="157"/>
      <c r="R1328" s="157"/>
      <c r="S1328" s="144"/>
      <c r="T1328" s="22">
        <v>1</v>
      </c>
      <c r="U1328" s="29">
        <v>166.08</v>
      </c>
      <c r="V1328" s="29">
        <v>166.08</v>
      </c>
      <c r="W1328" s="36">
        <v>27.68</v>
      </c>
      <c r="X1328" s="36"/>
      <c r="Y1328" s="29"/>
      <c r="Z1328" s="29"/>
      <c r="AA1328" s="29"/>
      <c r="AB1328" s="29"/>
      <c r="AC1328" s="28"/>
    </row>
    <row r="1329" ht="16" customHeight="1" spans="1:29">
      <c r="A1329" s="22">
        <v>1088</v>
      </c>
      <c r="B1329" s="39" t="s">
        <v>6963</v>
      </c>
      <c r="C1329" s="68" t="s">
        <v>6964</v>
      </c>
      <c r="D1329" s="22">
        <v>145</v>
      </c>
      <c r="E1329" s="22">
        <v>1</v>
      </c>
      <c r="F1329" s="144">
        <v>2403314688</v>
      </c>
      <c r="G1329" s="144" t="s">
        <v>3704</v>
      </c>
      <c r="H1329" s="144" t="s">
        <v>3704</v>
      </c>
      <c r="I1329" s="144" t="s">
        <v>5352</v>
      </c>
      <c r="J1329" s="144" t="s">
        <v>5314</v>
      </c>
      <c r="K1329" s="157"/>
      <c r="L1329" s="157"/>
      <c r="M1329" s="157"/>
      <c r="N1329" s="157"/>
      <c r="O1329" s="157"/>
      <c r="P1329" s="157"/>
      <c r="Q1329" s="157"/>
      <c r="R1329" s="157"/>
      <c r="S1329" s="144"/>
      <c r="T1329" s="22">
        <v>1</v>
      </c>
      <c r="U1329" s="29">
        <v>165.73</v>
      </c>
      <c r="V1329" s="29">
        <v>165.73</v>
      </c>
      <c r="W1329" s="36">
        <v>37.31</v>
      </c>
      <c r="X1329" s="36"/>
      <c r="Y1329" s="29"/>
      <c r="Z1329" s="29"/>
      <c r="AA1329" s="29"/>
      <c r="AB1329" s="29"/>
      <c r="AC1329" s="28"/>
    </row>
    <row r="1330" ht="16" customHeight="1" spans="1:29">
      <c r="A1330" s="22">
        <v>1089</v>
      </c>
      <c r="B1330" s="39" t="s">
        <v>6965</v>
      </c>
      <c r="C1330" s="68" t="s">
        <v>6966</v>
      </c>
      <c r="D1330" s="22">
        <v>121</v>
      </c>
      <c r="E1330" s="22">
        <v>10</v>
      </c>
      <c r="F1330" s="144">
        <v>84961</v>
      </c>
      <c r="G1330" s="144" t="s">
        <v>3704</v>
      </c>
      <c r="H1330" s="144" t="s">
        <v>3704</v>
      </c>
      <c r="I1330" s="144" t="s">
        <v>5321</v>
      </c>
      <c r="J1330" s="144" t="s">
        <v>5314</v>
      </c>
      <c r="K1330" s="157"/>
      <c r="L1330" s="157"/>
      <c r="M1330" s="157"/>
      <c r="N1330" s="157"/>
      <c r="O1330" s="157"/>
      <c r="P1330" s="157"/>
      <c r="Q1330" s="157"/>
      <c r="R1330" s="157"/>
      <c r="S1330" s="144"/>
      <c r="T1330" s="22">
        <v>10</v>
      </c>
      <c r="U1330" s="29">
        <v>158.032</v>
      </c>
      <c r="V1330" s="29">
        <v>1580.32</v>
      </c>
      <c r="W1330" s="36">
        <v>360.6</v>
      </c>
      <c r="X1330" s="36"/>
      <c r="Y1330" s="29"/>
      <c r="Z1330" s="29"/>
      <c r="AA1330" s="29"/>
      <c r="AB1330" s="29"/>
      <c r="AC1330" s="28"/>
    </row>
    <row r="1331" ht="16" customHeight="1" spans="1:29">
      <c r="A1331" s="22">
        <v>1090</v>
      </c>
      <c r="B1331" s="39" t="s">
        <v>1828</v>
      </c>
      <c r="C1331" s="68" t="s">
        <v>1829</v>
      </c>
      <c r="D1331" s="22">
        <v>130</v>
      </c>
      <c r="E1331" s="22">
        <v>1</v>
      </c>
      <c r="F1331" s="144">
        <v>84095</v>
      </c>
      <c r="G1331" s="144" t="s">
        <v>3704</v>
      </c>
      <c r="H1331" s="144" t="s">
        <v>3704</v>
      </c>
      <c r="I1331" s="144" t="s">
        <v>5321</v>
      </c>
      <c r="J1331" s="144" t="s">
        <v>5314</v>
      </c>
      <c r="K1331" s="157"/>
      <c r="L1331" s="157"/>
      <c r="M1331" s="157"/>
      <c r="N1331" s="157"/>
      <c r="O1331" s="157"/>
      <c r="P1331" s="157"/>
      <c r="Q1331" s="157"/>
      <c r="R1331" s="157"/>
      <c r="S1331" s="144"/>
      <c r="T1331" s="22">
        <v>1</v>
      </c>
      <c r="U1331" s="29">
        <v>156.46</v>
      </c>
      <c r="V1331" s="29">
        <v>156.46</v>
      </c>
      <c r="W1331" s="36">
        <v>30.8</v>
      </c>
      <c r="X1331" s="36"/>
      <c r="Y1331" s="29"/>
      <c r="Z1331" s="29"/>
      <c r="AA1331" s="29"/>
      <c r="AB1331" s="29"/>
      <c r="AC1331" s="28"/>
    </row>
    <row r="1332" ht="16" customHeight="1" spans="1:29">
      <c r="A1332" s="22">
        <v>1091</v>
      </c>
      <c r="B1332" s="39" t="s">
        <v>6967</v>
      </c>
      <c r="C1332" s="68" t="s">
        <v>6968</v>
      </c>
      <c r="D1332" s="22">
        <v>121</v>
      </c>
      <c r="E1332" s="22">
        <v>16</v>
      </c>
      <c r="F1332" s="144">
        <v>84954</v>
      </c>
      <c r="G1332" s="144" t="s">
        <v>3704</v>
      </c>
      <c r="H1332" s="144" t="s">
        <v>3704</v>
      </c>
      <c r="I1332" s="144" t="s">
        <v>5321</v>
      </c>
      <c r="J1332" s="144" t="s">
        <v>5314</v>
      </c>
      <c r="K1332" s="157"/>
      <c r="L1332" s="157"/>
      <c r="M1332" s="157"/>
      <c r="N1332" s="157"/>
      <c r="O1332" s="157"/>
      <c r="P1332" s="157"/>
      <c r="Q1332" s="157"/>
      <c r="R1332" s="157"/>
      <c r="S1332" s="144"/>
      <c r="T1332" s="22">
        <v>16</v>
      </c>
      <c r="U1332" s="29">
        <v>151.04375</v>
      </c>
      <c r="V1332" s="29">
        <v>2416.7</v>
      </c>
      <c r="W1332" s="36">
        <v>561.44</v>
      </c>
      <c r="X1332" s="36"/>
      <c r="Y1332" s="29"/>
      <c r="Z1332" s="29"/>
      <c r="AA1332" s="29"/>
      <c r="AB1332" s="29"/>
      <c r="AC1332" s="28"/>
    </row>
    <row r="1333" ht="16" customHeight="1" spans="1:29">
      <c r="A1333" s="22">
        <v>1092</v>
      </c>
      <c r="B1333" s="39" t="s">
        <v>6969</v>
      </c>
      <c r="C1333" s="68" t="s">
        <v>6970</v>
      </c>
      <c r="D1333" s="22">
        <v>121</v>
      </c>
      <c r="E1333" s="22">
        <v>12</v>
      </c>
      <c r="F1333" s="144">
        <v>84941</v>
      </c>
      <c r="G1333" s="144" t="s">
        <v>3704</v>
      </c>
      <c r="H1333" s="144" t="s">
        <v>3704</v>
      </c>
      <c r="I1333" s="144" t="s">
        <v>5321</v>
      </c>
      <c r="J1333" s="144" t="s">
        <v>5314</v>
      </c>
      <c r="K1333" s="157"/>
      <c r="L1333" s="157"/>
      <c r="M1333" s="157"/>
      <c r="N1333" s="157"/>
      <c r="O1333" s="157"/>
      <c r="P1333" s="157"/>
      <c r="Q1333" s="157"/>
      <c r="R1333" s="157"/>
      <c r="S1333" s="144"/>
      <c r="T1333" s="22">
        <v>12</v>
      </c>
      <c r="U1333" s="29">
        <v>149.0975</v>
      </c>
      <c r="V1333" s="29">
        <v>1789.17</v>
      </c>
      <c r="W1333" s="36">
        <v>409.32</v>
      </c>
      <c r="X1333" s="36"/>
      <c r="Y1333" s="29"/>
      <c r="Z1333" s="29"/>
      <c r="AA1333" s="29"/>
      <c r="AB1333" s="29"/>
      <c r="AC1333" s="28"/>
    </row>
    <row r="1334" ht="16" customHeight="1" spans="1:29">
      <c r="A1334" s="22">
        <v>1093</v>
      </c>
      <c r="B1334" s="39" t="s">
        <v>611</v>
      </c>
      <c r="C1334" s="68" t="s">
        <v>1467</v>
      </c>
      <c r="D1334" s="22">
        <v>163</v>
      </c>
      <c r="E1334" s="22">
        <v>6</v>
      </c>
      <c r="F1334" s="144">
        <v>84198</v>
      </c>
      <c r="G1334" s="144" t="s">
        <v>3704</v>
      </c>
      <c r="H1334" s="144" t="s">
        <v>3704</v>
      </c>
      <c r="I1334" s="144" t="s">
        <v>5321</v>
      </c>
      <c r="J1334" s="144" t="s">
        <v>5314</v>
      </c>
      <c r="K1334" s="157"/>
      <c r="L1334" s="157"/>
      <c r="M1334" s="157"/>
      <c r="N1334" s="157"/>
      <c r="O1334" s="157"/>
      <c r="P1334" s="157"/>
      <c r="Q1334" s="157"/>
      <c r="R1334" s="157"/>
      <c r="S1334" s="144"/>
      <c r="T1334" s="22">
        <v>6</v>
      </c>
      <c r="U1334" s="29">
        <v>141.698333333333</v>
      </c>
      <c r="V1334" s="29">
        <v>850.19</v>
      </c>
      <c r="W1334" s="36">
        <v>198.84</v>
      </c>
      <c r="X1334" s="36"/>
      <c r="Y1334" s="29"/>
      <c r="Z1334" s="29"/>
      <c r="AA1334" s="29"/>
      <c r="AB1334" s="29"/>
      <c r="AC1334" s="28"/>
    </row>
    <row r="1335" ht="16" customHeight="1" spans="1:29">
      <c r="A1335" s="22">
        <v>1094</v>
      </c>
      <c r="B1335" s="39" t="s">
        <v>6971</v>
      </c>
      <c r="C1335" s="68" t="s">
        <v>6972</v>
      </c>
      <c r="D1335" s="22">
        <v>130</v>
      </c>
      <c r="E1335" s="22">
        <v>7</v>
      </c>
      <c r="F1335" s="144">
        <v>84566</v>
      </c>
      <c r="G1335" s="144" t="s">
        <v>3704</v>
      </c>
      <c r="H1335" s="144" t="s">
        <v>3704</v>
      </c>
      <c r="I1335" s="144" t="s">
        <v>5321</v>
      </c>
      <c r="J1335" s="144" t="s">
        <v>5314</v>
      </c>
      <c r="K1335" s="157"/>
      <c r="L1335" s="157"/>
      <c r="M1335" s="157"/>
      <c r="N1335" s="157"/>
      <c r="O1335" s="157"/>
      <c r="P1335" s="157"/>
      <c r="Q1335" s="157"/>
      <c r="R1335" s="157"/>
      <c r="S1335" s="144"/>
      <c r="T1335" s="22">
        <v>7</v>
      </c>
      <c r="U1335" s="29">
        <v>135.972857142857</v>
      </c>
      <c r="V1335" s="29">
        <v>951.81</v>
      </c>
      <c r="W1335" s="36">
        <v>225.12</v>
      </c>
      <c r="X1335" s="36"/>
      <c r="Y1335" s="29"/>
      <c r="Z1335" s="29"/>
      <c r="AA1335" s="29"/>
      <c r="AB1335" s="29"/>
      <c r="AC1335" s="28"/>
    </row>
    <row r="1336" ht="16" customHeight="1" spans="1:29">
      <c r="A1336" s="22">
        <v>1095</v>
      </c>
      <c r="B1336" s="39" t="s">
        <v>1195</v>
      </c>
      <c r="C1336" s="68" t="s">
        <v>1196</v>
      </c>
      <c r="D1336" s="22">
        <v>121</v>
      </c>
      <c r="E1336" s="22">
        <v>16</v>
      </c>
      <c r="F1336" s="144">
        <v>84903</v>
      </c>
      <c r="G1336" s="144" t="s">
        <v>3704</v>
      </c>
      <c r="H1336" s="144" t="s">
        <v>3704</v>
      </c>
      <c r="I1336" s="144" t="s">
        <v>5321</v>
      </c>
      <c r="J1336" s="144" t="s">
        <v>5314</v>
      </c>
      <c r="K1336" s="157"/>
      <c r="L1336" s="157"/>
      <c r="M1336" s="157"/>
      <c r="N1336" s="157"/>
      <c r="O1336" s="157"/>
      <c r="P1336" s="157"/>
      <c r="Q1336" s="157"/>
      <c r="R1336" s="157"/>
      <c r="S1336" s="144"/>
      <c r="T1336" s="22">
        <v>16</v>
      </c>
      <c r="U1336" s="29">
        <v>135.18875</v>
      </c>
      <c r="V1336" s="29">
        <v>2163.02</v>
      </c>
      <c r="W1336" s="36">
        <v>623.68</v>
      </c>
      <c r="X1336" s="36"/>
      <c r="Y1336" s="29"/>
      <c r="Z1336" s="29"/>
      <c r="AA1336" s="29"/>
      <c r="AB1336" s="29"/>
      <c r="AC1336" s="28"/>
    </row>
    <row r="1337" ht="16" customHeight="1" spans="1:29">
      <c r="A1337" s="22">
        <v>1096</v>
      </c>
      <c r="B1337" s="39" t="s">
        <v>6973</v>
      </c>
      <c r="C1337" s="68" t="s">
        <v>6974</v>
      </c>
      <c r="D1337" s="22">
        <v>130</v>
      </c>
      <c r="E1337" s="22">
        <v>1</v>
      </c>
      <c r="F1337" s="144">
        <v>84066</v>
      </c>
      <c r="G1337" s="144" t="s">
        <v>3704</v>
      </c>
      <c r="H1337" s="144" t="s">
        <v>3704</v>
      </c>
      <c r="I1337" s="144" t="s">
        <v>5321</v>
      </c>
      <c r="J1337" s="144" t="s">
        <v>5314</v>
      </c>
      <c r="K1337" s="157"/>
      <c r="L1337" s="157"/>
      <c r="M1337" s="157"/>
      <c r="N1337" s="157"/>
      <c r="O1337" s="157"/>
      <c r="P1337" s="157"/>
      <c r="Q1337" s="157"/>
      <c r="R1337" s="157"/>
      <c r="S1337" s="144"/>
      <c r="T1337" s="22">
        <v>1</v>
      </c>
      <c r="U1337" s="29">
        <v>129.49</v>
      </c>
      <c r="V1337" s="29">
        <v>129.49</v>
      </c>
      <c r="W1337" s="36">
        <v>21.44</v>
      </c>
      <c r="X1337" s="36"/>
      <c r="Y1337" s="29"/>
      <c r="Z1337" s="29"/>
      <c r="AA1337" s="29"/>
      <c r="AB1337" s="29"/>
      <c r="AC1337" s="28"/>
    </row>
    <row r="1338" ht="16" customHeight="1" spans="1:29">
      <c r="A1338" s="22">
        <v>1097</v>
      </c>
      <c r="B1338" s="39" t="s">
        <v>6975</v>
      </c>
      <c r="C1338" s="68" t="s">
        <v>6976</v>
      </c>
      <c r="D1338" s="22">
        <v>130</v>
      </c>
      <c r="E1338" s="22">
        <v>1</v>
      </c>
      <c r="F1338" s="144">
        <v>84047</v>
      </c>
      <c r="G1338" s="144" t="s">
        <v>3704</v>
      </c>
      <c r="H1338" s="144" t="s">
        <v>3704</v>
      </c>
      <c r="I1338" s="144" t="s">
        <v>5321</v>
      </c>
      <c r="J1338" s="144" t="s">
        <v>5314</v>
      </c>
      <c r="K1338" s="157"/>
      <c r="L1338" s="157"/>
      <c r="M1338" s="157"/>
      <c r="N1338" s="157"/>
      <c r="O1338" s="157"/>
      <c r="P1338" s="157"/>
      <c r="Q1338" s="157"/>
      <c r="R1338" s="157"/>
      <c r="S1338" s="144"/>
      <c r="T1338" s="22">
        <v>1</v>
      </c>
      <c r="U1338" s="29">
        <v>129.05</v>
      </c>
      <c r="V1338" s="29">
        <v>129.05</v>
      </c>
      <c r="W1338" s="36">
        <v>21.5</v>
      </c>
      <c r="X1338" s="36"/>
      <c r="Y1338" s="29"/>
      <c r="Z1338" s="29"/>
      <c r="AA1338" s="29"/>
      <c r="AB1338" s="29"/>
      <c r="AC1338" s="28"/>
    </row>
    <row r="1339" ht="16" customHeight="1" spans="1:29">
      <c r="A1339" s="22">
        <v>1098</v>
      </c>
      <c r="B1339" s="39" t="s">
        <v>1213</v>
      </c>
      <c r="C1339" s="68" t="s">
        <v>1214</v>
      </c>
      <c r="D1339" s="22">
        <v>121</v>
      </c>
      <c r="E1339" s="22">
        <v>16</v>
      </c>
      <c r="F1339" s="144">
        <v>85009</v>
      </c>
      <c r="G1339" s="144" t="s">
        <v>3704</v>
      </c>
      <c r="H1339" s="144" t="s">
        <v>3704</v>
      </c>
      <c r="I1339" s="144" t="s">
        <v>5321</v>
      </c>
      <c r="J1339" s="144" t="s">
        <v>5314</v>
      </c>
      <c r="K1339" s="157"/>
      <c r="L1339" s="157"/>
      <c r="M1339" s="157"/>
      <c r="N1339" s="157"/>
      <c r="O1339" s="157"/>
      <c r="P1339" s="157"/>
      <c r="Q1339" s="157"/>
      <c r="R1339" s="157"/>
      <c r="S1339" s="144"/>
      <c r="T1339" s="22">
        <v>16</v>
      </c>
      <c r="U1339" s="29">
        <v>125.398125</v>
      </c>
      <c r="V1339" s="29">
        <v>2006.37</v>
      </c>
      <c r="W1339" s="36">
        <v>483.36</v>
      </c>
      <c r="X1339" s="36"/>
      <c r="Y1339" s="29"/>
      <c r="Z1339" s="29"/>
      <c r="AA1339" s="29"/>
      <c r="AB1339" s="29"/>
      <c r="AC1339" s="28"/>
    </row>
    <row r="1340" ht="16" customHeight="1" spans="1:29">
      <c r="A1340" s="22">
        <v>1099</v>
      </c>
      <c r="B1340" s="39" t="s">
        <v>6977</v>
      </c>
      <c r="C1340" s="68" t="s">
        <v>6978</v>
      </c>
      <c r="D1340" s="22">
        <v>121</v>
      </c>
      <c r="E1340" s="22">
        <v>80</v>
      </c>
      <c r="F1340" s="144">
        <v>84958</v>
      </c>
      <c r="G1340" s="144" t="s">
        <v>3704</v>
      </c>
      <c r="H1340" s="144" t="s">
        <v>3704</v>
      </c>
      <c r="I1340" s="144" t="s">
        <v>5321</v>
      </c>
      <c r="J1340" s="144" t="s">
        <v>5314</v>
      </c>
      <c r="K1340" s="157"/>
      <c r="L1340" s="157"/>
      <c r="M1340" s="157"/>
      <c r="N1340" s="157"/>
      <c r="O1340" s="157"/>
      <c r="P1340" s="157"/>
      <c r="Q1340" s="157"/>
      <c r="R1340" s="157"/>
      <c r="S1340" s="144"/>
      <c r="T1340" s="22">
        <v>80</v>
      </c>
      <c r="U1340" s="29">
        <v>119.85325</v>
      </c>
      <c r="V1340" s="29">
        <v>9588.26</v>
      </c>
      <c r="W1340" s="36">
        <v>2339.2</v>
      </c>
      <c r="X1340" s="36"/>
      <c r="Y1340" s="29"/>
      <c r="Z1340" s="29"/>
      <c r="AA1340" s="29"/>
      <c r="AB1340" s="29"/>
      <c r="AC1340" s="28"/>
    </row>
    <row r="1341" ht="16" customHeight="1" spans="1:29">
      <c r="A1341" s="22">
        <v>1100</v>
      </c>
      <c r="B1341" s="39" t="s">
        <v>6979</v>
      </c>
      <c r="C1341" s="68" t="s">
        <v>6980</v>
      </c>
      <c r="D1341" s="22">
        <v>121</v>
      </c>
      <c r="E1341" s="22">
        <v>31</v>
      </c>
      <c r="F1341" s="144">
        <v>84968</v>
      </c>
      <c r="G1341" s="144" t="s">
        <v>3704</v>
      </c>
      <c r="H1341" s="144" t="s">
        <v>3704</v>
      </c>
      <c r="I1341" s="144" t="s">
        <v>5321</v>
      </c>
      <c r="J1341" s="144" t="s">
        <v>5314</v>
      </c>
      <c r="K1341" s="157"/>
      <c r="L1341" s="157"/>
      <c r="M1341" s="157"/>
      <c r="N1341" s="157"/>
      <c r="O1341" s="157"/>
      <c r="P1341" s="157"/>
      <c r="Q1341" s="157"/>
      <c r="R1341" s="157"/>
      <c r="S1341" s="144"/>
      <c r="T1341" s="22">
        <v>31</v>
      </c>
      <c r="U1341" s="29">
        <v>119.280967741935</v>
      </c>
      <c r="V1341" s="29">
        <v>3697.71</v>
      </c>
      <c r="W1341" s="36">
        <v>876.06</v>
      </c>
      <c r="X1341" s="36"/>
      <c r="Y1341" s="29"/>
      <c r="Z1341" s="29"/>
      <c r="AA1341" s="29"/>
      <c r="AB1341" s="29"/>
      <c r="AC1341" s="28"/>
    </row>
    <row r="1342" ht="16" customHeight="1" spans="1:29">
      <c r="A1342" s="22">
        <v>1101</v>
      </c>
      <c r="B1342" s="39" t="s">
        <v>887</v>
      </c>
      <c r="C1342" s="68" t="s">
        <v>888</v>
      </c>
      <c r="D1342" s="22">
        <v>130</v>
      </c>
      <c r="E1342" s="22">
        <v>1</v>
      </c>
      <c r="F1342" s="144">
        <v>84433</v>
      </c>
      <c r="G1342" s="144" t="s">
        <v>3704</v>
      </c>
      <c r="H1342" s="144" t="s">
        <v>3704</v>
      </c>
      <c r="I1342" s="144" t="s">
        <v>5321</v>
      </c>
      <c r="J1342" s="144" t="s">
        <v>5314</v>
      </c>
      <c r="K1342" s="157"/>
      <c r="L1342" s="157"/>
      <c r="M1342" s="157"/>
      <c r="N1342" s="157"/>
      <c r="O1342" s="157"/>
      <c r="P1342" s="157"/>
      <c r="Q1342" s="157"/>
      <c r="R1342" s="157"/>
      <c r="S1342" s="144"/>
      <c r="T1342" s="22">
        <v>1</v>
      </c>
      <c r="U1342" s="29">
        <v>118.79</v>
      </c>
      <c r="V1342" s="29">
        <v>118.79</v>
      </c>
      <c r="W1342" s="36">
        <v>24.74</v>
      </c>
      <c r="X1342" s="36"/>
      <c r="Y1342" s="29"/>
      <c r="Z1342" s="29"/>
      <c r="AA1342" s="29"/>
      <c r="AB1342" s="29"/>
      <c r="AC1342" s="28"/>
    </row>
    <row r="1343" ht="16" customHeight="1" spans="1:29">
      <c r="A1343" s="22">
        <v>1102</v>
      </c>
      <c r="B1343" s="39" t="s">
        <v>838</v>
      </c>
      <c r="C1343" s="68" t="s">
        <v>839</v>
      </c>
      <c r="D1343" s="22">
        <v>121</v>
      </c>
      <c r="E1343" s="22">
        <v>7</v>
      </c>
      <c r="F1343" s="144">
        <v>84883</v>
      </c>
      <c r="G1343" s="144" t="s">
        <v>3704</v>
      </c>
      <c r="H1343" s="144" t="s">
        <v>3704</v>
      </c>
      <c r="I1343" s="144" t="s">
        <v>5321</v>
      </c>
      <c r="J1343" s="144" t="s">
        <v>5314</v>
      </c>
      <c r="K1343" s="157"/>
      <c r="L1343" s="157"/>
      <c r="M1343" s="157"/>
      <c r="N1343" s="157"/>
      <c r="O1343" s="157"/>
      <c r="P1343" s="157"/>
      <c r="Q1343" s="157"/>
      <c r="R1343" s="157"/>
      <c r="S1343" s="144"/>
      <c r="T1343" s="22">
        <v>7</v>
      </c>
      <c r="U1343" s="29">
        <v>116.237142857143</v>
      </c>
      <c r="V1343" s="29">
        <v>813.66</v>
      </c>
      <c r="W1343" s="36">
        <v>204.68</v>
      </c>
      <c r="X1343" s="36"/>
      <c r="Y1343" s="29"/>
      <c r="Z1343" s="29"/>
      <c r="AA1343" s="29"/>
      <c r="AB1343" s="29"/>
      <c r="AC1343" s="28"/>
    </row>
    <row r="1344" ht="16" customHeight="1" spans="1:29">
      <c r="A1344" s="22">
        <v>1103</v>
      </c>
      <c r="B1344" s="39" t="s">
        <v>889</v>
      </c>
      <c r="C1344" s="68" t="s">
        <v>890</v>
      </c>
      <c r="D1344" s="22">
        <v>130</v>
      </c>
      <c r="E1344" s="22">
        <v>1</v>
      </c>
      <c r="F1344" s="144">
        <v>84427</v>
      </c>
      <c r="G1344" s="144" t="s">
        <v>3704</v>
      </c>
      <c r="H1344" s="144" t="s">
        <v>3704</v>
      </c>
      <c r="I1344" s="144" t="s">
        <v>5321</v>
      </c>
      <c r="J1344" s="144" t="s">
        <v>5314</v>
      </c>
      <c r="K1344" s="157"/>
      <c r="L1344" s="157"/>
      <c r="M1344" s="157"/>
      <c r="N1344" s="157"/>
      <c r="O1344" s="157"/>
      <c r="P1344" s="157"/>
      <c r="Q1344" s="157"/>
      <c r="R1344" s="157"/>
      <c r="S1344" s="144"/>
      <c r="T1344" s="22">
        <v>1</v>
      </c>
      <c r="U1344" s="29">
        <v>115.35</v>
      </c>
      <c r="V1344" s="29">
        <v>115.35</v>
      </c>
      <c r="W1344" s="36">
        <v>19.24</v>
      </c>
      <c r="X1344" s="36"/>
      <c r="Y1344" s="29"/>
      <c r="Z1344" s="29"/>
      <c r="AA1344" s="29"/>
      <c r="AB1344" s="29"/>
      <c r="AC1344" s="28"/>
    </row>
    <row r="1345" ht="16" customHeight="1" spans="1:29">
      <c r="A1345" s="22">
        <v>1104</v>
      </c>
      <c r="B1345" s="39" t="s">
        <v>1197</v>
      </c>
      <c r="C1345" s="68" t="s">
        <v>1198</v>
      </c>
      <c r="D1345" s="22">
        <v>121</v>
      </c>
      <c r="E1345" s="22">
        <v>20</v>
      </c>
      <c r="F1345" s="144">
        <v>84904</v>
      </c>
      <c r="G1345" s="144" t="s">
        <v>3704</v>
      </c>
      <c r="H1345" s="144" t="s">
        <v>3704</v>
      </c>
      <c r="I1345" s="144" t="s">
        <v>5321</v>
      </c>
      <c r="J1345" s="144" t="s">
        <v>5314</v>
      </c>
      <c r="K1345" s="157"/>
      <c r="L1345" s="157"/>
      <c r="M1345" s="157"/>
      <c r="N1345" s="157"/>
      <c r="O1345" s="157"/>
      <c r="P1345" s="157"/>
      <c r="Q1345" s="157"/>
      <c r="R1345" s="157"/>
      <c r="S1345" s="144"/>
      <c r="T1345" s="22">
        <v>20</v>
      </c>
      <c r="U1345" s="29">
        <v>112.8935</v>
      </c>
      <c r="V1345" s="29">
        <v>2257.87</v>
      </c>
      <c r="W1345" s="36">
        <v>565.2</v>
      </c>
      <c r="X1345" s="36"/>
      <c r="Y1345" s="29"/>
      <c r="Z1345" s="29"/>
      <c r="AA1345" s="29"/>
      <c r="AB1345" s="29"/>
      <c r="AC1345" s="28"/>
    </row>
    <row r="1346" ht="16" customHeight="1" spans="1:29">
      <c r="A1346" s="22">
        <v>1105</v>
      </c>
      <c r="B1346" s="39" t="s">
        <v>1441</v>
      </c>
      <c r="C1346" s="68" t="s">
        <v>1442</v>
      </c>
      <c r="D1346" s="22">
        <v>130</v>
      </c>
      <c r="E1346" s="22">
        <v>1</v>
      </c>
      <c r="F1346" s="144">
        <v>85059</v>
      </c>
      <c r="G1346" s="144" t="s">
        <v>3704</v>
      </c>
      <c r="H1346" s="144" t="s">
        <v>3704</v>
      </c>
      <c r="I1346" s="144" t="s">
        <v>5321</v>
      </c>
      <c r="J1346" s="144" t="s">
        <v>5314</v>
      </c>
      <c r="K1346" s="157"/>
      <c r="L1346" s="157"/>
      <c r="M1346" s="157"/>
      <c r="N1346" s="157"/>
      <c r="O1346" s="157"/>
      <c r="P1346" s="157"/>
      <c r="Q1346" s="157"/>
      <c r="R1346" s="157"/>
      <c r="S1346" s="144"/>
      <c r="T1346" s="22">
        <v>1</v>
      </c>
      <c r="U1346" s="29">
        <v>111.11</v>
      </c>
      <c r="V1346" s="29">
        <v>111.11</v>
      </c>
      <c r="W1346" s="36">
        <v>18.42</v>
      </c>
      <c r="X1346" s="36"/>
      <c r="Y1346" s="29"/>
      <c r="Z1346" s="29"/>
      <c r="AA1346" s="29"/>
      <c r="AB1346" s="29"/>
      <c r="AC1346" s="28"/>
    </row>
    <row r="1347" ht="16" customHeight="1" spans="1:29">
      <c r="A1347" s="22">
        <v>1106</v>
      </c>
      <c r="B1347" s="39" t="s">
        <v>1898</v>
      </c>
      <c r="C1347" s="68" t="s">
        <v>1899</v>
      </c>
      <c r="D1347" s="22">
        <v>130</v>
      </c>
      <c r="E1347" s="22">
        <v>1</v>
      </c>
      <c r="F1347" s="144">
        <v>84052</v>
      </c>
      <c r="G1347" s="144" t="s">
        <v>3704</v>
      </c>
      <c r="H1347" s="144" t="s">
        <v>3704</v>
      </c>
      <c r="I1347" s="144" t="s">
        <v>5321</v>
      </c>
      <c r="J1347" s="144" t="s">
        <v>5314</v>
      </c>
      <c r="K1347" s="157"/>
      <c r="L1347" s="157"/>
      <c r="M1347" s="157"/>
      <c r="N1347" s="157"/>
      <c r="O1347" s="157"/>
      <c r="P1347" s="157"/>
      <c r="Q1347" s="157"/>
      <c r="R1347" s="157"/>
      <c r="S1347" s="144"/>
      <c r="T1347" s="22">
        <v>1</v>
      </c>
      <c r="U1347" s="29">
        <v>109.26</v>
      </c>
      <c r="V1347" s="29">
        <v>109.26</v>
      </c>
      <c r="W1347" s="36">
        <v>18.16</v>
      </c>
      <c r="X1347" s="36"/>
      <c r="Y1347" s="29"/>
      <c r="Z1347" s="29"/>
      <c r="AA1347" s="29"/>
      <c r="AB1347" s="29"/>
      <c r="AC1347" s="28"/>
    </row>
    <row r="1348" ht="16" customHeight="1" spans="1:29">
      <c r="A1348" s="22">
        <v>1107</v>
      </c>
      <c r="B1348" s="39" t="s">
        <v>1211</v>
      </c>
      <c r="C1348" s="68" t="s">
        <v>1212</v>
      </c>
      <c r="D1348" s="22">
        <v>197</v>
      </c>
      <c r="E1348" s="22">
        <v>48</v>
      </c>
      <c r="F1348" s="144">
        <v>85054</v>
      </c>
      <c r="G1348" s="144" t="s">
        <v>3704</v>
      </c>
      <c r="H1348" s="144" t="s">
        <v>3704</v>
      </c>
      <c r="I1348" s="144" t="s">
        <v>5321</v>
      </c>
      <c r="J1348" s="144" t="s">
        <v>5314</v>
      </c>
      <c r="K1348" s="157"/>
      <c r="L1348" s="157"/>
      <c r="M1348" s="157"/>
      <c r="N1348" s="157"/>
      <c r="O1348" s="157"/>
      <c r="P1348" s="157"/>
      <c r="Q1348" s="157"/>
      <c r="R1348" s="157"/>
      <c r="S1348" s="144"/>
      <c r="T1348" s="22">
        <v>48</v>
      </c>
      <c r="U1348" s="29">
        <v>106.400208333333</v>
      </c>
      <c r="V1348" s="29">
        <v>5107.21</v>
      </c>
      <c r="W1348" s="36">
        <v>1309.92</v>
      </c>
      <c r="X1348" s="36"/>
      <c r="Y1348" s="29"/>
      <c r="Z1348" s="29"/>
      <c r="AA1348" s="29"/>
      <c r="AB1348" s="29"/>
      <c r="AC1348" s="28"/>
    </row>
    <row r="1349" ht="16" customHeight="1" spans="1:29">
      <c r="A1349" s="22">
        <v>1108</v>
      </c>
      <c r="B1349" s="39" t="s">
        <v>6981</v>
      </c>
      <c r="C1349" s="68" t="s">
        <v>6982</v>
      </c>
      <c r="D1349" s="22">
        <v>121</v>
      </c>
      <c r="E1349" s="22">
        <v>12</v>
      </c>
      <c r="F1349" s="144">
        <v>84682</v>
      </c>
      <c r="G1349" s="144" t="s">
        <v>3704</v>
      </c>
      <c r="H1349" s="144" t="s">
        <v>3704</v>
      </c>
      <c r="I1349" s="144" t="s">
        <v>5321</v>
      </c>
      <c r="J1349" s="144" t="s">
        <v>5314</v>
      </c>
      <c r="K1349" s="157"/>
      <c r="L1349" s="157"/>
      <c r="M1349" s="157"/>
      <c r="N1349" s="157"/>
      <c r="O1349" s="157"/>
      <c r="P1349" s="157"/>
      <c r="Q1349" s="157"/>
      <c r="R1349" s="157"/>
      <c r="S1349" s="144"/>
      <c r="T1349" s="22">
        <v>12</v>
      </c>
      <c r="U1349" s="29">
        <v>105.586666666667</v>
      </c>
      <c r="V1349" s="29">
        <v>1267.04</v>
      </c>
      <c r="W1349" s="36">
        <v>350.88</v>
      </c>
      <c r="X1349" s="36"/>
      <c r="Y1349" s="29"/>
      <c r="Z1349" s="29"/>
      <c r="AA1349" s="29"/>
      <c r="AB1349" s="29"/>
      <c r="AC1349" s="28"/>
    </row>
    <row r="1350" ht="16" customHeight="1" spans="1:29">
      <c r="A1350" s="22">
        <v>1109</v>
      </c>
      <c r="B1350" s="39" t="s">
        <v>1690</v>
      </c>
      <c r="C1350" s="68" t="s">
        <v>1691</v>
      </c>
      <c r="D1350" s="22">
        <v>121</v>
      </c>
      <c r="E1350" s="22">
        <v>40</v>
      </c>
      <c r="F1350" s="144">
        <v>84957</v>
      </c>
      <c r="G1350" s="144" t="s">
        <v>3704</v>
      </c>
      <c r="H1350" s="144" t="s">
        <v>3704</v>
      </c>
      <c r="I1350" s="144" t="s">
        <v>5321</v>
      </c>
      <c r="J1350" s="144" t="s">
        <v>5314</v>
      </c>
      <c r="K1350" s="157"/>
      <c r="L1350" s="157"/>
      <c r="M1350" s="157"/>
      <c r="N1350" s="157"/>
      <c r="O1350" s="157"/>
      <c r="P1350" s="157"/>
      <c r="Q1350" s="157"/>
      <c r="R1350" s="157"/>
      <c r="S1350" s="144"/>
      <c r="T1350" s="22">
        <v>40</v>
      </c>
      <c r="U1350" s="29">
        <v>103.86025</v>
      </c>
      <c r="V1350" s="29">
        <v>4154.41</v>
      </c>
      <c r="W1350" s="36">
        <v>1091.6</v>
      </c>
      <c r="X1350" s="36"/>
      <c r="Y1350" s="29"/>
      <c r="Z1350" s="29"/>
      <c r="AA1350" s="29"/>
      <c r="AB1350" s="29"/>
      <c r="AC1350" s="28"/>
    </row>
    <row r="1351" ht="16" customHeight="1" spans="1:29">
      <c r="A1351" s="22">
        <v>1110</v>
      </c>
      <c r="B1351" s="39" t="s">
        <v>6983</v>
      </c>
      <c r="C1351" s="68" t="s">
        <v>6984</v>
      </c>
      <c r="D1351" s="22">
        <v>121</v>
      </c>
      <c r="E1351" s="22">
        <v>18</v>
      </c>
      <c r="F1351" s="144">
        <v>84895</v>
      </c>
      <c r="G1351" s="144" t="s">
        <v>3704</v>
      </c>
      <c r="H1351" s="144" t="s">
        <v>3704</v>
      </c>
      <c r="I1351" s="144" t="s">
        <v>5321</v>
      </c>
      <c r="J1351" s="144" t="s">
        <v>5314</v>
      </c>
      <c r="K1351" s="157"/>
      <c r="L1351" s="157"/>
      <c r="M1351" s="157"/>
      <c r="N1351" s="157"/>
      <c r="O1351" s="157"/>
      <c r="P1351" s="157"/>
      <c r="Q1351" s="157"/>
      <c r="R1351" s="157"/>
      <c r="S1351" s="144"/>
      <c r="T1351" s="22">
        <v>18</v>
      </c>
      <c r="U1351" s="29">
        <v>102.901666666667</v>
      </c>
      <c r="V1351" s="29">
        <v>1852.23</v>
      </c>
      <c r="W1351" s="36">
        <v>499.89</v>
      </c>
      <c r="X1351" s="36"/>
      <c r="Y1351" s="29"/>
      <c r="Z1351" s="29"/>
      <c r="AA1351" s="29"/>
      <c r="AB1351" s="29"/>
      <c r="AC1351" s="28"/>
    </row>
    <row r="1352" ht="16" customHeight="1" spans="1:29">
      <c r="A1352" s="22">
        <v>1111</v>
      </c>
      <c r="B1352" s="39" t="s">
        <v>6985</v>
      </c>
      <c r="C1352" s="68" t="s">
        <v>6986</v>
      </c>
      <c r="D1352" s="22">
        <v>130</v>
      </c>
      <c r="E1352" s="22">
        <v>12</v>
      </c>
      <c r="F1352" s="144">
        <v>83977</v>
      </c>
      <c r="G1352" s="144" t="s">
        <v>3704</v>
      </c>
      <c r="H1352" s="144" t="s">
        <v>3704</v>
      </c>
      <c r="I1352" s="144" t="s">
        <v>5321</v>
      </c>
      <c r="J1352" s="144" t="s">
        <v>5314</v>
      </c>
      <c r="K1352" s="157"/>
      <c r="L1352" s="157"/>
      <c r="M1352" s="157"/>
      <c r="N1352" s="157"/>
      <c r="O1352" s="157"/>
      <c r="P1352" s="157"/>
      <c r="Q1352" s="157"/>
      <c r="R1352" s="157"/>
      <c r="S1352" s="144"/>
      <c r="T1352" s="22">
        <v>12</v>
      </c>
      <c r="U1352" s="29">
        <v>101.15</v>
      </c>
      <c r="V1352" s="29">
        <v>1213.8</v>
      </c>
      <c r="W1352" s="36">
        <v>261.48</v>
      </c>
      <c r="X1352" s="36"/>
      <c r="Y1352" s="29"/>
      <c r="Z1352" s="29"/>
      <c r="AA1352" s="29"/>
      <c r="AB1352" s="29"/>
      <c r="AC1352" s="28"/>
    </row>
    <row r="1353" ht="16" customHeight="1" spans="1:29">
      <c r="A1353" s="22">
        <v>1112</v>
      </c>
      <c r="B1353" s="39" t="s">
        <v>1494</v>
      </c>
      <c r="C1353" s="68" t="s">
        <v>1495</v>
      </c>
      <c r="D1353" s="22">
        <v>130</v>
      </c>
      <c r="E1353" s="22">
        <v>1</v>
      </c>
      <c r="F1353" s="144">
        <v>84068</v>
      </c>
      <c r="G1353" s="144" t="s">
        <v>3704</v>
      </c>
      <c r="H1353" s="144" t="s">
        <v>3704</v>
      </c>
      <c r="I1353" s="144" t="s">
        <v>5321</v>
      </c>
      <c r="J1353" s="144" t="s">
        <v>5314</v>
      </c>
      <c r="K1353" s="157"/>
      <c r="L1353" s="157"/>
      <c r="M1353" s="157"/>
      <c r="N1353" s="157"/>
      <c r="O1353" s="157"/>
      <c r="P1353" s="157"/>
      <c r="Q1353" s="157"/>
      <c r="R1353" s="157"/>
      <c r="S1353" s="144"/>
      <c r="T1353" s="22">
        <v>1</v>
      </c>
      <c r="U1353" s="29">
        <v>99.29</v>
      </c>
      <c r="V1353" s="29">
        <v>99.29</v>
      </c>
      <c r="W1353" s="36">
        <v>16.59</v>
      </c>
      <c r="X1353" s="36"/>
      <c r="Y1353" s="29"/>
      <c r="Z1353" s="29"/>
      <c r="AA1353" s="29"/>
      <c r="AB1353" s="29"/>
      <c r="AC1353" s="28"/>
    </row>
    <row r="1354" ht="16" customHeight="1" spans="1:29">
      <c r="A1354" s="22">
        <v>1113</v>
      </c>
      <c r="B1354" s="39" t="s">
        <v>1824</v>
      </c>
      <c r="C1354" s="68" t="s">
        <v>1825</v>
      </c>
      <c r="D1354" s="22">
        <v>130</v>
      </c>
      <c r="E1354" s="22">
        <v>24</v>
      </c>
      <c r="F1354" s="144">
        <v>83995</v>
      </c>
      <c r="G1354" s="144" t="s">
        <v>3704</v>
      </c>
      <c r="H1354" s="144" t="s">
        <v>3704</v>
      </c>
      <c r="I1354" s="144" t="s">
        <v>5321</v>
      </c>
      <c r="J1354" s="144" t="s">
        <v>5314</v>
      </c>
      <c r="K1354" s="157"/>
      <c r="L1354" s="157"/>
      <c r="M1354" s="157"/>
      <c r="N1354" s="157"/>
      <c r="O1354" s="157"/>
      <c r="P1354" s="157"/>
      <c r="Q1354" s="157"/>
      <c r="R1354" s="157"/>
      <c r="S1354" s="144"/>
      <c r="T1354" s="22">
        <v>24</v>
      </c>
      <c r="U1354" s="29">
        <v>96.4858333333333</v>
      </c>
      <c r="V1354" s="29">
        <v>2315.66</v>
      </c>
      <c r="W1354" s="36">
        <v>1460.88</v>
      </c>
      <c r="X1354" s="36"/>
      <c r="Y1354" s="29"/>
      <c r="Z1354" s="29"/>
      <c r="AA1354" s="29"/>
      <c r="AB1354" s="29"/>
      <c r="AC1354" s="28"/>
    </row>
    <row r="1355" ht="16" customHeight="1" spans="1:29">
      <c r="A1355" s="22">
        <v>1114</v>
      </c>
      <c r="B1355" s="39" t="s">
        <v>1279</v>
      </c>
      <c r="C1355" s="68" t="s">
        <v>1280</v>
      </c>
      <c r="D1355" s="22">
        <v>130</v>
      </c>
      <c r="E1355" s="22">
        <v>1</v>
      </c>
      <c r="F1355" s="144">
        <v>84464</v>
      </c>
      <c r="G1355" s="144" t="s">
        <v>3704</v>
      </c>
      <c r="H1355" s="144" t="s">
        <v>3704</v>
      </c>
      <c r="I1355" s="144" t="s">
        <v>5321</v>
      </c>
      <c r="J1355" s="144" t="s">
        <v>5314</v>
      </c>
      <c r="K1355" s="157"/>
      <c r="L1355" s="157"/>
      <c r="M1355" s="157"/>
      <c r="N1355" s="157"/>
      <c r="O1355" s="157"/>
      <c r="P1355" s="157"/>
      <c r="Q1355" s="157"/>
      <c r="R1355" s="157"/>
      <c r="S1355" s="144"/>
      <c r="T1355" s="22">
        <v>1</v>
      </c>
      <c r="U1355" s="29">
        <v>95.65</v>
      </c>
      <c r="V1355" s="29">
        <v>95.65</v>
      </c>
      <c r="W1355" s="36">
        <v>16</v>
      </c>
      <c r="X1355" s="36"/>
      <c r="Y1355" s="29"/>
      <c r="Z1355" s="29"/>
      <c r="AA1355" s="29"/>
      <c r="AB1355" s="29"/>
      <c r="AC1355" s="28"/>
    </row>
    <row r="1356" ht="16" customHeight="1" spans="1:29">
      <c r="A1356" s="22">
        <v>1115</v>
      </c>
      <c r="B1356" s="39" t="s">
        <v>1686</v>
      </c>
      <c r="C1356" s="68" t="s">
        <v>1687</v>
      </c>
      <c r="D1356" s="22">
        <v>121</v>
      </c>
      <c r="E1356" s="22">
        <v>20</v>
      </c>
      <c r="F1356" s="144">
        <v>84953</v>
      </c>
      <c r="G1356" s="144" t="s">
        <v>3704</v>
      </c>
      <c r="H1356" s="144" t="s">
        <v>3704</v>
      </c>
      <c r="I1356" s="144" t="s">
        <v>5321</v>
      </c>
      <c r="J1356" s="144" t="s">
        <v>5314</v>
      </c>
      <c r="K1356" s="157"/>
      <c r="L1356" s="157"/>
      <c r="M1356" s="157"/>
      <c r="N1356" s="157"/>
      <c r="O1356" s="157"/>
      <c r="P1356" s="157"/>
      <c r="Q1356" s="157"/>
      <c r="R1356" s="157"/>
      <c r="S1356" s="144"/>
      <c r="T1356" s="22">
        <v>20</v>
      </c>
      <c r="U1356" s="29">
        <v>92.38</v>
      </c>
      <c r="V1356" s="29">
        <v>1847.6</v>
      </c>
      <c r="W1356" s="36">
        <v>506.8</v>
      </c>
      <c r="X1356" s="36"/>
      <c r="Y1356" s="29"/>
      <c r="Z1356" s="29"/>
      <c r="AA1356" s="29"/>
      <c r="AB1356" s="29"/>
      <c r="AC1356" s="28"/>
    </row>
    <row r="1357" ht="16" customHeight="1" spans="1:29">
      <c r="A1357" s="22">
        <v>1116</v>
      </c>
      <c r="B1357" s="39" t="s">
        <v>873</v>
      </c>
      <c r="C1357" s="68" t="s">
        <v>874</v>
      </c>
      <c r="D1357" s="22">
        <v>197</v>
      </c>
      <c r="E1357" s="22">
        <v>2</v>
      </c>
      <c r="F1357" s="144">
        <v>85071</v>
      </c>
      <c r="G1357" s="144" t="s">
        <v>3704</v>
      </c>
      <c r="H1357" s="144" t="s">
        <v>3704</v>
      </c>
      <c r="I1357" s="144" t="s">
        <v>5321</v>
      </c>
      <c r="J1357" s="144" t="s">
        <v>5314</v>
      </c>
      <c r="K1357" s="157"/>
      <c r="L1357" s="157"/>
      <c r="M1357" s="157"/>
      <c r="N1357" s="157"/>
      <c r="O1357" s="157"/>
      <c r="P1357" s="157"/>
      <c r="Q1357" s="157"/>
      <c r="R1357" s="157"/>
      <c r="S1357" s="144"/>
      <c r="T1357" s="22">
        <v>2</v>
      </c>
      <c r="U1357" s="29">
        <v>90.71</v>
      </c>
      <c r="V1357" s="29">
        <v>181.42</v>
      </c>
      <c r="W1357" s="36">
        <v>48.74</v>
      </c>
      <c r="X1357" s="36"/>
      <c r="Y1357" s="29"/>
      <c r="Z1357" s="29"/>
      <c r="AA1357" s="29"/>
      <c r="AB1357" s="29"/>
      <c r="AC1357" s="28"/>
    </row>
    <row r="1358" ht="16" customHeight="1" spans="1:29">
      <c r="A1358" s="22">
        <v>1117</v>
      </c>
      <c r="B1358" s="39" t="s">
        <v>1626</v>
      </c>
      <c r="C1358" s="68" t="s">
        <v>1627</v>
      </c>
      <c r="D1358" s="22">
        <v>121</v>
      </c>
      <c r="E1358" s="22">
        <v>80</v>
      </c>
      <c r="F1358" s="144">
        <v>84930</v>
      </c>
      <c r="G1358" s="144" t="s">
        <v>3704</v>
      </c>
      <c r="H1358" s="144" t="s">
        <v>3704</v>
      </c>
      <c r="I1358" s="144" t="s">
        <v>5321</v>
      </c>
      <c r="J1358" s="144" t="s">
        <v>5314</v>
      </c>
      <c r="K1358" s="157"/>
      <c r="L1358" s="157"/>
      <c r="M1358" s="157"/>
      <c r="N1358" s="157"/>
      <c r="O1358" s="157"/>
      <c r="P1358" s="157"/>
      <c r="Q1358" s="157"/>
      <c r="R1358" s="157"/>
      <c r="S1358" s="144"/>
      <c r="T1358" s="22">
        <v>80</v>
      </c>
      <c r="U1358" s="29">
        <v>89.472375</v>
      </c>
      <c r="V1358" s="29">
        <v>7157.79</v>
      </c>
      <c r="W1358" s="36">
        <v>1949.6</v>
      </c>
      <c r="X1358" s="36"/>
      <c r="Y1358" s="29"/>
      <c r="Z1358" s="29"/>
      <c r="AA1358" s="29"/>
      <c r="AB1358" s="29"/>
      <c r="AC1358" s="28"/>
    </row>
    <row r="1359" ht="16" customHeight="1" spans="1:29">
      <c r="A1359" s="22">
        <v>1118</v>
      </c>
      <c r="B1359" s="39" t="s">
        <v>6987</v>
      </c>
      <c r="C1359" s="68" t="s">
        <v>6988</v>
      </c>
      <c r="D1359" s="22">
        <v>121</v>
      </c>
      <c r="E1359" s="22">
        <v>50</v>
      </c>
      <c r="F1359" s="144">
        <v>84934</v>
      </c>
      <c r="G1359" s="144" t="s">
        <v>3704</v>
      </c>
      <c r="H1359" s="144" t="s">
        <v>3704</v>
      </c>
      <c r="I1359" s="144" t="s">
        <v>5321</v>
      </c>
      <c r="J1359" s="144" t="s">
        <v>5314</v>
      </c>
      <c r="K1359" s="157"/>
      <c r="L1359" s="157"/>
      <c r="M1359" s="157"/>
      <c r="N1359" s="157"/>
      <c r="O1359" s="157"/>
      <c r="P1359" s="157"/>
      <c r="Q1359" s="157"/>
      <c r="R1359" s="157"/>
      <c r="S1359" s="144"/>
      <c r="T1359" s="22">
        <v>50</v>
      </c>
      <c r="U1359" s="29">
        <v>89.3496</v>
      </c>
      <c r="V1359" s="29">
        <v>4467.48</v>
      </c>
      <c r="W1359" s="36">
        <v>1072</v>
      </c>
      <c r="X1359" s="36"/>
      <c r="Y1359" s="29"/>
      <c r="Z1359" s="29"/>
      <c r="AA1359" s="29"/>
      <c r="AB1359" s="29"/>
      <c r="AC1359" s="28"/>
    </row>
    <row r="1360" ht="16" customHeight="1" spans="1:29">
      <c r="A1360" s="22">
        <v>1119</v>
      </c>
      <c r="B1360" s="39" t="s">
        <v>1678</v>
      </c>
      <c r="C1360" s="68" t="s">
        <v>1679</v>
      </c>
      <c r="D1360" s="22">
        <v>121</v>
      </c>
      <c r="E1360" s="22">
        <v>20</v>
      </c>
      <c r="F1360" s="144">
        <v>84947</v>
      </c>
      <c r="G1360" s="144" t="s">
        <v>3704</v>
      </c>
      <c r="H1360" s="144" t="s">
        <v>3704</v>
      </c>
      <c r="I1360" s="144" t="s">
        <v>5321</v>
      </c>
      <c r="J1360" s="144" t="s">
        <v>5314</v>
      </c>
      <c r="K1360" s="157"/>
      <c r="L1360" s="157"/>
      <c r="M1360" s="157"/>
      <c r="N1360" s="157"/>
      <c r="O1360" s="157"/>
      <c r="P1360" s="157"/>
      <c r="Q1360" s="157"/>
      <c r="R1360" s="157"/>
      <c r="S1360" s="144"/>
      <c r="T1360" s="22">
        <v>20</v>
      </c>
      <c r="U1360" s="29">
        <v>88.0725</v>
      </c>
      <c r="V1360" s="29">
        <v>1761.45</v>
      </c>
      <c r="W1360" s="36">
        <v>487.4</v>
      </c>
      <c r="X1360" s="36"/>
      <c r="Y1360" s="29"/>
      <c r="Z1360" s="29"/>
      <c r="AA1360" s="29"/>
      <c r="AB1360" s="29"/>
      <c r="AC1360" s="28"/>
    </row>
    <row r="1361" ht="16" customHeight="1" spans="1:29">
      <c r="A1361" s="22">
        <v>1120</v>
      </c>
      <c r="B1361" s="39" t="s">
        <v>1692</v>
      </c>
      <c r="C1361" s="68" t="s">
        <v>1693</v>
      </c>
      <c r="D1361" s="22">
        <v>121</v>
      </c>
      <c r="E1361" s="22">
        <v>15</v>
      </c>
      <c r="F1361" s="144">
        <v>84959</v>
      </c>
      <c r="G1361" s="144" t="s">
        <v>3704</v>
      </c>
      <c r="H1361" s="144" t="s">
        <v>3704</v>
      </c>
      <c r="I1361" s="144" t="s">
        <v>5321</v>
      </c>
      <c r="J1361" s="144" t="s">
        <v>5314</v>
      </c>
      <c r="K1361" s="157"/>
      <c r="L1361" s="157"/>
      <c r="M1361" s="157"/>
      <c r="N1361" s="157"/>
      <c r="O1361" s="157"/>
      <c r="P1361" s="157"/>
      <c r="Q1361" s="157"/>
      <c r="R1361" s="157"/>
      <c r="S1361" s="144"/>
      <c r="T1361" s="22">
        <v>15</v>
      </c>
      <c r="U1361" s="29">
        <v>86.232</v>
      </c>
      <c r="V1361" s="29">
        <v>1293.48</v>
      </c>
      <c r="W1361" s="36">
        <v>365.55</v>
      </c>
      <c r="X1361" s="36"/>
      <c r="Y1361" s="29"/>
      <c r="Z1361" s="29"/>
      <c r="AA1361" s="29"/>
      <c r="AB1361" s="29"/>
      <c r="AC1361" s="28"/>
    </row>
    <row r="1362" ht="16" customHeight="1" spans="1:29">
      <c r="A1362" s="22">
        <v>1121</v>
      </c>
      <c r="B1362" s="39" t="s">
        <v>1782</v>
      </c>
      <c r="C1362" s="68" t="s">
        <v>1783</v>
      </c>
      <c r="D1362" s="22">
        <v>121</v>
      </c>
      <c r="E1362" s="22">
        <v>2</v>
      </c>
      <c r="F1362" s="144">
        <v>84979</v>
      </c>
      <c r="G1362" s="144" t="s">
        <v>3704</v>
      </c>
      <c r="H1362" s="144" t="s">
        <v>3704</v>
      </c>
      <c r="I1362" s="144" t="s">
        <v>5321</v>
      </c>
      <c r="J1362" s="144" t="s">
        <v>5314</v>
      </c>
      <c r="K1362" s="157"/>
      <c r="L1362" s="157"/>
      <c r="M1362" s="157"/>
      <c r="N1362" s="157"/>
      <c r="O1362" s="157"/>
      <c r="P1362" s="157"/>
      <c r="Q1362" s="157"/>
      <c r="R1362" s="157"/>
      <c r="S1362" s="144"/>
      <c r="T1362" s="22">
        <v>2</v>
      </c>
      <c r="U1362" s="29">
        <v>83.48</v>
      </c>
      <c r="V1362" s="29">
        <v>166.96</v>
      </c>
      <c r="W1362" s="36">
        <v>46.78</v>
      </c>
      <c r="X1362" s="36"/>
      <c r="Y1362" s="29"/>
      <c r="Z1362" s="29"/>
      <c r="AA1362" s="29"/>
      <c r="AB1362" s="29"/>
      <c r="AC1362" s="28"/>
    </row>
    <row r="1363" ht="16" customHeight="1" spans="1:29">
      <c r="A1363" s="22">
        <v>1122</v>
      </c>
      <c r="B1363" s="39" t="s">
        <v>1602</v>
      </c>
      <c r="C1363" s="68" t="s">
        <v>1603</v>
      </c>
      <c r="D1363" s="22">
        <v>121</v>
      </c>
      <c r="E1363" s="22">
        <v>20</v>
      </c>
      <c r="F1363" s="144">
        <v>84921</v>
      </c>
      <c r="G1363" s="144" t="s">
        <v>3704</v>
      </c>
      <c r="H1363" s="144" t="s">
        <v>3704</v>
      </c>
      <c r="I1363" s="144" t="s">
        <v>5321</v>
      </c>
      <c r="J1363" s="144" t="s">
        <v>5314</v>
      </c>
      <c r="K1363" s="157"/>
      <c r="L1363" s="157"/>
      <c r="M1363" s="157"/>
      <c r="N1363" s="157"/>
      <c r="O1363" s="157"/>
      <c r="P1363" s="157"/>
      <c r="Q1363" s="157"/>
      <c r="R1363" s="157"/>
      <c r="S1363" s="144"/>
      <c r="T1363" s="22">
        <v>20</v>
      </c>
      <c r="U1363" s="29">
        <v>82.045</v>
      </c>
      <c r="V1363" s="29">
        <v>1640.9</v>
      </c>
      <c r="W1363" s="36">
        <v>467.8</v>
      </c>
      <c r="X1363" s="36"/>
      <c r="Y1363" s="29"/>
      <c r="Z1363" s="29"/>
      <c r="AA1363" s="29"/>
      <c r="AB1363" s="29"/>
      <c r="AC1363" s="28"/>
    </row>
    <row r="1364" ht="16" customHeight="1" spans="1:29">
      <c r="A1364" s="22">
        <v>1123</v>
      </c>
      <c r="B1364" s="39" t="s">
        <v>6989</v>
      </c>
      <c r="C1364" s="68" t="s">
        <v>6990</v>
      </c>
      <c r="D1364" s="22">
        <v>121</v>
      </c>
      <c r="E1364" s="22">
        <v>16</v>
      </c>
      <c r="F1364" s="144">
        <v>84942</v>
      </c>
      <c r="G1364" s="144" t="s">
        <v>3704</v>
      </c>
      <c r="H1364" s="144" t="s">
        <v>3704</v>
      </c>
      <c r="I1364" s="144" t="s">
        <v>5321</v>
      </c>
      <c r="J1364" s="144" t="s">
        <v>5314</v>
      </c>
      <c r="K1364" s="157"/>
      <c r="L1364" s="157"/>
      <c r="M1364" s="157"/>
      <c r="N1364" s="157"/>
      <c r="O1364" s="157"/>
      <c r="P1364" s="157"/>
      <c r="Q1364" s="157"/>
      <c r="R1364" s="157"/>
      <c r="S1364" s="144"/>
      <c r="T1364" s="22">
        <v>16</v>
      </c>
      <c r="U1364" s="29">
        <v>78.33375</v>
      </c>
      <c r="V1364" s="29">
        <v>1253.34</v>
      </c>
      <c r="W1364" s="36">
        <v>358.72</v>
      </c>
      <c r="X1364" s="36"/>
      <c r="Y1364" s="29"/>
      <c r="Z1364" s="29"/>
      <c r="AA1364" s="29"/>
      <c r="AB1364" s="29"/>
      <c r="AC1364" s="28"/>
    </row>
    <row r="1365" ht="16" customHeight="1" spans="1:29">
      <c r="A1365" s="22">
        <v>1124</v>
      </c>
      <c r="B1365" s="39" t="s">
        <v>28</v>
      </c>
      <c r="C1365" s="68" t="s">
        <v>6991</v>
      </c>
      <c r="D1365" s="22">
        <v>121</v>
      </c>
      <c r="E1365" s="22">
        <v>14</v>
      </c>
      <c r="F1365" s="144">
        <v>84973</v>
      </c>
      <c r="G1365" s="144" t="s">
        <v>3704</v>
      </c>
      <c r="H1365" s="144" t="s">
        <v>3704</v>
      </c>
      <c r="I1365" s="144" t="s">
        <v>5321</v>
      </c>
      <c r="J1365" s="144" t="s">
        <v>5314</v>
      </c>
      <c r="K1365" s="157"/>
      <c r="L1365" s="157"/>
      <c r="M1365" s="157"/>
      <c r="N1365" s="157"/>
      <c r="O1365" s="157"/>
      <c r="P1365" s="157"/>
      <c r="Q1365" s="157"/>
      <c r="R1365" s="157"/>
      <c r="S1365" s="144"/>
      <c r="T1365" s="22">
        <v>14</v>
      </c>
      <c r="U1365" s="29">
        <v>77.975</v>
      </c>
      <c r="V1365" s="29">
        <v>1091.65</v>
      </c>
      <c r="W1365" s="36">
        <v>381.14</v>
      </c>
      <c r="X1365" s="36"/>
      <c r="Y1365" s="29"/>
      <c r="Z1365" s="29"/>
      <c r="AA1365" s="29"/>
      <c r="AB1365" s="29"/>
      <c r="AC1365" s="28"/>
    </row>
    <row r="1366" ht="16" customHeight="1" spans="1:29">
      <c r="A1366" s="22">
        <v>1125</v>
      </c>
      <c r="B1366" s="39" t="s">
        <v>1682</v>
      </c>
      <c r="C1366" s="68" t="s">
        <v>1683</v>
      </c>
      <c r="D1366" s="22">
        <v>121</v>
      </c>
      <c r="E1366" s="22">
        <v>20</v>
      </c>
      <c r="F1366" s="144">
        <v>84950</v>
      </c>
      <c r="G1366" s="144" t="s">
        <v>3704</v>
      </c>
      <c r="H1366" s="144" t="s">
        <v>3704</v>
      </c>
      <c r="I1366" s="144" t="s">
        <v>5321</v>
      </c>
      <c r="J1366" s="144" t="s">
        <v>5314</v>
      </c>
      <c r="K1366" s="157"/>
      <c r="L1366" s="157"/>
      <c r="M1366" s="157"/>
      <c r="N1366" s="157"/>
      <c r="O1366" s="157"/>
      <c r="P1366" s="157"/>
      <c r="Q1366" s="157"/>
      <c r="R1366" s="157"/>
      <c r="S1366" s="144"/>
      <c r="T1366" s="22">
        <v>20</v>
      </c>
      <c r="U1366" s="29">
        <v>76.5525</v>
      </c>
      <c r="V1366" s="29">
        <v>1531.05</v>
      </c>
      <c r="W1366" s="36">
        <v>448.4</v>
      </c>
      <c r="X1366" s="36"/>
      <c r="Y1366" s="29"/>
      <c r="Z1366" s="29"/>
      <c r="AA1366" s="29"/>
      <c r="AB1366" s="29"/>
      <c r="AC1366" s="28"/>
    </row>
    <row r="1367" ht="16" customHeight="1" spans="1:29">
      <c r="A1367" s="22">
        <v>1126</v>
      </c>
      <c r="B1367" s="39" t="s">
        <v>1201</v>
      </c>
      <c r="C1367" s="68" t="s">
        <v>1202</v>
      </c>
      <c r="D1367" s="22">
        <v>121</v>
      </c>
      <c r="E1367" s="22">
        <v>10</v>
      </c>
      <c r="F1367" s="144">
        <v>84906</v>
      </c>
      <c r="G1367" s="144" t="s">
        <v>3704</v>
      </c>
      <c r="H1367" s="144" t="s">
        <v>3704</v>
      </c>
      <c r="I1367" s="144" t="s">
        <v>5321</v>
      </c>
      <c r="J1367" s="144" t="s">
        <v>5314</v>
      </c>
      <c r="K1367" s="157"/>
      <c r="L1367" s="157"/>
      <c r="M1367" s="157"/>
      <c r="N1367" s="157"/>
      <c r="O1367" s="157"/>
      <c r="P1367" s="157"/>
      <c r="Q1367" s="157"/>
      <c r="R1367" s="157"/>
      <c r="S1367" s="144"/>
      <c r="T1367" s="22">
        <v>10</v>
      </c>
      <c r="U1367" s="29">
        <v>76.17</v>
      </c>
      <c r="V1367" s="29">
        <v>761.7</v>
      </c>
      <c r="W1367" s="36">
        <v>224.2</v>
      </c>
      <c r="X1367" s="36"/>
      <c r="Y1367" s="29"/>
      <c r="Z1367" s="29"/>
      <c r="AA1367" s="29"/>
      <c r="AB1367" s="29"/>
      <c r="AC1367" s="28"/>
    </row>
    <row r="1368" ht="16" customHeight="1" spans="1:29">
      <c r="A1368" s="22">
        <v>1127</v>
      </c>
      <c r="B1368" s="39" t="s">
        <v>6992</v>
      </c>
      <c r="C1368" s="68" t="s">
        <v>6993</v>
      </c>
      <c r="D1368" s="22">
        <v>121</v>
      </c>
      <c r="E1368" s="22">
        <v>154</v>
      </c>
      <c r="F1368" s="144">
        <v>84945</v>
      </c>
      <c r="G1368" s="144" t="s">
        <v>3704</v>
      </c>
      <c r="H1368" s="144" t="s">
        <v>3704</v>
      </c>
      <c r="I1368" s="144" t="s">
        <v>5321</v>
      </c>
      <c r="J1368" s="144" t="s">
        <v>5314</v>
      </c>
      <c r="K1368" s="157"/>
      <c r="L1368" s="157"/>
      <c r="M1368" s="157"/>
      <c r="N1368" s="157"/>
      <c r="O1368" s="157"/>
      <c r="P1368" s="157"/>
      <c r="Q1368" s="157"/>
      <c r="R1368" s="157"/>
      <c r="S1368" s="144"/>
      <c r="T1368" s="22">
        <v>154</v>
      </c>
      <c r="U1368" s="29">
        <v>76.1426623376623</v>
      </c>
      <c r="V1368" s="29">
        <v>11725.97</v>
      </c>
      <c r="W1368" s="36">
        <v>3452.68</v>
      </c>
      <c r="X1368" s="36"/>
      <c r="Y1368" s="29"/>
      <c r="Z1368" s="29"/>
      <c r="AA1368" s="29"/>
      <c r="AB1368" s="29"/>
      <c r="AC1368" s="28"/>
    </row>
    <row r="1369" ht="16" customHeight="1" spans="1:29">
      <c r="A1369" s="22">
        <v>1128</v>
      </c>
      <c r="B1369" s="39" t="s">
        <v>1672</v>
      </c>
      <c r="C1369" s="68" t="s">
        <v>1673</v>
      </c>
      <c r="D1369" s="22">
        <v>121</v>
      </c>
      <c r="E1369" s="22">
        <v>2</v>
      </c>
      <c r="F1369" s="144">
        <v>84943</v>
      </c>
      <c r="G1369" s="144" t="s">
        <v>3704</v>
      </c>
      <c r="H1369" s="144" t="s">
        <v>3704</v>
      </c>
      <c r="I1369" s="144" t="s">
        <v>5321</v>
      </c>
      <c r="J1369" s="144" t="s">
        <v>5314</v>
      </c>
      <c r="K1369" s="157"/>
      <c r="L1369" s="157"/>
      <c r="M1369" s="157"/>
      <c r="N1369" s="157"/>
      <c r="O1369" s="157"/>
      <c r="P1369" s="157"/>
      <c r="Q1369" s="157"/>
      <c r="R1369" s="157"/>
      <c r="S1369" s="144"/>
      <c r="T1369" s="22">
        <v>2</v>
      </c>
      <c r="U1369" s="29">
        <v>73.205</v>
      </c>
      <c r="V1369" s="29">
        <v>146.41</v>
      </c>
      <c r="W1369" s="36">
        <v>107.2</v>
      </c>
      <c r="X1369" s="36"/>
      <c r="Y1369" s="29"/>
      <c r="Z1369" s="29"/>
      <c r="AA1369" s="29"/>
      <c r="AB1369" s="29"/>
      <c r="AC1369" s="28"/>
    </row>
    <row r="1370" ht="16" customHeight="1" spans="1:29">
      <c r="A1370" s="22">
        <v>1129</v>
      </c>
      <c r="B1370" s="39" t="s">
        <v>1676</v>
      </c>
      <c r="C1370" s="68" t="s">
        <v>1677</v>
      </c>
      <c r="D1370" s="22">
        <v>121</v>
      </c>
      <c r="E1370" s="22">
        <v>40</v>
      </c>
      <c r="F1370" s="144">
        <v>84946</v>
      </c>
      <c r="G1370" s="144" t="s">
        <v>3704</v>
      </c>
      <c r="H1370" s="144" t="s">
        <v>3704</v>
      </c>
      <c r="I1370" s="144" t="s">
        <v>5321</v>
      </c>
      <c r="J1370" s="144" t="s">
        <v>5314</v>
      </c>
      <c r="K1370" s="157"/>
      <c r="L1370" s="157"/>
      <c r="M1370" s="157"/>
      <c r="N1370" s="157"/>
      <c r="O1370" s="157"/>
      <c r="P1370" s="157"/>
      <c r="Q1370" s="157"/>
      <c r="R1370" s="157"/>
      <c r="S1370" s="144"/>
      <c r="T1370" s="22">
        <v>40</v>
      </c>
      <c r="U1370" s="29">
        <v>70.7595</v>
      </c>
      <c r="V1370" s="29">
        <v>2830.38</v>
      </c>
      <c r="W1370" s="36">
        <v>857.6</v>
      </c>
      <c r="X1370" s="36"/>
      <c r="Y1370" s="29"/>
      <c r="Z1370" s="29"/>
      <c r="AA1370" s="29"/>
      <c r="AB1370" s="29"/>
      <c r="AC1370" s="28"/>
    </row>
    <row r="1371" ht="16" customHeight="1" spans="1:29">
      <c r="A1371" s="22">
        <v>1130</v>
      </c>
      <c r="B1371" s="39" t="s">
        <v>1694</v>
      </c>
      <c r="C1371" s="68" t="s">
        <v>1695</v>
      </c>
      <c r="D1371" s="22">
        <v>121</v>
      </c>
      <c r="E1371" s="22">
        <v>40</v>
      </c>
      <c r="F1371" s="144">
        <v>84960</v>
      </c>
      <c r="G1371" s="144" t="s">
        <v>3704</v>
      </c>
      <c r="H1371" s="144" t="s">
        <v>3704</v>
      </c>
      <c r="I1371" s="144" t="s">
        <v>5321</v>
      </c>
      <c r="J1371" s="144" t="s">
        <v>5314</v>
      </c>
      <c r="K1371" s="157"/>
      <c r="L1371" s="157"/>
      <c r="M1371" s="157"/>
      <c r="N1371" s="157"/>
      <c r="O1371" s="157"/>
      <c r="P1371" s="157"/>
      <c r="Q1371" s="157"/>
      <c r="R1371" s="157"/>
      <c r="S1371" s="144"/>
      <c r="T1371" s="22">
        <v>40</v>
      </c>
      <c r="U1371" s="29">
        <v>70.2045</v>
      </c>
      <c r="V1371" s="29">
        <v>2808.18</v>
      </c>
      <c r="W1371" s="36">
        <v>857.6</v>
      </c>
      <c r="X1371" s="36"/>
      <c r="Y1371" s="29"/>
      <c r="Z1371" s="29"/>
      <c r="AA1371" s="29"/>
      <c r="AB1371" s="29"/>
      <c r="AC1371" s="28"/>
    </row>
    <row r="1372" ht="16" customHeight="1" spans="1:29">
      <c r="A1372" s="22">
        <v>1131</v>
      </c>
      <c r="B1372" s="39" t="s">
        <v>6994</v>
      </c>
      <c r="C1372" s="68" t="s">
        <v>6995</v>
      </c>
      <c r="D1372" s="22">
        <v>121</v>
      </c>
      <c r="E1372" s="22">
        <v>20</v>
      </c>
      <c r="F1372" s="144">
        <v>85019</v>
      </c>
      <c r="G1372" s="144" t="s">
        <v>3704</v>
      </c>
      <c r="H1372" s="144" t="s">
        <v>3704</v>
      </c>
      <c r="I1372" s="144" t="s">
        <v>5321</v>
      </c>
      <c r="J1372" s="144" t="s">
        <v>5314</v>
      </c>
      <c r="K1372" s="157"/>
      <c r="L1372" s="157"/>
      <c r="M1372" s="157"/>
      <c r="N1372" s="157"/>
      <c r="O1372" s="157"/>
      <c r="P1372" s="157"/>
      <c r="Q1372" s="157"/>
      <c r="R1372" s="157"/>
      <c r="S1372" s="144"/>
      <c r="T1372" s="22">
        <v>20</v>
      </c>
      <c r="U1372" s="29">
        <v>69.444</v>
      </c>
      <c r="V1372" s="29">
        <v>1388.88</v>
      </c>
      <c r="W1372" s="36">
        <v>428.8</v>
      </c>
      <c r="X1372" s="36"/>
      <c r="Y1372" s="29"/>
      <c r="Z1372" s="29"/>
      <c r="AA1372" s="29"/>
      <c r="AB1372" s="29"/>
      <c r="AC1372" s="28"/>
    </row>
    <row r="1373" ht="16" customHeight="1" spans="1:29">
      <c r="A1373" s="22">
        <v>1132</v>
      </c>
      <c r="B1373" s="39" t="s">
        <v>1620</v>
      </c>
      <c r="C1373" s="68" t="s">
        <v>1621</v>
      </c>
      <c r="D1373" s="22">
        <v>121</v>
      </c>
      <c r="E1373" s="22">
        <v>40</v>
      </c>
      <c r="F1373" s="144">
        <v>84925</v>
      </c>
      <c r="G1373" s="144" t="s">
        <v>3704</v>
      </c>
      <c r="H1373" s="144" t="s">
        <v>3704</v>
      </c>
      <c r="I1373" s="144" t="s">
        <v>5321</v>
      </c>
      <c r="J1373" s="144" t="s">
        <v>5314</v>
      </c>
      <c r="K1373" s="157"/>
      <c r="L1373" s="157"/>
      <c r="M1373" s="157"/>
      <c r="N1373" s="157"/>
      <c r="O1373" s="157"/>
      <c r="P1373" s="157"/>
      <c r="Q1373" s="157"/>
      <c r="R1373" s="157"/>
      <c r="S1373" s="144"/>
      <c r="T1373" s="22">
        <v>40</v>
      </c>
      <c r="U1373" s="29">
        <v>68.845</v>
      </c>
      <c r="V1373" s="29">
        <v>2753.8</v>
      </c>
      <c r="W1373" s="36">
        <v>857.6</v>
      </c>
      <c r="X1373" s="36"/>
      <c r="Y1373" s="29"/>
      <c r="Z1373" s="29"/>
      <c r="AA1373" s="29"/>
      <c r="AB1373" s="29"/>
      <c r="AC1373" s="28"/>
    </row>
    <row r="1374" ht="16" customHeight="1" spans="1:29">
      <c r="A1374" s="22">
        <v>1133</v>
      </c>
      <c r="B1374" s="39" t="s">
        <v>6996</v>
      </c>
      <c r="C1374" s="68" t="s">
        <v>6997</v>
      </c>
      <c r="D1374" s="22">
        <v>121</v>
      </c>
      <c r="E1374" s="22">
        <v>40</v>
      </c>
      <c r="F1374" s="144">
        <v>84948</v>
      </c>
      <c r="G1374" s="144" t="s">
        <v>3704</v>
      </c>
      <c r="H1374" s="144" t="s">
        <v>3704</v>
      </c>
      <c r="I1374" s="144" t="s">
        <v>5321</v>
      </c>
      <c r="J1374" s="144" t="s">
        <v>5314</v>
      </c>
      <c r="K1374" s="157"/>
      <c r="L1374" s="157"/>
      <c r="M1374" s="157"/>
      <c r="N1374" s="157"/>
      <c r="O1374" s="157"/>
      <c r="P1374" s="157"/>
      <c r="Q1374" s="157"/>
      <c r="R1374" s="157"/>
      <c r="S1374" s="144"/>
      <c r="T1374" s="22">
        <v>40</v>
      </c>
      <c r="U1374" s="29">
        <v>68.3495</v>
      </c>
      <c r="V1374" s="29">
        <v>2733.98</v>
      </c>
      <c r="W1374" s="36">
        <v>857.6</v>
      </c>
      <c r="X1374" s="36"/>
      <c r="Y1374" s="29"/>
      <c r="Z1374" s="29"/>
      <c r="AA1374" s="29"/>
      <c r="AB1374" s="29"/>
      <c r="AC1374" s="28"/>
    </row>
    <row r="1375" ht="16" customHeight="1" spans="1:29">
      <c r="A1375" s="22">
        <v>1134</v>
      </c>
      <c r="B1375" s="39" t="s">
        <v>1646</v>
      </c>
      <c r="C1375" s="68" t="s">
        <v>1647</v>
      </c>
      <c r="D1375" s="22">
        <v>130</v>
      </c>
      <c r="E1375" s="22">
        <v>12</v>
      </c>
      <c r="F1375" s="144">
        <v>83976</v>
      </c>
      <c r="G1375" s="144" t="s">
        <v>3704</v>
      </c>
      <c r="H1375" s="144" t="s">
        <v>3704</v>
      </c>
      <c r="I1375" s="144" t="s">
        <v>5321</v>
      </c>
      <c r="J1375" s="144" t="s">
        <v>5314</v>
      </c>
      <c r="K1375" s="157"/>
      <c r="L1375" s="157"/>
      <c r="M1375" s="157"/>
      <c r="N1375" s="157"/>
      <c r="O1375" s="157"/>
      <c r="P1375" s="157"/>
      <c r="Q1375" s="157"/>
      <c r="R1375" s="157"/>
      <c r="S1375" s="144"/>
      <c r="T1375" s="22">
        <v>12</v>
      </c>
      <c r="U1375" s="29">
        <v>67.4766666666667</v>
      </c>
      <c r="V1375" s="29">
        <v>809.72</v>
      </c>
      <c r="W1375" s="36">
        <v>128.64</v>
      </c>
      <c r="X1375" s="36"/>
      <c r="Y1375" s="29"/>
      <c r="Z1375" s="29"/>
      <c r="AA1375" s="29"/>
      <c r="AB1375" s="29"/>
      <c r="AC1375" s="28"/>
    </row>
    <row r="1376" ht="16" customHeight="1" spans="1:29">
      <c r="A1376" s="22">
        <v>1135</v>
      </c>
      <c r="B1376" s="39" t="s">
        <v>1670</v>
      </c>
      <c r="C1376" s="68" t="s">
        <v>1671</v>
      </c>
      <c r="D1376" s="22">
        <v>121</v>
      </c>
      <c r="E1376" s="22">
        <v>36</v>
      </c>
      <c r="F1376" s="144">
        <v>84940</v>
      </c>
      <c r="G1376" s="144" t="s">
        <v>3704</v>
      </c>
      <c r="H1376" s="144" t="s">
        <v>3704</v>
      </c>
      <c r="I1376" s="144" t="s">
        <v>5321</v>
      </c>
      <c r="J1376" s="144" t="s">
        <v>5314</v>
      </c>
      <c r="K1376" s="157"/>
      <c r="L1376" s="157"/>
      <c r="M1376" s="157"/>
      <c r="N1376" s="157"/>
      <c r="O1376" s="157"/>
      <c r="P1376" s="157"/>
      <c r="Q1376" s="157"/>
      <c r="R1376" s="157"/>
      <c r="S1376" s="144"/>
      <c r="T1376" s="22">
        <v>36</v>
      </c>
      <c r="U1376" s="29">
        <v>67.0563888888889</v>
      </c>
      <c r="V1376" s="29">
        <v>2414.03</v>
      </c>
      <c r="W1376" s="36">
        <v>736.92</v>
      </c>
      <c r="X1376" s="36"/>
      <c r="Y1376" s="29"/>
      <c r="Z1376" s="29"/>
      <c r="AA1376" s="29"/>
      <c r="AB1376" s="29"/>
      <c r="AC1376" s="28"/>
    </row>
    <row r="1377" ht="16" customHeight="1" spans="1:29">
      <c r="A1377" s="22">
        <v>1136</v>
      </c>
      <c r="B1377" s="39" t="s">
        <v>1928</v>
      </c>
      <c r="C1377" s="68" t="s">
        <v>1929</v>
      </c>
      <c r="D1377" s="22">
        <v>121</v>
      </c>
      <c r="E1377" s="22">
        <v>20</v>
      </c>
      <c r="F1377" s="144">
        <v>85004</v>
      </c>
      <c r="G1377" s="144" t="s">
        <v>3704</v>
      </c>
      <c r="H1377" s="144" t="s">
        <v>3704</v>
      </c>
      <c r="I1377" s="144" t="s">
        <v>5321</v>
      </c>
      <c r="J1377" s="144" t="s">
        <v>5314</v>
      </c>
      <c r="K1377" s="157"/>
      <c r="L1377" s="157"/>
      <c r="M1377" s="157"/>
      <c r="N1377" s="157"/>
      <c r="O1377" s="157"/>
      <c r="P1377" s="157"/>
      <c r="Q1377" s="157"/>
      <c r="R1377" s="157"/>
      <c r="S1377" s="144"/>
      <c r="T1377" s="22">
        <v>20</v>
      </c>
      <c r="U1377" s="29">
        <v>65.403</v>
      </c>
      <c r="V1377" s="29">
        <v>1308.06</v>
      </c>
      <c r="W1377" s="36">
        <v>409.4</v>
      </c>
      <c r="X1377" s="36"/>
      <c r="Y1377" s="29"/>
      <c r="Z1377" s="29"/>
      <c r="AA1377" s="29"/>
      <c r="AB1377" s="29"/>
      <c r="AC1377" s="28"/>
    </row>
    <row r="1378" ht="16" customHeight="1" spans="1:29">
      <c r="A1378" s="22">
        <v>1137</v>
      </c>
      <c r="B1378" s="39" t="s">
        <v>1281</v>
      </c>
      <c r="C1378" s="68" t="s">
        <v>1282</v>
      </c>
      <c r="D1378" s="22">
        <v>130</v>
      </c>
      <c r="E1378" s="22">
        <v>1</v>
      </c>
      <c r="F1378" s="144">
        <v>84065</v>
      </c>
      <c r="G1378" s="144" t="s">
        <v>3704</v>
      </c>
      <c r="H1378" s="144" t="s">
        <v>3704</v>
      </c>
      <c r="I1378" s="144" t="s">
        <v>5321</v>
      </c>
      <c r="J1378" s="144" t="s">
        <v>5314</v>
      </c>
      <c r="K1378" s="157"/>
      <c r="L1378" s="157"/>
      <c r="M1378" s="157"/>
      <c r="N1378" s="157"/>
      <c r="O1378" s="157"/>
      <c r="P1378" s="157"/>
      <c r="Q1378" s="157"/>
      <c r="R1378" s="157"/>
      <c r="S1378" s="144"/>
      <c r="T1378" s="22">
        <v>1</v>
      </c>
      <c r="U1378" s="29">
        <v>64.72</v>
      </c>
      <c r="V1378" s="29">
        <v>64.72</v>
      </c>
      <c r="W1378" s="36">
        <v>10.72</v>
      </c>
      <c r="X1378" s="36"/>
      <c r="Y1378" s="29"/>
      <c r="Z1378" s="29"/>
      <c r="AA1378" s="29"/>
      <c r="AB1378" s="29"/>
      <c r="AC1378" s="28"/>
    </row>
    <row r="1379" ht="16" customHeight="1" spans="1:29">
      <c r="A1379" s="22">
        <v>1138</v>
      </c>
      <c r="B1379" s="39" t="s">
        <v>6998</v>
      </c>
      <c r="C1379" s="68" t="s">
        <v>6999</v>
      </c>
      <c r="D1379" s="22">
        <v>130</v>
      </c>
      <c r="E1379" s="22">
        <v>4</v>
      </c>
      <c r="F1379" s="144">
        <v>84148</v>
      </c>
      <c r="G1379" s="144" t="s">
        <v>3704</v>
      </c>
      <c r="H1379" s="144" t="s">
        <v>3704</v>
      </c>
      <c r="I1379" s="144" t="s">
        <v>5321</v>
      </c>
      <c r="J1379" s="144" t="s">
        <v>5314</v>
      </c>
      <c r="K1379" s="157"/>
      <c r="L1379" s="157"/>
      <c r="M1379" s="157"/>
      <c r="N1379" s="157"/>
      <c r="O1379" s="157"/>
      <c r="P1379" s="157"/>
      <c r="Q1379" s="157"/>
      <c r="R1379" s="157"/>
      <c r="S1379" s="144"/>
      <c r="T1379" s="22">
        <v>4</v>
      </c>
      <c r="U1379" s="29">
        <v>64.4225</v>
      </c>
      <c r="V1379" s="29">
        <v>257.69</v>
      </c>
      <c r="W1379" s="36">
        <v>42.88</v>
      </c>
      <c r="X1379" s="36"/>
      <c r="Y1379" s="29"/>
      <c r="Z1379" s="29"/>
      <c r="AA1379" s="29"/>
      <c r="AB1379" s="29"/>
      <c r="AC1379" s="28"/>
    </row>
    <row r="1380" ht="16" customHeight="1" spans="1:29">
      <c r="A1380" s="22">
        <v>1139</v>
      </c>
      <c r="B1380" s="39" t="s">
        <v>1217</v>
      </c>
      <c r="C1380" s="68" t="s">
        <v>1218</v>
      </c>
      <c r="D1380" s="22">
        <v>141</v>
      </c>
      <c r="E1380" s="22">
        <v>15</v>
      </c>
      <c r="F1380" s="144">
        <v>83935</v>
      </c>
      <c r="G1380" s="144" t="s">
        <v>3704</v>
      </c>
      <c r="H1380" s="144" t="s">
        <v>3704</v>
      </c>
      <c r="I1380" s="144" t="s">
        <v>5321</v>
      </c>
      <c r="J1380" s="144" t="s">
        <v>5314</v>
      </c>
      <c r="K1380" s="157"/>
      <c r="L1380" s="157"/>
      <c r="M1380" s="157"/>
      <c r="N1380" s="157"/>
      <c r="O1380" s="157"/>
      <c r="P1380" s="157"/>
      <c r="Q1380" s="157"/>
      <c r="R1380" s="157"/>
      <c r="S1380" s="144"/>
      <c r="T1380" s="22">
        <v>15</v>
      </c>
      <c r="U1380" s="29">
        <v>63.896</v>
      </c>
      <c r="V1380" s="29">
        <v>958.44</v>
      </c>
      <c r="W1380" s="36">
        <v>716.45</v>
      </c>
      <c r="X1380" s="36"/>
      <c r="Y1380" s="29"/>
      <c r="Z1380" s="29"/>
      <c r="AA1380" s="29"/>
      <c r="AB1380" s="29"/>
      <c r="AC1380" s="28"/>
    </row>
    <row r="1381" ht="16" customHeight="1" spans="1:29">
      <c r="A1381" s="22">
        <v>1140</v>
      </c>
      <c r="B1381" s="39" t="s">
        <v>2088</v>
      </c>
      <c r="C1381" s="68" t="s">
        <v>2089</v>
      </c>
      <c r="D1381" s="22">
        <v>121</v>
      </c>
      <c r="E1381" s="22">
        <v>60</v>
      </c>
      <c r="F1381" s="144">
        <v>83937</v>
      </c>
      <c r="G1381" s="144" t="s">
        <v>3704</v>
      </c>
      <c r="H1381" s="144" t="s">
        <v>3704</v>
      </c>
      <c r="I1381" s="144" t="s">
        <v>5321</v>
      </c>
      <c r="J1381" s="144" t="s">
        <v>5314</v>
      </c>
      <c r="K1381" s="157"/>
      <c r="L1381" s="157"/>
      <c r="M1381" s="157"/>
      <c r="N1381" s="157"/>
      <c r="O1381" s="157"/>
      <c r="P1381" s="157"/>
      <c r="Q1381" s="157"/>
      <c r="R1381" s="157"/>
      <c r="S1381" s="144"/>
      <c r="T1381" s="22">
        <v>60</v>
      </c>
      <c r="U1381" s="29">
        <v>63.7568333333333</v>
      </c>
      <c r="V1381" s="29">
        <v>3825.41</v>
      </c>
      <c r="W1381" s="36">
        <v>1228.2</v>
      </c>
      <c r="X1381" s="36"/>
      <c r="Y1381" s="29"/>
      <c r="Z1381" s="29"/>
      <c r="AA1381" s="29"/>
      <c r="AB1381" s="29"/>
      <c r="AC1381" s="28"/>
    </row>
    <row r="1382" ht="16" customHeight="1" spans="1:29">
      <c r="A1382" s="22">
        <v>1141</v>
      </c>
      <c r="B1382" s="39" t="s">
        <v>7000</v>
      </c>
      <c r="C1382" s="68" t="s">
        <v>7001</v>
      </c>
      <c r="D1382" s="22">
        <v>121</v>
      </c>
      <c r="E1382" s="22">
        <v>40</v>
      </c>
      <c r="F1382" s="144">
        <v>84956</v>
      </c>
      <c r="G1382" s="144" t="s">
        <v>3704</v>
      </c>
      <c r="H1382" s="144" t="s">
        <v>3704</v>
      </c>
      <c r="I1382" s="144" t="s">
        <v>5321</v>
      </c>
      <c r="J1382" s="144" t="s">
        <v>5314</v>
      </c>
      <c r="K1382" s="157"/>
      <c r="L1382" s="157"/>
      <c r="M1382" s="157"/>
      <c r="N1382" s="157"/>
      <c r="O1382" s="157"/>
      <c r="P1382" s="157"/>
      <c r="Q1382" s="157"/>
      <c r="R1382" s="157"/>
      <c r="S1382" s="144"/>
      <c r="T1382" s="22">
        <v>40</v>
      </c>
      <c r="U1382" s="29">
        <v>63.64425</v>
      </c>
      <c r="V1382" s="29">
        <v>2545.77</v>
      </c>
      <c r="W1382" s="36">
        <v>818.8</v>
      </c>
      <c r="X1382" s="36"/>
      <c r="Y1382" s="29"/>
      <c r="Z1382" s="29"/>
      <c r="AA1382" s="29"/>
      <c r="AB1382" s="29"/>
      <c r="AC1382" s="28"/>
    </row>
    <row r="1383" ht="16" customHeight="1" spans="1:29">
      <c r="A1383" s="22">
        <v>1142</v>
      </c>
      <c r="B1383" s="39" t="s">
        <v>1628</v>
      </c>
      <c r="C1383" s="68" t="s">
        <v>1629</v>
      </c>
      <c r="D1383" s="22">
        <v>121</v>
      </c>
      <c r="E1383" s="22">
        <v>20</v>
      </c>
      <c r="F1383" s="144">
        <v>84931</v>
      </c>
      <c r="G1383" s="144" t="s">
        <v>3704</v>
      </c>
      <c r="H1383" s="144" t="s">
        <v>3704</v>
      </c>
      <c r="I1383" s="144" t="s">
        <v>5321</v>
      </c>
      <c r="J1383" s="144" t="s">
        <v>5314</v>
      </c>
      <c r="K1383" s="157"/>
      <c r="L1383" s="157"/>
      <c r="M1383" s="157"/>
      <c r="N1383" s="157"/>
      <c r="O1383" s="157"/>
      <c r="P1383" s="157"/>
      <c r="Q1383" s="157"/>
      <c r="R1383" s="157"/>
      <c r="S1383" s="144"/>
      <c r="T1383" s="22">
        <v>20</v>
      </c>
      <c r="U1383" s="29">
        <v>63.464</v>
      </c>
      <c r="V1383" s="29">
        <v>1269.28</v>
      </c>
      <c r="W1383" s="36">
        <v>409.4</v>
      </c>
      <c r="X1383" s="36"/>
      <c r="Y1383" s="29"/>
      <c r="Z1383" s="29"/>
      <c r="AA1383" s="29"/>
      <c r="AB1383" s="29"/>
      <c r="AC1383" s="28"/>
    </row>
    <row r="1384" ht="16" customHeight="1" spans="1:29">
      <c r="A1384" s="22">
        <v>1143</v>
      </c>
      <c r="B1384" s="39" t="s">
        <v>1401</v>
      </c>
      <c r="C1384" s="68" t="s">
        <v>1402</v>
      </c>
      <c r="D1384" s="22">
        <v>130</v>
      </c>
      <c r="E1384" s="22">
        <v>1</v>
      </c>
      <c r="F1384" s="144">
        <v>84061</v>
      </c>
      <c r="G1384" s="144" t="s">
        <v>3704</v>
      </c>
      <c r="H1384" s="144" t="s">
        <v>3704</v>
      </c>
      <c r="I1384" s="144" t="s">
        <v>5321</v>
      </c>
      <c r="J1384" s="144" t="s">
        <v>5314</v>
      </c>
      <c r="K1384" s="157"/>
      <c r="L1384" s="157"/>
      <c r="M1384" s="157"/>
      <c r="N1384" s="157"/>
      <c r="O1384" s="157"/>
      <c r="P1384" s="157"/>
      <c r="Q1384" s="157"/>
      <c r="R1384" s="157"/>
      <c r="S1384" s="144"/>
      <c r="T1384" s="22">
        <v>1</v>
      </c>
      <c r="U1384" s="29">
        <v>58.08</v>
      </c>
      <c r="V1384" s="29">
        <v>58.08</v>
      </c>
      <c r="W1384" s="36">
        <v>9.62</v>
      </c>
      <c r="X1384" s="36"/>
      <c r="Y1384" s="29"/>
      <c r="Z1384" s="29"/>
      <c r="AA1384" s="29"/>
      <c r="AB1384" s="29"/>
      <c r="AC1384" s="28"/>
    </row>
    <row r="1385" ht="16" customHeight="1" spans="1:29">
      <c r="A1385" s="22">
        <v>1144</v>
      </c>
      <c r="B1385" s="39" t="s">
        <v>1680</v>
      </c>
      <c r="C1385" s="68" t="s">
        <v>1681</v>
      </c>
      <c r="D1385" s="22">
        <v>121</v>
      </c>
      <c r="E1385" s="22">
        <v>60</v>
      </c>
      <c r="F1385" s="144">
        <v>84949</v>
      </c>
      <c r="G1385" s="144" t="s">
        <v>3704</v>
      </c>
      <c r="H1385" s="144" t="s">
        <v>3704</v>
      </c>
      <c r="I1385" s="144" t="s">
        <v>5321</v>
      </c>
      <c r="J1385" s="144" t="s">
        <v>5314</v>
      </c>
      <c r="K1385" s="157"/>
      <c r="L1385" s="157"/>
      <c r="M1385" s="157"/>
      <c r="N1385" s="157"/>
      <c r="O1385" s="157"/>
      <c r="P1385" s="157"/>
      <c r="Q1385" s="157"/>
      <c r="R1385" s="157"/>
      <c r="S1385" s="144"/>
      <c r="T1385" s="22">
        <v>60</v>
      </c>
      <c r="U1385" s="29">
        <v>56.6123333333333</v>
      </c>
      <c r="V1385" s="29">
        <v>3396.74</v>
      </c>
      <c r="W1385" s="36">
        <v>585</v>
      </c>
      <c r="X1385" s="36"/>
      <c r="Y1385" s="29"/>
      <c r="Z1385" s="29"/>
      <c r="AA1385" s="29"/>
      <c r="AB1385" s="29"/>
      <c r="AC1385" s="28"/>
    </row>
    <row r="1386" ht="16" customHeight="1" spans="1:29">
      <c r="A1386" s="22">
        <v>1145</v>
      </c>
      <c r="B1386" s="39" t="s">
        <v>1353</v>
      </c>
      <c r="C1386" s="68" t="s">
        <v>1354</v>
      </c>
      <c r="D1386" s="22">
        <v>121</v>
      </c>
      <c r="E1386" s="22">
        <v>24</v>
      </c>
      <c r="F1386" s="144">
        <v>84911</v>
      </c>
      <c r="G1386" s="144" t="s">
        <v>3704</v>
      </c>
      <c r="H1386" s="144" t="s">
        <v>3704</v>
      </c>
      <c r="I1386" s="144" t="s">
        <v>5321</v>
      </c>
      <c r="J1386" s="144" t="s">
        <v>5314</v>
      </c>
      <c r="K1386" s="157"/>
      <c r="L1386" s="157"/>
      <c r="M1386" s="157"/>
      <c r="N1386" s="157"/>
      <c r="O1386" s="157"/>
      <c r="P1386" s="157"/>
      <c r="Q1386" s="157"/>
      <c r="R1386" s="157"/>
      <c r="S1386" s="144"/>
      <c r="T1386" s="22">
        <v>24</v>
      </c>
      <c r="U1386" s="29">
        <v>55.40375</v>
      </c>
      <c r="V1386" s="29">
        <v>1329.69</v>
      </c>
      <c r="W1386" s="36">
        <v>210.48</v>
      </c>
      <c r="X1386" s="36"/>
      <c r="Y1386" s="29"/>
      <c r="Z1386" s="29"/>
      <c r="AA1386" s="29"/>
      <c r="AB1386" s="29"/>
      <c r="AC1386" s="28"/>
    </row>
    <row r="1387" ht="16" customHeight="1" spans="1:29">
      <c r="A1387" s="22">
        <v>1146</v>
      </c>
      <c r="B1387" s="39" t="s">
        <v>1610</v>
      </c>
      <c r="C1387" s="68" t="s">
        <v>1611</v>
      </c>
      <c r="D1387" s="22">
        <v>130</v>
      </c>
      <c r="E1387" s="22">
        <v>2</v>
      </c>
      <c r="F1387" s="144">
        <v>83830</v>
      </c>
      <c r="G1387" s="144" t="s">
        <v>3704</v>
      </c>
      <c r="H1387" s="144" t="s">
        <v>3704</v>
      </c>
      <c r="I1387" s="144" t="s">
        <v>5321</v>
      </c>
      <c r="J1387" s="144" t="s">
        <v>5314</v>
      </c>
      <c r="K1387" s="157"/>
      <c r="L1387" s="157"/>
      <c r="M1387" s="157"/>
      <c r="N1387" s="157"/>
      <c r="O1387" s="157"/>
      <c r="P1387" s="157"/>
      <c r="Q1387" s="157"/>
      <c r="R1387" s="157"/>
      <c r="S1387" s="144"/>
      <c r="T1387" s="22">
        <v>2</v>
      </c>
      <c r="U1387" s="29">
        <v>54.715</v>
      </c>
      <c r="V1387" s="29">
        <v>109.43</v>
      </c>
      <c r="W1387" s="36">
        <v>23.4</v>
      </c>
      <c r="X1387" s="36"/>
      <c r="Y1387" s="29"/>
      <c r="Z1387" s="29"/>
      <c r="AA1387" s="29"/>
      <c r="AB1387" s="29"/>
      <c r="AC1387" s="28"/>
    </row>
    <row r="1388" ht="16" customHeight="1" spans="1:29">
      <c r="A1388" s="22">
        <v>1147</v>
      </c>
      <c r="B1388" s="39" t="s">
        <v>1668</v>
      </c>
      <c r="C1388" s="68" t="s">
        <v>1669</v>
      </c>
      <c r="D1388" s="22">
        <v>121</v>
      </c>
      <c r="E1388" s="22">
        <v>19</v>
      </c>
      <c r="F1388" s="144">
        <v>84939</v>
      </c>
      <c r="G1388" s="144" t="s">
        <v>3704</v>
      </c>
      <c r="H1388" s="144" t="s">
        <v>3704</v>
      </c>
      <c r="I1388" s="144" t="s">
        <v>5321</v>
      </c>
      <c r="J1388" s="144" t="s">
        <v>5314</v>
      </c>
      <c r="K1388" s="157"/>
      <c r="L1388" s="157"/>
      <c r="M1388" s="157"/>
      <c r="N1388" s="157"/>
      <c r="O1388" s="157"/>
      <c r="P1388" s="157"/>
      <c r="Q1388" s="157"/>
      <c r="R1388" s="157"/>
      <c r="S1388" s="144"/>
      <c r="T1388" s="22">
        <v>19</v>
      </c>
      <c r="U1388" s="29">
        <v>54.2663157894737</v>
      </c>
      <c r="V1388" s="29">
        <v>1031.06</v>
      </c>
      <c r="W1388" s="36">
        <v>166.63</v>
      </c>
      <c r="X1388" s="36"/>
      <c r="Y1388" s="29"/>
      <c r="Z1388" s="29"/>
      <c r="AA1388" s="29"/>
      <c r="AB1388" s="29"/>
      <c r="AC1388" s="28"/>
    </row>
    <row r="1389" ht="16" customHeight="1" spans="1:29">
      <c r="A1389" s="22">
        <v>1148</v>
      </c>
      <c r="B1389" s="39" t="s">
        <v>1648</v>
      </c>
      <c r="C1389" s="68" t="s">
        <v>1649</v>
      </c>
      <c r="D1389" s="22">
        <v>130</v>
      </c>
      <c r="E1389" s="22">
        <v>6</v>
      </c>
      <c r="F1389" s="144">
        <v>83979</v>
      </c>
      <c r="G1389" s="144" t="s">
        <v>3704</v>
      </c>
      <c r="H1389" s="144" t="s">
        <v>3704</v>
      </c>
      <c r="I1389" s="144" t="s">
        <v>5321</v>
      </c>
      <c r="J1389" s="144" t="s">
        <v>5314</v>
      </c>
      <c r="K1389" s="157"/>
      <c r="L1389" s="157"/>
      <c r="M1389" s="157"/>
      <c r="N1389" s="157"/>
      <c r="O1389" s="157"/>
      <c r="P1389" s="157"/>
      <c r="Q1389" s="157"/>
      <c r="R1389" s="157"/>
      <c r="S1389" s="144"/>
      <c r="T1389" s="22">
        <v>6</v>
      </c>
      <c r="U1389" s="29">
        <v>51.325</v>
      </c>
      <c r="V1389" s="29">
        <v>307.95</v>
      </c>
      <c r="W1389" s="36">
        <v>51.06</v>
      </c>
      <c r="X1389" s="36"/>
      <c r="Y1389" s="29"/>
      <c r="Z1389" s="29"/>
      <c r="AA1389" s="29"/>
      <c r="AB1389" s="29"/>
      <c r="AC1389" s="28"/>
    </row>
    <row r="1390" ht="16" customHeight="1" spans="1:29">
      <c r="A1390" s="22">
        <v>1149</v>
      </c>
      <c r="B1390" s="39" t="s">
        <v>7002</v>
      </c>
      <c r="C1390" s="68" t="s">
        <v>7003</v>
      </c>
      <c r="D1390" s="22">
        <v>130</v>
      </c>
      <c r="E1390" s="22">
        <v>1</v>
      </c>
      <c r="F1390" s="144">
        <v>84064</v>
      </c>
      <c r="G1390" s="144" t="s">
        <v>3704</v>
      </c>
      <c r="H1390" s="144" t="s">
        <v>3704</v>
      </c>
      <c r="I1390" s="144" t="s">
        <v>5321</v>
      </c>
      <c r="J1390" s="144" t="s">
        <v>5314</v>
      </c>
      <c r="K1390" s="157"/>
      <c r="L1390" s="157"/>
      <c r="M1390" s="157"/>
      <c r="N1390" s="157"/>
      <c r="O1390" s="157"/>
      <c r="P1390" s="157"/>
      <c r="Q1390" s="157"/>
      <c r="R1390" s="157"/>
      <c r="S1390" s="144"/>
      <c r="T1390" s="22">
        <v>1</v>
      </c>
      <c r="U1390" s="29">
        <v>51.01</v>
      </c>
      <c r="V1390" s="29">
        <v>51.01</v>
      </c>
      <c r="W1390" s="36">
        <v>8.48</v>
      </c>
      <c r="X1390" s="36"/>
      <c r="Y1390" s="29"/>
      <c r="Z1390" s="29"/>
      <c r="AA1390" s="29"/>
      <c r="AB1390" s="29"/>
      <c r="AC1390" s="28"/>
    </row>
    <row r="1391" ht="16" customHeight="1" spans="1:29">
      <c r="A1391" s="22">
        <v>1150</v>
      </c>
      <c r="B1391" s="39" t="s">
        <v>7004</v>
      </c>
      <c r="C1391" s="68" t="s">
        <v>7005</v>
      </c>
      <c r="D1391" s="22">
        <v>130</v>
      </c>
      <c r="E1391" s="22">
        <v>1</v>
      </c>
      <c r="F1391" s="144">
        <v>84063</v>
      </c>
      <c r="G1391" s="144" t="s">
        <v>3704</v>
      </c>
      <c r="H1391" s="144" t="s">
        <v>3704</v>
      </c>
      <c r="I1391" s="144" t="s">
        <v>5321</v>
      </c>
      <c r="J1391" s="144" t="s">
        <v>5314</v>
      </c>
      <c r="K1391" s="157"/>
      <c r="L1391" s="157"/>
      <c r="M1391" s="157"/>
      <c r="N1391" s="157"/>
      <c r="O1391" s="157"/>
      <c r="P1391" s="157"/>
      <c r="Q1391" s="157"/>
      <c r="R1391" s="157"/>
      <c r="S1391" s="144"/>
      <c r="T1391" s="22">
        <v>1</v>
      </c>
      <c r="U1391" s="29">
        <v>51.01</v>
      </c>
      <c r="V1391" s="29">
        <v>51.01</v>
      </c>
      <c r="W1391" s="36">
        <v>8.54</v>
      </c>
      <c r="X1391" s="36"/>
      <c r="Y1391" s="29"/>
      <c r="Z1391" s="29"/>
      <c r="AA1391" s="29"/>
      <c r="AB1391" s="29"/>
      <c r="AC1391" s="28"/>
    </row>
    <row r="1392" ht="16" customHeight="1" spans="1:29">
      <c r="A1392" s="22">
        <v>1151</v>
      </c>
      <c r="B1392" s="39" t="s">
        <v>7006</v>
      </c>
      <c r="C1392" s="68" t="s">
        <v>7007</v>
      </c>
      <c r="D1392" s="22">
        <v>130</v>
      </c>
      <c r="E1392" s="22">
        <v>1</v>
      </c>
      <c r="F1392" s="144">
        <v>84062</v>
      </c>
      <c r="G1392" s="144" t="s">
        <v>3704</v>
      </c>
      <c r="H1392" s="144" t="s">
        <v>3704</v>
      </c>
      <c r="I1392" s="144" t="s">
        <v>5321</v>
      </c>
      <c r="J1392" s="144" t="s">
        <v>5314</v>
      </c>
      <c r="K1392" s="157"/>
      <c r="L1392" s="157"/>
      <c r="M1392" s="157"/>
      <c r="N1392" s="157"/>
      <c r="O1392" s="157"/>
      <c r="P1392" s="157"/>
      <c r="Q1392" s="157"/>
      <c r="R1392" s="157"/>
      <c r="S1392" s="144"/>
      <c r="T1392" s="22">
        <v>1</v>
      </c>
      <c r="U1392" s="29">
        <v>51.01</v>
      </c>
      <c r="V1392" s="29">
        <v>51.01</v>
      </c>
      <c r="W1392" s="36">
        <v>8.48</v>
      </c>
      <c r="X1392" s="36"/>
      <c r="Y1392" s="29"/>
      <c r="Z1392" s="29"/>
      <c r="AA1392" s="29"/>
      <c r="AB1392" s="29"/>
      <c r="AC1392" s="28"/>
    </row>
    <row r="1393" ht="16" customHeight="1" spans="1:29">
      <c r="A1393" s="22">
        <v>1152</v>
      </c>
      <c r="B1393" s="39" t="s">
        <v>1948</v>
      </c>
      <c r="C1393" s="68" t="s">
        <v>1949</v>
      </c>
      <c r="D1393" s="22">
        <v>198</v>
      </c>
      <c r="E1393" s="22">
        <v>2</v>
      </c>
      <c r="F1393" s="144">
        <v>2403316106</v>
      </c>
      <c r="G1393" s="144" t="s">
        <v>3704</v>
      </c>
      <c r="H1393" s="144" t="s">
        <v>3704</v>
      </c>
      <c r="I1393" s="144" t="s">
        <v>5352</v>
      </c>
      <c r="J1393" s="144" t="s">
        <v>5314</v>
      </c>
      <c r="K1393" s="157"/>
      <c r="L1393" s="157"/>
      <c r="M1393" s="157"/>
      <c r="N1393" s="157"/>
      <c r="O1393" s="157"/>
      <c r="P1393" s="157"/>
      <c r="Q1393" s="157"/>
      <c r="R1393" s="157"/>
      <c r="S1393" s="144"/>
      <c r="T1393" s="22">
        <v>2</v>
      </c>
      <c r="U1393" s="29">
        <v>49.985</v>
      </c>
      <c r="V1393" s="29">
        <v>99.97</v>
      </c>
      <c r="W1393" s="36">
        <v>16.68</v>
      </c>
      <c r="X1393" s="36"/>
      <c r="Y1393" s="29"/>
      <c r="Z1393" s="29"/>
      <c r="AA1393" s="29"/>
      <c r="AB1393" s="29"/>
      <c r="AC1393" s="28"/>
    </row>
    <row r="1394" ht="16" customHeight="1" spans="1:29">
      <c r="A1394" s="22">
        <v>1153</v>
      </c>
      <c r="B1394" s="39" t="s">
        <v>1189</v>
      </c>
      <c r="C1394" s="68" t="s">
        <v>1190</v>
      </c>
      <c r="D1394" s="22">
        <v>121</v>
      </c>
      <c r="E1394" s="22">
        <v>20</v>
      </c>
      <c r="F1394" s="144">
        <v>84897</v>
      </c>
      <c r="G1394" s="144" t="s">
        <v>3704</v>
      </c>
      <c r="H1394" s="144" t="s">
        <v>3704</v>
      </c>
      <c r="I1394" s="144" t="s">
        <v>5321</v>
      </c>
      <c r="J1394" s="144" t="s">
        <v>5314</v>
      </c>
      <c r="K1394" s="157"/>
      <c r="L1394" s="157"/>
      <c r="M1394" s="157"/>
      <c r="N1394" s="157"/>
      <c r="O1394" s="157"/>
      <c r="P1394" s="157"/>
      <c r="Q1394" s="157"/>
      <c r="R1394" s="157"/>
      <c r="S1394" s="144"/>
      <c r="T1394" s="22">
        <v>20</v>
      </c>
      <c r="U1394" s="29">
        <v>49.08</v>
      </c>
      <c r="V1394" s="29">
        <v>981.6</v>
      </c>
      <c r="W1394" s="36">
        <v>156</v>
      </c>
      <c r="X1394" s="36"/>
      <c r="Y1394" s="29"/>
      <c r="Z1394" s="29"/>
      <c r="AA1394" s="29"/>
      <c r="AB1394" s="29"/>
      <c r="AC1394" s="28"/>
    </row>
    <row r="1395" ht="16" customHeight="1" spans="1:29">
      <c r="A1395" s="22">
        <v>1154</v>
      </c>
      <c r="B1395" s="39" t="s">
        <v>1658</v>
      </c>
      <c r="C1395" s="68" t="s">
        <v>1659</v>
      </c>
      <c r="D1395" s="22">
        <v>130</v>
      </c>
      <c r="E1395" s="22">
        <v>5</v>
      </c>
      <c r="F1395" s="144">
        <v>83970</v>
      </c>
      <c r="G1395" s="144" t="s">
        <v>3704</v>
      </c>
      <c r="H1395" s="144" t="s">
        <v>3704</v>
      </c>
      <c r="I1395" s="144" t="s">
        <v>5321</v>
      </c>
      <c r="J1395" s="144" t="s">
        <v>5314</v>
      </c>
      <c r="K1395" s="157"/>
      <c r="L1395" s="157"/>
      <c r="M1395" s="157"/>
      <c r="N1395" s="157"/>
      <c r="O1395" s="157"/>
      <c r="P1395" s="157"/>
      <c r="Q1395" s="157"/>
      <c r="R1395" s="157"/>
      <c r="S1395" s="144"/>
      <c r="T1395" s="22">
        <v>5</v>
      </c>
      <c r="U1395" s="29">
        <v>48.96</v>
      </c>
      <c r="V1395" s="29">
        <v>244.8</v>
      </c>
      <c r="W1395" s="36">
        <v>41.25</v>
      </c>
      <c r="X1395" s="36"/>
      <c r="Y1395" s="29"/>
      <c r="Z1395" s="29"/>
      <c r="AA1395" s="29"/>
      <c r="AB1395" s="29"/>
      <c r="AC1395" s="28"/>
    </row>
    <row r="1396" ht="16" customHeight="1" spans="1:29">
      <c r="A1396" s="22">
        <v>1155</v>
      </c>
      <c r="B1396" s="39" t="s">
        <v>1016</v>
      </c>
      <c r="C1396" s="68" t="s">
        <v>1017</v>
      </c>
      <c r="D1396" s="22">
        <v>130</v>
      </c>
      <c r="E1396" s="22">
        <v>1</v>
      </c>
      <c r="F1396" s="144">
        <v>84097</v>
      </c>
      <c r="G1396" s="144" t="s">
        <v>3704</v>
      </c>
      <c r="H1396" s="144" t="s">
        <v>3704</v>
      </c>
      <c r="I1396" s="144" t="s">
        <v>5321</v>
      </c>
      <c r="J1396" s="144" t="s">
        <v>5314</v>
      </c>
      <c r="K1396" s="157"/>
      <c r="L1396" s="157"/>
      <c r="M1396" s="157"/>
      <c r="N1396" s="157"/>
      <c r="O1396" s="157"/>
      <c r="P1396" s="157"/>
      <c r="Q1396" s="157"/>
      <c r="R1396" s="157"/>
      <c r="S1396" s="144"/>
      <c r="T1396" s="22">
        <v>1</v>
      </c>
      <c r="U1396" s="29">
        <v>47.78</v>
      </c>
      <c r="V1396" s="29">
        <v>47.78</v>
      </c>
      <c r="W1396" s="36">
        <v>7.91</v>
      </c>
      <c r="X1396" s="36"/>
      <c r="Y1396" s="29"/>
      <c r="Z1396" s="29"/>
      <c r="AA1396" s="29"/>
      <c r="AB1396" s="29"/>
      <c r="AC1396" s="28"/>
    </row>
    <row r="1397" ht="16" customHeight="1" spans="1:29">
      <c r="A1397" s="22">
        <v>1156</v>
      </c>
      <c r="B1397" s="39" t="s">
        <v>7008</v>
      </c>
      <c r="C1397" s="68" t="s">
        <v>7009</v>
      </c>
      <c r="D1397" s="22">
        <v>121</v>
      </c>
      <c r="E1397" s="22">
        <v>23</v>
      </c>
      <c r="F1397" s="144">
        <v>85103</v>
      </c>
      <c r="G1397" s="144" t="s">
        <v>3704</v>
      </c>
      <c r="H1397" s="144" t="s">
        <v>3704</v>
      </c>
      <c r="I1397" s="144" t="s">
        <v>5321</v>
      </c>
      <c r="J1397" s="144" t="s">
        <v>5314</v>
      </c>
      <c r="K1397" s="157"/>
      <c r="L1397" s="157"/>
      <c r="M1397" s="157"/>
      <c r="N1397" s="157"/>
      <c r="O1397" s="157"/>
      <c r="P1397" s="157"/>
      <c r="Q1397" s="157"/>
      <c r="R1397" s="157"/>
      <c r="S1397" s="144"/>
      <c r="T1397" s="22">
        <v>23</v>
      </c>
      <c r="U1397" s="29">
        <v>47.0447826086956</v>
      </c>
      <c r="V1397" s="29">
        <v>1082.03</v>
      </c>
      <c r="W1397" s="36">
        <v>179.4</v>
      </c>
      <c r="X1397" s="36"/>
      <c r="Y1397" s="29"/>
      <c r="Z1397" s="29"/>
      <c r="AA1397" s="29"/>
      <c r="AB1397" s="29"/>
      <c r="AC1397" s="28"/>
    </row>
    <row r="1398" ht="16" customHeight="1" spans="1:29">
      <c r="A1398" s="22">
        <v>1157</v>
      </c>
      <c r="B1398" s="39" t="s">
        <v>1724</v>
      </c>
      <c r="C1398" s="68" t="s">
        <v>1725</v>
      </c>
      <c r="D1398" s="22">
        <v>178</v>
      </c>
      <c r="E1398" s="22">
        <v>40</v>
      </c>
      <c r="F1398" s="144">
        <v>85093</v>
      </c>
      <c r="G1398" s="144" t="s">
        <v>3704</v>
      </c>
      <c r="H1398" s="144" t="s">
        <v>3704</v>
      </c>
      <c r="I1398" s="144" t="s">
        <v>5321</v>
      </c>
      <c r="J1398" s="144" t="s">
        <v>5314</v>
      </c>
      <c r="K1398" s="157"/>
      <c r="L1398" s="157"/>
      <c r="M1398" s="157"/>
      <c r="N1398" s="157"/>
      <c r="O1398" s="157"/>
      <c r="P1398" s="157"/>
      <c r="Q1398" s="157"/>
      <c r="R1398" s="157"/>
      <c r="S1398" s="144"/>
      <c r="T1398" s="22">
        <v>40</v>
      </c>
      <c r="U1398" s="29">
        <v>46.8125</v>
      </c>
      <c r="V1398" s="29">
        <v>1872.5</v>
      </c>
      <c r="W1398" s="36">
        <v>312</v>
      </c>
      <c r="X1398" s="36"/>
      <c r="Y1398" s="29"/>
      <c r="Z1398" s="29"/>
      <c r="AA1398" s="29"/>
      <c r="AB1398" s="29"/>
      <c r="AC1398" s="28"/>
    </row>
    <row r="1399" ht="16" customHeight="1" spans="1:29">
      <c r="A1399" s="22">
        <v>1158</v>
      </c>
      <c r="B1399" s="39" t="s">
        <v>7010</v>
      </c>
      <c r="C1399" s="68" t="s">
        <v>7011</v>
      </c>
      <c r="D1399" s="22">
        <v>121</v>
      </c>
      <c r="E1399" s="22">
        <v>20</v>
      </c>
      <c r="F1399" s="144">
        <v>85007</v>
      </c>
      <c r="G1399" s="144" t="s">
        <v>3704</v>
      </c>
      <c r="H1399" s="144" t="s">
        <v>3704</v>
      </c>
      <c r="I1399" s="144" t="s">
        <v>5321</v>
      </c>
      <c r="J1399" s="144" t="s">
        <v>5314</v>
      </c>
      <c r="K1399" s="157"/>
      <c r="L1399" s="157"/>
      <c r="M1399" s="157"/>
      <c r="N1399" s="157"/>
      <c r="O1399" s="157"/>
      <c r="P1399" s="157"/>
      <c r="Q1399" s="157"/>
      <c r="R1399" s="157"/>
      <c r="S1399" s="144"/>
      <c r="T1399" s="22">
        <v>20</v>
      </c>
      <c r="U1399" s="29">
        <v>46.795</v>
      </c>
      <c r="V1399" s="29">
        <v>935.9</v>
      </c>
      <c r="W1399" s="36">
        <v>195</v>
      </c>
      <c r="X1399" s="36"/>
      <c r="Y1399" s="29"/>
      <c r="Z1399" s="29"/>
      <c r="AA1399" s="29"/>
      <c r="AB1399" s="29"/>
      <c r="AC1399" s="28"/>
    </row>
    <row r="1400" ht="16" customHeight="1" spans="1:29">
      <c r="A1400" s="22">
        <v>1159</v>
      </c>
      <c r="B1400" s="39" t="s">
        <v>1644</v>
      </c>
      <c r="C1400" s="68" t="s">
        <v>1645</v>
      </c>
      <c r="D1400" s="22">
        <v>130</v>
      </c>
      <c r="E1400" s="22">
        <v>12</v>
      </c>
      <c r="F1400" s="144">
        <v>83978</v>
      </c>
      <c r="G1400" s="144" t="s">
        <v>3704</v>
      </c>
      <c r="H1400" s="144" t="s">
        <v>3704</v>
      </c>
      <c r="I1400" s="144" t="s">
        <v>5321</v>
      </c>
      <c r="J1400" s="144" t="s">
        <v>5314</v>
      </c>
      <c r="K1400" s="157"/>
      <c r="L1400" s="157"/>
      <c r="M1400" s="157"/>
      <c r="N1400" s="157"/>
      <c r="O1400" s="157"/>
      <c r="P1400" s="157"/>
      <c r="Q1400" s="157"/>
      <c r="R1400" s="157"/>
      <c r="S1400" s="144"/>
      <c r="T1400" s="22">
        <v>12</v>
      </c>
      <c r="U1400" s="29">
        <v>45.1491666666667</v>
      </c>
      <c r="V1400" s="29">
        <v>541.79</v>
      </c>
      <c r="W1400" s="36">
        <v>93.6</v>
      </c>
      <c r="X1400" s="36"/>
      <c r="Y1400" s="29"/>
      <c r="Z1400" s="29"/>
      <c r="AA1400" s="29"/>
      <c r="AB1400" s="29"/>
      <c r="AC1400" s="28"/>
    </row>
    <row r="1401" ht="16" customHeight="1" spans="1:29">
      <c r="A1401" s="22">
        <v>1160</v>
      </c>
      <c r="B1401" s="39" t="s">
        <v>7012</v>
      </c>
      <c r="C1401" s="68" t="s">
        <v>7013</v>
      </c>
      <c r="D1401" s="22">
        <v>121</v>
      </c>
      <c r="E1401" s="22">
        <v>20</v>
      </c>
      <c r="F1401" s="144">
        <v>84929</v>
      </c>
      <c r="G1401" s="144" t="s">
        <v>3704</v>
      </c>
      <c r="H1401" s="144" t="s">
        <v>3704</v>
      </c>
      <c r="I1401" s="144" t="s">
        <v>5321</v>
      </c>
      <c r="J1401" s="144" t="s">
        <v>5314</v>
      </c>
      <c r="K1401" s="157"/>
      <c r="L1401" s="157"/>
      <c r="M1401" s="157"/>
      <c r="N1401" s="157"/>
      <c r="O1401" s="157"/>
      <c r="P1401" s="157"/>
      <c r="Q1401" s="157"/>
      <c r="R1401" s="157"/>
      <c r="S1401" s="144"/>
      <c r="T1401" s="22">
        <v>20</v>
      </c>
      <c r="U1401" s="29">
        <v>44.657</v>
      </c>
      <c r="V1401" s="29">
        <v>893.14</v>
      </c>
      <c r="W1401" s="36">
        <v>195</v>
      </c>
      <c r="X1401" s="36"/>
      <c r="Y1401" s="29"/>
      <c r="Z1401" s="29"/>
      <c r="AA1401" s="29"/>
      <c r="AB1401" s="29"/>
      <c r="AC1401" s="28"/>
    </row>
    <row r="1402" ht="16" customHeight="1" spans="1:29">
      <c r="A1402" s="22">
        <v>1161</v>
      </c>
      <c r="B1402" s="39" t="s">
        <v>7014</v>
      </c>
      <c r="C1402" s="68" t="s">
        <v>7015</v>
      </c>
      <c r="D1402" s="22">
        <v>121</v>
      </c>
      <c r="E1402" s="22">
        <v>20</v>
      </c>
      <c r="F1402" s="144">
        <v>85003</v>
      </c>
      <c r="G1402" s="144" t="s">
        <v>3704</v>
      </c>
      <c r="H1402" s="144" t="s">
        <v>3704</v>
      </c>
      <c r="I1402" s="144" t="s">
        <v>5321</v>
      </c>
      <c r="J1402" s="144" t="s">
        <v>5314</v>
      </c>
      <c r="K1402" s="157"/>
      <c r="L1402" s="157"/>
      <c r="M1402" s="157"/>
      <c r="N1402" s="157"/>
      <c r="O1402" s="157"/>
      <c r="P1402" s="157"/>
      <c r="Q1402" s="157"/>
      <c r="R1402" s="157"/>
      <c r="S1402" s="144"/>
      <c r="T1402" s="22">
        <v>20</v>
      </c>
      <c r="U1402" s="29">
        <v>42.815</v>
      </c>
      <c r="V1402" s="29">
        <v>856.3</v>
      </c>
      <c r="W1402" s="36">
        <v>136.4</v>
      </c>
      <c r="X1402" s="36"/>
      <c r="Y1402" s="29"/>
      <c r="Z1402" s="29"/>
      <c r="AA1402" s="29"/>
      <c r="AB1402" s="29"/>
      <c r="AC1402" s="28"/>
    </row>
    <row r="1403" ht="16" customHeight="1" spans="1:29">
      <c r="A1403" s="22">
        <v>1162</v>
      </c>
      <c r="B1403" s="39" t="s">
        <v>1193</v>
      </c>
      <c r="C1403" s="68" t="s">
        <v>1194</v>
      </c>
      <c r="D1403" s="22">
        <v>121</v>
      </c>
      <c r="E1403" s="22">
        <v>20</v>
      </c>
      <c r="F1403" s="144">
        <v>84900</v>
      </c>
      <c r="G1403" s="144" t="s">
        <v>3704</v>
      </c>
      <c r="H1403" s="144" t="s">
        <v>3704</v>
      </c>
      <c r="I1403" s="144" t="s">
        <v>5321</v>
      </c>
      <c r="J1403" s="144" t="s">
        <v>5314</v>
      </c>
      <c r="K1403" s="157"/>
      <c r="L1403" s="157"/>
      <c r="M1403" s="157"/>
      <c r="N1403" s="157"/>
      <c r="O1403" s="157"/>
      <c r="P1403" s="157"/>
      <c r="Q1403" s="157"/>
      <c r="R1403" s="157"/>
      <c r="S1403" s="144"/>
      <c r="T1403" s="22">
        <v>20</v>
      </c>
      <c r="U1403" s="29">
        <v>42.815</v>
      </c>
      <c r="V1403" s="29">
        <v>856.3</v>
      </c>
      <c r="W1403" s="36">
        <v>136.4</v>
      </c>
      <c r="X1403" s="36"/>
      <c r="Y1403" s="29"/>
      <c r="Z1403" s="29"/>
      <c r="AA1403" s="29"/>
      <c r="AB1403" s="29"/>
      <c r="AC1403" s="28"/>
    </row>
    <row r="1404" ht="16" customHeight="1" spans="1:29">
      <c r="A1404" s="22">
        <v>1163</v>
      </c>
      <c r="B1404" s="39" t="s">
        <v>7016</v>
      </c>
      <c r="C1404" s="68" t="s">
        <v>7017</v>
      </c>
      <c r="D1404" s="22">
        <v>130</v>
      </c>
      <c r="E1404" s="22">
        <v>1</v>
      </c>
      <c r="F1404" s="144">
        <v>84045</v>
      </c>
      <c r="G1404" s="144" t="s">
        <v>3704</v>
      </c>
      <c r="H1404" s="144" t="s">
        <v>3704</v>
      </c>
      <c r="I1404" s="144" t="s">
        <v>5321</v>
      </c>
      <c r="J1404" s="144" t="s">
        <v>5314</v>
      </c>
      <c r="K1404" s="157"/>
      <c r="L1404" s="157"/>
      <c r="M1404" s="157"/>
      <c r="N1404" s="157"/>
      <c r="O1404" s="157"/>
      <c r="P1404" s="157"/>
      <c r="Q1404" s="157"/>
      <c r="R1404" s="157"/>
      <c r="S1404" s="144"/>
      <c r="T1404" s="22">
        <v>1</v>
      </c>
      <c r="U1404" s="29">
        <v>42.34</v>
      </c>
      <c r="V1404" s="29">
        <v>42.34</v>
      </c>
      <c r="W1404" s="36">
        <v>7.02</v>
      </c>
      <c r="X1404" s="36"/>
      <c r="Y1404" s="29"/>
      <c r="Z1404" s="29"/>
      <c r="AA1404" s="29"/>
      <c r="AB1404" s="29"/>
      <c r="AC1404" s="28"/>
    </row>
    <row r="1405" ht="16" customHeight="1" spans="1:29">
      <c r="A1405" s="22">
        <v>1164</v>
      </c>
      <c r="B1405" s="39" t="s">
        <v>1341</v>
      </c>
      <c r="C1405" s="68" t="s">
        <v>1342</v>
      </c>
      <c r="D1405" s="22">
        <v>130</v>
      </c>
      <c r="E1405" s="22">
        <v>1</v>
      </c>
      <c r="F1405" s="144">
        <v>84055</v>
      </c>
      <c r="G1405" s="144" t="s">
        <v>3704</v>
      </c>
      <c r="H1405" s="144" t="s">
        <v>3704</v>
      </c>
      <c r="I1405" s="144" t="s">
        <v>5321</v>
      </c>
      <c r="J1405" s="144" t="s">
        <v>5314</v>
      </c>
      <c r="K1405" s="157"/>
      <c r="L1405" s="157"/>
      <c r="M1405" s="157"/>
      <c r="N1405" s="157"/>
      <c r="O1405" s="157"/>
      <c r="P1405" s="157"/>
      <c r="Q1405" s="157"/>
      <c r="R1405" s="157"/>
      <c r="S1405" s="144"/>
      <c r="T1405" s="22">
        <v>1</v>
      </c>
      <c r="U1405" s="29">
        <v>41.01</v>
      </c>
      <c r="V1405" s="29">
        <v>41.01</v>
      </c>
      <c r="W1405" s="36">
        <v>6.87</v>
      </c>
      <c r="X1405" s="36"/>
      <c r="Y1405" s="29"/>
      <c r="Z1405" s="29"/>
      <c r="AA1405" s="29"/>
      <c r="AB1405" s="29"/>
      <c r="AC1405" s="28"/>
    </row>
    <row r="1406" ht="16" customHeight="1" spans="1:29">
      <c r="A1406" s="22">
        <v>1165</v>
      </c>
      <c r="B1406" s="39" t="s">
        <v>2247</v>
      </c>
      <c r="C1406" s="68" t="s">
        <v>2248</v>
      </c>
      <c r="D1406" s="22">
        <v>130</v>
      </c>
      <c r="E1406" s="22">
        <v>1</v>
      </c>
      <c r="F1406" s="144">
        <v>84069</v>
      </c>
      <c r="G1406" s="144" t="s">
        <v>3704</v>
      </c>
      <c r="H1406" s="144" t="s">
        <v>3704</v>
      </c>
      <c r="I1406" s="144" t="s">
        <v>5321</v>
      </c>
      <c r="J1406" s="144" t="s">
        <v>5314</v>
      </c>
      <c r="K1406" s="157"/>
      <c r="L1406" s="157"/>
      <c r="M1406" s="157"/>
      <c r="N1406" s="157"/>
      <c r="O1406" s="157"/>
      <c r="P1406" s="157"/>
      <c r="Q1406" s="157"/>
      <c r="R1406" s="157"/>
      <c r="S1406" s="144"/>
      <c r="T1406" s="22">
        <v>1</v>
      </c>
      <c r="U1406" s="29">
        <v>40.21</v>
      </c>
      <c r="V1406" s="29">
        <v>40.21</v>
      </c>
      <c r="W1406" s="36">
        <v>6.67</v>
      </c>
      <c r="X1406" s="36"/>
      <c r="Y1406" s="29"/>
      <c r="Z1406" s="29"/>
      <c r="AA1406" s="29"/>
      <c r="AB1406" s="29"/>
      <c r="AC1406" s="28"/>
    </row>
    <row r="1407" ht="16" customHeight="1" spans="1:29">
      <c r="A1407" s="22">
        <v>1166</v>
      </c>
      <c r="B1407" s="39" t="s">
        <v>1664</v>
      </c>
      <c r="C1407" s="68" t="s">
        <v>1665</v>
      </c>
      <c r="D1407" s="22">
        <v>121</v>
      </c>
      <c r="E1407" s="22">
        <v>20</v>
      </c>
      <c r="F1407" s="144">
        <v>84935</v>
      </c>
      <c r="G1407" s="144" t="s">
        <v>3704</v>
      </c>
      <c r="H1407" s="144" t="s">
        <v>3704</v>
      </c>
      <c r="I1407" s="144" t="s">
        <v>5321</v>
      </c>
      <c r="J1407" s="144" t="s">
        <v>5314</v>
      </c>
      <c r="K1407" s="157"/>
      <c r="L1407" s="157"/>
      <c r="M1407" s="157"/>
      <c r="N1407" s="157"/>
      <c r="O1407" s="157"/>
      <c r="P1407" s="157"/>
      <c r="Q1407" s="157"/>
      <c r="R1407" s="157"/>
      <c r="S1407" s="144"/>
      <c r="T1407" s="22">
        <v>20</v>
      </c>
      <c r="U1407" s="29">
        <v>37.785</v>
      </c>
      <c r="V1407" s="29">
        <v>755.7</v>
      </c>
      <c r="W1407" s="36">
        <v>117</v>
      </c>
      <c r="X1407" s="36"/>
      <c r="Y1407" s="29"/>
      <c r="Z1407" s="29"/>
      <c r="AA1407" s="29"/>
      <c r="AB1407" s="29"/>
      <c r="AC1407" s="28"/>
    </row>
    <row r="1408" ht="16" customHeight="1" spans="1:29">
      <c r="A1408" s="22">
        <v>1167</v>
      </c>
      <c r="B1408" s="39" t="s">
        <v>1750</v>
      </c>
      <c r="C1408" s="68" t="s">
        <v>1751</v>
      </c>
      <c r="D1408" s="22">
        <v>130</v>
      </c>
      <c r="E1408" s="22">
        <v>2</v>
      </c>
      <c r="F1408" s="144">
        <v>84138</v>
      </c>
      <c r="G1408" s="144" t="s">
        <v>3704</v>
      </c>
      <c r="H1408" s="144" t="s">
        <v>3704</v>
      </c>
      <c r="I1408" s="144" t="s">
        <v>5321</v>
      </c>
      <c r="J1408" s="144" t="s">
        <v>5314</v>
      </c>
      <c r="K1408" s="157"/>
      <c r="L1408" s="157"/>
      <c r="M1408" s="157"/>
      <c r="N1408" s="157"/>
      <c r="O1408" s="157"/>
      <c r="P1408" s="157"/>
      <c r="Q1408" s="157"/>
      <c r="R1408" s="157"/>
      <c r="S1408" s="144"/>
      <c r="T1408" s="22">
        <v>2</v>
      </c>
      <c r="U1408" s="29">
        <v>37.455</v>
      </c>
      <c r="V1408" s="29">
        <v>74.91</v>
      </c>
      <c r="W1408" s="36">
        <v>11.7</v>
      </c>
      <c r="X1408" s="36"/>
      <c r="Y1408" s="29"/>
      <c r="Z1408" s="29"/>
      <c r="AA1408" s="29"/>
      <c r="AB1408" s="29"/>
      <c r="AC1408" s="28"/>
    </row>
    <row r="1409" ht="16" customHeight="1" spans="1:29">
      <c r="A1409" s="22">
        <v>1168</v>
      </c>
      <c r="B1409" s="39" t="s">
        <v>2245</v>
      </c>
      <c r="C1409" s="68" t="s">
        <v>2246</v>
      </c>
      <c r="D1409" s="22">
        <v>130</v>
      </c>
      <c r="E1409" s="22">
        <v>1</v>
      </c>
      <c r="F1409" s="144">
        <v>84067</v>
      </c>
      <c r="G1409" s="144" t="s">
        <v>3704</v>
      </c>
      <c r="H1409" s="144" t="s">
        <v>3704</v>
      </c>
      <c r="I1409" s="144" t="s">
        <v>5321</v>
      </c>
      <c r="J1409" s="144" t="s">
        <v>5314</v>
      </c>
      <c r="K1409" s="157"/>
      <c r="L1409" s="157"/>
      <c r="M1409" s="157"/>
      <c r="N1409" s="157"/>
      <c r="O1409" s="157"/>
      <c r="P1409" s="157"/>
      <c r="Q1409" s="157"/>
      <c r="R1409" s="157"/>
      <c r="S1409" s="144"/>
      <c r="T1409" s="22">
        <v>1</v>
      </c>
      <c r="U1409" s="29">
        <v>37.06</v>
      </c>
      <c r="V1409" s="29">
        <v>37.06</v>
      </c>
      <c r="W1409" s="36">
        <v>5.85</v>
      </c>
      <c r="X1409" s="36"/>
      <c r="Y1409" s="29"/>
      <c r="Z1409" s="29"/>
      <c r="AA1409" s="29"/>
      <c r="AB1409" s="29"/>
      <c r="AC1409" s="28"/>
    </row>
    <row r="1410" ht="16" customHeight="1" spans="1:29">
      <c r="A1410" s="22">
        <v>1169</v>
      </c>
      <c r="B1410" s="39" t="s">
        <v>1349</v>
      </c>
      <c r="C1410" s="68" t="s">
        <v>1350</v>
      </c>
      <c r="D1410" s="22">
        <v>130</v>
      </c>
      <c r="E1410" s="22">
        <v>3</v>
      </c>
      <c r="F1410" s="144">
        <v>83987</v>
      </c>
      <c r="G1410" s="144" t="s">
        <v>3704</v>
      </c>
      <c r="H1410" s="144" t="s">
        <v>3704</v>
      </c>
      <c r="I1410" s="144" t="s">
        <v>5321</v>
      </c>
      <c r="J1410" s="144" t="s">
        <v>5314</v>
      </c>
      <c r="K1410" s="157"/>
      <c r="L1410" s="157"/>
      <c r="M1410" s="157"/>
      <c r="N1410" s="157"/>
      <c r="O1410" s="157"/>
      <c r="P1410" s="157"/>
      <c r="Q1410" s="157"/>
      <c r="R1410" s="157"/>
      <c r="S1410" s="144"/>
      <c r="T1410" s="22">
        <v>3</v>
      </c>
      <c r="U1410" s="29">
        <v>35.8133333333333</v>
      </c>
      <c r="V1410" s="29">
        <v>107.44</v>
      </c>
      <c r="W1410" s="36">
        <v>17.97</v>
      </c>
      <c r="X1410" s="36"/>
      <c r="Y1410" s="29"/>
      <c r="Z1410" s="29"/>
      <c r="AA1410" s="29"/>
      <c r="AB1410" s="29"/>
      <c r="AC1410" s="28"/>
    </row>
    <row r="1411" ht="16" customHeight="1" spans="1:29">
      <c r="A1411" s="22">
        <v>1170</v>
      </c>
      <c r="B1411" s="39" t="s">
        <v>945</v>
      </c>
      <c r="C1411" s="68" t="s">
        <v>946</v>
      </c>
      <c r="D1411" s="22">
        <v>178</v>
      </c>
      <c r="E1411" s="22">
        <v>12</v>
      </c>
      <c r="F1411" s="144">
        <v>85045</v>
      </c>
      <c r="G1411" s="144" t="s">
        <v>3704</v>
      </c>
      <c r="H1411" s="144" t="s">
        <v>3704</v>
      </c>
      <c r="I1411" s="144" t="s">
        <v>5321</v>
      </c>
      <c r="J1411" s="144" t="s">
        <v>5314</v>
      </c>
      <c r="K1411" s="157"/>
      <c r="L1411" s="157"/>
      <c r="M1411" s="157"/>
      <c r="N1411" s="157"/>
      <c r="O1411" s="157"/>
      <c r="P1411" s="157"/>
      <c r="Q1411" s="157"/>
      <c r="R1411" s="157"/>
      <c r="S1411" s="144"/>
      <c r="T1411" s="22">
        <v>12</v>
      </c>
      <c r="U1411" s="29">
        <v>34.2225</v>
      </c>
      <c r="V1411" s="29">
        <v>410.67</v>
      </c>
      <c r="W1411" s="36">
        <v>70.2</v>
      </c>
      <c r="X1411" s="36"/>
      <c r="Y1411" s="29"/>
      <c r="Z1411" s="29"/>
      <c r="AA1411" s="29"/>
      <c r="AB1411" s="29"/>
      <c r="AC1411" s="28"/>
    </row>
    <row r="1412" ht="16" customHeight="1" spans="1:29">
      <c r="A1412" s="22">
        <v>1171</v>
      </c>
      <c r="B1412" s="39" t="s">
        <v>1730</v>
      </c>
      <c r="C1412" s="68" t="s">
        <v>1731</v>
      </c>
      <c r="D1412" s="22">
        <v>121</v>
      </c>
      <c r="E1412" s="22">
        <v>86</v>
      </c>
      <c r="F1412" s="144">
        <v>84967</v>
      </c>
      <c r="G1412" s="144" t="s">
        <v>3704</v>
      </c>
      <c r="H1412" s="144" t="s">
        <v>3704</v>
      </c>
      <c r="I1412" s="144" t="s">
        <v>5321</v>
      </c>
      <c r="J1412" s="144" t="s">
        <v>5314</v>
      </c>
      <c r="K1412" s="157"/>
      <c r="L1412" s="157"/>
      <c r="M1412" s="157"/>
      <c r="N1412" s="157"/>
      <c r="O1412" s="157"/>
      <c r="P1412" s="157"/>
      <c r="Q1412" s="157"/>
      <c r="R1412" s="157"/>
      <c r="S1412" s="144"/>
      <c r="T1412" s="22">
        <v>86</v>
      </c>
      <c r="U1412" s="29">
        <v>34.0520930232558</v>
      </c>
      <c r="V1412" s="29">
        <v>2928.48</v>
      </c>
      <c r="W1412" s="36">
        <v>503.1</v>
      </c>
      <c r="X1412" s="36"/>
      <c r="Y1412" s="29"/>
      <c r="Z1412" s="29"/>
      <c r="AA1412" s="29"/>
      <c r="AB1412" s="29"/>
      <c r="AC1412" s="28"/>
    </row>
    <row r="1413" ht="16" customHeight="1" spans="1:29">
      <c r="A1413" s="22">
        <v>1172</v>
      </c>
      <c r="B1413" s="39" t="s">
        <v>1818</v>
      </c>
      <c r="C1413" s="68" t="s">
        <v>1819</v>
      </c>
      <c r="D1413" s="22">
        <v>130</v>
      </c>
      <c r="E1413" s="22">
        <v>3</v>
      </c>
      <c r="F1413" s="144">
        <v>84012</v>
      </c>
      <c r="G1413" s="144" t="s">
        <v>3704</v>
      </c>
      <c r="H1413" s="144" t="s">
        <v>3704</v>
      </c>
      <c r="I1413" s="144" t="s">
        <v>5321</v>
      </c>
      <c r="J1413" s="144" t="s">
        <v>5314</v>
      </c>
      <c r="K1413" s="157"/>
      <c r="L1413" s="157"/>
      <c r="M1413" s="157"/>
      <c r="N1413" s="157"/>
      <c r="O1413" s="157"/>
      <c r="P1413" s="157"/>
      <c r="Q1413" s="157"/>
      <c r="R1413" s="157"/>
      <c r="S1413" s="144"/>
      <c r="T1413" s="22">
        <v>3</v>
      </c>
      <c r="U1413" s="29">
        <v>32.1633333333333</v>
      </c>
      <c r="V1413" s="29">
        <v>96.49</v>
      </c>
      <c r="W1413" s="36">
        <v>15.99</v>
      </c>
      <c r="X1413" s="36"/>
      <c r="Y1413" s="29"/>
      <c r="Z1413" s="29"/>
      <c r="AA1413" s="29"/>
      <c r="AB1413" s="29"/>
      <c r="AC1413" s="28"/>
    </row>
    <row r="1414" ht="16" customHeight="1" spans="1:29">
      <c r="A1414" s="22">
        <v>1173</v>
      </c>
      <c r="B1414" s="39" t="s">
        <v>1622</v>
      </c>
      <c r="C1414" s="68" t="s">
        <v>1623</v>
      </c>
      <c r="D1414" s="22">
        <v>121</v>
      </c>
      <c r="E1414" s="22">
        <v>30</v>
      </c>
      <c r="F1414" s="144">
        <v>84927</v>
      </c>
      <c r="G1414" s="144" t="s">
        <v>3704</v>
      </c>
      <c r="H1414" s="144" t="s">
        <v>3704</v>
      </c>
      <c r="I1414" s="144" t="s">
        <v>5321</v>
      </c>
      <c r="J1414" s="144" t="s">
        <v>5314</v>
      </c>
      <c r="K1414" s="157"/>
      <c r="L1414" s="157"/>
      <c r="M1414" s="157"/>
      <c r="N1414" s="157"/>
      <c r="O1414" s="157"/>
      <c r="P1414" s="157"/>
      <c r="Q1414" s="157"/>
      <c r="R1414" s="157"/>
      <c r="S1414" s="144"/>
      <c r="T1414" s="22">
        <v>30</v>
      </c>
      <c r="U1414" s="29">
        <v>32.0146666666667</v>
      </c>
      <c r="V1414" s="29">
        <v>960.44</v>
      </c>
      <c r="W1414" s="36">
        <v>292.5</v>
      </c>
      <c r="X1414" s="36"/>
      <c r="Y1414" s="29"/>
      <c r="Z1414" s="29"/>
      <c r="AA1414" s="29"/>
      <c r="AB1414" s="29"/>
      <c r="AC1414" s="28"/>
    </row>
    <row r="1415" ht="16" customHeight="1" spans="1:29">
      <c r="A1415" s="22">
        <v>1174</v>
      </c>
      <c r="B1415" s="39" t="s">
        <v>7018</v>
      </c>
      <c r="C1415" s="68" t="s">
        <v>7019</v>
      </c>
      <c r="D1415" s="22">
        <v>121</v>
      </c>
      <c r="E1415" s="22">
        <v>12</v>
      </c>
      <c r="F1415" s="144">
        <v>84881</v>
      </c>
      <c r="G1415" s="144" t="s">
        <v>3704</v>
      </c>
      <c r="H1415" s="144" t="s">
        <v>3704</v>
      </c>
      <c r="I1415" s="144" t="s">
        <v>5321</v>
      </c>
      <c r="J1415" s="144" t="s">
        <v>5314</v>
      </c>
      <c r="K1415" s="157"/>
      <c r="L1415" s="157"/>
      <c r="M1415" s="157"/>
      <c r="N1415" s="157"/>
      <c r="O1415" s="157"/>
      <c r="P1415" s="157"/>
      <c r="Q1415" s="157"/>
      <c r="R1415" s="157"/>
      <c r="S1415" s="144"/>
      <c r="T1415" s="22">
        <v>12</v>
      </c>
      <c r="U1415" s="29">
        <v>29.7233333333333</v>
      </c>
      <c r="V1415" s="29">
        <v>356.68</v>
      </c>
      <c r="W1415" s="36">
        <v>58.44</v>
      </c>
      <c r="X1415" s="36"/>
      <c r="Y1415" s="29"/>
      <c r="Z1415" s="29"/>
      <c r="AA1415" s="29"/>
      <c r="AB1415" s="29"/>
      <c r="AC1415" s="28"/>
    </row>
    <row r="1416" ht="16" customHeight="1" spans="1:29">
      <c r="A1416" s="22">
        <v>1175</v>
      </c>
      <c r="B1416" s="39" t="s">
        <v>7020</v>
      </c>
      <c r="C1416" s="68" t="s">
        <v>7021</v>
      </c>
      <c r="D1416" s="22">
        <v>121</v>
      </c>
      <c r="E1416" s="22">
        <v>20</v>
      </c>
      <c r="F1416" s="144">
        <v>84884</v>
      </c>
      <c r="G1416" s="144" t="s">
        <v>3704</v>
      </c>
      <c r="H1416" s="144" t="s">
        <v>3704</v>
      </c>
      <c r="I1416" s="144" t="s">
        <v>5321</v>
      </c>
      <c r="J1416" s="144" t="s">
        <v>5314</v>
      </c>
      <c r="K1416" s="157"/>
      <c r="L1416" s="157"/>
      <c r="M1416" s="157"/>
      <c r="N1416" s="157"/>
      <c r="O1416" s="157"/>
      <c r="P1416" s="157"/>
      <c r="Q1416" s="157"/>
      <c r="R1416" s="157"/>
      <c r="S1416" s="144"/>
      <c r="T1416" s="22">
        <v>20</v>
      </c>
      <c r="U1416" s="29">
        <v>29.2895</v>
      </c>
      <c r="V1416" s="29">
        <v>585.79</v>
      </c>
      <c r="W1416" s="36">
        <v>97.4</v>
      </c>
      <c r="X1416" s="36"/>
      <c r="Y1416" s="29"/>
      <c r="Z1416" s="29"/>
      <c r="AA1416" s="29"/>
      <c r="AB1416" s="29"/>
      <c r="AC1416" s="28"/>
    </row>
    <row r="1417" ht="16" customHeight="1" spans="1:29">
      <c r="A1417" s="22">
        <v>1176</v>
      </c>
      <c r="B1417" s="39" t="s">
        <v>7022</v>
      </c>
      <c r="C1417" s="68" t="s">
        <v>7023</v>
      </c>
      <c r="D1417" s="22">
        <v>121</v>
      </c>
      <c r="E1417" s="22">
        <v>10</v>
      </c>
      <c r="F1417" s="144">
        <v>85052</v>
      </c>
      <c r="G1417" s="144" t="s">
        <v>3704</v>
      </c>
      <c r="H1417" s="144" t="s">
        <v>3704</v>
      </c>
      <c r="I1417" s="144" t="s">
        <v>5321</v>
      </c>
      <c r="J1417" s="144" t="s">
        <v>5314</v>
      </c>
      <c r="K1417" s="157"/>
      <c r="L1417" s="157"/>
      <c r="M1417" s="157"/>
      <c r="N1417" s="157"/>
      <c r="O1417" s="157"/>
      <c r="P1417" s="157"/>
      <c r="Q1417" s="157"/>
      <c r="R1417" s="157"/>
      <c r="S1417" s="144"/>
      <c r="T1417" s="22">
        <v>10</v>
      </c>
      <c r="U1417" s="29">
        <v>29.033</v>
      </c>
      <c r="V1417" s="29">
        <v>290.33</v>
      </c>
      <c r="W1417" s="36">
        <v>48.7</v>
      </c>
      <c r="X1417" s="36"/>
      <c r="Y1417" s="29"/>
      <c r="Z1417" s="29"/>
      <c r="AA1417" s="29"/>
      <c r="AB1417" s="29"/>
      <c r="AC1417" s="28"/>
    </row>
    <row r="1418" ht="16" customHeight="1" spans="1:29">
      <c r="A1418" s="22">
        <v>1177</v>
      </c>
      <c r="B1418" s="39" t="s">
        <v>1980</v>
      </c>
      <c r="C1418" s="68" t="s">
        <v>1981</v>
      </c>
      <c r="D1418" s="22">
        <v>130</v>
      </c>
      <c r="E1418" s="22">
        <v>3</v>
      </c>
      <c r="F1418" s="144">
        <v>84023</v>
      </c>
      <c r="G1418" s="144" t="s">
        <v>3704</v>
      </c>
      <c r="H1418" s="144" t="s">
        <v>3704</v>
      </c>
      <c r="I1418" s="144" t="s">
        <v>5321</v>
      </c>
      <c r="J1418" s="144" t="s">
        <v>5314</v>
      </c>
      <c r="K1418" s="157"/>
      <c r="L1418" s="157"/>
      <c r="M1418" s="157"/>
      <c r="N1418" s="157"/>
      <c r="O1418" s="157"/>
      <c r="P1418" s="157"/>
      <c r="Q1418" s="157"/>
      <c r="R1418" s="157"/>
      <c r="S1418" s="144"/>
      <c r="T1418" s="22">
        <v>3</v>
      </c>
      <c r="U1418" s="29">
        <v>28.4166666666667</v>
      </c>
      <c r="V1418" s="29">
        <v>85.25</v>
      </c>
      <c r="W1418" s="36">
        <v>14.61</v>
      </c>
      <c r="X1418" s="36"/>
      <c r="Y1418" s="29"/>
      <c r="Z1418" s="29"/>
      <c r="AA1418" s="29"/>
      <c r="AB1418" s="29"/>
      <c r="AC1418" s="28"/>
    </row>
    <row r="1419" ht="16" customHeight="1" spans="1:29">
      <c r="A1419" s="22">
        <v>1178</v>
      </c>
      <c r="B1419" s="39" t="s">
        <v>1940</v>
      </c>
      <c r="C1419" s="68" t="s">
        <v>1941</v>
      </c>
      <c r="D1419" s="22">
        <v>121</v>
      </c>
      <c r="E1419" s="22">
        <v>16</v>
      </c>
      <c r="F1419" s="144">
        <v>85053</v>
      </c>
      <c r="G1419" s="144" t="s">
        <v>3704</v>
      </c>
      <c r="H1419" s="144" t="s">
        <v>3704</v>
      </c>
      <c r="I1419" s="144" t="s">
        <v>5321</v>
      </c>
      <c r="J1419" s="144" t="s">
        <v>5314</v>
      </c>
      <c r="K1419" s="157"/>
      <c r="L1419" s="157"/>
      <c r="M1419" s="157"/>
      <c r="N1419" s="157"/>
      <c r="O1419" s="157"/>
      <c r="P1419" s="157"/>
      <c r="Q1419" s="157"/>
      <c r="R1419" s="157"/>
      <c r="S1419" s="144"/>
      <c r="T1419" s="22">
        <v>16</v>
      </c>
      <c r="U1419" s="29">
        <v>27.1825</v>
      </c>
      <c r="V1419" s="29">
        <v>434.92</v>
      </c>
      <c r="W1419" s="36">
        <v>77.92</v>
      </c>
      <c r="X1419" s="36"/>
      <c r="Y1419" s="29"/>
      <c r="Z1419" s="29"/>
      <c r="AA1419" s="29"/>
      <c r="AB1419" s="29"/>
      <c r="AC1419" s="28"/>
    </row>
    <row r="1420" ht="16" customHeight="1" spans="1:29">
      <c r="A1420" s="22">
        <v>1179</v>
      </c>
      <c r="B1420" s="39" t="s">
        <v>1183</v>
      </c>
      <c r="C1420" s="68" t="s">
        <v>1184</v>
      </c>
      <c r="D1420" s="22">
        <v>121</v>
      </c>
      <c r="E1420" s="22">
        <v>80</v>
      </c>
      <c r="F1420" s="144">
        <v>84896</v>
      </c>
      <c r="G1420" s="144" t="s">
        <v>3704</v>
      </c>
      <c r="H1420" s="144" t="s">
        <v>3704</v>
      </c>
      <c r="I1420" s="144" t="s">
        <v>5321</v>
      </c>
      <c r="J1420" s="144" t="s">
        <v>5314</v>
      </c>
      <c r="K1420" s="157"/>
      <c r="L1420" s="157"/>
      <c r="M1420" s="157"/>
      <c r="N1420" s="157"/>
      <c r="O1420" s="157"/>
      <c r="P1420" s="157"/>
      <c r="Q1420" s="157"/>
      <c r="R1420" s="157"/>
      <c r="S1420" s="144"/>
      <c r="T1420" s="22">
        <v>80</v>
      </c>
      <c r="U1420" s="29">
        <v>25.979</v>
      </c>
      <c r="V1420" s="29">
        <v>2078.32</v>
      </c>
      <c r="W1420" s="36">
        <v>312</v>
      </c>
      <c r="X1420" s="36"/>
      <c r="Y1420" s="29"/>
      <c r="Z1420" s="29"/>
      <c r="AA1420" s="29"/>
      <c r="AB1420" s="29"/>
      <c r="AC1420" s="28"/>
    </row>
    <row r="1421" ht="16" customHeight="1" spans="1:29">
      <c r="A1421" s="22">
        <v>1180</v>
      </c>
      <c r="B1421" s="39" t="s">
        <v>2271</v>
      </c>
      <c r="C1421" s="68" t="s">
        <v>2272</v>
      </c>
      <c r="D1421" s="22">
        <v>130</v>
      </c>
      <c r="E1421" s="22">
        <v>5</v>
      </c>
      <c r="F1421" s="144">
        <v>83972</v>
      </c>
      <c r="G1421" s="144" t="s">
        <v>3704</v>
      </c>
      <c r="H1421" s="144" t="s">
        <v>3704</v>
      </c>
      <c r="I1421" s="144" t="s">
        <v>5321</v>
      </c>
      <c r="J1421" s="144" t="s">
        <v>5314</v>
      </c>
      <c r="K1421" s="157"/>
      <c r="L1421" s="157"/>
      <c r="M1421" s="157"/>
      <c r="N1421" s="157"/>
      <c r="O1421" s="157"/>
      <c r="P1421" s="157"/>
      <c r="Q1421" s="157"/>
      <c r="R1421" s="157"/>
      <c r="S1421" s="144"/>
      <c r="T1421" s="22">
        <v>5</v>
      </c>
      <c r="U1421" s="29">
        <v>25.406</v>
      </c>
      <c r="V1421" s="29">
        <v>127.03</v>
      </c>
      <c r="W1421" s="36">
        <v>21.1</v>
      </c>
      <c r="X1421" s="36"/>
      <c r="Y1421" s="29"/>
      <c r="Z1421" s="29"/>
      <c r="AA1421" s="29"/>
      <c r="AB1421" s="29"/>
      <c r="AC1421" s="28"/>
    </row>
    <row r="1422" ht="16" customHeight="1" spans="1:29">
      <c r="A1422" s="22">
        <v>1181</v>
      </c>
      <c r="B1422" s="39" t="s">
        <v>2188</v>
      </c>
      <c r="C1422" s="68" t="s">
        <v>2189</v>
      </c>
      <c r="D1422" s="22">
        <v>121</v>
      </c>
      <c r="E1422" s="22">
        <v>20</v>
      </c>
      <c r="F1422" s="144">
        <v>85029</v>
      </c>
      <c r="G1422" s="144" t="s">
        <v>3704</v>
      </c>
      <c r="H1422" s="144" t="s">
        <v>3704</v>
      </c>
      <c r="I1422" s="144" t="s">
        <v>5321</v>
      </c>
      <c r="J1422" s="144" t="s">
        <v>5314</v>
      </c>
      <c r="K1422" s="157"/>
      <c r="L1422" s="157"/>
      <c r="M1422" s="157"/>
      <c r="N1422" s="157"/>
      <c r="O1422" s="157"/>
      <c r="P1422" s="157"/>
      <c r="Q1422" s="157"/>
      <c r="R1422" s="157"/>
      <c r="S1422" s="144"/>
      <c r="T1422" s="22">
        <v>20</v>
      </c>
      <c r="U1422" s="29">
        <v>24.111</v>
      </c>
      <c r="V1422" s="29">
        <v>482.22</v>
      </c>
      <c r="W1422" s="36">
        <v>78</v>
      </c>
      <c r="X1422" s="36"/>
      <c r="Y1422" s="29"/>
      <c r="Z1422" s="29"/>
      <c r="AA1422" s="29"/>
      <c r="AB1422" s="29"/>
      <c r="AC1422" s="28"/>
    </row>
    <row r="1423" ht="16" customHeight="1" spans="1:29">
      <c r="A1423" s="22">
        <v>1182</v>
      </c>
      <c r="B1423" s="39" t="s">
        <v>7024</v>
      </c>
      <c r="C1423" s="68" t="s">
        <v>7025</v>
      </c>
      <c r="D1423" s="22">
        <v>121</v>
      </c>
      <c r="E1423" s="22">
        <v>20</v>
      </c>
      <c r="F1423" s="144">
        <v>85028</v>
      </c>
      <c r="G1423" s="144" t="s">
        <v>3704</v>
      </c>
      <c r="H1423" s="144" t="s">
        <v>3704</v>
      </c>
      <c r="I1423" s="144" t="s">
        <v>5321</v>
      </c>
      <c r="J1423" s="144" t="s">
        <v>5314</v>
      </c>
      <c r="K1423" s="157"/>
      <c r="L1423" s="157"/>
      <c r="M1423" s="157"/>
      <c r="N1423" s="157"/>
      <c r="O1423" s="157"/>
      <c r="P1423" s="157"/>
      <c r="Q1423" s="157"/>
      <c r="R1423" s="157"/>
      <c r="S1423" s="144"/>
      <c r="T1423" s="22">
        <v>20</v>
      </c>
      <c r="U1423" s="29">
        <v>23.2555</v>
      </c>
      <c r="V1423" s="29">
        <v>465.11</v>
      </c>
      <c r="W1423" s="36">
        <v>78</v>
      </c>
      <c r="X1423" s="36"/>
      <c r="Y1423" s="29"/>
      <c r="Z1423" s="29"/>
      <c r="AA1423" s="29"/>
      <c r="AB1423" s="29"/>
      <c r="AC1423" s="28"/>
    </row>
    <row r="1424" ht="16" customHeight="1" spans="1:29">
      <c r="A1424" s="22">
        <v>1183</v>
      </c>
      <c r="B1424" s="39" t="s">
        <v>1223</v>
      </c>
      <c r="C1424" s="68" t="s">
        <v>1224</v>
      </c>
      <c r="D1424" s="22">
        <v>130</v>
      </c>
      <c r="E1424" s="22">
        <v>1</v>
      </c>
      <c r="F1424" s="144">
        <v>84096</v>
      </c>
      <c r="G1424" s="144" t="s">
        <v>3704</v>
      </c>
      <c r="H1424" s="144" t="s">
        <v>3704</v>
      </c>
      <c r="I1424" s="144" t="s">
        <v>5321</v>
      </c>
      <c r="J1424" s="144" t="s">
        <v>5314</v>
      </c>
      <c r="K1424" s="157"/>
      <c r="L1424" s="157"/>
      <c r="M1424" s="157"/>
      <c r="N1424" s="157"/>
      <c r="O1424" s="157"/>
      <c r="P1424" s="157"/>
      <c r="Q1424" s="157"/>
      <c r="R1424" s="157"/>
      <c r="S1424" s="144"/>
      <c r="T1424" s="22">
        <v>1</v>
      </c>
      <c r="U1424" s="29">
        <v>22.64</v>
      </c>
      <c r="V1424" s="29">
        <v>22.64</v>
      </c>
      <c r="W1424" s="36">
        <v>3.75</v>
      </c>
      <c r="X1424" s="36"/>
      <c r="Y1424" s="29"/>
      <c r="Z1424" s="29"/>
      <c r="AA1424" s="29"/>
      <c r="AB1424" s="29"/>
      <c r="AC1424" s="28"/>
    </row>
    <row r="1425" ht="16" customHeight="1" spans="1:29">
      <c r="A1425" s="22">
        <v>1184</v>
      </c>
      <c r="B1425" s="39" t="s">
        <v>1894</v>
      </c>
      <c r="C1425" s="68" t="s">
        <v>1895</v>
      </c>
      <c r="D1425" s="22">
        <v>130</v>
      </c>
      <c r="E1425" s="22">
        <v>1</v>
      </c>
      <c r="F1425" s="144">
        <v>84044</v>
      </c>
      <c r="G1425" s="144" t="s">
        <v>3704</v>
      </c>
      <c r="H1425" s="144" t="s">
        <v>3704</v>
      </c>
      <c r="I1425" s="144" t="s">
        <v>5321</v>
      </c>
      <c r="J1425" s="144" t="s">
        <v>5314</v>
      </c>
      <c r="K1425" s="157"/>
      <c r="L1425" s="157"/>
      <c r="M1425" s="157"/>
      <c r="N1425" s="157"/>
      <c r="O1425" s="157"/>
      <c r="P1425" s="157"/>
      <c r="Q1425" s="157"/>
      <c r="R1425" s="157"/>
      <c r="S1425" s="144"/>
      <c r="T1425" s="22">
        <v>1</v>
      </c>
      <c r="U1425" s="29">
        <v>20.45</v>
      </c>
      <c r="V1425" s="29">
        <v>20.45</v>
      </c>
      <c r="W1425" s="36">
        <v>2.92</v>
      </c>
      <c r="X1425" s="36"/>
      <c r="Y1425" s="29"/>
      <c r="Z1425" s="29"/>
      <c r="AA1425" s="29"/>
      <c r="AB1425" s="29"/>
      <c r="AC1425" s="28"/>
    </row>
    <row r="1426" ht="16" customHeight="1" spans="1:29">
      <c r="A1426" s="22">
        <v>1185</v>
      </c>
      <c r="B1426" s="39" t="s">
        <v>7026</v>
      </c>
      <c r="C1426" s="68" t="s">
        <v>7027</v>
      </c>
      <c r="D1426" s="22">
        <v>121</v>
      </c>
      <c r="E1426" s="22">
        <v>95</v>
      </c>
      <c r="F1426" s="144">
        <v>84926</v>
      </c>
      <c r="G1426" s="144" t="s">
        <v>3704</v>
      </c>
      <c r="H1426" s="144" t="s">
        <v>3704</v>
      </c>
      <c r="I1426" s="144" t="s">
        <v>5321</v>
      </c>
      <c r="J1426" s="144" t="s">
        <v>5314</v>
      </c>
      <c r="K1426" s="157"/>
      <c r="L1426" s="157"/>
      <c r="M1426" s="157"/>
      <c r="N1426" s="157"/>
      <c r="O1426" s="157"/>
      <c r="P1426" s="157"/>
      <c r="Q1426" s="157"/>
      <c r="R1426" s="157"/>
      <c r="S1426" s="144"/>
      <c r="T1426" s="22">
        <v>95</v>
      </c>
      <c r="U1426" s="29">
        <v>19.5146315789474</v>
      </c>
      <c r="V1426" s="29">
        <v>1853.89</v>
      </c>
      <c r="W1426" s="36">
        <v>975</v>
      </c>
      <c r="X1426" s="36"/>
      <c r="Y1426" s="29"/>
      <c r="Z1426" s="29"/>
      <c r="AA1426" s="29"/>
      <c r="AB1426" s="29"/>
      <c r="AC1426" s="28"/>
    </row>
    <row r="1427" ht="16" customHeight="1" spans="1:29">
      <c r="A1427" s="22">
        <v>1186</v>
      </c>
      <c r="B1427" s="39" t="s">
        <v>7028</v>
      </c>
      <c r="C1427" s="68" t="s">
        <v>7029</v>
      </c>
      <c r="D1427" s="22">
        <v>121</v>
      </c>
      <c r="E1427" s="22">
        <v>260</v>
      </c>
      <c r="F1427" s="144">
        <v>84886</v>
      </c>
      <c r="G1427" s="144" t="s">
        <v>3704</v>
      </c>
      <c r="H1427" s="144" t="s">
        <v>3704</v>
      </c>
      <c r="I1427" s="144" t="s">
        <v>5321</v>
      </c>
      <c r="J1427" s="144" t="s">
        <v>5314</v>
      </c>
      <c r="K1427" s="157"/>
      <c r="L1427" s="157"/>
      <c r="M1427" s="157"/>
      <c r="N1427" s="157"/>
      <c r="O1427" s="157"/>
      <c r="P1427" s="157"/>
      <c r="Q1427" s="157"/>
      <c r="R1427" s="157"/>
      <c r="S1427" s="144"/>
      <c r="T1427" s="22">
        <v>260</v>
      </c>
      <c r="U1427" s="29">
        <v>18.5381538461538</v>
      </c>
      <c r="V1427" s="29">
        <v>4819.92</v>
      </c>
      <c r="W1427" s="36">
        <v>759.2</v>
      </c>
      <c r="X1427" s="36"/>
      <c r="Y1427" s="29"/>
      <c r="Z1427" s="29"/>
      <c r="AA1427" s="29"/>
      <c r="AB1427" s="29"/>
      <c r="AC1427" s="28"/>
    </row>
    <row r="1428" ht="16" customHeight="1" spans="1:29">
      <c r="A1428" s="22">
        <v>1187</v>
      </c>
      <c r="B1428" s="39" t="s">
        <v>42</v>
      </c>
      <c r="C1428" s="68" t="s">
        <v>7030</v>
      </c>
      <c r="D1428" s="22">
        <v>130</v>
      </c>
      <c r="E1428" s="22">
        <v>12</v>
      </c>
      <c r="F1428" s="144">
        <v>84189</v>
      </c>
      <c r="G1428" s="144" t="s">
        <v>3704</v>
      </c>
      <c r="H1428" s="144" t="s">
        <v>3704</v>
      </c>
      <c r="I1428" s="144" t="s">
        <v>5321</v>
      </c>
      <c r="J1428" s="144" t="s">
        <v>5314</v>
      </c>
      <c r="K1428" s="157"/>
      <c r="L1428" s="157"/>
      <c r="M1428" s="157"/>
      <c r="N1428" s="157"/>
      <c r="O1428" s="157"/>
      <c r="P1428" s="157"/>
      <c r="Q1428" s="157"/>
      <c r="R1428" s="157"/>
      <c r="S1428" s="144"/>
      <c r="T1428" s="22">
        <v>12</v>
      </c>
      <c r="U1428" s="29">
        <v>18.3958333333333</v>
      </c>
      <c r="V1428" s="29">
        <v>220.75</v>
      </c>
      <c r="W1428" s="36">
        <v>35.04</v>
      </c>
      <c r="X1428" s="36"/>
      <c r="Y1428" s="29"/>
      <c r="Z1428" s="29"/>
      <c r="AA1428" s="29"/>
      <c r="AB1428" s="29"/>
      <c r="AC1428" s="28"/>
    </row>
    <row r="1429" ht="16" customHeight="1" spans="1:29">
      <c r="A1429" s="22">
        <v>1188</v>
      </c>
      <c r="B1429" s="39" t="s">
        <v>1203</v>
      </c>
      <c r="C1429" s="68" t="s">
        <v>1204</v>
      </c>
      <c r="D1429" s="22">
        <v>121</v>
      </c>
      <c r="E1429" s="22">
        <v>96</v>
      </c>
      <c r="F1429" s="144">
        <v>84907</v>
      </c>
      <c r="G1429" s="144" t="s">
        <v>3704</v>
      </c>
      <c r="H1429" s="144" t="s">
        <v>3704</v>
      </c>
      <c r="I1429" s="144" t="s">
        <v>5321</v>
      </c>
      <c r="J1429" s="144" t="s">
        <v>5314</v>
      </c>
      <c r="K1429" s="157"/>
      <c r="L1429" s="157"/>
      <c r="M1429" s="157"/>
      <c r="N1429" s="157"/>
      <c r="O1429" s="157"/>
      <c r="P1429" s="157"/>
      <c r="Q1429" s="157"/>
      <c r="R1429" s="157"/>
      <c r="S1429" s="144"/>
      <c r="T1429" s="22">
        <v>96</v>
      </c>
      <c r="U1429" s="29">
        <v>18.2004166666667</v>
      </c>
      <c r="V1429" s="29">
        <v>1747.24</v>
      </c>
      <c r="W1429" s="36">
        <v>280.32</v>
      </c>
      <c r="X1429" s="36"/>
      <c r="Y1429" s="29"/>
      <c r="Z1429" s="29"/>
      <c r="AA1429" s="29"/>
      <c r="AB1429" s="29"/>
      <c r="AC1429" s="28"/>
    </row>
    <row r="1430" ht="16" customHeight="1" spans="1:29">
      <c r="A1430" s="22">
        <v>1189</v>
      </c>
      <c r="B1430" s="39" t="s">
        <v>48</v>
      </c>
      <c r="C1430" s="68" t="s">
        <v>7031</v>
      </c>
      <c r="D1430" s="22">
        <v>130</v>
      </c>
      <c r="E1430" s="22">
        <v>14</v>
      </c>
      <c r="F1430" s="144">
        <v>84188</v>
      </c>
      <c r="G1430" s="144" t="s">
        <v>3704</v>
      </c>
      <c r="H1430" s="144" t="s">
        <v>3704</v>
      </c>
      <c r="I1430" s="144" t="s">
        <v>5321</v>
      </c>
      <c r="J1430" s="144" t="s">
        <v>5314</v>
      </c>
      <c r="K1430" s="157"/>
      <c r="L1430" s="157"/>
      <c r="M1430" s="157"/>
      <c r="N1430" s="157"/>
      <c r="O1430" s="157"/>
      <c r="P1430" s="157"/>
      <c r="Q1430" s="157"/>
      <c r="R1430" s="157"/>
      <c r="S1430" s="144"/>
      <c r="T1430" s="22">
        <v>14</v>
      </c>
      <c r="U1430" s="29">
        <v>18.0642857142857</v>
      </c>
      <c r="V1430" s="29">
        <v>252.9</v>
      </c>
      <c r="W1430" s="36">
        <v>40.88</v>
      </c>
      <c r="X1430" s="36"/>
      <c r="Y1430" s="29"/>
      <c r="Z1430" s="29"/>
      <c r="AA1430" s="29"/>
      <c r="AB1430" s="29"/>
      <c r="AC1430" s="28"/>
    </row>
    <row r="1431" ht="16" customHeight="1" spans="1:29">
      <c r="A1431" s="22">
        <v>1190</v>
      </c>
      <c r="B1431" s="39" t="s">
        <v>38</v>
      </c>
      <c r="C1431" s="68" t="s">
        <v>7032</v>
      </c>
      <c r="D1431" s="22">
        <v>130</v>
      </c>
      <c r="E1431" s="22">
        <v>26</v>
      </c>
      <c r="F1431" s="144">
        <v>84190</v>
      </c>
      <c r="G1431" s="144" t="s">
        <v>3704</v>
      </c>
      <c r="H1431" s="144" t="s">
        <v>3704</v>
      </c>
      <c r="I1431" s="144" t="s">
        <v>5321</v>
      </c>
      <c r="J1431" s="144" t="s">
        <v>5314</v>
      </c>
      <c r="K1431" s="157"/>
      <c r="L1431" s="157"/>
      <c r="M1431" s="157"/>
      <c r="N1431" s="157"/>
      <c r="O1431" s="157"/>
      <c r="P1431" s="157"/>
      <c r="Q1431" s="157"/>
      <c r="R1431" s="157"/>
      <c r="S1431" s="144"/>
      <c r="T1431" s="22">
        <v>26</v>
      </c>
      <c r="U1431" s="29">
        <v>17.6465384615385</v>
      </c>
      <c r="V1431" s="29">
        <v>458.81</v>
      </c>
      <c r="W1431" s="36">
        <v>153.14</v>
      </c>
      <c r="X1431" s="36"/>
      <c r="Y1431" s="29"/>
      <c r="Z1431" s="29"/>
      <c r="AA1431" s="29"/>
      <c r="AB1431" s="29"/>
      <c r="AC1431" s="28"/>
    </row>
    <row r="1432" ht="16" customHeight="1" spans="1:29">
      <c r="A1432" s="22">
        <v>1191</v>
      </c>
      <c r="B1432" s="39" t="s">
        <v>1674</v>
      </c>
      <c r="C1432" s="68" t="s">
        <v>1675</v>
      </c>
      <c r="D1432" s="22">
        <v>121</v>
      </c>
      <c r="E1432" s="22">
        <v>40</v>
      </c>
      <c r="F1432" s="144">
        <v>84944</v>
      </c>
      <c r="G1432" s="144" t="s">
        <v>3704</v>
      </c>
      <c r="H1432" s="144" t="s">
        <v>3704</v>
      </c>
      <c r="I1432" s="144" t="s">
        <v>5321</v>
      </c>
      <c r="J1432" s="144" t="s">
        <v>5314</v>
      </c>
      <c r="K1432" s="157"/>
      <c r="L1432" s="157"/>
      <c r="M1432" s="157"/>
      <c r="N1432" s="157"/>
      <c r="O1432" s="157"/>
      <c r="P1432" s="157"/>
      <c r="Q1432" s="157"/>
      <c r="R1432" s="157"/>
      <c r="S1432" s="144"/>
      <c r="T1432" s="22">
        <v>40</v>
      </c>
      <c r="U1432" s="29">
        <v>16.3585</v>
      </c>
      <c r="V1432" s="29">
        <v>654.34</v>
      </c>
      <c r="W1432" s="36">
        <v>116.8</v>
      </c>
      <c r="X1432" s="36"/>
      <c r="Y1432" s="29"/>
      <c r="Z1432" s="29"/>
      <c r="AA1432" s="29"/>
      <c r="AB1432" s="29"/>
      <c r="AC1432" s="28"/>
    </row>
    <row r="1433" ht="16" customHeight="1" spans="1:29">
      <c r="A1433" s="22">
        <v>1192</v>
      </c>
      <c r="B1433" s="39" t="s">
        <v>7033</v>
      </c>
      <c r="C1433" s="68" t="s">
        <v>7034</v>
      </c>
      <c r="D1433" s="22">
        <v>121</v>
      </c>
      <c r="E1433" s="22">
        <v>50</v>
      </c>
      <c r="F1433" s="144">
        <v>85005</v>
      </c>
      <c r="G1433" s="144" t="s">
        <v>3704</v>
      </c>
      <c r="H1433" s="144" t="s">
        <v>3704</v>
      </c>
      <c r="I1433" s="144" t="s">
        <v>5321</v>
      </c>
      <c r="J1433" s="144" t="s">
        <v>5314</v>
      </c>
      <c r="K1433" s="157"/>
      <c r="L1433" s="157"/>
      <c r="M1433" s="157"/>
      <c r="N1433" s="157"/>
      <c r="O1433" s="157"/>
      <c r="P1433" s="157"/>
      <c r="Q1433" s="157"/>
      <c r="R1433" s="157"/>
      <c r="S1433" s="144"/>
      <c r="T1433" s="22">
        <v>50</v>
      </c>
      <c r="U1433" s="29">
        <v>15.7208</v>
      </c>
      <c r="V1433" s="29">
        <v>786.04</v>
      </c>
      <c r="W1433" s="36">
        <v>243.5</v>
      </c>
      <c r="X1433" s="36"/>
      <c r="Y1433" s="29"/>
      <c r="Z1433" s="29"/>
      <c r="AA1433" s="29"/>
      <c r="AB1433" s="29"/>
      <c r="AC1433" s="28"/>
    </row>
    <row r="1434" ht="16" customHeight="1" spans="1:29">
      <c r="A1434" s="22">
        <v>1193</v>
      </c>
      <c r="B1434" s="39" t="s">
        <v>1604</v>
      </c>
      <c r="C1434" s="68" t="s">
        <v>1605</v>
      </c>
      <c r="D1434" s="22">
        <v>121</v>
      </c>
      <c r="E1434" s="22">
        <v>97</v>
      </c>
      <c r="F1434" s="144">
        <v>84923</v>
      </c>
      <c r="G1434" s="144" t="s">
        <v>3704</v>
      </c>
      <c r="H1434" s="144" t="s">
        <v>3704</v>
      </c>
      <c r="I1434" s="144" t="s">
        <v>5321</v>
      </c>
      <c r="J1434" s="144" t="s">
        <v>5314</v>
      </c>
      <c r="K1434" s="157"/>
      <c r="L1434" s="157"/>
      <c r="M1434" s="157"/>
      <c r="N1434" s="157"/>
      <c r="O1434" s="157"/>
      <c r="P1434" s="157"/>
      <c r="Q1434" s="157"/>
      <c r="R1434" s="157"/>
      <c r="S1434" s="144"/>
      <c r="T1434" s="22">
        <v>97</v>
      </c>
      <c r="U1434" s="29">
        <v>14.8117525773196</v>
      </c>
      <c r="V1434" s="29">
        <v>1436.74</v>
      </c>
      <c r="W1434" s="36">
        <v>283.24</v>
      </c>
      <c r="X1434" s="36"/>
      <c r="Y1434" s="29"/>
      <c r="Z1434" s="29"/>
      <c r="AA1434" s="29"/>
      <c r="AB1434" s="29"/>
      <c r="AC1434" s="28"/>
    </row>
    <row r="1435" ht="16" customHeight="1" spans="1:29">
      <c r="A1435" s="22">
        <v>1194</v>
      </c>
      <c r="B1435" s="39" t="s">
        <v>7035</v>
      </c>
      <c r="C1435" s="68" t="s">
        <v>7036</v>
      </c>
      <c r="D1435" s="22">
        <v>121</v>
      </c>
      <c r="E1435" s="22">
        <v>100</v>
      </c>
      <c r="F1435" s="144">
        <v>84902</v>
      </c>
      <c r="G1435" s="144" t="s">
        <v>3704</v>
      </c>
      <c r="H1435" s="144" t="s">
        <v>3704</v>
      </c>
      <c r="I1435" s="144" t="s">
        <v>5321</v>
      </c>
      <c r="J1435" s="144" t="s">
        <v>5314</v>
      </c>
      <c r="K1435" s="157"/>
      <c r="L1435" s="157"/>
      <c r="M1435" s="157"/>
      <c r="N1435" s="157"/>
      <c r="O1435" s="157"/>
      <c r="P1435" s="157"/>
      <c r="Q1435" s="157"/>
      <c r="R1435" s="157"/>
      <c r="S1435" s="144"/>
      <c r="T1435" s="22">
        <v>100</v>
      </c>
      <c r="U1435" s="29">
        <v>14.1104</v>
      </c>
      <c r="V1435" s="29">
        <v>1411.04</v>
      </c>
      <c r="W1435" s="36">
        <v>195</v>
      </c>
      <c r="X1435" s="36"/>
      <c r="Y1435" s="29"/>
      <c r="Z1435" s="29"/>
      <c r="AA1435" s="29"/>
      <c r="AB1435" s="29"/>
      <c r="AC1435" s="28"/>
    </row>
    <row r="1436" ht="16" customHeight="1" spans="1:29">
      <c r="A1436" s="22">
        <v>1195</v>
      </c>
      <c r="B1436" s="39" t="s">
        <v>2176</v>
      </c>
      <c r="C1436" s="68" t="s">
        <v>2177</v>
      </c>
      <c r="D1436" s="22">
        <v>121</v>
      </c>
      <c r="E1436" s="22">
        <v>20</v>
      </c>
      <c r="F1436" s="144">
        <v>85020</v>
      </c>
      <c r="G1436" s="144" t="s">
        <v>3704</v>
      </c>
      <c r="H1436" s="144" t="s">
        <v>3704</v>
      </c>
      <c r="I1436" s="144" t="s">
        <v>5321</v>
      </c>
      <c r="J1436" s="144" t="s">
        <v>5314</v>
      </c>
      <c r="K1436" s="157"/>
      <c r="L1436" s="157"/>
      <c r="M1436" s="157"/>
      <c r="N1436" s="157"/>
      <c r="O1436" s="157"/>
      <c r="P1436" s="157"/>
      <c r="Q1436" s="157"/>
      <c r="R1436" s="157"/>
      <c r="S1436" s="144"/>
      <c r="T1436" s="22">
        <v>20</v>
      </c>
      <c r="U1436" s="29">
        <v>14.0975</v>
      </c>
      <c r="V1436" s="29">
        <v>281.95</v>
      </c>
      <c r="W1436" s="36">
        <v>39</v>
      </c>
      <c r="X1436" s="36"/>
      <c r="Y1436" s="29"/>
      <c r="Z1436" s="29"/>
      <c r="AA1436" s="29"/>
      <c r="AB1436" s="29"/>
      <c r="AC1436" s="28"/>
    </row>
    <row r="1437" ht="16" customHeight="1" spans="1:29">
      <c r="A1437" s="22">
        <v>1196</v>
      </c>
      <c r="B1437" s="39" t="s">
        <v>7037</v>
      </c>
      <c r="C1437" s="68" t="s">
        <v>7038</v>
      </c>
      <c r="D1437" s="22">
        <v>121</v>
      </c>
      <c r="E1437" s="22">
        <v>40</v>
      </c>
      <c r="F1437" s="144">
        <v>84932</v>
      </c>
      <c r="G1437" s="144" t="s">
        <v>3704</v>
      </c>
      <c r="H1437" s="144" t="s">
        <v>3704</v>
      </c>
      <c r="I1437" s="144" t="s">
        <v>5321</v>
      </c>
      <c r="J1437" s="144" t="s">
        <v>5314</v>
      </c>
      <c r="K1437" s="157"/>
      <c r="L1437" s="157"/>
      <c r="M1437" s="157"/>
      <c r="N1437" s="157"/>
      <c r="O1437" s="157"/>
      <c r="P1437" s="157"/>
      <c r="Q1437" s="157"/>
      <c r="R1437" s="157"/>
      <c r="S1437" s="144"/>
      <c r="T1437" s="22">
        <v>40</v>
      </c>
      <c r="U1437" s="29">
        <v>13.38275</v>
      </c>
      <c r="V1437" s="29">
        <v>535.31</v>
      </c>
      <c r="W1437" s="36">
        <v>194.8</v>
      </c>
      <c r="X1437" s="36"/>
      <c r="Y1437" s="29"/>
      <c r="Z1437" s="29"/>
      <c r="AA1437" s="29"/>
      <c r="AB1437" s="29"/>
      <c r="AC1437" s="28"/>
    </row>
    <row r="1438" ht="16" customHeight="1" spans="1:29">
      <c r="A1438" s="22">
        <v>1197</v>
      </c>
      <c r="B1438" s="39" t="s">
        <v>7039</v>
      </c>
      <c r="C1438" s="68" t="s">
        <v>7040</v>
      </c>
      <c r="D1438" s="22">
        <v>121</v>
      </c>
      <c r="E1438" s="22">
        <v>100</v>
      </c>
      <c r="F1438" s="144">
        <v>84901</v>
      </c>
      <c r="G1438" s="144" t="s">
        <v>3704</v>
      </c>
      <c r="H1438" s="144" t="s">
        <v>3704</v>
      </c>
      <c r="I1438" s="144" t="s">
        <v>5321</v>
      </c>
      <c r="J1438" s="144" t="s">
        <v>5314</v>
      </c>
      <c r="K1438" s="157"/>
      <c r="L1438" s="157"/>
      <c r="M1438" s="157"/>
      <c r="N1438" s="157"/>
      <c r="O1438" s="157"/>
      <c r="P1438" s="157"/>
      <c r="Q1438" s="157"/>
      <c r="R1438" s="157"/>
      <c r="S1438" s="144"/>
      <c r="T1438" s="22">
        <v>100</v>
      </c>
      <c r="U1438" s="29">
        <v>13.1051</v>
      </c>
      <c r="V1438" s="29">
        <v>1310.51</v>
      </c>
      <c r="W1438" s="36">
        <v>195</v>
      </c>
      <c r="X1438" s="36"/>
      <c r="Y1438" s="29"/>
      <c r="Z1438" s="29"/>
      <c r="AA1438" s="29"/>
      <c r="AB1438" s="29"/>
      <c r="AC1438" s="28"/>
    </row>
    <row r="1439" ht="16" customHeight="1" spans="1:29">
      <c r="A1439" s="22">
        <v>1198</v>
      </c>
      <c r="B1439" s="39" t="s">
        <v>1934</v>
      </c>
      <c r="C1439" s="68" t="s">
        <v>1935</v>
      </c>
      <c r="D1439" s="22">
        <v>121</v>
      </c>
      <c r="E1439" s="22">
        <v>20</v>
      </c>
      <c r="F1439" s="144">
        <v>85006</v>
      </c>
      <c r="G1439" s="144" t="s">
        <v>3704</v>
      </c>
      <c r="H1439" s="144" t="s">
        <v>3704</v>
      </c>
      <c r="I1439" s="144" t="s">
        <v>5321</v>
      </c>
      <c r="J1439" s="144" t="s">
        <v>5314</v>
      </c>
      <c r="K1439" s="157"/>
      <c r="L1439" s="157"/>
      <c r="M1439" s="157"/>
      <c r="N1439" s="157"/>
      <c r="O1439" s="157"/>
      <c r="P1439" s="157"/>
      <c r="Q1439" s="157"/>
      <c r="R1439" s="157"/>
      <c r="S1439" s="144"/>
      <c r="T1439" s="22">
        <v>20</v>
      </c>
      <c r="U1439" s="29">
        <v>11.9865</v>
      </c>
      <c r="V1439" s="29">
        <v>239.73</v>
      </c>
      <c r="W1439" s="36">
        <v>97.4</v>
      </c>
      <c r="X1439" s="36"/>
      <c r="Y1439" s="29"/>
      <c r="Z1439" s="29"/>
      <c r="AA1439" s="29"/>
      <c r="AB1439" s="29"/>
      <c r="AC1439" s="28"/>
    </row>
    <row r="1440" ht="16" customHeight="1" spans="1:29">
      <c r="A1440" s="22">
        <v>1199</v>
      </c>
      <c r="B1440" s="39" t="s">
        <v>7041</v>
      </c>
      <c r="C1440" s="68" t="s">
        <v>7042</v>
      </c>
      <c r="D1440" s="22">
        <v>121</v>
      </c>
      <c r="E1440" s="22">
        <v>200</v>
      </c>
      <c r="F1440" s="144">
        <v>84891</v>
      </c>
      <c r="G1440" s="144" t="s">
        <v>3704</v>
      </c>
      <c r="H1440" s="144" t="s">
        <v>3704</v>
      </c>
      <c r="I1440" s="144" t="s">
        <v>5321</v>
      </c>
      <c r="J1440" s="144" t="s">
        <v>5314</v>
      </c>
      <c r="K1440" s="157"/>
      <c r="L1440" s="157"/>
      <c r="M1440" s="157"/>
      <c r="N1440" s="157"/>
      <c r="O1440" s="157"/>
      <c r="P1440" s="157"/>
      <c r="Q1440" s="157"/>
      <c r="R1440" s="157"/>
      <c r="S1440" s="144"/>
      <c r="T1440" s="22">
        <v>200</v>
      </c>
      <c r="U1440" s="29">
        <v>11.43005</v>
      </c>
      <c r="V1440" s="29">
        <v>2286.01</v>
      </c>
      <c r="W1440" s="36">
        <v>390</v>
      </c>
      <c r="X1440" s="36"/>
      <c r="Y1440" s="29"/>
      <c r="Z1440" s="29"/>
      <c r="AA1440" s="29"/>
      <c r="AB1440" s="29"/>
      <c r="AC1440" s="28"/>
    </row>
    <row r="1441" ht="16" customHeight="1" spans="1:29">
      <c r="A1441" s="22">
        <v>1200</v>
      </c>
      <c r="B1441" s="39" t="s">
        <v>949</v>
      </c>
      <c r="C1441" s="68" t="s">
        <v>950</v>
      </c>
      <c r="D1441" s="22">
        <v>121</v>
      </c>
      <c r="E1441" s="22">
        <v>50</v>
      </c>
      <c r="F1441" s="144">
        <v>84888</v>
      </c>
      <c r="G1441" s="144" t="s">
        <v>3704</v>
      </c>
      <c r="H1441" s="144" t="s">
        <v>3704</v>
      </c>
      <c r="I1441" s="144" t="s">
        <v>5321</v>
      </c>
      <c r="J1441" s="144" t="s">
        <v>5314</v>
      </c>
      <c r="K1441" s="157"/>
      <c r="L1441" s="157"/>
      <c r="M1441" s="157"/>
      <c r="N1441" s="157"/>
      <c r="O1441" s="157"/>
      <c r="P1441" s="157"/>
      <c r="Q1441" s="157"/>
      <c r="R1441" s="157"/>
      <c r="S1441" s="144"/>
      <c r="T1441" s="22">
        <v>50</v>
      </c>
      <c r="U1441" s="29">
        <v>9.7404</v>
      </c>
      <c r="V1441" s="29">
        <v>487.02</v>
      </c>
      <c r="W1441" s="36">
        <v>97.5</v>
      </c>
      <c r="X1441" s="36"/>
      <c r="Y1441" s="29"/>
      <c r="Z1441" s="29"/>
      <c r="AA1441" s="29"/>
      <c r="AB1441" s="29"/>
      <c r="AC1441" s="28"/>
    </row>
    <row r="1442" ht="16" customHeight="1" spans="1:29">
      <c r="A1442" s="22">
        <v>1201</v>
      </c>
      <c r="B1442" s="39" t="s">
        <v>1814</v>
      </c>
      <c r="C1442" s="68" t="s">
        <v>1815</v>
      </c>
      <c r="D1442" s="22">
        <v>130</v>
      </c>
      <c r="E1442" s="22">
        <v>6</v>
      </c>
      <c r="F1442" s="144">
        <v>83971</v>
      </c>
      <c r="G1442" s="144" t="s">
        <v>3704</v>
      </c>
      <c r="H1442" s="144" t="s">
        <v>3704</v>
      </c>
      <c r="I1442" s="144" t="s">
        <v>5321</v>
      </c>
      <c r="J1442" s="144" t="s">
        <v>5314</v>
      </c>
      <c r="K1442" s="157"/>
      <c r="L1442" s="157"/>
      <c r="M1442" s="157"/>
      <c r="N1442" s="157"/>
      <c r="O1442" s="157"/>
      <c r="P1442" s="157"/>
      <c r="Q1442" s="157"/>
      <c r="R1442" s="157"/>
      <c r="S1442" s="144"/>
      <c r="T1442" s="22">
        <v>6</v>
      </c>
      <c r="U1442" s="29">
        <v>9.66333333333333</v>
      </c>
      <c r="V1442" s="29">
        <v>57.98</v>
      </c>
      <c r="W1442" s="36">
        <v>11.7</v>
      </c>
      <c r="X1442" s="36"/>
      <c r="Y1442" s="29"/>
      <c r="Z1442" s="29"/>
      <c r="AA1442" s="29"/>
      <c r="AB1442" s="29"/>
      <c r="AC1442" s="28"/>
    </row>
    <row r="1443" ht="16" customHeight="1" spans="1:29">
      <c r="A1443" s="22">
        <v>1202</v>
      </c>
      <c r="B1443" s="39" t="s">
        <v>867</v>
      </c>
      <c r="C1443" s="68" t="s">
        <v>868</v>
      </c>
      <c r="D1443" s="22">
        <v>197</v>
      </c>
      <c r="E1443" s="22">
        <v>21</v>
      </c>
      <c r="F1443" s="144">
        <v>85068</v>
      </c>
      <c r="G1443" s="144" t="s">
        <v>3704</v>
      </c>
      <c r="H1443" s="144" t="s">
        <v>3704</v>
      </c>
      <c r="I1443" s="144" t="s">
        <v>5321</v>
      </c>
      <c r="J1443" s="144" t="s">
        <v>5314</v>
      </c>
      <c r="K1443" s="157"/>
      <c r="L1443" s="157"/>
      <c r="M1443" s="157"/>
      <c r="N1443" s="157"/>
      <c r="O1443" s="157"/>
      <c r="P1443" s="157"/>
      <c r="Q1443" s="157"/>
      <c r="R1443" s="157"/>
      <c r="S1443" s="144"/>
      <c r="T1443" s="22">
        <v>21</v>
      </c>
      <c r="U1443" s="29">
        <v>8.59904761904762</v>
      </c>
      <c r="V1443" s="29">
        <v>180.58</v>
      </c>
      <c r="W1443" s="36">
        <v>61.32</v>
      </c>
      <c r="X1443" s="36"/>
      <c r="Y1443" s="29"/>
      <c r="Z1443" s="29"/>
      <c r="AA1443" s="29"/>
      <c r="AB1443" s="29"/>
      <c r="AC1443" s="28"/>
    </row>
    <row r="1444" ht="16" customHeight="1" spans="1:29">
      <c r="A1444" s="22">
        <v>1203</v>
      </c>
      <c r="B1444" s="39" t="s">
        <v>7043</v>
      </c>
      <c r="C1444" s="68" t="s">
        <v>7044</v>
      </c>
      <c r="D1444" s="22">
        <v>121</v>
      </c>
      <c r="E1444" s="22">
        <v>100</v>
      </c>
      <c r="F1444" s="144">
        <v>84983</v>
      </c>
      <c r="G1444" s="144" t="s">
        <v>3704</v>
      </c>
      <c r="H1444" s="144" t="s">
        <v>3704</v>
      </c>
      <c r="I1444" s="144" t="s">
        <v>5321</v>
      </c>
      <c r="J1444" s="144" t="s">
        <v>5314</v>
      </c>
      <c r="K1444" s="157"/>
      <c r="L1444" s="157"/>
      <c r="M1444" s="157"/>
      <c r="N1444" s="157"/>
      <c r="O1444" s="157"/>
      <c r="P1444" s="157"/>
      <c r="Q1444" s="157"/>
      <c r="R1444" s="157"/>
      <c r="S1444" s="144"/>
      <c r="T1444" s="22">
        <v>100</v>
      </c>
      <c r="U1444" s="29">
        <v>8.5094</v>
      </c>
      <c r="V1444" s="29">
        <v>850.94</v>
      </c>
      <c r="W1444" s="36">
        <v>195</v>
      </c>
      <c r="X1444" s="36"/>
      <c r="Y1444" s="29"/>
      <c r="Z1444" s="29"/>
      <c r="AA1444" s="29"/>
      <c r="AB1444" s="29"/>
      <c r="AC1444" s="28"/>
    </row>
    <row r="1445" ht="16" customHeight="1" spans="1:29">
      <c r="A1445" s="22">
        <v>1204</v>
      </c>
      <c r="B1445" s="39" t="s">
        <v>1826</v>
      </c>
      <c r="C1445" s="68" t="s">
        <v>1827</v>
      </c>
      <c r="D1445" s="22">
        <v>121</v>
      </c>
      <c r="E1445" s="22">
        <v>100</v>
      </c>
      <c r="F1445" s="144">
        <v>84984</v>
      </c>
      <c r="G1445" s="144" t="s">
        <v>3704</v>
      </c>
      <c r="H1445" s="144" t="s">
        <v>3704</v>
      </c>
      <c r="I1445" s="144" t="s">
        <v>5321</v>
      </c>
      <c r="J1445" s="144" t="s">
        <v>5314</v>
      </c>
      <c r="K1445" s="157"/>
      <c r="L1445" s="157"/>
      <c r="M1445" s="157"/>
      <c r="N1445" s="157"/>
      <c r="O1445" s="157"/>
      <c r="P1445" s="157"/>
      <c r="Q1445" s="157"/>
      <c r="R1445" s="157"/>
      <c r="S1445" s="144"/>
      <c r="T1445" s="22">
        <v>100</v>
      </c>
      <c r="U1445" s="29">
        <v>8.4443</v>
      </c>
      <c r="V1445" s="29">
        <v>844.43</v>
      </c>
      <c r="W1445" s="36">
        <v>195</v>
      </c>
      <c r="X1445" s="36"/>
      <c r="Y1445" s="29"/>
      <c r="Z1445" s="29"/>
      <c r="AA1445" s="29"/>
      <c r="AB1445" s="29"/>
      <c r="AC1445" s="28"/>
    </row>
    <row r="1446" ht="16" customHeight="1" spans="1:29">
      <c r="A1446" s="22">
        <v>1205</v>
      </c>
      <c r="B1446" s="39" t="s">
        <v>2180</v>
      </c>
      <c r="C1446" s="68" t="s">
        <v>2181</v>
      </c>
      <c r="D1446" s="22">
        <v>121</v>
      </c>
      <c r="E1446" s="22">
        <v>100</v>
      </c>
      <c r="F1446" s="144">
        <v>85022</v>
      </c>
      <c r="G1446" s="144" t="s">
        <v>3704</v>
      </c>
      <c r="H1446" s="144" t="s">
        <v>3704</v>
      </c>
      <c r="I1446" s="144" t="s">
        <v>5321</v>
      </c>
      <c r="J1446" s="144" t="s">
        <v>5314</v>
      </c>
      <c r="K1446" s="157"/>
      <c r="L1446" s="157"/>
      <c r="M1446" s="157"/>
      <c r="N1446" s="157"/>
      <c r="O1446" s="157"/>
      <c r="P1446" s="157"/>
      <c r="Q1446" s="157"/>
      <c r="R1446" s="157"/>
      <c r="S1446" s="144"/>
      <c r="T1446" s="22">
        <v>100</v>
      </c>
      <c r="U1446" s="29">
        <v>7.9412</v>
      </c>
      <c r="V1446" s="29">
        <v>794.12</v>
      </c>
      <c r="W1446" s="36">
        <v>195</v>
      </c>
      <c r="X1446" s="36"/>
      <c r="Y1446" s="29"/>
      <c r="Z1446" s="29"/>
      <c r="AA1446" s="29"/>
      <c r="AB1446" s="29"/>
      <c r="AC1446" s="28"/>
    </row>
    <row r="1447" ht="16" customHeight="1" spans="1:29">
      <c r="A1447" s="22">
        <v>1206</v>
      </c>
      <c r="B1447" s="39" t="s">
        <v>1199</v>
      </c>
      <c r="C1447" s="68" t="s">
        <v>1200</v>
      </c>
      <c r="D1447" s="22">
        <v>121</v>
      </c>
      <c r="E1447" s="22">
        <v>100</v>
      </c>
      <c r="F1447" s="144">
        <v>84905</v>
      </c>
      <c r="G1447" s="144" t="s">
        <v>3704</v>
      </c>
      <c r="H1447" s="144" t="s">
        <v>3704</v>
      </c>
      <c r="I1447" s="144" t="s">
        <v>5321</v>
      </c>
      <c r="J1447" s="144" t="s">
        <v>5314</v>
      </c>
      <c r="K1447" s="157"/>
      <c r="L1447" s="157"/>
      <c r="M1447" s="157"/>
      <c r="N1447" s="157"/>
      <c r="O1447" s="157"/>
      <c r="P1447" s="157"/>
      <c r="Q1447" s="157"/>
      <c r="R1447" s="157"/>
      <c r="S1447" s="144"/>
      <c r="T1447" s="22">
        <v>100</v>
      </c>
      <c r="U1447" s="29">
        <v>7.9081</v>
      </c>
      <c r="V1447" s="29">
        <v>790.81</v>
      </c>
      <c r="W1447" s="36">
        <v>195</v>
      </c>
      <c r="X1447" s="36"/>
      <c r="Y1447" s="29"/>
      <c r="Z1447" s="29"/>
      <c r="AA1447" s="29"/>
      <c r="AB1447" s="29"/>
      <c r="AC1447" s="28"/>
    </row>
    <row r="1448" ht="16" customHeight="1" spans="1:29">
      <c r="A1448" s="22">
        <v>1207</v>
      </c>
      <c r="B1448" s="39" t="s">
        <v>1978</v>
      </c>
      <c r="C1448" s="68" t="s">
        <v>1979</v>
      </c>
      <c r="D1448" s="22">
        <v>130</v>
      </c>
      <c r="E1448" s="22">
        <v>3</v>
      </c>
      <c r="F1448" s="144">
        <v>84022</v>
      </c>
      <c r="G1448" s="144" t="s">
        <v>3704</v>
      </c>
      <c r="H1448" s="144" t="s">
        <v>3704</v>
      </c>
      <c r="I1448" s="144" t="s">
        <v>5321</v>
      </c>
      <c r="J1448" s="144" t="s">
        <v>5314</v>
      </c>
      <c r="K1448" s="157"/>
      <c r="L1448" s="157"/>
      <c r="M1448" s="157"/>
      <c r="N1448" s="157"/>
      <c r="O1448" s="157"/>
      <c r="P1448" s="157"/>
      <c r="Q1448" s="157"/>
      <c r="R1448" s="157"/>
      <c r="S1448" s="144"/>
      <c r="T1448" s="22">
        <v>3</v>
      </c>
      <c r="U1448" s="29">
        <v>7.68666666666667</v>
      </c>
      <c r="V1448" s="29">
        <v>23.06</v>
      </c>
      <c r="W1448" s="36">
        <v>3.84</v>
      </c>
      <c r="X1448" s="36"/>
      <c r="Y1448" s="29"/>
      <c r="Z1448" s="29"/>
      <c r="AA1448" s="29"/>
      <c r="AB1448" s="29"/>
      <c r="AC1448" s="28"/>
    </row>
    <row r="1449" ht="16" customHeight="1" spans="1:29">
      <c r="A1449" s="22">
        <v>1208</v>
      </c>
      <c r="B1449" s="39" t="s">
        <v>45</v>
      </c>
      <c r="C1449" s="68" t="s">
        <v>7045</v>
      </c>
      <c r="D1449" s="22">
        <v>121</v>
      </c>
      <c r="E1449" s="22">
        <v>34</v>
      </c>
      <c r="F1449" s="144">
        <v>85042</v>
      </c>
      <c r="G1449" s="144" t="s">
        <v>3704</v>
      </c>
      <c r="H1449" s="144" t="s">
        <v>3704</v>
      </c>
      <c r="I1449" s="144" t="s">
        <v>5321</v>
      </c>
      <c r="J1449" s="144" t="s">
        <v>5314</v>
      </c>
      <c r="K1449" s="157"/>
      <c r="L1449" s="157"/>
      <c r="M1449" s="157"/>
      <c r="N1449" s="157"/>
      <c r="O1449" s="157"/>
      <c r="P1449" s="157"/>
      <c r="Q1449" s="157"/>
      <c r="R1449" s="157"/>
      <c r="S1449" s="144"/>
      <c r="T1449" s="22">
        <v>34</v>
      </c>
      <c r="U1449" s="29">
        <v>6.76823529411765</v>
      </c>
      <c r="V1449" s="29">
        <v>230.12</v>
      </c>
      <c r="W1449" s="36">
        <v>66.3</v>
      </c>
      <c r="X1449" s="36"/>
      <c r="Y1449" s="29"/>
      <c r="Z1449" s="29"/>
      <c r="AA1449" s="29"/>
      <c r="AB1449" s="29"/>
      <c r="AC1449" s="28"/>
    </row>
    <row r="1450" ht="16" customHeight="1" spans="1:29">
      <c r="A1450" s="22">
        <v>1209</v>
      </c>
      <c r="B1450" s="39" t="s">
        <v>1465</v>
      </c>
      <c r="C1450" s="68" t="s">
        <v>1466</v>
      </c>
      <c r="D1450" s="22">
        <v>130</v>
      </c>
      <c r="E1450" s="22">
        <v>1</v>
      </c>
      <c r="F1450" s="144">
        <v>84071</v>
      </c>
      <c r="G1450" s="144" t="s">
        <v>3704</v>
      </c>
      <c r="H1450" s="144" t="s">
        <v>3704</v>
      </c>
      <c r="I1450" s="144" t="s">
        <v>5321</v>
      </c>
      <c r="J1450" s="144" t="s">
        <v>5314</v>
      </c>
      <c r="K1450" s="157"/>
      <c r="L1450" s="157"/>
      <c r="M1450" s="157"/>
      <c r="N1450" s="157"/>
      <c r="O1450" s="157"/>
      <c r="P1450" s="157"/>
      <c r="Q1450" s="157"/>
      <c r="R1450" s="157"/>
      <c r="S1450" s="144"/>
      <c r="T1450" s="22">
        <v>1</v>
      </c>
      <c r="U1450" s="29">
        <v>6.57</v>
      </c>
      <c r="V1450" s="29">
        <v>6.57</v>
      </c>
      <c r="W1450" s="36">
        <v>0.970000000000001</v>
      </c>
      <c r="X1450" s="36"/>
      <c r="Y1450" s="29"/>
      <c r="Z1450" s="29"/>
      <c r="AA1450" s="29"/>
      <c r="AB1450" s="29"/>
      <c r="AC1450" s="28"/>
    </row>
    <row r="1451" ht="16" customHeight="1" spans="1:29">
      <c r="A1451" s="22">
        <v>1210</v>
      </c>
      <c r="B1451" s="39" t="s">
        <v>2182</v>
      </c>
      <c r="C1451" s="68" t="s">
        <v>2183</v>
      </c>
      <c r="D1451" s="22">
        <v>121</v>
      </c>
      <c r="E1451" s="22">
        <v>50</v>
      </c>
      <c r="F1451" s="144">
        <v>85023</v>
      </c>
      <c r="G1451" s="144" t="s">
        <v>3704</v>
      </c>
      <c r="H1451" s="144" t="s">
        <v>3704</v>
      </c>
      <c r="I1451" s="144" t="s">
        <v>5321</v>
      </c>
      <c r="J1451" s="144" t="s">
        <v>5314</v>
      </c>
      <c r="K1451" s="157"/>
      <c r="L1451" s="157"/>
      <c r="M1451" s="157"/>
      <c r="N1451" s="157"/>
      <c r="O1451" s="157"/>
      <c r="P1451" s="157"/>
      <c r="Q1451" s="157"/>
      <c r="R1451" s="157"/>
      <c r="S1451" s="144"/>
      <c r="T1451" s="22">
        <v>50</v>
      </c>
      <c r="U1451" s="29">
        <v>6.5534</v>
      </c>
      <c r="V1451" s="29">
        <v>327.67</v>
      </c>
      <c r="W1451" s="36">
        <v>97.5</v>
      </c>
      <c r="X1451" s="36"/>
      <c r="Y1451" s="29"/>
      <c r="Z1451" s="29"/>
      <c r="AA1451" s="29"/>
      <c r="AB1451" s="29"/>
      <c r="AC1451" s="28"/>
    </row>
    <row r="1452" ht="16" customHeight="1" spans="1:29">
      <c r="A1452" s="22">
        <v>1211</v>
      </c>
      <c r="B1452" s="39" t="s">
        <v>861</v>
      </c>
      <c r="C1452" s="68" t="s">
        <v>862</v>
      </c>
      <c r="D1452" s="22">
        <v>197</v>
      </c>
      <c r="E1452" s="22">
        <v>17</v>
      </c>
      <c r="F1452" s="144">
        <v>85066</v>
      </c>
      <c r="G1452" s="144" t="s">
        <v>3704</v>
      </c>
      <c r="H1452" s="144" t="s">
        <v>3704</v>
      </c>
      <c r="I1452" s="144" t="s">
        <v>5321</v>
      </c>
      <c r="J1452" s="144" t="s">
        <v>5314</v>
      </c>
      <c r="K1452" s="157"/>
      <c r="L1452" s="157"/>
      <c r="M1452" s="157"/>
      <c r="N1452" s="157"/>
      <c r="O1452" s="157"/>
      <c r="P1452" s="157"/>
      <c r="Q1452" s="157"/>
      <c r="R1452" s="157"/>
      <c r="S1452" s="144"/>
      <c r="T1452" s="22">
        <v>17</v>
      </c>
      <c r="U1452" s="29">
        <v>6.53588235294118</v>
      </c>
      <c r="V1452" s="29">
        <v>111.11</v>
      </c>
      <c r="W1452" s="36">
        <v>49.64</v>
      </c>
      <c r="X1452" s="36"/>
      <c r="Y1452" s="29"/>
      <c r="Z1452" s="29"/>
      <c r="AA1452" s="29"/>
      <c r="AB1452" s="29"/>
      <c r="AC1452" s="28"/>
    </row>
    <row r="1453" ht="16" customHeight="1" spans="1:29">
      <c r="A1453" s="22">
        <v>1212</v>
      </c>
      <c r="B1453" s="39" t="s">
        <v>7047</v>
      </c>
      <c r="C1453" s="68" t="s">
        <v>7048</v>
      </c>
      <c r="D1453" s="22">
        <v>121</v>
      </c>
      <c r="E1453" s="22">
        <v>100</v>
      </c>
      <c r="F1453" s="144">
        <v>85025</v>
      </c>
      <c r="G1453" s="144" t="s">
        <v>3704</v>
      </c>
      <c r="H1453" s="144" t="s">
        <v>3704</v>
      </c>
      <c r="I1453" s="144" t="s">
        <v>5321</v>
      </c>
      <c r="J1453" s="144" t="s">
        <v>5314</v>
      </c>
      <c r="K1453" s="157"/>
      <c r="L1453" s="157"/>
      <c r="M1453" s="157"/>
      <c r="N1453" s="157"/>
      <c r="O1453" s="157"/>
      <c r="P1453" s="157"/>
      <c r="Q1453" s="157"/>
      <c r="R1453" s="157"/>
      <c r="S1453" s="144"/>
      <c r="T1453" s="22">
        <v>100</v>
      </c>
      <c r="U1453" s="29">
        <v>6.4298</v>
      </c>
      <c r="V1453" s="29">
        <v>642.98</v>
      </c>
      <c r="W1453" s="36">
        <v>195</v>
      </c>
      <c r="X1453" s="36"/>
      <c r="Y1453" s="29"/>
      <c r="Z1453" s="29"/>
      <c r="AA1453" s="29"/>
      <c r="AB1453" s="29"/>
      <c r="AC1453" s="28"/>
    </row>
    <row r="1454" ht="16" customHeight="1" spans="1:29">
      <c r="A1454" s="22">
        <v>1213</v>
      </c>
      <c r="B1454" s="39" t="s">
        <v>863</v>
      </c>
      <c r="C1454" s="68" t="s">
        <v>864</v>
      </c>
      <c r="D1454" s="22">
        <v>145</v>
      </c>
      <c r="E1454" s="22">
        <v>1</v>
      </c>
      <c r="F1454" s="144">
        <v>2403314568</v>
      </c>
      <c r="G1454" s="144" t="s">
        <v>3704</v>
      </c>
      <c r="H1454" s="144" t="s">
        <v>3704</v>
      </c>
      <c r="I1454" s="144" t="s">
        <v>5352</v>
      </c>
      <c r="J1454" s="144" t="s">
        <v>5314</v>
      </c>
      <c r="K1454" s="157"/>
      <c r="L1454" s="157"/>
      <c r="M1454" s="157"/>
      <c r="N1454" s="157"/>
      <c r="O1454" s="157"/>
      <c r="P1454" s="157"/>
      <c r="Q1454" s="157"/>
      <c r="R1454" s="157"/>
      <c r="S1454" s="144"/>
      <c r="T1454" s="22">
        <v>1</v>
      </c>
      <c r="U1454" s="29">
        <v>6.2</v>
      </c>
      <c r="V1454" s="29">
        <v>6.2</v>
      </c>
      <c r="W1454" s="36">
        <v>2.95</v>
      </c>
      <c r="X1454" s="36"/>
      <c r="Y1454" s="29"/>
      <c r="Z1454" s="29"/>
      <c r="AA1454" s="29"/>
      <c r="AB1454" s="29"/>
      <c r="AC1454" s="28"/>
    </row>
    <row r="1455" ht="16" customHeight="1" spans="1:29">
      <c r="A1455" s="22">
        <v>1214</v>
      </c>
      <c r="B1455" s="39" t="s">
        <v>869</v>
      </c>
      <c r="C1455" s="68" t="s">
        <v>870</v>
      </c>
      <c r="D1455" s="22">
        <v>197</v>
      </c>
      <c r="E1455" s="22">
        <v>17</v>
      </c>
      <c r="F1455" s="144">
        <v>85069</v>
      </c>
      <c r="G1455" s="144" t="s">
        <v>3704</v>
      </c>
      <c r="H1455" s="144" t="s">
        <v>3704</v>
      </c>
      <c r="I1455" s="144" t="s">
        <v>5321</v>
      </c>
      <c r="J1455" s="144" t="s">
        <v>5314</v>
      </c>
      <c r="K1455" s="157"/>
      <c r="L1455" s="157"/>
      <c r="M1455" s="157"/>
      <c r="N1455" s="157"/>
      <c r="O1455" s="157"/>
      <c r="P1455" s="157"/>
      <c r="Q1455" s="157"/>
      <c r="R1455" s="157"/>
      <c r="S1455" s="144"/>
      <c r="T1455" s="22">
        <v>17</v>
      </c>
      <c r="U1455" s="29">
        <v>5.38529411764706</v>
      </c>
      <c r="V1455" s="29">
        <v>91.55</v>
      </c>
      <c r="W1455" s="36">
        <v>49.64</v>
      </c>
      <c r="X1455" s="36"/>
      <c r="Y1455" s="29"/>
      <c r="Z1455" s="29"/>
      <c r="AA1455" s="29"/>
      <c r="AB1455" s="29"/>
      <c r="AC1455" s="28"/>
    </row>
    <row r="1456" ht="16" customHeight="1" spans="1:29">
      <c r="A1456" s="22">
        <v>1215</v>
      </c>
      <c r="B1456" s="39" t="s">
        <v>7049</v>
      </c>
      <c r="C1456" s="68" t="s">
        <v>7050</v>
      </c>
      <c r="D1456" s="22">
        <v>121</v>
      </c>
      <c r="E1456" s="22">
        <v>100</v>
      </c>
      <c r="F1456" s="144">
        <v>84919</v>
      </c>
      <c r="G1456" s="144" t="s">
        <v>3704</v>
      </c>
      <c r="H1456" s="144" t="s">
        <v>3704</v>
      </c>
      <c r="I1456" s="144" t="s">
        <v>5321</v>
      </c>
      <c r="J1456" s="144" t="s">
        <v>5314</v>
      </c>
      <c r="K1456" s="157"/>
      <c r="L1456" s="157"/>
      <c r="M1456" s="157"/>
      <c r="N1456" s="157"/>
      <c r="O1456" s="157"/>
      <c r="P1456" s="157"/>
      <c r="Q1456" s="157"/>
      <c r="R1456" s="157"/>
      <c r="S1456" s="144"/>
      <c r="T1456" s="22">
        <v>100</v>
      </c>
      <c r="U1456" s="29">
        <v>4.9075</v>
      </c>
      <c r="V1456" s="29">
        <v>490.75</v>
      </c>
      <c r="W1456" s="36">
        <v>195</v>
      </c>
      <c r="X1456" s="36"/>
      <c r="Y1456" s="29"/>
      <c r="Z1456" s="29"/>
      <c r="AA1456" s="29"/>
      <c r="AB1456" s="29"/>
      <c r="AC1456" s="28"/>
    </row>
    <row r="1457" ht="16" customHeight="1" spans="1:29">
      <c r="A1457" s="22">
        <v>1216</v>
      </c>
      <c r="B1457" s="39" t="s">
        <v>2178</v>
      </c>
      <c r="C1457" s="68" t="s">
        <v>2179</v>
      </c>
      <c r="D1457" s="22">
        <v>121</v>
      </c>
      <c r="E1457" s="22">
        <v>150</v>
      </c>
      <c r="F1457" s="144">
        <v>85021</v>
      </c>
      <c r="G1457" s="144" t="s">
        <v>3704</v>
      </c>
      <c r="H1457" s="144" t="s">
        <v>3704</v>
      </c>
      <c r="I1457" s="144" t="s">
        <v>5321</v>
      </c>
      <c r="J1457" s="144" t="s">
        <v>5314</v>
      </c>
      <c r="K1457" s="157"/>
      <c r="L1457" s="157"/>
      <c r="M1457" s="157"/>
      <c r="N1457" s="157"/>
      <c r="O1457" s="157"/>
      <c r="P1457" s="157"/>
      <c r="Q1457" s="157"/>
      <c r="R1457" s="157"/>
      <c r="S1457" s="144"/>
      <c r="T1457" s="22">
        <v>150</v>
      </c>
      <c r="U1457" s="29">
        <v>4.79386666666667</v>
      </c>
      <c r="V1457" s="29">
        <v>719.08</v>
      </c>
      <c r="W1457" s="36">
        <v>292.5</v>
      </c>
      <c r="X1457" s="36"/>
      <c r="Y1457" s="29"/>
      <c r="Z1457" s="29"/>
      <c r="AA1457" s="29"/>
      <c r="AB1457" s="29"/>
      <c r="AC1457" s="28"/>
    </row>
    <row r="1458" ht="16" customHeight="1" spans="1:29">
      <c r="A1458" s="22">
        <v>1217</v>
      </c>
      <c r="B1458" s="39" t="s">
        <v>7051</v>
      </c>
      <c r="C1458" s="68" t="s">
        <v>7052</v>
      </c>
      <c r="D1458" s="22">
        <v>121</v>
      </c>
      <c r="E1458" s="22">
        <v>50</v>
      </c>
      <c r="F1458" s="144">
        <v>85024</v>
      </c>
      <c r="G1458" s="144" t="s">
        <v>3704</v>
      </c>
      <c r="H1458" s="144" t="s">
        <v>3704</v>
      </c>
      <c r="I1458" s="144" t="s">
        <v>5321</v>
      </c>
      <c r="J1458" s="144" t="s">
        <v>5314</v>
      </c>
      <c r="K1458" s="157"/>
      <c r="L1458" s="157"/>
      <c r="M1458" s="157"/>
      <c r="N1458" s="157"/>
      <c r="O1458" s="157"/>
      <c r="P1458" s="157"/>
      <c r="Q1458" s="157"/>
      <c r="R1458" s="157"/>
      <c r="S1458" s="144"/>
      <c r="T1458" s="22">
        <v>50</v>
      </c>
      <c r="U1458" s="29">
        <v>4.2226</v>
      </c>
      <c r="V1458" s="29">
        <v>211.13</v>
      </c>
      <c r="W1458" s="36">
        <v>97.5</v>
      </c>
      <c r="X1458" s="36"/>
      <c r="Y1458" s="29"/>
      <c r="Z1458" s="29"/>
      <c r="AA1458" s="29"/>
      <c r="AB1458" s="29"/>
      <c r="AC1458" s="28"/>
    </row>
    <row r="1459" ht="16" customHeight="1" spans="1:29">
      <c r="A1459" s="22">
        <v>1218</v>
      </c>
      <c r="B1459" s="39" t="s">
        <v>953</v>
      </c>
      <c r="C1459" s="68" t="s">
        <v>954</v>
      </c>
      <c r="D1459" s="22">
        <v>121</v>
      </c>
      <c r="E1459" s="22">
        <v>100</v>
      </c>
      <c r="F1459" s="144">
        <v>84890</v>
      </c>
      <c r="G1459" s="144" t="s">
        <v>3704</v>
      </c>
      <c r="H1459" s="144" t="s">
        <v>3704</v>
      </c>
      <c r="I1459" s="144" t="s">
        <v>5321</v>
      </c>
      <c r="J1459" s="144" t="s">
        <v>5314</v>
      </c>
      <c r="K1459" s="157"/>
      <c r="L1459" s="157"/>
      <c r="M1459" s="157"/>
      <c r="N1459" s="157"/>
      <c r="O1459" s="157"/>
      <c r="P1459" s="157"/>
      <c r="Q1459" s="157"/>
      <c r="R1459" s="157"/>
      <c r="S1459" s="144"/>
      <c r="T1459" s="22">
        <v>100</v>
      </c>
      <c r="U1459" s="29">
        <v>4.0985</v>
      </c>
      <c r="V1459" s="29">
        <v>409.85</v>
      </c>
      <c r="W1459" s="36">
        <v>195</v>
      </c>
      <c r="X1459" s="36"/>
      <c r="Y1459" s="29"/>
      <c r="Z1459" s="29"/>
      <c r="AA1459" s="29"/>
      <c r="AB1459" s="29"/>
      <c r="AC1459" s="28"/>
    </row>
    <row r="1460" ht="16" customHeight="1" spans="1:29">
      <c r="A1460" s="22">
        <v>1219</v>
      </c>
      <c r="B1460" s="39" t="s">
        <v>951</v>
      </c>
      <c r="C1460" s="68" t="s">
        <v>952</v>
      </c>
      <c r="D1460" s="22">
        <v>121</v>
      </c>
      <c r="E1460" s="22">
        <v>50</v>
      </c>
      <c r="F1460" s="144">
        <v>84889</v>
      </c>
      <c r="G1460" s="144" t="s">
        <v>3704</v>
      </c>
      <c r="H1460" s="144" t="s">
        <v>3704</v>
      </c>
      <c r="I1460" s="144" t="s">
        <v>5321</v>
      </c>
      <c r="J1460" s="144" t="s">
        <v>5314</v>
      </c>
      <c r="K1460" s="157"/>
      <c r="L1460" s="157"/>
      <c r="M1460" s="157"/>
      <c r="N1460" s="157"/>
      <c r="O1460" s="157"/>
      <c r="P1460" s="157"/>
      <c r="Q1460" s="157"/>
      <c r="R1460" s="157"/>
      <c r="S1460" s="144"/>
      <c r="T1460" s="22">
        <v>50</v>
      </c>
      <c r="U1460" s="29">
        <v>3.9216</v>
      </c>
      <c r="V1460" s="29">
        <v>196.08</v>
      </c>
      <c r="W1460" s="36">
        <v>97.5</v>
      </c>
      <c r="X1460" s="36"/>
      <c r="Y1460" s="29"/>
      <c r="Z1460" s="29"/>
      <c r="AA1460" s="29"/>
      <c r="AB1460" s="29"/>
      <c r="AC1460" s="28"/>
    </row>
    <row r="1461" ht="16" customHeight="1" spans="1:29">
      <c r="A1461" s="22">
        <v>1220</v>
      </c>
      <c r="B1461" s="39" t="s">
        <v>7053</v>
      </c>
      <c r="C1461" s="68" t="s">
        <v>7054</v>
      </c>
      <c r="D1461" s="22">
        <v>121</v>
      </c>
      <c r="E1461" s="22">
        <v>100</v>
      </c>
      <c r="F1461" s="144">
        <v>84982</v>
      </c>
      <c r="G1461" s="144" t="s">
        <v>3704</v>
      </c>
      <c r="H1461" s="144" t="s">
        <v>3704</v>
      </c>
      <c r="I1461" s="144" t="s">
        <v>5321</v>
      </c>
      <c r="J1461" s="144" t="s">
        <v>5314</v>
      </c>
      <c r="K1461" s="157"/>
      <c r="L1461" s="157"/>
      <c r="M1461" s="157"/>
      <c r="N1461" s="157"/>
      <c r="O1461" s="157"/>
      <c r="P1461" s="157"/>
      <c r="Q1461" s="157"/>
      <c r="R1461" s="157"/>
      <c r="S1461" s="144"/>
      <c r="T1461" s="22">
        <v>100</v>
      </c>
      <c r="U1461" s="29">
        <v>3.897</v>
      </c>
      <c r="V1461" s="29">
        <v>389.7</v>
      </c>
      <c r="W1461" s="36">
        <v>195</v>
      </c>
      <c r="X1461" s="36"/>
      <c r="Y1461" s="29"/>
      <c r="Z1461" s="29"/>
      <c r="AA1461" s="29"/>
      <c r="AB1461" s="29"/>
      <c r="AC1461" s="28"/>
    </row>
    <row r="1462" ht="16" customHeight="1" spans="1:29">
      <c r="A1462" s="22">
        <v>1221</v>
      </c>
      <c r="B1462" s="39" t="s">
        <v>865</v>
      </c>
      <c r="C1462" s="68" t="s">
        <v>866</v>
      </c>
      <c r="D1462" s="22">
        <v>197</v>
      </c>
      <c r="E1462" s="22">
        <v>19</v>
      </c>
      <c r="F1462" s="144">
        <v>85067</v>
      </c>
      <c r="G1462" s="144" t="s">
        <v>3704</v>
      </c>
      <c r="H1462" s="144" t="s">
        <v>3704</v>
      </c>
      <c r="I1462" s="144" t="s">
        <v>5321</v>
      </c>
      <c r="J1462" s="144" t="s">
        <v>5314</v>
      </c>
      <c r="K1462" s="157"/>
      <c r="L1462" s="157"/>
      <c r="M1462" s="157"/>
      <c r="N1462" s="157"/>
      <c r="O1462" s="157"/>
      <c r="P1462" s="157"/>
      <c r="Q1462" s="157"/>
      <c r="R1462" s="157"/>
      <c r="S1462" s="144"/>
      <c r="T1462" s="22">
        <v>19</v>
      </c>
      <c r="U1462" s="29">
        <v>3.69789473684211</v>
      </c>
      <c r="V1462" s="29">
        <v>70.26</v>
      </c>
      <c r="W1462" s="36">
        <v>55.48</v>
      </c>
      <c r="X1462" s="36"/>
      <c r="Y1462" s="29"/>
      <c r="Z1462" s="29"/>
      <c r="AA1462" s="29"/>
      <c r="AB1462" s="29"/>
      <c r="AC1462" s="28"/>
    </row>
    <row r="1463" ht="16" customHeight="1" spans="1:29">
      <c r="A1463" s="22">
        <v>1222</v>
      </c>
      <c r="B1463" s="39" t="s">
        <v>7055</v>
      </c>
      <c r="C1463" s="68" t="s">
        <v>7056</v>
      </c>
      <c r="D1463" s="22">
        <v>121</v>
      </c>
      <c r="E1463" s="22">
        <v>50</v>
      </c>
      <c r="F1463" s="144">
        <v>84924</v>
      </c>
      <c r="G1463" s="144" t="s">
        <v>3704</v>
      </c>
      <c r="H1463" s="144" t="s">
        <v>3704</v>
      </c>
      <c r="I1463" s="144" t="s">
        <v>5321</v>
      </c>
      <c r="J1463" s="144" t="s">
        <v>5314</v>
      </c>
      <c r="K1463" s="157"/>
      <c r="L1463" s="157"/>
      <c r="M1463" s="157"/>
      <c r="N1463" s="157"/>
      <c r="O1463" s="157"/>
      <c r="P1463" s="157"/>
      <c r="Q1463" s="157"/>
      <c r="R1463" s="157"/>
      <c r="S1463" s="144"/>
      <c r="T1463" s="22">
        <v>50</v>
      </c>
      <c r="U1463" s="29">
        <v>3.616</v>
      </c>
      <c r="V1463" s="29">
        <v>180.8</v>
      </c>
      <c r="W1463" s="36">
        <v>146</v>
      </c>
      <c r="X1463" s="36"/>
      <c r="Y1463" s="29"/>
      <c r="Z1463" s="29"/>
      <c r="AA1463" s="29"/>
      <c r="AB1463" s="29"/>
      <c r="AC1463" s="28"/>
    </row>
    <row r="1464" ht="16" customHeight="1" spans="1:29">
      <c r="A1464" s="22">
        <v>1223</v>
      </c>
      <c r="B1464" s="39" t="s">
        <v>1177</v>
      </c>
      <c r="C1464" s="68" t="s">
        <v>1178</v>
      </c>
      <c r="D1464" s="22">
        <v>130</v>
      </c>
      <c r="E1464" s="22">
        <v>3</v>
      </c>
      <c r="F1464" s="144">
        <v>83980</v>
      </c>
      <c r="G1464" s="144" t="s">
        <v>3704</v>
      </c>
      <c r="H1464" s="144" t="s">
        <v>3704</v>
      </c>
      <c r="I1464" s="144" t="s">
        <v>5321</v>
      </c>
      <c r="J1464" s="144" t="s">
        <v>5314</v>
      </c>
      <c r="K1464" s="157"/>
      <c r="L1464" s="157"/>
      <c r="M1464" s="157"/>
      <c r="N1464" s="157"/>
      <c r="O1464" s="157"/>
      <c r="P1464" s="157"/>
      <c r="Q1464" s="157"/>
      <c r="R1464" s="157"/>
      <c r="S1464" s="144"/>
      <c r="T1464" s="22">
        <v>3</v>
      </c>
      <c r="U1464" s="29">
        <v>3.41333333333333</v>
      </c>
      <c r="V1464" s="29">
        <v>10.24</v>
      </c>
      <c r="W1464" s="36">
        <v>2.91</v>
      </c>
      <c r="X1464" s="36"/>
      <c r="Y1464" s="29"/>
      <c r="Z1464" s="29"/>
      <c r="AA1464" s="29"/>
      <c r="AB1464" s="29"/>
      <c r="AC1464" s="28"/>
    </row>
    <row r="1465" ht="16" customHeight="1" spans="1:29">
      <c r="A1465" s="22">
        <v>1224</v>
      </c>
      <c r="B1465" s="39" t="s">
        <v>871</v>
      </c>
      <c r="C1465" s="68" t="s">
        <v>872</v>
      </c>
      <c r="D1465" s="22">
        <v>197</v>
      </c>
      <c r="E1465" s="22">
        <v>17</v>
      </c>
      <c r="F1465" s="144">
        <v>85070</v>
      </c>
      <c r="G1465" s="144" t="s">
        <v>3704</v>
      </c>
      <c r="H1465" s="144" t="s">
        <v>3704</v>
      </c>
      <c r="I1465" s="144" t="s">
        <v>5321</v>
      </c>
      <c r="J1465" s="144" t="s">
        <v>5314</v>
      </c>
      <c r="K1465" s="157"/>
      <c r="L1465" s="157"/>
      <c r="M1465" s="157"/>
      <c r="N1465" s="157"/>
      <c r="O1465" s="157"/>
      <c r="P1465" s="157"/>
      <c r="Q1465" s="157"/>
      <c r="R1465" s="157"/>
      <c r="S1465" s="144"/>
      <c r="T1465" s="22">
        <v>17</v>
      </c>
      <c r="U1465" s="29">
        <v>3.39647058823529</v>
      </c>
      <c r="V1465" s="29">
        <v>57.74</v>
      </c>
      <c r="W1465" s="36">
        <v>49.64</v>
      </c>
      <c r="X1465" s="36"/>
      <c r="Y1465" s="29"/>
      <c r="Z1465" s="29"/>
      <c r="AA1465" s="29"/>
      <c r="AB1465" s="29"/>
      <c r="AC1465" s="28"/>
    </row>
    <row r="1466" ht="16" customHeight="1" spans="1:29">
      <c r="A1466" s="22">
        <v>1225</v>
      </c>
      <c r="B1466" s="39" t="s">
        <v>1812</v>
      </c>
      <c r="C1466" s="68" t="s">
        <v>1813</v>
      </c>
      <c r="D1466" s="22">
        <v>130</v>
      </c>
      <c r="E1466" s="22">
        <v>12</v>
      </c>
      <c r="F1466" s="144">
        <v>83994</v>
      </c>
      <c r="G1466" s="144" t="s">
        <v>3704</v>
      </c>
      <c r="H1466" s="144" t="s">
        <v>3704</v>
      </c>
      <c r="I1466" s="144" t="s">
        <v>5321</v>
      </c>
      <c r="J1466" s="144" t="s">
        <v>5314</v>
      </c>
      <c r="K1466" s="157"/>
      <c r="L1466" s="157"/>
      <c r="M1466" s="157"/>
      <c r="N1466" s="157"/>
      <c r="O1466" s="157"/>
      <c r="P1466" s="157"/>
      <c r="Q1466" s="157"/>
      <c r="R1466" s="157"/>
      <c r="S1466" s="144"/>
      <c r="T1466" s="22">
        <v>12</v>
      </c>
      <c r="U1466" s="29">
        <v>3.215</v>
      </c>
      <c r="V1466" s="29">
        <v>38.58</v>
      </c>
      <c r="W1466" s="36">
        <v>6.48</v>
      </c>
      <c r="X1466" s="36"/>
      <c r="Y1466" s="29"/>
      <c r="Z1466" s="29"/>
      <c r="AA1466" s="29"/>
      <c r="AB1466" s="29"/>
      <c r="AC1466" s="28"/>
    </row>
    <row r="1467" ht="16" customHeight="1" spans="1:29">
      <c r="A1467" s="22">
        <v>1226</v>
      </c>
      <c r="B1467" s="39" t="s">
        <v>1938</v>
      </c>
      <c r="C1467" s="68" t="s">
        <v>1939</v>
      </c>
      <c r="D1467" s="22">
        <v>130</v>
      </c>
      <c r="E1467" s="22">
        <v>8</v>
      </c>
      <c r="F1467" s="144">
        <v>84186</v>
      </c>
      <c r="G1467" s="144" t="s">
        <v>3704</v>
      </c>
      <c r="H1467" s="144" t="s">
        <v>3704</v>
      </c>
      <c r="I1467" s="144" t="s">
        <v>5321</v>
      </c>
      <c r="J1467" s="144" t="s">
        <v>5314</v>
      </c>
      <c r="K1467" s="157"/>
      <c r="L1467" s="157"/>
      <c r="M1467" s="157"/>
      <c r="N1467" s="157"/>
      <c r="O1467" s="157"/>
      <c r="P1467" s="157"/>
      <c r="Q1467" s="157"/>
      <c r="R1467" s="157"/>
      <c r="S1467" s="144"/>
      <c r="T1467" s="22">
        <v>8</v>
      </c>
      <c r="U1467" s="29">
        <v>2.92625</v>
      </c>
      <c r="V1467" s="29">
        <v>23.41</v>
      </c>
      <c r="W1467" s="36">
        <v>15.6</v>
      </c>
      <c r="X1467" s="36"/>
      <c r="Y1467" s="29"/>
      <c r="Z1467" s="29"/>
      <c r="AA1467" s="29"/>
      <c r="AB1467" s="29"/>
      <c r="AC1467" s="28"/>
    </row>
    <row r="1468" ht="16" customHeight="1" spans="1:29">
      <c r="A1468" s="22">
        <v>1227</v>
      </c>
      <c r="B1468" s="39" t="s">
        <v>1275</v>
      </c>
      <c r="C1468" s="68" t="s">
        <v>1276</v>
      </c>
      <c r="D1468" s="22">
        <v>178</v>
      </c>
      <c r="E1468" s="22">
        <v>6</v>
      </c>
      <c r="F1468" s="144">
        <v>85079</v>
      </c>
      <c r="G1468" s="144" t="s">
        <v>3704</v>
      </c>
      <c r="H1468" s="144" t="s">
        <v>3704</v>
      </c>
      <c r="I1468" s="144" t="s">
        <v>5321</v>
      </c>
      <c r="J1468" s="144" t="s">
        <v>5314</v>
      </c>
      <c r="K1468" s="157"/>
      <c r="L1468" s="157"/>
      <c r="M1468" s="157"/>
      <c r="N1468" s="157"/>
      <c r="O1468" s="157"/>
      <c r="P1468" s="157"/>
      <c r="Q1468" s="157"/>
      <c r="R1468" s="157"/>
      <c r="S1468" s="144"/>
      <c r="T1468" s="22">
        <v>6</v>
      </c>
      <c r="U1468" s="29">
        <v>2.25333333333333</v>
      </c>
      <c r="V1468" s="29">
        <v>13.52</v>
      </c>
      <c r="W1468" s="36">
        <v>116.94</v>
      </c>
      <c r="X1468" s="36"/>
      <c r="Y1468" s="29"/>
      <c r="Z1468" s="29"/>
      <c r="AA1468" s="29"/>
      <c r="AB1468" s="29"/>
      <c r="AC1468" s="28"/>
    </row>
    <row r="1469" ht="16" customHeight="1" spans="1:29">
      <c r="A1469" s="22">
        <v>1228</v>
      </c>
      <c r="B1469" s="39" t="s">
        <v>7057</v>
      </c>
      <c r="C1469" s="68" t="s">
        <v>7058</v>
      </c>
      <c r="D1469" s="22">
        <v>121</v>
      </c>
      <c r="E1469" s="22">
        <v>50</v>
      </c>
      <c r="F1469" s="144">
        <v>84981</v>
      </c>
      <c r="G1469" s="144" t="s">
        <v>3704</v>
      </c>
      <c r="H1469" s="144" t="s">
        <v>3704</v>
      </c>
      <c r="I1469" s="144" t="s">
        <v>5321</v>
      </c>
      <c r="J1469" s="144" t="s">
        <v>5314</v>
      </c>
      <c r="K1469" s="157"/>
      <c r="L1469" s="157"/>
      <c r="M1469" s="157"/>
      <c r="N1469" s="157"/>
      <c r="O1469" s="157"/>
      <c r="P1469" s="157"/>
      <c r="Q1469" s="157"/>
      <c r="R1469" s="157"/>
      <c r="S1469" s="144"/>
      <c r="T1469" s="22">
        <v>50</v>
      </c>
      <c r="U1469" s="29">
        <v>1.7188</v>
      </c>
      <c r="V1469" s="29">
        <v>85.94</v>
      </c>
      <c r="W1469" s="36">
        <v>97.5</v>
      </c>
      <c r="X1469" s="36"/>
      <c r="Y1469" s="29"/>
      <c r="Z1469" s="29"/>
      <c r="AA1469" s="29"/>
      <c r="AB1469" s="29"/>
      <c r="AC1469" s="28"/>
    </row>
    <row r="1470" ht="16" customHeight="1" spans="1:29">
      <c r="A1470" s="22">
        <v>1304</v>
      </c>
      <c r="B1470" s="39" t="s">
        <v>7203</v>
      </c>
      <c r="C1470" s="68" t="s">
        <v>7204</v>
      </c>
      <c r="D1470" s="22">
        <v>130</v>
      </c>
      <c r="E1470" s="22">
        <v>1</v>
      </c>
      <c r="F1470" s="144">
        <v>83997</v>
      </c>
      <c r="G1470" s="144" t="s">
        <v>3704</v>
      </c>
      <c r="H1470" s="144" t="s">
        <v>3704</v>
      </c>
      <c r="I1470" s="144" t="s">
        <v>5321</v>
      </c>
      <c r="J1470" s="144" t="s">
        <v>5314</v>
      </c>
      <c r="K1470" s="157"/>
      <c r="L1470" s="157"/>
      <c r="M1470" s="157"/>
      <c r="N1470" s="157"/>
      <c r="O1470" s="157"/>
      <c r="P1470" s="157"/>
      <c r="Q1470" s="157"/>
      <c r="R1470" s="157"/>
      <c r="S1470" s="144"/>
      <c r="T1470" s="22">
        <v>1</v>
      </c>
      <c r="U1470" s="29">
        <v>6842.1</v>
      </c>
      <c r="V1470" s="29">
        <v>6842.1</v>
      </c>
      <c r="W1470" s="36">
        <v>2041.79</v>
      </c>
      <c r="X1470" s="36"/>
      <c r="Y1470" s="29"/>
      <c r="Z1470" s="29"/>
      <c r="AA1470" s="29"/>
      <c r="AB1470" s="29"/>
      <c r="AC1470" s="28"/>
    </row>
    <row r="1471" ht="16" customHeight="1" spans="1:29">
      <c r="A1471" s="22">
        <v>1305</v>
      </c>
      <c r="B1471" s="39" t="s">
        <v>2281</v>
      </c>
      <c r="C1471" s="68" t="s">
        <v>2282</v>
      </c>
      <c r="D1471" s="22">
        <v>130</v>
      </c>
      <c r="E1471" s="22">
        <v>3</v>
      </c>
      <c r="F1471" s="144">
        <v>84009</v>
      </c>
      <c r="G1471" s="144" t="s">
        <v>3704</v>
      </c>
      <c r="H1471" s="144" t="s">
        <v>3704</v>
      </c>
      <c r="I1471" s="144" t="s">
        <v>5321</v>
      </c>
      <c r="J1471" s="144" t="s">
        <v>5314</v>
      </c>
      <c r="K1471" s="157"/>
      <c r="L1471" s="157"/>
      <c r="M1471" s="157"/>
      <c r="N1471" s="157"/>
      <c r="O1471" s="157"/>
      <c r="P1471" s="157"/>
      <c r="Q1471" s="157"/>
      <c r="R1471" s="157"/>
      <c r="S1471" s="144"/>
      <c r="T1471" s="22">
        <v>3</v>
      </c>
      <c r="U1471" s="29">
        <v>3836.68333333333</v>
      </c>
      <c r="V1471" s="29">
        <v>11510.05</v>
      </c>
      <c r="W1471" s="36">
        <v>3368.22</v>
      </c>
      <c r="X1471" s="36"/>
      <c r="Y1471" s="29"/>
      <c r="Z1471" s="29"/>
      <c r="AA1471" s="29"/>
      <c r="AB1471" s="29"/>
      <c r="AC1471" s="28"/>
    </row>
    <row r="1472" ht="16" customHeight="1" spans="1:29">
      <c r="A1472" s="22">
        <v>1306</v>
      </c>
      <c r="B1472" s="39" t="s">
        <v>2295</v>
      </c>
      <c r="C1472" s="68" t="s">
        <v>2296</v>
      </c>
      <c r="D1472" s="22">
        <v>130</v>
      </c>
      <c r="E1472" s="22">
        <v>1</v>
      </c>
      <c r="F1472" s="144">
        <v>84011</v>
      </c>
      <c r="G1472" s="144" t="s">
        <v>3704</v>
      </c>
      <c r="H1472" s="144" t="s">
        <v>3704</v>
      </c>
      <c r="I1472" s="144" t="s">
        <v>5321</v>
      </c>
      <c r="J1472" s="144" t="s">
        <v>5314</v>
      </c>
      <c r="K1472" s="157"/>
      <c r="L1472" s="157"/>
      <c r="M1472" s="157"/>
      <c r="N1472" s="157"/>
      <c r="O1472" s="157"/>
      <c r="P1472" s="157"/>
      <c r="Q1472" s="157"/>
      <c r="R1472" s="157"/>
      <c r="S1472" s="144"/>
      <c r="T1472" s="22">
        <v>1</v>
      </c>
      <c r="U1472" s="29">
        <v>987.45</v>
      </c>
      <c r="V1472" s="29">
        <v>987.45</v>
      </c>
      <c r="W1472" s="36">
        <v>360.6</v>
      </c>
      <c r="X1472" s="36"/>
      <c r="Y1472" s="29"/>
      <c r="Z1472" s="29"/>
      <c r="AA1472" s="29"/>
      <c r="AB1472" s="29"/>
      <c r="AC1472" s="28"/>
    </row>
    <row r="1473" ht="16" customHeight="1" spans="1:29">
      <c r="A1473" s="22">
        <v>1307</v>
      </c>
      <c r="B1473" s="39" t="s">
        <v>2287</v>
      </c>
      <c r="C1473" s="68" t="s">
        <v>2288</v>
      </c>
      <c r="D1473" s="22">
        <v>130</v>
      </c>
      <c r="E1473" s="22">
        <v>1</v>
      </c>
      <c r="F1473" s="144">
        <v>83998</v>
      </c>
      <c r="G1473" s="144" t="s">
        <v>3704</v>
      </c>
      <c r="H1473" s="144" t="s">
        <v>3704</v>
      </c>
      <c r="I1473" s="144" t="s">
        <v>5321</v>
      </c>
      <c r="J1473" s="144" t="s">
        <v>5314</v>
      </c>
      <c r="K1473" s="157"/>
      <c r="L1473" s="157"/>
      <c r="M1473" s="157"/>
      <c r="N1473" s="157"/>
      <c r="O1473" s="157"/>
      <c r="P1473" s="157"/>
      <c r="Q1473" s="157"/>
      <c r="R1473" s="157"/>
      <c r="S1473" s="144"/>
      <c r="T1473" s="22">
        <v>1</v>
      </c>
      <c r="U1473" s="29">
        <v>481.06</v>
      </c>
      <c r="V1473" s="29">
        <v>481.06</v>
      </c>
      <c r="W1473" s="36">
        <v>126.7</v>
      </c>
      <c r="X1473" s="36"/>
      <c r="Y1473" s="29"/>
      <c r="Z1473" s="29"/>
      <c r="AA1473" s="29"/>
      <c r="AB1473" s="29"/>
      <c r="AC1473" s="28"/>
    </row>
    <row r="1474" ht="16" customHeight="1" spans="1:29">
      <c r="A1474" s="22">
        <v>1308</v>
      </c>
      <c r="B1474" s="39" t="s">
        <v>7205</v>
      </c>
      <c r="C1474" s="68" t="s">
        <v>7206</v>
      </c>
      <c r="D1474" s="22">
        <v>130</v>
      </c>
      <c r="E1474" s="22">
        <v>2</v>
      </c>
      <c r="F1474" s="144">
        <v>83880</v>
      </c>
      <c r="G1474" s="144" t="s">
        <v>3704</v>
      </c>
      <c r="H1474" s="144" t="s">
        <v>3704</v>
      </c>
      <c r="I1474" s="144" t="s">
        <v>5321</v>
      </c>
      <c r="J1474" s="144" t="s">
        <v>5314</v>
      </c>
      <c r="K1474" s="157"/>
      <c r="L1474" s="157"/>
      <c r="M1474" s="157"/>
      <c r="N1474" s="157"/>
      <c r="O1474" s="157"/>
      <c r="P1474" s="157"/>
      <c r="Q1474" s="157"/>
      <c r="R1474" s="157"/>
      <c r="S1474" s="144"/>
      <c r="T1474" s="22">
        <v>2</v>
      </c>
      <c r="U1474" s="29">
        <v>57.005</v>
      </c>
      <c r="V1474" s="29">
        <v>114.01</v>
      </c>
      <c r="W1474" s="36">
        <v>58.48</v>
      </c>
      <c r="X1474" s="36"/>
      <c r="Y1474" s="29"/>
      <c r="Z1474" s="29"/>
      <c r="AA1474" s="29"/>
      <c r="AB1474" s="29"/>
      <c r="AC1474" s="28"/>
    </row>
    <row r="1475" ht="16" customHeight="1" spans="1:29">
      <c r="A1475" s="22">
        <v>1309</v>
      </c>
      <c r="B1475" s="39" t="s">
        <v>2285</v>
      </c>
      <c r="C1475" s="68" t="s">
        <v>2286</v>
      </c>
      <c r="D1475" s="22">
        <v>130</v>
      </c>
      <c r="E1475" s="22">
        <v>2</v>
      </c>
      <c r="F1475" s="144">
        <v>83876</v>
      </c>
      <c r="G1475" s="144" t="s">
        <v>3704</v>
      </c>
      <c r="H1475" s="144" t="s">
        <v>3704</v>
      </c>
      <c r="I1475" s="144" t="s">
        <v>5321</v>
      </c>
      <c r="J1475" s="144" t="s">
        <v>5314</v>
      </c>
      <c r="K1475" s="157"/>
      <c r="L1475" s="157"/>
      <c r="M1475" s="157"/>
      <c r="N1475" s="157"/>
      <c r="O1475" s="157"/>
      <c r="P1475" s="157"/>
      <c r="Q1475" s="157"/>
      <c r="R1475" s="157"/>
      <c r="S1475" s="144"/>
      <c r="T1475" s="22">
        <v>2</v>
      </c>
      <c r="U1475" s="29">
        <v>7.99</v>
      </c>
      <c r="V1475" s="29">
        <v>15.98</v>
      </c>
      <c r="W1475" s="36">
        <v>1.94</v>
      </c>
      <c r="X1475" s="36"/>
      <c r="Y1475" s="29"/>
      <c r="Z1475" s="29"/>
      <c r="AA1475" s="29"/>
      <c r="AB1475" s="29"/>
      <c r="AC1475" s="28"/>
    </row>
    <row r="1476" ht="16" customHeight="1" spans="1:29">
      <c r="A1476" s="22">
        <v>1310</v>
      </c>
      <c r="B1476" s="39" t="s">
        <v>2283</v>
      </c>
      <c r="C1476" s="68" t="s">
        <v>2284</v>
      </c>
      <c r="D1476" s="22">
        <v>130</v>
      </c>
      <c r="E1476" s="22">
        <v>2</v>
      </c>
      <c r="F1476" s="144">
        <v>83878</v>
      </c>
      <c r="G1476" s="144" t="s">
        <v>3704</v>
      </c>
      <c r="H1476" s="144" t="s">
        <v>3704</v>
      </c>
      <c r="I1476" s="144" t="s">
        <v>5321</v>
      </c>
      <c r="J1476" s="144" t="s">
        <v>5314</v>
      </c>
      <c r="K1476" s="157"/>
      <c r="L1476" s="157"/>
      <c r="M1476" s="157"/>
      <c r="N1476" s="157"/>
      <c r="O1476" s="157"/>
      <c r="P1476" s="157"/>
      <c r="Q1476" s="157"/>
      <c r="R1476" s="157"/>
      <c r="S1476" s="144"/>
      <c r="T1476" s="22">
        <v>2</v>
      </c>
      <c r="U1476" s="29">
        <v>0.655</v>
      </c>
      <c r="V1476" s="29">
        <v>1.31</v>
      </c>
      <c r="W1476" s="36">
        <v>1.94</v>
      </c>
      <c r="X1476" s="36"/>
      <c r="Y1476" s="29"/>
      <c r="Z1476" s="29"/>
      <c r="AA1476" s="29"/>
      <c r="AB1476" s="29"/>
      <c r="AC1476" s="28"/>
    </row>
    <row r="1477" ht="16" customHeight="1" spans="1:29">
      <c r="A1477" s="22">
        <v>1349</v>
      </c>
      <c r="B1477" s="39" t="s">
        <v>7268</v>
      </c>
      <c r="C1477" s="68" t="s">
        <v>7269</v>
      </c>
      <c r="D1477" s="22">
        <v>194</v>
      </c>
      <c r="E1477" s="22">
        <v>2</v>
      </c>
      <c r="F1477" s="144">
        <v>82104</v>
      </c>
      <c r="G1477" s="144" t="s">
        <v>3704</v>
      </c>
      <c r="H1477" s="144" t="s">
        <v>3704</v>
      </c>
      <c r="I1477" s="144" t="s">
        <v>5321</v>
      </c>
      <c r="J1477" s="144" t="s">
        <v>5314</v>
      </c>
      <c r="K1477" s="157"/>
      <c r="L1477" s="157"/>
      <c r="M1477" s="157"/>
      <c r="N1477" s="157"/>
      <c r="O1477" s="157"/>
      <c r="P1477" s="157"/>
      <c r="Q1477" s="157"/>
      <c r="R1477" s="157"/>
      <c r="S1477" s="144"/>
      <c r="T1477" s="22">
        <v>2</v>
      </c>
      <c r="U1477" s="29">
        <v>3100.83</v>
      </c>
      <c r="V1477" s="29">
        <v>6201.66</v>
      </c>
      <c r="W1477" s="36">
        <v>1812.76</v>
      </c>
      <c r="X1477" s="36"/>
      <c r="Y1477" s="29"/>
      <c r="Z1477" s="29"/>
      <c r="AA1477" s="29"/>
      <c r="AB1477" s="29"/>
      <c r="AC1477" s="28"/>
    </row>
    <row r="1478" ht="16" customHeight="1" spans="1:29">
      <c r="A1478" s="22">
        <v>1350</v>
      </c>
      <c r="B1478" s="39" t="s">
        <v>7248</v>
      </c>
      <c r="C1478" s="68" t="s">
        <v>7249</v>
      </c>
      <c r="D1478" s="22">
        <v>194</v>
      </c>
      <c r="E1478" s="22">
        <v>2</v>
      </c>
      <c r="F1478" s="144">
        <v>82119</v>
      </c>
      <c r="G1478" s="144" t="s">
        <v>3704</v>
      </c>
      <c r="H1478" s="144" t="s">
        <v>3704</v>
      </c>
      <c r="I1478" s="144" t="s">
        <v>5321</v>
      </c>
      <c r="J1478" s="144" t="s">
        <v>5314</v>
      </c>
      <c r="K1478" s="157"/>
      <c r="L1478" s="157"/>
      <c r="M1478" s="157"/>
      <c r="N1478" s="157"/>
      <c r="O1478" s="157"/>
      <c r="P1478" s="157"/>
      <c r="Q1478" s="157"/>
      <c r="R1478" s="157"/>
      <c r="S1478" s="144"/>
      <c r="T1478" s="22">
        <v>2</v>
      </c>
      <c r="U1478" s="29">
        <v>2685.13</v>
      </c>
      <c r="V1478" s="29">
        <v>5370.26</v>
      </c>
      <c r="W1478" s="36">
        <v>1578.86</v>
      </c>
      <c r="X1478" s="36"/>
      <c r="Y1478" s="29"/>
      <c r="Z1478" s="29"/>
      <c r="AA1478" s="29"/>
      <c r="AB1478" s="29"/>
      <c r="AC1478" s="28"/>
    </row>
    <row r="1479" ht="16" customHeight="1" spans="1:29">
      <c r="A1479" s="22">
        <v>1351</v>
      </c>
      <c r="B1479" s="39" t="s">
        <v>7250</v>
      </c>
      <c r="C1479" s="68" t="s">
        <v>7251</v>
      </c>
      <c r="D1479" s="22">
        <v>194</v>
      </c>
      <c r="E1479" s="22">
        <v>2</v>
      </c>
      <c r="F1479" s="144">
        <v>82112</v>
      </c>
      <c r="G1479" s="144" t="s">
        <v>3704</v>
      </c>
      <c r="H1479" s="144" t="s">
        <v>3704</v>
      </c>
      <c r="I1479" s="144" t="s">
        <v>5321</v>
      </c>
      <c r="J1479" s="144" t="s">
        <v>5314</v>
      </c>
      <c r="K1479" s="157"/>
      <c r="L1479" s="157"/>
      <c r="M1479" s="157"/>
      <c r="N1479" s="157"/>
      <c r="O1479" s="157"/>
      <c r="P1479" s="157"/>
      <c r="Q1479" s="157"/>
      <c r="R1479" s="157"/>
      <c r="S1479" s="144"/>
      <c r="T1479" s="22">
        <v>2</v>
      </c>
      <c r="U1479" s="29">
        <v>2535.955</v>
      </c>
      <c r="V1479" s="29">
        <v>5071.91</v>
      </c>
      <c r="W1479" s="36">
        <v>1481.4</v>
      </c>
      <c r="X1479" s="36"/>
      <c r="Y1479" s="29"/>
      <c r="Z1479" s="29"/>
      <c r="AA1479" s="29"/>
      <c r="AB1479" s="29"/>
      <c r="AC1479" s="28"/>
    </row>
    <row r="1480" ht="16" customHeight="1" spans="1:29">
      <c r="A1480" s="22">
        <v>1352</v>
      </c>
      <c r="B1480" s="39" t="s">
        <v>7252</v>
      </c>
      <c r="C1480" s="68" t="s">
        <v>7253</v>
      </c>
      <c r="D1480" s="22">
        <v>194</v>
      </c>
      <c r="E1480" s="22">
        <v>3</v>
      </c>
      <c r="F1480" s="144">
        <v>82117</v>
      </c>
      <c r="G1480" s="144" t="s">
        <v>3704</v>
      </c>
      <c r="H1480" s="144" t="s">
        <v>3704</v>
      </c>
      <c r="I1480" s="144" t="s">
        <v>5317</v>
      </c>
      <c r="J1480" s="144" t="s">
        <v>5314</v>
      </c>
      <c r="K1480" s="157"/>
      <c r="L1480" s="157"/>
      <c r="M1480" s="157"/>
      <c r="N1480" s="157"/>
      <c r="O1480" s="157"/>
      <c r="P1480" s="157"/>
      <c r="Q1480" s="157"/>
      <c r="R1480" s="157"/>
      <c r="S1480" s="144"/>
      <c r="T1480" s="22">
        <v>3</v>
      </c>
      <c r="U1480" s="29">
        <v>2065.56333333333</v>
      </c>
      <c r="V1480" s="29">
        <v>6196.69</v>
      </c>
      <c r="W1480" s="36">
        <v>1208.5</v>
      </c>
      <c r="X1480" s="36"/>
      <c r="Y1480" s="29"/>
      <c r="Z1480" s="29"/>
      <c r="AA1480" s="29"/>
      <c r="AB1480" s="29"/>
      <c r="AC1480" s="28"/>
    </row>
    <row r="1481" ht="16" customHeight="1" spans="1:29">
      <c r="A1481" s="22">
        <v>1353</v>
      </c>
      <c r="B1481" s="39" t="s">
        <v>7254</v>
      </c>
      <c r="C1481" s="68" t="s">
        <v>7255</v>
      </c>
      <c r="D1481" s="22">
        <v>194</v>
      </c>
      <c r="E1481" s="22">
        <v>2</v>
      </c>
      <c r="F1481" s="144">
        <v>82102</v>
      </c>
      <c r="G1481" s="144" t="s">
        <v>3704</v>
      </c>
      <c r="H1481" s="144" t="s">
        <v>3704</v>
      </c>
      <c r="I1481" s="144" t="s">
        <v>5321</v>
      </c>
      <c r="J1481" s="144" t="s">
        <v>5314</v>
      </c>
      <c r="K1481" s="157"/>
      <c r="L1481" s="157"/>
      <c r="M1481" s="157"/>
      <c r="N1481" s="157"/>
      <c r="O1481" s="157"/>
      <c r="P1481" s="157"/>
      <c r="Q1481" s="157"/>
      <c r="R1481" s="157"/>
      <c r="S1481" s="144"/>
      <c r="T1481" s="22">
        <v>2</v>
      </c>
      <c r="U1481" s="29">
        <v>1985.01</v>
      </c>
      <c r="V1481" s="29">
        <v>3970.02</v>
      </c>
      <c r="W1481" s="36">
        <v>1208.5</v>
      </c>
      <c r="X1481" s="36"/>
      <c r="Y1481" s="29"/>
      <c r="Z1481" s="29"/>
      <c r="AA1481" s="29"/>
      <c r="AB1481" s="29"/>
      <c r="AC1481" s="28"/>
    </row>
    <row r="1482" ht="16" customHeight="1" spans="1:29">
      <c r="A1482" s="22">
        <v>1354</v>
      </c>
      <c r="B1482" s="39" t="s">
        <v>7256</v>
      </c>
      <c r="C1482" s="68" t="s">
        <v>7257</v>
      </c>
      <c r="D1482" s="22">
        <v>194</v>
      </c>
      <c r="E1482" s="22">
        <v>2</v>
      </c>
      <c r="F1482" s="144">
        <v>82100</v>
      </c>
      <c r="G1482" s="144" t="s">
        <v>3704</v>
      </c>
      <c r="H1482" s="144" t="s">
        <v>3704</v>
      </c>
      <c r="I1482" s="144" t="s">
        <v>5321</v>
      </c>
      <c r="J1482" s="144" t="s">
        <v>5314</v>
      </c>
      <c r="K1482" s="157"/>
      <c r="L1482" s="157"/>
      <c r="M1482" s="157"/>
      <c r="N1482" s="157"/>
      <c r="O1482" s="157"/>
      <c r="P1482" s="157"/>
      <c r="Q1482" s="157"/>
      <c r="R1482" s="157"/>
      <c r="S1482" s="144"/>
      <c r="T1482" s="22">
        <v>2</v>
      </c>
      <c r="U1482" s="29">
        <v>1979.04</v>
      </c>
      <c r="V1482" s="29">
        <v>3958.08</v>
      </c>
      <c r="W1482" s="36">
        <v>1189.02</v>
      </c>
      <c r="X1482" s="36"/>
      <c r="Y1482" s="29"/>
      <c r="Z1482" s="29"/>
      <c r="AA1482" s="29"/>
      <c r="AB1482" s="29"/>
      <c r="AC1482" s="28"/>
    </row>
    <row r="1483" ht="16" customHeight="1" spans="1:29">
      <c r="A1483" s="22">
        <v>1355</v>
      </c>
      <c r="B1483" s="39" t="s">
        <v>7258</v>
      </c>
      <c r="C1483" s="68" t="s">
        <v>7259</v>
      </c>
      <c r="D1483" s="22">
        <v>194</v>
      </c>
      <c r="E1483" s="22">
        <v>1</v>
      </c>
      <c r="F1483" s="144">
        <v>82110</v>
      </c>
      <c r="G1483" s="144" t="s">
        <v>3704</v>
      </c>
      <c r="H1483" s="144" t="s">
        <v>3704</v>
      </c>
      <c r="I1483" s="144" t="s">
        <v>5321</v>
      </c>
      <c r="J1483" s="144" t="s">
        <v>5314</v>
      </c>
      <c r="K1483" s="157"/>
      <c r="L1483" s="157"/>
      <c r="M1483" s="157"/>
      <c r="N1483" s="157"/>
      <c r="O1483" s="157"/>
      <c r="P1483" s="157"/>
      <c r="Q1483" s="157"/>
      <c r="R1483" s="157"/>
      <c r="S1483" s="144"/>
      <c r="T1483" s="22">
        <v>1</v>
      </c>
      <c r="U1483" s="29">
        <v>1819.92</v>
      </c>
      <c r="V1483" s="29">
        <v>1819.92</v>
      </c>
      <c r="W1483" s="36">
        <v>555.52</v>
      </c>
      <c r="X1483" s="36"/>
      <c r="Y1483" s="29"/>
      <c r="Z1483" s="29"/>
      <c r="AA1483" s="29"/>
      <c r="AB1483" s="29"/>
      <c r="AC1483" s="28"/>
    </row>
    <row r="1484" ht="16" customHeight="1" spans="1:29">
      <c r="A1484" s="22">
        <v>1356</v>
      </c>
      <c r="B1484" s="39" t="s">
        <v>7270</v>
      </c>
      <c r="C1484" s="68" t="s">
        <v>7271</v>
      </c>
      <c r="D1484" s="22">
        <v>194</v>
      </c>
      <c r="E1484" s="22">
        <v>4</v>
      </c>
      <c r="F1484" s="144">
        <v>82114</v>
      </c>
      <c r="G1484" s="144" t="s">
        <v>3704</v>
      </c>
      <c r="H1484" s="144" t="s">
        <v>3704</v>
      </c>
      <c r="I1484" s="144" t="s">
        <v>5321</v>
      </c>
      <c r="J1484" s="144" t="s">
        <v>5314</v>
      </c>
      <c r="K1484" s="157"/>
      <c r="L1484" s="157"/>
      <c r="M1484" s="157"/>
      <c r="N1484" s="157"/>
      <c r="O1484" s="157"/>
      <c r="P1484" s="157"/>
      <c r="Q1484" s="157"/>
      <c r="R1484" s="157"/>
      <c r="S1484" s="144"/>
      <c r="T1484" s="22">
        <v>4</v>
      </c>
      <c r="U1484" s="29">
        <v>880.1275</v>
      </c>
      <c r="V1484" s="29">
        <v>3520.51</v>
      </c>
      <c r="W1484" s="36">
        <v>1013.6</v>
      </c>
      <c r="X1484" s="36"/>
      <c r="Y1484" s="29"/>
      <c r="Z1484" s="29"/>
      <c r="AA1484" s="29"/>
      <c r="AB1484" s="29"/>
      <c r="AC1484" s="28"/>
    </row>
    <row r="1485" ht="16" customHeight="1" spans="1:29">
      <c r="A1485" s="22">
        <v>1361</v>
      </c>
      <c r="B1485" s="39" t="s">
        <v>7277</v>
      </c>
      <c r="C1485" s="68" t="s">
        <v>7278</v>
      </c>
      <c r="D1485" s="22">
        <v>147</v>
      </c>
      <c r="E1485" s="22">
        <v>1</v>
      </c>
      <c r="F1485" s="144">
        <v>2403314891</v>
      </c>
      <c r="G1485" s="144" t="s">
        <v>3704</v>
      </c>
      <c r="H1485" s="144" t="s">
        <v>3704</v>
      </c>
      <c r="I1485" s="144" t="s">
        <v>5352</v>
      </c>
      <c r="J1485" s="144" t="s">
        <v>5314</v>
      </c>
      <c r="K1485" s="157"/>
      <c r="L1485" s="157"/>
      <c r="M1485" s="157"/>
      <c r="N1485" s="157"/>
      <c r="O1485" s="157"/>
      <c r="P1485" s="157"/>
      <c r="Q1485" s="157"/>
      <c r="R1485" s="157"/>
      <c r="S1485" s="144"/>
      <c r="T1485" s="22">
        <v>1</v>
      </c>
      <c r="U1485" s="29">
        <v>4678.09</v>
      </c>
      <c r="V1485" s="29">
        <v>4678.09</v>
      </c>
      <c r="W1485" s="36">
        <v>1472.57</v>
      </c>
      <c r="X1485" s="36"/>
      <c r="Y1485" s="29"/>
      <c r="Z1485" s="29"/>
      <c r="AA1485" s="29"/>
      <c r="AB1485" s="29"/>
      <c r="AC1485" s="28"/>
    </row>
    <row r="1486" ht="16" customHeight="1" spans="1:29">
      <c r="A1486" s="22">
        <v>1362</v>
      </c>
      <c r="B1486" s="39" t="s">
        <v>7279</v>
      </c>
      <c r="C1486" s="68" t="s">
        <v>7280</v>
      </c>
      <c r="D1486" s="22">
        <v>210</v>
      </c>
      <c r="E1486" s="22">
        <v>5</v>
      </c>
      <c r="F1486" s="144">
        <v>82641</v>
      </c>
      <c r="G1486" s="144" t="s">
        <v>3704</v>
      </c>
      <c r="H1486" s="144" t="s">
        <v>3704</v>
      </c>
      <c r="I1486" s="144" t="s">
        <v>5321</v>
      </c>
      <c r="J1486" s="144" t="s">
        <v>5314</v>
      </c>
      <c r="K1486" s="157"/>
      <c r="L1486" s="157"/>
      <c r="M1486" s="157"/>
      <c r="N1486" s="157"/>
      <c r="O1486" s="157"/>
      <c r="P1486" s="157"/>
      <c r="Q1486" s="157"/>
      <c r="R1486" s="157"/>
      <c r="S1486" s="144"/>
      <c r="T1486" s="22">
        <v>5</v>
      </c>
      <c r="U1486" s="29">
        <v>406.334</v>
      </c>
      <c r="V1486" s="29">
        <v>2031.67</v>
      </c>
      <c r="W1486" s="36">
        <v>584.75</v>
      </c>
      <c r="X1486" s="36"/>
      <c r="Y1486" s="29"/>
      <c r="Z1486" s="29"/>
      <c r="AA1486" s="29"/>
      <c r="AB1486" s="29"/>
      <c r="AC1486" s="28"/>
    </row>
    <row r="1487" ht="16" customHeight="1" spans="1:29">
      <c r="A1487" s="22">
        <v>1394</v>
      </c>
      <c r="B1487" s="39" t="s">
        <v>2358</v>
      </c>
      <c r="C1487" s="68" t="s">
        <v>2359</v>
      </c>
      <c r="D1487" s="22">
        <v>249</v>
      </c>
      <c r="E1487" s="22">
        <v>1</v>
      </c>
      <c r="F1487" s="144">
        <v>83571</v>
      </c>
      <c r="G1487" s="144" t="s">
        <v>3704</v>
      </c>
      <c r="H1487" s="144" t="s">
        <v>3704</v>
      </c>
      <c r="I1487" s="144" t="s">
        <v>5321</v>
      </c>
      <c r="J1487" s="144" t="s">
        <v>5314</v>
      </c>
      <c r="K1487" s="157"/>
      <c r="L1487" s="157"/>
      <c r="M1487" s="157"/>
      <c r="N1487" s="157"/>
      <c r="O1487" s="157"/>
      <c r="P1487" s="157"/>
      <c r="Q1487" s="157"/>
      <c r="R1487" s="157"/>
      <c r="S1487" s="144"/>
      <c r="T1487" s="22">
        <v>1</v>
      </c>
      <c r="U1487" s="29">
        <v>8346.43</v>
      </c>
      <c r="V1487" s="29">
        <v>8346.43</v>
      </c>
      <c r="W1487" s="36">
        <v>3411.11</v>
      </c>
      <c r="X1487" s="36"/>
      <c r="Y1487" s="29"/>
      <c r="Z1487" s="29"/>
      <c r="AA1487" s="29"/>
      <c r="AB1487" s="29"/>
      <c r="AC1487" s="28"/>
    </row>
    <row r="1488" ht="16" customHeight="1" spans="1:29">
      <c r="A1488" s="22">
        <v>1395</v>
      </c>
      <c r="B1488" s="39" t="s">
        <v>7340</v>
      </c>
      <c r="C1488" s="68" t="s">
        <v>7341</v>
      </c>
      <c r="D1488" s="22">
        <v>243</v>
      </c>
      <c r="E1488" s="22">
        <v>2</v>
      </c>
      <c r="F1488" s="144">
        <v>83588</v>
      </c>
      <c r="G1488" s="144" t="s">
        <v>3704</v>
      </c>
      <c r="H1488" s="144" t="s">
        <v>3704</v>
      </c>
      <c r="I1488" s="144" t="s">
        <v>5321</v>
      </c>
      <c r="J1488" s="144" t="s">
        <v>5314</v>
      </c>
      <c r="K1488" s="157"/>
      <c r="L1488" s="157"/>
      <c r="M1488" s="157"/>
      <c r="N1488" s="157"/>
      <c r="O1488" s="157"/>
      <c r="P1488" s="157"/>
      <c r="Q1488" s="157"/>
      <c r="R1488" s="157"/>
      <c r="S1488" s="144"/>
      <c r="T1488" s="22">
        <v>2</v>
      </c>
      <c r="U1488" s="29">
        <v>7970.49</v>
      </c>
      <c r="V1488" s="29">
        <v>15940.98</v>
      </c>
      <c r="W1488" s="36">
        <v>5652.68</v>
      </c>
      <c r="X1488" s="36"/>
      <c r="Y1488" s="29"/>
      <c r="Z1488" s="29"/>
      <c r="AA1488" s="29"/>
      <c r="AB1488" s="29"/>
      <c r="AC1488" s="28"/>
    </row>
    <row r="1489" ht="16" customHeight="1" spans="1:29">
      <c r="A1489" s="22">
        <v>1396</v>
      </c>
      <c r="B1489" s="39" t="s">
        <v>7342</v>
      </c>
      <c r="C1489" s="68" t="s">
        <v>7343</v>
      </c>
      <c r="D1489" s="22">
        <v>249</v>
      </c>
      <c r="E1489" s="22">
        <v>2</v>
      </c>
      <c r="F1489" s="144">
        <v>83582</v>
      </c>
      <c r="G1489" s="144" t="s">
        <v>3704</v>
      </c>
      <c r="H1489" s="144" t="s">
        <v>3704</v>
      </c>
      <c r="I1489" s="144" t="s">
        <v>5321</v>
      </c>
      <c r="J1489" s="144" t="s">
        <v>5314</v>
      </c>
      <c r="K1489" s="157"/>
      <c r="L1489" s="157"/>
      <c r="M1489" s="157"/>
      <c r="N1489" s="157"/>
      <c r="O1489" s="157"/>
      <c r="P1489" s="157"/>
      <c r="Q1489" s="157"/>
      <c r="R1489" s="157"/>
      <c r="S1489" s="144"/>
      <c r="T1489" s="22">
        <v>2</v>
      </c>
      <c r="U1489" s="29">
        <v>5494.985</v>
      </c>
      <c r="V1489" s="29">
        <v>10989.97</v>
      </c>
      <c r="W1489" s="36">
        <v>3411.1</v>
      </c>
      <c r="X1489" s="36"/>
      <c r="Y1489" s="29"/>
      <c r="Z1489" s="29"/>
      <c r="AA1489" s="29"/>
      <c r="AB1489" s="29"/>
      <c r="AC1489" s="28"/>
    </row>
    <row r="1490" ht="16" customHeight="1" spans="1:29">
      <c r="A1490" s="22">
        <v>1397</v>
      </c>
      <c r="B1490" s="39" t="s">
        <v>7344</v>
      </c>
      <c r="C1490" s="68" t="s">
        <v>7345</v>
      </c>
      <c r="D1490" s="22">
        <v>234</v>
      </c>
      <c r="E1490" s="22">
        <v>1</v>
      </c>
      <c r="F1490" s="144">
        <v>83576</v>
      </c>
      <c r="G1490" s="144" t="s">
        <v>3704</v>
      </c>
      <c r="H1490" s="144" t="s">
        <v>3704</v>
      </c>
      <c r="I1490" s="144" t="s">
        <v>5321</v>
      </c>
      <c r="J1490" s="144" t="s">
        <v>5314</v>
      </c>
      <c r="K1490" s="157"/>
      <c r="L1490" s="157"/>
      <c r="M1490" s="157"/>
      <c r="N1490" s="157"/>
      <c r="O1490" s="157"/>
      <c r="P1490" s="157"/>
      <c r="Q1490" s="157"/>
      <c r="R1490" s="157"/>
      <c r="S1490" s="144"/>
      <c r="T1490" s="22">
        <v>1</v>
      </c>
      <c r="U1490" s="29">
        <v>4932.2</v>
      </c>
      <c r="V1490" s="29">
        <v>4932.2</v>
      </c>
      <c r="W1490" s="36">
        <v>1539.87</v>
      </c>
      <c r="X1490" s="36"/>
      <c r="Y1490" s="29"/>
      <c r="Z1490" s="29"/>
      <c r="AA1490" s="29"/>
      <c r="AB1490" s="29"/>
      <c r="AC1490" s="28"/>
    </row>
    <row r="1491" ht="16" customHeight="1" spans="1:29">
      <c r="A1491" s="22">
        <v>1398</v>
      </c>
      <c r="B1491" s="39" t="s">
        <v>2390</v>
      </c>
      <c r="C1491" s="68" t="s">
        <v>2391</v>
      </c>
      <c r="D1491" s="22">
        <v>247</v>
      </c>
      <c r="E1491" s="22">
        <v>1</v>
      </c>
      <c r="F1491" s="144">
        <v>83577</v>
      </c>
      <c r="G1491" s="144" t="s">
        <v>3704</v>
      </c>
      <c r="H1491" s="144" t="s">
        <v>3704</v>
      </c>
      <c r="I1491" s="144" t="s">
        <v>5321</v>
      </c>
      <c r="J1491" s="144" t="s">
        <v>5314</v>
      </c>
      <c r="K1491" s="157"/>
      <c r="L1491" s="157"/>
      <c r="M1491" s="157"/>
      <c r="N1491" s="157"/>
      <c r="O1491" s="157"/>
      <c r="P1491" s="157"/>
      <c r="Q1491" s="157"/>
      <c r="R1491" s="157"/>
      <c r="S1491" s="144"/>
      <c r="T1491" s="22">
        <v>1</v>
      </c>
      <c r="U1491" s="29">
        <v>4813.28</v>
      </c>
      <c r="V1491" s="29">
        <v>4813.28</v>
      </c>
      <c r="W1491" s="36">
        <v>1500.89</v>
      </c>
      <c r="X1491" s="36"/>
      <c r="Y1491" s="29"/>
      <c r="Z1491" s="29"/>
      <c r="AA1491" s="29"/>
      <c r="AB1491" s="29"/>
      <c r="AC1491" s="28"/>
    </row>
    <row r="1492" ht="16" customHeight="1" spans="1:29">
      <c r="A1492" s="22">
        <v>1399</v>
      </c>
      <c r="B1492" s="39" t="s">
        <v>7346</v>
      </c>
      <c r="C1492" s="68" t="s">
        <v>7347</v>
      </c>
      <c r="D1492" s="22">
        <v>247</v>
      </c>
      <c r="E1492" s="22">
        <v>2</v>
      </c>
      <c r="F1492" s="144">
        <v>83552</v>
      </c>
      <c r="G1492" s="144" t="s">
        <v>3704</v>
      </c>
      <c r="H1492" s="144" t="s">
        <v>3704</v>
      </c>
      <c r="I1492" s="144" t="s">
        <v>5321</v>
      </c>
      <c r="J1492" s="144" t="s">
        <v>5314</v>
      </c>
      <c r="K1492" s="157"/>
      <c r="L1492" s="157"/>
      <c r="M1492" s="157"/>
      <c r="N1492" s="157"/>
      <c r="O1492" s="157"/>
      <c r="P1492" s="157"/>
      <c r="Q1492" s="157"/>
      <c r="R1492" s="157"/>
      <c r="S1492" s="144"/>
      <c r="T1492" s="22">
        <v>2</v>
      </c>
      <c r="U1492" s="29">
        <v>3962.985</v>
      </c>
      <c r="V1492" s="29">
        <v>7925.97</v>
      </c>
      <c r="W1492" s="36">
        <v>2417.02</v>
      </c>
      <c r="X1492" s="36"/>
      <c r="Y1492" s="29"/>
      <c r="Z1492" s="29"/>
      <c r="AA1492" s="29"/>
      <c r="AB1492" s="29"/>
      <c r="AC1492" s="28"/>
    </row>
    <row r="1493" ht="16" customHeight="1" spans="1:29">
      <c r="A1493" s="22">
        <v>1400</v>
      </c>
      <c r="B1493" s="39" t="s">
        <v>7348</v>
      </c>
      <c r="C1493" s="68" t="s">
        <v>7349</v>
      </c>
      <c r="D1493" s="22">
        <v>247</v>
      </c>
      <c r="E1493" s="22">
        <v>2</v>
      </c>
      <c r="F1493" s="144">
        <v>83578</v>
      </c>
      <c r="G1493" s="144" t="s">
        <v>3704</v>
      </c>
      <c r="H1493" s="144" t="s">
        <v>3704</v>
      </c>
      <c r="I1493" s="144" t="s">
        <v>5321</v>
      </c>
      <c r="J1493" s="144" t="s">
        <v>5314</v>
      </c>
      <c r="K1493" s="157"/>
      <c r="L1493" s="157"/>
      <c r="M1493" s="157"/>
      <c r="N1493" s="157"/>
      <c r="O1493" s="157"/>
      <c r="P1493" s="157"/>
      <c r="Q1493" s="157"/>
      <c r="R1493" s="157"/>
      <c r="S1493" s="144"/>
      <c r="T1493" s="22">
        <v>2</v>
      </c>
      <c r="U1493" s="29">
        <v>3135.415</v>
      </c>
      <c r="V1493" s="29">
        <v>6270.83</v>
      </c>
      <c r="W1493" s="36">
        <v>1832.26</v>
      </c>
      <c r="X1493" s="36"/>
      <c r="Y1493" s="29"/>
      <c r="Z1493" s="29"/>
      <c r="AA1493" s="29"/>
      <c r="AB1493" s="29"/>
      <c r="AC1493" s="28"/>
    </row>
    <row r="1494" ht="16" customHeight="1" spans="1:29">
      <c r="A1494" s="22">
        <v>1401</v>
      </c>
      <c r="B1494" s="39" t="s">
        <v>7350</v>
      </c>
      <c r="C1494" s="68" t="s">
        <v>7351</v>
      </c>
      <c r="D1494" s="22">
        <v>191</v>
      </c>
      <c r="E1494" s="22">
        <v>2</v>
      </c>
      <c r="F1494" s="144">
        <v>83581</v>
      </c>
      <c r="G1494" s="144" t="s">
        <v>3704</v>
      </c>
      <c r="H1494" s="144" t="s">
        <v>3704</v>
      </c>
      <c r="I1494" s="144" t="s">
        <v>5321</v>
      </c>
      <c r="J1494" s="144" t="s">
        <v>5314</v>
      </c>
      <c r="K1494" s="157"/>
      <c r="L1494" s="157"/>
      <c r="M1494" s="157"/>
      <c r="N1494" s="157"/>
      <c r="O1494" s="157"/>
      <c r="P1494" s="157"/>
      <c r="Q1494" s="157"/>
      <c r="R1494" s="157"/>
      <c r="S1494" s="144"/>
      <c r="T1494" s="22">
        <v>2</v>
      </c>
      <c r="U1494" s="29">
        <v>2892.55</v>
      </c>
      <c r="V1494" s="29">
        <v>5785.1</v>
      </c>
      <c r="W1494" s="36">
        <v>1695.8</v>
      </c>
      <c r="X1494" s="36"/>
      <c r="Y1494" s="29"/>
      <c r="Z1494" s="29"/>
      <c r="AA1494" s="29"/>
      <c r="AB1494" s="29"/>
      <c r="AC1494" s="28"/>
    </row>
    <row r="1495" ht="16" customHeight="1" spans="1:29">
      <c r="A1495" s="22">
        <v>1402</v>
      </c>
      <c r="B1495" s="39" t="s">
        <v>7352</v>
      </c>
      <c r="C1495" s="68" t="s">
        <v>7353</v>
      </c>
      <c r="D1495" s="22">
        <v>249</v>
      </c>
      <c r="E1495" s="22">
        <v>2</v>
      </c>
      <c r="F1495" s="144">
        <v>83589</v>
      </c>
      <c r="G1495" s="144" t="s">
        <v>3704</v>
      </c>
      <c r="H1495" s="144" t="s">
        <v>3704</v>
      </c>
      <c r="I1495" s="144" t="s">
        <v>5321</v>
      </c>
      <c r="J1495" s="144" t="s">
        <v>5314</v>
      </c>
      <c r="K1495" s="157"/>
      <c r="L1495" s="157"/>
      <c r="M1495" s="157"/>
      <c r="N1495" s="157"/>
      <c r="O1495" s="157"/>
      <c r="P1495" s="157"/>
      <c r="Q1495" s="157"/>
      <c r="R1495" s="157"/>
      <c r="S1495" s="144"/>
      <c r="T1495" s="22">
        <v>2</v>
      </c>
      <c r="U1495" s="29">
        <v>1694.385</v>
      </c>
      <c r="V1495" s="29">
        <v>3388.77</v>
      </c>
      <c r="W1495" s="36">
        <v>1033.08</v>
      </c>
      <c r="X1495" s="36"/>
      <c r="Y1495" s="29"/>
      <c r="Z1495" s="29"/>
      <c r="AA1495" s="29"/>
      <c r="AB1495" s="29"/>
      <c r="AC1495" s="28"/>
    </row>
    <row r="1496" ht="16" customHeight="1" spans="1:29">
      <c r="A1496" s="22">
        <v>1403</v>
      </c>
      <c r="B1496" s="39" t="s">
        <v>7354</v>
      </c>
      <c r="C1496" s="68" t="s">
        <v>7355</v>
      </c>
      <c r="D1496" s="22">
        <v>234</v>
      </c>
      <c r="E1496" s="22">
        <v>10</v>
      </c>
      <c r="F1496" s="144">
        <v>83592</v>
      </c>
      <c r="G1496" s="144" t="s">
        <v>3704</v>
      </c>
      <c r="H1496" s="144" t="s">
        <v>3704</v>
      </c>
      <c r="I1496" s="144" t="s">
        <v>5321</v>
      </c>
      <c r="J1496" s="144" t="s">
        <v>5314</v>
      </c>
      <c r="K1496" s="157"/>
      <c r="L1496" s="157"/>
      <c r="M1496" s="157"/>
      <c r="N1496" s="157"/>
      <c r="O1496" s="157"/>
      <c r="P1496" s="157"/>
      <c r="Q1496" s="157"/>
      <c r="R1496" s="157"/>
      <c r="S1496" s="144"/>
      <c r="T1496" s="22">
        <v>10</v>
      </c>
      <c r="U1496" s="29">
        <v>1307.291</v>
      </c>
      <c r="V1496" s="29">
        <v>13072.91</v>
      </c>
      <c r="W1496" s="36">
        <v>3995.9</v>
      </c>
      <c r="X1496" s="36"/>
      <c r="Y1496" s="29"/>
      <c r="Z1496" s="29"/>
      <c r="AA1496" s="29"/>
      <c r="AB1496" s="29"/>
      <c r="AC1496" s="28"/>
    </row>
    <row r="1497" ht="16" customHeight="1" spans="1:29">
      <c r="A1497" s="22">
        <v>1404</v>
      </c>
      <c r="B1497" s="39" t="s">
        <v>7356</v>
      </c>
      <c r="C1497" s="68" t="s">
        <v>7357</v>
      </c>
      <c r="D1497" s="22">
        <v>218</v>
      </c>
      <c r="E1497" s="22">
        <v>1</v>
      </c>
      <c r="F1497" s="144">
        <v>2403314732</v>
      </c>
      <c r="G1497" s="144" t="s">
        <v>3704</v>
      </c>
      <c r="H1497" s="144" t="s">
        <v>3704</v>
      </c>
      <c r="I1497" s="144" t="s">
        <v>5352</v>
      </c>
      <c r="J1497" s="144" t="s">
        <v>5314</v>
      </c>
      <c r="K1497" s="157"/>
      <c r="L1497" s="157"/>
      <c r="M1497" s="157"/>
      <c r="N1497" s="157"/>
      <c r="O1497" s="157"/>
      <c r="P1497" s="157"/>
      <c r="Q1497" s="157"/>
      <c r="R1497" s="157"/>
      <c r="S1497" s="144"/>
      <c r="T1497" s="22">
        <v>1</v>
      </c>
      <c r="U1497" s="29">
        <v>818.8</v>
      </c>
      <c r="V1497" s="29">
        <v>818.8</v>
      </c>
      <c r="W1497" s="36">
        <v>245.43</v>
      </c>
      <c r="X1497" s="36"/>
      <c r="Y1497" s="29"/>
      <c r="Z1497" s="29"/>
      <c r="AA1497" s="29"/>
      <c r="AB1497" s="29"/>
      <c r="AC1497" s="28"/>
    </row>
    <row r="1498" ht="16" customHeight="1" spans="1:29">
      <c r="A1498" s="22">
        <v>1405</v>
      </c>
      <c r="B1498" s="39" t="s">
        <v>7358</v>
      </c>
      <c r="C1498" s="68" t="s">
        <v>7359</v>
      </c>
      <c r="D1498" s="22">
        <v>249</v>
      </c>
      <c r="E1498" s="22">
        <v>5</v>
      </c>
      <c r="F1498" s="144">
        <v>83584</v>
      </c>
      <c r="G1498" s="144" t="s">
        <v>3704</v>
      </c>
      <c r="H1498" s="144" t="s">
        <v>3704</v>
      </c>
      <c r="I1498" s="144" t="s">
        <v>5321</v>
      </c>
      <c r="J1498" s="144" t="s">
        <v>5314</v>
      </c>
      <c r="K1498" s="157"/>
      <c r="L1498" s="157"/>
      <c r="M1498" s="157"/>
      <c r="N1498" s="157"/>
      <c r="O1498" s="157"/>
      <c r="P1498" s="157"/>
      <c r="Q1498" s="157"/>
      <c r="R1498" s="157"/>
      <c r="S1498" s="144"/>
      <c r="T1498" s="22">
        <v>5</v>
      </c>
      <c r="U1498" s="29">
        <v>82.47</v>
      </c>
      <c r="V1498" s="29">
        <v>412.35</v>
      </c>
      <c r="W1498" s="36">
        <v>121.85</v>
      </c>
      <c r="X1498" s="36"/>
      <c r="Y1498" s="29"/>
      <c r="Z1498" s="29"/>
      <c r="AA1498" s="29"/>
      <c r="AB1498" s="29"/>
      <c r="AC1498" s="28"/>
    </row>
    <row r="1499" ht="16" customHeight="1" spans="1:29">
      <c r="A1499" s="22">
        <v>1406</v>
      </c>
      <c r="B1499" s="39" t="s">
        <v>7360</v>
      </c>
      <c r="C1499" s="68" t="s">
        <v>7361</v>
      </c>
      <c r="D1499" s="22">
        <v>130</v>
      </c>
      <c r="E1499" s="22">
        <v>3</v>
      </c>
      <c r="F1499" s="144">
        <v>82776</v>
      </c>
      <c r="G1499" s="144" t="s">
        <v>3704</v>
      </c>
      <c r="H1499" s="144" t="s">
        <v>3704</v>
      </c>
      <c r="I1499" s="144" t="s">
        <v>5321</v>
      </c>
      <c r="J1499" s="144" t="s">
        <v>5314</v>
      </c>
      <c r="K1499" s="157"/>
      <c r="L1499" s="157"/>
      <c r="M1499" s="157"/>
      <c r="N1499" s="157"/>
      <c r="O1499" s="157"/>
      <c r="P1499" s="157"/>
      <c r="Q1499" s="157"/>
      <c r="R1499" s="157"/>
      <c r="S1499" s="144"/>
      <c r="T1499" s="22">
        <v>3</v>
      </c>
      <c r="U1499" s="29">
        <v>1367.52</v>
      </c>
      <c r="V1499" s="29">
        <v>4102.56</v>
      </c>
      <c r="W1499" s="36">
        <v>2339.04</v>
      </c>
      <c r="X1499" s="36"/>
      <c r="Y1499" s="29"/>
      <c r="Z1499" s="29"/>
      <c r="AA1499" s="29"/>
      <c r="AB1499" s="29"/>
      <c r="AC1499" s="28"/>
    </row>
    <row r="1500" ht="16" customHeight="1" spans="1:29">
      <c r="A1500" s="22">
        <v>1407</v>
      </c>
      <c r="B1500" s="39" t="s">
        <v>7362</v>
      </c>
      <c r="C1500" s="68" t="s">
        <v>7363</v>
      </c>
      <c r="D1500" s="22">
        <v>163</v>
      </c>
      <c r="E1500" s="22">
        <v>3</v>
      </c>
      <c r="F1500" s="144">
        <v>82771</v>
      </c>
      <c r="G1500" s="144" t="s">
        <v>3704</v>
      </c>
      <c r="H1500" s="144" t="s">
        <v>3704</v>
      </c>
      <c r="I1500" s="144" t="s">
        <v>5321</v>
      </c>
      <c r="J1500" s="144" t="s">
        <v>5314</v>
      </c>
      <c r="K1500" s="157"/>
      <c r="L1500" s="157"/>
      <c r="M1500" s="157"/>
      <c r="N1500" s="157"/>
      <c r="O1500" s="157"/>
      <c r="P1500" s="157"/>
      <c r="Q1500" s="157"/>
      <c r="R1500" s="157"/>
      <c r="S1500" s="144"/>
      <c r="T1500" s="22">
        <v>3</v>
      </c>
      <c r="U1500" s="29">
        <v>940.17</v>
      </c>
      <c r="V1500" s="29">
        <v>2820.51</v>
      </c>
      <c r="W1500" s="36">
        <v>2339.04</v>
      </c>
      <c r="X1500" s="36"/>
      <c r="Y1500" s="29"/>
      <c r="Z1500" s="29"/>
      <c r="AA1500" s="29"/>
      <c r="AB1500" s="29"/>
      <c r="AC1500" s="28"/>
    </row>
    <row r="1501" ht="16" customHeight="1" spans="1:29">
      <c r="A1501" s="22">
        <v>1417</v>
      </c>
      <c r="B1501" s="39" t="s">
        <v>2437</v>
      </c>
      <c r="C1501" s="68" t="s">
        <v>2438</v>
      </c>
      <c r="D1501" s="22">
        <v>207</v>
      </c>
      <c r="E1501" s="22">
        <v>3</v>
      </c>
      <c r="F1501" s="144">
        <v>82948</v>
      </c>
      <c r="G1501" s="144" t="s">
        <v>3704</v>
      </c>
      <c r="H1501" s="144" t="s">
        <v>3704</v>
      </c>
      <c r="I1501" s="144" t="s">
        <v>5321</v>
      </c>
      <c r="J1501" s="144" t="s">
        <v>5314</v>
      </c>
      <c r="K1501" s="157"/>
      <c r="L1501" s="157"/>
      <c r="M1501" s="157"/>
      <c r="N1501" s="157"/>
      <c r="O1501" s="157"/>
      <c r="P1501" s="157"/>
      <c r="Q1501" s="157"/>
      <c r="R1501" s="157"/>
      <c r="S1501" s="144"/>
      <c r="T1501" s="22">
        <v>3</v>
      </c>
      <c r="U1501" s="29">
        <v>9781.71</v>
      </c>
      <c r="V1501" s="29">
        <v>29345.13</v>
      </c>
      <c r="W1501" s="36">
        <v>11402.85</v>
      </c>
      <c r="X1501" s="36"/>
      <c r="Y1501" s="29"/>
      <c r="Z1501" s="29"/>
      <c r="AA1501" s="29"/>
      <c r="AB1501" s="29"/>
      <c r="AC1501" s="28"/>
    </row>
    <row r="1502" ht="16" customHeight="1" spans="1:29">
      <c r="A1502" s="22">
        <v>1418</v>
      </c>
      <c r="B1502" s="39" t="s">
        <v>2439</v>
      </c>
      <c r="C1502" s="68" t="s">
        <v>2440</v>
      </c>
      <c r="D1502" s="22">
        <v>207</v>
      </c>
      <c r="E1502" s="22">
        <v>3</v>
      </c>
      <c r="F1502" s="144">
        <v>82946</v>
      </c>
      <c r="G1502" s="144" t="s">
        <v>3704</v>
      </c>
      <c r="H1502" s="144" t="s">
        <v>3704</v>
      </c>
      <c r="I1502" s="144" t="s">
        <v>5321</v>
      </c>
      <c r="J1502" s="144" t="s">
        <v>5314</v>
      </c>
      <c r="K1502" s="157"/>
      <c r="L1502" s="157"/>
      <c r="M1502" s="157"/>
      <c r="N1502" s="157"/>
      <c r="O1502" s="157"/>
      <c r="P1502" s="157"/>
      <c r="Q1502" s="157"/>
      <c r="R1502" s="157"/>
      <c r="S1502" s="144"/>
      <c r="T1502" s="22">
        <v>3</v>
      </c>
      <c r="U1502" s="29">
        <v>7198.18666666667</v>
      </c>
      <c r="V1502" s="29">
        <v>21594.56</v>
      </c>
      <c r="W1502" s="36">
        <v>7894.26</v>
      </c>
      <c r="X1502" s="36"/>
      <c r="Y1502" s="29"/>
      <c r="Z1502" s="29"/>
      <c r="AA1502" s="29"/>
      <c r="AB1502" s="29"/>
      <c r="AC1502" s="28"/>
    </row>
    <row r="1503" ht="16" customHeight="1" spans="1:29">
      <c r="A1503" s="22">
        <v>1419</v>
      </c>
      <c r="B1503" s="39" t="s">
        <v>2435</v>
      </c>
      <c r="C1503" s="68" t="s">
        <v>2436</v>
      </c>
      <c r="D1503" s="22">
        <v>207</v>
      </c>
      <c r="E1503" s="22">
        <v>3</v>
      </c>
      <c r="F1503" s="144">
        <v>82944</v>
      </c>
      <c r="G1503" s="144" t="s">
        <v>3704</v>
      </c>
      <c r="H1503" s="144" t="s">
        <v>3704</v>
      </c>
      <c r="I1503" s="144" t="s">
        <v>5321</v>
      </c>
      <c r="J1503" s="144" t="s">
        <v>5314</v>
      </c>
      <c r="K1503" s="157"/>
      <c r="L1503" s="157"/>
      <c r="M1503" s="157"/>
      <c r="N1503" s="157"/>
      <c r="O1503" s="157"/>
      <c r="P1503" s="157"/>
      <c r="Q1503" s="157"/>
      <c r="R1503" s="157"/>
      <c r="S1503" s="144"/>
      <c r="T1503" s="22">
        <v>3</v>
      </c>
      <c r="U1503" s="29">
        <v>6921.80333333333</v>
      </c>
      <c r="V1503" s="29">
        <v>20765.41</v>
      </c>
      <c r="W1503" s="36">
        <v>6373.89</v>
      </c>
      <c r="X1503" s="36"/>
      <c r="Y1503" s="29"/>
      <c r="Z1503" s="29"/>
      <c r="AA1503" s="29"/>
      <c r="AB1503" s="29"/>
      <c r="AC1503" s="28"/>
    </row>
    <row r="1504" ht="16" customHeight="1" spans="1:29">
      <c r="A1504" s="22">
        <v>1420</v>
      </c>
      <c r="B1504" s="39" t="s">
        <v>7380</v>
      </c>
      <c r="C1504" s="68" t="s">
        <v>7381</v>
      </c>
      <c r="D1504" s="22">
        <v>163</v>
      </c>
      <c r="E1504" s="22">
        <v>1</v>
      </c>
      <c r="F1504" s="144">
        <v>82956</v>
      </c>
      <c r="G1504" s="144" t="s">
        <v>3704</v>
      </c>
      <c r="H1504" s="144" t="s">
        <v>3704</v>
      </c>
      <c r="I1504" s="144" t="s">
        <v>5321</v>
      </c>
      <c r="J1504" s="144" t="s">
        <v>5314</v>
      </c>
      <c r="K1504" s="157"/>
      <c r="L1504" s="157"/>
      <c r="M1504" s="157"/>
      <c r="N1504" s="157"/>
      <c r="O1504" s="157"/>
      <c r="P1504" s="157"/>
      <c r="Q1504" s="157"/>
      <c r="R1504" s="157"/>
      <c r="S1504" s="144"/>
      <c r="T1504" s="22">
        <v>1</v>
      </c>
      <c r="U1504" s="29">
        <v>6792.48</v>
      </c>
      <c r="V1504" s="29">
        <v>6792.48</v>
      </c>
      <c r="W1504" s="36">
        <v>2085.65</v>
      </c>
      <c r="X1504" s="36"/>
      <c r="Y1504" s="29"/>
      <c r="Z1504" s="29"/>
      <c r="AA1504" s="29"/>
      <c r="AB1504" s="29"/>
      <c r="AC1504" s="28"/>
    </row>
    <row r="1505" ht="16" customHeight="1" spans="1:29">
      <c r="A1505" s="22">
        <v>1421</v>
      </c>
      <c r="B1505" s="39" t="s">
        <v>2425</v>
      </c>
      <c r="C1505" s="68" t="s">
        <v>2426</v>
      </c>
      <c r="D1505" s="22">
        <v>132</v>
      </c>
      <c r="E1505" s="22">
        <v>2</v>
      </c>
      <c r="F1505" s="144">
        <v>2403315747</v>
      </c>
      <c r="G1505" s="144" t="s">
        <v>3704</v>
      </c>
      <c r="H1505" s="144" t="s">
        <v>3704</v>
      </c>
      <c r="I1505" s="144" t="s">
        <v>5352</v>
      </c>
      <c r="J1505" s="144" t="s">
        <v>5314</v>
      </c>
      <c r="K1505" s="157"/>
      <c r="L1505" s="157"/>
      <c r="M1505" s="157"/>
      <c r="N1505" s="157"/>
      <c r="O1505" s="157"/>
      <c r="P1505" s="157"/>
      <c r="Q1505" s="157"/>
      <c r="R1505" s="157"/>
      <c r="S1505" s="144"/>
      <c r="T1505" s="22">
        <v>2</v>
      </c>
      <c r="U1505" s="29">
        <v>5849.38</v>
      </c>
      <c r="V1505" s="29">
        <v>11698.76</v>
      </c>
      <c r="W1505" s="36">
        <v>3632.34</v>
      </c>
      <c r="X1505" s="36"/>
      <c r="Y1505" s="29"/>
      <c r="Z1505" s="29"/>
      <c r="AA1505" s="29"/>
      <c r="AB1505" s="29"/>
      <c r="AC1505" s="28"/>
    </row>
    <row r="1506" ht="16" customHeight="1" spans="1:29">
      <c r="A1506" s="22">
        <v>1422</v>
      </c>
      <c r="B1506" s="39" t="s">
        <v>7366</v>
      </c>
      <c r="C1506" s="68" t="s">
        <v>7367</v>
      </c>
      <c r="D1506" s="22">
        <v>207</v>
      </c>
      <c r="E1506" s="22">
        <v>2</v>
      </c>
      <c r="F1506" s="144">
        <v>82933</v>
      </c>
      <c r="G1506" s="144" t="s">
        <v>3704</v>
      </c>
      <c r="H1506" s="144" t="s">
        <v>3704</v>
      </c>
      <c r="I1506" s="144" t="s">
        <v>5321</v>
      </c>
      <c r="J1506" s="144" t="s">
        <v>5314</v>
      </c>
      <c r="K1506" s="157"/>
      <c r="L1506" s="157"/>
      <c r="M1506" s="157"/>
      <c r="N1506" s="157"/>
      <c r="O1506" s="157"/>
      <c r="P1506" s="157"/>
      <c r="Q1506" s="157"/>
      <c r="R1506" s="157"/>
      <c r="S1506" s="144"/>
      <c r="T1506" s="22">
        <v>2</v>
      </c>
      <c r="U1506" s="29">
        <v>4417.39</v>
      </c>
      <c r="V1506" s="29">
        <v>8834.78</v>
      </c>
      <c r="W1506" s="36">
        <v>2787.36</v>
      </c>
      <c r="X1506" s="36"/>
      <c r="Y1506" s="29"/>
      <c r="Z1506" s="29"/>
      <c r="AA1506" s="29"/>
      <c r="AB1506" s="29"/>
      <c r="AC1506" s="28"/>
    </row>
    <row r="1507" ht="16" customHeight="1" spans="1:29">
      <c r="A1507" s="22">
        <v>1423</v>
      </c>
      <c r="B1507" s="39" t="s">
        <v>2522</v>
      </c>
      <c r="C1507" s="68" t="s">
        <v>7382</v>
      </c>
      <c r="D1507" s="22">
        <v>207</v>
      </c>
      <c r="E1507" s="22">
        <v>3</v>
      </c>
      <c r="F1507" s="144">
        <v>82962</v>
      </c>
      <c r="G1507" s="144" t="s">
        <v>3704</v>
      </c>
      <c r="H1507" s="144" t="s">
        <v>3704</v>
      </c>
      <c r="I1507" s="144" t="s">
        <v>5321</v>
      </c>
      <c r="J1507" s="144" t="s">
        <v>5314</v>
      </c>
      <c r="K1507" s="157"/>
      <c r="L1507" s="157"/>
      <c r="M1507" s="157"/>
      <c r="N1507" s="157"/>
      <c r="O1507" s="157"/>
      <c r="P1507" s="157"/>
      <c r="Q1507" s="157"/>
      <c r="R1507" s="157"/>
      <c r="S1507" s="144"/>
      <c r="T1507" s="22">
        <v>3</v>
      </c>
      <c r="U1507" s="29">
        <v>3965.86666666667</v>
      </c>
      <c r="V1507" s="29">
        <v>11897.6</v>
      </c>
      <c r="W1507" s="36">
        <v>3625.53</v>
      </c>
      <c r="X1507" s="36"/>
      <c r="Y1507" s="29"/>
      <c r="Z1507" s="29"/>
      <c r="AA1507" s="29"/>
      <c r="AB1507" s="29"/>
      <c r="AC1507" s="28"/>
    </row>
    <row r="1508" ht="16" customHeight="1" spans="1:29">
      <c r="A1508" s="22">
        <v>1424</v>
      </c>
      <c r="B1508" s="39" t="s">
        <v>7383</v>
      </c>
      <c r="C1508" s="68" t="s">
        <v>7384</v>
      </c>
      <c r="D1508" s="22">
        <v>235</v>
      </c>
      <c r="E1508" s="22">
        <v>1</v>
      </c>
      <c r="F1508" s="144">
        <v>2403314400</v>
      </c>
      <c r="G1508" s="144" t="s">
        <v>3704</v>
      </c>
      <c r="H1508" s="144" t="s">
        <v>3704</v>
      </c>
      <c r="I1508" s="144" t="s">
        <v>5352</v>
      </c>
      <c r="J1508" s="144" t="s">
        <v>5314</v>
      </c>
      <c r="K1508" s="157"/>
      <c r="L1508" s="157"/>
      <c r="M1508" s="157"/>
      <c r="N1508" s="157"/>
      <c r="O1508" s="157"/>
      <c r="P1508" s="157"/>
      <c r="Q1508" s="157"/>
      <c r="R1508" s="157"/>
      <c r="S1508" s="144"/>
      <c r="T1508" s="22">
        <v>1</v>
      </c>
      <c r="U1508" s="29">
        <v>2908.9</v>
      </c>
      <c r="V1508" s="29">
        <v>2908.9</v>
      </c>
      <c r="W1508" s="36">
        <v>854.09</v>
      </c>
      <c r="X1508" s="36"/>
      <c r="Y1508" s="29"/>
      <c r="Z1508" s="29"/>
      <c r="AA1508" s="29"/>
      <c r="AB1508" s="29"/>
      <c r="AC1508" s="28"/>
    </row>
    <row r="1509" ht="16" customHeight="1" spans="1:29">
      <c r="A1509" s="22">
        <v>1425</v>
      </c>
      <c r="B1509" s="39" t="s">
        <v>7385</v>
      </c>
      <c r="C1509" s="68" t="s">
        <v>7386</v>
      </c>
      <c r="D1509" s="22">
        <v>163</v>
      </c>
      <c r="E1509" s="22">
        <v>6</v>
      </c>
      <c r="F1509" s="144">
        <v>82897</v>
      </c>
      <c r="G1509" s="144" t="s">
        <v>3704</v>
      </c>
      <c r="H1509" s="144" t="s">
        <v>3704</v>
      </c>
      <c r="I1509" s="144" t="s">
        <v>5321</v>
      </c>
      <c r="J1509" s="144" t="s">
        <v>5314</v>
      </c>
      <c r="K1509" s="157"/>
      <c r="L1509" s="157"/>
      <c r="M1509" s="157"/>
      <c r="N1509" s="157"/>
      <c r="O1509" s="157"/>
      <c r="P1509" s="157"/>
      <c r="Q1509" s="157"/>
      <c r="R1509" s="157"/>
      <c r="S1509" s="144"/>
      <c r="T1509" s="22">
        <v>6</v>
      </c>
      <c r="U1509" s="29">
        <v>2901.87333333333</v>
      </c>
      <c r="V1509" s="29">
        <v>17411.24</v>
      </c>
      <c r="W1509" s="36">
        <v>5087.4</v>
      </c>
      <c r="X1509" s="36"/>
      <c r="Y1509" s="29"/>
      <c r="Z1509" s="29"/>
      <c r="AA1509" s="29"/>
      <c r="AB1509" s="29"/>
      <c r="AC1509" s="28"/>
    </row>
    <row r="1510" ht="16" customHeight="1" spans="1:29">
      <c r="A1510" s="22">
        <v>1426</v>
      </c>
      <c r="B1510" s="39" t="s">
        <v>7387</v>
      </c>
      <c r="C1510" s="68" t="s">
        <v>7388</v>
      </c>
      <c r="D1510" s="22">
        <v>207</v>
      </c>
      <c r="E1510" s="22">
        <v>4</v>
      </c>
      <c r="F1510" s="144">
        <v>82911</v>
      </c>
      <c r="G1510" s="144" t="s">
        <v>3704</v>
      </c>
      <c r="H1510" s="144" t="s">
        <v>3704</v>
      </c>
      <c r="I1510" s="144" t="s">
        <v>5321</v>
      </c>
      <c r="J1510" s="144" t="s">
        <v>5314</v>
      </c>
      <c r="K1510" s="157"/>
      <c r="L1510" s="157"/>
      <c r="M1510" s="157"/>
      <c r="N1510" s="157"/>
      <c r="O1510" s="157"/>
      <c r="P1510" s="157"/>
      <c r="Q1510" s="157"/>
      <c r="R1510" s="157"/>
      <c r="S1510" s="144"/>
      <c r="T1510" s="22">
        <v>4</v>
      </c>
      <c r="U1510" s="29">
        <v>1782.4725</v>
      </c>
      <c r="V1510" s="29">
        <v>7129.89</v>
      </c>
      <c r="W1510" s="36">
        <v>2144.12</v>
      </c>
      <c r="X1510" s="36"/>
      <c r="Y1510" s="29"/>
      <c r="Z1510" s="29"/>
      <c r="AA1510" s="29"/>
      <c r="AB1510" s="29"/>
      <c r="AC1510" s="28"/>
    </row>
    <row r="1511" ht="16" customHeight="1" spans="1:29">
      <c r="A1511" s="22">
        <v>1427</v>
      </c>
      <c r="B1511" s="39" t="s">
        <v>2422</v>
      </c>
      <c r="C1511" s="68" t="s">
        <v>2423</v>
      </c>
      <c r="D1511" s="22">
        <v>207</v>
      </c>
      <c r="E1511" s="22">
        <v>4</v>
      </c>
      <c r="F1511" s="144">
        <v>82969</v>
      </c>
      <c r="G1511" s="144" t="s">
        <v>3704</v>
      </c>
      <c r="H1511" s="144" t="s">
        <v>3704</v>
      </c>
      <c r="I1511" s="144" t="s">
        <v>5321</v>
      </c>
      <c r="J1511" s="144" t="s">
        <v>5314</v>
      </c>
      <c r="K1511" s="157"/>
      <c r="L1511" s="157"/>
      <c r="M1511" s="157"/>
      <c r="N1511" s="157"/>
      <c r="O1511" s="157"/>
      <c r="P1511" s="157"/>
      <c r="Q1511" s="157"/>
      <c r="R1511" s="157"/>
      <c r="S1511" s="144"/>
      <c r="T1511" s="22">
        <v>4</v>
      </c>
      <c r="U1511" s="29">
        <v>1070.74</v>
      </c>
      <c r="V1511" s="29">
        <v>4282.96</v>
      </c>
      <c r="W1511" s="36">
        <v>1325.44</v>
      </c>
      <c r="X1511" s="36"/>
      <c r="Y1511" s="29"/>
      <c r="Z1511" s="29"/>
      <c r="AA1511" s="29"/>
      <c r="AB1511" s="29"/>
      <c r="AC1511" s="28"/>
    </row>
    <row r="1512" ht="16" customHeight="1" spans="1:29">
      <c r="A1512" s="22">
        <v>1428</v>
      </c>
      <c r="B1512" s="39" t="s">
        <v>7389</v>
      </c>
      <c r="C1512" s="68" t="s">
        <v>7390</v>
      </c>
      <c r="D1512" s="22">
        <v>207</v>
      </c>
      <c r="E1512" s="22">
        <v>3</v>
      </c>
      <c r="F1512" s="144">
        <v>82963</v>
      </c>
      <c r="G1512" s="144" t="s">
        <v>3704</v>
      </c>
      <c r="H1512" s="144" t="s">
        <v>3704</v>
      </c>
      <c r="I1512" s="144" t="s">
        <v>5321</v>
      </c>
      <c r="J1512" s="144" t="s">
        <v>5314</v>
      </c>
      <c r="K1512" s="157"/>
      <c r="L1512" s="157"/>
      <c r="M1512" s="157"/>
      <c r="N1512" s="157"/>
      <c r="O1512" s="157"/>
      <c r="P1512" s="157"/>
      <c r="Q1512" s="157"/>
      <c r="R1512" s="157"/>
      <c r="S1512" s="144"/>
      <c r="T1512" s="22">
        <v>3</v>
      </c>
      <c r="U1512" s="29">
        <v>1026.79333333333</v>
      </c>
      <c r="V1512" s="29">
        <v>3080.38</v>
      </c>
      <c r="W1512" s="36">
        <v>964.86</v>
      </c>
      <c r="X1512" s="36"/>
      <c r="Y1512" s="29"/>
      <c r="Z1512" s="29"/>
      <c r="AA1512" s="29"/>
      <c r="AB1512" s="29"/>
      <c r="AC1512" s="28"/>
    </row>
    <row r="1513" ht="16" customHeight="1" spans="1:29">
      <c r="A1513" s="22">
        <v>1429</v>
      </c>
      <c r="B1513" s="39" t="s">
        <v>7391</v>
      </c>
      <c r="C1513" s="68" t="s">
        <v>7392</v>
      </c>
      <c r="D1513" s="22">
        <v>207</v>
      </c>
      <c r="E1513" s="22">
        <v>2</v>
      </c>
      <c r="F1513" s="144">
        <v>82905</v>
      </c>
      <c r="G1513" s="144" t="s">
        <v>3704</v>
      </c>
      <c r="H1513" s="144" t="s">
        <v>3704</v>
      </c>
      <c r="I1513" s="144" t="s">
        <v>5321</v>
      </c>
      <c r="J1513" s="144" t="s">
        <v>5314</v>
      </c>
      <c r="K1513" s="157"/>
      <c r="L1513" s="157"/>
      <c r="M1513" s="157"/>
      <c r="N1513" s="157"/>
      <c r="O1513" s="157"/>
      <c r="P1513" s="157"/>
      <c r="Q1513" s="157"/>
      <c r="R1513" s="157"/>
      <c r="S1513" s="144"/>
      <c r="T1513" s="22">
        <v>2</v>
      </c>
      <c r="U1513" s="29">
        <v>724.67</v>
      </c>
      <c r="V1513" s="29">
        <v>1449.34</v>
      </c>
      <c r="W1513" s="36">
        <v>428.82</v>
      </c>
      <c r="X1513" s="36"/>
      <c r="Y1513" s="29"/>
      <c r="Z1513" s="29"/>
      <c r="AA1513" s="29"/>
      <c r="AB1513" s="29"/>
      <c r="AC1513" s="28"/>
    </row>
    <row r="1514" ht="16" customHeight="1" spans="1:29">
      <c r="A1514" s="22">
        <v>1430</v>
      </c>
      <c r="B1514" s="39" t="s">
        <v>7393</v>
      </c>
      <c r="C1514" s="68" t="s">
        <v>7394</v>
      </c>
      <c r="D1514" s="22">
        <v>207</v>
      </c>
      <c r="E1514" s="22">
        <v>3</v>
      </c>
      <c r="F1514" s="144">
        <v>82940</v>
      </c>
      <c r="G1514" s="144" t="s">
        <v>3704</v>
      </c>
      <c r="H1514" s="144" t="s">
        <v>3704</v>
      </c>
      <c r="I1514" s="144" t="s">
        <v>5321</v>
      </c>
      <c r="J1514" s="144" t="s">
        <v>5314</v>
      </c>
      <c r="K1514" s="157"/>
      <c r="L1514" s="157"/>
      <c r="M1514" s="157"/>
      <c r="N1514" s="157"/>
      <c r="O1514" s="157"/>
      <c r="P1514" s="157"/>
      <c r="Q1514" s="157"/>
      <c r="R1514" s="157"/>
      <c r="S1514" s="144"/>
      <c r="T1514" s="22">
        <v>3</v>
      </c>
      <c r="U1514" s="29">
        <v>461</v>
      </c>
      <c r="V1514" s="29">
        <v>1383</v>
      </c>
      <c r="W1514" s="36">
        <v>409.32</v>
      </c>
      <c r="X1514" s="36"/>
      <c r="Y1514" s="29"/>
      <c r="Z1514" s="29"/>
      <c r="AA1514" s="29"/>
      <c r="AB1514" s="29"/>
      <c r="AC1514" s="28"/>
    </row>
    <row r="1515" ht="16" customHeight="1" spans="1:29">
      <c r="A1515" s="22">
        <v>1431</v>
      </c>
      <c r="B1515" s="39" t="s">
        <v>2427</v>
      </c>
      <c r="C1515" s="68" t="s">
        <v>2428</v>
      </c>
      <c r="D1515" s="22">
        <v>207</v>
      </c>
      <c r="E1515" s="22">
        <v>4</v>
      </c>
      <c r="F1515" s="144">
        <v>82935</v>
      </c>
      <c r="G1515" s="144" t="s">
        <v>3704</v>
      </c>
      <c r="H1515" s="144" t="s">
        <v>3704</v>
      </c>
      <c r="I1515" s="144" t="s">
        <v>5321</v>
      </c>
      <c r="J1515" s="144" t="s">
        <v>5314</v>
      </c>
      <c r="K1515" s="157"/>
      <c r="L1515" s="157"/>
      <c r="M1515" s="157"/>
      <c r="N1515" s="157"/>
      <c r="O1515" s="157"/>
      <c r="P1515" s="157"/>
      <c r="Q1515" s="157"/>
      <c r="R1515" s="157"/>
      <c r="S1515" s="144"/>
      <c r="T1515" s="22">
        <v>4</v>
      </c>
      <c r="U1515" s="29">
        <v>405.515</v>
      </c>
      <c r="V1515" s="29">
        <v>1622.06</v>
      </c>
      <c r="W1515" s="36">
        <v>467.8</v>
      </c>
      <c r="X1515" s="36"/>
      <c r="Y1515" s="29"/>
      <c r="Z1515" s="29"/>
      <c r="AA1515" s="29"/>
      <c r="AB1515" s="29"/>
      <c r="AC1515" s="28"/>
    </row>
    <row r="1516" ht="16" customHeight="1" spans="1:29">
      <c r="A1516" s="22">
        <v>1432</v>
      </c>
      <c r="B1516" s="39" t="s">
        <v>7395</v>
      </c>
      <c r="C1516" s="68" t="s">
        <v>7396</v>
      </c>
      <c r="D1516" s="22">
        <v>207</v>
      </c>
      <c r="E1516" s="22">
        <v>4</v>
      </c>
      <c r="F1516" s="144">
        <v>82939</v>
      </c>
      <c r="G1516" s="144" t="s">
        <v>3704</v>
      </c>
      <c r="H1516" s="144" t="s">
        <v>3704</v>
      </c>
      <c r="I1516" s="144" t="s">
        <v>5321</v>
      </c>
      <c r="J1516" s="144" t="s">
        <v>5314</v>
      </c>
      <c r="K1516" s="157"/>
      <c r="L1516" s="157"/>
      <c r="M1516" s="157"/>
      <c r="N1516" s="157"/>
      <c r="O1516" s="157"/>
      <c r="P1516" s="157"/>
      <c r="Q1516" s="157"/>
      <c r="R1516" s="157"/>
      <c r="S1516" s="144"/>
      <c r="T1516" s="22">
        <v>4</v>
      </c>
      <c r="U1516" s="29">
        <v>232.0925</v>
      </c>
      <c r="V1516" s="29">
        <v>928.37</v>
      </c>
      <c r="W1516" s="36">
        <v>272.88</v>
      </c>
      <c r="X1516" s="36"/>
      <c r="Y1516" s="29"/>
      <c r="Z1516" s="29"/>
      <c r="AA1516" s="29"/>
      <c r="AB1516" s="29"/>
      <c r="AC1516" s="28"/>
    </row>
    <row r="1517" ht="16" customHeight="1" spans="1:29">
      <c r="A1517" s="22">
        <v>1433</v>
      </c>
      <c r="B1517" s="39" t="s">
        <v>7397</v>
      </c>
      <c r="C1517" s="68" t="s">
        <v>7398</v>
      </c>
      <c r="D1517" s="22">
        <v>207</v>
      </c>
      <c r="E1517" s="22">
        <v>4</v>
      </c>
      <c r="F1517" s="144">
        <v>82938</v>
      </c>
      <c r="G1517" s="144" t="s">
        <v>3704</v>
      </c>
      <c r="H1517" s="144" t="s">
        <v>3704</v>
      </c>
      <c r="I1517" s="144" t="s">
        <v>5321</v>
      </c>
      <c r="J1517" s="144" t="s">
        <v>5314</v>
      </c>
      <c r="K1517" s="157"/>
      <c r="L1517" s="157"/>
      <c r="M1517" s="157"/>
      <c r="N1517" s="157"/>
      <c r="O1517" s="157"/>
      <c r="P1517" s="157"/>
      <c r="Q1517" s="157"/>
      <c r="R1517" s="157"/>
      <c r="S1517" s="144"/>
      <c r="T1517" s="22">
        <v>4</v>
      </c>
      <c r="U1517" s="29">
        <v>121.8825</v>
      </c>
      <c r="V1517" s="29">
        <v>487.53</v>
      </c>
      <c r="W1517" s="36">
        <v>155.92</v>
      </c>
      <c r="X1517" s="36"/>
      <c r="Y1517" s="29"/>
      <c r="Z1517" s="29"/>
      <c r="AA1517" s="29"/>
      <c r="AB1517" s="29"/>
      <c r="AC1517" s="28"/>
    </row>
    <row r="1518" ht="16" customHeight="1" spans="1:29">
      <c r="A1518" s="22">
        <v>1434</v>
      </c>
      <c r="B1518" s="39" t="s">
        <v>2433</v>
      </c>
      <c r="C1518" s="68" t="s">
        <v>2434</v>
      </c>
      <c r="D1518" s="22">
        <v>132</v>
      </c>
      <c r="E1518" s="22">
        <v>2</v>
      </c>
      <c r="F1518" s="144">
        <v>2403316101</v>
      </c>
      <c r="G1518" s="144" t="s">
        <v>3704</v>
      </c>
      <c r="H1518" s="144" t="s">
        <v>3704</v>
      </c>
      <c r="I1518" s="144" t="s">
        <v>5352</v>
      </c>
      <c r="J1518" s="144" t="s">
        <v>5314</v>
      </c>
      <c r="K1518" s="157"/>
      <c r="L1518" s="157"/>
      <c r="M1518" s="157"/>
      <c r="N1518" s="157"/>
      <c r="O1518" s="157"/>
      <c r="P1518" s="157"/>
      <c r="Q1518" s="157"/>
      <c r="R1518" s="157"/>
      <c r="S1518" s="144"/>
      <c r="T1518" s="22">
        <v>2</v>
      </c>
      <c r="U1518" s="29">
        <v>27.35</v>
      </c>
      <c r="V1518" s="29">
        <v>54.7</v>
      </c>
      <c r="W1518" s="36">
        <v>15.7</v>
      </c>
      <c r="X1518" s="36"/>
      <c r="Y1518" s="29"/>
      <c r="Z1518" s="29"/>
      <c r="AA1518" s="29"/>
      <c r="AB1518" s="29"/>
      <c r="AC1518" s="28"/>
    </row>
    <row r="1519" ht="16" customHeight="1" spans="1:29">
      <c r="A1519" s="22">
        <v>1436</v>
      </c>
      <c r="B1519" s="39" t="s">
        <v>2443</v>
      </c>
      <c r="C1519" s="68" t="s">
        <v>2444</v>
      </c>
      <c r="D1519" s="22">
        <v>166</v>
      </c>
      <c r="E1519" s="22">
        <v>12</v>
      </c>
      <c r="F1519" s="144">
        <v>2403313986</v>
      </c>
      <c r="G1519" s="144" t="s">
        <v>3704</v>
      </c>
      <c r="H1519" s="144" t="s">
        <v>3704</v>
      </c>
      <c r="I1519" s="144" t="s">
        <v>5352</v>
      </c>
      <c r="J1519" s="144" t="s">
        <v>5314</v>
      </c>
      <c r="K1519" s="157"/>
      <c r="L1519" s="157"/>
      <c r="M1519" s="157"/>
      <c r="N1519" s="157"/>
      <c r="O1519" s="157"/>
      <c r="P1519" s="157"/>
      <c r="Q1519" s="157"/>
      <c r="R1519" s="157"/>
      <c r="S1519" s="144"/>
      <c r="T1519" s="22">
        <v>12</v>
      </c>
      <c r="U1519" s="29">
        <v>52</v>
      </c>
      <c r="V1519" s="29">
        <v>624</v>
      </c>
      <c r="W1519" s="36">
        <v>188.52</v>
      </c>
      <c r="X1519" s="36"/>
      <c r="Y1519" s="29"/>
      <c r="Z1519" s="29"/>
      <c r="AA1519" s="29"/>
      <c r="AB1519" s="29"/>
      <c r="AC1519" s="28"/>
    </row>
    <row r="1520" ht="16" customHeight="1" spans="1:29">
      <c r="A1520" s="22">
        <v>1440</v>
      </c>
      <c r="B1520" s="39" t="s">
        <v>7407</v>
      </c>
      <c r="C1520" s="68" t="s">
        <v>7408</v>
      </c>
      <c r="D1520" s="22">
        <v>145</v>
      </c>
      <c r="E1520" s="22">
        <v>2</v>
      </c>
      <c r="F1520" s="144">
        <v>2403314382</v>
      </c>
      <c r="G1520" s="144" t="s">
        <v>3704</v>
      </c>
      <c r="H1520" s="144" t="s">
        <v>3704</v>
      </c>
      <c r="I1520" s="144" t="s">
        <v>5352</v>
      </c>
      <c r="J1520" s="144" t="s">
        <v>5314</v>
      </c>
      <c r="K1520" s="157"/>
      <c r="L1520" s="157"/>
      <c r="M1520" s="157"/>
      <c r="N1520" s="157"/>
      <c r="O1520" s="157"/>
      <c r="P1520" s="157"/>
      <c r="Q1520" s="157"/>
      <c r="R1520" s="157"/>
      <c r="S1520" s="144"/>
      <c r="T1520" s="22">
        <v>2</v>
      </c>
      <c r="U1520" s="29">
        <v>1692.31</v>
      </c>
      <c r="V1520" s="29">
        <v>3384.62</v>
      </c>
      <c r="W1520" s="36">
        <v>1040.62</v>
      </c>
      <c r="X1520" s="36"/>
      <c r="Y1520" s="29"/>
      <c r="Z1520" s="29"/>
      <c r="AA1520" s="29"/>
      <c r="AB1520" s="29"/>
      <c r="AC1520" s="28"/>
    </row>
    <row r="1521" ht="16" customHeight="1" spans="1:29">
      <c r="A1521" s="22">
        <v>1441</v>
      </c>
      <c r="B1521" s="39" t="s">
        <v>7409</v>
      </c>
      <c r="C1521" s="68" t="s">
        <v>7410</v>
      </c>
      <c r="D1521" s="22">
        <v>175</v>
      </c>
      <c r="E1521" s="22">
        <v>3</v>
      </c>
      <c r="F1521" s="144">
        <v>82305</v>
      </c>
      <c r="G1521" s="144" t="s">
        <v>3704</v>
      </c>
      <c r="H1521" s="144" t="s">
        <v>3704</v>
      </c>
      <c r="I1521" s="144" t="s">
        <v>5321</v>
      </c>
      <c r="J1521" s="144" t="s">
        <v>5314</v>
      </c>
      <c r="K1521" s="157"/>
      <c r="L1521" s="157"/>
      <c r="M1521" s="157"/>
      <c r="N1521" s="157"/>
      <c r="O1521" s="157"/>
      <c r="P1521" s="157"/>
      <c r="Q1521" s="157"/>
      <c r="R1521" s="157"/>
      <c r="S1521" s="144"/>
      <c r="T1521" s="22">
        <v>3</v>
      </c>
      <c r="U1521" s="29">
        <v>69.6133333333333</v>
      </c>
      <c r="V1521" s="29">
        <v>208.84</v>
      </c>
      <c r="W1521" s="36">
        <v>61.41</v>
      </c>
      <c r="X1521" s="36"/>
      <c r="Y1521" s="29"/>
      <c r="Z1521" s="29"/>
      <c r="AA1521" s="29"/>
      <c r="AB1521" s="29"/>
      <c r="AC1521" s="28"/>
    </row>
    <row r="1522" ht="16" customHeight="1" spans="1:29">
      <c r="A1522" s="22">
        <v>1442</v>
      </c>
      <c r="B1522" s="39" t="s">
        <v>7411</v>
      </c>
      <c r="C1522" s="68" t="s">
        <v>7412</v>
      </c>
      <c r="D1522" s="22">
        <v>175</v>
      </c>
      <c r="E1522" s="22">
        <v>2</v>
      </c>
      <c r="F1522" s="144">
        <v>82304</v>
      </c>
      <c r="G1522" s="144" t="s">
        <v>3704</v>
      </c>
      <c r="H1522" s="144" t="s">
        <v>3704</v>
      </c>
      <c r="I1522" s="144" t="s">
        <v>5321</v>
      </c>
      <c r="J1522" s="144" t="s">
        <v>5314</v>
      </c>
      <c r="K1522" s="157"/>
      <c r="L1522" s="157"/>
      <c r="M1522" s="157"/>
      <c r="N1522" s="157"/>
      <c r="O1522" s="157"/>
      <c r="P1522" s="157"/>
      <c r="Q1522" s="157"/>
      <c r="R1522" s="157"/>
      <c r="S1522" s="144"/>
      <c r="T1522" s="22">
        <v>2</v>
      </c>
      <c r="U1522" s="29">
        <v>9.24</v>
      </c>
      <c r="V1522" s="29">
        <v>18.48</v>
      </c>
      <c r="W1522" s="36">
        <v>5.46</v>
      </c>
      <c r="X1522" s="36"/>
      <c r="Y1522" s="29"/>
      <c r="Z1522" s="29"/>
      <c r="AA1522" s="29"/>
      <c r="AB1522" s="29"/>
      <c r="AC1522" s="28"/>
    </row>
    <row r="1523" ht="16" customHeight="1" spans="1:29">
      <c r="A1523" s="22">
        <v>1446</v>
      </c>
      <c r="B1523" s="39" t="s">
        <v>7419</v>
      </c>
      <c r="C1523" s="68" t="s">
        <v>7420</v>
      </c>
      <c r="D1523" s="22">
        <v>231</v>
      </c>
      <c r="E1523" s="22">
        <v>1</v>
      </c>
      <c r="F1523" s="144">
        <v>82537</v>
      </c>
      <c r="G1523" s="144" t="s">
        <v>3704</v>
      </c>
      <c r="H1523" s="144" t="s">
        <v>3704</v>
      </c>
      <c r="I1523" s="144" t="s">
        <v>5321</v>
      </c>
      <c r="J1523" s="144" t="s">
        <v>5314</v>
      </c>
      <c r="K1523" s="157"/>
      <c r="L1523" s="157"/>
      <c r="M1523" s="157"/>
      <c r="N1523" s="157"/>
      <c r="O1523" s="157"/>
      <c r="P1523" s="157"/>
      <c r="Q1523" s="157"/>
      <c r="R1523" s="157"/>
      <c r="S1523" s="144"/>
      <c r="T1523" s="22">
        <v>1</v>
      </c>
      <c r="U1523" s="29">
        <v>8453.19</v>
      </c>
      <c r="V1523" s="29">
        <v>8453.19</v>
      </c>
      <c r="W1523" s="36">
        <v>3411.11</v>
      </c>
      <c r="X1523" s="36"/>
      <c r="Y1523" s="29"/>
      <c r="Z1523" s="29"/>
      <c r="AA1523" s="29"/>
      <c r="AB1523" s="29"/>
      <c r="AC1523" s="28"/>
    </row>
    <row r="1524" ht="16" customHeight="1" spans="1:29">
      <c r="A1524" s="22">
        <v>1447</v>
      </c>
      <c r="B1524" s="39" t="s">
        <v>2477</v>
      </c>
      <c r="C1524" s="68" t="s">
        <v>2478</v>
      </c>
      <c r="D1524" s="22">
        <v>192</v>
      </c>
      <c r="E1524" s="22">
        <v>1</v>
      </c>
      <c r="F1524" s="144">
        <v>2403314912</v>
      </c>
      <c r="G1524" s="144" t="s">
        <v>3704</v>
      </c>
      <c r="H1524" s="144" t="s">
        <v>3704</v>
      </c>
      <c r="I1524" s="144" t="s">
        <v>5352</v>
      </c>
      <c r="J1524" s="144" t="s">
        <v>5314</v>
      </c>
      <c r="K1524" s="157"/>
      <c r="L1524" s="157"/>
      <c r="M1524" s="157"/>
      <c r="N1524" s="157"/>
      <c r="O1524" s="157"/>
      <c r="P1524" s="157"/>
      <c r="Q1524" s="157"/>
      <c r="R1524" s="157"/>
      <c r="S1524" s="144"/>
      <c r="T1524" s="22">
        <v>1</v>
      </c>
      <c r="U1524" s="29">
        <v>27348.56</v>
      </c>
      <c r="V1524" s="29">
        <v>27348.56</v>
      </c>
      <c r="W1524" s="36">
        <v>12958.59</v>
      </c>
      <c r="X1524" s="36"/>
      <c r="Y1524" s="29"/>
      <c r="Z1524" s="29"/>
      <c r="AA1524" s="29"/>
      <c r="AB1524" s="29"/>
      <c r="AC1524" s="28"/>
    </row>
    <row r="1525" ht="16" customHeight="1" spans="1:29">
      <c r="A1525" s="22">
        <v>1448</v>
      </c>
      <c r="B1525" s="39" t="s">
        <v>7421</v>
      </c>
      <c r="C1525" s="68" t="s">
        <v>7422</v>
      </c>
      <c r="D1525" s="22">
        <v>223</v>
      </c>
      <c r="E1525" s="22">
        <v>1</v>
      </c>
      <c r="F1525" s="144">
        <v>82540</v>
      </c>
      <c r="G1525" s="144" t="s">
        <v>3704</v>
      </c>
      <c r="H1525" s="144" t="s">
        <v>3704</v>
      </c>
      <c r="I1525" s="144" t="s">
        <v>5321</v>
      </c>
      <c r="J1525" s="144" t="s">
        <v>5314</v>
      </c>
      <c r="K1525" s="157"/>
      <c r="L1525" s="157"/>
      <c r="M1525" s="157"/>
      <c r="N1525" s="157"/>
      <c r="O1525" s="157"/>
      <c r="P1525" s="157"/>
      <c r="Q1525" s="157"/>
      <c r="R1525" s="157"/>
      <c r="S1525" s="144"/>
      <c r="T1525" s="22">
        <v>1</v>
      </c>
      <c r="U1525" s="29">
        <v>18895.37</v>
      </c>
      <c r="V1525" s="29">
        <v>18895.37</v>
      </c>
      <c r="W1525" s="36">
        <v>7504.43</v>
      </c>
      <c r="X1525" s="36"/>
      <c r="Y1525" s="29"/>
      <c r="Z1525" s="29"/>
      <c r="AA1525" s="29"/>
      <c r="AB1525" s="29"/>
      <c r="AC1525" s="28"/>
    </row>
    <row r="1526" ht="16" customHeight="1" spans="1:29">
      <c r="A1526" s="22">
        <v>1449</v>
      </c>
      <c r="B1526" s="39" t="s">
        <v>7423</v>
      </c>
      <c r="C1526" s="68" t="s">
        <v>7424</v>
      </c>
      <c r="D1526" s="22">
        <v>223</v>
      </c>
      <c r="E1526" s="22">
        <v>1</v>
      </c>
      <c r="F1526" s="144">
        <v>82538</v>
      </c>
      <c r="G1526" s="144" t="s">
        <v>3704</v>
      </c>
      <c r="H1526" s="144" t="s">
        <v>3704</v>
      </c>
      <c r="I1526" s="144" t="s">
        <v>5321</v>
      </c>
      <c r="J1526" s="144" t="s">
        <v>5314</v>
      </c>
      <c r="K1526" s="157"/>
      <c r="L1526" s="157"/>
      <c r="M1526" s="157"/>
      <c r="N1526" s="157"/>
      <c r="O1526" s="157"/>
      <c r="P1526" s="157"/>
      <c r="Q1526" s="157"/>
      <c r="R1526" s="157"/>
      <c r="S1526" s="144"/>
      <c r="T1526" s="22">
        <v>1</v>
      </c>
      <c r="U1526" s="29">
        <v>16916.33</v>
      </c>
      <c r="V1526" s="29">
        <v>16916.33</v>
      </c>
      <c r="W1526" s="36">
        <v>6919.67</v>
      </c>
      <c r="X1526" s="36"/>
      <c r="Y1526" s="29"/>
      <c r="Z1526" s="29"/>
      <c r="AA1526" s="29"/>
      <c r="AB1526" s="29"/>
      <c r="AC1526" s="28"/>
    </row>
    <row r="1527" ht="16" customHeight="1" spans="1:29">
      <c r="A1527" s="22">
        <v>1450</v>
      </c>
      <c r="B1527" s="39" t="s">
        <v>7425</v>
      </c>
      <c r="C1527" s="68" t="s">
        <v>7426</v>
      </c>
      <c r="D1527" s="22">
        <v>130</v>
      </c>
      <c r="E1527" s="22">
        <v>1</v>
      </c>
      <c r="F1527" s="144">
        <v>82539</v>
      </c>
      <c r="G1527" s="144" t="s">
        <v>3704</v>
      </c>
      <c r="H1527" s="144" t="s">
        <v>3704</v>
      </c>
      <c r="I1527" s="144" t="s">
        <v>5321</v>
      </c>
      <c r="J1527" s="144" t="s">
        <v>5314</v>
      </c>
      <c r="K1527" s="157"/>
      <c r="L1527" s="157"/>
      <c r="M1527" s="157"/>
      <c r="N1527" s="157"/>
      <c r="O1527" s="157"/>
      <c r="P1527" s="157"/>
      <c r="Q1527" s="157"/>
      <c r="R1527" s="157"/>
      <c r="S1527" s="144"/>
      <c r="T1527" s="22">
        <v>1</v>
      </c>
      <c r="U1527" s="29">
        <v>1659.07</v>
      </c>
      <c r="V1527" s="29">
        <v>1659.07</v>
      </c>
      <c r="W1527" s="36">
        <v>506.79</v>
      </c>
      <c r="X1527" s="36"/>
      <c r="Y1527" s="29"/>
      <c r="Z1527" s="29"/>
      <c r="AA1527" s="29"/>
      <c r="AB1527" s="29"/>
      <c r="AC1527" s="28"/>
    </row>
    <row r="1528" ht="16" customHeight="1" spans="1:29">
      <c r="A1528" s="22">
        <v>1451</v>
      </c>
      <c r="B1528" s="39" t="s">
        <v>7427</v>
      </c>
      <c r="C1528" s="68" t="s">
        <v>7428</v>
      </c>
      <c r="D1528" s="22">
        <v>192</v>
      </c>
      <c r="E1528" s="22">
        <v>1</v>
      </c>
      <c r="F1528" s="144">
        <v>2403316255</v>
      </c>
      <c r="G1528" s="144" t="s">
        <v>3704</v>
      </c>
      <c r="H1528" s="144" t="s">
        <v>3704</v>
      </c>
      <c r="I1528" s="144" t="s">
        <v>5352</v>
      </c>
      <c r="J1528" s="144" t="s">
        <v>5314</v>
      </c>
      <c r="K1528" s="157"/>
      <c r="L1528" s="157"/>
      <c r="M1528" s="157"/>
      <c r="N1528" s="157"/>
      <c r="O1528" s="157"/>
      <c r="P1528" s="157"/>
      <c r="Q1528" s="157"/>
      <c r="R1528" s="157"/>
      <c r="S1528" s="144"/>
      <c r="T1528" s="22">
        <v>1</v>
      </c>
      <c r="U1528" s="29">
        <v>262.54</v>
      </c>
      <c r="V1528" s="29">
        <v>262.54</v>
      </c>
      <c r="W1528" s="36">
        <v>78.54</v>
      </c>
      <c r="X1528" s="36"/>
      <c r="Y1528" s="29"/>
      <c r="Z1528" s="29"/>
      <c r="AA1528" s="29"/>
      <c r="AB1528" s="29"/>
      <c r="AC1528" s="28"/>
    </row>
    <row r="1529" ht="16" customHeight="1" spans="1:29">
      <c r="A1529" s="22">
        <v>1453</v>
      </c>
      <c r="B1529" s="39" t="s">
        <v>7431</v>
      </c>
      <c r="C1529" s="68" t="s">
        <v>7432</v>
      </c>
      <c r="D1529" s="22">
        <v>155</v>
      </c>
      <c r="E1529" s="22">
        <v>1</v>
      </c>
      <c r="F1529" s="144">
        <v>2403315616</v>
      </c>
      <c r="G1529" s="144" t="s">
        <v>3704</v>
      </c>
      <c r="H1529" s="144" t="s">
        <v>3704</v>
      </c>
      <c r="I1529" s="144" t="s">
        <v>5352</v>
      </c>
      <c r="J1529" s="144" t="s">
        <v>5314</v>
      </c>
      <c r="K1529" s="157"/>
      <c r="L1529" s="157"/>
      <c r="M1529" s="157"/>
      <c r="N1529" s="157"/>
      <c r="O1529" s="157"/>
      <c r="P1529" s="157"/>
      <c r="Q1529" s="157"/>
      <c r="R1529" s="157"/>
      <c r="S1529" s="144"/>
      <c r="T1529" s="22">
        <v>1</v>
      </c>
      <c r="U1529" s="29">
        <v>501.49</v>
      </c>
      <c r="V1529" s="29">
        <v>501.49</v>
      </c>
      <c r="W1529" s="36">
        <v>147.26</v>
      </c>
      <c r="X1529" s="36"/>
      <c r="Y1529" s="29"/>
      <c r="Z1529" s="29"/>
      <c r="AA1529" s="29"/>
      <c r="AB1529" s="29"/>
      <c r="AC1529" s="28"/>
    </row>
    <row r="1530" ht="16" customHeight="1" spans="1:29">
      <c r="A1530" s="22">
        <v>1454</v>
      </c>
      <c r="B1530" s="39" t="s">
        <v>7433</v>
      </c>
      <c r="C1530" s="68" t="s">
        <v>7434</v>
      </c>
      <c r="D1530" s="22">
        <v>155</v>
      </c>
      <c r="E1530" s="22">
        <v>1</v>
      </c>
      <c r="F1530" s="144">
        <v>2403316149</v>
      </c>
      <c r="G1530" s="144" t="s">
        <v>3704</v>
      </c>
      <c r="H1530" s="144" t="s">
        <v>3704</v>
      </c>
      <c r="I1530" s="144" t="s">
        <v>5352</v>
      </c>
      <c r="J1530" s="144" t="s">
        <v>5314</v>
      </c>
      <c r="K1530" s="157"/>
      <c r="L1530" s="157"/>
      <c r="M1530" s="157"/>
      <c r="N1530" s="157"/>
      <c r="O1530" s="157"/>
      <c r="P1530" s="157"/>
      <c r="Q1530" s="157"/>
      <c r="R1530" s="157"/>
      <c r="S1530" s="144"/>
      <c r="T1530" s="22">
        <v>1</v>
      </c>
      <c r="U1530" s="29">
        <v>369.74</v>
      </c>
      <c r="V1530" s="29">
        <v>369.74</v>
      </c>
      <c r="W1530" s="36">
        <v>107.99</v>
      </c>
      <c r="X1530" s="36"/>
      <c r="Y1530" s="29"/>
      <c r="Z1530" s="29"/>
      <c r="AA1530" s="29"/>
      <c r="AB1530" s="29"/>
      <c r="AC1530" s="28"/>
    </row>
    <row r="1531" ht="16" customHeight="1" spans="1:29">
      <c r="A1531" s="22">
        <v>1455</v>
      </c>
      <c r="B1531" s="39" t="s">
        <v>7435</v>
      </c>
      <c r="C1531" s="68" t="s">
        <v>7436</v>
      </c>
      <c r="D1531" s="22">
        <v>210</v>
      </c>
      <c r="E1531" s="22">
        <v>1</v>
      </c>
      <c r="F1531" s="144">
        <v>82631</v>
      </c>
      <c r="G1531" s="144" t="s">
        <v>3704</v>
      </c>
      <c r="H1531" s="144" t="s">
        <v>3704</v>
      </c>
      <c r="I1531" s="144" t="s">
        <v>5321</v>
      </c>
      <c r="J1531" s="144" t="s">
        <v>5314</v>
      </c>
      <c r="K1531" s="157"/>
      <c r="L1531" s="157"/>
      <c r="M1531" s="157"/>
      <c r="N1531" s="157"/>
      <c r="O1531" s="157"/>
      <c r="P1531" s="157"/>
      <c r="Q1531" s="157"/>
      <c r="R1531" s="157"/>
      <c r="S1531" s="144"/>
      <c r="T1531" s="22">
        <v>1</v>
      </c>
      <c r="U1531" s="29">
        <v>1237.15</v>
      </c>
      <c r="V1531" s="29">
        <v>1237.15</v>
      </c>
      <c r="W1531" s="36">
        <v>380.09</v>
      </c>
      <c r="X1531" s="36"/>
      <c r="Y1531" s="29"/>
      <c r="Z1531" s="29"/>
      <c r="AA1531" s="29"/>
      <c r="AB1531" s="29"/>
      <c r="AC1531" s="28"/>
    </row>
    <row r="1532" ht="16" customHeight="1" spans="1:29">
      <c r="A1532" s="22">
        <v>1456</v>
      </c>
      <c r="B1532" s="39" t="s">
        <v>7437</v>
      </c>
      <c r="C1532" s="68" t="s">
        <v>7438</v>
      </c>
      <c r="D1532" s="22">
        <v>172</v>
      </c>
      <c r="E1532" s="22">
        <v>1.7</v>
      </c>
      <c r="F1532" s="144">
        <v>82467</v>
      </c>
      <c r="G1532" s="144" t="s">
        <v>3704</v>
      </c>
      <c r="H1532" s="144" t="s">
        <v>3704</v>
      </c>
      <c r="I1532" s="144" t="s">
        <v>5321</v>
      </c>
      <c r="J1532" s="144" t="s">
        <v>5314</v>
      </c>
      <c r="K1532" s="157"/>
      <c r="L1532" s="157"/>
      <c r="M1532" s="157"/>
      <c r="N1532" s="157"/>
      <c r="O1532" s="157"/>
      <c r="P1532" s="157"/>
      <c r="Q1532" s="157"/>
      <c r="R1532" s="157"/>
      <c r="S1532" s="144"/>
      <c r="T1532" s="22">
        <v>1.7</v>
      </c>
      <c r="U1532" s="29">
        <v>9845.48235294118</v>
      </c>
      <c r="V1532" s="29">
        <v>16737.32</v>
      </c>
      <c r="W1532" s="36">
        <v>6627.3</v>
      </c>
      <c r="X1532" s="36"/>
      <c r="Y1532" s="29"/>
      <c r="Z1532" s="29"/>
      <c r="AA1532" s="29"/>
      <c r="AB1532" s="29"/>
      <c r="AC1532" s="28"/>
    </row>
    <row r="1533" ht="16" customHeight="1" spans="1:29">
      <c r="A1533" s="22">
        <v>1458</v>
      </c>
      <c r="B1533" s="39" t="s">
        <v>7441</v>
      </c>
      <c r="C1533" s="68" t="s">
        <v>7442</v>
      </c>
      <c r="D1533" s="22">
        <v>223</v>
      </c>
      <c r="E1533" s="22">
        <v>1</v>
      </c>
      <c r="F1533" s="144">
        <v>82530</v>
      </c>
      <c r="G1533" s="144" t="s">
        <v>3704</v>
      </c>
      <c r="H1533" s="144" t="s">
        <v>3704</v>
      </c>
      <c r="I1533" s="144" t="s">
        <v>5321</v>
      </c>
      <c r="J1533" s="144" t="s">
        <v>5314</v>
      </c>
      <c r="K1533" s="157"/>
      <c r="L1533" s="157"/>
      <c r="M1533" s="157"/>
      <c r="N1533" s="157"/>
      <c r="O1533" s="157"/>
      <c r="P1533" s="157"/>
      <c r="Q1533" s="157"/>
      <c r="R1533" s="157"/>
      <c r="S1533" s="144"/>
      <c r="T1533" s="22">
        <v>1</v>
      </c>
      <c r="U1533" s="29">
        <v>1709.4</v>
      </c>
      <c r="V1533" s="29">
        <v>1709.4</v>
      </c>
      <c r="W1533" s="36">
        <v>516.54</v>
      </c>
      <c r="X1533" s="36"/>
      <c r="Y1533" s="29"/>
      <c r="Z1533" s="29"/>
      <c r="AA1533" s="29"/>
      <c r="AB1533" s="29"/>
      <c r="AC1533" s="28"/>
    </row>
    <row r="1534" ht="16" customHeight="1" spans="1:29">
      <c r="A1534" s="22">
        <v>1459</v>
      </c>
      <c r="B1534" s="39" t="s">
        <v>7443</v>
      </c>
      <c r="C1534" s="68" t="s">
        <v>7445</v>
      </c>
      <c r="D1534" s="22">
        <v>130</v>
      </c>
      <c r="E1534" s="22">
        <v>6</v>
      </c>
      <c r="F1534" s="144">
        <v>82555</v>
      </c>
      <c r="G1534" s="144" t="s">
        <v>3704</v>
      </c>
      <c r="H1534" s="144" t="s">
        <v>3704</v>
      </c>
      <c r="I1534" s="144" t="s">
        <v>5321</v>
      </c>
      <c r="J1534" s="144" t="s">
        <v>5314</v>
      </c>
      <c r="K1534" s="157"/>
      <c r="L1534" s="157"/>
      <c r="M1534" s="157"/>
      <c r="N1534" s="157"/>
      <c r="O1534" s="157"/>
      <c r="P1534" s="157"/>
      <c r="Q1534" s="157"/>
      <c r="R1534" s="157"/>
      <c r="S1534" s="144"/>
      <c r="T1534" s="22">
        <v>6</v>
      </c>
      <c r="U1534" s="29">
        <v>3336.53</v>
      </c>
      <c r="V1534" s="29">
        <v>20019.18</v>
      </c>
      <c r="W1534" s="36">
        <v>5847.6</v>
      </c>
      <c r="X1534" s="36"/>
      <c r="Y1534" s="29"/>
      <c r="Z1534" s="29"/>
      <c r="AA1534" s="29"/>
      <c r="AB1534" s="29"/>
      <c r="AC1534" s="28"/>
    </row>
    <row r="1535" ht="16" customHeight="1" spans="1:29">
      <c r="A1535" s="22">
        <v>1460</v>
      </c>
      <c r="B1535" s="39" t="s">
        <v>7443</v>
      </c>
      <c r="C1535" s="68" t="s">
        <v>7445</v>
      </c>
      <c r="D1535" s="22">
        <v>133</v>
      </c>
      <c r="E1535" s="22">
        <v>4</v>
      </c>
      <c r="F1535" s="144">
        <v>2403315948</v>
      </c>
      <c r="G1535" s="144" t="s">
        <v>3704</v>
      </c>
      <c r="H1535" s="144" t="s">
        <v>3704</v>
      </c>
      <c r="I1535" s="144" t="s">
        <v>5352</v>
      </c>
      <c r="J1535" s="144" t="s">
        <v>5314</v>
      </c>
      <c r="K1535" s="157"/>
      <c r="L1535" s="157"/>
      <c r="M1535" s="157"/>
      <c r="N1535" s="157"/>
      <c r="O1535" s="157"/>
      <c r="P1535" s="157"/>
      <c r="Q1535" s="157"/>
      <c r="R1535" s="157"/>
      <c r="S1535" s="144"/>
      <c r="T1535" s="22">
        <v>4</v>
      </c>
      <c r="U1535" s="29">
        <v>3336.53</v>
      </c>
      <c r="V1535" s="29">
        <v>13346.12</v>
      </c>
      <c r="W1535" s="36">
        <v>3926.84</v>
      </c>
      <c r="X1535" s="36"/>
      <c r="Y1535" s="29"/>
      <c r="Z1535" s="29"/>
      <c r="AA1535" s="29"/>
      <c r="AB1535" s="29"/>
      <c r="AC1535" s="28"/>
    </row>
    <row r="1536" ht="16" customHeight="1" spans="1:29">
      <c r="A1536" s="22">
        <v>1462</v>
      </c>
      <c r="B1536" s="39" t="s">
        <v>7448</v>
      </c>
      <c r="C1536" s="68" t="s">
        <v>7449</v>
      </c>
      <c r="D1536" s="22">
        <v>171</v>
      </c>
      <c r="E1536" s="22">
        <v>3</v>
      </c>
      <c r="F1536" s="144">
        <v>82564</v>
      </c>
      <c r="G1536" s="144" t="s">
        <v>3704</v>
      </c>
      <c r="H1536" s="144" t="s">
        <v>3704</v>
      </c>
      <c r="I1536" s="144" t="s">
        <v>5321</v>
      </c>
      <c r="J1536" s="144" t="s">
        <v>5314</v>
      </c>
      <c r="K1536" s="157"/>
      <c r="L1536" s="157"/>
      <c r="M1536" s="157"/>
      <c r="N1536" s="157"/>
      <c r="O1536" s="157"/>
      <c r="P1536" s="157"/>
      <c r="Q1536" s="157"/>
      <c r="R1536" s="157"/>
      <c r="S1536" s="144"/>
      <c r="T1536" s="22">
        <v>3</v>
      </c>
      <c r="U1536" s="29">
        <v>17995.2333333333</v>
      </c>
      <c r="V1536" s="29">
        <v>53985.7</v>
      </c>
      <c r="W1536" s="36">
        <v>14424.1</v>
      </c>
      <c r="X1536" s="36"/>
      <c r="Y1536" s="29"/>
      <c r="Z1536" s="29"/>
      <c r="AA1536" s="29"/>
      <c r="AB1536" s="29"/>
      <c r="AC1536" s="28"/>
    </row>
    <row r="1537" ht="16" customHeight="1" spans="1:29">
      <c r="A1537" s="22">
        <v>1463</v>
      </c>
      <c r="B1537" s="39" t="s">
        <v>7450</v>
      </c>
      <c r="C1537" s="68" t="s">
        <v>7451</v>
      </c>
      <c r="D1537" s="22">
        <v>171</v>
      </c>
      <c r="E1537" s="22">
        <v>1</v>
      </c>
      <c r="F1537" s="144">
        <v>82554</v>
      </c>
      <c r="G1537" s="144" t="s">
        <v>3704</v>
      </c>
      <c r="H1537" s="144" t="s">
        <v>3704</v>
      </c>
      <c r="I1537" s="144" t="s">
        <v>5321</v>
      </c>
      <c r="J1537" s="144" t="s">
        <v>5314</v>
      </c>
      <c r="K1537" s="157"/>
      <c r="L1537" s="157"/>
      <c r="M1537" s="157"/>
      <c r="N1537" s="157"/>
      <c r="O1537" s="157"/>
      <c r="P1537" s="157"/>
      <c r="Q1537" s="157"/>
      <c r="R1537" s="157"/>
      <c r="S1537" s="144"/>
      <c r="T1537" s="22">
        <v>1</v>
      </c>
      <c r="U1537" s="29">
        <v>10667.32</v>
      </c>
      <c r="V1537" s="29">
        <v>10667.32</v>
      </c>
      <c r="W1537" s="36">
        <v>5067.93</v>
      </c>
      <c r="X1537" s="36"/>
      <c r="Y1537" s="29"/>
      <c r="Z1537" s="29"/>
      <c r="AA1537" s="29"/>
      <c r="AB1537" s="29"/>
      <c r="AC1537" s="28"/>
    </row>
    <row r="1538" ht="16" customHeight="1" spans="1:29">
      <c r="A1538" s="22">
        <v>1464</v>
      </c>
      <c r="B1538" s="39" t="s">
        <v>7452</v>
      </c>
      <c r="C1538" s="68" t="s">
        <v>7453</v>
      </c>
      <c r="D1538" s="22">
        <v>171</v>
      </c>
      <c r="E1538" s="22">
        <v>1</v>
      </c>
      <c r="F1538" s="144">
        <v>82553</v>
      </c>
      <c r="G1538" s="144" t="s">
        <v>3704</v>
      </c>
      <c r="H1538" s="144" t="s">
        <v>3704</v>
      </c>
      <c r="I1538" s="144" t="s">
        <v>5321</v>
      </c>
      <c r="J1538" s="144" t="s">
        <v>5314</v>
      </c>
      <c r="K1538" s="157"/>
      <c r="L1538" s="157"/>
      <c r="M1538" s="157"/>
      <c r="N1538" s="157"/>
      <c r="O1538" s="157"/>
      <c r="P1538" s="157"/>
      <c r="Q1538" s="157"/>
      <c r="R1538" s="157"/>
      <c r="S1538" s="144"/>
      <c r="T1538" s="22">
        <v>1</v>
      </c>
      <c r="U1538" s="29">
        <v>7427.33</v>
      </c>
      <c r="V1538" s="29">
        <v>7427.33</v>
      </c>
      <c r="W1538" s="36">
        <v>2631.42</v>
      </c>
      <c r="X1538" s="36"/>
      <c r="Y1538" s="29"/>
      <c r="Z1538" s="29"/>
      <c r="AA1538" s="29"/>
      <c r="AB1538" s="29"/>
      <c r="AC1538" s="28"/>
    </row>
    <row r="1539" ht="16" customHeight="1" spans="1:29">
      <c r="A1539" s="22">
        <v>1465</v>
      </c>
      <c r="B1539" s="39" t="s">
        <v>7454</v>
      </c>
      <c r="C1539" s="68" t="s">
        <v>7455</v>
      </c>
      <c r="D1539" s="22">
        <v>171</v>
      </c>
      <c r="E1539" s="22">
        <v>3</v>
      </c>
      <c r="F1539" s="144">
        <v>82563</v>
      </c>
      <c r="G1539" s="144" t="s">
        <v>3704</v>
      </c>
      <c r="H1539" s="144" t="s">
        <v>3704</v>
      </c>
      <c r="I1539" s="144" t="s">
        <v>5321</v>
      </c>
      <c r="J1539" s="144" t="s">
        <v>5314</v>
      </c>
      <c r="K1539" s="157"/>
      <c r="L1539" s="157"/>
      <c r="M1539" s="157"/>
      <c r="N1539" s="157"/>
      <c r="O1539" s="157"/>
      <c r="P1539" s="157"/>
      <c r="Q1539" s="157"/>
      <c r="R1539" s="157"/>
      <c r="S1539" s="144"/>
      <c r="T1539" s="22">
        <v>3</v>
      </c>
      <c r="U1539" s="29">
        <v>4774.69</v>
      </c>
      <c r="V1539" s="29">
        <v>14324.07</v>
      </c>
      <c r="W1539" s="36">
        <v>4473.42</v>
      </c>
      <c r="X1539" s="36"/>
      <c r="Y1539" s="29"/>
      <c r="Z1539" s="29"/>
      <c r="AA1539" s="29"/>
      <c r="AB1539" s="29"/>
      <c r="AC1539" s="28"/>
    </row>
    <row r="1540" ht="16" customHeight="1" spans="1:29">
      <c r="A1540" s="22">
        <v>1466</v>
      </c>
      <c r="B1540" s="39" t="s">
        <v>7456</v>
      </c>
      <c r="C1540" s="68" t="s">
        <v>7457</v>
      </c>
      <c r="D1540" s="22">
        <v>171</v>
      </c>
      <c r="E1540" s="22">
        <v>1</v>
      </c>
      <c r="F1540" s="144">
        <v>82559</v>
      </c>
      <c r="G1540" s="144" t="s">
        <v>3704</v>
      </c>
      <c r="H1540" s="144" t="s">
        <v>3704</v>
      </c>
      <c r="I1540" s="144" t="s">
        <v>5321</v>
      </c>
      <c r="J1540" s="144" t="s">
        <v>5314</v>
      </c>
      <c r="K1540" s="157"/>
      <c r="L1540" s="157"/>
      <c r="M1540" s="157"/>
      <c r="N1540" s="157"/>
      <c r="O1540" s="157"/>
      <c r="P1540" s="157"/>
      <c r="Q1540" s="157"/>
      <c r="R1540" s="157"/>
      <c r="S1540" s="144"/>
      <c r="T1540" s="22">
        <v>1</v>
      </c>
      <c r="U1540" s="29">
        <v>2406.01</v>
      </c>
      <c r="V1540" s="29">
        <v>2406.01</v>
      </c>
      <c r="W1540" s="36">
        <v>701.71</v>
      </c>
      <c r="X1540" s="36"/>
      <c r="Y1540" s="29"/>
      <c r="Z1540" s="29"/>
      <c r="AA1540" s="29"/>
      <c r="AB1540" s="29"/>
      <c r="AC1540" s="28"/>
    </row>
    <row r="1541" ht="16" customHeight="1" spans="1:29">
      <c r="A1541" s="22">
        <v>1467</v>
      </c>
      <c r="B1541" s="39" t="s">
        <v>7446</v>
      </c>
      <c r="C1541" s="68" t="s">
        <v>7447</v>
      </c>
      <c r="D1541" s="22">
        <v>171</v>
      </c>
      <c r="E1541" s="22">
        <v>1</v>
      </c>
      <c r="F1541" s="144">
        <v>82558</v>
      </c>
      <c r="G1541" s="144" t="s">
        <v>3704</v>
      </c>
      <c r="H1541" s="144" t="s">
        <v>3704</v>
      </c>
      <c r="I1541" s="144" t="s">
        <v>5321</v>
      </c>
      <c r="J1541" s="144" t="s">
        <v>5314</v>
      </c>
      <c r="K1541" s="157"/>
      <c r="L1541" s="157"/>
      <c r="M1541" s="157"/>
      <c r="N1541" s="157"/>
      <c r="O1541" s="157"/>
      <c r="P1541" s="157"/>
      <c r="Q1541" s="157"/>
      <c r="R1541" s="157"/>
      <c r="S1541" s="144"/>
      <c r="T1541" s="22">
        <v>1</v>
      </c>
      <c r="U1541" s="29">
        <v>2066.86</v>
      </c>
      <c r="V1541" s="29">
        <v>2066.86</v>
      </c>
      <c r="W1541" s="36">
        <v>604.25</v>
      </c>
      <c r="X1541" s="36"/>
      <c r="Y1541" s="29"/>
      <c r="Z1541" s="29"/>
      <c r="AA1541" s="29"/>
      <c r="AB1541" s="29"/>
      <c r="AC1541" s="28"/>
    </row>
    <row r="1542" ht="16" customHeight="1" spans="1:29">
      <c r="A1542" s="22">
        <v>1468</v>
      </c>
      <c r="B1542" s="39" t="s">
        <v>7458</v>
      </c>
      <c r="C1542" s="68" t="s">
        <v>7459</v>
      </c>
      <c r="D1542" s="22">
        <v>163</v>
      </c>
      <c r="E1542" s="22">
        <v>1</v>
      </c>
      <c r="F1542" s="144">
        <v>2403315540</v>
      </c>
      <c r="G1542" s="144" t="s">
        <v>3704</v>
      </c>
      <c r="H1542" s="144" t="s">
        <v>3704</v>
      </c>
      <c r="I1542" s="144" t="s">
        <v>5352</v>
      </c>
      <c r="J1542" s="144" t="s">
        <v>5314</v>
      </c>
      <c r="K1542" s="157"/>
      <c r="L1542" s="157"/>
      <c r="M1542" s="157"/>
      <c r="N1542" s="157"/>
      <c r="O1542" s="157"/>
      <c r="P1542" s="157"/>
      <c r="Q1542" s="157"/>
      <c r="R1542" s="157"/>
      <c r="S1542" s="144"/>
      <c r="T1542" s="22">
        <v>1</v>
      </c>
      <c r="U1542" s="29">
        <v>794.9</v>
      </c>
      <c r="V1542" s="29">
        <v>794.9</v>
      </c>
      <c r="W1542" s="36">
        <v>235.61</v>
      </c>
      <c r="X1542" s="36"/>
      <c r="Y1542" s="29"/>
      <c r="Z1542" s="29"/>
      <c r="AA1542" s="29"/>
      <c r="AB1542" s="29"/>
      <c r="AC1542" s="28"/>
    </row>
    <row r="1543" ht="16" customHeight="1" spans="1:29">
      <c r="A1543" s="22">
        <v>1469</v>
      </c>
      <c r="B1543" s="39" t="s">
        <v>7460</v>
      </c>
      <c r="C1543" s="68" t="s">
        <v>7461</v>
      </c>
      <c r="D1543" s="22">
        <v>171</v>
      </c>
      <c r="E1543" s="22">
        <v>1</v>
      </c>
      <c r="F1543" s="144">
        <v>82551</v>
      </c>
      <c r="G1543" s="144" t="s">
        <v>3704</v>
      </c>
      <c r="H1543" s="144" t="s">
        <v>3704</v>
      </c>
      <c r="I1543" s="144" t="s">
        <v>5321</v>
      </c>
      <c r="J1543" s="144" t="s">
        <v>5314</v>
      </c>
      <c r="K1543" s="157"/>
      <c r="L1543" s="157"/>
      <c r="M1543" s="157"/>
      <c r="N1543" s="157"/>
      <c r="O1543" s="157"/>
      <c r="P1543" s="157"/>
      <c r="Q1543" s="157"/>
      <c r="R1543" s="157"/>
      <c r="S1543" s="144"/>
      <c r="T1543" s="22">
        <v>1</v>
      </c>
      <c r="U1543" s="29">
        <v>350.33</v>
      </c>
      <c r="V1543" s="29">
        <v>350.33</v>
      </c>
      <c r="W1543" s="36">
        <v>107.21</v>
      </c>
      <c r="X1543" s="36"/>
      <c r="Y1543" s="29"/>
      <c r="Z1543" s="29"/>
      <c r="AA1543" s="29"/>
      <c r="AB1543" s="29"/>
      <c r="AC1543" s="28"/>
    </row>
    <row r="1544" ht="16" customHeight="1" spans="1:29">
      <c r="A1544" s="22">
        <v>1471</v>
      </c>
      <c r="B1544" s="39" t="s">
        <v>2514</v>
      </c>
      <c r="C1544" s="68" t="s">
        <v>2515</v>
      </c>
      <c r="D1544" s="22">
        <v>145</v>
      </c>
      <c r="E1544" s="22">
        <v>1</v>
      </c>
      <c r="F1544" s="144">
        <v>2403315420</v>
      </c>
      <c r="G1544" s="144" t="s">
        <v>3704</v>
      </c>
      <c r="H1544" s="144" t="s">
        <v>3704</v>
      </c>
      <c r="I1544" s="144" t="s">
        <v>5352</v>
      </c>
      <c r="J1544" s="144" t="s">
        <v>5314</v>
      </c>
      <c r="K1544" s="157"/>
      <c r="L1544" s="157"/>
      <c r="M1544" s="157"/>
      <c r="N1544" s="157"/>
      <c r="O1544" s="157"/>
      <c r="P1544" s="157"/>
      <c r="Q1544" s="157"/>
      <c r="R1544" s="157"/>
      <c r="S1544" s="144"/>
      <c r="T1544" s="22">
        <v>1</v>
      </c>
      <c r="U1544" s="29">
        <v>79.56</v>
      </c>
      <c r="V1544" s="29">
        <v>79.56</v>
      </c>
      <c r="W1544" s="36">
        <v>23.56</v>
      </c>
      <c r="X1544" s="36"/>
      <c r="Y1544" s="29"/>
      <c r="Z1544" s="29"/>
      <c r="AA1544" s="29"/>
      <c r="AB1544" s="29"/>
      <c r="AC1544" s="28"/>
    </row>
    <row r="1545" ht="16" customHeight="1" spans="1:29">
      <c r="A1545" s="22">
        <v>1476</v>
      </c>
      <c r="B1545" s="39" t="s">
        <v>2518</v>
      </c>
      <c r="C1545" s="68" t="s">
        <v>2519</v>
      </c>
      <c r="D1545" s="22">
        <v>120</v>
      </c>
      <c r="E1545" s="22">
        <v>10</v>
      </c>
      <c r="F1545" s="144">
        <v>2403315709</v>
      </c>
      <c r="G1545" s="144" t="s">
        <v>3704</v>
      </c>
      <c r="H1545" s="144" t="s">
        <v>3704</v>
      </c>
      <c r="I1545" s="144" t="s">
        <v>5352</v>
      </c>
      <c r="J1545" s="144" t="s">
        <v>5314</v>
      </c>
      <c r="K1545" s="157"/>
      <c r="L1545" s="157"/>
      <c r="M1545" s="157"/>
      <c r="N1545" s="157"/>
      <c r="O1545" s="157"/>
      <c r="P1545" s="157"/>
      <c r="Q1545" s="157"/>
      <c r="R1545" s="157"/>
      <c r="S1545" s="144"/>
      <c r="T1545" s="22">
        <v>10</v>
      </c>
      <c r="U1545" s="29">
        <v>9.4</v>
      </c>
      <c r="V1545" s="29">
        <v>94</v>
      </c>
      <c r="W1545" s="36">
        <v>27.5</v>
      </c>
      <c r="X1545" s="36"/>
      <c r="Y1545" s="29"/>
      <c r="Z1545" s="29"/>
      <c r="AA1545" s="29"/>
      <c r="AB1545" s="29"/>
      <c r="AC1545" s="28"/>
    </row>
    <row r="1546" ht="16" customHeight="1" spans="1:29">
      <c r="A1546" s="22">
        <v>1477</v>
      </c>
      <c r="B1546" s="39" t="s">
        <v>7472</v>
      </c>
      <c r="C1546" s="68" t="s">
        <v>7473</v>
      </c>
      <c r="D1546" s="22">
        <v>183</v>
      </c>
      <c r="E1546" s="22">
        <v>1</v>
      </c>
      <c r="F1546" s="144">
        <v>2403315966</v>
      </c>
      <c r="G1546" s="144" t="s">
        <v>3704</v>
      </c>
      <c r="H1546" s="144" t="s">
        <v>3704</v>
      </c>
      <c r="I1546" s="144" t="s">
        <v>5352</v>
      </c>
      <c r="J1546" s="144" t="s">
        <v>5314</v>
      </c>
      <c r="K1546" s="157"/>
      <c r="L1546" s="157"/>
      <c r="M1546" s="157"/>
      <c r="N1546" s="157"/>
      <c r="O1546" s="157"/>
      <c r="P1546" s="157"/>
      <c r="Q1546" s="157"/>
      <c r="R1546" s="157"/>
      <c r="S1546" s="144"/>
      <c r="T1546" s="22">
        <v>1</v>
      </c>
      <c r="U1546" s="29">
        <v>60339.23</v>
      </c>
      <c r="V1546" s="29">
        <v>60339.23</v>
      </c>
      <c r="W1546" s="36">
        <v>14978.95</v>
      </c>
      <c r="X1546" s="36"/>
      <c r="Y1546" s="29"/>
      <c r="Z1546" s="29"/>
      <c r="AA1546" s="29"/>
      <c r="AB1546" s="29"/>
      <c r="AC1546" s="28"/>
    </row>
    <row r="1547" ht="16" customHeight="1" spans="1:29">
      <c r="A1547" s="22">
        <v>1478</v>
      </c>
      <c r="B1547" s="39" t="s">
        <v>7474</v>
      </c>
      <c r="C1547" s="68" t="s">
        <v>7475</v>
      </c>
      <c r="D1547" s="22">
        <v>183</v>
      </c>
      <c r="E1547" s="22">
        <v>1</v>
      </c>
      <c r="F1547" s="144">
        <v>2403314934</v>
      </c>
      <c r="G1547" s="144" t="s">
        <v>3704</v>
      </c>
      <c r="H1547" s="144" t="s">
        <v>3704</v>
      </c>
      <c r="I1547" s="144" t="s">
        <v>5352</v>
      </c>
      <c r="J1547" s="144" t="s">
        <v>5314</v>
      </c>
      <c r="K1547" s="157"/>
      <c r="L1547" s="157"/>
      <c r="M1547" s="157"/>
      <c r="N1547" s="157"/>
      <c r="O1547" s="157"/>
      <c r="P1547" s="157"/>
      <c r="Q1547" s="157"/>
      <c r="R1547" s="157"/>
      <c r="S1547" s="144"/>
      <c r="T1547" s="22">
        <v>1</v>
      </c>
      <c r="U1547" s="29">
        <v>55367.65</v>
      </c>
      <c r="V1547" s="29">
        <v>55367.65</v>
      </c>
      <c r="W1547" s="36">
        <v>26113.52</v>
      </c>
      <c r="X1547" s="36"/>
      <c r="Y1547" s="29"/>
      <c r="Z1547" s="29"/>
      <c r="AA1547" s="29"/>
      <c r="AB1547" s="29"/>
      <c r="AC1547" s="28"/>
    </row>
    <row r="1548" ht="16" customHeight="1" spans="1:29">
      <c r="A1548" s="22">
        <v>1480</v>
      </c>
      <c r="B1548" s="39" t="s">
        <v>7478</v>
      </c>
      <c r="C1548" s="68" t="s">
        <v>7479</v>
      </c>
      <c r="D1548" s="22">
        <v>123</v>
      </c>
      <c r="E1548" s="22">
        <v>1</v>
      </c>
      <c r="F1548" s="144">
        <v>2403316082</v>
      </c>
      <c r="G1548" s="144" t="s">
        <v>3704</v>
      </c>
      <c r="H1548" s="144" t="s">
        <v>3704</v>
      </c>
      <c r="I1548" s="144" t="s">
        <v>5352</v>
      </c>
      <c r="J1548" s="144" t="s">
        <v>5314</v>
      </c>
      <c r="K1548" s="157"/>
      <c r="L1548" s="157"/>
      <c r="M1548" s="157"/>
      <c r="N1548" s="157"/>
      <c r="O1548" s="157"/>
      <c r="P1548" s="157"/>
      <c r="Q1548" s="157"/>
      <c r="R1548" s="157"/>
      <c r="S1548" s="144"/>
      <c r="T1548" s="22">
        <v>1</v>
      </c>
      <c r="U1548" s="29">
        <v>5211.97</v>
      </c>
      <c r="V1548" s="29">
        <v>5211.97</v>
      </c>
      <c r="W1548" s="36">
        <v>1629.64</v>
      </c>
      <c r="X1548" s="36"/>
      <c r="Y1548" s="29"/>
      <c r="Z1548" s="29"/>
      <c r="AA1548" s="29"/>
      <c r="AB1548" s="29"/>
      <c r="AC1548" s="28"/>
    </row>
    <row r="1549" ht="16" customHeight="1" spans="1:29">
      <c r="A1549" s="22">
        <v>1483</v>
      </c>
      <c r="B1549" s="39" t="s">
        <v>7481</v>
      </c>
      <c r="C1549" s="68" t="s">
        <v>7482</v>
      </c>
      <c r="D1549" s="22">
        <v>231</v>
      </c>
      <c r="E1549" s="22">
        <v>1</v>
      </c>
      <c r="F1549" s="144">
        <v>82535</v>
      </c>
      <c r="G1549" s="144" t="s">
        <v>3704</v>
      </c>
      <c r="H1549" s="144" t="s">
        <v>3704</v>
      </c>
      <c r="I1549" s="144" t="s">
        <v>5321</v>
      </c>
      <c r="J1549" s="144" t="s">
        <v>5314</v>
      </c>
      <c r="K1549" s="157"/>
      <c r="L1549" s="157"/>
      <c r="M1549" s="157"/>
      <c r="N1549" s="157"/>
      <c r="O1549" s="157"/>
      <c r="P1549" s="157"/>
      <c r="Q1549" s="157"/>
      <c r="R1549" s="157"/>
      <c r="S1549" s="144"/>
      <c r="T1549" s="22">
        <v>1</v>
      </c>
      <c r="U1549" s="29">
        <v>5934.99</v>
      </c>
      <c r="V1549" s="29">
        <v>5934.99</v>
      </c>
      <c r="W1549" s="36">
        <v>1832.25</v>
      </c>
      <c r="X1549" s="36"/>
      <c r="Y1549" s="29"/>
      <c r="Z1549" s="29"/>
      <c r="AA1549" s="29"/>
      <c r="AB1549" s="29"/>
      <c r="AC1549" s="28"/>
    </row>
    <row r="1550" ht="16" customHeight="1" spans="1:29">
      <c r="A1550" s="22">
        <v>1484</v>
      </c>
      <c r="B1550" s="39" t="s">
        <v>7483</v>
      </c>
      <c r="C1550" s="68" t="s">
        <v>7484</v>
      </c>
      <c r="D1550" s="22">
        <v>231</v>
      </c>
      <c r="E1550" s="22">
        <v>1</v>
      </c>
      <c r="F1550" s="144">
        <v>82534</v>
      </c>
      <c r="G1550" s="144" t="s">
        <v>3704</v>
      </c>
      <c r="H1550" s="144" t="s">
        <v>3704</v>
      </c>
      <c r="I1550" s="144" t="s">
        <v>5321</v>
      </c>
      <c r="J1550" s="144" t="s">
        <v>5314</v>
      </c>
      <c r="K1550" s="157"/>
      <c r="L1550" s="157"/>
      <c r="M1550" s="157"/>
      <c r="N1550" s="157"/>
      <c r="O1550" s="157"/>
      <c r="P1550" s="157"/>
      <c r="Q1550" s="157"/>
      <c r="R1550" s="157"/>
      <c r="S1550" s="144"/>
      <c r="T1550" s="22">
        <v>1</v>
      </c>
      <c r="U1550" s="29">
        <v>4773.57</v>
      </c>
      <c r="V1550" s="29">
        <v>4773.57</v>
      </c>
      <c r="W1550" s="36">
        <v>1491.14</v>
      </c>
      <c r="X1550" s="36"/>
      <c r="Y1550" s="29"/>
      <c r="Z1550" s="29"/>
      <c r="AA1550" s="29"/>
      <c r="AB1550" s="29"/>
      <c r="AC1550" s="28"/>
    </row>
    <row r="1551" ht="16" customHeight="1" spans="1:29">
      <c r="A1551" s="22">
        <v>1486</v>
      </c>
      <c r="B1551" s="39" t="s">
        <v>7487</v>
      </c>
      <c r="C1551" s="68" t="s">
        <v>7488</v>
      </c>
      <c r="D1551" s="22">
        <v>124</v>
      </c>
      <c r="E1551" s="22">
        <v>5</v>
      </c>
      <c r="F1551" s="144">
        <v>2403314477</v>
      </c>
      <c r="G1551" s="144" t="s">
        <v>3704</v>
      </c>
      <c r="H1551" s="144" t="s">
        <v>3704</v>
      </c>
      <c r="I1551" s="144" t="s">
        <v>5352</v>
      </c>
      <c r="J1551" s="144" t="s">
        <v>5314</v>
      </c>
      <c r="K1551" s="157"/>
      <c r="L1551" s="157"/>
      <c r="M1551" s="157"/>
      <c r="N1551" s="157"/>
      <c r="O1551" s="157"/>
      <c r="P1551" s="157"/>
      <c r="Q1551" s="157"/>
      <c r="R1551" s="157"/>
      <c r="S1551" s="144"/>
      <c r="T1551" s="22">
        <v>5</v>
      </c>
      <c r="U1551" s="29">
        <v>3399.15</v>
      </c>
      <c r="V1551" s="29">
        <v>16995.75</v>
      </c>
      <c r="W1551" s="36">
        <v>5006.75</v>
      </c>
      <c r="X1551" s="36"/>
      <c r="Y1551" s="29"/>
      <c r="Z1551" s="29"/>
      <c r="AA1551" s="29"/>
      <c r="AB1551" s="29"/>
      <c r="AC1551" s="28"/>
    </row>
    <row r="1552" ht="16" customHeight="1" spans="1:29">
      <c r="A1552" s="22">
        <v>1487</v>
      </c>
      <c r="B1552" s="39" t="s">
        <v>7489</v>
      </c>
      <c r="C1552" s="68" t="s">
        <v>7490</v>
      </c>
      <c r="D1552" s="22">
        <v>124</v>
      </c>
      <c r="E1552" s="22">
        <v>10</v>
      </c>
      <c r="F1552" s="144">
        <v>2403315089</v>
      </c>
      <c r="G1552" s="144" t="s">
        <v>3704</v>
      </c>
      <c r="H1552" s="144" t="s">
        <v>3704</v>
      </c>
      <c r="I1552" s="144" t="s">
        <v>5352</v>
      </c>
      <c r="J1552" s="144" t="s">
        <v>5314</v>
      </c>
      <c r="K1552" s="157"/>
      <c r="L1552" s="157"/>
      <c r="M1552" s="157"/>
      <c r="N1552" s="157"/>
      <c r="O1552" s="157"/>
      <c r="P1552" s="157"/>
      <c r="Q1552" s="157"/>
      <c r="R1552" s="157"/>
      <c r="S1552" s="144"/>
      <c r="T1552" s="22">
        <v>10</v>
      </c>
      <c r="U1552" s="29">
        <v>2940.936</v>
      </c>
      <c r="V1552" s="29">
        <v>29409.36</v>
      </c>
      <c r="W1552" s="36">
        <v>8639.1</v>
      </c>
      <c r="X1552" s="36"/>
      <c r="Y1552" s="29"/>
      <c r="Z1552" s="29"/>
      <c r="AA1552" s="29"/>
      <c r="AB1552" s="29"/>
      <c r="AC1552" s="28"/>
    </row>
    <row r="1553" ht="16" customHeight="1" spans="1:29">
      <c r="A1553" s="22">
        <v>1488</v>
      </c>
      <c r="B1553" s="39" t="s">
        <v>7491</v>
      </c>
      <c r="C1553" s="68" t="s">
        <v>7492</v>
      </c>
      <c r="D1553" s="22">
        <v>130</v>
      </c>
      <c r="E1553" s="22">
        <v>1</v>
      </c>
      <c r="F1553" s="144">
        <v>82229</v>
      </c>
      <c r="G1553" s="144" t="s">
        <v>3704</v>
      </c>
      <c r="H1553" s="144" t="s">
        <v>3704</v>
      </c>
      <c r="I1553" s="144" t="s">
        <v>5321</v>
      </c>
      <c r="J1553" s="144" t="s">
        <v>5314</v>
      </c>
      <c r="K1553" s="157"/>
      <c r="L1553" s="157"/>
      <c r="M1553" s="157"/>
      <c r="N1553" s="157"/>
      <c r="O1553" s="157"/>
      <c r="P1553" s="157"/>
      <c r="Q1553" s="157"/>
      <c r="R1553" s="157"/>
      <c r="S1553" s="144"/>
      <c r="T1553" s="22">
        <v>1</v>
      </c>
      <c r="U1553" s="29">
        <v>849.99</v>
      </c>
      <c r="V1553" s="29">
        <v>849.99</v>
      </c>
      <c r="W1553" s="36">
        <v>243.65</v>
      </c>
      <c r="X1553" s="36"/>
      <c r="Y1553" s="29"/>
      <c r="Z1553" s="29"/>
      <c r="AA1553" s="29"/>
      <c r="AB1553" s="29"/>
      <c r="AC1553" s="28"/>
    </row>
    <row r="1554" ht="16" customHeight="1" spans="1:29">
      <c r="A1554" s="22">
        <v>1489</v>
      </c>
      <c r="B1554" s="39" t="s">
        <v>7493</v>
      </c>
      <c r="C1554" s="68" t="s">
        <v>7494</v>
      </c>
      <c r="D1554" s="22">
        <v>188</v>
      </c>
      <c r="E1554" s="22">
        <v>1</v>
      </c>
      <c r="F1554" s="144">
        <v>82253</v>
      </c>
      <c r="G1554" s="144" t="s">
        <v>3704</v>
      </c>
      <c r="H1554" s="144" t="s">
        <v>3704</v>
      </c>
      <c r="I1554" s="144" t="s">
        <v>5321</v>
      </c>
      <c r="J1554" s="144" t="s">
        <v>5314</v>
      </c>
      <c r="K1554" s="157"/>
      <c r="L1554" s="157"/>
      <c r="M1554" s="157"/>
      <c r="N1554" s="157"/>
      <c r="O1554" s="157"/>
      <c r="P1554" s="157"/>
      <c r="Q1554" s="157"/>
      <c r="R1554" s="157"/>
      <c r="S1554" s="144"/>
      <c r="T1554" s="22">
        <v>1</v>
      </c>
      <c r="U1554" s="29">
        <v>711.06</v>
      </c>
      <c r="V1554" s="29">
        <v>711.06</v>
      </c>
      <c r="W1554" s="36">
        <v>204.67</v>
      </c>
      <c r="X1554" s="36"/>
      <c r="Y1554" s="29"/>
      <c r="Z1554" s="29"/>
      <c r="AA1554" s="29"/>
      <c r="AB1554" s="29"/>
      <c r="AC1554" s="28"/>
    </row>
    <row r="1555" ht="16" customHeight="1" spans="1:29">
      <c r="A1555" s="22">
        <v>1490</v>
      </c>
      <c r="B1555" s="39" t="s">
        <v>7495</v>
      </c>
      <c r="C1555" s="68" t="s">
        <v>7496</v>
      </c>
      <c r="D1555" s="22">
        <v>130</v>
      </c>
      <c r="E1555" s="22">
        <v>4</v>
      </c>
      <c r="F1555" s="144">
        <v>82235</v>
      </c>
      <c r="G1555" s="144" t="s">
        <v>3704</v>
      </c>
      <c r="H1555" s="144" t="s">
        <v>3704</v>
      </c>
      <c r="I1555" s="144" t="s">
        <v>5321</v>
      </c>
      <c r="J1555" s="144" t="s">
        <v>5314</v>
      </c>
      <c r="K1555" s="157"/>
      <c r="L1555" s="157"/>
      <c r="M1555" s="157"/>
      <c r="N1555" s="157"/>
      <c r="O1555" s="157"/>
      <c r="P1555" s="157"/>
      <c r="Q1555" s="157"/>
      <c r="R1555" s="157"/>
      <c r="S1555" s="144"/>
      <c r="T1555" s="22">
        <v>4</v>
      </c>
      <c r="U1555" s="29">
        <v>214.81</v>
      </c>
      <c r="V1555" s="29">
        <v>859.24</v>
      </c>
      <c r="W1555" s="36">
        <v>233.92</v>
      </c>
      <c r="X1555" s="36"/>
      <c r="Y1555" s="29"/>
      <c r="Z1555" s="29"/>
      <c r="AA1555" s="29"/>
      <c r="AB1555" s="29"/>
      <c r="AC1555" s="28"/>
    </row>
    <row r="1556" ht="16" customHeight="1" spans="1:29">
      <c r="A1556" s="22">
        <v>1491</v>
      </c>
      <c r="B1556" s="39" t="s">
        <v>2590</v>
      </c>
      <c r="C1556" s="68" t="s">
        <v>2591</v>
      </c>
      <c r="D1556" s="22">
        <v>124</v>
      </c>
      <c r="E1556" s="22">
        <v>1</v>
      </c>
      <c r="F1556" s="144">
        <v>2403314435</v>
      </c>
      <c r="G1556" s="144" t="s">
        <v>3704</v>
      </c>
      <c r="H1556" s="144" t="s">
        <v>3704</v>
      </c>
      <c r="I1556" s="144" t="s">
        <v>5352</v>
      </c>
      <c r="J1556" s="144" t="s">
        <v>5314</v>
      </c>
      <c r="K1556" s="157"/>
      <c r="L1556" s="157"/>
      <c r="M1556" s="157"/>
      <c r="N1556" s="157"/>
      <c r="O1556" s="157"/>
      <c r="P1556" s="157"/>
      <c r="Q1556" s="157"/>
      <c r="R1556" s="157"/>
      <c r="S1556" s="144"/>
      <c r="T1556" s="22">
        <v>1</v>
      </c>
      <c r="U1556" s="29">
        <v>174.1</v>
      </c>
      <c r="V1556" s="29">
        <v>174.1</v>
      </c>
      <c r="W1556" s="36">
        <v>49.09</v>
      </c>
      <c r="X1556" s="36"/>
      <c r="Y1556" s="29"/>
      <c r="Z1556" s="29"/>
      <c r="AA1556" s="29"/>
      <c r="AB1556" s="29"/>
      <c r="AC1556" s="28"/>
    </row>
    <row r="1557" ht="16" customHeight="1" spans="1:29">
      <c r="A1557" s="22">
        <v>1492</v>
      </c>
      <c r="B1557" s="39" t="s">
        <v>2592</v>
      </c>
      <c r="C1557" s="68" t="s">
        <v>2593</v>
      </c>
      <c r="D1557" s="22">
        <v>188</v>
      </c>
      <c r="E1557" s="22">
        <v>7</v>
      </c>
      <c r="F1557" s="144">
        <v>82250</v>
      </c>
      <c r="G1557" s="144" t="s">
        <v>3704</v>
      </c>
      <c r="H1557" s="144" t="s">
        <v>3704</v>
      </c>
      <c r="I1557" s="144" t="s">
        <v>5321</v>
      </c>
      <c r="J1557" s="144" t="s">
        <v>5314</v>
      </c>
      <c r="K1557" s="157"/>
      <c r="L1557" s="157"/>
      <c r="M1557" s="157"/>
      <c r="N1557" s="157"/>
      <c r="O1557" s="157"/>
      <c r="P1557" s="157"/>
      <c r="Q1557" s="157"/>
      <c r="R1557" s="157"/>
      <c r="S1557" s="144"/>
      <c r="T1557" s="22">
        <v>7</v>
      </c>
      <c r="U1557" s="29">
        <v>159.118571428571</v>
      </c>
      <c r="V1557" s="29">
        <v>1113.83</v>
      </c>
      <c r="W1557" s="36">
        <v>341.11</v>
      </c>
      <c r="X1557" s="36"/>
      <c r="Y1557" s="29"/>
      <c r="Z1557" s="29"/>
      <c r="AA1557" s="29"/>
      <c r="AB1557" s="29"/>
      <c r="AC1557" s="28"/>
    </row>
    <row r="1558" ht="16" customHeight="1" spans="1:29">
      <c r="A1558" s="22">
        <v>1493</v>
      </c>
      <c r="B1558" s="39" t="s">
        <v>7497</v>
      </c>
      <c r="C1558" s="68" t="s">
        <v>7498</v>
      </c>
      <c r="D1558" s="22">
        <v>188</v>
      </c>
      <c r="E1558" s="22">
        <v>2</v>
      </c>
      <c r="F1558" s="144">
        <v>82179</v>
      </c>
      <c r="G1558" s="144" t="s">
        <v>3704</v>
      </c>
      <c r="H1558" s="144" t="s">
        <v>3704</v>
      </c>
      <c r="I1558" s="144" t="s">
        <v>5321</v>
      </c>
      <c r="J1558" s="144" t="s">
        <v>5314</v>
      </c>
      <c r="K1558" s="157"/>
      <c r="L1558" s="157"/>
      <c r="M1558" s="157"/>
      <c r="N1558" s="157"/>
      <c r="O1558" s="157"/>
      <c r="P1558" s="157"/>
      <c r="Q1558" s="157"/>
      <c r="R1558" s="157"/>
      <c r="S1558" s="144"/>
      <c r="T1558" s="22">
        <v>2</v>
      </c>
      <c r="U1558" s="29">
        <v>119.34</v>
      </c>
      <c r="V1558" s="29">
        <v>238.68</v>
      </c>
      <c r="W1558" s="36">
        <v>77.96</v>
      </c>
      <c r="X1558" s="36"/>
      <c r="Y1558" s="29"/>
      <c r="Z1558" s="29"/>
      <c r="AA1558" s="29"/>
      <c r="AB1558" s="29"/>
      <c r="AC1558" s="28"/>
    </row>
    <row r="1559" ht="16" customHeight="1" spans="1:29">
      <c r="A1559" s="22">
        <v>1494</v>
      </c>
      <c r="B1559" s="39" t="s">
        <v>7499</v>
      </c>
      <c r="C1559" s="68" t="s">
        <v>7500</v>
      </c>
      <c r="D1559" s="22">
        <v>188</v>
      </c>
      <c r="E1559" s="22">
        <v>2</v>
      </c>
      <c r="F1559" s="144">
        <v>82187</v>
      </c>
      <c r="G1559" s="144" t="s">
        <v>3704</v>
      </c>
      <c r="H1559" s="144" t="s">
        <v>3704</v>
      </c>
      <c r="I1559" s="144" t="s">
        <v>5321</v>
      </c>
      <c r="J1559" s="144" t="s">
        <v>5314</v>
      </c>
      <c r="K1559" s="157"/>
      <c r="L1559" s="157"/>
      <c r="M1559" s="157"/>
      <c r="N1559" s="157"/>
      <c r="O1559" s="157"/>
      <c r="P1559" s="157"/>
      <c r="Q1559" s="157"/>
      <c r="R1559" s="157"/>
      <c r="S1559" s="144"/>
      <c r="T1559" s="22">
        <v>2</v>
      </c>
      <c r="U1559" s="29">
        <v>119.34</v>
      </c>
      <c r="V1559" s="29">
        <v>238.68</v>
      </c>
      <c r="W1559" s="36">
        <v>77.96</v>
      </c>
      <c r="X1559" s="36"/>
      <c r="Y1559" s="29"/>
      <c r="Z1559" s="29"/>
      <c r="AA1559" s="29"/>
      <c r="AB1559" s="29"/>
      <c r="AC1559" s="28"/>
    </row>
    <row r="1560" ht="16" customHeight="1" spans="1:29">
      <c r="A1560" s="22">
        <v>1495</v>
      </c>
      <c r="B1560" s="39" t="s">
        <v>7501</v>
      </c>
      <c r="C1560" s="68" t="s">
        <v>7895</v>
      </c>
      <c r="D1560" s="22">
        <v>188</v>
      </c>
      <c r="E1560" s="22">
        <v>1</v>
      </c>
      <c r="F1560" s="144">
        <v>82176</v>
      </c>
      <c r="G1560" s="144" t="s">
        <v>3704</v>
      </c>
      <c r="H1560" s="144" t="s">
        <v>3704</v>
      </c>
      <c r="I1560" s="144" t="s">
        <v>5321</v>
      </c>
      <c r="J1560" s="144" t="s">
        <v>5314</v>
      </c>
      <c r="K1560" s="157"/>
      <c r="L1560" s="157"/>
      <c r="M1560" s="157"/>
      <c r="N1560" s="157"/>
      <c r="O1560" s="157"/>
      <c r="P1560" s="157"/>
      <c r="Q1560" s="157"/>
      <c r="R1560" s="157"/>
      <c r="S1560" s="144"/>
      <c r="T1560" s="22">
        <v>1</v>
      </c>
      <c r="U1560" s="29">
        <v>119.34</v>
      </c>
      <c r="V1560" s="29">
        <v>119.34</v>
      </c>
      <c r="W1560" s="36">
        <v>38.98</v>
      </c>
      <c r="X1560" s="36"/>
      <c r="Y1560" s="29"/>
      <c r="Z1560" s="29"/>
      <c r="AA1560" s="29"/>
      <c r="AB1560" s="29"/>
      <c r="AC1560" s="28"/>
    </row>
    <row r="1561" ht="16" customHeight="1" spans="1:29">
      <c r="A1561" s="22">
        <v>1496</v>
      </c>
      <c r="B1561" s="39" t="s">
        <v>7503</v>
      </c>
      <c r="C1561" s="68" t="s">
        <v>7504</v>
      </c>
      <c r="D1561" s="22">
        <v>188</v>
      </c>
      <c r="E1561" s="22">
        <v>1</v>
      </c>
      <c r="F1561" s="144">
        <v>82178</v>
      </c>
      <c r="G1561" s="144" t="s">
        <v>3704</v>
      </c>
      <c r="H1561" s="144" t="s">
        <v>3704</v>
      </c>
      <c r="I1561" s="144" t="s">
        <v>5321</v>
      </c>
      <c r="J1561" s="144" t="s">
        <v>5314</v>
      </c>
      <c r="K1561" s="157"/>
      <c r="L1561" s="157"/>
      <c r="M1561" s="157"/>
      <c r="N1561" s="157"/>
      <c r="O1561" s="157"/>
      <c r="P1561" s="157"/>
      <c r="Q1561" s="157"/>
      <c r="R1561" s="157"/>
      <c r="S1561" s="144"/>
      <c r="T1561" s="22">
        <v>1</v>
      </c>
      <c r="U1561" s="29">
        <v>119.34</v>
      </c>
      <c r="V1561" s="29">
        <v>119.34</v>
      </c>
      <c r="W1561" s="36">
        <v>38.98</v>
      </c>
      <c r="X1561" s="36"/>
      <c r="Y1561" s="29"/>
      <c r="Z1561" s="29"/>
      <c r="AA1561" s="29"/>
      <c r="AB1561" s="29"/>
      <c r="AC1561" s="28"/>
    </row>
    <row r="1562" ht="16" customHeight="1" spans="1:29">
      <c r="A1562" s="22">
        <v>1497</v>
      </c>
      <c r="B1562" s="39" t="s">
        <v>7505</v>
      </c>
      <c r="C1562" s="68" t="s">
        <v>7506</v>
      </c>
      <c r="D1562" s="22">
        <v>189</v>
      </c>
      <c r="E1562" s="22">
        <v>4</v>
      </c>
      <c r="F1562" s="144">
        <v>82254</v>
      </c>
      <c r="G1562" s="144" t="s">
        <v>3704</v>
      </c>
      <c r="H1562" s="144" t="s">
        <v>3704</v>
      </c>
      <c r="I1562" s="144" t="s">
        <v>5321</v>
      </c>
      <c r="J1562" s="144" t="s">
        <v>5314</v>
      </c>
      <c r="K1562" s="157"/>
      <c r="L1562" s="157"/>
      <c r="M1562" s="157"/>
      <c r="N1562" s="157"/>
      <c r="O1562" s="157"/>
      <c r="P1562" s="157"/>
      <c r="Q1562" s="157"/>
      <c r="R1562" s="157"/>
      <c r="S1562" s="144"/>
      <c r="T1562" s="22">
        <v>4</v>
      </c>
      <c r="U1562" s="29">
        <v>99.45</v>
      </c>
      <c r="V1562" s="29">
        <v>397.8</v>
      </c>
      <c r="W1562" s="36">
        <v>116.96</v>
      </c>
      <c r="X1562" s="36"/>
      <c r="Y1562" s="29"/>
      <c r="Z1562" s="29"/>
      <c r="AA1562" s="29"/>
      <c r="AB1562" s="29"/>
      <c r="AC1562" s="28"/>
    </row>
    <row r="1563" ht="16" customHeight="1" spans="1:29">
      <c r="A1563" s="22">
        <v>1498</v>
      </c>
      <c r="B1563" s="39" t="s">
        <v>7507</v>
      </c>
      <c r="C1563" s="68" t="s">
        <v>7896</v>
      </c>
      <c r="D1563" s="22">
        <v>188</v>
      </c>
      <c r="E1563" s="22">
        <v>1</v>
      </c>
      <c r="F1563" s="144">
        <v>82260</v>
      </c>
      <c r="G1563" s="144" t="s">
        <v>3704</v>
      </c>
      <c r="H1563" s="144" t="s">
        <v>3704</v>
      </c>
      <c r="I1563" s="144" t="s">
        <v>5321</v>
      </c>
      <c r="J1563" s="144" t="s">
        <v>5314</v>
      </c>
      <c r="K1563" s="157"/>
      <c r="L1563" s="157"/>
      <c r="M1563" s="157"/>
      <c r="N1563" s="157"/>
      <c r="O1563" s="157"/>
      <c r="P1563" s="157"/>
      <c r="Q1563" s="157"/>
      <c r="R1563" s="157"/>
      <c r="S1563" s="144"/>
      <c r="T1563" s="22">
        <v>1</v>
      </c>
      <c r="U1563" s="29">
        <v>99.45</v>
      </c>
      <c r="V1563" s="29">
        <v>99.45</v>
      </c>
      <c r="W1563" s="36">
        <v>29.24</v>
      </c>
      <c r="X1563" s="36"/>
      <c r="Y1563" s="29"/>
      <c r="Z1563" s="29"/>
      <c r="AA1563" s="29"/>
      <c r="AB1563" s="29"/>
      <c r="AC1563" s="28"/>
    </row>
    <row r="1564" ht="16" customHeight="1" spans="1:29">
      <c r="A1564" s="22">
        <v>1499</v>
      </c>
      <c r="B1564" s="39" t="s">
        <v>7509</v>
      </c>
      <c r="C1564" s="68" t="s">
        <v>7510</v>
      </c>
      <c r="D1564" s="22">
        <v>188</v>
      </c>
      <c r="E1564" s="22">
        <v>1</v>
      </c>
      <c r="F1564" s="144">
        <v>82193</v>
      </c>
      <c r="G1564" s="144" t="s">
        <v>3704</v>
      </c>
      <c r="H1564" s="144" t="s">
        <v>3704</v>
      </c>
      <c r="I1564" s="144" t="s">
        <v>5321</v>
      </c>
      <c r="J1564" s="144" t="s">
        <v>5314</v>
      </c>
      <c r="K1564" s="157"/>
      <c r="L1564" s="157"/>
      <c r="M1564" s="157"/>
      <c r="N1564" s="157"/>
      <c r="O1564" s="157"/>
      <c r="P1564" s="157"/>
      <c r="Q1564" s="157"/>
      <c r="R1564" s="157"/>
      <c r="S1564" s="144"/>
      <c r="T1564" s="22">
        <v>1</v>
      </c>
      <c r="U1564" s="29">
        <v>99.45</v>
      </c>
      <c r="V1564" s="29">
        <v>99.45</v>
      </c>
      <c r="W1564" s="36">
        <v>29.24</v>
      </c>
      <c r="X1564" s="36"/>
      <c r="Y1564" s="29"/>
      <c r="Z1564" s="29"/>
      <c r="AA1564" s="29"/>
      <c r="AB1564" s="29"/>
      <c r="AC1564" s="28"/>
    </row>
    <row r="1565" ht="16" customHeight="1" spans="1:29">
      <c r="A1565" s="22">
        <v>1500</v>
      </c>
      <c r="B1565" s="39" t="s">
        <v>7511</v>
      </c>
      <c r="C1565" s="68" t="s">
        <v>7512</v>
      </c>
      <c r="D1565" s="22">
        <v>188</v>
      </c>
      <c r="E1565" s="22">
        <v>1</v>
      </c>
      <c r="F1565" s="144">
        <v>82255</v>
      </c>
      <c r="G1565" s="144" t="s">
        <v>3704</v>
      </c>
      <c r="H1565" s="144" t="s">
        <v>3704</v>
      </c>
      <c r="I1565" s="144" t="s">
        <v>5321</v>
      </c>
      <c r="J1565" s="144" t="s">
        <v>5314</v>
      </c>
      <c r="K1565" s="157"/>
      <c r="L1565" s="157"/>
      <c r="M1565" s="157"/>
      <c r="N1565" s="157"/>
      <c r="O1565" s="157"/>
      <c r="P1565" s="157"/>
      <c r="Q1565" s="157"/>
      <c r="R1565" s="157"/>
      <c r="S1565" s="144"/>
      <c r="T1565" s="22">
        <v>1</v>
      </c>
      <c r="U1565" s="29">
        <v>84.53</v>
      </c>
      <c r="V1565" s="29">
        <v>84.53</v>
      </c>
      <c r="W1565" s="36">
        <v>24.37</v>
      </c>
      <c r="X1565" s="36"/>
      <c r="Y1565" s="29"/>
      <c r="Z1565" s="29"/>
      <c r="AA1565" s="29"/>
      <c r="AB1565" s="29"/>
      <c r="AC1565" s="28"/>
    </row>
    <row r="1566" ht="16" customHeight="1" spans="1:29">
      <c r="A1566" s="22">
        <v>1501</v>
      </c>
      <c r="B1566" s="39" t="s">
        <v>7513</v>
      </c>
      <c r="C1566" s="68" t="s">
        <v>7514</v>
      </c>
      <c r="D1566" s="22">
        <v>188</v>
      </c>
      <c r="E1566" s="22">
        <v>1</v>
      </c>
      <c r="F1566" s="144">
        <v>82204</v>
      </c>
      <c r="G1566" s="144" t="s">
        <v>3704</v>
      </c>
      <c r="H1566" s="144" t="s">
        <v>3704</v>
      </c>
      <c r="I1566" s="144" t="s">
        <v>5321</v>
      </c>
      <c r="J1566" s="144" t="s">
        <v>5314</v>
      </c>
      <c r="K1566" s="157"/>
      <c r="L1566" s="157"/>
      <c r="M1566" s="157"/>
      <c r="N1566" s="157"/>
      <c r="O1566" s="157"/>
      <c r="P1566" s="157"/>
      <c r="Q1566" s="157"/>
      <c r="R1566" s="157"/>
      <c r="S1566" s="144"/>
      <c r="T1566" s="22">
        <v>1</v>
      </c>
      <c r="U1566" s="29">
        <v>74.59</v>
      </c>
      <c r="V1566" s="29">
        <v>74.59</v>
      </c>
      <c r="W1566" s="36">
        <v>21.44</v>
      </c>
      <c r="X1566" s="36"/>
      <c r="Y1566" s="29"/>
      <c r="Z1566" s="29"/>
      <c r="AA1566" s="29"/>
      <c r="AB1566" s="29"/>
      <c r="AC1566" s="28"/>
    </row>
    <row r="1567" ht="16" customHeight="1" spans="1:29">
      <c r="A1567" s="22">
        <v>1502</v>
      </c>
      <c r="B1567" s="39" t="s">
        <v>2588</v>
      </c>
      <c r="C1567" s="68" t="s">
        <v>2589</v>
      </c>
      <c r="D1567" s="22">
        <v>191</v>
      </c>
      <c r="E1567" s="22">
        <v>5</v>
      </c>
      <c r="F1567" s="144">
        <v>2403314198</v>
      </c>
      <c r="G1567" s="144" t="s">
        <v>3704</v>
      </c>
      <c r="H1567" s="144" t="s">
        <v>3704</v>
      </c>
      <c r="I1567" s="144" t="s">
        <v>5352</v>
      </c>
      <c r="J1567" s="144" t="s">
        <v>5314</v>
      </c>
      <c r="K1567" s="157"/>
      <c r="L1567" s="157"/>
      <c r="M1567" s="157"/>
      <c r="N1567" s="157"/>
      <c r="O1567" s="157"/>
      <c r="P1567" s="157"/>
      <c r="Q1567" s="157"/>
      <c r="R1567" s="157"/>
      <c r="S1567" s="144"/>
      <c r="T1567" s="22">
        <v>5</v>
      </c>
      <c r="U1567" s="29">
        <v>66.63</v>
      </c>
      <c r="V1567" s="29">
        <v>333.15</v>
      </c>
      <c r="W1567" s="36">
        <v>98.15</v>
      </c>
      <c r="X1567" s="36"/>
      <c r="Y1567" s="29"/>
      <c r="Z1567" s="29"/>
      <c r="AA1567" s="29"/>
      <c r="AB1567" s="29"/>
      <c r="AC1567" s="28"/>
    </row>
    <row r="1568" ht="16" customHeight="1" spans="1:29">
      <c r="A1568" s="22">
        <v>1503</v>
      </c>
      <c r="B1568" s="39" t="s">
        <v>7515</v>
      </c>
      <c r="C1568" s="68" t="s">
        <v>7897</v>
      </c>
      <c r="D1568" s="22">
        <v>188</v>
      </c>
      <c r="E1568" s="22">
        <v>2</v>
      </c>
      <c r="F1568" s="144">
        <v>82263</v>
      </c>
      <c r="G1568" s="144" t="s">
        <v>3704</v>
      </c>
      <c r="H1568" s="144" t="s">
        <v>3704</v>
      </c>
      <c r="I1568" s="144" t="s">
        <v>5321</v>
      </c>
      <c r="J1568" s="144" t="s">
        <v>5314</v>
      </c>
      <c r="K1568" s="157"/>
      <c r="L1568" s="157"/>
      <c r="M1568" s="157"/>
      <c r="N1568" s="157"/>
      <c r="O1568" s="157"/>
      <c r="P1568" s="157"/>
      <c r="Q1568" s="157"/>
      <c r="R1568" s="157"/>
      <c r="S1568" s="144"/>
      <c r="T1568" s="22">
        <v>2</v>
      </c>
      <c r="U1568" s="29">
        <v>59.67</v>
      </c>
      <c r="V1568" s="29">
        <v>119.34</v>
      </c>
      <c r="W1568" s="36">
        <v>35.08</v>
      </c>
      <c r="X1568" s="36"/>
      <c r="Y1568" s="29"/>
      <c r="Z1568" s="29"/>
      <c r="AA1568" s="29"/>
      <c r="AB1568" s="29"/>
      <c r="AC1568" s="28"/>
    </row>
    <row r="1569" ht="16" customHeight="1" spans="1:29">
      <c r="A1569" s="22">
        <v>1504</v>
      </c>
      <c r="B1569" s="39" t="s">
        <v>7517</v>
      </c>
      <c r="C1569" s="68" t="s">
        <v>7518</v>
      </c>
      <c r="D1569" s="22">
        <v>188</v>
      </c>
      <c r="E1569" s="22">
        <v>6</v>
      </c>
      <c r="F1569" s="144">
        <v>82239</v>
      </c>
      <c r="G1569" s="144" t="s">
        <v>3704</v>
      </c>
      <c r="H1569" s="144" t="s">
        <v>3704</v>
      </c>
      <c r="I1569" s="144" t="s">
        <v>5321</v>
      </c>
      <c r="J1569" s="144" t="s">
        <v>5314</v>
      </c>
      <c r="K1569" s="157"/>
      <c r="L1569" s="157"/>
      <c r="M1569" s="157"/>
      <c r="N1569" s="157"/>
      <c r="O1569" s="157"/>
      <c r="P1569" s="157"/>
      <c r="Q1569" s="157"/>
      <c r="R1569" s="157"/>
      <c r="S1569" s="144"/>
      <c r="T1569" s="22">
        <v>6</v>
      </c>
      <c r="U1569" s="29">
        <v>59.67</v>
      </c>
      <c r="V1569" s="29">
        <v>358.02</v>
      </c>
      <c r="W1569" s="36">
        <v>105.24</v>
      </c>
      <c r="X1569" s="36"/>
      <c r="Y1569" s="29"/>
      <c r="Z1569" s="29"/>
      <c r="AA1569" s="29"/>
      <c r="AB1569" s="29"/>
      <c r="AC1569" s="28"/>
    </row>
    <row r="1570" ht="16" customHeight="1" spans="1:29">
      <c r="A1570" s="22">
        <v>1505</v>
      </c>
      <c r="B1570" s="39" t="s">
        <v>7519</v>
      </c>
      <c r="C1570" s="68" t="s">
        <v>7520</v>
      </c>
      <c r="D1570" s="22">
        <v>188</v>
      </c>
      <c r="E1570" s="22">
        <v>6</v>
      </c>
      <c r="F1570" s="144">
        <v>82202</v>
      </c>
      <c r="G1570" s="144" t="s">
        <v>3704</v>
      </c>
      <c r="H1570" s="144" t="s">
        <v>3704</v>
      </c>
      <c r="I1570" s="144" t="s">
        <v>5321</v>
      </c>
      <c r="J1570" s="144" t="s">
        <v>5314</v>
      </c>
      <c r="K1570" s="157"/>
      <c r="L1570" s="157"/>
      <c r="M1570" s="157"/>
      <c r="N1570" s="157"/>
      <c r="O1570" s="157"/>
      <c r="P1570" s="157"/>
      <c r="Q1570" s="157"/>
      <c r="R1570" s="157"/>
      <c r="S1570" s="144"/>
      <c r="T1570" s="22">
        <v>6</v>
      </c>
      <c r="U1570" s="29">
        <v>59.67</v>
      </c>
      <c r="V1570" s="29">
        <v>358.02</v>
      </c>
      <c r="W1570" s="36">
        <v>105.24</v>
      </c>
      <c r="X1570" s="36"/>
      <c r="Y1570" s="29"/>
      <c r="Z1570" s="29"/>
      <c r="AA1570" s="29"/>
      <c r="AB1570" s="29"/>
      <c r="AC1570" s="28"/>
    </row>
    <row r="1571" ht="16" customHeight="1" spans="1:29">
      <c r="A1571" s="22">
        <v>1506</v>
      </c>
      <c r="B1571" s="39" t="s">
        <v>7521</v>
      </c>
      <c r="C1571" s="68" t="s">
        <v>7522</v>
      </c>
      <c r="D1571" s="22">
        <v>189</v>
      </c>
      <c r="E1571" s="22">
        <v>6</v>
      </c>
      <c r="F1571" s="144">
        <v>82196</v>
      </c>
      <c r="G1571" s="144" t="s">
        <v>3704</v>
      </c>
      <c r="H1571" s="144" t="s">
        <v>3704</v>
      </c>
      <c r="I1571" s="144" t="s">
        <v>5321</v>
      </c>
      <c r="J1571" s="144" t="s">
        <v>5314</v>
      </c>
      <c r="K1571" s="157"/>
      <c r="L1571" s="157"/>
      <c r="M1571" s="157"/>
      <c r="N1571" s="157"/>
      <c r="O1571" s="157"/>
      <c r="P1571" s="157"/>
      <c r="Q1571" s="157"/>
      <c r="R1571" s="157"/>
      <c r="S1571" s="144"/>
      <c r="T1571" s="22">
        <v>6</v>
      </c>
      <c r="U1571" s="29">
        <v>59.67</v>
      </c>
      <c r="V1571" s="29">
        <v>358.02</v>
      </c>
      <c r="W1571" s="36">
        <v>105.24</v>
      </c>
      <c r="X1571" s="36"/>
      <c r="Y1571" s="29"/>
      <c r="Z1571" s="29"/>
      <c r="AA1571" s="29"/>
      <c r="AB1571" s="29"/>
      <c r="AC1571" s="28"/>
    </row>
    <row r="1572" ht="16" customHeight="1" spans="1:29">
      <c r="A1572" s="22">
        <v>1507</v>
      </c>
      <c r="B1572" s="39" t="s">
        <v>7523</v>
      </c>
      <c r="C1572" s="68" t="s">
        <v>7524</v>
      </c>
      <c r="D1572" s="22">
        <v>188</v>
      </c>
      <c r="E1572" s="22">
        <v>28</v>
      </c>
      <c r="F1572" s="144">
        <v>82241</v>
      </c>
      <c r="G1572" s="144" t="s">
        <v>3704</v>
      </c>
      <c r="H1572" s="144" t="s">
        <v>3704</v>
      </c>
      <c r="I1572" s="144" t="s">
        <v>5321</v>
      </c>
      <c r="J1572" s="144" t="s">
        <v>5314</v>
      </c>
      <c r="K1572" s="157"/>
      <c r="L1572" s="157"/>
      <c r="M1572" s="157"/>
      <c r="N1572" s="157"/>
      <c r="O1572" s="157"/>
      <c r="P1572" s="157"/>
      <c r="Q1572" s="157"/>
      <c r="R1572" s="157"/>
      <c r="S1572" s="144"/>
      <c r="T1572" s="22">
        <v>28</v>
      </c>
      <c r="U1572" s="29">
        <v>59.6696428571429</v>
      </c>
      <c r="V1572" s="29">
        <v>1670.75</v>
      </c>
      <c r="W1572" s="36">
        <v>491.12</v>
      </c>
      <c r="X1572" s="36"/>
      <c r="Y1572" s="29"/>
      <c r="Z1572" s="29"/>
      <c r="AA1572" s="29"/>
      <c r="AB1572" s="29"/>
      <c r="AC1572" s="28"/>
    </row>
    <row r="1573" ht="16" customHeight="1" spans="1:29">
      <c r="A1573" s="22">
        <v>1508</v>
      </c>
      <c r="B1573" s="39" t="s">
        <v>7525</v>
      </c>
      <c r="C1573" s="68" t="s">
        <v>7526</v>
      </c>
      <c r="D1573" s="22">
        <v>188</v>
      </c>
      <c r="E1573" s="22">
        <v>6</v>
      </c>
      <c r="F1573" s="144">
        <v>82264</v>
      </c>
      <c r="G1573" s="144" t="s">
        <v>3704</v>
      </c>
      <c r="H1573" s="144" t="s">
        <v>3704</v>
      </c>
      <c r="I1573" s="144" t="s">
        <v>5321</v>
      </c>
      <c r="J1573" s="144" t="s">
        <v>5314</v>
      </c>
      <c r="K1573" s="157"/>
      <c r="L1573" s="157"/>
      <c r="M1573" s="157"/>
      <c r="N1573" s="157"/>
      <c r="O1573" s="157"/>
      <c r="P1573" s="157"/>
      <c r="Q1573" s="157"/>
      <c r="R1573" s="157"/>
      <c r="S1573" s="144"/>
      <c r="T1573" s="22">
        <v>6</v>
      </c>
      <c r="U1573" s="29">
        <v>49.725</v>
      </c>
      <c r="V1573" s="29">
        <v>298.35</v>
      </c>
      <c r="W1573" s="36">
        <v>87.72</v>
      </c>
      <c r="X1573" s="36"/>
      <c r="Y1573" s="29"/>
      <c r="Z1573" s="29"/>
      <c r="AA1573" s="29"/>
      <c r="AB1573" s="29"/>
      <c r="AC1573" s="28"/>
    </row>
    <row r="1574" ht="16" customHeight="1" spans="1:29">
      <c r="A1574" s="22">
        <v>1509</v>
      </c>
      <c r="B1574" s="39" t="s">
        <v>7527</v>
      </c>
      <c r="C1574" s="68" t="s">
        <v>7528</v>
      </c>
      <c r="D1574" s="22">
        <v>188</v>
      </c>
      <c r="E1574" s="22">
        <v>18</v>
      </c>
      <c r="F1574" s="144">
        <v>82249</v>
      </c>
      <c r="G1574" s="144" t="s">
        <v>3704</v>
      </c>
      <c r="H1574" s="144" t="s">
        <v>3704</v>
      </c>
      <c r="I1574" s="144" t="s">
        <v>5321</v>
      </c>
      <c r="J1574" s="144" t="s">
        <v>5314</v>
      </c>
      <c r="K1574" s="157"/>
      <c r="L1574" s="157"/>
      <c r="M1574" s="157"/>
      <c r="N1574" s="157"/>
      <c r="O1574" s="157"/>
      <c r="P1574" s="157"/>
      <c r="Q1574" s="157"/>
      <c r="R1574" s="157"/>
      <c r="S1574" s="144"/>
      <c r="T1574" s="22">
        <v>18</v>
      </c>
      <c r="U1574" s="29">
        <v>49.7244444444444</v>
      </c>
      <c r="V1574" s="29">
        <v>895.04</v>
      </c>
      <c r="W1574" s="36">
        <v>263.16</v>
      </c>
      <c r="X1574" s="36"/>
      <c r="Y1574" s="29"/>
      <c r="Z1574" s="29"/>
      <c r="AA1574" s="29"/>
      <c r="AB1574" s="29"/>
      <c r="AC1574" s="28"/>
    </row>
    <row r="1575" ht="16" customHeight="1" spans="1:29">
      <c r="A1575" s="22">
        <v>1510</v>
      </c>
      <c r="B1575" s="39" t="s">
        <v>7529</v>
      </c>
      <c r="C1575" s="68" t="s">
        <v>7530</v>
      </c>
      <c r="D1575" s="22">
        <v>188</v>
      </c>
      <c r="E1575" s="22">
        <v>6</v>
      </c>
      <c r="F1575" s="144">
        <v>82195</v>
      </c>
      <c r="G1575" s="144" t="s">
        <v>3704</v>
      </c>
      <c r="H1575" s="144" t="s">
        <v>3704</v>
      </c>
      <c r="I1575" s="144" t="s">
        <v>5321</v>
      </c>
      <c r="J1575" s="144" t="s">
        <v>5314</v>
      </c>
      <c r="K1575" s="157"/>
      <c r="L1575" s="157"/>
      <c r="M1575" s="157"/>
      <c r="N1575" s="157"/>
      <c r="O1575" s="157"/>
      <c r="P1575" s="157"/>
      <c r="Q1575" s="157"/>
      <c r="R1575" s="157"/>
      <c r="S1575" s="144"/>
      <c r="T1575" s="22">
        <v>6</v>
      </c>
      <c r="U1575" s="29">
        <v>39.78</v>
      </c>
      <c r="V1575" s="29">
        <v>238.68</v>
      </c>
      <c r="W1575" s="36">
        <v>70.2</v>
      </c>
      <c r="X1575" s="36"/>
      <c r="Y1575" s="29"/>
      <c r="Z1575" s="29"/>
      <c r="AA1575" s="29"/>
      <c r="AB1575" s="29"/>
      <c r="AC1575" s="28"/>
    </row>
    <row r="1576" ht="16" customHeight="1" spans="1:29">
      <c r="A1576" s="22">
        <v>1511</v>
      </c>
      <c r="B1576" s="39" t="s">
        <v>7531</v>
      </c>
      <c r="C1576" s="68" t="s">
        <v>7532</v>
      </c>
      <c r="D1576" s="22">
        <v>188</v>
      </c>
      <c r="E1576" s="22">
        <v>6</v>
      </c>
      <c r="F1576" s="144">
        <v>82203</v>
      </c>
      <c r="G1576" s="144" t="s">
        <v>3704</v>
      </c>
      <c r="H1576" s="144" t="s">
        <v>3704</v>
      </c>
      <c r="I1576" s="144" t="s">
        <v>5321</v>
      </c>
      <c r="J1576" s="144" t="s">
        <v>5314</v>
      </c>
      <c r="K1576" s="157"/>
      <c r="L1576" s="157"/>
      <c r="M1576" s="157"/>
      <c r="N1576" s="157"/>
      <c r="O1576" s="157"/>
      <c r="P1576" s="157"/>
      <c r="Q1576" s="157"/>
      <c r="R1576" s="157"/>
      <c r="S1576" s="144"/>
      <c r="T1576" s="22">
        <v>6</v>
      </c>
      <c r="U1576" s="29">
        <v>39.78</v>
      </c>
      <c r="V1576" s="29">
        <v>238.68</v>
      </c>
      <c r="W1576" s="36">
        <v>70.2</v>
      </c>
      <c r="X1576" s="36"/>
      <c r="Y1576" s="29"/>
      <c r="Z1576" s="29"/>
      <c r="AA1576" s="29"/>
      <c r="AB1576" s="29"/>
      <c r="AC1576" s="28"/>
    </row>
    <row r="1577" ht="16" customHeight="1" spans="1:29">
      <c r="A1577" s="22">
        <v>1512</v>
      </c>
      <c r="B1577" s="39" t="s">
        <v>7533</v>
      </c>
      <c r="C1577" s="68" t="s">
        <v>7534</v>
      </c>
      <c r="D1577" s="22">
        <v>188</v>
      </c>
      <c r="E1577" s="22">
        <v>2</v>
      </c>
      <c r="F1577" s="144">
        <v>82262</v>
      </c>
      <c r="G1577" s="144" t="s">
        <v>3704</v>
      </c>
      <c r="H1577" s="144" t="s">
        <v>3704</v>
      </c>
      <c r="I1577" s="144" t="s">
        <v>5321</v>
      </c>
      <c r="J1577" s="144" t="s">
        <v>5314</v>
      </c>
      <c r="K1577" s="157"/>
      <c r="L1577" s="157"/>
      <c r="M1577" s="157"/>
      <c r="N1577" s="157"/>
      <c r="O1577" s="157"/>
      <c r="P1577" s="157"/>
      <c r="Q1577" s="157"/>
      <c r="R1577" s="157"/>
      <c r="S1577" s="144"/>
      <c r="T1577" s="22">
        <v>2</v>
      </c>
      <c r="U1577" s="29">
        <v>39.78</v>
      </c>
      <c r="V1577" s="29">
        <v>79.56</v>
      </c>
      <c r="W1577" s="36">
        <v>23.4</v>
      </c>
      <c r="X1577" s="36"/>
      <c r="Y1577" s="29"/>
      <c r="Z1577" s="29"/>
      <c r="AA1577" s="29"/>
      <c r="AB1577" s="29"/>
      <c r="AC1577" s="28"/>
    </row>
    <row r="1578" ht="16" customHeight="1" spans="1:29">
      <c r="A1578" s="22">
        <v>1513</v>
      </c>
      <c r="B1578" s="39" t="s">
        <v>7535</v>
      </c>
      <c r="C1578" s="68" t="s">
        <v>7898</v>
      </c>
      <c r="D1578" s="22">
        <v>188</v>
      </c>
      <c r="E1578" s="22">
        <v>1</v>
      </c>
      <c r="F1578" s="144">
        <v>82175</v>
      </c>
      <c r="G1578" s="144" t="s">
        <v>3704</v>
      </c>
      <c r="H1578" s="144" t="s">
        <v>3704</v>
      </c>
      <c r="I1578" s="144" t="s">
        <v>5321</v>
      </c>
      <c r="J1578" s="144" t="s">
        <v>5314</v>
      </c>
      <c r="K1578" s="157"/>
      <c r="L1578" s="157"/>
      <c r="M1578" s="157"/>
      <c r="N1578" s="157"/>
      <c r="O1578" s="157"/>
      <c r="P1578" s="157"/>
      <c r="Q1578" s="157"/>
      <c r="R1578" s="157"/>
      <c r="S1578" s="144"/>
      <c r="T1578" s="22">
        <v>1</v>
      </c>
      <c r="U1578" s="29">
        <v>39.78</v>
      </c>
      <c r="V1578" s="29">
        <v>39.78</v>
      </c>
      <c r="W1578" s="36">
        <v>11.7</v>
      </c>
      <c r="X1578" s="36"/>
      <c r="Y1578" s="29"/>
      <c r="Z1578" s="29"/>
      <c r="AA1578" s="29"/>
      <c r="AB1578" s="29"/>
      <c r="AC1578" s="28"/>
    </row>
    <row r="1579" ht="16" customHeight="1" spans="1:29">
      <c r="A1579" s="22">
        <v>1514</v>
      </c>
      <c r="B1579" s="39" t="s">
        <v>7537</v>
      </c>
      <c r="C1579" s="68" t="s">
        <v>7538</v>
      </c>
      <c r="D1579" s="22">
        <v>188</v>
      </c>
      <c r="E1579" s="22">
        <v>10</v>
      </c>
      <c r="F1579" s="144">
        <v>82245</v>
      </c>
      <c r="G1579" s="144" t="s">
        <v>3704</v>
      </c>
      <c r="H1579" s="144" t="s">
        <v>3704</v>
      </c>
      <c r="I1579" s="144" t="s">
        <v>5321</v>
      </c>
      <c r="J1579" s="144" t="s">
        <v>5314</v>
      </c>
      <c r="K1579" s="157"/>
      <c r="L1579" s="157"/>
      <c r="M1579" s="157"/>
      <c r="N1579" s="157"/>
      <c r="O1579" s="157"/>
      <c r="P1579" s="157"/>
      <c r="Q1579" s="157"/>
      <c r="R1579" s="157"/>
      <c r="S1579" s="144"/>
      <c r="T1579" s="22">
        <v>10</v>
      </c>
      <c r="U1579" s="29">
        <v>29.835</v>
      </c>
      <c r="V1579" s="29">
        <v>298.35</v>
      </c>
      <c r="W1579" s="36">
        <v>87.7</v>
      </c>
      <c r="X1579" s="36"/>
      <c r="Y1579" s="29"/>
      <c r="Z1579" s="29"/>
      <c r="AA1579" s="29"/>
      <c r="AB1579" s="29"/>
      <c r="AC1579" s="28"/>
    </row>
    <row r="1580" ht="16" customHeight="1" spans="1:29">
      <c r="A1580" s="22">
        <v>1515</v>
      </c>
      <c r="B1580" s="39" t="s">
        <v>7539</v>
      </c>
      <c r="C1580" s="68" t="s">
        <v>7540</v>
      </c>
      <c r="D1580" s="22">
        <v>188</v>
      </c>
      <c r="E1580" s="22">
        <v>10</v>
      </c>
      <c r="F1580" s="144">
        <v>82240</v>
      </c>
      <c r="G1580" s="144" t="s">
        <v>3704</v>
      </c>
      <c r="H1580" s="144" t="s">
        <v>3704</v>
      </c>
      <c r="I1580" s="144" t="s">
        <v>5321</v>
      </c>
      <c r="J1580" s="144" t="s">
        <v>5314</v>
      </c>
      <c r="K1580" s="157"/>
      <c r="L1580" s="157"/>
      <c r="M1580" s="157"/>
      <c r="N1580" s="157"/>
      <c r="O1580" s="157"/>
      <c r="P1580" s="157"/>
      <c r="Q1580" s="157"/>
      <c r="R1580" s="157"/>
      <c r="S1580" s="144"/>
      <c r="T1580" s="22">
        <v>10</v>
      </c>
      <c r="U1580" s="29">
        <v>29.835</v>
      </c>
      <c r="V1580" s="29">
        <v>298.35</v>
      </c>
      <c r="W1580" s="36">
        <v>87.7</v>
      </c>
      <c r="X1580" s="36"/>
      <c r="Y1580" s="29"/>
      <c r="Z1580" s="29"/>
      <c r="AA1580" s="29"/>
      <c r="AB1580" s="29"/>
      <c r="AC1580" s="28"/>
    </row>
    <row r="1581" ht="16" customHeight="1" spans="1:29">
      <c r="A1581" s="22">
        <v>1516</v>
      </c>
      <c r="B1581" s="39" t="s">
        <v>7541</v>
      </c>
      <c r="C1581" s="68" t="s">
        <v>7542</v>
      </c>
      <c r="D1581" s="22">
        <v>188</v>
      </c>
      <c r="E1581" s="22">
        <v>8</v>
      </c>
      <c r="F1581" s="144">
        <v>82186</v>
      </c>
      <c r="G1581" s="144" t="s">
        <v>3704</v>
      </c>
      <c r="H1581" s="144" t="s">
        <v>3704</v>
      </c>
      <c r="I1581" s="144" t="s">
        <v>5321</v>
      </c>
      <c r="J1581" s="144" t="s">
        <v>5314</v>
      </c>
      <c r="K1581" s="157"/>
      <c r="L1581" s="157"/>
      <c r="M1581" s="157"/>
      <c r="N1581" s="157"/>
      <c r="O1581" s="157"/>
      <c r="P1581" s="157"/>
      <c r="Q1581" s="157"/>
      <c r="R1581" s="157"/>
      <c r="S1581" s="144"/>
      <c r="T1581" s="22">
        <v>8</v>
      </c>
      <c r="U1581" s="29">
        <v>29.835</v>
      </c>
      <c r="V1581" s="29">
        <v>238.68</v>
      </c>
      <c r="W1581" s="36">
        <v>70.16</v>
      </c>
      <c r="X1581" s="36"/>
      <c r="Y1581" s="29"/>
      <c r="Z1581" s="29"/>
      <c r="AA1581" s="29"/>
      <c r="AB1581" s="29"/>
      <c r="AC1581" s="28"/>
    </row>
    <row r="1582" ht="16" customHeight="1" spans="1:29">
      <c r="A1582" s="22">
        <v>1517</v>
      </c>
      <c r="B1582" s="39" t="s">
        <v>7543</v>
      </c>
      <c r="C1582" s="68" t="s">
        <v>7544</v>
      </c>
      <c r="D1582" s="22">
        <v>188</v>
      </c>
      <c r="E1582" s="22">
        <v>12</v>
      </c>
      <c r="F1582" s="144">
        <v>82205</v>
      </c>
      <c r="G1582" s="144" t="s">
        <v>3704</v>
      </c>
      <c r="H1582" s="144" t="s">
        <v>3704</v>
      </c>
      <c r="I1582" s="144" t="s">
        <v>5321</v>
      </c>
      <c r="J1582" s="144" t="s">
        <v>5314</v>
      </c>
      <c r="K1582" s="157"/>
      <c r="L1582" s="157"/>
      <c r="M1582" s="157"/>
      <c r="N1582" s="157"/>
      <c r="O1582" s="157"/>
      <c r="P1582" s="157"/>
      <c r="Q1582" s="157"/>
      <c r="R1582" s="157"/>
      <c r="S1582" s="144"/>
      <c r="T1582" s="22">
        <v>12</v>
      </c>
      <c r="U1582" s="29">
        <v>29.835</v>
      </c>
      <c r="V1582" s="29">
        <v>358.02</v>
      </c>
      <c r="W1582" s="36">
        <v>105.24</v>
      </c>
      <c r="X1582" s="36"/>
      <c r="Y1582" s="29"/>
      <c r="Z1582" s="29"/>
      <c r="AA1582" s="29"/>
      <c r="AB1582" s="29"/>
      <c r="AC1582" s="28"/>
    </row>
    <row r="1583" ht="16" customHeight="1" spans="1:29">
      <c r="A1583" s="22">
        <v>1518</v>
      </c>
      <c r="B1583" s="39" t="s">
        <v>7545</v>
      </c>
      <c r="C1583" s="68" t="s">
        <v>7546</v>
      </c>
      <c r="D1583" s="22">
        <v>188</v>
      </c>
      <c r="E1583" s="22">
        <v>6</v>
      </c>
      <c r="F1583" s="144" t="s">
        <v>7547</v>
      </c>
      <c r="G1583" s="144" t="s">
        <v>3704</v>
      </c>
      <c r="H1583" s="144" t="s">
        <v>3704</v>
      </c>
      <c r="I1583" s="144" t="s">
        <v>5321</v>
      </c>
      <c r="J1583" s="144" t="s">
        <v>5314</v>
      </c>
      <c r="K1583" s="157"/>
      <c r="L1583" s="157"/>
      <c r="M1583" s="157"/>
      <c r="N1583" s="157"/>
      <c r="O1583" s="157"/>
      <c r="P1583" s="157"/>
      <c r="Q1583" s="157"/>
      <c r="R1583" s="157"/>
      <c r="S1583" s="144"/>
      <c r="T1583" s="22">
        <v>6</v>
      </c>
      <c r="U1583" s="29">
        <v>29.835</v>
      </c>
      <c r="V1583" s="29">
        <v>179.01</v>
      </c>
      <c r="W1583" s="36">
        <v>179.01</v>
      </c>
      <c r="X1583" s="36"/>
      <c r="Y1583" s="29"/>
      <c r="Z1583" s="29"/>
      <c r="AA1583" s="29"/>
      <c r="AB1583" s="29"/>
      <c r="AC1583" s="28"/>
    </row>
    <row r="1584" ht="16" customHeight="1" spans="1:29">
      <c r="A1584" s="22">
        <v>1519</v>
      </c>
      <c r="B1584" s="39" t="s">
        <v>2566</v>
      </c>
      <c r="C1584" s="68" t="s">
        <v>2567</v>
      </c>
      <c r="D1584" s="22">
        <v>188</v>
      </c>
      <c r="E1584" s="22">
        <v>7</v>
      </c>
      <c r="F1584" s="144">
        <v>82236</v>
      </c>
      <c r="G1584" s="144" t="s">
        <v>3704</v>
      </c>
      <c r="H1584" s="144" t="s">
        <v>3704</v>
      </c>
      <c r="I1584" s="144" t="s">
        <v>5321</v>
      </c>
      <c r="J1584" s="144" t="s">
        <v>5314</v>
      </c>
      <c r="K1584" s="157"/>
      <c r="L1584" s="157"/>
      <c r="M1584" s="157"/>
      <c r="N1584" s="157"/>
      <c r="O1584" s="157"/>
      <c r="P1584" s="157"/>
      <c r="Q1584" s="157"/>
      <c r="R1584" s="157"/>
      <c r="S1584" s="144"/>
      <c r="T1584" s="22">
        <v>7</v>
      </c>
      <c r="U1584" s="29">
        <v>29.8342857142857</v>
      </c>
      <c r="V1584" s="29">
        <v>208.84</v>
      </c>
      <c r="W1584" s="36">
        <v>61.39</v>
      </c>
      <c r="X1584" s="36"/>
      <c r="Y1584" s="29"/>
      <c r="Z1584" s="29"/>
      <c r="AA1584" s="29"/>
      <c r="AB1584" s="29"/>
      <c r="AC1584" s="28"/>
    </row>
    <row r="1585" ht="16" customHeight="1" spans="1:29">
      <c r="A1585" s="22">
        <v>1520</v>
      </c>
      <c r="B1585" s="39" t="s">
        <v>7548</v>
      </c>
      <c r="C1585" s="68" t="s">
        <v>7899</v>
      </c>
      <c r="D1585" s="22">
        <v>130</v>
      </c>
      <c r="E1585" s="22">
        <v>6</v>
      </c>
      <c r="F1585" s="144">
        <v>82234</v>
      </c>
      <c r="G1585" s="144" t="s">
        <v>3704</v>
      </c>
      <c r="H1585" s="144" t="s">
        <v>3704</v>
      </c>
      <c r="I1585" s="144" t="s">
        <v>5321</v>
      </c>
      <c r="J1585" s="144" t="s">
        <v>5314</v>
      </c>
      <c r="K1585" s="157"/>
      <c r="L1585" s="157"/>
      <c r="M1585" s="157"/>
      <c r="N1585" s="157"/>
      <c r="O1585" s="157"/>
      <c r="P1585" s="157"/>
      <c r="Q1585" s="157"/>
      <c r="R1585" s="157"/>
      <c r="S1585" s="144"/>
      <c r="T1585" s="22">
        <v>6</v>
      </c>
      <c r="U1585" s="29">
        <v>22.9733333333333</v>
      </c>
      <c r="V1585" s="29">
        <v>137.84</v>
      </c>
      <c r="W1585" s="36">
        <v>40.92</v>
      </c>
      <c r="X1585" s="36"/>
      <c r="Y1585" s="29"/>
      <c r="Z1585" s="29"/>
      <c r="AA1585" s="29"/>
      <c r="AB1585" s="29"/>
      <c r="AC1585" s="28"/>
    </row>
    <row r="1586" ht="16" customHeight="1" spans="1:29">
      <c r="A1586" s="22">
        <v>1521</v>
      </c>
      <c r="B1586" s="39" t="s">
        <v>7550</v>
      </c>
      <c r="C1586" s="68" t="s">
        <v>7551</v>
      </c>
      <c r="D1586" s="22">
        <v>188</v>
      </c>
      <c r="E1586" s="22">
        <v>1</v>
      </c>
      <c r="F1586" s="144">
        <v>82258</v>
      </c>
      <c r="G1586" s="144" t="s">
        <v>3704</v>
      </c>
      <c r="H1586" s="144" t="s">
        <v>3704</v>
      </c>
      <c r="I1586" s="144" t="s">
        <v>5321</v>
      </c>
      <c r="J1586" s="144" t="s">
        <v>5314</v>
      </c>
      <c r="K1586" s="157"/>
      <c r="L1586" s="157"/>
      <c r="M1586" s="157"/>
      <c r="N1586" s="157"/>
      <c r="O1586" s="157"/>
      <c r="P1586" s="157"/>
      <c r="Q1586" s="157"/>
      <c r="R1586" s="157"/>
      <c r="S1586" s="144"/>
      <c r="T1586" s="22">
        <v>1</v>
      </c>
      <c r="U1586" s="29">
        <v>20</v>
      </c>
      <c r="V1586" s="29">
        <v>20</v>
      </c>
      <c r="W1586" s="36">
        <v>5.85</v>
      </c>
      <c r="X1586" s="36"/>
      <c r="Y1586" s="29"/>
      <c r="Z1586" s="29"/>
      <c r="AA1586" s="29"/>
      <c r="AB1586" s="29"/>
      <c r="AC1586" s="28"/>
    </row>
    <row r="1587" ht="16" customHeight="1" spans="1:29">
      <c r="A1587" s="22">
        <v>1522</v>
      </c>
      <c r="B1587" s="39" t="s">
        <v>7552</v>
      </c>
      <c r="C1587" s="68" t="s">
        <v>7553</v>
      </c>
      <c r="D1587" s="22">
        <v>188</v>
      </c>
      <c r="E1587" s="22">
        <v>20</v>
      </c>
      <c r="F1587" s="144">
        <v>82198</v>
      </c>
      <c r="G1587" s="144" t="s">
        <v>3704</v>
      </c>
      <c r="H1587" s="144" t="s">
        <v>3704</v>
      </c>
      <c r="I1587" s="144" t="s">
        <v>5321</v>
      </c>
      <c r="J1587" s="144" t="s">
        <v>5314</v>
      </c>
      <c r="K1587" s="157"/>
      <c r="L1587" s="157"/>
      <c r="M1587" s="157"/>
      <c r="N1587" s="157"/>
      <c r="O1587" s="157"/>
      <c r="P1587" s="157"/>
      <c r="Q1587" s="157"/>
      <c r="R1587" s="157"/>
      <c r="S1587" s="144"/>
      <c r="T1587" s="22">
        <v>20</v>
      </c>
      <c r="U1587" s="29">
        <v>19.89</v>
      </c>
      <c r="V1587" s="29">
        <v>397.8</v>
      </c>
      <c r="W1587" s="36">
        <v>117</v>
      </c>
      <c r="X1587" s="36"/>
      <c r="Y1587" s="29"/>
      <c r="Z1587" s="29"/>
      <c r="AA1587" s="29"/>
      <c r="AB1587" s="29"/>
      <c r="AC1587" s="28"/>
    </row>
    <row r="1588" ht="16" customHeight="1" spans="1:29">
      <c r="A1588" s="22">
        <v>1523</v>
      </c>
      <c r="B1588" s="39" t="s">
        <v>2564</v>
      </c>
      <c r="C1588" s="68" t="s">
        <v>2565</v>
      </c>
      <c r="D1588" s="22">
        <v>188</v>
      </c>
      <c r="E1588" s="22">
        <v>16</v>
      </c>
      <c r="F1588" s="144">
        <v>82232</v>
      </c>
      <c r="G1588" s="144" t="s">
        <v>3704</v>
      </c>
      <c r="H1588" s="144" t="s">
        <v>3704</v>
      </c>
      <c r="I1588" s="144" t="s">
        <v>5321</v>
      </c>
      <c r="J1588" s="144" t="s">
        <v>5314</v>
      </c>
      <c r="K1588" s="157"/>
      <c r="L1588" s="157"/>
      <c r="M1588" s="157"/>
      <c r="N1588" s="157"/>
      <c r="O1588" s="157"/>
      <c r="P1588" s="157"/>
      <c r="Q1588" s="157"/>
      <c r="R1588" s="157"/>
      <c r="S1588" s="144"/>
      <c r="T1588" s="22">
        <v>16</v>
      </c>
      <c r="U1588" s="29">
        <v>19.89</v>
      </c>
      <c r="V1588" s="29">
        <v>318.24</v>
      </c>
      <c r="W1588" s="36">
        <v>93.6</v>
      </c>
      <c r="X1588" s="36"/>
      <c r="Y1588" s="29"/>
      <c r="Z1588" s="29"/>
      <c r="AA1588" s="29"/>
      <c r="AB1588" s="29"/>
      <c r="AC1588" s="28"/>
    </row>
    <row r="1589" ht="16" customHeight="1" spans="1:29">
      <c r="A1589" s="22">
        <v>1524</v>
      </c>
      <c r="B1589" s="39" t="s">
        <v>2568</v>
      </c>
      <c r="C1589" s="68" t="s">
        <v>2569</v>
      </c>
      <c r="D1589" s="22">
        <v>188</v>
      </c>
      <c r="E1589" s="22">
        <v>16</v>
      </c>
      <c r="F1589" s="144">
        <v>82191</v>
      </c>
      <c r="G1589" s="144" t="s">
        <v>3704</v>
      </c>
      <c r="H1589" s="144" t="s">
        <v>3704</v>
      </c>
      <c r="I1589" s="144" t="s">
        <v>5321</v>
      </c>
      <c r="J1589" s="144" t="s">
        <v>5314</v>
      </c>
      <c r="K1589" s="157"/>
      <c r="L1589" s="157"/>
      <c r="M1589" s="157"/>
      <c r="N1589" s="157"/>
      <c r="O1589" s="157"/>
      <c r="P1589" s="157"/>
      <c r="Q1589" s="157"/>
      <c r="R1589" s="157"/>
      <c r="S1589" s="144"/>
      <c r="T1589" s="22">
        <v>16</v>
      </c>
      <c r="U1589" s="29">
        <v>19.89</v>
      </c>
      <c r="V1589" s="29">
        <v>318.24</v>
      </c>
      <c r="W1589" s="36">
        <v>93.6</v>
      </c>
      <c r="X1589" s="36"/>
      <c r="Y1589" s="29"/>
      <c r="Z1589" s="29"/>
      <c r="AA1589" s="29"/>
      <c r="AB1589" s="29"/>
      <c r="AC1589" s="28"/>
    </row>
    <row r="1590" ht="16" customHeight="1" spans="1:29">
      <c r="A1590" s="22">
        <v>1525</v>
      </c>
      <c r="B1590" s="39" t="s">
        <v>7554</v>
      </c>
      <c r="C1590" s="68" t="s">
        <v>7555</v>
      </c>
      <c r="D1590" s="22">
        <v>188</v>
      </c>
      <c r="E1590" s="22">
        <v>8</v>
      </c>
      <c r="F1590" s="144">
        <v>82183</v>
      </c>
      <c r="G1590" s="144" t="s">
        <v>3704</v>
      </c>
      <c r="H1590" s="144" t="s">
        <v>3704</v>
      </c>
      <c r="I1590" s="144" t="s">
        <v>5321</v>
      </c>
      <c r="J1590" s="144" t="s">
        <v>5314</v>
      </c>
      <c r="K1590" s="157"/>
      <c r="L1590" s="157"/>
      <c r="M1590" s="157"/>
      <c r="N1590" s="157"/>
      <c r="O1590" s="157"/>
      <c r="P1590" s="157"/>
      <c r="Q1590" s="157"/>
      <c r="R1590" s="157"/>
      <c r="S1590" s="144"/>
      <c r="T1590" s="22">
        <v>8</v>
      </c>
      <c r="U1590" s="29">
        <v>19.89</v>
      </c>
      <c r="V1590" s="29">
        <v>159.12</v>
      </c>
      <c r="W1590" s="36">
        <v>46.8</v>
      </c>
      <c r="X1590" s="36"/>
      <c r="Y1590" s="29"/>
      <c r="Z1590" s="29"/>
      <c r="AA1590" s="29"/>
      <c r="AB1590" s="29"/>
      <c r="AC1590" s="28"/>
    </row>
    <row r="1591" ht="16" customHeight="1" spans="1:29">
      <c r="A1591" s="22">
        <v>1526</v>
      </c>
      <c r="B1591" s="39" t="s">
        <v>7556</v>
      </c>
      <c r="C1591" s="68" t="s">
        <v>7557</v>
      </c>
      <c r="D1591" s="22">
        <v>188</v>
      </c>
      <c r="E1591" s="22">
        <v>8</v>
      </c>
      <c r="F1591" s="144">
        <v>82184</v>
      </c>
      <c r="G1591" s="144" t="s">
        <v>3704</v>
      </c>
      <c r="H1591" s="144" t="s">
        <v>3704</v>
      </c>
      <c r="I1591" s="144" t="s">
        <v>5321</v>
      </c>
      <c r="J1591" s="144" t="s">
        <v>5314</v>
      </c>
      <c r="K1591" s="157"/>
      <c r="L1591" s="157"/>
      <c r="M1591" s="157"/>
      <c r="N1591" s="157"/>
      <c r="O1591" s="157"/>
      <c r="P1591" s="157"/>
      <c r="Q1591" s="157"/>
      <c r="R1591" s="157"/>
      <c r="S1591" s="144"/>
      <c r="T1591" s="22">
        <v>8</v>
      </c>
      <c r="U1591" s="29">
        <v>19.89</v>
      </c>
      <c r="V1591" s="29">
        <v>159.12</v>
      </c>
      <c r="W1591" s="36">
        <v>46.8</v>
      </c>
      <c r="X1591" s="36"/>
      <c r="Y1591" s="29"/>
      <c r="Z1591" s="29"/>
      <c r="AA1591" s="29"/>
      <c r="AB1591" s="29"/>
      <c r="AC1591" s="28"/>
    </row>
    <row r="1592" ht="16" customHeight="1" spans="1:29">
      <c r="A1592" s="22">
        <v>1527</v>
      </c>
      <c r="B1592" s="39" t="s">
        <v>2554</v>
      </c>
      <c r="C1592" s="68" t="s">
        <v>2555</v>
      </c>
      <c r="D1592" s="22">
        <v>189</v>
      </c>
      <c r="E1592" s="22">
        <v>6</v>
      </c>
      <c r="F1592" s="144">
        <v>82226</v>
      </c>
      <c r="G1592" s="144" t="s">
        <v>3704</v>
      </c>
      <c r="H1592" s="144" t="s">
        <v>3704</v>
      </c>
      <c r="I1592" s="144" t="s">
        <v>5321</v>
      </c>
      <c r="J1592" s="144" t="s">
        <v>5314</v>
      </c>
      <c r="K1592" s="157"/>
      <c r="L1592" s="157"/>
      <c r="M1592" s="157"/>
      <c r="N1592" s="157"/>
      <c r="O1592" s="157"/>
      <c r="P1592" s="157"/>
      <c r="Q1592" s="157"/>
      <c r="R1592" s="157"/>
      <c r="S1592" s="144"/>
      <c r="T1592" s="22">
        <v>6</v>
      </c>
      <c r="U1592" s="29">
        <v>19.89</v>
      </c>
      <c r="V1592" s="29">
        <v>119.34</v>
      </c>
      <c r="W1592" s="36">
        <v>35.1</v>
      </c>
      <c r="X1592" s="36"/>
      <c r="Y1592" s="29"/>
      <c r="Z1592" s="29"/>
      <c r="AA1592" s="29"/>
      <c r="AB1592" s="29"/>
      <c r="AC1592" s="28"/>
    </row>
    <row r="1593" ht="16" customHeight="1" spans="1:29">
      <c r="A1593" s="22">
        <v>1528</v>
      </c>
      <c r="B1593" s="39" t="s">
        <v>7558</v>
      </c>
      <c r="C1593" s="68" t="s">
        <v>7559</v>
      </c>
      <c r="D1593" s="22">
        <v>188</v>
      </c>
      <c r="E1593" s="22">
        <v>2</v>
      </c>
      <c r="F1593" s="144">
        <v>82216</v>
      </c>
      <c r="G1593" s="144" t="s">
        <v>3704</v>
      </c>
      <c r="H1593" s="144" t="s">
        <v>3704</v>
      </c>
      <c r="I1593" s="144" t="s">
        <v>5321</v>
      </c>
      <c r="J1593" s="144" t="s">
        <v>5314</v>
      </c>
      <c r="K1593" s="157"/>
      <c r="L1593" s="157"/>
      <c r="M1593" s="157"/>
      <c r="N1593" s="157"/>
      <c r="O1593" s="157"/>
      <c r="P1593" s="157"/>
      <c r="Q1593" s="157"/>
      <c r="R1593" s="157"/>
      <c r="S1593" s="144"/>
      <c r="T1593" s="22">
        <v>2</v>
      </c>
      <c r="U1593" s="29">
        <v>19.89</v>
      </c>
      <c r="V1593" s="29">
        <v>39.78</v>
      </c>
      <c r="W1593" s="36">
        <v>11.7</v>
      </c>
      <c r="X1593" s="36"/>
      <c r="Y1593" s="29"/>
      <c r="Z1593" s="29"/>
      <c r="AA1593" s="29"/>
      <c r="AB1593" s="29"/>
      <c r="AC1593" s="28"/>
    </row>
    <row r="1594" ht="16" customHeight="1" spans="1:29">
      <c r="A1594" s="22">
        <v>1529</v>
      </c>
      <c r="B1594" s="39" t="s">
        <v>7560</v>
      </c>
      <c r="C1594" s="68" t="s">
        <v>7561</v>
      </c>
      <c r="D1594" s="22">
        <v>188</v>
      </c>
      <c r="E1594" s="22">
        <v>1</v>
      </c>
      <c r="F1594" s="144">
        <v>82247</v>
      </c>
      <c r="G1594" s="144" t="s">
        <v>3704</v>
      </c>
      <c r="H1594" s="144" t="s">
        <v>3704</v>
      </c>
      <c r="I1594" s="144" t="s">
        <v>5321</v>
      </c>
      <c r="J1594" s="144" t="s">
        <v>5314</v>
      </c>
      <c r="K1594" s="157"/>
      <c r="L1594" s="157"/>
      <c r="M1594" s="157"/>
      <c r="N1594" s="157"/>
      <c r="O1594" s="157"/>
      <c r="P1594" s="157"/>
      <c r="Q1594" s="157"/>
      <c r="R1594" s="157"/>
      <c r="S1594" s="144"/>
      <c r="T1594" s="22">
        <v>1</v>
      </c>
      <c r="U1594" s="29">
        <v>19.89</v>
      </c>
      <c r="V1594" s="29">
        <v>19.89</v>
      </c>
      <c r="W1594" s="36">
        <v>5.85</v>
      </c>
      <c r="X1594" s="36"/>
      <c r="Y1594" s="29"/>
      <c r="Z1594" s="29"/>
      <c r="AA1594" s="29"/>
      <c r="AB1594" s="29"/>
      <c r="AC1594" s="28"/>
    </row>
    <row r="1595" ht="16" customHeight="1" spans="1:29">
      <c r="A1595" s="22">
        <v>1530</v>
      </c>
      <c r="B1595" s="39" t="s">
        <v>7562</v>
      </c>
      <c r="C1595" s="68" t="s">
        <v>7563</v>
      </c>
      <c r="D1595" s="22">
        <v>188</v>
      </c>
      <c r="E1595" s="22">
        <v>1</v>
      </c>
      <c r="F1595" s="144">
        <v>82222</v>
      </c>
      <c r="G1595" s="144" t="s">
        <v>3704</v>
      </c>
      <c r="H1595" s="144" t="s">
        <v>3704</v>
      </c>
      <c r="I1595" s="144" t="s">
        <v>5321</v>
      </c>
      <c r="J1595" s="144" t="s">
        <v>5314</v>
      </c>
      <c r="K1595" s="157"/>
      <c r="L1595" s="157"/>
      <c r="M1595" s="157"/>
      <c r="N1595" s="157"/>
      <c r="O1595" s="157"/>
      <c r="P1595" s="157"/>
      <c r="Q1595" s="157"/>
      <c r="R1595" s="157"/>
      <c r="S1595" s="144"/>
      <c r="T1595" s="22">
        <v>1</v>
      </c>
      <c r="U1595" s="29">
        <v>19.89</v>
      </c>
      <c r="V1595" s="29">
        <v>19.89</v>
      </c>
      <c r="W1595" s="36">
        <v>5.85</v>
      </c>
      <c r="X1595" s="36"/>
      <c r="Y1595" s="29"/>
      <c r="Z1595" s="29"/>
      <c r="AA1595" s="29"/>
      <c r="AB1595" s="29"/>
      <c r="AC1595" s="28"/>
    </row>
    <row r="1596" ht="16" customHeight="1" spans="1:29">
      <c r="A1596" s="22">
        <v>1531</v>
      </c>
      <c r="B1596" s="39" t="s">
        <v>7564</v>
      </c>
      <c r="C1596" s="68" t="s">
        <v>7565</v>
      </c>
      <c r="D1596" s="22">
        <v>188</v>
      </c>
      <c r="E1596" s="22">
        <v>1</v>
      </c>
      <c r="F1596" s="144">
        <v>82259</v>
      </c>
      <c r="G1596" s="144" t="s">
        <v>3704</v>
      </c>
      <c r="H1596" s="144" t="s">
        <v>3704</v>
      </c>
      <c r="I1596" s="144" t="s">
        <v>5321</v>
      </c>
      <c r="J1596" s="144" t="s">
        <v>5314</v>
      </c>
      <c r="K1596" s="157"/>
      <c r="L1596" s="157"/>
      <c r="M1596" s="157"/>
      <c r="N1596" s="157"/>
      <c r="O1596" s="157"/>
      <c r="P1596" s="157"/>
      <c r="Q1596" s="157"/>
      <c r="R1596" s="157"/>
      <c r="S1596" s="144"/>
      <c r="T1596" s="22">
        <v>1</v>
      </c>
      <c r="U1596" s="29">
        <v>19.89</v>
      </c>
      <c r="V1596" s="29">
        <v>19.89</v>
      </c>
      <c r="W1596" s="36">
        <v>5.85</v>
      </c>
      <c r="X1596" s="36"/>
      <c r="Y1596" s="29"/>
      <c r="Z1596" s="29"/>
      <c r="AA1596" s="29"/>
      <c r="AB1596" s="29"/>
      <c r="AC1596" s="28"/>
    </row>
    <row r="1597" ht="16" customHeight="1" spans="1:29">
      <c r="A1597" s="22">
        <v>1532</v>
      </c>
      <c r="B1597" s="39" t="s">
        <v>2562</v>
      </c>
      <c r="C1597" s="68" t="s">
        <v>2563</v>
      </c>
      <c r="D1597" s="22">
        <v>188</v>
      </c>
      <c r="E1597" s="22">
        <v>28</v>
      </c>
      <c r="F1597" s="144">
        <v>82231</v>
      </c>
      <c r="G1597" s="144" t="s">
        <v>3704</v>
      </c>
      <c r="H1597" s="144" t="s">
        <v>3704</v>
      </c>
      <c r="I1597" s="144" t="s">
        <v>5321</v>
      </c>
      <c r="J1597" s="144" t="s">
        <v>5314</v>
      </c>
      <c r="K1597" s="157"/>
      <c r="L1597" s="157"/>
      <c r="M1597" s="157"/>
      <c r="N1597" s="157"/>
      <c r="O1597" s="157"/>
      <c r="P1597" s="157"/>
      <c r="Q1597" s="157"/>
      <c r="R1597" s="157"/>
      <c r="S1597" s="144"/>
      <c r="T1597" s="22">
        <v>28</v>
      </c>
      <c r="U1597" s="29">
        <v>19.89</v>
      </c>
      <c r="V1597" s="29">
        <v>556.92</v>
      </c>
      <c r="W1597" s="36">
        <v>163.8</v>
      </c>
      <c r="X1597" s="36"/>
      <c r="Y1597" s="29"/>
      <c r="Z1597" s="29"/>
      <c r="AA1597" s="29"/>
      <c r="AB1597" s="29"/>
      <c r="AC1597" s="28"/>
    </row>
    <row r="1598" ht="16" customHeight="1" spans="1:29">
      <c r="A1598" s="22">
        <v>1533</v>
      </c>
      <c r="B1598" s="39" t="s">
        <v>7566</v>
      </c>
      <c r="C1598" s="68" t="s">
        <v>7567</v>
      </c>
      <c r="D1598" s="22">
        <v>188</v>
      </c>
      <c r="E1598" s="22">
        <v>14</v>
      </c>
      <c r="F1598" s="144">
        <v>82282</v>
      </c>
      <c r="G1598" s="144" t="s">
        <v>3704</v>
      </c>
      <c r="H1598" s="144" t="s">
        <v>3704</v>
      </c>
      <c r="I1598" s="144" t="s">
        <v>5321</v>
      </c>
      <c r="J1598" s="144" t="s">
        <v>5314</v>
      </c>
      <c r="K1598" s="157"/>
      <c r="L1598" s="157"/>
      <c r="M1598" s="157"/>
      <c r="N1598" s="157"/>
      <c r="O1598" s="157"/>
      <c r="P1598" s="157"/>
      <c r="Q1598" s="157"/>
      <c r="R1598" s="157"/>
      <c r="S1598" s="144"/>
      <c r="T1598" s="22">
        <v>14</v>
      </c>
      <c r="U1598" s="29">
        <v>19.89</v>
      </c>
      <c r="V1598" s="29">
        <v>278.46</v>
      </c>
      <c r="W1598" s="36">
        <v>81.9</v>
      </c>
      <c r="X1598" s="36"/>
      <c r="Y1598" s="29"/>
      <c r="Z1598" s="29"/>
      <c r="AA1598" s="29"/>
      <c r="AB1598" s="29"/>
      <c r="AC1598" s="28"/>
    </row>
    <row r="1599" ht="16" customHeight="1" spans="1:29">
      <c r="A1599" s="22">
        <v>1534</v>
      </c>
      <c r="B1599" s="39" t="s">
        <v>7568</v>
      </c>
      <c r="C1599" s="68" t="s">
        <v>7569</v>
      </c>
      <c r="D1599" s="22">
        <v>188</v>
      </c>
      <c r="E1599" s="22">
        <v>4</v>
      </c>
      <c r="F1599" s="144">
        <v>82181</v>
      </c>
      <c r="G1599" s="144" t="s">
        <v>3704</v>
      </c>
      <c r="H1599" s="144" t="s">
        <v>3704</v>
      </c>
      <c r="I1599" s="144" t="s">
        <v>5321</v>
      </c>
      <c r="J1599" s="144" t="s">
        <v>5314</v>
      </c>
      <c r="K1599" s="157"/>
      <c r="L1599" s="157"/>
      <c r="M1599" s="157"/>
      <c r="N1599" s="157"/>
      <c r="O1599" s="157"/>
      <c r="P1599" s="157"/>
      <c r="Q1599" s="157"/>
      <c r="R1599" s="157"/>
      <c r="S1599" s="144"/>
      <c r="T1599" s="22">
        <v>4</v>
      </c>
      <c r="U1599" s="29">
        <v>14.9175</v>
      </c>
      <c r="V1599" s="29">
        <v>59.67</v>
      </c>
      <c r="W1599" s="36">
        <v>15.6</v>
      </c>
      <c r="X1599" s="36"/>
      <c r="Y1599" s="29"/>
      <c r="Z1599" s="29"/>
      <c r="AA1599" s="29"/>
      <c r="AB1599" s="29"/>
      <c r="AC1599" s="28"/>
    </row>
    <row r="1600" ht="16" customHeight="1" spans="1:29">
      <c r="A1600" s="22">
        <v>1535</v>
      </c>
      <c r="B1600" s="39" t="s">
        <v>7570</v>
      </c>
      <c r="C1600" s="68" t="s">
        <v>7571</v>
      </c>
      <c r="D1600" s="22">
        <v>188</v>
      </c>
      <c r="E1600" s="22">
        <v>50</v>
      </c>
      <c r="F1600" s="144">
        <v>82166</v>
      </c>
      <c r="G1600" s="144" t="s">
        <v>3704</v>
      </c>
      <c r="H1600" s="144" t="s">
        <v>3704</v>
      </c>
      <c r="I1600" s="144" t="s">
        <v>5321</v>
      </c>
      <c r="J1600" s="144" t="s">
        <v>5314</v>
      </c>
      <c r="K1600" s="157"/>
      <c r="L1600" s="157"/>
      <c r="M1600" s="157"/>
      <c r="N1600" s="157"/>
      <c r="O1600" s="157"/>
      <c r="P1600" s="157"/>
      <c r="Q1600" s="157"/>
      <c r="R1600" s="157"/>
      <c r="S1600" s="144"/>
      <c r="T1600" s="22">
        <v>50</v>
      </c>
      <c r="U1600" s="29">
        <v>9.945</v>
      </c>
      <c r="V1600" s="29">
        <v>497.25</v>
      </c>
      <c r="W1600" s="36">
        <v>146</v>
      </c>
      <c r="X1600" s="36"/>
      <c r="Y1600" s="29"/>
      <c r="Z1600" s="29"/>
      <c r="AA1600" s="29"/>
      <c r="AB1600" s="29"/>
      <c r="AC1600" s="28"/>
    </row>
    <row r="1601" ht="16" customHeight="1" spans="1:29">
      <c r="A1601" s="22">
        <v>1536</v>
      </c>
      <c r="B1601" s="39" t="s">
        <v>7572</v>
      </c>
      <c r="C1601" s="68" t="s">
        <v>7573</v>
      </c>
      <c r="D1601" s="22">
        <v>188</v>
      </c>
      <c r="E1601" s="22">
        <v>48</v>
      </c>
      <c r="F1601" s="144">
        <v>82182</v>
      </c>
      <c r="G1601" s="144" t="s">
        <v>3704</v>
      </c>
      <c r="H1601" s="144" t="s">
        <v>3704</v>
      </c>
      <c r="I1601" s="144" t="s">
        <v>5321</v>
      </c>
      <c r="J1601" s="144" t="s">
        <v>5314</v>
      </c>
      <c r="K1601" s="157"/>
      <c r="L1601" s="157"/>
      <c r="M1601" s="157"/>
      <c r="N1601" s="157"/>
      <c r="O1601" s="157"/>
      <c r="P1601" s="157"/>
      <c r="Q1601" s="157"/>
      <c r="R1601" s="157"/>
      <c r="S1601" s="144"/>
      <c r="T1601" s="22">
        <v>48</v>
      </c>
      <c r="U1601" s="29">
        <v>9.945</v>
      </c>
      <c r="V1601" s="29">
        <v>477.36</v>
      </c>
      <c r="W1601" s="36">
        <v>140.16</v>
      </c>
      <c r="X1601" s="36"/>
      <c r="Y1601" s="29"/>
      <c r="Z1601" s="29"/>
      <c r="AA1601" s="29"/>
      <c r="AB1601" s="29"/>
      <c r="AC1601" s="28"/>
    </row>
    <row r="1602" ht="16" customHeight="1" spans="1:29">
      <c r="A1602" s="22">
        <v>1537</v>
      </c>
      <c r="B1602" s="39" t="s">
        <v>7574</v>
      </c>
      <c r="C1602" s="68" t="s">
        <v>7575</v>
      </c>
      <c r="D1602" s="22">
        <v>188</v>
      </c>
      <c r="E1602" s="22">
        <v>30</v>
      </c>
      <c r="F1602" s="144">
        <v>82163</v>
      </c>
      <c r="G1602" s="144" t="s">
        <v>3704</v>
      </c>
      <c r="H1602" s="144" t="s">
        <v>3704</v>
      </c>
      <c r="I1602" s="144" t="s">
        <v>5321</v>
      </c>
      <c r="J1602" s="144" t="s">
        <v>5314</v>
      </c>
      <c r="K1602" s="157"/>
      <c r="L1602" s="157"/>
      <c r="M1602" s="157"/>
      <c r="N1602" s="157"/>
      <c r="O1602" s="157"/>
      <c r="P1602" s="157"/>
      <c r="Q1602" s="157"/>
      <c r="R1602" s="157"/>
      <c r="S1602" s="144"/>
      <c r="T1602" s="22">
        <v>30</v>
      </c>
      <c r="U1602" s="29">
        <v>9.945</v>
      </c>
      <c r="V1602" s="29">
        <v>298.35</v>
      </c>
      <c r="W1602" s="36">
        <v>87.6</v>
      </c>
      <c r="X1602" s="36"/>
      <c r="Y1602" s="29"/>
      <c r="Z1602" s="29"/>
      <c r="AA1602" s="29"/>
      <c r="AB1602" s="29"/>
      <c r="AC1602" s="28"/>
    </row>
    <row r="1603" ht="16" customHeight="1" spans="1:29">
      <c r="A1603" s="22">
        <v>1538</v>
      </c>
      <c r="B1603" s="39" t="s">
        <v>7576</v>
      </c>
      <c r="C1603" s="68" t="s">
        <v>7577</v>
      </c>
      <c r="D1603" s="22">
        <v>188</v>
      </c>
      <c r="E1603" s="22">
        <v>30</v>
      </c>
      <c r="F1603" s="144">
        <v>82170</v>
      </c>
      <c r="G1603" s="144" t="s">
        <v>3704</v>
      </c>
      <c r="H1603" s="144" t="s">
        <v>3704</v>
      </c>
      <c r="I1603" s="144" t="s">
        <v>5321</v>
      </c>
      <c r="J1603" s="144" t="s">
        <v>5314</v>
      </c>
      <c r="K1603" s="157"/>
      <c r="L1603" s="157"/>
      <c r="M1603" s="157"/>
      <c r="N1603" s="157"/>
      <c r="O1603" s="157"/>
      <c r="P1603" s="157"/>
      <c r="Q1603" s="157"/>
      <c r="R1603" s="157"/>
      <c r="S1603" s="144"/>
      <c r="T1603" s="22">
        <v>30</v>
      </c>
      <c r="U1603" s="29">
        <v>9.945</v>
      </c>
      <c r="V1603" s="29">
        <v>298.35</v>
      </c>
      <c r="W1603" s="36">
        <v>87.6</v>
      </c>
      <c r="X1603" s="36"/>
      <c r="Y1603" s="29"/>
      <c r="Z1603" s="29"/>
      <c r="AA1603" s="29"/>
      <c r="AB1603" s="29"/>
      <c r="AC1603" s="28"/>
    </row>
    <row r="1604" ht="16" customHeight="1" spans="1:29">
      <c r="A1604" s="22">
        <v>1539</v>
      </c>
      <c r="B1604" s="39" t="s">
        <v>7578</v>
      </c>
      <c r="C1604" s="68" t="s">
        <v>7579</v>
      </c>
      <c r="D1604" s="22">
        <v>188</v>
      </c>
      <c r="E1604" s="22">
        <v>30</v>
      </c>
      <c r="F1604" s="144">
        <v>82162</v>
      </c>
      <c r="G1604" s="144" t="s">
        <v>3704</v>
      </c>
      <c r="H1604" s="144" t="s">
        <v>3704</v>
      </c>
      <c r="I1604" s="144" t="s">
        <v>5321</v>
      </c>
      <c r="J1604" s="144" t="s">
        <v>5314</v>
      </c>
      <c r="K1604" s="157"/>
      <c r="L1604" s="157"/>
      <c r="M1604" s="157"/>
      <c r="N1604" s="157"/>
      <c r="O1604" s="157"/>
      <c r="P1604" s="157"/>
      <c r="Q1604" s="157"/>
      <c r="R1604" s="157"/>
      <c r="S1604" s="144"/>
      <c r="T1604" s="22">
        <v>30</v>
      </c>
      <c r="U1604" s="29">
        <v>9.945</v>
      </c>
      <c r="V1604" s="29">
        <v>298.35</v>
      </c>
      <c r="W1604" s="36">
        <v>87.6</v>
      </c>
      <c r="X1604" s="36"/>
      <c r="Y1604" s="29"/>
      <c r="Z1604" s="29"/>
      <c r="AA1604" s="29"/>
      <c r="AB1604" s="29"/>
      <c r="AC1604" s="28"/>
    </row>
    <row r="1605" ht="16" customHeight="1" spans="1:29">
      <c r="A1605" s="22">
        <v>1540</v>
      </c>
      <c r="B1605" s="39" t="s">
        <v>7580</v>
      </c>
      <c r="C1605" s="68" t="s">
        <v>7581</v>
      </c>
      <c r="D1605" s="22">
        <v>188</v>
      </c>
      <c r="E1605" s="22">
        <v>30</v>
      </c>
      <c r="F1605" s="144">
        <v>82161</v>
      </c>
      <c r="G1605" s="144" t="s">
        <v>3704</v>
      </c>
      <c r="H1605" s="144" t="s">
        <v>3704</v>
      </c>
      <c r="I1605" s="144" t="s">
        <v>5321</v>
      </c>
      <c r="J1605" s="144" t="s">
        <v>5314</v>
      </c>
      <c r="K1605" s="157"/>
      <c r="L1605" s="157"/>
      <c r="M1605" s="157"/>
      <c r="N1605" s="157"/>
      <c r="O1605" s="157"/>
      <c r="P1605" s="157"/>
      <c r="Q1605" s="157"/>
      <c r="R1605" s="157"/>
      <c r="S1605" s="144"/>
      <c r="T1605" s="22">
        <v>30</v>
      </c>
      <c r="U1605" s="29">
        <v>9.945</v>
      </c>
      <c r="V1605" s="29">
        <v>298.35</v>
      </c>
      <c r="W1605" s="36">
        <v>87.6</v>
      </c>
      <c r="X1605" s="36"/>
      <c r="Y1605" s="29"/>
      <c r="Z1605" s="29"/>
      <c r="AA1605" s="29"/>
      <c r="AB1605" s="29"/>
      <c r="AC1605" s="28"/>
    </row>
    <row r="1606" ht="16" customHeight="1" spans="1:29">
      <c r="A1606" s="22">
        <v>1541</v>
      </c>
      <c r="B1606" s="39" t="s">
        <v>7582</v>
      </c>
      <c r="C1606" s="68" t="s">
        <v>7583</v>
      </c>
      <c r="D1606" s="22">
        <v>188</v>
      </c>
      <c r="E1606" s="22">
        <v>30</v>
      </c>
      <c r="F1606" s="144">
        <v>82160</v>
      </c>
      <c r="G1606" s="144" t="s">
        <v>3704</v>
      </c>
      <c r="H1606" s="144" t="s">
        <v>3704</v>
      </c>
      <c r="I1606" s="144" t="s">
        <v>5321</v>
      </c>
      <c r="J1606" s="144" t="s">
        <v>5314</v>
      </c>
      <c r="K1606" s="157"/>
      <c r="L1606" s="157"/>
      <c r="M1606" s="157"/>
      <c r="N1606" s="157"/>
      <c r="O1606" s="157"/>
      <c r="P1606" s="157"/>
      <c r="Q1606" s="157"/>
      <c r="R1606" s="157"/>
      <c r="S1606" s="144"/>
      <c r="T1606" s="22">
        <v>30</v>
      </c>
      <c r="U1606" s="29">
        <v>9.945</v>
      </c>
      <c r="V1606" s="29">
        <v>298.35</v>
      </c>
      <c r="W1606" s="36">
        <v>87.6</v>
      </c>
      <c r="X1606" s="36"/>
      <c r="Y1606" s="29"/>
      <c r="Z1606" s="29"/>
      <c r="AA1606" s="29"/>
      <c r="AB1606" s="29"/>
      <c r="AC1606" s="28"/>
    </row>
    <row r="1607" ht="16" customHeight="1" spans="1:29">
      <c r="A1607" s="22">
        <v>1542</v>
      </c>
      <c r="B1607" s="39" t="s">
        <v>7584</v>
      </c>
      <c r="C1607" s="68" t="s">
        <v>7585</v>
      </c>
      <c r="D1607" s="22">
        <v>188</v>
      </c>
      <c r="E1607" s="22">
        <v>20</v>
      </c>
      <c r="F1607" s="144">
        <v>82164</v>
      </c>
      <c r="G1607" s="144" t="s">
        <v>3704</v>
      </c>
      <c r="H1607" s="144" t="s">
        <v>3704</v>
      </c>
      <c r="I1607" s="144" t="s">
        <v>5321</v>
      </c>
      <c r="J1607" s="144" t="s">
        <v>5314</v>
      </c>
      <c r="K1607" s="157"/>
      <c r="L1607" s="157"/>
      <c r="M1607" s="157"/>
      <c r="N1607" s="157"/>
      <c r="O1607" s="157"/>
      <c r="P1607" s="157"/>
      <c r="Q1607" s="157"/>
      <c r="R1607" s="157"/>
      <c r="S1607" s="144"/>
      <c r="T1607" s="22">
        <v>20</v>
      </c>
      <c r="U1607" s="29">
        <v>9.945</v>
      </c>
      <c r="V1607" s="29">
        <v>198.9</v>
      </c>
      <c r="W1607" s="36">
        <v>58.4</v>
      </c>
      <c r="X1607" s="36"/>
      <c r="Y1607" s="29"/>
      <c r="Z1607" s="29"/>
      <c r="AA1607" s="29"/>
      <c r="AB1607" s="29"/>
      <c r="AC1607" s="28"/>
    </row>
    <row r="1608" ht="16" customHeight="1" spans="1:29">
      <c r="A1608" s="22">
        <v>1543</v>
      </c>
      <c r="B1608" s="39" t="s">
        <v>7586</v>
      </c>
      <c r="C1608" s="68" t="s">
        <v>7587</v>
      </c>
      <c r="D1608" s="22">
        <v>188</v>
      </c>
      <c r="E1608" s="22">
        <v>20</v>
      </c>
      <c r="F1608" s="144">
        <v>82151</v>
      </c>
      <c r="G1608" s="144" t="s">
        <v>3704</v>
      </c>
      <c r="H1608" s="144" t="s">
        <v>3704</v>
      </c>
      <c r="I1608" s="144" t="s">
        <v>5321</v>
      </c>
      <c r="J1608" s="144" t="s">
        <v>5314</v>
      </c>
      <c r="K1608" s="157"/>
      <c r="L1608" s="157"/>
      <c r="M1608" s="157"/>
      <c r="N1608" s="157"/>
      <c r="O1608" s="157"/>
      <c r="P1608" s="157"/>
      <c r="Q1608" s="157"/>
      <c r="R1608" s="157"/>
      <c r="S1608" s="144"/>
      <c r="T1608" s="22">
        <v>20</v>
      </c>
      <c r="U1608" s="29">
        <v>9.945</v>
      </c>
      <c r="V1608" s="29">
        <v>198.9</v>
      </c>
      <c r="W1608" s="36">
        <v>58.4</v>
      </c>
      <c r="X1608" s="36"/>
      <c r="Y1608" s="29"/>
      <c r="Z1608" s="29"/>
      <c r="AA1608" s="29"/>
      <c r="AB1608" s="29"/>
      <c r="AC1608" s="28"/>
    </row>
    <row r="1609" ht="16" customHeight="1" spans="1:29">
      <c r="A1609" s="22">
        <v>1544</v>
      </c>
      <c r="B1609" s="39" t="s">
        <v>7588</v>
      </c>
      <c r="C1609" s="68" t="s">
        <v>7589</v>
      </c>
      <c r="D1609" s="22">
        <v>188</v>
      </c>
      <c r="E1609" s="22">
        <v>20</v>
      </c>
      <c r="F1609" s="144" t="s">
        <v>7590</v>
      </c>
      <c r="G1609" s="144" t="s">
        <v>3704</v>
      </c>
      <c r="H1609" s="144" t="s">
        <v>3704</v>
      </c>
      <c r="I1609" s="144" t="s">
        <v>5321</v>
      </c>
      <c r="J1609" s="144" t="s">
        <v>5314</v>
      </c>
      <c r="K1609" s="157"/>
      <c r="L1609" s="157"/>
      <c r="M1609" s="157"/>
      <c r="N1609" s="157"/>
      <c r="O1609" s="157"/>
      <c r="P1609" s="157"/>
      <c r="Q1609" s="157"/>
      <c r="R1609" s="157"/>
      <c r="S1609" s="144"/>
      <c r="T1609" s="22">
        <v>20</v>
      </c>
      <c r="U1609" s="29">
        <v>9.945</v>
      </c>
      <c r="V1609" s="29">
        <v>198.9</v>
      </c>
      <c r="W1609" s="36">
        <v>198.9</v>
      </c>
      <c r="X1609" s="36"/>
      <c r="Y1609" s="29"/>
      <c r="Z1609" s="29"/>
      <c r="AA1609" s="29"/>
      <c r="AB1609" s="29"/>
      <c r="AC1609" s="28"/>
    </row>
    <row r="1610" ht="16" customHeight="1" spans="1:29">
      <c r="A1610" s="22">
        <v>1545</v>
      </c>
      <c r="B1610" s="39" t="s">
        <v>7591</v>
      </c>
      <c r="C1610" s="68" t="s">
        <v>7592</v>
      </c>
      <c r="D1610" s="22">
        <v>188</v>
      </c>
      <c r="E1610" s="22">
        <v>12</v>
      </c>
      <c r="F1610" s="144">
        <v>82233</v>
      </c>
      <c r="G1610" s="144" t="s">
        <v>3704</v>
      </c>
      <c r="H1610" s="144" t="s">
        <v>3704</v>
      </c>
      <c r="I1610" s="144" t="s">
        <v>5321</v>
      </c>
      <c r="J1610" s="144" t="s">
        <v>5314</v>
      </c>
      <c r="K1610" s="157"/>
      <c r="L1610" s="157"/>
      <c r="M1610" s="157"/>
      <c r="N1610" s="157"/>
      <c r="O1610" s="157"/>
      <c r="P1610" s="157"/>
      <c r="Q1610" s="157"/>
      <c r="R1610" s="157"/>
      <c r="S1610" s="144"/>
      <c r="T1610" s="22">
        <v>12</v>
      </c>
      <c r="U1610" s="29">
        <v>9.945</v>
      </c>
      <c r="V1610" s="29">
        <v>119.34</v>
      </c>
      <c r="W1610" s="36">
        <v>35.04</v>
      </c>
      <c r="X1610" s="36"/>
      <c r="Y1610" s="29"/>
      <c r="Z1610" s="29"/>
      <c r="AA1610" s="29"/>
      <c r="AB1610" s="29"/>
      <c r="AC1610" s="28"/>
    </row>
    <row r="1611" ht="16" customHeight="1" spans="1:29">
      <c r="A1611" s="22">
        <v>1546</v>
      </c>
      <c r="B1611" s="39" t="s">
        <v>7593</v>
      </c>
      <c r="C1611" s="68" t="s">
        <v>7594</v>
      </c>
      <c r="D1611" s="22">
        <v>188</v>
      </c>
      <c r="E1611" s="22">
        <v>10</v>
      </c>
      <c r="F1611" s="144">
        <v>82152</v>
      </c>
      <c r="G1611" s="144" t="s">
        <v>3704</v>
      </c>
      <c r="H1611" s="144" t="s">
        <v>3704</v>
      </c>
      <c r="I1611" s="144" t="s">
        <v>5321</v>
      </c>
      <c r="J1611" s="144" t="s">
        <v>5314</v>
      </c>
      <c r="K1611" s="157"/>
      <c r="L1611" s="157"/>
      <c r="M1611" s="157"/>
      <c r="N1611" s="157"/>
      <c r="O1611" s="157"/>
      <c r="P1611" s="157"/>
      <c r="Q1611" s="157"/>
      <c r="R1611" s="157"/>
      <c r="S1611" s="144"/>
      <c r="T1611" s="22">
        <v>10</v>
      </c>
      <c r="U1611" s="29">
        <v>9.945</v>
      </c>
      <c r="V1611" s="29">
        <v>99.45</v>
      </c>
      <c r="W1611" s="36">
        <v>29.2</v>
      </c>
      <c r="X1611" s="36"/>
      <c r="Y1611" s="29"/>
      <c r="Z1611" s="29"/>
      <c r="AA1611" s="29"/>
      <c r="AB1611" s="29"/>
      <c r="AC1611" s="28"/>
    </row>
    <row r="1612" ht="16" customHeight="1" spans="1:29">
      <c r="A1612" s="22">
        <v>1547</v>
      </c>
      <c r="B1612" s="39" t="s">
        <v>7595</v>
      </c>
      <c r="C1612" s="68" t="s">
        <v>7596</v>
      </c>
      <c r="D1612" s="22">
        <v>188</v>
      </c>
      <c r="E1612" s="22">
        <v>10</v>
      </c>
      <c r="F1612" s="144">
        <v>82168</v>
      </c>
      <c r="G1612" s="144" t="s">
        <v>3704</v>
      </c>
      <c r="H1612" s="144" t="s">
        <v>3704</v>
      </c>
      <c r="I1612" s="144" t="s">
        <v>5321</v>
      </c>
      <c r="J1612" s="144" t="s">
        <v>5314</v>
      </c>
      <c r="K1612" s="157"/>
      <c r="L1612" s="157"/>
      <c r="M1612" s="157"/>
      <c r="N1612" s="157"/>
      <c r="O1612" s="157"/>
      <c r="P1612" s="157"/>
      <c r="Q1612" s="157"/>
      <c r="R1612" s="157"/>
      <c r="S1612" s="144"/>
      <c r="T1612" s="22">
        <v>10</v>
      </c>
      <c r="U1612" s="29">
        <v>9.945</v>
      </c>
      <c r="V1612" s="29">
        <v>99.45</v>
      </c>
      <c r="W1612" s="36">
        <v>29.2</v>
      </c>
      <c r="X1612" s="36"/>
      <c r="Y1612" s="29"/>
      <c r="Z1612" s="29"/>
      <c r="AA1612" s="29"/>
      <c r="AB1612" s="29"/>
      <c r="AC1612" s="28"/>
    </row>
    <row r="1613" ht="16" customHeight="1" spans="1:29">
      <c r="A1613" s="22">
        <v>1548</v>
      </c>
      <c r="B1613" s="39" t="s">
        <v>7597</v>
      </c>
      <c r="C1613" s="68" t="s">
        <v>7598</v>
      </c>
      <c r="D1613" s="22">
        <v>188</v>
      </c>
      <c r="E1613" s="22">
        <v>10</v>
      </c>
      <c r="F1613" s="144">
        <v>82169</v>
      </c>
      <c r="G1613" s="144" t="s">
        <v>3704</v>
      </c>
      <c r="H1613" s="144" t="s">
        <v>3704</v>
      </c>
      <c r="I1613" s="144" t="s">
        <v>5321</v>
      </c>
      <c r="J1613" s="144" t="s">
        <v>5314</v>
      </c>
      <c r="K1613" s="157"/>
      <c r="L1613" s="157"/>
      <c r="M1613" s="157"/>
      <c r="N1613" s="157"/>
      <c r="O1613" s="157"/>
      <c r="P1613" s="157"/>
      <c r="Q1613" s="157"/>
      <c r="R1613" s="157"/>
      <c r="S1613" s="144"/>
      <c r="T1613" s="22">
        <v>10</v>
      </c>
      <c r="U1613" s="29">
        <v>9.945</v>
      </c>
      <c r="V1613" s="29">
        <v>99.45</v>
      </c>
      <c r="W1613" s="36">
        <v>29.2</v>
      </c>
      <c r="X1613" s="36"/>
      <c r="Y1613" s="29"/>
      <c r="Z1613" s="29"/>
      <c r="AA1613" s="29"/>
      <c r="AB1613" s="29"/>
      <c r="AC1613" s="28"/>
    </row>
    <row r="1614" ht="16" customHeight="1" spans="1:29">
      <c r="A1614" s="22">
        <v>1549</v>
      </c>
      <c r="B1614" s="39" t="s">
        <v>7599</v>
      </c>
      <c r="C1614" s="68" t="s">
        <v>7600</v>
      </c>
      <c r="D1614" s="22">
        <v>188</v>
      </c>
      <c r="E1614" s="22">
        <v>8</v>
      </c>
      <c r="F1614" s="144">
        <v>82200</v>
      </c>
      <c r="G1614" s="144" t="s">
        <v>3704</v>
      </c>
      <c r="H1614" s="144" t="s">
        <v>3704</v>
      </c>
      <c r="I1614" s="144" t="s">
        <v>5321</v>
      </c>
      <c r="J1614" s="144" t="s">
        <v>5314</v>
      </c>
      <c r="K1614" s="157"/>
      <c r="L1614" s="157"/>
      <c r="M1614" s="157"/>
      <c r="N1614" s="157"/>
      <c r="O1614" s="157"/>
      <c r="P1614" s="157"/>
      <c r="Q1614" s="157"/>
      <c r="R1614" s="157"/>
      <c r="S1614" s="144"/>
      <c r="T1614" s="22">
        <v>8</v>
      </c>
      <c r="U1614" s="29">
        <v>9.945</v>
      </c>
      <c r="V1614" s="29">
        <v>79.56</v>
      </c>
      <c r="W1614" s="36">
        <v>23.36</v>
      </c>
      <c r="X1614" s="36"/>
      <c r="Y1614" s="29"/>
      <c r="Z1614" s="29"/>
      <c r="AA1614" s="29"/>
      <c r="AB1614" s="29"/>
      <c r="AC1614" s="28"/>
    </row>
    <row r="1615" ht="16" customHeight="1" spans="1:29">
      <c r="A1615" s="22">
        <v>1550</v>
      </c>
      <c r="B1615" s="39" t="s">
        <v>7601</v>
      </c>
      <c r="C1615" s="68" t="s">
        <v>7602</v>
      </c>
      <c r="D1615" s="22">
        <v>188</v>
      </c>
      <c r="E1615" s="22">
        <v>6</v>
      </c>
      <c r="F1615" s="144">
        <v>82192</v>
      </c>
      <c r="G1615" s="144" t="s">
        <v>3704</v>
      </c>
      <c r="H1615" s="144" t="s">
        <v>3704</v>
      </c>
      <c r="I1615" s="144" t="s">
        <v>5321</v>
      </c>
      <c r="J1615" s="144" t="s">
        <v>5314</v>
      </c>
      <c r="K1615" s="157"/>
      <c r="L1615" s="157"/>
      <c r="M1615" s="157"/>
      <c r="N1615" s="157"/>
      <c r="O1615" s="157"/>
      <c r="P1615" s="157"/>
      <c r="Q1615" s="157"/>
      <c r="R1615" s="157"/>
      <c r="S1615" s="144"/>
      <c r="T1615" s="22">
        <v>6</v>
      </c>
      <c r="U1615" s="29">
        <v>9.945</v>
      </c>
      <c r="V1615" s="29">
        <v>59.67</v>
      </c>
      <c r="W1615" s="36">
        <v>17.52</v>
      </c>
      <c r="X1615" s="36"/>
      <c r="Y1615" s="29"/>
      <c r="Z1615" s="29"/>
      <c r="AA1615" s="29"/>
      <c r="AB1615" s="29"/>
      <c r="AC1615" s="28"/>
    </row>
    <row r="1616" ht="16" customHeight="1" spans="1:29">
      <c r="A1616" s="22">
        <v>1551</v>
      </c>
      <c r="B1616" s="39" t="s">
        <v>2570</v>
      </c>
      <c r="C1616" s="68" t="s">
        <v>2571</v>
      </c>
      <c r="D1616" s="22">
        <v>188</v>
      </c>
      <c r="E1616" s="22">
        <v>4</v>
      </c>
      <c r="F1616" s="144">
        <v>82144</v>
      </c>
      <c r="G1616" s="144" t="s">
        <v>3704</v>
      </c>
      <c r="H1616" s="144" t="s">
        <v>3704</v>
      </c>
      <c r="I1616" s="144" t="s">
        <v>5321</v>
      </c>
      <c r="J1616" s="144" t="s">
        <v>5314</v>
      </c>
      <c r="K1616" s="157"/>
      <c r="L1616" s="157"/>
      <c r="M1616" s="157"/>
      <c r="N1616" s="157"/>
      <c r="O1616" s="157"/>
      <c r="P1616" s="157"/>
      <c r="Q1616" s="157"/>
      <c r="R1616" s="157"/>
      <c r="S1616" s="144"/>
      <c r="T1616" s="22">
        <v>4</v>
      </c>
      <c r="U1616" s="29">
        <v>9.945</v>
      </c>
      <c r="V1616" s="29">
        <v>39.78</v>
      </c>
      <c r="W1616" s="36">
        <v>11.68</v>
      </c>
      <c r="X1616" s="36"/>
      <c r="Y1616" s="29"/>
      <c r="Z1616" s="29"/>
      <c r="AA1616" s="29"/>
      <c r="AB1616" s="29"/>
      <c r="AC1616" s="28"/>
    </row>
    <row r="1617" ht="16" customHeight="1" spans="1:29">
      <c r="A1617" s="22">
        <v>1552</v>
      </c>
      <c r="B1617" s="39" t="s">
        <v>7603</v>
      </c>
      <c r="C1617" s="68" t="s">
        <v>7604</v>
      </c>
      <c r="D1617" s="22">
        <v>188</v>
      </c>
      <c r="E1617" s="22">
        <v>4</v>
      </c>
      <c r="F1617" s="144">
        <v>82284</v>
      </c>
      <c r="G1617" s="144" t="s">
        <v>3704</v>
      </c>
      <c r="H1617" s="144" t="s">
        <v>3704</v>
      </c>
      <c r="I1617" s="144" t="s">
        <v>5321</v>
      </c>
      <c r="J1617" s="144" t="s">
        <v>5314</v>
      </c>
      <c r="K1617" s="157"/>
      <c r="L1617" s="157"/>
      <c r="M1617" s="157"/>
      <c r="N1617" s="157"/>
      <c r="O1617" s="157"/>
      <c r="P1617" s="157"/>
      <c r="Q1617" s="157"/>
      <c r="R1617" s="157"/>
      <c r="S1617" s="144"/>
      <c r="T1617" s="22">
        <v>4</v>
      </c>
      <c r="U1617" s="29">
        <v>9.945</v>
      </c>
      <c r="V1617" s="29">
        <v>39.78</v>
      </c>
      <c r="W1617" s="36">
        <v>11.68</v>
      </c>
      <c r="X1617" s="36"/>
      <c r="Y1617" s="29"/>
      <c r="Z1617" s="29"/>
      <c r="AA1617" s="29"/>
      <c r="AB1617" s="29"/>
      <c r="AC1617" s="28"/>
    </row>
    <row r="1618" ht="16" customHeight="1" spans="1:29">
      <c r="A1618" s="22">
        <v>1553</v>
      </c>
      <c r="B1618" s="39" t="s">
        <v>2580</v>
      </c>
      <c r="C1618" s="68" t="s">
        <v>2581</v>
      </c>
      <c r="D1618" s="22">
        <v>188</v>
      </c>
      <c r="E1618" s="22">
        <v>4</v>
      </c>
      <c r="F1618" s="144">
        <v>82214</v>
      </c>
      <c r="G1618" s="144" t="s">
        <v>3704</v>
      </c>
      <c r="H1618" s="144" t="s">
        <v>3704</v>
      </c>
      <c r="I1618" s="144" t="s">
        <v>5321</v>
      </c>
      <c r="J1618" s="144" t="s">
        <v>5314</v>
      </c>
      <c r="K1618" s="157"/>
      <c r="L1618" s="157"/>
      <c r="M1618" s="157"/>
      <c r="N1618" s="157"/>
      <c r="O1618" s="157"/>
      <c r="P1618" s="157"/>
      <c r="Q1618" s="157"/>
      <c r="R1618" s="157"/>
      <c r="S1618" s="144"/>
      <c r="T1618" s="22">
        <v>4</v>
      </c>
      <c r="U1618" s="29">
        <v>9.945</v>
      </c>
      <c r="V1618" s="29">
        <v>39.78</v>
      </c>
      <c r="W1618" s="36">
        <v>11.68</v>
      </c>
      <c r="X1618" s="36"/>
      <c r="Y1618" s="29"/>
      <c r="Z1618" s="29"/>
      <c r="AA1618" s="29"/>
      <c r="AB1618" s="29"/>
      <c r="AC1618" s="28"/>
    </row>
    <row r="1619" ht="16" customHeight="1" spans="1:29">
      <c r="A1619" s="22">
        <v>1554</v>
      </c>
      <c r="B1619" s="39" t="s">
        <v>7605</v>
      </c>
      <c r="C1619" s="68" t="s">
        <v>7606</v>
      </c>
      <c r="D1619" s="22">
        <v>188</v>
      </c>
      <c r="E1619" s="22">
        <v>4</v>
      </c>
      <c r="F1619" s="144">
        <v>82180</v>
      </c>
      <c r="G1619" s="144" t="s">
        <v>3704</v>
      </c>
      <c r="H1619" s="144" t="s">
        <v>3704</v>
      </c>
      <c r="I1619" s="144" t="s">
        <v>5321</v>
      </c>
      <c r="J1619" s="144" t="s">
        <v>5314</v>
      </c>
      <c r="K1619" s="157"/>
      <c r="L1619" s="157"/>
      <c r="M1619" s="157"/>
      <c r="N1619" s="157"/>
      <c r="O1619" s="157"/>
      <c r="P1619" s="157"/>
      <c r="Q1619" s="157"/>
      <c r="R1619" s="157"/>
      <c r="S1619" s="144"/>
      <c r="T1619" s="22">
        <v>4</v>
      </c>
      <c r="U1619" s="29">
        <v>9.945</v>
      </c>
      <c r="V1619" s="29">
        <v>39.78</v>
      </c>
      <c r="W1619" s="36">
        <v>11.68</v>
      </c>
      <c r="X1619" s="36"/>
      <c r="Y1619" s="29"/>
      <c r="Z1619" s="29"/>
      <c r="AA1619" s="29"/>
      <c r="AB1619" s="29"/>
      <c r="AC1619" s="28"/>
    </row>
    <row r="1620" ht="16" customHeight="1" spans="1:29">
      <c r="A1620" s="22">
        <v>1555</v>
      </c>
      <c r="B1620" s="39" t="s">
        <v>7607</v>
      </c>
      <c r="C1620" s="68" t="s">
        <v>7608</v>
      </c>
      <c r="D1620" s="22">
        <v>188</v>
      </c>
      <c r="E1620" s="22">
        <v>2</v>
      </c>
      <c r="F1620" s="144">
        <v>82173</v>
      </c>
      <c r="G1620" s="144" t="s">
        <v>3704</v>
      </c>
      <c r="H1620" s="144" t="s">
        <v>3704</v>
      </c>
      <c r="I1620" s="144" t="s">
        <v>5321</v>
      </c>
      <c r="J1620" s="144" t="s">
        <v>5314</v>
      </c>
      <c r="K1620" s="157"/>
      <c r="L1620" s="157"/>
      <c r="M1620" s="157"/>
      <c r="N1620" s="157"/>
      <c r="O1620" s="157"/>
      <c r="P1620" s="157"/>
      <c r="Q1620" s="157"/>
      <c r="R1620" s="157"/>
      <c r="S1620" s="144"/>
      <c r="T1620" s="22">
        <v>2</v>
      </c>
      <c r="U1620" s="29">
        <v>9.945</v>
      </c>
      <c r="V1620" s="29">
        <v>19.89</v>
      </c>
      <c r="W1620" s="36">
        <v>5.84</v>
      </c>
      <c r="X1620" s="36"/>
      <c r="Y1620" s="29"/>
      <c r="Z1620" s="29"/>
      <c r="AA1620" s="29"/>
      <c r="AB1620" s="29"/>
      <c r="AC1620" s="28"/>
    </row>
    <row r="1621" ht="16" customHeight="1" spans="1:29">
      <c r="A1621" s="22">
        <v>1556</v>
      </c>
      <c r="B1621" s="39" t="s">
        <v>7609</v>
      </c>
      <c r="C1621" s="68" t="s">
        <v>7610</v>
      </c>
      <c r="D1621" s="22">
        <v>188</v>
      </c>
      <c r="E1621" s="22">
        <v>2</v>
      </c>
      <c r="F1621" s="144">
        <v>82174</v>
      </c>
      <c r="G1621" s="144" t="s">
        <v>3704</v>
      </c>
      <c r="H1621" s="144" t="s">
        <v>3704</v>
      </c>
      <c r="I1621" s="144" t="s">
        <v>5321</v>
      </c>
      <c r="J1621" s="144" t="s">
        <v>5314</v>
      </c>
      <c r="K1621" s="157"/>
      <c r="L1621" s="157"/>
      <c r="M1621" s="157"/>
      <c r="N1621" s="157"/>
      <c r="O1621" s="157"/>
      <c r="P1621" s="157"/>
      <c r="Q1621" s="157"/>
      <c r="R1621" s="157"/>
      <c r="S1621" s="144"/>
      <c r="T1621" s="22">
        <v>2</v>
      </c>
      <c r="U1621" s="29">
        <v>9.945</v>
      </c>
      <c r="V1621" s="29">
        <v>19.89</v>
      </c>
      <c r="W1621" s="36">
        <v>5.84</v>
      </c>
      <c r="X1621" s="36"/>
      <c r="Y1621" s="29"/>
      <c r="Z1621" s="29"/>
      <c r="AA1621" s="29"/>
      <c r="AB1621" s="29"/>
      <c r="AC1621" s="28"/>
    </row>
    <row r="1622" ht="16" customHeight="1" spans="1:29">
      <c r="A1622" s="22">
        <v>1557</v>
      </c>
      <c r="B1622" s="39" t="s">
        <v>7611</v>
      </c>
      <c r="C1622" s="68" t="s">
        <v>7612</v>
      </c>
      <c r="D1622" s="22">
        <v>188</v>
      </c>
      <c r="E1622" s="22">
        <v>2</v>
      </c>
      <c r="F1622" s="144">
        <v>82215</v>
      </c>
      <c r="G1622" s="144" t="s">
        <v>3704</v>
      </c>
      <c r="H1622" s="144" t="s">
        <v>3704</v>
      </c>
      <c r="I1622" s="144" t="s">
        <v>5321</v>
      </c>
      <c r="J1622" s="144" t="s">
        <v>5314</v>
      </c>
      <c r="K1622" s="157"/>
      <c r="L1622" s="157"/>
      <c r="M1622" s="157"/>
      <c r="N1622" s="157"/>
      <c r="O1622" s="157"/>
      <c r="P1622" s="157"/>
      <c r="Q1622" s="157"/>
      <c r="R1622" s="157"/>
      <c r="S1622" s="144"/>
      <c r="T1622" s="22">
        <v>2</v>
      </c>
      <c r="U1622" s="29">
        <v>9.945</v>
      </c>
      <c r="V1622" s="29">
        <v>19.89</v>
      </c>
      <c r="W1622" s="36">
        <v>5.84</v>
      </c>
      <c r="X1622" s="36"/>
      <c r="Y1622" s="29"/>
      <c r="Z1622" s="29"/>
      <c r="AA1622" s="29"/>
      <c r="AB1622" s="29"/>
      <c r="AC1622" s="28"/>
    </row>
    <row r="1623" ht="16" customHeight="1" spans="1:29">
      <c r="A1623" s="22">
        <v>1558</v>
      </c>
      <c r="B1623" s="39" t="s">
        <v>2598</v>
      </c>
      <c r="C1623" s="68" t="s">
        <v>2599</v>
      </c>
      <c r="D1623" s="22">
        <v>188</v>
      </c>
      <c r="E1623" s="22">
        <v>2</v>
      </c>
      <c r="F1623" s="144">
        <v>82190</v>
      </c>
      <c r="G1623" s="144" t="s">
        <v>3704</v>
      </c>
      <c r="H1623" s="144" t="s">
        <v>3704</v>
      </c>
      <c r="I1623" s="144" t="s">
        <v>5321</v>
      </c>
      <c r="J1623" s="144" t="s">
        <v>5314</v>
      </c>
      <c r="K1623" s="157"/>
      <c r="L1623" s="157"/>
      <c r="M1623" s="157"/>
      <c r="N1623" s="157"/>
      <c r="O1623" s="157"/>
      <c r="P1623" s="157"/>
      <c r="Q1623" s="157"/>
      <c r="R1623" s="157"/>
      <c r="S1623" s="144"/>
      <c r="T1623" s="22">
        <v>2</v>
      </c>
      <c r="U1623" s="29">
        <v>9.945</v>
      </c>
      <c r="V1623" s="29">
        <v>19.89</v>
      </c>
      <c r="W1623" s="36">
        <v>5.84</v>
      </c>
      <c r="X1623" s="36"/>
      <c r="Y1623" s="29"/>
      <c r="Z1623" s="29"/>
      <c r="AA1623" s="29"/>
      <c r="AB1623" s="29"/>
      <c r="AC1623" s="28"/>
    </row>
    <row r="1624" ht="16" customHeight="1" spans="1:29">
      <c r="A1624" s="22">
        <v>1559</v>
      </c>
      <c r="B1624" s="39" t="s">
        <v>7613</v>
      </c>
      <c r="C1624" s="68" t="s">
        <v>7614</v>
      </c>
      <c r="D1624" s="22">
        <v>188</v>
      </c>
      <c r="E1624" s="22">
        <v>2</v>
      </c>
      <c r="F1624" s="144">
        <v>82217</v>
      </c>
      <c r="G1624" s="144" t="s">
        <v>3704</v>
      </c>
      <c r="H1624" s="144" t="s">
        <v>3704</v>
      </c>
      <c r="I1624" s="144" t="s">
        <v>5321</v>
      </c>
      <c r="J1624" s="144" t="s">
        <v>5314</v>
      </c>
      <c r="K1624" s="157"/>
      <c r="L1624" s="157"/>
      <c r="M1624" s="157"/>
      <c r="N1624" s="157"/>
      <c r="O1624" s="157"/>
      <c r="P1624" s="157"/>
      <c r="Q1624" s="157"/>
      <c r="R1624" s="157"/>
      <c r="S1624" s="144"/>
      <c r="T1624" s="22">
        <v>2</v>
      </c>
      <c r="U1624" s="29">
        <v>9.945</v>
      </c>
      <c r="V1624" s="29">
        <v>19.89</v>
      </c>
      <c r="W1624" s="36">
        <v>5.84</v>
      </c>
      <c r="X1624" s="36"/>
      <c r="Y1624" s="29"/>
      <c r="Z1624" s="29"/>
      <c r="AA1624" s="29"/>
      <c r="AB1624" s="29"/>
      <c r="AC1624" s="28"/>
    </row>
    <row r="1625" ht="16" customHeight="1" spans="1:29">
      <c r="A1625" s="22">
        <v>1560</v>
      </c>
      <c r="B1625" s="39" t="s">
        <v>7615</v>
      </c>
      <c r="C1625" s="68" t="s">
        <v>7616</v>
      </c>
      <c r="D1625" s="22">
        <v>188</v>
      </c>
      <c r="E1625" s="22">
        <v>2</v>
      </c>
      <c r="F1625" s="144">
        <v>82172</v>
      </c>
      <c r="G1625" s="144" t="s">
        <v>3704</v>
      </c>
      <c r="H1625" s="144" t="s">
        <v>3704</v>
      </c>
      <c r="I1625" s="144" t="s">
        <v>5321</v>
      </c>
      <c r="J1625" s="144" t="s">
        <v>5314</v>
      </c>
      <c r="K1625" s="157"/>
      <c r="L1625" s="157"/>
      <c r="M1625" s="157"/>
      <c r="N1625" s="157"/>
      <c r="O1625" s="157"/>
      <c r="P1625" s="157"/>
      <c r="Q1625" s="157"/>
      <c r="R1625" s="157"/>
      <c r="S1625" s="144"/>
      <c r="T1625" s="22">
        <v>2</v>
      </c>
      <c r="U1625" s="29">
        <v>9.945</v>
      </c>
      <c r="V1625" s="29">
        <v>19.89</v>
      </c>
      <c r="W1625" s="36">
        <v>5.84</v>
      </c>
      <c r="X1625" s="36"/>
      <c r="Y1625" s="29"/>
      <c r="Z1625" s="29"/>
      <c r="AA1625" s="29"/>
      <c r="AB1625" s="29"/>
      <c r="AC1625" s="28"/>
    </row>
    <row r="1626" ht="16" customHeight="1" spans="1:29">
      <c r="A1626" s="22">
        <v>1561</v>
      </c>
      <c r="B1626" s="39" t="s">
        <v>7617</v>
      </c>
      <c r="C1626" s="68" t="s">
        <v>7618</v>
      </c>
      <c r="D1626" s="22">
        <v>188</v>
      </c>
      <c r="E1626" s="22">
        <v>2</v>
      </c>
      <c r="F1626" s="144">
        <v>82177</v>
      </c>
      <c r="G1626" s="144" t="s">
        <v>3704</v>
      </c>
      <c r="H1626" s="144" t="s">
        <v>3704</v>
      </c>
      <c r="I1626" s="144" t="s">
        <v>5321</v>
      </c>
      <c r="J1626" s="144" t="s">
        <v>5314</v>
      </c>
      <c r="K1626" s="157"/>
      <c r="L1626" s="157"/>
      <c r="M1626" s="157"/>
      <c r="N1626" s="157"/>
      <c r="O1626" s="157"/>
      <c r="P1626" s="157"/>
      <c r="Q1626" s="157"/>
      <c r="R1626" s="157"/>
      <c r="S1626" s="144"/>
      <c r="T1626" s="22">
        <v>2</v>
      </c>
      <c r="U1626" s="29">
        <v>9.945</v>
      </c>
      <c r="V1626" s="29">
        <v>19.89</v>
      </c>
      <c r="W1626" s="36">
        <v>5.84</v>
      </c>
      <c r="X1626" s="36"/>
      <c r="Y1626" s="29"/>
      <c r="Z1626" s="29"/>
      <c r="AA1626" s="29"/>
      <c r="AB1626" s="29"/>
      <c r="AC1626" s="28"/>
    </row>
    <row r="1627" ht="16" customHeight="1" spans="1:29">
      <c r="A1627" s="22">
        <v>1562</v>
      </c>
      <c r="B1627" s="39" t="s">
        <v>7619</v>
      </c>
      <c r="C1627" s="68" t="s">
        <v>7620</v>
      </c>
      <c r="D1627" s="22">
        <v>188</v>
      </c>
      <c r="E1627" s="22">
        <v>3</v>
      </c>
      <c r="F1627" s="144">
        <v>82153</v>
      </c>
      <c r="G1627" s="144" t="s">
        <v>3704</v>
      </c>
      <c r="H1627" s="144" t="s">
        <v>3704</v>
      </c>
      <c r="I1627" s="144" t="s">
        <v>5321</v>
      </c>
      <c r="J1627" s="144" t="s">
        <v>5314</v>
      </c>
      <c r="K1627" s="157"/>
      <c r="L1627" s="157"/>
      <c r="M1627" s="157"/>
      <c r="N1627" s="157"/>
      <c r="O1627" s="157"/>
      <c r="P1627" s="157"/>
      <c r="Q1627" s="157"/>
      <c r="R1627" s="157"/>
      <c r="S1627" s="144"/>
      <c r="T1627" s="22">
        <v>3</v>
      </c>
      <c r="U1627" s="29">
        <v>9.94333333333333</v>
      </c>
      <c r="V1627" s="29">
        <v>29.83</v>
      </c>
      <c r="W1627" s="36">
        <v>8.76</v>
      </c>
      <c r="X1627" s="36"/>
      <c r="Y1627" s="29"/>
      <c r="Z1627" s="29"/>
      <c r="AA1627" s="29"/>
      <c r="AB1627" s="29"/>
      <c r="AC1627" s="28"/>
    </row>
    <row r="1628" ht="16" customHeight="1" spans="1:29">
      <c r="A1628" s="22">
        <v>1563</v>
      </c>
      <c r="B1628" s="39" t="s">
        <v>7621</v>
      </c>
      <c r="C1628" s="68" t="s">
        <v>7622</v>
      </c>
      <c r="D1628" s="22">
        <v>188</v>
      </c>
      <c r="E1628" s="22">
        <v>1</v>
      </c>
      <c r="F1628" s="144">
        <v>82154</v>
      </c>
      <c r="G1628" s="144" t="s">
        <v>3704</v>
      </c>
      <c r="H1628" s="144" t="s">
        <v>3704</v>
      </c>
      <c r="I1628" s="144" t="s">
        <v>5321</v>
      </c>
      <c r="J1628" s="144" t="s">
        <v>5314</v>
      </c>
      <c r="K1628" s="157"/>
      <c r="L1628" s="157"/>
      <c r="M1628" s="157"/>
      <c r="N1628" s="157"/>
      <c r="O1628" s="157"/>
      <c r="P1628" s="157"/>
      <c r="Q1628" s="157"/>
      <c r="R1628" s="157"/>
      <c r="S1628" s="144"/>
      <c r="T1628" s="22">
        <v>1</v>
      </c>
      <c r="U1628" s="29">
        <v>9.94</v>
      </c>
      <c r="V1628" s="29">
        <v>9.94</v>
      </c>
      <c r="W1628" s="36">
        <v>2.92</v>
      </c>
      <c r="X1628" s="36"/>
      <c r="Y1628" s="29"/>
      <c r="Z1628" s="29"/>
      <c r="AA1628" s="29"/>
      <c r="AB1628" s="29"/>
      <c r="AC1628" s="28"/>
    </row>
    <row r="1629" ht="16" customHeight="1" spans="1:29">
      <c r="A1629" s="22">
        <v>1564</v>
      </c>
      <c r="B1629" s="39" t="s">
        <v>7623</v>
      </c>
      <c r="C1629" s="68" t="s">
        <v>7624</v>
      </c>
      <c r="D1629" s="22">
        <v>188</v>
      </c>
      <c r="E1629" s="22">
        <v>1</v>
      </c>
      <c r="F1629" s="144">
        <v>82212</v>
      </c>
      <c r="G1629" s="144" t="s">
        <v>3704</v>
      </c>
      <c r="H1629" s="144" t="s">
        <v>3704</v>
      </c>
      <c r="I1629" s="144" t="s">
        <v>5321</v>
      </c>
      <c r="J1629" s="144" t="s">
        <v>5314</v>
      </c>
      <c r="K1629" s="157"/>
      <c r="L1629" s="157"/>
      <c r="M1629" s="157"/>
      <c r="N1629" s="157"/>
      <c r="O1629" s="157"/>
      <c r="P1629" s="157"/>
      <c r="Q1629" s="157"/>
      <c r="R1629" s="157"/>
      <c r="S1629" s="144"/>
      <c r="T1629" s="22">
        <v>1</v>
      </c>
      <c r="U1629" s="29">
        <v>9.94</v>
      </c>
      <c r="V1629" s="29">
        <v>9.94</v>
      </c>
      <c r="W1629" s="36">
        <v>2.92</v>
      </c>
      <c r="X1629" s="36"/>
      <c r="Y1629" s="29"/>
      <c r="Z1629" s="29"/>
      <c r="AA1629" s="29"/>
      <c r="AB1629" s="29"/>
      <c r="AC1629" s="28"/>
    </row>
    <row r="1630" ht="16" customHeight="1" spans="1:29">
      <c r="A1630" s="22">
        <v>1565</v>
      </c>
      <c r="B1630" s="39" t="s">
        <v>7625</v>
      </c>
      <c r="C1630" s="68" t="s">
        <v>7626</v>
      </c>
      <c r="D1630" s="22">
        <v>188</v>
      </c>
      <c r="E1630" s="22">
        <v>1</v>
      </c>
      <c r="F1630" s="144">
        <v>82201</v>
      </c>
      <c r="G1630" s="144" t="s">
        <v>3704</v>
      </c>
      <c r="H1630" s="144" t="s">
        <v>3704</v>
      </c>
      <c r="I1630" s="144" t="s">
        <v>5321</v>
      </c>
      <c r="J1630" s="144" t="s">
        <v>5314</v>
      </c>
      <c r="K1630" s="157"/>
      <c r="L1630" s="157"/>
      <c r="M1630" s="157"/>
      <c r="N1630" s="157"/>
      <c r="O1630" s="157"/>
      <c r="P1630" s="157"/>
      <c r="Q1630" s="157"/>
      <c r="R1630" s="157"/>
      <c r="S1630" s="144"/>
      <c r="T1630" s="22">
        <v>1</v>
      </c>
      <c r="U1630" s="29">
        <v>9.94</v>
      </c>
      <c r="V1630" s="29">
        <v>9.94</v>
      </c>
      <c r="W1630" s="36">
        <v>2.92</v>
      </c>
      <c r="X1630" s="36"/>
      <c r="Y1630" s="29"/>
      <c r="Z1630" s="29"/>
      <c r="AA1630" s="29"/>
      <c r="AB1630" s="29"/>
      <c r="AC1630" s="28"/>
    </row>
    <row r="1631" ht="16" customHeight="1" spans="1:29">
      <c r="A1631" s="22">
        <v>1566</v>
      </c>
      <c r="B1631" s="39" t="s">
        <v>7627</v>
      </c>
      <c r="C1631" s="68" t="s">
        <v>7628</v>
      </c>
      <c r="D1631" s="22">
        <v>130</v>
      </c>
      <c r="E1631" s="22">
        <v>12</v>
      </c>
      <c r="F1631" s="144">
        <v>82243</v>
      </c>
      <c r="G1631" s="144" t="s">
        <v>3704</v>
      </c>
      <c r="H1631" s="144" t="s">
        <v>3704</v>
      </c>
      <c r="I1631" s="144" t="s">
        <v>5321</v>
      </c>
      <c r="J1631" s="144" t="s">
        <v>5314</v>
      </c>
      <c r="K1631" s="157"/>
      <c r="L1631" s="157"/>
      <c r="M1631" s="157"/>
      <c r="N1631" s="157"/>
      <c r="O1631" s="157"/>
      <c r="P1631" s="157"/>
      <c r="Q1631" s="157"/>
      <c r="R1631" s="157"/>
      <c r="S1631" s="144"/>
      <c r="T1631" s="22">
        <v>12</v>
      </c>
      <c r="U1631" s="29">
        <v>7.6575</v>
      </c>
      <c r="V1631" s="29">
        <v>91.89</v>
      </c>
      <c r="W1631" s="36">
        <v>26.88</v>
      </c>
      <c r="X1631" s="36"/>
      <c r="Y1631" s="29"/>
      <c r="Z1631" s="29"/>
      <c r="AA1631" s="29"/>
      <c r="AB1631" s="29"/>
      <c r="AC1631" s="28"/>
    </row>
    <row r="1632" ht="16" customHeight="1" spans="1:29">
      <c r="A1632" s="22">
        <v>1567</v>
      </c>
      <c r="B1632" s="39" t="s">
        <v>7629</v>
      </c>
      <c r="C1632" s="68" t="s">
        <v>7630</v>
      </c>
      <c r="D1632" s="22">
        <v>130</v>
      </c>
      <c r="E1632" s="22">
        <v>2</v>
      </c>
      <c r="F1632" s="144">
        <v>82251</v>
      </c>
      <c r="G1632" s="144" t="s">
        <v>3704</v>
      </c>
      <c r="H1632" s="144" t="s">
        <v>3704</v>
      </c>
      <c r="I1632" s="144" t="s">
        <v>5321</v>
      </c>
      <c r="J1632" s="144" t="s">
        <v>5314</v>
      </c>
      <c r="K1632" s="157"/>
      <c r="L1632" s="157"/>
      <c r="M1632" s="157"/>
      <c r="N1632" s="157"/>
      <c r="O1632" s="157"/>
      <c r="P1632" s="157"/>
      <c r="Q1632" s="157"/>
      <c r="R1632" s="157"/>
      <c r="S1632" s="144"/>
      <c r="T1632" s="22">
        <v>2</v>
      </c>
      <c r="U1632" s="29">
        <v>6.015</v>
      </c>
      <c r="V1632" s="29">
        <v>12.03</v>
      </c>
      <c r="W1632" s="36">
        <v>3.5</v>
      </c>
      <c r="X1632" s="36"/>
      <c r="Y1632" s="29"/>
      <c r="Z1632" s="29"/>
      <c r="AA1632" s="29"/>
      <c r="AB1632" s="29"/>
      <c r="AC1632" s="28"/>
    </row>
    <row r="1633" ht="16" customHeight="1" spans="1:29">
      <c r="A1633" s="22">
        <v>1568</v>
      </c>
      <c r="B1633" s="39" t="s">
        <v>7631</v>
      </c>
      <c r="C1633" s="68" t="s">
        <v>7632</v>
      </c>
      <c r="D1633" s="22">
        <v>130</v>
      </c>
      <c r="E1633" s="22">
        <v>4</v>
      </c>
      <c r="F1633" s="144">
        <v>82267</v>
      </c>
      <c r="G1633" s="144" t="s">
        <v>3704</v>
      </c>
      <c r="H1633" s="144" t="s">
        <v>3704</v>
      </c>
      <c r="I1633" s="144" t="s">
        <v>5321</v>
      </c>
      <c r="J1633" s="144" t="s">
        <v>5314</v>
      </c>
      <c r="K1633" s="157"/>
      <c r="L1633" s="157"/>
      <c r="M1633" s="157"/>
      <c r="N1633" s="157"/>
      <c r="O1633" s="157"/>
      <c r="P1633" s="157"/>
      <c r="Q1633" s="157"/>
      <c r="R1633" s="157"/>
      <c r="S1633" s="144"/>
      <c r="T1633" s="22">
        <v>4</v>
      </c>
      <c r="U1633" s="29">
        <v>5.9675</v>
      </c>
      <c r="V1633" s="29">
        <v>23.87</v>
      </c>
      <c r="W1633" s="36">
        <v>7</v>
      </c>
      <c r="X1633" s="36"/>
      <c r="Y1633" s="29"/>
      <c r="Z1633" s="29"/>
      <c r="AA1633" s="29"/>
      <c r="AB1633" s="29"/>
      <c r="AC1633" s="28"/>
    </row>
    <row r="1634" ht="16" customHeight="1" spans="1:29">
      <c r="A1634" s="22">
        <v>1569</v>
      </c>
      <c r="B1634" s="39" t="s">
        <v>7633</v>
      </c>
      <c r="C1634" s="68" t="s">
        <v>7634</v>
      </c>
      <c r="D1634" s="22">
        <v>188</v>
      </c>
      <c r="E1634" s="22">
        <v>10</v>
      </c>
      <c r="F1634" s="144">
        <v>82207</v>
      </c>
      <c r="G1634" s="144" t="s">
        <v>3704</v>
      </c>
      <c r="H1634" s="144" t="s">
        <v>3704</v>
      </c>
      <c r="I1634" s="144" t="s">
        <v>5321</v>
      </c>
      <c r="J1634" s="144" t="s">
        <v>5314</v>
      </c>
      <c r="K1634" s="157"/>
      <c r="L1634" s="157"/>
      <c r="M1634" s="157"/>
      <c r="N1634" s="157"/>
      <c r="O1634" s="157"/>
      <c r="P1634" s="157"/>
      <c r="Q1634" s="157"/>
      <c r="R1634" s="157"/>
      <c r="S1634" s="144"/>
      <c r="T1634" s="22">
        <v>10</v>
      </c>
      <c r="U1634" s="29">
        <v>4.986</v>
      </c>
      <c r="V1634" s="29">
        <v>49.86</v>
      </c>
      <c r="W1634" s="36">
        <v>14.6</v>
      </c>
      <c r="X1634" s="36"/>
      <c r="Y1634" s="29"/>
      <c r="Z1634" s="29"/>
      <c r="AA1634" s="29"/>
      <c r="AB1634" s="29"/>
      <c r="AC1634" s="28"/>
    </row>
    <row r="1635" ht="16" customHeight="1" spans="1:29">
      <c r="A1635" s="22">
        <v>1570</v>
      </c>
      <c r="B1635" s="39" t="s">
        <v>7635</v>
      </c>
      <c r="C1635" s="68" t="s">
        <v>7636</v>
      </c>
      <c r="D1635" s="22">
        <v>188</v>
      </c>
      <c r="E1635" s="22">
        <v>20</v>
      </c>
      <c r="F1635" s="144" t="s">
        <v>7637</v>
      </c>
      <c r="G1635" s="144" t="s">
        <v>3704</v>
      </c>
      <c r="H1635" s="144" t="s">
        <v>3704</v>
      </c>
      <c r="I1635" s="144" t="s">
        <v>5321</v>
      </c>
      <c r="J1635" s="144" t="s">
        <v>5314</v>
      </c>
      <c r="K1635" s="157"/>
      <c r="L1635" s="157"/>
      <c r="M1635" s="157"/>
      <c r="N1635" s="157"/>
      <c r="O1635" s="157"/>
      <c r="P1635" s="157"/>
      <c r="Q1635" s="157"/>
      <c r="R1635" s="157"/>
      <c r="S1635" s="144"/>
      <c r="T1635" s="22">
        <v>20</v>
      </c>
      <c r="U1635" s="29">
        <v>4.9725</v>
      </c>
      <c r="V1635" s="29">
        <v>99.45</v>
      </c>
      <c r="W1635" s="36">
        <v>99.45</v>
      </c>
      <c r="X1635" s="36"/>
      <c r="Y1635" s="29"/>
      <c r="Z1635" s="29"/>
      <c r="AA1635" s="29"/>
      <c r="AB1635" s="29"/>
      <c r="AC1635" s="28"/>
    </row>
    <row r="1636" ht="16" customHeight="1" spans="1:29">
      <c r="A1636" s="22">
        <v>1571</v>
      </c>
      <c r="B1636" s="39" t="s">
        <v>7638</v>
      </c>
      <c r="C1636" s="68" t="s">
        <v>7639</v>
      </c>
      <c r="D1636" s="22">
        <v>188</v>
      </c>
      <c r="E1636" s="22">
        <v>8</v>
      </c>
      <c r="F1636" s="144">
        <v>82156</v>
      </c>
      <c r="G1636" s="144" t="s">
        <v>3704</v>
      </c>
      <c r="H1636" s="144" t="s">
        <v>3704</v>
      </c>
      <c r="I1636" s="144" t="s">
        <v>5321</v>
      </c>
      <c r="J1636" s="144" t="s">
        <v>5314</v>
      </c>
      <c r="K1636" s="157"/>
      <c r="L1636" s="157"/>
      <c r="M1636" s="157"/>
      <c r="N1636" s="157"/>
      <c r="O1636" s="157"/>
      <c r="P1636" s="157"/>
      <c r="Q1636" s="157"/>
      <c r="R1636" s="157"/>
      <c r="S1636" s="144"/>
      <c r="T1636" s="22">
        <v>8</v>
      </c>
      <c r="U1636" s="29">
        <v>4.9725</v>
      </c>
      <c r="V1636" s="29">
        <v>39.78</v>
      </c>
      <c r="W1636" s="36">
        <v>11.68</v>
      </c>
      <c r="X1636" s="36"/>
      <c r="Y1636" s="29"/>
      <c r="Z1636" s="29"/>
      <c r="AA1636" s="29"/>
      <c r="AB1636" s="29"/>
      <c r="AC1636" s="28"/>
    </row>
    <row r="1637" ht="16" customHeight="1" spans="1:29">
      <c r="A1637" s="22">
        <v>1572</v>
      </c>
      <c r="B1637" s="39" t="s">
        <v>7640</v>
      </c>
      <c r="C1637" s="68" t="s">
        <v>7641</v>
      </c>
      <c r="D1637" s="22">
        <v>130</v>
      </c>
      <c r="E1637" s="22">
        <v>4</v>
      </c>
      <c r="F1637" s="144">
        <v>82252</v>
      </c>
      <c r="G1637" s="144" t="s">
        <v>3704</v>
      </c>
      <c r="H1637" s="144" t="s">
        <v>3704</v>
      </c>
      <c r="I1637" s="144" t="s">
        <v>5321</v>
      </c>
      <c r="J1637" s="144" t="s">
        <v>5314</v>
      </c>
      <c r="K1637" s="157"/>
      <c r="L1637" s="157"/>
      <c r="M1637" s="157"/>
      <c r="N1637" s="157"/>
      <c r="O1637" s="157"/>
      <c r="P1637" s="157"/>
      <c r="Q1637" s="157"/>
      <c r="R1637" s="157"/>
      <c r="S1637" s="144"/>
      <c r="T1637" s="22">
        <v>4</v>
      </c>
      <c r="U1637" s="29">
        <v>4.9725</v>
      </c>
      <c r="V1637" s="29">
        <v>19.89</v>
      </c>
      <c r="W1637" s="36">
        <v>5.84</v>
      </c>
      <c r="X1637" s="36"/>
      <c r="Y1637" s="29"/>
      <c r="Z1637" s="29"/>
      <c r="AA1637" s="29"/>
      <c r="AB1637" s="29"/>
      <c r="AC1637" s="28"/>
    </row>
    <row r="1638" ht="16" customHeight="1" spans="1:29">
      <c r="A1638" s="22">
        <v>1573</v>
      </c>
      <c r="B1638" s="39" t="s">
        <v>7642</v>
      </c>
      <c r="C1638" s="68" t="s">
        <v>7643</v>
      </c>
      <c r="D1638" s="22">
        <v>188</v>
      </c>
      <c r="E1638" s="22">
        <v>30</v>
      </c>
      <c r="F1638" s="144">
        <v>82206</v>
      </c>
      <c r="G1638" s="144" t="s">
        <v>3704</v>
      </c>
      <c r="H1638" s="144" t="s">
        <v>3704</v>
      </c>
      <c r="I1638" s="144" t="s">
        <v>5321</v>
      </c>
      <c r="J1638" s="144" t="s">
        <v>5314</v>
      </c>
      <c r="K1638" s="157"/>
      <c r="L1638" s="157"/>
      <c r="M1638" s="157"/>
      <c r="N1638" s="157"/>
      <c r="O1638" s="157"/>
      <c r="P1638" s="157"/>
      <c r="Q1638" s="157"/>
      <c r="R1638" s="157"/>
      <c r="S1638" s="144"/>
      <c r="T1638" s="22">
        <v>30</v>
      </c>
      <c r="U1638" s="29">
        <v>4.97233333333333</v>
      </c>
      <c r="V1638" s="29">
        <v>149.17</v>
      </c>
      <c r="W1638" s="36">
        <v>43.8</v>
      </c>
      <c r="X1638" s="36"/>
      <c r="Y1638" s="29"/>
      <c r="Z1638" s="29"/>
      <c r="AA1638" s="29"/>
      <c r="AB1638" s="29"/>
      <c r="AC1638" s="28"/>
    </row>
    <row r="1639" ht="16" customHeight="1" spans="1:29">
      <c r="A1639" s="22">
        <v>1574</v>
      </c>
      <c r="B1639" s="39" t="s">
        <v>7644</v>
      </c>
      <c r="C1639" s="68" t="s">
        <v>7645</v>
      </c>
      <c r="D1639" s="22">
        <v>188</v>
      </c>
      <c r="E1639" s="22">
        <v>30</v>
      </c>
      <c r="F1639" s="144">
        <v>82189</v>
      </c>
      <c r="G1639" s="144" t="s">
        <v>3704</v>
      </c>
      <c r="H1639" s="144" t="s">
        <v>3704</v>
      </c>
      <c r="I1639" s="144" t="s">
        <v>5321</v>
      </c>
      <c r="J1639" s="144" t="s">
        <v>5314</v>
      </c>
      <c r="K1639" s="157"/>
      <c r="L1639" s="157"/>
      <c r="M1639" s="157"/>
      <c r="N1639" s="157"/>
      <c r="O1639" s="157"/>
      <c r="P1639" s="157"/>
      <c r="Q1639" s="157"/>
      <c r="R1639" s="157"/>
      <c r="S1639" s="144"/>
      <c r="T1639" s="22">
        <v>30</v>
      </c>
      <c r="U1639" s="29">
        <v>4.97233333333333</v>
      </c>
      <c r="V1639" s="29">
        <v>149.17</v>
      </c>
      <c r="W1639" s="36">
        <v>43.8</v>
      </c>
      <c r="X1639" s="36"/>
      <c r="Y1639" s="29"/>
      <c r="Z1639" s="29"/>
      <c r="AA1639" s="29"/>
      <c r="AB1639" s="29"/>
      <c r="AC1639" s="28"/>
    </row>
    <row r="1640" ht="16" customHeight="1" spans="1:29">
      <c r="A1640" s="22">
        <v>1575</v>
      </c>
      <c r="B1640" s="39" t="s">
        <v>7646</v>
      </c>
      <c r="C1640" s="68" t="s">
        <v>7647</v>
      </c>
      <c r="D1640" s="22">
        <v>188</v>
      </c>
      <c r="E1640" s="22">
        <v>13</v>
      </c>
      <c r="F1640" s="144">
        <v>82157</v>
      </c>
      <c r="G1640" s="144" t="s">
        <v>3704</v>
      </c>
      <c r="H1640" s="144" t="s">
        <v>3704</v>
      </c>
      <c r="I1640" s="144" t="s">
        <v>5321</v>
      </c>
      <c r="J1640" s="144" t="s">
        <v>5314</v>
      </c>
      <c r="K1640" s="157"/>
      <c r="L1640" s="157"/>
      <c r="M1640" s="157"/>
      <c r="N1640" s="157"/>
      <c r="O1640" s="157"/>
      <c r="P1640" s="157"/>
      <c r="Q1640" s="157"/>
      <c r="R1640" s="157"/>
      <c r="S1640" s="144"/>
      <c r="T1640" s="22">
        <v>13</v>
      </c>
      <c r="U1640" s="29">
        <v>4.97230769230769</v>
      </c>
      <c r="V1640" s="29">
        <v>64.64</v>
      </c>
      <c r="W1640" s="36">
        <v>18.98</v>
      </c>
      <c r="X1640" s="36"/>
      <c r="Y1640" s="29"/>
      <c r="Z1640" s="29"/>
      <c r="AA1640" s="29"/>
      <c r="AB1640" s="29"/>
      <c r="AC1640" s="28"/>
    </row>
    <row r="1641" ht="16" customHeight="1" spans="1:29">
      <c r="A1641" s="22">
        <v>1576</v>
      </c>
      <c r="B1641" s="39" t="s">
        <v>7648</v>
      </c>
      <c r="C1641" s="68" t="s">
        <v>7649</v>
      </c>
      <c r="D1641" s="22">
        <v>188</v>
      </c>
      <c r="E1641" s="22">
        <v>13</v>
      </c>
      <c r="F1641" s="144">
        <v>82155</v>
      </c>
      <c r="G1641" s="144" t="s">
        <v>3704</v>
      </c>
      <c r="H1641" s="144" t="s">
        <v>3704</v>
      </c>
      <c r="I1641" s="144" t="s">
        <v>5321</v>
      </c>
      <c r="J1641" s="144" t="s">
        <v>5314</v>
      </c>
      <c r="K1641" s="157"/>
      <c r="L1641" s="157"/>
      <c r="M1641" s="157"/>
      <c r="N1641" s="157"/>
      <c r="O1641" s="157"/>
      <c r="P1641" s="157"/>
      <c r="Q1641" s="157"/>
      <c r="R1641" s="157"/>
      <c r="S1641" s="144"/>
      <c r="T1641" s="22">
        <v>13</v>
      </c>
      <c r="U1641" s="29">
        <v>4.97230769230769</v>
      </c>
      <c r="V1641" s="29">
        <v>64.64</v>
      </c>
      <c r="W1641" s="36">
        <v>18.98</v>
      </c>
      <c r="X1641" s="36"/>
      <c r="Y1641" s="29"/>
      <c r="Z1641" s="29"/>
      <c r="AA1641" s="29"/>
      <c r="AB1641" s="29"/>
      <c r="AC1641" s="28"/>
    </row>
    <row r="1642" ht="16" customHeight="1" spans="1:29">
      <c r="A1642" s="22">
        <v>1577</v>
      </c>
      <c r="B1642" s="39" t="s">
        <v>7650</v>
      </c>
      <c r="C1642" s="68" t="s">
        <v>7651</v>
      </c>
      <c r="D1642" s="22">
        <v>188</v>
      </c>
      <c r="E1642" s="22">
        <v>9</v>
      </c>
      <c r="F1642" s="144">
        <v>82159</v>
      </c>
      <c r="G1642" s="144" t="s">
        <v>3704</v>
      </c>
      <c r="H1642" s="144" t="s">
        <v>3704</v>
      </c>
      <c r="I1642" s="144" t="s">
        <v>5321</v>
      </c>
      <c r="J1642" s="144" t="s">
        <v>5314</v>
      </c>
      <c r="K1642" s="157"/>
      <c r="L1642" s="157"/>
      <c r="M1642" s="157"/>
      <c r="N1642" s="157"/>
      <c r="O1642" s="157"/>
      <c r="P1642" s="157"/>
      <c r="Q1642" s="157"/>
      <c r="R1642" s="157"/>
      <c r="S1642" s="144"/>
      <c r="T1642" s="22">
        <v>9</v>
      </c>
      <c r="U1642" s="29">
        <v>4.97222222222222</v>
      </c>
      <c r="V1642" s="29">
        <v>44.75</v>
      </c>
      <c r="W1642" s="36">
        <v>13.14</v>
      </c>
      <c r="X1642" s="36"/>
      <c r="Y1642" s="29"/>
      <c r="Z1642" s="29"/>
      <c r="AA1642" s="29"/>
      <c r="AB1642" s="29"/>
      <c r="AC1642" s="28"/>
    </row>
    <row r="1643" ht="16" customHeight="1" spans="1:29">
      <c r="A1643" s="22">
        <v>1578</v>
      </c>
      <c r="B1643" s="39" t="s">
        <v>7652</v>
      </c>
      <c r="C1643" s="68" t="s">
        <v>7653</v>
      </c>
      <c r="D1643" s="22">
        <v>189</v>
      </c>
      <c r="E1643" s="22">
        <v>10</v>
      </c>
      <c r="F1643" s="144">
        <v>82188</v>
      </c>
      <c r="G1643" s="144" t="s">
        <v>3704</v>
      </c>
      <c r="H1643" s="144" t="s">
        <v>3704</v>
      </c>
      <c r="I1643" s="144" t="s">
        <v>5321</v>
      </c>
      <c r="J1643" s="144" t="s">
        <v>5314</v>
      </c>
      <c r="K1643" s="157"/>
      <c r="L1643" s="157"/>
      <c r="M1643" s="157"/>
      <c r="N1643" s="157"/>
      <c r="O1643" s="157"/>
      <c r="P1643" s="157"/>
      <c r="Q1643" s="157"/>
      <c r="R1643" s="157"/>
      <c r="S1643" s="144"/>
      <c r="T1643" s="22">
        <v>10</v>
      </c>
      <c r="U1643" s="29">
        <v>4.972</v>
      </c>
      <c r="V1643" s="29">
        <v>49.72</v>
      </c>
      <c r="W1643" s="36">
        <v>14.6</v>
      </c>
      <c r="X1643" s="36"/>
      <c r="Y1643" s="29"/>
      <c r="Z1643" s="29"/>
      <c r="AA1643" s="29"/>
      <c r="AB1643" s="29"/>
      <c r="AC1643" s="28"/>
    </row>
    <row r="1644" ht="16" customHeight="1" spans="1:29">
      <c r="A1644" s="22">
        <v>1579</v>
      </c>
      <c r="B1644" s="39" t="s">
        <v>7654</v>
      </c>
      <c r="C1644" s="68" t="s">
        <v>7655</v>
      </c>
      <c r="D1644" s="22">
        <v>188</v>
      </c>
      <c r="E1644" s="22">
        <v>6</v>
      </c>
      <c r="F1644" s="144">
        <v>82194</v>
      </c>
      <c r="G1644" s="144" t="s">
        <v>3704</v>
      </c>
      <c r="H1644" s="144" t="s">
        <v>3704</v>
      </c>
      <c r="I1644" s="144" t="s">
        <v>5321</v>
      </c>
      <c r="J1644" s="144" t="s">
        <v>5314</v>
      </c>
      <c r="K1644" s="157"/>
      <c r="L1644" s="157"/>
      <c r="M1644" s="157"/>
      <c r="N1644" s="157"/>
      <c r="O1644" s="157"/>
      <c r="P1644" s="157"/>
      <c r="Q1644" s="157"/>
      <c r="R1644" s="157"/>
      <c r="S1644" s="144"/>
      <c r="T1644" s="22">
        <v>6</v>
      </c>
      <c r="U1644" s="29">
        <v>4.97166666666667</v>
      </c>
      <c r="V1644" s="29">
        <v>29.83</v>
      </c>
      <c r="W1644" s="36">
        <v>8.76</v>
      </c>
      <c r="X1644" s="36"/>
      <c r="Y1644" s="29"/>
      <c r="Z1644" s="29"/>
      <c r="AA1644" s="29"/>
      <c r="AB1644" s="29"/>
      <c r="AC1644" s="28"/>
    </row>
    <row r="1645" ht="16" customHeight="1" spans="1:29">
      <c r="A1645" s="22">
        <v>1580</v>
      </c>
      <c r="B1645" s="39" t="s">
        <v>7656</v>
      </c>
      <c r="C1645" s="68" t="s">
        <v>7657</v>
      </c>
      <c r="D1645" s="22">
        <v>188</v>
      </c>
      <c r="E1645" s="22">
        <v>6</v>
      </c>
      <c r="F1645" s="144">
        <v>82197</v>
      </c>
      <c r="G1645" s="144" t="s">
        <v>3704</v>
      </c>
      <c r="H1645" s="144" t="s">
        <v>3704</v>
      </c>
      <c r="I1645" s="144" t="s">
        <v>5321</v>
      </c>
      <c r="J1645" s="144" t="s">
        <v>5314</v>
      </c>
      <c r="K1645" s="157"/>
      <c r="L1645" s="157"/>
      <c r="M1645" s="157"/>
      <c r="N1645" s="157"/>
      <c r="O1645" s="157"/>
      <c r="P1645" s="157"/>
      <c r="Q1645" s="157"/>
      <c r="R1645" s="157"/>
      <c r="S1645" s="144"/>
      <c r="T1645" s="22">
        <v>6</v>
      </c>
      <c r="U1645" s="29">
        <v>4.97166666666667</v>
      </c>
      <c r="V1645" s="29">
        <v>29.83</v>
      </c>
      <c r="W1645" s="36">
        <v>8.76</v>
      </c>
      <c r="X1645" s="36"/>
      <c r="Y1645" s="29"/>
      <c r="Z1645" s="29"/>
      <c r="AA1645" s="29"/>
      <c r="AB1645" s="29"/>
      <c r="AC1645" s="28"/>
    </row>
    <row r="1646" ht="16" customHeight="1" spans="1:29">
      <c r="A1646" s="22">
        <v>1581</v>
      </c>
      <c r="B1646" s="39" t="s">
        <v>7658</v>
      </c>
      <c r="C1646" s="68" t="s">
        <v>7659</v>
      </c>
      <c r="D1646" s="22">
        <v>188</v>
      </c>
      <c r="E1646" s="22">
        <v>6</v>
      </c>
      <c r="F1646" s="144">
        <v>82158</v>
      </c>
      <c r="G1646" s="144" t="s">
        <v>3704</v>
      </c>
      <c r="H1646" s="144" t="s">
        <v>3704</v>
      </c>
      <c r="I1646" s="144" t="s">
        <v>5321</v>
      </c>
      <c r="J1646" s="144" t="s">
        <v>5314</v>
      </c>
      <c r="K1646" s="157"/>
      <c r="L1646" s="157"/>
      <c r="M1646" s="157"/>
      <c r="N1646" s="157"/>
      <c r="O1646" s="157"/>
      <c r="P1646" s="157"/>
      <c r="Q1646" s="157"/>
      <c r="R1646" s="157"/>
      <c r="S1646" s="144"/>
      <c r="T1646" s="22">
        <v>6</v>
      </c>
      <c r="U1646" s="29">
        <v>4.97166666666667</v>
      </c>
      <c r="V1646" s="29">
        <v>29.83</v>
      </c>
      <c r="W1646" s="36">
        <v>8.76</v>
      </c>
      <c r="X1646" s="36"/>
      <c r="Y1646" s="29"/>
      <c r="Z1646" s="29"/>
      <c r="AA1646" s="29"/>
      <c r="AB1646" s="29"/>
      <c r="AC1646" s="28"/>
    </row>
    <row r="1647" ht="16" customHeight="1" spans="1:29">
      <c r="A1647" s="22">
        <v>1582</v>
      </c>
      <c r="B1647" s="39" t="s">
        <v>7660</v>
      </c>
      <c r="C1647" s="68" t="s">
        <v>7661</v>
      </c>
      <c r="D1647" s="22">
        <v>188</v>
      </c>
      <c r="E1647" s="22">
        <v>30</v>
      </c>
      <c r="F1647" s="144">
        <v>82165</v>
      </c>
      <c r="G1647" s="144" t="s">
        <v>3704</v>
      </c>
      <c r="H1647" s="144" t="s">
        <v>3704</v>
      </c>
      <c r="I1647" s="144" t="s">
        <v>5321</v>
      </c>
      <c r="J1647" s="144" t="s">
        <v>5314</v>
      </c>
      <c r="K1647" s="157"/>
      <c r="L1647" s="157"/>
      <c r="M1647" s="157"/>
      <c r="N1647" s="157"/>
      <c r="O1647" s="157"/>
      <c r="P1647" s="157"/>
      <c r="Q1647" s="157"/>
      <c r="R1647" s="157"/>
      <c r="S1647" s="144"/>
      <c r="T1647" s="22">
        <v>30</v>
      </c>
      <c r="U1647" s="29">
        <v>4.607</v>
      </c>
      <c r="V1647" s="29">
        <v>138.21</v>
      </c>
      <c r="W1647" s="36">
        <v>58.5</v>
      </c>
      <c r="X1647" s="36"/>
      <c r="Y1647" s="29"/>
      <c r="Z1647" s="29"/>
      <c r="AA1647" s="29"/>
      <c r="AB1647" s="29"/>
      <c r="AC1647" s="28"/>
    </row>
    <row r="1648" ht="16" customHeight="1" spans="1:29">
      <c r="A1648" s="22">
        <v>1583</v>
      </c>
      <c r="B1648" s="39" t="s">
        <v>7662</v>
      </c>
      <c r="C1648" s="68" t="s">
        <v>7663</v>
      </c>
      <c r="D1648" s="22">
        <v>130</v>
      </c>
      <c r="E1648" s="22">
        <v>4</v>
      </c>
      <c r="F1648" s="144">
        <v>82228</v>
      </c>
      <c r="G1648" s="144" t="s">
        <v>3704</v>
      </c>
      <c r="H1648" s="144" t="s">
        <v>3704</v>
      </c>
      <c r="I1648" s="144" t="s">
        <v>5321</v>
      </c>
      <c r="J1648" s="144" t="s">
        <v>5314</v>
      </c>
      <c r="K1648" s="157"/>
      <c r="L1648" s="157"/>
      <c r="M1648" s="157"/>
      <c r="N1648" s="157"/>
      <c r="O1648" s="157"/>
      <c r="P1648" s="157"/>
      <c r="Q1648" s="157"/>
      <c r="R1648" s="157"/>
      <c r="S1648" s="144"/>
      <c r="T1648" s="22">
        <v>4</v>
      </c>
      <c r="U1648" s="29">
        <v>4.375</v>
      </c>
      <c r="V1648" s="29">
        <v>17.5</v>
      </c>
      <c r="W1648" s="36">
        <v>7.8</v>
      </c>
      <c r="X1648" s="36"/>
      <c r="Y1648" s="29"/>
      <c r="Z1648" s="29"/>
      <c r="AA1648" s="29"/>
      <c r="AB1648" s="29"/>
      <c r="AC1648" s="28"/>
    </row>
    <row r="1649" ht="16" customHeight="1" spans="1:29">
      <c r="A1649" s="22">
        <v>1584</v>
      </c>
      <c r="B1649" s="39" t="s">
        <v>7664</v>
      </c>
      <c r="C1649" s="68" t="s">
        <v>7665</v>
      </c>
      <c r="D1649" s="22">
        <v>130</v>
      </c>
      <c r="E1649" s="22">
        <v>8</v>
      </c>
      <c r="F1649" s="144">
        <v>82244</v>
      </c>
      <c r="G1649" s="144" t="s">
        <v>3704</v>
      </c>
      <c r="H1649" s="144" t="s">
        <v>3704</v>
      </c>
      <c r="I1649" s="144" t="s">
        <v>5321</v>
      </c>
      <c r="J1649" s="144" t="s">
        <v>5314</v>
      </c>
      <c r="K1649" s="157"/>
      <c r="L1649" s="157"/>
      <c r="M1649" s="157"/>
      <c r="N1649" s="157"/>
      <c r="O1649" s="157"/>
      <c r="P1649" s="157"/>
      <c r="Q1649" s="157"/>
      <c r="R1649" s="157"/>
      <c r="S1649" s="144"/>
      <c r="T1649" s="22">
        <v>8</v>
      </c>
      <c r="U1649" s="29">
        <v>4.1575</v>
      </c>
      <c r="V1649" s="29">
        <v>33.26</v>
      </c>
      <c r="W1649" s="36">
        <v>15.6</v>
      </c>
      <c r="X1649" s="36"/>
      <c r="Y1649" s="29"/>
      <c r="Z1649" s="29"/>
      <c r="AA1649" s="29"/>
      <c r="AB1649" s="29"/>
      <c r="AC1649" s="28"/>
    </row>
    <row r="1650" ht="16" customHeight="1" spans="1:29">
      <c r="A1650" s="22">
        <v>1585</v>
      </c>
      <c r="B1650" s="39" t="s">
        <v>7666</v>
      </c>
      <c r="C1650" s="68" t="s">
        <v>7667</v>
      </c>
      <c r="D1650" s="22">
        <v>130</v>
      </c>
      <c r="E1650" s="22">
        <v>4</v>
      </c>
      <c r="F1650" s="144">
        <v>82266</v>
      </c>
      <c r="G1650" s="144" t="s">
        <v>3704</v>
      </c>
      <c r="H1650" s="144" t="s">
        <v>3704</v>
      </c>
      <c r="I1650" s="144" t="s">
        <v>5321</v>
      </c>
      <c r="J1650" s="144" t="s">
        <v>5314</v>
      </c>
      <c r="K1650" s="157"/>
      <c r="L1650" s="157"/>
      <c r="M1650" s="157"/>
      <c r="N1650" s="157"/>
      <c r="O1650" s="157"/>
      <c r="P1650" s="157"/>
      <c r="Q1650" s="157"/>
      <c r="R1650" s="157"/>
      <c r="S1650" s="144"/>
      <c r="T1650" s="22">
        <v>4</v>
      </c>
      <c r="U1650" s="29">
        <v>3.9375</v>
      </c>
      <c r="V1650" s="29">
        <v>15.75</v>
      </c>
      <c r="W1650" s="36">
        <v>7.8</v>
      </c>
      <c r="X1650" s="36"/>
      <c r="Y1650" s="29"/>
      <c r="Z1650" s="29"/>
      <c r="AA1650" s="29"/>
      <c r="AB1650" s="29"/>
      <c r="AC1650" s="28"/>
    </row>
    <row r="1651" ht="16" customHeight="1" spans="1:29">
      <c r="A1651" s="22">
        <v>1586</v>
      </c>
      <c r="B1651" s="39" t="s">
        <v>7668</v>
      </c>
      <c r="C1651" s="68" t="s">
        <v>7669</v>
      </c>
      <c r="D1651" s="22">
        <v>188</v>
      </c>
      <c r="E1651" s="22">
        <v>6</v>
      </c>
      <c r="F1651" s="144">
        <v>82211</v>
      </c>
      <c r="G1651" s="144" t="s">
        <v>3704</v>
      </c>
      <c r="H1651" s="144" t="s">
        <v>3704</v>
      </c>
      <c r="I1651" s="144" t="s">
        <v>5321</v>
      </c>
      <c r="J1651" s="144" t="s">
        <v>5314</v>
      </c>
      <c r="K1651" s="157"/>
      <c r="L1651" s="157"/>
      <c r="M1651" s="157"/>
      <c r="N1651" s="157"/>
      <c r="O1651" s="157"/>
      <c r="P1651" s="157"/>
      <c r="Q1651" s="157"/>
      <c r="R1651" s="157"/>
      <c r="S1651" s="144"/>
      <c r="T1651" s="22">
        <v>6</v>
      </c>
      <c r="U1651" s="29">
        <v>2.98333333333333</v>
      </c>
      <c r="V1651" s="29">
        <v>17.9</v>
      </c>
      <c r="W1651" s="36">
        <v>5.82</v>
      </c>
      <c r="X1651" s="36"/>
      <c r="Y1651" s="29"/>
      <c r="Z1651" s="29"/>
      <c r="AA1651" s="29"/>
      <c r="AB1651" s="29"/>
      <c r="AC1651" s="28"/>
    </row>
    <row r="1652" ht="16" customHeight="1" spans="1:29">
      <c r="A1652" s="22">
        <v>1587</v>
      </c>
      <c r="B1652" s="39" t="s">
        <v>7670</v>
      </c>
      <c r="C1652" s="68" t="s">
        <v>7671</v>
      </c>
      <c r="D1652" s="22">
        <v>188</v>
      </c>
      <c r="E1652" s="22">
        <v>10</v>
      </c>
      <c r="F1652" s="144">
        <v>82210</v>
      </c>
      <c r="G1652" s="144" t="s">
        <v>3704</v>
      </c>
      <c r="H1652" s="144" t="s">
        <v>3704</v>
      </c>
      <c r="I1652" s="144" t="s">
        <v>5321</v>
      </c>
      <c r="J1652" s="144" t="s">
        <v>5314</v>
      </c>
      <c r="K1652" s="157"/>
      <c r="L1652" s="157"/>
      <c r="M1652" s="157"/>
      <c r="N1652" s="157"/>
      <c r="O1652" s="157"/>
      <c r="P1652" s="157"/>
      <c r="Q1652" s="157"/>
      <c r="R1652" s="157"/>
      <c r="S1652" s="144"/>
      <c r="T1652" s="22">
        <v>10</v>
      </c>
      <c r="U1652" s="29">
        <v>2.983</v>
      </c>
      <c r="V1652" s="29">
        <v>29.83</v>
      </c>
      <c r="W1652" s="36">
        <v>9.7</v>
      </c>
      <c r="X1652" s="36"/>
      <c r="Y1652" s="29"/>
      <c r="Z1652" s="29"/>
      <c r="AA1652" s="29"/>
      <c r="AB1652" s="29"/>
      <c r="AC1652" s="28"/>
    </row>
    <row r="1653" ht="16" customHeight="1" spans="1:29">
      <c r="A1653" s="22">
        <v>1588</v>
      </c>
      <c r="B1653" s="39" t="s">
        <v>7672</v>
      </c>
      <c r="C1653" s="68" t="s">
        <v>7673</v>
      </c>
      <c r="D1653" s="22">
        <v>130</v>
      </c>
      <c r="E1653" s="22">
        <v>12</v>
      </c>
      <c r="F1653" s="144">
        <v>82230</v>
      </c>
      <c r="G1653" s="144" t="s">
        <v>3704</v>
      </c>
      <c r="H1653" s="144" t="s">
        <v>3704</v>
      </c>
      <c r="I1653" s="144" t="s">
        <v>5321</v>
      </c>
      <c r="J1653" s="144" t="s">
        <v>5314</v>
      </c>
      <c r="K1653" s="157"/>
      <c r="L1653" s="157"/>
      <c r="M1653" s="157"/>
      <c r="N1653" s="157"/>
      <c r="O1653" s="157"/>
      <c r="P1653" s="157"/>
      <c r="Q1653" s="157"/>
      <c r="R1653" s="157"/>
      <c r="S1653" s="144"/>
      <c r="T1653" s="22">
        <v>12</v>
      </c>
      <c r="U1653" s="29">
        <v>2.84416666666667</v>
      </c>
      <c r="V1653" s="29">
        <v>34.13</v>
      </c>
      <c r="W1653" s="36">
        <v>11.64</v>
      </c>
      <c r="X1653" s="36"/>
      <c r="Y1653" s="29"/>
      <c r="Z1653" s="29"/>
      <c r="AA1653" s="29"/>
      <c r="AB1653" s="29"/>
      <c r="AC1653" s="28"/>
    </row>
    <row r="1654" ht="16" customHeight="1" spans="1:29">
      <c r="A1654" s="22">
        <v>1589</v>
      </c>
      <c r="B1654" s="39" t="s">
        <v>7674</v>
      </c>
      <c r="C1654" s="68" t="s">
        <v>7675</v>
      </c>
      <c r="D1654" s="22">
        <v>188</v>
      </c>
      <c r="E1654" s="22">
        <v>1</v>
      </c>
      <c r="F1654" s="144">
        <v>82221</v>
      </c>
      <c r="G1654" s="144" t="s">
        <v>3704</v>
      </c>
      <c r="H1654" s="144" t="s">
        <v>3704</v>
      </c>
      <c r="I1654" s="144" t="s">
        <v>5321</v>
      </c>
      <c r="J1654" s="144" t="s">
        <v>5314</v>
      </c>
      <c r="K1654" s="157"/>
      <c r="L1654" s="157"/>
      <c r="M1654" s="157"/>
      <c r="N1654" s="157"/>
      <c r="O1654" s="157"/>
      <c r="P1654" s="157"/>
      <c r="Q1654" s="157"/>
      <c r="R1654" s="157"/>
      <c r="S1654" s="144"/>
      <c r="T1654" s="22">
        <v>1</v>
      </c>
      <c r="U1654" s="29">
        <v>2.32</v>
      </c>
      <c r="V1654" s="29">
        <v>2.32</v>
      </c>
      <c r="W1654" s="36">
        <v>0.97</v>
      </c>
      <c r="X1654" s="36"/>
      <c r="Y1654" s="29"/>
      <c r="Z1654" s="29"/>
      <c r="AA1654" s="29"/>
      <c r="AB1654" s="29"/>
      <c r="AC1654" s="28"/>
    </row>
    <row r="1655" ht="16" customHeight="1" spans="1:29">
      <c r="A1655" s="22">
        <v>1590</v>
      </c>
      <c r="B1655" s="39" t="s">
        <v>7676</v>
      </c>
      <c r="C1655" s="68" t="s">
        <v>7677</v>
      </c>
      <c r="D1655" s="22">
        <v>130</v>
      </c>
      <c r="E1655" s="22">
        <v>4</v>
      </c>
      <c r="F1655" s="144">
        <v>82248</v>
      </c>
      <c r="G1655" s="144" t="s">
        <v>3704</v>
      </c>
      <c r="H1655" s="144" t="s">
        <v>3704</v>
      </c>
      <c r="I1655" s="144" t="s">
        <v>5321</v>
      </c>
      <c r="J1655" s="144" t="s">
        <v>5314</v>
      </c>
      <c r="K1655" s="157"/>
      <c r="L1655" s="157"/>
      <c r="M1655" s="157"/>
      <c r="N1655" s="157"/>
      <c r="O1655" s="157"/>
      <c r="P1655" s="157"/>
      <c r="Q1655" s="157"/>
      <c r="R1655" s="157"/>
      <c r="S1655" s="144"/>
      <c r="T1655" s="22">
        <v>4</v>
      </c>
      <c r="U1655" s="29">
        <v>1.5325</v>
      </c>
      <c r="V1655" s="29">
        <v>6.13</v>
      </c>
      <c r="W1655" s="36">
        <v>3.88</v>
      </c>
      <c r="X1655" s="36"/>
      <c r="Y1655" s="29"/>
      <c r="Z1655" s="29"/>
      <c r="AA1655" s="29"/>
      <c r="AB1655" s="29"/>
      <c r="AC1655" s="28"/>
    </row>
    <row r="1656" ht="16" customHeight="1" spans="1:29">
      <c r="A1656" s="22">
        <v>1593</v>
      </c>
      <c r="B1656" s="39" t="s">
        <v>7682</v>
      </c>
      <c r="C1656" s="68" t="s">
        <v>7683</v>
      </c>
      <c r="D1656" s="22">
        <v>223</v>
      </c>
      <c r="E1656" s="22">
        <v>1</v>
      </c>
      <c r="F1656" s="144">
        <v>82542</v>
      </c>
      <c r="G1656" s="144" t="s">
        <v>3704</v>
      </c>
      <c r="H1656" s="144" t="s">
        <v>3704</v>
      </c>
      <c r="I1656" s="144" t="s">
        <v>5321</v>
      </c>
      <c r="J1656" s="144" t="s">
        <v>5314</v>
      </c>
      <c r="K1656" s="157"/>
      <c r="L1656" s="157"/>
      <c r="M1656" s="157"/>
      <c r="N1656" s="157"/>
      <c r="O1656" s="157"/>
      <c r="P1656" s="157"/>
      <c r="Q1656" s="157"/>
      <c r="R1656" s="157"/>
      <c r="S1656" s="144"/>
      <c r="T1656" s="22">
        <v>1</v>
      </c>
      <c r="U1656" s="29">
        <v>30937.68</v>
      </c>
      <c r="V1656" s="29">
        <v>30937.68</v>
      </c>
      <c r="W1656" s="36">
        <v>13936.8</v>
      </c>
      <c r="X1656" s="36"/>
      <c r="Y1656" s="29"/>
      <c r="Z1656" s="29"/>
      <c r="AA1656" s="29"/>
      <c r="AB1656" s="29"/>
      <c r="AC1656" s="28"/>
    </row>
    <row r="1657" ht="16" customHeight="1" spans="1:29">
      <c r="A1657" s="22">
        <v>1594</v>
      </c>
      <c r="B1657" s="39" t="s">
        <v>7684</v>
      </c>
      <c r="C1657" s="68" t="s">
        <v>7685</v>
      </c>
      <c r="D1657" s="22">
        <v>223</v>
      </c>
      <c r="E1657" s="22">
        <v>1</v>
      </c>
      <c r="F1657" s="144">
        <v>82544</v>
      </c>
      <c r="G1657" s="144" t="s">
        <v>3704</v>
      </c>
      <c r="H1657" s="144" t="s">
        <v>3704</v>
      </c>
      <c r="I1657" s="144" t="s">
        <v>5321</v>
      </c>
      <c r="J1657" s="144" t="s">
        <v>5314</v>
      </c>
      <c r="K1657" s="157"/>
      <c r="L1657" s="157"/>
      <c r="M1657" s="157"/>
      <c r="N1657" s="157"/>
      <c r="O1657" s="157"/>
      <c r="P1657" s="157"/>
      <c r="Q1657" s="157"/>
      <c r="R1657" s="157"/>
      <c r="S1657" s="144"/>
      <c r="T1657" s="22">
        <v>1</v>
      </c>
      <c r="U1657" s="29">
        <v>10541.63</v>
      </c>
      <c r="V1657" s="29">
        <v>10541.63</v>
      </c>
      <c r="W1657" s="36">
        <v>5067.93</v>
      </c>
      <c r="X1657" s="36"/>
      <c r="Y1657" s="29"/>
      <c r="Z1657" s="29"/>
      <c r="AA1657" s="29"/>
      <c r="AB1657" s="29"/>
      <c r="AC1657" s="28"/>
    </row>
    <row r="1658" ht="16" customHeight="1" spans="1:29">
      <c r="A1658" s="22">
        <v>1598</v>
      </c>
      <c r="B1658" s="39" t="s">
        <v>7692</v>
      </c>
      <c r="C1658" s="68" t="s">
        <v>7693</v>
      </c>
      <c r="D1658" s="22">
        <v>168</v>
      </c>
      <c r="E1658" s="22">
        <v>1</v>
      </c>
      <c r="F1658" s="144">
        <v>82548</v>
      </c>
      <c r="G1658" s="144" t="s">
        <v>3704</v>
      </c>
      <c r="H1658" s="144" t="s">
        <v>3704</v>
      </c>
      <c r="I1658" s="144" t="s">
        <v>5321</v>
      </c>
      <c r="J1658" s="144" t="s">
        <v>5314</v>
      </c>
      <c r="K1658" s="157"/>
      <c r="L1658" s="157"/>
      <c r="M1658" s="157"/>
      <c r="N1658" s="157"/>
      <c r="O1658" s="157"/>
      <c r="P1658" s="157"/>
      <c r="Q1658" s="157"/>
      <c r="R1658" s="157"/>
      <c r="S1658" s="144"/>
      <c r="T1658" s="22">
        <v>1</v>
      </c>
      <c r="U1658" s="29">
        <v>2705.53</v>
      </c>
      <c r="V1658" s="29">
        <v>2705.53</v>
      </c>
      <c r="W1658" s="36">
        <v>789.43</v>
      </c>
      <c r="X1658" s="36"/>
      <c r="Y1658" s="29"/>
      <c r="Z1658" s="29"/>
      <c r="AA1658" s="29"/>
      <c r="AB1658" s="29"/>
      <c r="AC1658" s="28"/>
    </row>
    <row r="1659" ht="16" customHeight="1" spans="1:29">
      <c r="A1659" s="22">
        <v>1602</v>
      </c>
      <c r="B1659" s="39" t="s">
        <v>2648</v>
      </c>
      <c r="C1659" s="68" t="s">
        <v>2649</v>
      </c>
      <c r="D1659" s="22">
        <v>130</v>
      </c>
      <c r="E1659" s="22">
        <v>1</v>
      </c>
      <c r="F1659" s="144">
        <v>2403314892</v>
      </c>
      <c r="G1659" s="144" t="s">
        <v>3704</v>
      </c>
      <c r="H1659" s="144" t="s">
        <v>3704</v>
      </c>
      <c r="I1659" s="144" t="s">
        <v>5352</v>
      </c>
      <c r="J1659" s="144" t="s">
        <v>5314</v>
      </c>
      <c r="K1659" s="157"/>
      <c r="L1659" s="157"/>
      <c r="M1659" s="157"/>
      <c r="N1659" s="157"/>
      <c r="O1659" s="157"/>
      <c r="P1659" s="157"/>
      <c r="Q1659" s="157"/>
      <c r="R1659" s="157"/>
      <c r="S1659" s="144"/>
      <c r="T1659" s="22">
        <v>1</v>
      </c>
      <c r="U1659" s="29">
        <v>71937.61</v>
      </c>
      <c r="V1659" s="29">
        <v>71937.61</v>
      </c>
      <c r="W1659" s="36">
        <v>31022.08</v>
      </c>
      <c r="X1659" s="36"/>
      <c r="Y1659" s="29"/>
      <c r="Z1659" s="29"/>
      <c r="AA1659" s="29"/>
      <c r="AB1659" s="29"/>
      <c r="AC1659" s="28"/>
    </row>
    <row r="1660" ht="16" customHeight="1" spans="1:29">
      <c r="A1660" s="22">
        <v>1603</v>
      </c>
      <c r="B1660" s="39" t="s">
        <v>7700</v>
      </c>
      <c r="C1660" s="68" t="s">
        <v>7701</v>
      </c>
      <c r="D1660" s="22">
        <v>130</v>
      </c>
      <c r="E1660" s="22">
        <v>1</v>
      </c>
      <c r="F1660" s="144">
        <v>2403316048</v>
      </c>
      <c r="G1660" s="144" t="s">
        <v>3704</v>
      </c>
      <c r="H1660" s="144" t="s">
        <v>3704</v>
      </c>
      <c r="I1660" s="144" t="s">
        <v>5352</v>
      </c>
      <c r="J1660" s="144" t="s">
        <v>5314</v>
      </c>
      <c r="K1660" s="157"/>
      <c r="L1660" s="157"/>
      <c r="M1660" s="157"/>
      <c r="N1660" s="157"/>
      <c r="O1660" s="157"/>
      <c r="P1660" s="157"/>
      <c r="Q1660" s="157"/>
      <c r="R1660" s="157"/>
      <c r="S1660" s="144"/>
      <c r="T1660" s="22">
        <v>1</v>
      </c>
      <c r="U1660" s="29">
        <v>46676.07</v>
      </c>
      <c r="V1660" s="29">
        <v>46676.07</v>
      </c>
      <c r="W1660" s="36">
        <v>23561.07</v>
      </c>
      <c r="X1660" s="36"/>
      <c r="Y1660" s="29"/>
      <c r="Z1660" s="29"/>
      <c r="AA1660" s="29"/>
      <c r="AB1660" s="29"/>
      <c r="AC1660" s="28"/>
    </row>
    <row r="1661" ht="16" customHeight="1" spans="1:29">
      <c r="A1661" s="22">
        <v>1604</v>
      </c>
      <c r="B1661" s="39" t="s">
        <v>7702</v>
      </c>
      <c r="C1661" s="68" t="s">
        <v>7703</v>
      </c>
      <c r="D1661" s="22">
        <v>186</v>
      </c>
      <c r="E1661" s="22">
        <v>1</v>
      </c>
      <c r="F1661" s="144">
        <v>2403314248</v>
      </c>
      <c r="G1661" s="144" t="s">
        <v>3704</v>
      </c>
      <c r="H1661" s="144" t="s">
        <v>3704</v>
      </c>
      <c r="I1661" s="144" t="s">
        <v>5352</v>
      </c>
      <c r="J1661" s="144" t="s">
        <v>5314</v>
      </c>
      <c r="K1661" s="157"/>
      <c r="L1661" s="157"/>
      <c r="M1661" s="157"/>
      <c r="N1661" s="157"/>
      <c r="O1661" s="157"/>
      <c r="P1661" s="157"/>
      <c r="Q1661" s="157"/>
      <c r="R1661" s="157"/>
      <c r="S1661" s="144"/>
      <c r="T1661" s="22">
        <v>1</v>
      </c>
      <c r="U1661" s="29">
        <v>35624.72</v>
      </c>
      <c r="V1661" s="29">
        <v>35624.72</v>
      </c>
      <c r="W1661" s="36">
        <v>20321.42</v>
      </c>
      <c r="X1661" s="36"/>
      <c r="Y1661" s="29"/>
      <c r="Z1661" s="29"/>
      <c r="AA1661" s="29"/>
      <c r="AB1661" s="29"/>
      <c r="AC1661" s="28"/>
    </row>
    <row r="1662" ht="16" customHeight="1" spans="1:29">
      <c r="A1662" s="22">
        <v>1605</v>
      </c>
      <c r="B1662" s="39" t="s">
        <v>7704</v>
      </c>
      <c r="C1662" s="68" t="s">
        <v>7705</v>
      </c>
      <c r="D1662" s="22">
        <v>128</v>
      </c>
      <c r="E1662" s="22">
        <v>1</v>
      </c>
      <c r="F1662" s="144">
        <v>2403314628</v>
      </c>
      <c r="G1662" s="144" t="s">
        <v>3704</v>
      </c>
      <c r="H1662" s="144" t="s">
        <v>3704</v>
      </c>
      <c r="I1662" s="144" t="s">
        <v>5352</v>
      </c>
      <c r="J1662" s="144" t="s">
        <v>5314</v>
      </c>
      <c r="K1662" s="157"/>
      <c r="L1662" s="157"/>
      <c r="M1662" s="157"/>
      <c r="N1662" s="157"/>
      <c r="O1662" s="157"/>
      <c r="P1662" s="157"/>
      <c r="Q1662" s="157"/>
      <c r="R1662" s="157"/>
      <c r="S1662" s="144"/>
      <c r="T1662" s="22">
        <v>1</v>
      </c>
      <c r="U1662" s="29">
        <v>29222.22</v>
      </c>
      <c r="V1662" s="29">
        <v>29222.22</v>
      </c>
      <c r="W1662" s="36">
        <v>13547.62</v>
      </c>
      <c r="X1662" s="36"/>
      <c r="Y1662" s="29"/>
      <c r="Z1662" s="29"/>
      <c r="AA1662" s="29"/>
      <c r="AB1662" s="29"/>
      <c r="AC1662" s="28"/>
    </row>
    <row r="1663" ht="16" customHeight="1" spans="1:29">
      <c r="A1663" s="22">
        <v>1606</v>
      </c>
      <c r="B1663" s="39" t="s">
        <v>7706</v>
      </c>
      <c r="C1663" s="68" t="s">
        <v>7707</v>
      </c>
      <c r="D1663" s="22">
        <v>242</v>
      </c>
      <c r="E1663" s="22">
        <v>1</v>
      </c>
      <c r="F1663" s="144">
        <v>82722</v>
      </c>
      <c r="G1663" s="144" t="s">
        <v>3704</v>
      </c>
      <c r="H1663" s="144" t="s">
        <v>3704</v>
      </c>
      <c r="I1663" s="144" t="s">
        <v>5321</v>
      </c>
      <c r="J1663" s="144" t="s">
        <v>5314</v>
      </c>
      <c r="K1663" s="157"/>
      <c r="L1663" s="157"/>
      <c r="M1663" s="157"/>
      <c r="N1663" s="157"/>
      <c r="O1663" s="157"/>
      <c r="P1663" s="157"/>
      <c r="Q1663" s="157"/>
      <c r="R1663" s="157"/>
      <c r="S1663" s="144"/>
      <c r="T1663" s="22">
        <v>1</v>
      </c>
      <c r="U1663" s="29">
        <v>10683.76</v>
      </c>
      <c r="V1663" s="29">
        <v>10683.76</v>
      </c>
      <c r="W1663" s="36">
        <v>10135.86</v>
      </c>
      <c r="X1663" s="36"/>
      <c r="Y1663" s="29"/>
      <c r="Z1663" s="29"/>
      <c r="AA1663" s="29"/>
      <c r="AB1663" s="29"/>
      <c r="AC1663" s="28"/>
    </row>
    <row r="1664" ht="16" customHeight="1" spans="1:29">
      <c r="A1664" s="22">
        <v>1607</v>
      </c>
      <c r="B1664" s="39" t="s">
        <v>7708</v>
      </c>
      <c r="C1664" s="68" t="s">
        <v>7709</v>
      </c>
      <c r="D1664" s="22">
        <v>128</v>
      </c>
      <c r="E1664" s="22">
        <v>1</v>
      </c>
      <c r="F1664" s="144">
        <v>2403315449</v>
      </c>
      <c r="G1664" s="144" t="s">
        <v>3704</v>
      </c>
      <c r="H1664" s="144" t="s">
        <v>3704</v>
      </c>
      <c r="I1664" s="144" t="s">
        <v>5352</v>
      </c>
      <c r="J1664" s="144" t="s">
        <v>5314</v>
      </c>
      <c r="K1664" s="157"/>
      <c r="L1664" s="157"/>
      <c r="M1664" s="157"/>
      <c r="N1664" s="157"/>
      <c r="O1664" s="157"/>
      <c r="P1664" s="157"/>
      <c r="Q1664" s="157"/>
      <c r="R1664" s="157"/>
      <c r="S1664" s="144"/>
      <c r="T1664" s="22">
        <v>1</v>
      </c>
      <c r="U1664" s="29">
        <v>9495.73</v>
      </c>
      <c r="V1664" s="29">
        <v>9495.73</v>
      </c>
      <c r="W1664" s="36">
        <v>3730.5</v>
      </c>
      <c r="X1664" s="36"/>
      <c r="Y1664" s="29"/>
      <c r="Z1664" s="29"/>
      <c r="AA1664" s="29"/>
      <c r="AB1664" s="29"/>
      <c r="AC1664" s="28"/>
    </row>
    <row r="1665" ht="16" customHeight="1" spans="1:29">
      <c r="A1665" s="22">
        <v>1608</v>
      </c>
      <c r="B1665" s="39" t="s">
        <v>7710</v>
      </c>
      <c r="C1665" s="68" t="s">
        <v>7711</v>
      </c>
      <c r="D1665" s="22">
        <v>128</v>
      </c>
      <c r="E1665" s="22">
        <v>1</v>
      </c>
      <c r="F1665" s="144">
        <v>2403314659</v>
      </c>
      <c r="G1665" s="144" t="s">
        <v>3704</v>
      </c>
      <c r="H1665" s="144" t="s">
        <v>3704</v>
      </c>
      <c r="I1665" s="144" t="s">
        <v>5352</v>
      </c>
      <c r="J1665" s="144" t="s">
        <v>5314</v>
      </c>
      <c r="K1665" s="157"/>
      <c r="L1665" s="157"/>
      <c r="M1665" s="157"/>
      <c r="N1665" s="157"/>
      <c r="O1665" s="157"/>
      <c r="P1665" s="157"/>
      <c r="Q1665" s="157"/>
      <c r="R1665" s="157"/>
      <c r="S1665" s="144"/>
      <c r="T1665" s="22">
        <v>1</v>
      </c>
      <c r="U1665" s="29">
        <v>2760.68</v>
      </c>
      <c r="V1665" s="29">
        <v>2760.68</v>
      </c>
      <c r="W1665" s="36">
        <v>814.82</v>
      </c>
      <c r="X1665" s="36"/>
      <c r="Y1665" s="29"/>
      <c r="Z1665" s="29"/>
      <c r="AA1665" s="29"/>
      <c r="AB1665" s="29"/>
      <c r="AC1665" s="28"/>
    </row>
    <row r="1666" ht="16" customHeight="1" spans="1:29">
      <c r="A1666" s="22">
        <v>1609</v>
      </c>
      <c r="B1666" s="39" t="s">
        <v>2644</v>
      </c>
      <c r="C1666" s="68" t="s">
        <v>2645</v>
      </c>
      <c r="D1666" s="22">
        <v>152</v>
      </c>
      <c r="E1666" s="22">
        <v>2</v>
      </c>
      <c r="F1666" s="144">
        <v>2403314323</v>
      </c>
      <c r="G1666" s="144" t="s">
        <v>3704</v>
      </c>
      <c r="H1666" s="144" t="s">
        <v>3704</v>
      </c>
      <c r="I1666" s="144" t="s">
        <v>5352</v>
      </c>
      <c r="J1666" s="144" t="s">
        <v>5314</v>
      </c>
      <c r="K1666" s="157"/>
      <c r="L1666" s="157"/>
      <c r="M1666" s="157"/>
      <c r="N1666" s="157"/>
      <c r="O1666" s="157"/>
      <c r="P1666" s="157"/>
      <c r="Q1666" s="157"/>
      <c r="R1666" s="157"/>
      <c r="S1666" s="144"/>
      <c r="T1666" s="22">
        <v>2</v>
      </c>
      <c r="U1666" s="29">
        <v>2585.47</v>
      </c>
      <c r="V1666" s="29">
        <v>5170.94</v>
      </c>
      <c r="W1666" s="36">
        <v>1590.38</v>
      </c>
      <c r="X1666" s="36"/>
      <c r="Y1666" s="29"/>
      <c r="Z1666" s="29"/>
      <c r="AA1666" s="29"/>
      <c r="AB1666" s="29"/>
      <c r="AC1666" s="28"/>
    </row>
    <row r="1667" ht="16" customHeight="1" spans="1:29">
      <c r="A1667" s="22">
        <v>1610</v>
      </c>
      <c r="B1667" s="39" t="s">
        <v>2644</v>
      </c>
      <c r="C1667" s="68" t="s">
        <v>2645</v>
      </c>
      <c r="D1667" s="22">
        <v>193</v>
      </c>
      <c r="E1667" s="22">
        <v>1</v>
      </c>
      <c r="F1667" s="144">
        <v>2403314607</v>
      </c>
      <c r="G1667" s="144" t="s">
        <v>3704</v>
      </c>
      <c r="H1667" s="144" t="s">
        <v>3704</v>
      </c>
      <c r="I1667" s="144" t="s">
        <v>5352</v>
      </c>
      <c r="J1667" s="144" t="s">
        <v>5314</v>
      </c>
      <c r="K1667" s="157"/>
      <c r="L1667" s="157"/>
      <c r="M1667" s="157"/>
      <c r="N1667" s="157"/>
      <c r="O1667" s="157"/>
      <c r="P1667" s="157"/>
      <c r="Q1667" s="157"/>
      <c r="R1667" s="157"/>
      <c r="S1667" s="144"/>
      <c r="T1667" s="22">
        <v>1</v>
      </c>
      <c r="U1667" s="29">
        <v>2585.47</v>
      </c>
      <c r="V1667" s="29">
        <v>2585.47</v>
      </c>
      <c r="W1667" s="36">
        <v>795.19</v>
      </c>
      <c r="X1667" s="36"/>
      <c r="Y1667" s="29"/>
      <c r="Z1667" s="29"/>
      <c r="AA1667" s="29"/>
      <c r="AB1667" s="29"/>
      <c r="AC1667" s="28"/>
    </row>
    <row r="1668" ht="16" customHeight="1" spans="1:29">
      <c r="A1668" s="22">
        <v>1611</v>
      </c>
      <c r="B1668" s="39" t="s">
        <v>7712</v>
      </c>
      <c r="C1668" s="68" t="s">
        <v>7713</v>
      </c>
      <c r="D1668" s="22">
        <v>175</v>
      </c>
      <c r="E1668" s="22">
        <v>2</v>
      </c>
      <c r="F1668" s="144">
        <v>2403315109</v>
      </c>
      <c r="G1668" s="144" t="s">
        <v>3704</v>
      </c>
      <c r="H1668" s="144" t="s">
        <v>3704</v>
      </c>
      <c r="I1668" s="144" t="s">
        <v>5352</v>
      </c>
      <c r="J1668" s="144" t="s">
        <v>5314</v>
      </c>
      <c r="K1668" s="157"/>
      <c r="L1668" s="157"/>
      <c r="M1668" s="157"/>
      <c r="N1668" s="157"/>
      <c r="O1668" s="157"/>
      <c r="P1668" s="157"/>
      <c r="Q1668" s="157"/>
      <c r="R1668" s="157"/>
      <c r="S1668" s="144"/>
      <c r="T1668" s="22">
        <v>2</v>
      </c>
      <c r="U1668" s="29">
        <v>1976.795</v>
      </c>
      <c r="V1668" s="29">
        <v>3953.59</v>
      </c>
      <c r="W1668" s="36">
        <v>1197.68</v>
      </c>
      <c r="X1668" s="36"/>
      <c r="Y1668" s="29"/>
      <c r="Z1668" s="29"/>
      <c r="AA1668" s="29"/>
      <c r="AB1668" s="29"/>
      <c r="AC1668" s="28"/>
    </row>
    <row r="1669" ht="16" customHeight="1" spans="1:29">
      <c r="A1669" s="22">
        <v>1612</v>
      </c>
      <c r="B1669" s="39" t="s">
        <v>7712</v>
      </c>
      <c r="C1669" s="68" t="s">
        <v>7713</v>
      </c>
      <c r="D1669" s="22">
        <v>169</v>
      </c>
      <c r="E1669" s="22">
        <v>2</v>
      </c>
      <c r="F1669" s="144">
        <v>2403315479</v>
      </c>
      <c r="G1669" s="144" t="s">
        <v>3704</v>
      </c>
      <c r="H1669" s="144" t="s">
        <v>3704</v>
      </c>
      <c r="I1669" s="144" t="s">
        <v>5352</v>
      </c>
      <c r="J1669" s="144" t="s">
        <v>5314</v>
      </c>
      <c r="K1669" s="157"/>
      <c r="L1669" s="157"/>
      <c r="M1669" s="157"/>
      <c r="N1669" s="157"/>
      <c r="O1669" s="157"/>
      <c r="P1669" s="157"/>
      <c r="Q1669" s="157"/>
      <c r="R1669" s="157"/>
      <c r="S1669" s="144"/>
      <c r="T1669" s="22">
        <v>2</v>
      </c>
      <c r="U1669" s="29">
        <v>1976.795</v>
      </c>
      <c r="V1669" s="29">
        <v>3953.59</v>
      </c>
      <c r="W1669" s="36">
        <v>1197.68</v>
      </c>
      <c r="X1669" s="36"/>
      <c r="Y1669" s="29"/>
      <c r="Z1669" s="29"/>
      <c r="AA1669" s="29"/>
      <c r="AB1669" s="29"/>
      <c r="AC1669" s="28"/>
    </row>
    <row r="1670" ht="16" customHeight="1" spans="1:29">
      <c r="A1670" s="22">
        <v>1613</v>
      </c>
      <c r="B1670" s="39" t="s">
        <v>7714</v>
      </c>
      <c r="C1670" s="68" t="s">
        <v>7715</v>
      </c>
      <c r="D1670" s="22">
        <v>128</v>
      </c>
      <c r="E1670" s="22">
        <v>1</v>
      </c>
      <c r="F1670" s="144">
        <v>2403314905</v>
      </c>
      <c r="G1670" s="144" t="s">
        <v>3704</v>
      </c>
      <c r="H1670" s="144" t="s">
        <v>3704</v>
      </c>
      <c r="I1670" s="144" t="s">
        <v>5352</v>
      </c>
      <c r="J1670" s="144" t="s">
        <v>5314</v>
      </c>
      <c r="K1670" s="157"/>
      <c r="L1670" s="157"/>
      <c r="M1670" s="157"/>
      <c r="N1670" s="157"/>
      <c r="O1670" s="157"/>
      <c r="P1670" s="157"/>
      <c r="Q1670" s="157"/>
      <c r="R1670" s="157"/>
      <c r="S1670" s="144"/>
      <c r="T1670" s="22">
        <v>1</v>
      </c>
      <c r="U1670" s="29">
        <v>1837.61</v>
      </c>
      <c r="V1670" s="29">
        <v>1837.61</v>
      </c>
      <c r="W1670" s="36">
        <v>559.58</v>
      </c>
      <c r="X1670" s="36"/>
      <c r="Y1670" s="29"/>
      <c r="Z1670" s="29"/>
      <c r="AA1670" s="29"/>
      <c r="AB1670" s="29"/>
      <c r="AC1670" s="28"/>
    </row>
    <row r="1671" ht="16" customHeight="1" spans="1:29">
      <c r="A1671" s="22">
        <v>1614</v>
      </c>
      <c r="B1671" s="39" t="s">
        <v>2666</v>
      </c>
      <c r="C1671" s="68" t="s">
        <v>2667</v>
      </c>
      <c r="D1671" s="22">
        <v>169</v>
      </c>
      <c r="E1671" s="22">
        <v>1</v>
      </c>
      <c r="F1671" s="144">
        <v>2403315918</v>
      </c>
      <c r="G1671" s="144" t="s">
        <v>3704</v>
      </c>
      <c r="H1671" s="144" t="s">
        <v>3704</v>
      </c>
      <c r="I1671" s="144" t="s">
        <v>5352</v>
      </c>
      <c r="J1671" s="144" t="s">
        <v>5314</v>
      </c>
      <c r="K1671" s="157"/>
      <c r="L1671" s="157"/>
      <c r="M1671" s="157"/>
      <c r="N1671" s="157"/>
      <c r="O1671" s="157"/>
      <c r="P1671" s="157"/>
      <c r="Q1671" s="157"/>
      <c r="R1671" s="157"/>
      <c r="S1671" s="144"/>
      <c r="T1671" s="22">
        <v>1</v>
      </c>
      <c r="U1671" s="29">
        <v>505.74</v>
      </c>
      <c r="V1671" s="29">
        <v>505.74</v>
      </c>
      <c r="W1671" s="36">
        <v>147.26</v>
      </c>
      <c r="X1671" s="36"/>
      <c r="Y1671" s="29"/>
      <c r="Z1671" s="29"/>
      <c r="AA1671" s="29"/>
      <c r="AB1671" s="29"/>
      <c r="AC1671" s="28"/>
    </row>
    <row r="1672" ht="16" customHeight="1" spans="1:29">
      <c r="A1672" s="22">
        <v>1615</v>
      </c>
      <c r="B1672" s="39" t="s">
        <v>2664</v>
      </c>
      <c r="C1672" s="68" t="s">
        <v>2665</v>
      </c>
      <c r="D1672" s="22">
        <v>248</v>
      </c>
      <c r="E1672" s="22">
        <v>1</v>
      </c>
      <c r="F1672" s="144">
        <v>2403314637</v>
      </c>
      <c r="G1672" s="144" t="s">
        <v>3704</v>
      </c>
      <c r="H1672" s="144" t="s">
        <v>3704</v>
      </c>
      <c r="I1672" s="144" t="s">
        <v>5352</v>
      </c>
      <c r="J1672" s="144" t="s">
        <v>5314</v>
      </c>
      <c r="K1672" s="157"/>
      <c r="L1672" s="157"/>
      <c r="M1672" s="157"/>
      <c r="N1672" s="157"/>
      <c r="O1672" s="157"/>
      <c r="P1672" s="157"/>
      <c r="Q1672" s="157"/>
      <c r="R1672" s="157"/>
      <c r="S1672" s="144"/>
      <c r="T1672" s="22">
        <v>1</v>
      </c>
      <c r="U1672" s="29">
        <v>458.26</v>
      </c>
      <c r="V1672" s="29">
        <v>458.26</v>
      </c>
      <c r="W1672" s="36">
        <v>137.44</v>
      </c>
      <c r="X1672" s="36"/>
      <c r="Y1672" s="29"/>
      <c r="Z1672" s="29"/>
      <c r="AA1672" s="29"/>
      <c r="AB1672" s="29"/>
      <c r="AC1672" s="28"/>
    </row>
    <row r="1673" ht="16" customHeight="1" spans="1:29">
      <c r="A1673" s="22">
        <v>1616</v>
      </c>
      <c r="B1673" s="39" t="s">
        <v>2662</v>
      </c>
      <c r="C1673" s="68" t="s">
        <v>2663</v>
      </c>
      <c r="D1673" s="22">
        <v>248</v>
      </c>
      <c r="E1673" s="22">
        <v>1</v>
      </c>
      <c r="F1673" s="144">
        <v>2403314140</v>
      </c>
      <c r="G1673" s="144" t="s">
        <v>3704</v>
      </c>
      <c r="H1673" s="144" t="s">
        <v>3704</v>
      </c>
      <c r="I1673" s="144" t="s">
        <v>5352</v>
      </c>
      <c r="J1673" s="144" t="s">
        <v>5314</v>
      </c>
      <c r="K1673" s="157"/>
      <c r="L1673" s="157"/>
      <c r="M1673" s="157"/>
      <c r="N1673" s="157"/>
      <c r="O1673" s="157"/>
      <c r="P1673" s="157"/>
      <c r="Q1673" s="157"/>
      <c r="R1673" s="157"/>
      <c r="S1673" s="144"/>
      <c r="T1673" s="22">
        <v>1</v>
      </c>
      <c r="U1673" s="29">
        <v>404.48</v>
      </c>
      <c r="V1673" s="29">
        <v>404.48</v>
      </c>
      <c r="W1673" s="36">
        <v>117.81</v>
      </c>
      <c r="X1673" s="36"/>
      <c r="Y1673" s="29"/>
      <c r="Z1673" s="29"/>
      <c r="AA1673" s="29"/>
      <c r="AB1673" s="29"/>
      <c r="AC1673" s="28"/>
    </row>
    <row r="1674" ht="16" customHeight="1" spans="1:29">
      <c r="A1674" s="22">
        <v>1618</v>
      </c>
      <c r="B1674" s="39" t="s">
        <v>2682</v>
      </c>
      <c r="C1674" s="68" t="s">
        <v>2683</v>
      </c>
      <c r="D1674" s="22">
        <v>202</v>
      </c>
      <c r="E1674" s="22">
        <v>1</v>
      </c>
      <c r="F1674" s="144">
        <v>2403314223</v>
      </c>
      <c r="G1674" s="144" t="s">
        <v>3704</v>
      </c>
      <c r="H1674" s="144" t="s">
        <v>3704</v>
      </c>
      <c r="I1674" s="144" t="s">
        <v>5352</v>
      </c>
      <c r="J1674" s="144" t="s">
        <v>5314</v>
      </c>
      <c r="K1674" s="157"/>
      <c r="L1674" s="157"/>
      <c r="M1674" s="157"/>
      <c r="N1674" s="157"/>
      <c r="O1674" s="157"/>
      <c r="P1674" s="157"/>
      <c r="Q1674" s="157"/>
      <c r="R1674" s="157"/>
      <c r="S1674" s="144"/>
      <c r="T1674" s="22">
        <v>1</v>
      </c>
      <c r="U1674" s="29">
        <v>80.72</v>
      </c>
      <c r="V1674" s="29">
        <v>80.72</v>
      </c>
      <c r="W1674" s="36">
        <v>23.56</v>
      </c>
      <c r="X1674" s="36"/>
      <c r="Y1674" s="29"/>
      <c r="Z1674" s="29"/>
      <c r="AA1674" s="29"/>
      <c r="AB1674" s="29"/>
      <c r="AC1674" s="28"/>
    </row>
    <row r="1675" ht="16" customHeight="1" spans="1:29">
      <c r="A1675" s="22">
        <v>1619</v>
      </c>
      <c r="B1675" s="39" t="s">
        <v>7718</v>
      </c>
      <c r="C1675" s="68" t="s">
        <v>7719</v>
      </c>
      <c r="D1675" s="22">
        <v>202</v>
      </c>
      <c r="E1675" s="22">
        <v>1</v>
      </c>
      <c r="F1675" s="144">
        <v>2403314525</v>
      </c>
      <c r="G1675" s="144" t="s">
        <v>3704</v>
      </c>
      <c r="H1675" s="144" t="s">
        <v>3704</v>
      </c>
      <c r="I1675" s="144" t="s">
        <v>5352</v>
      </c>
      <c r="J1675" s="144" t="s">
        <v>5314</v>
      </c>
      <c r="K1675" s="157"/>
      <c r="L1675" s="157"/>
      <c r="M1675" s="157"/>
      <c r="N1675" s="157"/>
      <c r="O1675" s="157"/>
      <c r="P1675" s="157"/>
      <c r="Q1675" s="157"/>
      <c r="R1675" s="157"/>
      <c r="S1675" s="144"/>
      <c r="T1675" s="22">
        <v>1</v>
      </c>
      <c r="U1675" s="29">
        <v>41.02</v>
      </c>
      <c r="V1675" s="29">
        <v>41.02</v>
      </c>
      <c r="W1675" s="36">
        <v>11.78</v>
      </c>
      <c r="X1675" s="36"/>
      <c r="Y1675" s="29"/>
      <c r="Z1675" s="29"/>
      <c r="AA1675" s="29"/>
      <c r="AB1675" s="29"/>
      <c r="AC1675" s="28"/>
    </row>
    <row r="1676" ht="16" customHeight="1" spans="1:29">
      <c r="A1676" s="22">
        <v>1620</v>
      </c>
      <c r="B1676" s="39" t="s">
        <v>7720</v>
      </c>
      <c r="C1676" s="68" t="s">
        <v>7721</v>
      </c>
      <c r="D1676" s="22">
        <v>179</v>
      </c>
      <c r="E1676" s="22">
        <v>1</v>
      </c>
      <c r="F1676" s="144">
        <v>2403313833</v>
      </c>
      <c r="G1676" s="144" t="s">
        <v>3704</v>
      </c>
      <c r="H1676" s="144" t="s">
        <v>3704</v>
      </c>
      <c r="I1676" s="144" t="s">
        <v>5352</v>
      </c>
      <c r="J1676" s="144" t="s">
        <v>5314</v>
      </c>
      <c r="K1676" s="157"/>
      <c r="L1676" s="157"/>
      <c r="M1676" s="157"/>
      <c r="N1676" s="157"/>
      <c r="O1676" s="157"/>
      <c r="P1676" s="157"/>
      <c r="Q1676" s="157"/>
      <c r="R1676" s="157"/>
      <c r="S1676" s="144"/>
      <c r="T1676" s="22">
        <v>1</v>
      </c>
      <c r="U1676" s="29">
        <v>2993.69</v>
      </c>
      <c r="V1676" s="29">
        <v>2993.69</v>
      </c>
      <c r="W1676" s="36">
        <v>883.54</v>
      </c>
      <c r="X1676" s="36"/>
      <c r="Y1676" s="29"/>
      <c r="Z1676" s="29"/>
      <c r="AA1676" s="29"/>
      <c r="AB1676" s="29"/>
      <c r="AC1676" s="28"/>
    </row>
    <row r="1677" ht="16" customHeight="1" spans="1:29">
      <c r="A1677" s="22">
        <v>1621</v>
      </c>
      <c r="B1677" s="39" t="s">
        <v>2674</v>
      </c>
      <c r="C1677" s="68" t="s">
        <v>2675</v>
      </c>
      <c r="D1677" s="22">
        <v>192</v>
      </c>
      <c r="E1677" s="22">
        <v>1</v>
      </c>
      <c r="F1677" s="144">
        <v>2403313955</v>
      </c>
      <c r="G1677" s="144" t="s">
        <v>3704</v>
      </c>
      <c r="H1677" s="144" t="s">
        <v>3704</v>
      </c>
      <c r="I1677" s="144" t="s">
        <v>5352</v>
      </c>
      <c r="J1677" s="144" t="s">
        <v>5314</v>
      </c>
      <c r="K1677" s="157"/>
      <c r="L1677" s="157"/>
      <c r="M1677" s="157"/>
      <c r="N1677" s="157"/>
      <c r="O1677" s="157"/>
      <c r="P1677" s="157"/>
      <c r="Q1677" s="157"/>
      <c r="R1677" s="157"/>
      <c r="S1677" s="144"/>
      <c r="T1677" s="22">
        <v>1</v>
      </c>
      <c r="U1677" s="29">
        <v>2531.72</v>
      </c>
      <c r="V1677" s="29">
        <v>2531.72</v>
      </c>
      <c r="W1677" s="36">
        <v>746.1</v>
      </c>
      <c r="X1677" s="36"/>
      <c r="Y1677" s="29"/>
      <c r="Z1677" s="29"/>
      <c r="AA1677" s="29"/>
      <c r="AB1677" s="29"/>
      <c r="AC1677" s="28"/>
    </row>
    <row r="1678" ht="16" customHeight="1" spans="1:29">
      <c r="A1678" s="22">
        <v>1622</v>
      </c>
      <c r="B1678" s="39" t="s">
        <v>7722</v>
      </c>
      <c r="C1678" s="68" t="s">
        <v>7723</v>
      </c>
      <c r="D1678" s="22">
        <v>167</v>
      </c>
      <c r="E1678" s="22">
        <v>2</v>
      </c>
      <c r="F1678" s="144">
        <v>83310</v>
      </c>
      <c r="G1678" s="144" t="s">
        <v>3704</v>
      </c>
      <c r="H1678" s="144" t="s">
        <v>3704</v>
      </c>
      <c r="I1678" s="144" t="s">
        <v>5321</v>
      </c>
      <c r="J1678" s="144" t="s">
        <v>5314</v>
      </c>
      <c r="K1678" s="157"/>
      <c r="L1678" s="157"/>
      <c r="M1678" s="157"/>
      <c r="N1678" s="157"/>
      <c r="O1678" s="157"/>
      <c r="P1678" s="157"/>
      <c r="Q1678" s="157"/>
      <c r="R1678" s="157"/>
      <c r="S1678" s="144"/>
      <c r="T1678" s="22">
        <v>2</v>
      </c>
      <c r="U1678" s="29">
        <v>1074.055</v>
      </c>
      <c r="V1678" s="29">
        <v>2148.11</v>
      </c>
      <c r="W1678" s="36">
        <v>662.72</v>
      </c>
      <c r="X1678" s="36"/>
      <c r="Y1678" s="29"/>
      <c r="Z1678" s="29"/>
      <c r="AA1678" s="29"/>
      <c r="AB1678" s="29"/>
      <c r="AC1678" s="28"/>
    </row>
    <row r="1679" ht="16" customHeight="1" spans="1:29">
      <c r="A1679" s="22">
        <v>1623</v>
      </c>
      <c r="B1679" s="39" t="s">
        <v>7724</v>
      </c>
      <c r="C1679" s="68" t="s">
        <v>7725</v>
      </c>
      <c r="D1679" s="22">
        <v>156</v>
      </c>
      <c r="E1679" s="22">
        <v>2</v>
      </c>
      <c r="F1679" s="144">
        <v>82850</v>
      </c>
      <c r="G1679" s="144" t="s">
        <v>3704</v>
      </c>
      <c r="H1679" s="144" t="s">
        <v>3704</v>
      </c>
      <c r="I1679" s="144" t="s">
        <v>5321</v>
      </c>
      <c r="J1679" s="144" t="s">
        <v>5314</v>
      </c>
      <c r="K1679" s="157"/>
      <c r="L1679" s="157"/>
      <c r="M1679" s="157"/>
      <c r="N1679" s="157"/>
      <c r="O1679" s="157"/>
      <c r="P1679" s="157"/>
      <c r="Q1679" s="157"/>
      <c r="R1679" s="157"/>
      <c r="S1679" s="144"/>
      <c r="T1679" s="22">
        <v>2</v>
      </c>
      <c r="U1679" s="29">
        <v>3370.225</v>
      </c>
      <c r="V1679" s="29">
        <v>6740.45</v>
      </c>
      <c r="W1679" s="36">
        <v>1968.7</v>
      </c>
      <c r="X1679" s="36"/>
      <c r="Y1679" s="29"/>
      <c r="Z1679" s="29"/>
      <c r="AA1679" s="29"/>
      <c r="AB1679" s="29"/>
      <c r="AC1679" s="28"/>
    </row>
    <row r="1680" ht="16" customHeight="1" spans="1:29">
      <c r="A1680" s="22">
        <v>1627</v>
      </c>
      <c r="B1680" s="39" t="s">
        <v>2688</v>
      </c>
      <c r="C1680" s="68" t="s">
        <v>2689</v>
      </c>
      <c r="D1680" s="22">
        <v>177</v>
      </c>
      <c r="E1680" s="22">
        <v>1</v>
      </c>
      <c r="F1680" s="144">
        <v>2403315604</v>
      </c>
      <c r="G1680" s="144" t="s">
        <v>3704</v>
      </c>
      <c r="H1680" s="144" t="s">
        <v>3704</v>
      </c>
      <c r="I1680" s="144" t="s">
        <v>5352</v>
      </c>
      <c r="J1680" s="144" t="s">
        <v>5314</v>
      </c>
      <c r="K1680" s="157"/>
      <c r="L1680" s="157"/>
      <c r="M1680" s="157"/>
      <c r="N1680" s="157"/>
      <c r="O1680" s="157"/>
      <c r="P1680" s="157"/>
      <c r="Q1680" s="157"/>
      <c r="R1680" s="157"/>
      <c r="S1680" s="144"/>
      <c r="T1680" s="22">
        <v>1</v>
      </c>
      <c r="U1680" s="29">
        <v>4106.32</v>
      </c>
      <c r="V1680" s="29">
        <v>4106.32</v>
      </c>
      <c r="W1680" s="36">
        <v>1305.68</v>
      </c>
      <c r="X1680" s="36"/>
      <c r="Y1680" s="29"/>
      <c r="Z1680" s="29"/>
      <c r="AA1680" s="29"/>
      <c r="AB1680" s="29"/>
      <c r="AC1680" s="28"/>
    </row>
    <row r="1681" ht="16" customHeight="1" spans="1:29">
      <c r="A1681" s="22">
        <v>1628</v>
      </c>
      <c r="B1681" s="39" t="s">
        <v>2690</v>
      </c>
      <c r="C1681" s="68" t="s">
        <v>2691</v>
      </c>
      <c r="D1681" s="22">
        <v>165</v>
      </c>
      <c r="E1681" s="22">
        <v>1</v>
      </c>
      <c r="F1681" s="144">
        <v>2403315684</v>
      </c>
      <c r="G1681" s="144" t="s">
        <v>3704</v>
      </c>
      <c r="H1681" s="144" t="s">
        <v>3704</v>
      </c>
      <c r="I1681" s="144" t="s">
        <v>5352</v>
      </c>
      <c r="J1681" s="144" t="s">
        <v>5314</v>
      </c>
      <c r="K1681" s="157"/>
      <c r="L1681" s="157"/>
      <c r="M1681" s="157"/>
      <c r="N1681" s="157"/>
      <c r="O1681" s="157"/>
      <c r="P1681" s="157"/>
      <c r="Q1681" s="157"/>
      <c r="R1681" s="157"/>
      <c r="S1681" s="144"/>
      <c r="T1681" s="22">
        <v>1</v>
      </c>
      <c r="U1681" s="29">
        <v>4106.32</v>
      </c>
      <c r="V1681" s="29">
        <v>4106.32</v>
      </c>
      <c r="W1681" s="36">
        <v>1305.68</v>
      </c>
      <c r="X1681" s="36"/>
      <c r="Y1681" s="29"/>
      <c r="Z1681" s="29"/>
      <c r="AA1681" s="29"/>
      <c r="AB1681" s="29"/>
      <c r="AC1681" s="28"/>
    </row>
    <row r="1682" ht="16" customHeight="1" spans="1:29">
      <c r="A1682" s="22">
        <v>1629</v>
      </c>
      <c r="B1682" s="39" t="s">
        <v>7732</v>
      </c>
      <c r="C1682" s="68" t="s">
        <v>7733</v>
      </c>
      <c r="D1682" s="22">
        <v>204</v>
      </c>
      <c r="E1682" s="22">
        <v>2</v>
      </c>
      <c r="F1682" s="144">
        <v>83334</v>
      </c>
      <c r="G1682" s="144" t="s">
        <v>3704</v>
      </c>
      <c r="H1682" s="144" t="s">
        <v>3704</v>
      </c>
      <c r="I1682" s="144" t="s">
        <v>7734</v>
      </c>
      <c r="J1682" s="144" t="s">
        <v>5314</v>
      </c>
      <c r="K1682" s="157"/>
      <c r="L1682" s="157"/>
      <c r="M1682" s="157"/>
      <c r="N1682" s="157"/>
      <c r="O1682" s="157"/>
      <c r="P1682" s="157"/>
      <c r="Q1682" s="157"/>
      <c r="R1682" s="157"/>
      <c r="S1682" s="144"/>
      <c r="T1682" s="22">
        <v>2</v>
      </c>
      <c r="U1682" s="29">
        <v>166649.18</v>
      </c>
      <c r="V1682" s="29">
        <v>333298.36</v>
      </c>
      <c r="W1682" s="36">
        <v>194920.34</v>
      </c>
      <c r="X1682" s="36"/>
      <c r="Y1682" s="29"/>
      <c r="Z1682" s="29"/>
      <c r="AA1682" s="29"/>
      <c r="AB1682" s="29"/>
      <c r="AC1682" s="28"/>
    </row>
    <row r="1683" ht="16" customHeight="1" spans="1:29">
      <c r="A1683" s="22">
        <v>1630</v>
      </c>
      <c r="B1683" s="39" t="s">
        <v>7735</v>
      </c>
      <c r="C1683" s="68" t="s">
        <v>7736</v>
      </c>
      <c r="D1683" s="22">
        <v>183</v>
      </c>
      <c r="E1683" s="22">
        <v>1</v>
      </c>
      <c r="F1683" s="144">
        <v>2403313938</v>
      </c>
      <c r="G1683" s="144" t="s">
        <v>3704</v>
      </c>
      <c r="H1683" s="144" t="s">
        <v>3704</v>
      </c>
      <c r="I1683" s="144" t="s">
        <v>5352</v>
      </c>
      <c r="J1683" s="144" t="s">
        <v>5314</v>
      </c>
      <c r="K1683" s="157"/>
      <c r="L1683" s="157"/>
      <c r="M1683" s="157"/>
      <c r="N1683" s="157"/>
      <c r="O1683" s="157"/>
      <c r="P1683" s="157"/>
      <c r="Q1683" s="157"/>
      <c r="R1683" s="157"/>
      <c r="S1683" s="144"/>
      <c r="T1683" s="22">
        <v>1</v>
      </c>
      <c r="U1683" s="29">
        <v>123857.92</v>
      </c>
      <c r="V1683" s="29">
        <v>123857.92</v>
      </c>
      <c r="W1683" s="36">
        <v>65971</v>
      </c>
      <c r="X1683" s="36"/>
      <c r="Y1683" s="29"/>
      <c r="Z1683" s="29"/>
      <c r="AA1683" s="29"/>
      <c r="AB1683" s="29"/>
      <c r="AC1683" s="28"/>
    </row>
    <row r="1684" ht="16" customHeight="1" spans="1:29">
      <c r="A1684" s="22">
        <v>1631</v>
      </c>
      <c r="B1684" s="39" t="s">
        <v>7737</v>
      </c>
      <c r="C1684" s="68" t="s">
        <v>7738</v>
      </c>
      <c r="D1684" s="22">
        <v>204</v>
      </c>
      <c r="E1684" s="22">
        <v>2</v>
      </c>
      <c r="F1684" s="144">
        <v>83335</v>
      </c>
      <c r="G1684" s="144" t="s">
        <v>3704</v>
      </c>
      <c r="H1684" s="144" t="s">
        <v>3704</v>
      </c>
      <c r="I1684" s="144" t="s">
        <v>7734</v>
      </c>
      <c r="J1684" s="144" t="s">
        <v>5314</v>
      </c>
      <c r="K1684" s="157"/>
      <c r="L1684" s="157"/>
      <c r="M1684" s="157"/>
      <c r="N1684" s="157"/>
      <c r="O1684" s="157"/>
      <c r="P1684" s="157"/>
      <c r="Q1684" s="157"/>
      <c r="R1684" s="157"/>
      <c r="S1684" s="144"/>
      <c r="T1684" s="22">
        <v>2</v>
      </c>
      <c r="U1684" s="29">
        <v>50524.315</v>
      </c>
      <c r="V1684" s="29">
        <v>101048.63</v>
      </c>
      <c r="W1684" s="36">
        <v>49119.92</v>
      </c>
      <c r="X1684" s="36"/>
      <c r="Y1684" s="29"/>
      <c r="Z1684" s="29"/>
      <c r="AA1684" s="29"/>
      <c r="AB1684" s="29"/>
      <c r="AC1684" s="28"/>
    </row>
    <row r="1685" ht="16" customHeight="1" spans="1:29">
      <c r="A1685" s="22">
        <v>1632</v>
      </c>
      <c r="B1685" s="39" t="s">
        <v>7739</v>
      </c>
      <c r="C1685" s="68" t="s">
        <v>7740</v>
      </c>
      <c r="D1685" s="22">
        <v>143</v>
      </c>
      <c r="E1685" s="22">
        <v>1</v>
      </c>
      <c r="F1685" s="144">
        <v>83333</v>
      </c>
      <c r="G1685" s="144" t="s">
        <v>3704</v>
      </c>
      <c r="H1685" s="144" t="s">
        <v>3704</v>
      </c>
      <c r="I1685" s="144" t="s">
        <v>7734</v>
      </c>
      <c r="J1685" s="144" t="s">
        <v>5314</v>
      </c>
      <c r="K1685" s="157"/>
      <c r="L1685" s="157"/>
      <c r="M1685" s="157"/>
      <c r="N1685" s="157"/>
      <c r="O1685" s="157"/>
      <c r="P1685" s="157"/>
      <c r="Q1685" s="157"/>
      <c r="R1685" s="157"/>
      <c r="S1685" s="144"/>
      <c r="T1685" s="22">
        <v>1</v>
      </c>
      <c r="U1685" s="29">
        <v>82032.48</v>
      </c>
      <c r="V1685" s="29">
        <v>82032.48</v>
      </c>
      <c r="W1685" s="36">
        <v>33721.22</v>
      </c>
      <c r="X1685" s="36"/>
      <c r="Y1685" s="29"/>
      <c r="Z1685" s="29"/>
      <c r="AA1685" s="29"/>
      <c r="AB1685" s="29"/>
      <c r="AC1685" s="28"/>
    </row>
    <row r="1686" ht="16" customHeight="1" spans="1:29">
      <c r="A1686" s="22">
        <v>1633</v>
      </c>
      <c r="B1686" s="39" t="s">
        <v>7741</v>
      </c>
      <c r="C1686" s="68" t="s">
        <v>7742</v>
      </c>
      <c r="D1686" s="22">
        <v>138</v>
      </c>
      <c r="E1686" s="22">
        <v>4</v>
      </c>
      <c r="F1686" s="144">
        <v>85174</v>
      </c>
      <c r="G1686" s="144" t="s">
        <v>3704</v>
      </c>
      <c r="H1686" s="144" t="s">
        <v>3704</v>
      </c>
      <c r="I1686" s="144" t="s">
        <v>5317</v>
      </c>
      <c r="J1686" s="144" t="s">
        <v>5314</v>
      </c>
      <c r="K1686" s="157"/>
      <c r="L1686" s="157"/>
      <c r="M1686" s="157"/>
      <c r="N1686" s="157"/>
      <c r="O1686" s="157"/>
      <c r="P1686" s="157"/>
      <c r="Q1686" s="157"/>
      <c r="R1686" s="157"/>
      <c r="S1686" s="144"/>
      <c r="T1686" s="22">
        <v>4</v>
      </c>
      <c r="U1686" s="29">
        <v>18540.17</v>
      </c>
      <c r="V1686" s="29">
        <v>74160.68</v>
      </c>
      <c r="W1686" s="36">
        <v>29627.88</v>
      </c>
      <c r="X1686" s="36"/>
      <c r="Y1686" s="29"/>
      <c r="Z1686" s="29"/>
      <c r="AA1686" s="29"/>
      <c r="AB1686" s="29"/>
      <c r="AC1686" s="28"/>
    </row>
    <row r="1687" ht="16" customHeight="1" spans="1:29">
      <c r="A1687" s="22">
        <v>1634</v>
      </c>
      <c r="B1687" s="39" t="s">
        <v>7743</v>
      </c>
      <c r="C1687" s="68" t="s">
        <v>7900</v>
      </c>
      <c r="D1687" s="22">
        <v>204</v>
      </c>
      <c r="E1687" s="22">
        <v>2</v>
      </c>
      <c r="F1687" s="144">
        <v>83325</v>
      </c>
      <c r="G1687" s="144" t="s">
        <v>3704</v>
      </c>
      <c r="H1687" s="144" t="s">
        <v>3704</v>
      </c>
      <c r="I1687" s="144" t="s">
        <v>7734</v>
      </c>
      <c r="J1687" s="144" t="s">
        <v>5314</v>
      </c>
      <c r="K1687" s="157"/>
      <c r="L1687" s="157"/>
      <c r="M1687" s="157"/>
      <c r="N1687" s="157"/>
      <c r="O1687" s="157"/>
      <c r="P1687" s="157"/>
      <c r="Q1687" s="157"/>
      <c r="R1687" s="157"/>
      <c r="S1687" s="144"/>
      <c r="T1687" s="22">
        <v>2</v>
      </c>
      <c r="U1687" s="29">
        <v>32732.975</v>
      </c>
      <c r="V1687" s="29">
        <v>65465.95</v>
      </c>
      <c r="W1687" s="36">
        <v>28848.22</v>
      </c>
      <c r="X1687" s="36"/>
      <c r="Y1687" s="29"/>
      <c r="Z1687" s="29"/>
      <c r="AA1687" s="29"/>
      <c r="AB1687" s="29"/>
      <c r="AC1687" s="28"/>
    </row>
    <row r="1688" ht="16" customHeight="1" spans="1:29">
      <c r="A1688" s="22">
        <v>1636</v>
      </c>
      <c r="B1688" s="39" t="s">
        <v>7749</v>
      </c>
      <c r="C1688" s="68" t="s">
        <v>7750</v>
      </c>
      <c r="D1688" s="22">
        <v>173</v>
      </c>
      <c r="E1688" s="22">
        <v>1</v>
      </c>
      <c r="F1688" s="144">
        <v>2403313977</v>
      </c>
      <c r="G1688" s="144" t="s">
        <v>3704</v>
      </c>
      <c r="H1688" s="144" t="s">
        <v>3704</v>
      </c>
      <c r="I1688" s="144" t="s">
        <v>5352</v>
      </c>
      <c r="J1688" s="144" t="s">
        <v>5314</v>
      </c>
      <c r="K1688" s="157"/>
      <c r="L1688" s="157"/>
      <c r="M1688" s="157"/>
      <c r="N1688" s="157"/>
      <c r="O1688" s="157"/>
      <c r="P1688" s="157"/>
      <c r="Q1688" s="157"/>
      <c r="R1688" s="157"/>
      <c r="S1688" s="144"/>
      <c r="T1688" s="22">
        <v>1</v>
      </c>
      <c r="U1688" s="29">
        <v>29914.53</v>
      </c>
      <c r="V1688" s="29">
        <v>29914.53</v>
      </c>
      <c r="W1688" s="36">
        <v>13743.96</v>
      </c>
      <c r="X1688" s="36"/>
      <c r="Y1688" s="29"/>
      <c r="Z1688" s="29"/>
      <c r="AA1688" s="29"/>
      <c r="AB1688" s="29"/>
      <c r="AC1688" s="28"/>
    </row>
    <row r="1689" ht="16" customHeight="1" spans="1:29">
      <c r="A1689" s="22">
        <v>1639</v>
      </c>
      <c r="B1689" s="39" t="s">
        <v>7757</v>
      </c>
      <c r="C1689" s="68" t="s">
        <v>7758</v>
      </c>
      <c r="D1689" s="22">
        <v>121</v>
      </c>
      <c r="E1689" s="22">
        <v>2.4</v>
      </c>
      <c r="F1689" s="144">
        <v>146316</v>
      </c>
      <c r="G1689" s="144" t="s">
        <v>3704</v>
      </c>
      <c r="H1689" s="144" t="s">
        <v>3704</v>
      </c>
      <c r="I1689" s="144" t="s">
        <v>5321</v>
      </c>
      <c r="J1689" s="144" t="s">
        <v>5314</v>
      </c>
      <c r="K1689" s="157"/>
      <c r="L1689" s="157"/>
      <c r="M1689" s="157"/>
      <c r="N1689" s="157"/>
      <c r="O1689" s="157"/>
      <c r="P1689" s="157"/>
      <c r="Q1689" s="157"/>
      <c r="R1689" s="157"/>
      <c r="S1689" s="144"/>
      <c r="T1689" s="22">
        <v>2.4</v>
      </c>
      <c r="U1689" s="29">
        <v>9435.41666666667</v>
      </c>
      <c r="V1689" s="29">
        <v>22645</v>
      </c>
      <c r="W1689" s="36">
        <v>8888.38</v>
      </c>
      <c r="X1689" s="36"/>
      <c r="Y1689" s="29"/>
      <c r="Z1689" s="29"/>
      <c r="AA1689" s="29"/>
      <c r="AB1689" s="29"/>
      <c r="AC1689" s="28"/>
    </row>
    <row r="1690" ht="16" customHeight="1" spans="1:29">
      <c r="A1690" s="22">
        <v>1641</v>
      </c>
      <c r="B1690" s="39" t="s">
        <v>7762</v>
      </c>
      <c r="C1690" s="68" t="s">
        <v>7763</v>
      </c>
      <c r="D1690" s="22">
        <v>204</v>
      </c>
      <c r="E1690" s="22">
        <v>1</v>
      </c>
      <c r="F1690" s="144">
        <v>83314</v>
      </c>
      <c r="G1690" s="144" t="s">
        <v>3704</v>
      </c>
      <c r="H1690" s="144" t="s">
        <v>3704</v>
      </c>
      <c r="I1690" s="144" t="s">
        <v>7734</v>
      </c>
      <c r="J1690" s="144" t="s">
        <v>5314</v>
      </c>
      <c r="K1690" s="157"/>
      <c r="L1690" s="157"/>
      <c r="M1690" s="157"/>
      <c r="N1690" s="157"/>
      <c r="O1690" s="157"/>
      <c r="P1690" s="157"/>
      <c r="Q1690" s="157"/>
      <c r="R1690" s="157"/>
      <c r="S1690" s="144"/>
      <c r="T1690" s="22">
        <v>1</v>
      </c>
      <c r="U1690" s="29">
        <v>17955.74</v>
      </c>
      <c r="V1690" s="29">
        <v>17955.74</v>
      </c>
      <c r="W1690" s="36">
        <v>7212.05</v>
      </c>
      <c r="X1690" s="36"/>
      <c r="Y1690" s="29"/>
      <c r="Z1690" s="29"/>
      <c r="AA1690" s="29"/>
      <c r="AB1690" s="29"/>
      <c r="AC1690" s="28"/>
    </row>
    <row r="1691" ht="16" customHeight="1" spans="1:29">
      <c r="A1691" s="22">
        <v>1644</v>
      </c>
      <c r="B1691" s="39" t="s">
        <v>7770</v>
      </c>
      <c r="C1691" s="68" t="s">
        <v>7771</v>
      </c>
      <c r="D1691" s="22">
        <v>145</v>
      </c>
      <c r="E1691" s="22">
        <v>0.631</v>
      </c>
      <c r="F1691" s="144">
        <v>82071</v>
      </c>
      <c r="G1691" s="144" t="s">
        <v>3704</v>
      </c>
      <c r="H1691" s="144" t="s">
        <v>3704</v>
      </c>
      <c r="I1691" s="144" t="s">
        <v>7734</v>
      </c>
      <c r="J1691" s="144" t="s">
        <v>5314</v>
      </c>
      <c r="K1691" s="157"/>
      <c r="L1691" s="157"/>
      <c r="M1691" s="157"/>
      <c r="N1691" s="157"/>
      <c r="O1691" s="157"/>
      <c r="P1691" s="157"/>
      <c r="Q1691" s="157"/>
      <c r="R1691" s="157"/>
      <c r="S1691" s="144"/>
      <c r="T1691" s="22">
        <v>0.631</v>
      </c>
      <c r="U1691" s="29">
        <v>13140.5388272583</v>
      </c>
      <c r="V1691" s="29">
        <v>8291.68</v>
      </c>
      <c r="W1691" s="36">
        <v>3628.34</v>
      </c>
      <c r="X1691" s="36"/>
      <c r="Y1691" s="29"/>
      <c r="Z1691" s="29"/>
      <c r="AA1691" s="29"/>
      <c r="AB1691" s="29"/>
      <c r="AC1691" s="28"/>
    </row>
    <row r="1692" ht="16" customHeight="1" spans="1:29">
      <c r="A1692" s="22">
        <v>1645</v>
      </c>
      <c r="B1692" s="39" t="s">
        <v>7770</v>
      </c>
      <c r="C1692" s="68" t="s">
        <v>7771</v>
      </c>
      <c r="D1692" s="22">
        <v>145</v>
      </c>
      <c r="E1692" s="22">
        <v>0.626</v>
      </c>
      <c r="F1692" s="144">
        <v>82070</v>
      </c>
      <c r="G1692" s="144" t="s">
        <v>3704</v>
      </c>
      <c r="H1692" s="144" t="s">
        <v>3704</v>
      </c>
      <c r="I1692" s="144" t="s">
        <v>7734</v>
      </c>
      <c r="J1692" s="144" t="s">
        <v>5314</v>
      </c>
      <c r="K1692" s="157"/>
      <c r="L1692" s="157"/>
      <c r="M1692" s="157"/>
      <c r="N1692" s="157"/>
      <c r="O1692" s="157"/>
      <c r="P1692" s="157"/>
      <c r="Q1692" s="157"/>
      <c r="R1692" s="157"/>
      <c r="S1692" s="144"/>
      <c r="T1692" s="22">
        <v>0.626</v>
      </c>
      <c r="U1692" s="29">
        <v>13140.5431309904</v>
      </c>
      <c r="V1692" s="29">
        <v>8225.98</v>
      </c>
      <c r="W1692" s="36">
        <v>3599.59</v>
      </c>
      <c r="X1692" s="36"/>
      <c r="Y1692" s="29"/>
      <c r="Z1692" s="29"/>
      <c r="AA1692" s="29"/>
      <c r="AB1692" s="29"/>
      <c r="AC1692" s="28"/>
    </row>
    <row r="1693" ht="16" customHeight="1" spans="1:29">
      <c r="A1693" s="22">
        <v>1646</v>
      </c>
      <c r="B1693" s="39" t="s">
        <v>7772</v>
      </c>
      <c r="C1693" s="68" t="s">
        <v>7773</v>
      </c>
      <c r="D1693" s="22">
        <v>204</v>
      </c>
      <c r="E1693" s="22">
        <v>3</v>
      </c>
      <c r="F1693" s="144">
        <v>83337</v>
      </c>
      <c r="G1693" s="144" t="s">
        <v>3704</v>
      </c>
      <c r="H1693" s="144" t="s">
        <v>3704</v>
      </c>
      <c r="I1693" s="144" t="s">
        <v>7734</v>
      </c>
      <c r="J1693" s="144" t="s">
        <v>5314</v>
      </c>
      <c r="K1693" s="157"/>
      <c r="L1693" s="157"/>
      <c r="M1693" s="157"/>
      <c r="N1693" s="157"/>
      <c r="O1693" s="157"/>
      <c r="P1693" s="157"/>
      <c r="Q1693" s="157"/>
      <c r="R1693" s="157"/>
      <c r="S1693" s="144"/>
      <c r="T1693" s="22">
        <v>3</v>
      </c>
      <c r="U1693" s="29">
        <v>2421.72666666667</v>
      </c>
      <c r="V1693" s="29">
        <v>7265.18</v>
      </c>
      <c r="W1693" s="36">
        <v>2134.38</v>
      </c>
      <c r="X1693" s="36"/>
      <c r="Y1693" s="29"/>
      <c r="Z1693" s="29"/>
      <c r="AA1693" s="29"/>
      <c r="AB1693" s="29"/>
      <c r="AC1693" s="28"/>
    </row>
    <row r="1694" ht="16" customHeight="1" spans="1:29">
      <c r="A1694" s="22">
        <v>1648</v>
      </c>
      <c r="B1694" s="39" t="s">
        <v>7778</v>
      </c>
      <c r="C1694" s="68" t="s">
        <v>7779</v>
      </c>
      <c r="D1694" s="22">
        <v>145</v>
      </c>
      <c r="E1694" s="22">
        <v>0.404</v>
      </c>
      <c r="F1694" s="144">
        <v>82067</v>
      </c>
      <c r="G1694" s="144" t="s">
        <v>3704</v>
      </c>
      <c r="H1694" s="144" t="s">
        <v>3704</v>
      </c>
      <c r="I1694" s="144" t="s">
        <v>7734</v>
      </c>
      <c r="J1694" s="144" t="s">
        <v>5314</v>
      </c>
      <c r="K1694" s="157"/>
      <c r="L1694" s="157"/>
      <c r="M1694" s="157"/>
      <c r="N1694" s="157"/>
      <c r="O1694" s="157"/>
      <c r="P1694" s="157"/>
      <c r="Q1694" s="157"/>
      <c r="R1694" s="157"/>
      <c r="S1694" s="144"/>
      <c r="T1694" s="22">
        <v>0.404</v>
      </c>
      <c r="U1694" s="29">
        <v>12131.7326732673</v>
      </c>
      <c r="V1694" s="29">
        <v>4901.22</v>
      </c>
      <c r="W1694" s="36">
        <v>2204.94</v>
      </c>
      <c r="X1694" s="36"/>
      <c r="Y1694" s="29"/>
      <c r="Z1694" s="29"/>
      <c r="AA1694" s="29"/>
      <c r="AB1694" s="29"/>
      <c r="AC1694" s="28"/>
    </row>
    <row r="1695" ht="16" customHeight="1" spans="1:29">
      <c r="A1695" s="22">
        <v>1651</v>
      </c>
      <c r="B1695" s="39" t="s">
        <v>7784</v>
      </c>
      <c r="C1695" s="68" t="s">
        <v>7785</v>
      </c>
      <c r="D1695" s="22">
        <v>143</v>
      </c>
      <c r="E1695" s="22">
        <v>1</v>
      </c>
      <c r="F1695" s="144">
        <v>85181</v>
      </c>
      <c r="G1695" s="144" t="s">
        <v>3704</v>
      </c>
      <c r="H1695" s="144" t="s">
        <v>3704</v>
      </c>
      <c r="I1695" s="144" t="s">
        <v>7734</v>
      </c>
      <c r="J1695" s="144" t="s">
        <v>5314</v>
      </c>
      <c r="K1695" s="157"/>
      <c r="L1695" s="157"/>
      <c r="M1695" s="157"/>
      <c r="N1695" s="157"/>
      <c r="O1695" s="157"/>
      <c r="P1695" s="157"/>
      <c r="Q1695" s="157"/>
      <c r="R1695" s="157"/>
      <c r="S1695" s="144"/>
      <c r="T1695" s="22">
        <v>1</v>
      </c>
      <c r="U1695" s="29">
        <v>2577.78</v>
      </c>
      <c r="V1695" s="29">
        <v>2577.78</v>
      </c>
      <c r="W1695" s="36">
        <v>750.44</v>
      </c>
      <c r="X1695" s="36"/>
      <c r="Y1695" s="29"/>
      <c r="Z1695" s="29"/>
      <c r="AA1695" s="29"/>
      <c r="AB1695" s="29"/>
      <c r="AC1695" s="28"/>
    </row>
    <row r="1696" ht="16" customHeight="1" spans="1:29">
      <c r="A1696" s="22">
        <v>1655</v>
      </c>
      <c r="B1696" s="39" t="s">
        <v>7792</v>
      </c>
      <c r="C1696" s="68" t="s">
        <v>7793</v>
      </c>
      <c r="D1696" s="22">
        <v>153</v>
      </c>
      <c r="E1696" s="22">
        <v>12</v>
      </c>
      <c r="F1696" s="144">
        <v>82712</v>
      </c>
      <c r="G1696" s="144" t="s">
        <v>3704</v>
      </c>
      <c r="H1696" s="144" t="s">
        <v>3704</v>
      </c>
      <c r="I1696" s="144" t="s">
        <v>7734</v>
      </c>
      <c r="J1696" s="144" t="s">
        <v>5314</v>
      </c>
      <c r="K1696" s="157"/>
      <c r="L1696" s="157"/>
      <c r="M1696" s="157"/>
      <c r="N1696" s="157"/>
      <c r="O1696" s="157"/>
      <c r="P1696" s="157"/>
      <c r="Q1696" s="157"/>
      <c r="R1696" s="157"/>
      <c r="S1696" s="144"/>
      <c r="T1696" s="22">
        <v>12</v>
      </c>
      <c r="U1696" s="29">
        <v>140.243333333333</v>
      </c>
      <c r="V1696" s="29">
        <v>1682.92</v>
      </c>
      <c r="W1696" s="36">
        <v>467.76</v>
      </c>
      <c r="X1696" s="36"/>
      <c r="Y1696" s="29"/>
      <c r="Z1696" s="29"/>
      <c r="AA1696" s="29"/>
      <c r="AB1696" s="29"/>
      <c r="AC1696" s="28"/>
    </row>
    <row r="1697" ht="16" customHeight="1" spans="1:29">
      <c r="A1697" s="22">
        <v>1656</v>
      </c>
      <c r="B1697" s="39" t="s">
        <v>7794</v>
      </c>
      <c r="C1697" s="68" t="s">
        <v>7795</v>
      </c>
      <c r="D1697" s="22">
        <v>152</v>
      </c>
      <c r="E1697" s="22">
        <v>12</v>
      </c>
      <c r="F1697" s="144">
        <v>83219</v>
      </c>
      <c r="G1697" s="144" t="s">
        <v>3704</v>
      </c>
      <c r="H1697" s="144" t="s">
        <v>3704</v>
      </c>
      <c r="I1697" s="144" t="s">
        <v>7734</v>
      </c>
      <c r="J1697" s="144" t="s">
        <v>5314</v>
      </c>
      <c r="K1697" s="157"/>
      <c r="L1697" s="157"/>
      <c r="M1697" s="157"/>
      <c r="N1697" s="157"/>
      <c r="O1697" s="157"/>
      <c r="P1697" s="157"/>
      <c r="Q1697" s="157"/>
      <c r="R1697" s="157"/>
      <c r="S1697" s="144"/>
      <c r="T1697" s="22">
        <v>12</v>
      </c>
      <c r="U1697" s="29">
        <v>127.155833333333</v>
      </c>
      <c r="V1697" s="29">
        <v>1525.87</v>
      </c>
      <c r="W1697" s="36">
        <v>467.76</v>
      </c>
      <c r="X1697" s="36"/>
      <c r="Y1697" s="29"/>
      <c r="Z1697" s="29"/>
      <c r="AA1697" s="29"/>
      <c r="AB1697" s="29"/>
      <c r="AC1697" s="28"/>
    </row>
    <row r="1698" ht="16" customHeight="1" spans="1:29">
      <c r="A1698" s="22">
        <v>1657</v>
      </c>
      <c r="B1698" s="39" t="s">
        <v>7796</v>
      </c>
      <c r="C1698" s="68" t="s">
        <v>7797</v>
      </c>
      <c r="D1698" s="22">
        <v>150</v>
      </c>
      <c r="E1698" s="22">
        <v>0.231</v>
      </c>
      <c r="F1698" s="144">
        <v>82064</v>
      </c>
      <c r="G1698" s="144" t="s">
        <v>3704</v>
      </c>
      <c r="H1698" s="144" t="s">
        <v>3704</v>
      </c>
      <c r="I1698" s="144" t="s">
        <v>7734</v>
      </c>
      <c r="J1698" s="144" t="s">
        <v>5314</v>
      </c>
      <c r="K1698" s="157"/>
      <c r="L1698" s="157"/>
      <c r="M1698" s="157"/>
      <c r="N1698" s="157"/>
      <c r="O1698" s="157"/>
      <c r="P1698" s="157"/>
      <c r="Q1698" s="157"/>
      <c r="R1698" s="157"/>
      <c r="S1698" s="144"/>
      <c r="T1698" s="22">
        <v>0.231</v>
      </c>
      <c r="U1698" s="29">
        <v>5979.74025974026</v>
      </c>
      <c r="V1698" s="29">
        <v>1381.32</v>
      </c>
      <c r="W1698" s="36">
        <v>425.5</v>
      </c>
      <c r="X1698" s="36"/>
      <c r="Y1698" s="29"/>
      <c r="Z1698" s="29"/>
      <c r="AA1698" s="29"/>
      <c r="AB1698" s="29"/>
      <c r="AC1698" s="28"/>
    </row>
    <row r="1699" ht="16" customHeight="1" spans="1:29">
      <c r="A1699" s="22">
        <v>1658</v>
      </c>
      <c r="B1699" s="39" t="s">
        <v>7798</v>
      </c>
      <c r="C1699" s="68" t="s">
        <v>7799</v>
      </c>
      <c r="D1699" s="22">
        <v>141</v>
      </c>
      <c r="E1699" s="22">
        <v>1</v>
      </c>
      <c r="F1699" s="144">
        <v>83198</v>
      </c>
      <c r="G1699" s="144" t="s">
        <v>3704</v>
      </c>
      <c r="H1699" s="144" t="s">
        <v>3704</v>
      </c>
      <c r="I1699" s="144" t="s">
        <v>7734</v>
      </c>
      <c r="J1699" s="144" t="s">
        <v>5314</v>
      </c>
      <c r="K1699" s="157"/>
      <c r="L1699" s="157"/>
      <c r="M1699" s="157"/>
      <c r="N1699" s="157"/>
      <c r="O1699" s="157"/>
      <c r="P1699" s="157"/>
      <c r="Q1699" s="157"/>
      <c r="R1699" s="157"/>
      <c r="S1699" s="144"/>
      <c r="T1699" s="22">
        <v>1</v>
      </c>
      <c r="U1699" s="29">
        <v>1316</v>
      </c>
      <c r="V1699" s="29">
        <v>1316</v>
      </c>
      <c r="W1699" s="36">
        <v>399.59</v>
      </c>
      <c r="X1699" s="36"/>
      <c r="Y1699" s="29"/>
      <c r="Z1699" s="29"/>
      <c r="AA1699" s="29"/>
      <c r="AB1699" s="29"/>
      <c r="AC1699" s="28"/>
    </row>
    <row r="1700" ht="16" customHeight="1" spans="1:29">
      <c r="A1700" s="22">
        <v>1661</v>
      </c>
      <c r="B1700" s="39" t="s">
        <v>7804</v>
      </c>
      <c r="C1700" s="68" t="s">
        <v>7805</v>
      </c>
      <c r="D1700" s="22">
        <v>145</v>
      </c>
      <c r="E1700" s="22">
        <v>0.12</v>
      </c>
      <c r="F1700" s="144">
        <v>82068</v>
      </c>
      <c r="G1700" s="144" t="s">
        <v>3704</v>
      </c>
      <c r="H1700" s="144" t="s">
        <v>3704</v>
      </c>
      <c r="I1700" s="144" t="s">
        <v>7734</v>
      </c>
      <c r="J1700" s="144" t="s">
        <v>5314</v>
      </c>
      <c r="K1700" s="157"/>
      <c r="L1700" s="157"/>
      <c r="M1700" s="157"/>
      <c r="N1700" s="157"/>
      <c r="O1700" s="157"/>
      <c r="P1700" s="157"/>
      <c r="Q1700" s="157"/>
      <c r="R1700" s="157"/>
      <c r="S1700" s="144"/>
      <c r="T1700" s="22">
        <v>0.12</v>
      </c>
      <c r="U1700" s="29">
        <v>10289.5833333333</v>
      </c>
      <c r="V1700" s="29">
        <v>1234.75</v>
      </c>
      <c r="W1700" s="36">
        <v>596.46</v>
      </c>
      <c r="X1700" s="36"/>
      <c r="Y1700" s="29"/>
      <c r="Z1700" s="29"/>
      <c r="AA1700" s="29"/>
      <c r="AB1700" s="29"/>
      <c r="AC1700" s="28"/>
    </row>
    <row r="1701" ht="16" customHeight="1" spans="1:29">
      <c r="A1701" s="22">
        <v>1662</v>
      </c>
      <c r="B1701" s="39" t="s">
        <v>7806</v>
      </c>
      <c r="C1701" s="68" t="s">
        <v>7807</v>
      </c>
      <c r="D1701" s="22">
        <v>143</v>
      </c>
      <c r="E1701" s="22">
        <v>1</v>
      </c>
      <c r="F1701" s="144">
        <v>85185</v>
      </c>
      <c r="G1701" s="144" t="s">
        <v>3704</v>
      </c>
      <c r="H1701" s="144" t="s">
        <v>3704</v>
      </c>
      <c r="I1701" s="144" t="s">
        <v>7734</v>
      </c>
      <c r="J1701" s="144" t="s">
        <v>5314</v>
      </c>
      <c r="K1701" s="157"/>
      <c r="L1701" s="157"/>
      <c r="M1701" s="157"/>
      <c r="N1701" s="157"/>
      <c r="O1701" s="157"/>
      <c r="P1701" s="157"/>
      <c r="Q1701" s="157"/>
      <c r="R1701" s="157"/>
      <c r="S1701" s="144"/>
      <c r="T1701" s="22">
        <v>1</v>
      </c>
      <c r="U1701" s="29">
        <v>1222.23</v>
      </c>
      <c r="V1701" s="29">
        <v>1222.23</v>
      </c>
      <c r="W1701" s="36">
        <v>380.09</v>
      </c>
      <c r="X1701" s="36"/>
      <c r="Y1701" s="29"/>
      <c r="Z1701" s="29"/>
      <c r="AA1701" s="29"/>
      <c r="AB1701" s="29"/>
      <c r="AC1701" s="28"/>
    </row>
    <row r="1702" ht="16" customHeight="1" spans="1:29">
      <c r="A1702" s="22">
        <v>1673</v>
      </c>
      <c r="B1702" s="39" t="s">
        <v>7821</v>
      </c>
      <c r="C1702" s="68" t="s">
        <v>7901</v>
      </c>
      <c r="D1702" s="22">
        <v>143</v>
      </c>
      <c r="E1702" s="22">
        <v>1</v>
      </c>
      <c r="F1702" s="144">
        <v>85180</v>
      </c>
      <c r="G1702" s="144" t="s">
        <v>3704</v>
      </c>
      <c r="H1702" s="144" t="s">
        <v>3704</v>
      </c>
      <c r="I1702" s="144" t="s">
        <v>7734</v>
      </c>
      <c r="J1702" s="144" t="s">
        <v>5314</v>
      </c>
      <c r="K1702" s="157"/>
      <c r="L1702" s="157"/>
      <c r="M1702" s="157"/>
      <c r="N1702" s="157"/>
      <c r="O1702" s="157"/>
      <c r="P1702" s="157"/>
      <c r="Q1702" s="157"/>
      <c r="R1702" s="157"/>
      <c r="S1702" s="144"/>
      <c r="T1702" s="22">
        <v>1</v>
      </c>
      <c r="U1702" s="29">
        <v>837.61</v>
      </c>
      <c r="V1702" s="29">
        <v>837.61</v>
      </c>
      <c r="W1702" s="36">
        <v>243.65</v>
      </c>
      <c r="X1702" s="36"/>
      <c r="Y1702" s="29"/>
      <c r="Z1702" s="29"/>
      <c r="AA1702" s="29"/>
      <c r="AB1702" s="29"/>
      <c r="AC1702" s="28"/>
    </row>
    <row r="1703" ht="16" customHeight="1" spans="1:29">
      <c r="A1703" s="22">
        <v>1688</v>
      </c>
      <c r="B1703" s="39" t="s">
        <v>7835</v>
      </c>
      <c r="C1703" s="68" t="s">
        <v>7836</v>
      </c>
      <c r="D1703" s="22">
        <v>143</v>
      </c>
      <c r="E1703" s="22">
        <v>1</v>
      </c>
      <c r="F1703" s="144">
        <v>85177</v>
      </c>
      <c r="G1703" s="144" t="s">
        <v>3704</v>
      </c>
      <c r="H1703" s="144" t="s">
        <v>3704</v>
      </c>
      <c r="I1703" s="144" t="s">
        <v>7734</v>
      </c>
      <c r="J1703" s="144" t="s">
        <v>5314</v>
      </c>
      <c r="K1703" s="157"/>
      <c r="L1703" s="157"/>
      <c r="M1703" s="157"/>
      <c r="N1703" s="157"/>
      <c r="O1703" s="157"/>
      <c r="P1703" s="157"/>
      <c r="Q1703" s="157"/>
      <c r="R1703" s="157"/>
      <c r="S1703" s="144"/>
      <c r="T1703" s="22">
        <v>1</v>
      </c>
      <c r="U1703" s="29">
        <v>281.63</v>
      </c>
      <c r="V1703" s="29">
        <v>281.63</v>
      </c>
      <c r="W1703" s="36">
        <v>77.97</v>
      </c>
      <c r="X1703" s="36"/>
      <c r="Y1703" s="29"/>
      <c r="Z1703" s="29"/>
      <c r="AA1703" s="29"/>
      <c r="AB1703" s="29"/>
      <c r="AC1703" s="28"/>
    </row>
    <row r="1704" ht="16" customHeight="1" spans="1:29">
      <c r="A1704" s="22">
        <v>1690</v>
      </c>
      <c r="B1704" s="39" t="s">
        <v>7839</v>
      </c>
      <c r="C1704" s="68" t="s">
        <v>7840</v>
      </c>
      <c r="D1704" s="22">
        <v>150</v>
      </c>
      <c r="E1704" s="22">
        <v>1</v>
      </c>
      <c r="F1704" s="144">
        <v>102835</v>
      </c>
      <c r="G1704" s="144" t="s">
        <v>3704</v>
      </c>
      <c r="H1704" s="144" t="s">
        <v>3704</v>
      </c>
      <c r="I1704" s="144" t="s">
        <v>7734</v>
      </c>
      <c r="J1704" s="144" t="s">
        <v>5314</v>
      </c>
      <c r="K1704" s="157"/>
      <c r="L1704" s="157"/>
      <c r="M1704" s="157"/>
      <c r="N1704" s="157"/>
      <c r="O1704" s="157"/>
      <c r="P1704" s="157"/>
      <c r="Q1704" s="157"/>
      <c r="R1704" s="157"/>
      <c r="S1704" s="144"/>
      <c r="T1704" s="22">
        <v>1</v>
      </c>
      <c r="U1704" s="29">
        <v>254.7</v>
      </c>
      <c r="V1704" s="29">
        <v>254.7</v>
      </c>
      <c r="W1704" s="36">
        <v>77.97</v>
      </c>
      <c r="X1704" s="36"/>
      <c r="Y1704" s="29"/>
      <c r="Z1704" s="29"/>
      <c r="AA1704" s="29"/>
      <c r="AB1704" s="29"/>
      <c r="AC1704" s="28"/>
    </row>
    <row r="1705" ht="16" customHeight="1" spans="1:29">
      <c r="A1705" s="22">
        <v>1692</v>
      </c>
      <c r="B1705" s="39" t="s">
        <v>7843</v>
      </c>
      <c r="C1705" s="68" t="s">
        <v>7844</v>
      </c>
      <c r="D1705" s="22">
        <v>123</v>
      </c>
      <c r="E1705" s="22">
        <v>1</v>
      </c>
      <c r="F1705" s="144">
        <v>83221</v>
      </c>
      <c r="G1705" s="144" t="s">
        <v>3704</v>
      </c>
      <c r="H1705" s="144" t="s">
        <v>3704</v>
      </c>
      <c r="I1705" s="144" t="s">
        <v>7734</v>
      </c>
      <c r="J1705" s="144" t="s">
        <v>5314</v>
      </c>
      <c r="K1705" s="157"/>
      <c r="L1705" s="157"/>
      <c r="M1705" s="157"/>
      <c r="N1705" s="157"/>
      <c r="O1705" s="157"/>
      <c r="P1705" s="157"/>
      <c r="Q1705" s="157"/>
      <c r="R1705" s="157"/>
      <c r="S1705" s="144"/>
      <c r="T1705" s="22">
        <v>1</v>
      </c>
      <c r="U1705" s="29">
        <v>174.06</v>
      </c>
      <c r="V1705" s="29">
        <v>174.06</v>
      </c>
      <c r="W1705" s="36">
        <v>48.73</v>
      </c>
      <c r="X1705" s="36"/>
      <c r="Y1705" s="29"/>
      <c r="Z1705" s="29"/>
      <c r="AA1705" s="29"/>
      <c r="AB1705" s="29"/>
      <c r="AC1705" s="28"/>
    </row>
    <row r="1706" ht="16" customHeight="1" spans="1:29">
      <c r="A1706" s="22">
        <v>1693</v>
      </c>
      <c r="B1706" s="39" t="s">
        <v>7845</v>
      </c>
      <c r="C1706" s="68" t="s">
        <v>7902</v>
      </c>
      <c r="D1706" s="22">
        <v>143</v>
      </c>
      <c r="E1706" s="22">
        <v>1</v>
      </c>
      <c r="F1706" s="144">
        <v>85182</v>
      </c>
      <c r="G1706" s="144" t="s">
        <v>3704</v>
      </c>
      <c r="H1706" s="144" t="s">
        <v>3704</v>
      </c>
      <c r="I1706" s="144" t="s">
        <v>7734</v>
      </c>
      <c r="J1706" s="144" t="s">
        <v>5314</v>
      </c>
      <c r="K1706" s="157"/>
      <c r="L1706" s="157"/>
      <c r="M1706" s="157"/>
      <c r="N1706" s="157"/>
      <c r="O1706" s="157"/>
      <c r="P1706" s="157"/>
      <c r="Q1706" s="157"/>
      <c r="R1706" s="157"/>
      <c r="S1706" s="144"/>
      <c r="T1706" s="22">
        <v>1</v>
      </c>
      <c r="U1706" s="29">
        <v>172.54</v>
      </c>
      <c r="V1706" s="29">
        <v>172.54</v>
      </c>
      <c r="W1706" s="36">
        <v>48.73</v>
      </c>
      <c r="X1706" s="36"/>
      <c r="Y1706" s="29"/>
      <c r="Z1706" s="29"/>
      <c r="AA1706" s="29"/>
      <c r="AB1706" s="29"/>
      <c r="AC1706" s="28"/>
    </row>
    <row r="1707" ht="16" customHeight="1" spans="1:29">
      <c r="A1707" s="22"/>
      <c r="B1707" s="22"/>
      <c r="C1707" s="32"/>
      <c r="D1707" s="97"/>
      <c r="E1707" s="22"/>
      <c r="F1707" s="144"/>
      <c r="G1707" s="144"/>
      <c r="H1707" s="144"/>
      <c r="I1707" s="144"/>
      <c r="J1707" s="144"/>
      <c r="K1707" s="157"/>
      <c r="L1707" s="157"/>
      <c r="M1707" s="157"/>
      <c r="N1707" s="157"/>
      <c r="O1707" s="157"/>
      <c r="P1707" s="157"/>
      <c r="Q1707" s="157"/>
      <c r="R1707" s="157"/>
      <c r="S1707" s="144"/>
      <c r="T1707" s="22"/>
      <c r="U1707" s="29"/>
      <c r="V1707" s="29"/>
      <c r="W1707" s="36"/>
      <c r="X1707" s="36"/>
      <c r="Y1707" s="29"/>
      <c r="Z1707" s="29"/>
      <c r="AA1707" s="29"/>
      <c r="AB1707" s="29"/>
      <c r="AC1707" s="28"/>
    </row>
    <row r="1708" ht="16" customHeight="1" spans="1:29">
      <c r="A1708" s="22"/>
      <c r="B1708" s="22"/>
      <c r="C1708" s="32"/>
      <c r="D1708" s="97"/>
      <c r="E1708" s="22"/>
      <c r="F1708" s="144"/>
      <c r="G1708" s="144"/>
      <c r="H1708" s="144"/>
      <c r="I1708" s="144"/>
      <c r="J1708" s="144"/>
      <c r="K1708" s="157"/>
      <c r="L1708" s="157"/>
      <c r="M1708" s="157"/>
      <c r="N1708" s="157"/>
      <c r="O1708" s="157"/>
      <c r="P1708" s="157"/>
      <c r="Q1708" s="157"/>
      <c r="R1708" s="157"/>
      <c r="S1708" s="144"/>
      <c r="T1708" s="22"/>
      <c r="U1708" s="29"/>
      <c r="V1708" s="29"/>
      <c r="W1708" s="36"/>
      <c r="X1708" s="36"/>
      <c r="Y1708" s="29"/>
      <c r="Z1708" s="29"/>
      <c r="AA1708" s="29"/>
      <c r="AB1708" s="29"/>
      <c r="AC1708" s="28"/>
    </row>
    <row r="1709" ht="16" customHeight="1" spans="1:29">
      <c r="A1709" s="22"/>
      <c r="B1709" s="22"/>
      <c r="C1709" s="32"/>
      <c r="D1709" s="97"/>
      <c r="E1709" s="22"/>
      <c r="F1709" s="22"/>
      <c r="G1709" s="22"/>
      <c r="H1709" s="22"/>
      <c r="I1709" s="22"/>
      <c r="J1709" s="22"/>
      <c r="K1709" s="22"/>
      <c r="L1709" s="22"/>
      <c r="M1709" s="22"/>
      <c r="N1709" s="22"/>
      <c r="O1709" s="22"/>
      <c r="P1709" s="22"/>
      <c r="Q1709" s="22"/>
      <c r="R1709" s="22"/>
      <c r="S1709" s="22"/>
      <c r="T1709" s="29"/>
      <c r="U1709" s="29"/>
      <c r="V1709" s="29"/>
      <c r="W1709" s="29"/>
      <c r="X1709" s="36"/>
      <c r="Y1709" s="29"/>
      <c r="Z1709" s="29"/>
      <c r="AA1709" s="29"/>
      <c r="AB1709" s="29">
        <f>IF(V1709-W1709=0,0,ROUND(AA1709/(V1709-W1709)*100,2))</f>
        <v>0</v>
      </c>
      <c r="AC1709" s="28"/>
    </row>
    <row r="1710" ht="16" customHeight="1" spans="1:29">
      <c r="A1710" s="22"/>
      <c r="B1710" s="22"/>
      <c r="C1710" s="32"/>
      <c r="D1710" s="97"/>
      <c r="E1710" s="22"/>
      <c r="F1710" s="22"/>
      <c r="G1710" s="22"/>
      <c r="H1710" s="22"/>
      <c r="I1710" s="22"/>
      <c r="J1710" s="22"/>
      <c r="K1710" s="22"/>
      <c r="L1710" s="22"/>
      <c r="M1710" s="22"/>
      <c r="N1710" s="22"/>
      <c r="O1710" s="22"/>
      <c r="P1710" s="22"/>
      <c r="Q1710" s="22"/>
      <c r="R1710" s="22"/>
      <c r="S1710" s="22"/>
      <c r="T1710" s="29"/>
      <c r="U1710" s="29"/>
      <c r="V1710" s="29"/>
      <c r="W1710" s="29"/>
      <c r="X1710" s="36"/>
      <c r="Y1710" s="29"/>
      <c r="Z1710" s="29"/>
      <c r="AA1710" s="29"/>
      <c r="AB1710" s="29">
        <f>IF(V1710-W1710=0,0,ROUND(AA1710/(V1710-W1710)*100,2))</f>
        <v>0</v>
      </c>
      <c r="AC1710" s="28"/>
    </row>
    <row r="1711" ht="16" customHeight="1" spans="1:29">
      <c r="A1711" s="22" t="s">
        <v>3363</v>
      </c>
      <c r="B1711" s="21"/>
      <c r="C1711" s="21"/>
      <c r="D1711" s="21"/>
      <c r="E1711" s="13"/>
      <c r="F1711" s="35"/>
      <c r="G1711" s="35"/>
      <c r="H1711" s="35"/>
      <c r="I1711" s="35"/>
      <c r="J1711" s="35"/>
      <c r="K1711" s="35"/>
      <c r="L1711" s="35"/>
      <c r="M1711" s="35"/>
      <c r="N1711" s="35"/>
      <c r="O1711" s="35"/>
      <c r="P1711" s="35"/>
      <c r="Q1711" s="35"/>
      <c r="R1711" s="35"/>
      <c r="S1711" s="35"/>
      <c r="T1711" s="158"/>
      <c r="U1711" s="29"/>
      <c r="V1711" s="36">
        <f>SUM(V7:V1710)</f>
        <v>24646306.9933334</v>
      </c>
      <c r="W1711" s="36">
        <f>SUM(W7:W1710)</f>
        <v>8940177.99999997</v>
      </c>
      <c r="X1711" s="158"/>
      <c r="Y1711" s="29"/>
      <c r="Z1711" s="36">
        <f>SUM(Z7:Z1710)</f>
        <v>0</v>
      </c>
      <c r="AA1711" s="29">
        <f>Z1711-V1711+W1711</f>
        <v>-15706128.9933334</v>
      </c>
      <c r="AB1711" s="29">
        <f>IF(V1711-W1711=0,0,ROUND(AA1711/(V1711-W1711)*100,2))</f>
        <v>-100</v>
      </c>
      <c r="AC1711" s="28"/>
    </row>
    <row r="1712" ht="16" customHeight="1" spans="1:29">
      <c r="A1712" s="22" t="s">
        <v>3681</v>
      </c>
      <c r="B1712" s="21"/>
      <c r="C1712" s="21"/>
      <c r="D1712" s="21"/>
      <c r="E1712" s="13"/>
      <c r="F1712" s="35"/>
      <c r="G1712" s="35"/>
      <c r="H1712" s="35"/>
      <c r="I1712" s="35"/>
      <c r="J1712" s="35"/>
      <c r="K1712" s="35"/>
      <c r="L1712" s="35"/>
      <c r="M1712" s="35"/>
      <c r="N1712" s="35"/>
      <c r="O1712" s="35"/>
      <c r="P1712" s="35"/>
      <c r="Q1712" s="35"/>
      <c r="R1712" s="35"/>
      <c r="S1712" s="35"/>
      <c r="T1712" s="158"/>
      <c r="U1712" s="29"/>
      <c r="V1712" s="29"/>
      <c r="W1712" s="36"/>
      <c r="X1712" s="82"/>
      <c r="Y1712" s="29"/>
      <c r="Z1712" s="29"/>
      <c r="AA1712" s="29"/>
      <c r="AB1712" s="29"/>
      <c r="AC1712" s="29"/>
    </row>
    <row r="1713" ht="16" customHeight="1" spans="1:29">
      <c r="A1713" s="22" t="s">
        <v>3165</v>
      </c>
      <c r="B1713" s="21"/>
      <c r="C1713" s="21"/>
      <c r="D1713" s="21"/>
      <c r="E1713" s="13"/>
      <c r="F1713" s="35"/>
      <c r="G1713" s="35"/>
      <c r="H1713" s="35"/>
      <c r="I1713" s="35"/>
      <c r="J1713" s="35"/>
      <c r="K1713" s="35"/>
      <c r="L1713" s="35"/>
      <c r="M1713" s="35"/>
      <c r="N1713" s="35"/>
      <c r="O1713" s="35"/>
      <c r="P1713" s="35"/>
      <c r="Q1713" s="35"/>
      <c r="R1713" s="35"/>
      <c r="S1713" s="35"/>
      <c r="T1713" s="158"/>
      <c r="U1713" s="29"/>
      <c r="V1713" s="36">
        <f>V1711-V1712</f>
        <v>24646306.9933334</v>
      </c>
      <c r="W1713" s="36"/>
      <c r="X1713" s="36"/>
      <c r="Y1713" s="29"/>
      <c r="Z1713" s="29">
        <f>Z1711</f>
        <v>0</v>
      </c>
      <c r="AA1713" s="29">
        <f>Z1713-V1713+W1713</f>
        <v>-24646306.9933334</v>
      </c>
      <c r="AB1713" s="29">
        <f>IF(V1713=0,0,ROUND(AA1713/V1713*100,2))</f>
        <v>-100</v>
      </c>
      <c r="AC1713" s="28"/>
    </row>
    <row r="1714" ht="16" customHeight="1" spans="1:29">
      <c r="A1714" s="73" t="e">
        <f>#REF!</f>
        <v>#REF!</v>
      </c>
      <c r="B1714" s="73"/>
      <c r="C1714" s="73"/>
      <c r="D1714" s="73"/>
      <c r="E1714" s="73"/>
      <c r="F1714" s="73"/>
      <c r="G1714" s="73"/>
      <c r="H1714" s="73"/>
      <c r="I1714" s="73"/>
      <c r="J1714" s="73"/>
      <c r="K1714" s="73"/>
      <c r="L1714" s="73"/>
      <c r="M1714" s="73"/>
      <c r="N1714" s="73"/>
      <c r="O1714" s="73"/>
      <c r="P1714" s="73"/>
      <c r="Q1714" s="73"/>
      <c r="R1714" s="73"/>
      <c r="S1714" s="73"/>
      <c r="T1714" s="73"/>
      <c r="U1714" s="25"/>
      <c r="V1714" s="109"/>
      <c r="W1714" s="25"/>
      <c r="X1714" s="25"/>
      <c r="Y1714" s="25"/>
      <c r="Z1714" s="74" t="str">
        <f>CONCATENATE(索引!$D$6,"：",索引!$D69,"    ",索引!$E69)</f>
        <v>评估人员：高晓宇    王海龙</v>
      </c>
      <c r="AA1714" s="25"/>
      <c r="AB1714" s="42"/>
      <c r="AC1714" s="8"/>
    </row>
    <row r="1715" ht="16" customHeight="1" spans="1:29">
      <c r="A1715" s="8" t="e">
        <f>#REF!</f>
        <v>#REF!</v>
      </c>
      <c r="B1715" s="8"/>
      <c r="C1715" s="8"/>
      <c r="D1715" s="8"/>
      <c r="E1715" s="8"/>
      <c r="F1715" s="8"/>
      <c r="G1715" s="8"/>
      <c r="H1715" s="8"/>
      <c r="I1715" s="8"/>
      <c r="J1715" s="8"/>
      <c r="K1715" s="8"/>
      <c r="L1715" s="8"/>
      <c r="M1715" s="8"/>
      <c r="N1715" s="8"/>
      <c r="O1715" s="8"/>
      <c r="P1715" s="8"/>
      <c r="Q1715" s="8"/>
      <c r="R1715" s="8"/>
      <c r="S1715" s="8"/>
      <c r="T1715" s="8"/>
      <c r="U1715" s="8"/>
      <c r="V1715" s="89"/>
      <c r="W1715" s="8"/>
      <c r="X1715" s="8"/>
      <c r="Y1715" s="8"/>
      <c r="Z1715" s="8"/>
      <c r="AA1715" s="8"/>
      <c r="AB1715" s="8"/>
      <c r="AC1715" s="8"/>
    </row>
  </sheetData>
  <mergeCells count="23">
    <mergeCell ref="A1:AC1"/>
    <mergeCell ref="AB2:AC2"/>
    <mergeCell ref="A3:AC3"/>
    <mergeCell ref="L5:S5"/>
    <mergeCell ref="T5:W5"/>
    <mergeCell ref="X5:Z5"/>
    <mergeCell ref="A1711:E1711"/>
    <mergeCell ref="A1712:E1712"/>
    <mergeCell ref="A1713:E1713"/>
    <mergeCell ref="A5:A6"/>
    <mergeCell ref="B5:B6"/>
    <mergeCell ref="C5:C6"/>
    <mergeCell ref="D5:D6"/>
    <mergeCell ref="E5:E6"/>
    <mergeCell ref="F5:F6"/>
    <mergeCell ref="G5:G6"/>
    <mergeCell ref="H5:H6"/>
    <mergeCell ref="I5:I6"/>
    <mergeCell ref="J5:J6"/>
    <mergeCell ref="K5:K6"/>
    <mergeCell ref="AA5:AA6"/>
    <mergeCell ref="AB5:AB6"/>
    <mergeCell ref="AC5:AC6"/>
  </mergeCells>
  <pageMargins left="0.75" right="0.75" top="1" bottom="1" header="0.5" footer="0.5"/>
  <headerFooter/>
  <drawing r:id="rId1"/>
  <picture r:id="rId2"/>
</worksheet>
</file>

<file path=xl/worksheets/sheet6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A20"/>
  <sheetViews>
    <sheetView workbookViewId="0">
      <selection activeCell="A1" sqref="A1"/>
    </sheetView>
  </sheetViews>
  <sheetFormatPr defaultColWidth="14" defaultRowHeight="15.2"/>
  <cols>
    <col min="1" max="20" width="9" customWidth="1"/>
  </cols>
  <sheetData>
    <row r="1" ht="17" customHeight="1"/>
    <row r="2" ht="17" customHeight="1"/>
    <row r="3" ht="17" customHeight="1"/>
    <row r="4" ht="17" customHeight="1"/>
    <row r="5" ht="17" customHeight="1"/>
    <row r="6" ht="17" customHeight="1"/>
    <row r="7" ht="17" customHeight="1"/>
    <row r="8" ht="17" customHeight="1"/>
    <row r="9" ht="17" customHeight="1"/>
    <row r="10" ht="17" customHeight="1"/>
    <row r="11" ht="17" customHeight="1"/>
    <row r="12" ht="17" customHeight="1"/>
    <row r="13" ht="17" customHeight="1"/>
    <row r="14" ht="17" customHeight="1"/>
    <row r="15" ht="17" customHeight="1"/>
    <row r="16" ht="17" customHeight="1"/>
    <row r="17" ht="17" customHeight="1"/>
    <row r="18" ht="17" customHeight="1"/>
    <row r="19" ht="17" customHeight="1"/>
    <row r="20" ht="17" customHeight="1"/>
  </sheetData>
  <pageMargins left="0.75" right="0.75" top="1" bottom="1" header="0.5" footer="0.5"/>
  <headerFooter/>
  <drawing r:id="rId1"/>
  <picture r:id="rId2"/>
</worksheet>
</file>

<file path=xl/worksheets/sheet6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AO35"/>
  <sheetViews>
    <sheetView workbookViewId="0">
      <pane xSplit="12" ySplit="6" topLeftCell="M7" activePane="bottomRight" state="frozen"/>
      <selection/>
      <selection pane="topRight"/>
      <selection pane="bottomLeft"/>
      <selection pane="bottomRight" activeCell="A1" sqref="A1:AG1"/>
    </sheetView>
  </sheetViews>
  <sheetFormatPr defaultColWidth="14" defaultRowHeight="15.2"/>
  <cols>
    <col min="1" max="1" width="17" collapsed="1"/>
    <col min="2" max="3" width="17" hidden="1" customWidth="1" outlineLevel="1"/>
    <col min="4" max="10" width="7" hidden="1" customWidth="1" outlineLevel="1"/>
    <col min="11" max="11" width="13" customWidth="1"/>
    <col min="12" max="12" width="9" customWidth="1"/>
    <col min="13" max="15" width="11" customWidth="1"/>
    <col min="16" max="16" width="11"/>
    <col min="17" max="17" width="11" customWidth="1" outlineLevel="1"/>
    <col min="18" max="24" width="9" customWidth="1" outlineLevel="1"/>
    <col min="25" max="25" width="13" customWidth="1" outlineLevel="1"/>
    <col min="26" max="27" width="9" customWidth="1" outlineLevel="1"/>
    <col min="28" max="30" width="11" customWidth="1"/>
    <col min="31" max="34" width="7" customWidth="1"/>
    <col min="35" max="36" width="9" customWidth="1"/>
    <col min="37" max="37" width="7" customWidth="1"/>
    <col min="38" max="41" width="9" customWidth="1"/>
  </cols>
  <sheetData>
    <row r="1" ht="24" customHeight="1" spans="1:41">
      <c r="A1" s="61" t="s">
        <v>7903</v>
      </c>
      <c r="B1" s="62"/>
      <c r="C1" s="62"/>
      <c r="D1" s="62"/>
      <c r="E1" s="62"/>
      <c r="F1" s="62"/>
      <c r="G1" s="62"/>
      <c r="H1" s="62"/>
      <c r="I1" s="62"/>
      <c r="J1" s="62"/>
      <c r="K1" s="62"/>
      <c r="L1" s="62"/>
      <c r="M1" s="62"/>
      <c r="N1" s="62"/>
      <c r="O1" s="62"/>
      <c r="P1" s="62"/>
      <c r="Q1" s="62"/>
      <c r="R1" s="62"/>
      <c r="S1" s="62"/>
      <c r="T1" s="62"/>
      <c r="U1" s="62"/>
      <c r="V1" s="62"/>
      <c r="W1" s="62"/>
      <c r="X1" s="62"/>
      <c r="Y1" s="62"/>
      <c r="Z1" s="62"/>
      <c r="AA1" s="62"/>
      <c r="AB1" s="62"/>
      <c r="AC1" s="62"/>
      <c r="AD1" s="62"/>
      <c r="AE1" s="62"/>
      <c r="AF1" s="62"/>
      <c r="AG1" s="62"/>
      <c r="AH1" s="62"/>
      <c r="AI1" s="62"/>
      <c r="AJ1" s="62"/>
      <c r="AK1" s="62"/>
      <c r="AL1" s="62"/>
      <c r="AM1" s="62"/>
      <c r="AN1" s="62"/>
      <c r="AO1" s="62"/>
    </row>
    <row r="2" ht="16" customHeight="1" spans="1:41">
      <c r="A2" s="63"/>
      <c r="B2" s="63"/>
      <c r="C2" s="63"/>
      <c r="D2" s="63"/>
      <c r="E2" s="63"/>
      <c r="F2" s="63"/>
      <c r="G2" s="63"/>
      <c r="H2" s="63"/>
      <c r="I2" s="63"/>
      <c r="J2" s="63"/>
      <c r="K2" s="63"/>
      <c r="L2" s="25"/>
      <c r="M2" s="25"/>
      <c r="N2" s="25"/>
      <c r="O2" s="25"/>
      <c r="P2" s="25"/>
      <c r="Q2" s="25"/>
      <c r="R2" s="25"/>
      <c r="S2" s="25"/>
      <c r="T2" s="25"/>
      <c r="U2" s="25"/>
      <c r="V2" s="25"/>
      <c r="W2" s="25"/>
      <c r="X2" s="25"/>
      <c r="Y2" s="25"/>
      <c r="Z2" s="25"/>
      <c r="AA2" s="25"/>
      <c r="AB2" s="25"/>
      <c r="AC2" s="25"/>
      <c r="AD2" s="25"/>
      <c r="AE2" s="25"/>
      <c r="AF2" s="25"/>
      <c r="AG2" s="42" t="s">
        <v>7904</v>
      </c>
      <c r="AH2" s="8"/>
      <c r="AI2" s="8"/>
      <c r="AJ2" s="8"/>
      <c r="AK2" s="8"/>
      <c r="AL2" s="8"/>
      <c r="AM2" s="8"/>
      <c r="AN2" s="8"/>
      <c r="AO2" s="8"/>
    </row>
    <row r="3" ht="16" customHeight="1" spans="1:41">
      <c r="A3" s="63" t="e">
        <f>#REF!</f>
        <v>#REF!</v>
      </c>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t="s">
        <v>7905</v>
      </c>
      <c r="AM3" s="8"/>
      <c r="AN3" s="8"/>
      <c r="AO3" s="8"/>
    </row>
    <row r="4" ht="16" customHeight="1" spans="1:41">
      <c r="A4" s="64" t="e">
        <f>#REF!</f>
        <v>#REF!</v>
      </c>
      <c r="B4" s="64"/>
      <c r="C4" s="64"/>
      <c r="D4" s="64"/>
      <c r="E4" s="64"/>
      <c r="F4" s="64"/>
      <c r="G4" s="64"/>
      <c r="H4" s="64"/>
      <c r="I4" s="64"/>
      <c r="J4" s="64"/>
      <c r="K4" s="64"/>
      <c r="L4" s="8"/>
      <c r="M4" s="8"/>
      <c r="N4" s="8"/>
      <c r="O4" s="8"/>
      <c r="P4" s="8"/>
      <c r="Q4" s="8"/>
      <c r="R4" s="8"/>
      <c r="S4" s="8"/>
      <c r="T4" s="8"/>
      <c r="U4" s="8"/>
      <c r="V4" s="8"/>
      <c r="W4" s="8"/>
      <c r="X4" s="8"/>
      <c r="Y4" s="8"/>
      <c r="Z4" s="8"/>
      <c r="AA4" s="8"/>
      <c r="AB4" s="8"/>
      <c r="AC4" s="8"/>
      <c r="AD4" s="8"/>
      <c r="AE4" s="8"/>
      <c r="AF4" s="8"/>
      <c r="AG4" s="42" t="s">
        <v>2952</v>
      </c>
      <c r="AH4" s="8"/>
      <c r="AI4" s="8"/>
      <c r="AJ4" s="8"/>
      <c r="AK4" s="8"/>
      <c r="AL4" s="8" t="str">
        <f>索引!$B$3</f>
        <v>2026年7月31日</v>
      </c>
      <c r="AM4" s="8"/>
      <c r="AN4" s="8"/>
      <c r="AO4" s="8"/>
    </row>
    <row r="5" ht="16" customHeight="1" spans="1:41">
      <c r="A5" s="22" t="s">
        <v>0</v>
      </c>
      <c r="B5" s="90" t="s">
        <v>3434</v>
      </c>
      <c r="C5" s="21"/>
      <c r="D5" s="21"/>
      <c r="E5" s="21"/>
      <c r="F5" s="21"/>
      <c r="G5" s="21"/>
      <c r="H5" s="21"/>
      <c r="I5" s="13"/>
      <c r="J5" s="90" t="s">
        <v>7906</v>
      </c>
      <c r="K5" s="22" t="s">
        <v>3305</v>
      </c>
      <c r="L5" s="90" t="s">
        <v>7907</v>
      </c>
      <c r="M5" s="90" t="s">
        <v>3439</v>
      </c>
      <c r="N5" s="90" t="s">
        <v>7908</v>
      </c>
      <c r="O5" s="22" t="s">
        <v>7909</v>
      </c>
      <c r="P5" s="22" t="s">
        <v>7910</v>
      </c>
      <c r="Q5" s="90" t="s">
        <v>7911</v>
      </c>
      <c r="R5" s="90" t="s">
        <v>7912</v>
      </c>
      <c r="S5" s="90" t="s">
        <v>7913</v>
      </c>
      <c r="T5" s="90" t="s">
        <v>7914</v>
      </c>
      <c r="U5" s="90" t="s">
        <v>7915</v>
      </c>
      <c r="V5" s="22" t="s">
        <v>7916</v>
      </c>
      <c r="W5" s="22" t="s">
        <v>7917</v>
      </c>
      <c r="X5" s="90" t="s">
        <v>7918</v>
      </c>
      <c r="Y5" s="90" t="s">
        <v>7919</v>
      </c>
      <c r="Z5" s="90" t="s">
        <v>3442</v>
      </c>
      <c r="AA5" s="90" t="s">
        <v>7920</v>
      </c>
      <c r="AB5" s="22" t="s">
        <v>3050</v>
      </c>
      <c r="AC5" s="22" t="s">
        <v>3251</v>
      </c>
      <c r="AD5" s="35" t="s">
        <v>3051</v>
      </c>
      <c r="AE5" s="22" t="s">
        <v>3052</v>
      </c>
      <c r="AF5" s="22" t="s">
        <v>3053</v>
      </c>
      <c r="AG5" s="22" t="s">
        <v>3083</v>
      </c>
      <c r="AH5" s="25"/>
      <c r="AI5" s="65" t="s">
        <v>7921</v>
      </c>
      <c r="AJ5" s="66"/>
      <c r="AK5" s="8"/>
      <c r="AL5" s="25"/>
      <c r="AM5" s="25"/>
      <c r="AN5" s="25"/>
      <c r="AO5" s="25"/>
    </row>
    <row r="6" ht="22" customHeight="1" spans="1:41">
      <c r="A6" s="37"/>
      <c r="B6" s="143" t="s">
        <v>3457</v>
      </c>
      <c r="C6" s="143" t="s">
        <v>3458</v>
      </c>
      <c r="D6" s="143" t="s">
        <v>7922</v>
      </c>
      <c r="E6" s="143" t="s">
        <v>3460</v>
      </c>
      <c r="F6" s="143" t="s">
        <v>7923</v>
      </c>
      <c r="G6" s="143" t="s">
        <v>3459</v>
      </c>
      <c r="H6" s="143" t="s">
        <v>3461</v>
      </c>
      <c r="I6" s="143" t="s">
        <v>7924</v>
      </c>
      <c r="J6" s="37"/>
      <c r="K6" s="37"/>
      <c r="L6" s="37"/>
      <c r="M6" s="37"/>
      <c r="N6" s="37"/>
      <c r="O6" s="37"/>
      <c r="P6" s="37"/>
      <c r="Q6" s="37"/>
      <c r="R6" s="37"/>
      <c r="S6" s="37"/>
      <c r="T6" s="37"/>
      <c r="U6" s="37"/>
      <c r="V6" s="37"/>
      <c r="W6" s="37"/>
      <c r="X6" s="37"/>
      <c r="Y6" s="37"/>
      <c r="Z6" s="37"/>
      <c r="AA6" s="37"/>
      <c r="AB6" s="37"/>
      <c r="AC6" s="37"/>
      <c r="AD6" s="27"/>
      <c r="AE6" s="37"/>
      <c r="AF6" s="37"/>
      <c r="AG6" s="37"/>
      <c r="AH6" s="8"/>
      <c r="AI6" s="65" t="s">
        <v>7925</v>
      </c>
      <c r="AJ6" s="154" t="s">
        <v>7926</v>
      </c>
      <c r="AK6" s="8"/>
      <c r="AL6" s="28" t="s">
        <v>7927</v>
      </c>
      <c r="AM6" s="28" t="s">
        <v>7928</v>
      </c>
      <c r="AN6" s="151" t="s">
        <v>7929</v>
      </c>
      <c r="AO6" s="151" t="s">
        <v>3586</v>
      </c>
    </row>
    <row r="7" ht="16" customHeight="1" spans="1:41">
      <c r="A7" s="22"/>
      <c r="B7" s="32"/>
      <c r="C7" s="32"/>
      <c r="D7" s="32"/>
      <c r="E7" s="32"/>
      <c r="F7" s="32"/>
      <c r="G7" s="32"/>
      <c r="H7" s="32"/>
      <c r="I7" s="32"/>
      <c r="J7" s="32"/>
      <c r="K7" s="32"/>
      <c r="L7" s="69"/>
      <c r="M7" s="69"/>
      <c r="N7" s="69"/>
      <c r="O7" s="69"/>
      <c r="P7" s="69"/>
      <c r="Q7" s="69"/>
      <c r="R7" s="22"/>
      <c r="S7" s="22"/>
      <c r="T7" s="22"/>
      <c r="U7" s="22"/>
      <c r="V7" s="22"/>
      <c r="W7" s="22"/>
      <c r="X7" s="22"/>
      <c r="Y7" s="22"/>
      <c r="Z7" s="22"/>
      <c r="AA7" s="22"/>
      <c r="AB7" s="22"/>
      <c r="AC7" s="36"/>
      <c r="AD7" s="36"/>
      <c r="AE7" s="112">
        <f t="shared" ref="AE7:AE27" si="0">AD7-AB7+AC7</f>
        <v>0</v>
      </c>
      <c r="AF7" s="29">
        <f t="shared" ref="AF7:AF27" si="1">IF(AB7-AC7=0,0,ROUND(AE7/(AB7-AC7)*100,2))</f>
        <v>0</v>
      </c>
      <c r="AG7" s="28"/>
      <c r="AH7" s="8"/>
      <c r="AI7" s="71"/>
      <c r="AJ7" s="155"/>
      <c r="AK7" s="8"/>
      <c r="AL7" s="152">
        <f t="shared" ref="AL7:AL26" si="2">YEARFRAC(O7,$AL$4)</f>
        <v>126.586111111111</v>
      </c>
      <c r="AM7" s="152"/>
      <c r="AN7" s="153">
        <v>0.0345</v>
      </c>
      <c r="AO7" s="152">
        <f t="shared" ref="AO7:AO26" si="3">IF(AL7&gt;AM7,AB7*AM7*AN7/2,AB7*AL7*AN7/2)</f>
        <v>0</v>
      </c>
    </row>
    <row r="8" ht="16" customHeight="1" spans="1:41">
      <c r="A8" s="22"/>
      <c r="B8" s="32"/>
      <c r="C8" s="32"/>
      <c r="D8" s="32"/>
      <c r="E8" s="32"/>
      <c r="F8" s="32"/>
      <c r="G8" s="32"/>
      <c r="H8" s="32"/>
      <c r="I8" s="32"/>
      <c r="J8" s="32"/>
      <c r="K8" s="32"/>
      <c r="L8" s="69"/>
      <c r="M8" s="69"/>
      <c r="N8" s="69"/>
      <c r="O8" s="69"/>
      <c r="P8" s="69"/>
      <c r="Q8" s="69"/>
      <c r="R8" s="22"/>
      <c r="S8" s="22"/>
      <c r="T8" s="22"/>
      <c r="U8" s="22"/>
      <c r="V8" s="22"/>
      <c r="W8" s="22"/>
      <c r="X8" s="22"/>
      <c r="Y8" s="22"/>
      <c r="Z8" s="22"/>
      <c r="AA8" s="22"/>
      <c r="AB8" s="22"/>
      <c r="AC8" s="36"/>
      <c r="AD8" s="36"/>
      <c r="AE8" s="112">
        <f t="shared" si="0"/>
        <v>0</v>
      </c>
      <c r="AF8" s="29">
        <f t="shared" si="1"/>
        <v>0</v>
      </c>
      <c r="AG8" s="28"/>
      <c r="AH8" s="8"/>
      <c r="AI8" s="71"/>
      <c r="AJ8" s="155"/>
      <c r="AK8" s="8"/>
      <c r="AL8" s="152">
        <f t="shared" si="2"/>
        <v>126.586111111111</v>
      </c>
      <c r="AM8" s="152"/>
      <c r="AN8" s="28"/>
      <c r="AO8" s="152">
        <f t="shared" si="3"/>
        <v>0</v>
      </c>
    </row>
    <row r="9" ht="16" customHeight="1" spans="1:41">
      <c r="A9" s="22"/>
      <c r="B9" s="32"/>
      <c r="C9" s="32"/>
      <c r="D9" s="32"/>
      <c r="E9" s="32"/>
      <c r="F9" s="32"/>
      <c r="G9" s="32"/>
      <c r="H9" s="32"/>
      <c r="I9" s="32"/>
      <c r="J9" s="32"/>
      <c r="K9" s="32"/>
      <c r="L9" s="69"/>
      <c r="M9" s="69"/>
      <c r="N9" s="69"/>
      <c r="O9" s="69"/>
      <c r="P9" s="69"/>
      <c r="Q9" s="69"/>
      <c r="R9" s="22"/>
      <c r="S9" s="22"/>
      <c r="T9" s="22"/>
      <c r="U9" s="22"/>
      <c r="V9" s="22"/>
      <c r="W9" s="22"/>
      <c r="X9" s="22"/>
      <c r="Y9" s="22"/>
      <c r="Z9" s="22"/>
      <c r="AA9" s="22"/>
      <c r="AB9" s="22"/>
      <c r="AC9" s="36"/>
      <c r="AD9" s="36"/>
      <c r="AE9" s="112">
        <f t="shared" si="0"/>
        <v>0</v>
      </c>
      <c r="AF9" s="29">
        <f t="shared" si="1"/>
        <v>0</v>
      </c>
      <c r="AG9" s="28"/>
      <c r="AH9" s="8"/>
      <c r="AI9" s="71"/>
      <c r="AJ9" s="155"/>
      <c r="AK9" s="8"/>
      <c r="AL9" s="152">
        <f t="shared" si="2"/>
        <v>126.586111111111</v>
      </c>
      <c r="AM9" s="152"/>
      <c r="AN9" s="28"/>
      <c r="AO9" s="152">
        <f t="shared" si="3"/>
        <v>0</v>
      </c>
    </row>
    <row r="10" ht="16" customHeight="1" spans="1:41">
      <c r="A10" s="22"/>
      <c r="B10" s="32"/>
      <c r="C10" s="32"/>
      <c r="D10" s="32"/>
      <c r="E10" s="32"/>
      <c r="F10" s="32"/>
      <c r="G10" s="32"/>
      <c r="H10" s="32"/>
      <c r="I10" s="32"/>
      <c r="J10" s="32"/>
      <c r="K10" s="32"/>
      <c r="L10" s="69"/>
      <c r="M10" s="69"/>
      <c r="N10" s="69"/>
      <c r="O10" s="69"/>
      <c r="P10" s="69"/>
      <c r="Q10" s="69"/>
      <c r="R10" s="22"/>
      <c r="S10" s="22"/>
      <c r="T10" s="22"/>
      <c r="U10" s="22"/>
      <c r="V10" s="22"/>
      <c r="W10" s="22"/>
      <c r="X10" s="22"/>
      <c r="Y10" s="22"/>
      <c r="Z10" s="22"/>
      <c r="AA10" s="22"/>
      <c r="AB10" s="22"/>
      <c r="AC10" s="36"/>
      <c r="AD10" s="36"/>
      <c r="AE10" s="112">
        <f t="shared" si="0"/>
        <v>0</v>
      </c>
      <c r="AF10" s="29">
        <f t="shared" si="1"/>
        <v>0</v>
      </c>
      <c r="AG10" s="28"/>
      <c r="AH10" s="8"/>
      <c r="AI10" s="71"/>
      <c r="AJ10" s="155"/>
      <c r="AK10" s="89"/>
      <c r="AL10" s="152">
        <f t="shared" si="2"/>
        <v>126.586111111111</v>
      </c>
      <c r="AM10" s="152"/>
      <c r="AN10" s="28"/>
      <c r="AO10" s="152">
        <f t="shared" si="3"/>
        <v>0</v>
      </c>
    </row>
    <row r="11" ht="16" customHeight="1" spans="1:41">
      <c r="A11" s="22"/>
      <c r="B11" s="32"/>
      <c r="C11" s="32"/>
      <c r="D11" s="32"/>
      <c r="E11" s="32"/>
      <c r="F11" s="32"/>
      <c r="G11" s="32"/>
      <c r="H11" s="32"/>
      <c r="I11" s="32"/>
      <c r="J11" s="32"/>
      <c r="K11" s="32"/>
      <c r="L11" s="69"/>
      <c r="M11" s="69"/>
      <c r="N11" s="69"/>
      <c r="O11" s="69"/>
      <c r="P11" s="69"/>
      <c r="Q11" s="69"/>
      <c r="R11" s="22"/>
      <c r="S11" s="22"/>
      <c r="T11" s="22"/>
      <c r="U11" s="22"/>
      <c r="V11" s="22"/>
      <c r="W11" s="22"/>
      <c r="X11" s="22"/>
      <c r="Y11" s="22"/>
      <c r="Z11" s="22"/>
      <c r="AA11" s="22"/>
      <c r="AB11" s="22"/>
      <c r="AC11" s="36"/>
      <c r="AD11" s="36"/>
      <c r="AE11" s="112">
        <f t="shared" si="0"/>
        <v>0</v>
      </c>
      <c r="AF11" s="29">
        <f t="shared" si="1"/>
        <v>0</v>
      </c>
      <c r="AG11" s="28"/>
      <c r="AH11" s="8"/>
      <c r="AI11" s="71"/>
      <c r="AJ11" s="155"/>
      <c r="AK11" s="89"/>
      <c r="AL11" s="152">
        <f t="shared" si="2"/>
        <v>126.586111111111</v>
      </c>
      <c r="AM11" s="152"/>
      <c r="AN11" s="28"/>
      <c r="AO11" s="152">
        <f t="shared" si="3"/>
        <v>0</v>
      </c>
    </row>
    <row r="12" ht="16" customHeight="1" spans="1:41">
      <c r="A12" s="22"/>
      <c r="B12" s="32"/>
      <c r="C12" s="32"/>
      <c r="D12" s="32"/>
      <c r="E12" s="32"/>
      <c r="F12" s="32"/>
      <c r="G12" s="32"/>
      <c r="H12" s="32"/>
      <c r="I12" s="32"/>
      <c r="J12" s="32"/>
      <c r="K12" s="32"/>
      <c r="L12" s="69"/>
      <c r="M12" s="69"/>
      <c r="N12" s="69"/>
      <c r="O12" s="69"/>
      <c r="P12" s="69"/>
      <c r="Q12" s="69"/>
      <c r="R12" s="22"/>
      <c r="S12" s="22"/>
      <c r="T12" s="22"/>
      <c r="U12" s="22"/>
      <c r="V12" s="22"/>
      <c r="W12" s="22"/>
      <c r="X12" s="22"/>
      <c r="Y12" s="22"/>
      <c r="Z12" s="22"/>
      <c r="AA12" s="22"/>
      <c r="AB12" s="22"/>
      <c r="AC12" s="36"/>
      <c r="AD12" s="36"/>
      <c r="AE12" s="112">
        <f t="shared" si="0"/>
        <v>0</v>
      </c>
      <c r="AF12" s="29">
        <f t="shared" si="1"/>
        <v>0</v>
      </c>
      <c r="AG12" s="28"/>
      <c r="AH12" s="8"/>
      <c r="AI12" s="71"/>
      <c r="AJ12" s="155"/>
      <c r="AK12" s="89"/>
      <c r="AL12" s="152">
        <f t="shared" si="2"/>
        <v>126.586111111111</v>
      </c>
      <c r="AM12" s="152"/>
      <c r="AN12" s="28"/>
      <c r="AO12" s="152">
        <f t="shared" si="3"/>
        <v>0</v>
      </c>
    </row>
    <row r="13" ht="16" customHeight="1" spans="1:41">
      <c r="A13" s="22"/>
      <c r="B13" s="32"/>
      <c r="C13" s="32"/>
      <c r="D13" s="32"/>
      <c r="E13" s="32"/>
      <c r="F13" s="32"/>
      <c r="G13" s="32"/>
      <c r="H13" s="32"/>
      <c r="I13" s="32"/>
      <c r="J13" s="32"/>
      <c r="K13" s="32"/>
      <c r="L13" s="69"/>
      <c r="M13" s="69"/>
      <c r="N13" s="69"/>
      <c r="O13" s="69"/>
      <c r="P13" s="69"/>
      <c r="Q13" s="69"/>
      <c r="R13" s="22"/>
      <c r="S13" s="22"/>
      <c r="T13" s="22"/>
      <c r="U13" s="22"/>
      <c r="V13" s="22"/>
      <c r="W13" s="22"/>
      <c r="X13" s="22"/>
      <c r="Y13" s="22"/>
      <c r="Z13" s="22"/>
      <c r="AA13" s="22"/>
      <c r="AB13" s="22"/>
      <c r="AC13" s="36"/>
      <c r="AD13" s="36"/>
      <c r="AE13" s="112">
        <f t="shared" si="0"/>
        <v>0</v>
      </c>
      <c r="AF13" s="29">
        <f t="shared" si="1"/>
        <v>0</v>
      </c>
      <c r="AG13" s="28"/>
      <c r="AH13" s="8"/>
      <c r="AI13" s="71"/>
      <c r="AJ13" s="155"/>
      <c r="AK13" s="89"/>
      <c r="AL13" s="152">
        <f t="shared" si="2"/>
        <v>126.586111111111</v>
      </c>
      <c r="AM13" s="152"/>
      <c r="AN13" s="28"/>
      <c r="AO13" s="152">
        <f t="shared" si="3"/>
        <v>0</v>
      </c>
    </row>
    <row r="14" ht="16" customHeight="1" spans="1:41">
      <c r="A14" s="22"/>
      <c r="B14" s="32"/>
      <c r="C14" s="32"/>
      <c r="D14" s="32"/>
      <c r="E14" s="32"/>
      <c r="F14" s="32"/>
      <c r="G14" s="32"/>
      <c r="H14" s="32"/>
      <c r="I14" s="32"/>
      <c r="J14" s="32"/>
      <c r="K14" s="32"/>
      <c r="L14" s="69"/>
      <c r="M14" s="69"/>
      <c r="N14" s="69"/>
      <c r="O14" s="69"/>
      <c r="P14" s="69"/>
      <c r="Q14" s="69"/>
      <c r="R14" s="22"/>
      <c r="S14" s="22"/>
      <c r="T14" s="22"/>
      <c r="U14" s="22"/>
      <c r="V14" s="22"/>
      <c r="W14" s="22"/>
      <c r="X14" s="22"/>
      <c r="Y14" s="22"/>
      <c r="Z14" s="22"/>
      <c r="AA14" s="22"/>
      <c r="AB14" s="29"/>
      <c r="AC14" s="36"/>
      <c r="AD14" s="36"/>
      <c r="AE14" s="112">
        <f t="shared" si="0"/>
        <v>0</v>
      </c>
      <c r="AF14" s="29">
        <f t="shared" si="1"/>
        <v>0</v>
      </c>
      <c r="AG14" s="28"/>
      <c r="AH14" s="8"/>
      <c r="AI14" s="71"/>
      <c r="AJ14" s="155"/>
      <c r="AK14" s="89"/>
      <c r="AL14" s="152">
        <f t="shared" si="2"/>
        <v>126.586111111111</v>
      </c>
      <c r="AM14" s="152"/>
      <c r="AN14" s="28"/>
      <c r="AO14" s="152">
        <f t="shared" si="3"/>
        <v>0</v>
      </c>
    </row>
    <row r="15" ht="16" customHeight="1" spans="1:41">
      <c r="A15" s="22"/>
      <c r="B15" s="32"/>
      <c r="C15" s="32"/>
      <c r="D15" s="32"/>
      <c r="E15" s="32"/>
      <c r="F15" s="32"/>
      <c r="G15" s="32"/>
      <c r="H15" s="32"/>
      <c r="I15" s="32"/>
      <c r="J15" s="32"/>
      <c r="K15" s="32"/>
      <c r="L15" s="69"/>
      <c r="M15" s="69"/>
      <c r="N15" s="69"/>
      <c r="O15" s="69"/>
      <c r="P15" s="69"/>
      <c r="Q15" s="69"/>
      <c r="R15" s="22"/>
      <c r="S15" s="22"/>
      <c r="T15" s="22"/>
      <c r="U15" s="22"/>
      <c r="V15" s="22"/>
      <c r="W15" s="22"/>
      <c r="X15" s="22"/>
      <c r="Y15" s="22"/>
      <c r="Z15" s="22"/>
      <c r="AA15" s="22"/>
      <c r="AB15" s="29"/>
      <c r="AC15" s="36"/>
      <c r="AD15" s="36"/>
      <c r="AE15" s="112">
        <f t="shared" si="0"/>
        <v>0</v>
      </c>
      <c r="AF15" s="29">
        <f t="shared" si="1"/>
        <v>0</v>
      </c>
      <c r="AG15" s="28"/>
      <c r="AH15" s="8"/>
      <c r="AI15" s="71"/>
      <c r="AJ15" s="155"/>
      <c r="AK15" s="89"/>
      <c r="AL15" s="152">
        <f t="shared" si="2"/>
        <v>126.586111111111</v>
      </c>
      <c r="AM15" s="152"/>
      <c r="AN15" s="28"/>
      <c r="AO15" s="152">
        <f t="shared" si="3"/>
        <v>0</v>
      </c>
    </row>
    <row r="16" ht="16" customHeight="1" spans="1:41">
      <c r="A16" s="22"/>
      <c r="B16" s="32"/>
      <c r="C16" s="32"/>
      <c r="D16" s="32"/>
      <c r="E16" s="32"/>
      <c r="F16" s="32"/>
      <c r="G16" s="32"/>
      <c r="H16" s="32"/>
      <c r="I16" s="32"/>
      <c r="J16" s="32"/>
      <c r="K16" s="32"/>
      <c r="L16" s="69"/>
      <c r="M16" s="69"/>
      <c r="N16" s="69"/>
      <c r="O16" s="69"/>
      <c r="P16" s="69"/>
      <c r="Q16" s="69"/>
      <c r="R16" s="22"/>
      <c r="S16" s="22"/>
      <c r="T16" s="22"/>
      <c r="U16" s="22"/>
      <c r="V16" s="22"/>
      <c r="W16" s="22"/>
      <c r="X16" s="22"/>
      <c r="Y16" s="22"/>
      <c r="Z16" s="22"/>
      <c r="AA16" s="22"/>
      <c r="AB16" s="29"/>
      <c r="AC16" s="36"/>
      <c r="AD16" s="36"/>
      <c r="AE16" s="112">
        <f t="shared" si="0"/>
        <v>0</v>
      </c>
      <c r="AF16" s="29">
        <f t="shared" si="1"/>
        <v>0</v>
      </c>
      <c r="AG16" s="28"/>
      <c r="AH16" s="8"/>
      <c r="AI16" s="71"/>
      <c r="AJ16" s="155"/>
      <c r="AK16" s="89"/>
      <c r="AL16" s="152">
        <f t="shared" si="2"/>
        <v>126.586111111111</v>
      </c>
      <c r="AM16" s="152"/>
      <c r="AN16" s="28"/>
      <c r="AO16" s="152">
        <f t="shared" si="3"/>
        <v>0</v>
      </c>
    </row>
    <row r="17" ht="16" customHeight="1" spans="1:41">
      <c r="A17" s="22"/>
      <c r="B17" s="32"/>
      <c r="C17" s="32"/>
      <c r="D17" s="32"/>
      <c r="E17" s="32"/>
      <c r="F17" s="32"/>
      <c r="G17" s="32"/>
      <c r="H17" s="32"/>
      <c r="I17" s="32"/>
      <c r="J17" s="32"/>
      <c r="K17" s="32"/>
      <c r="L17" s="69"/>
      <c r="M17" s="69"/>
      <c r="N17" s="69"/>
      <c r="O17" s="69"/>
      <c r="P17" s="69"/>
      <c r="Q17" s="69"/>
      <c r="R17" s="22"/>
      <c r="S17" s="22"/>
      <c r="T17" s="22"/>
      <c r="U17" s="22"/>
      <c r="V17" s="22"/>
      <c r="W17" s="22"/>
      <c r="X17" s="22"/>
      <c r="Y17" s="22"/>
      <c r="Z17" s="22"/>
      <c r="AA17" s="22"/>
      <c r="AB17" s="29"/>
      <c r="AC17" s="36"/>
      <c r="AD17" s="36"/>
      <c r="AE17" s="112">
        <f t="shared" si="0"/>
        <v>0</v>
      </c>
      <c r="AF17" s="29">
        <f t="shared" si="1"/>
        <v>0</v>
      </c>
      <c r="AG17" s="28"/>
      <c r="AH17" s="8"/>
      <c r="AI17" s="71"/>
      <c r="AJ17" s="155"/>
      <c r="AK17" s="89"/>
      <c r="AL17" s="152">
        <f t="shared" si="2"/>
        <v>126.586111111111</v>
      </c>
      <c r="AM17" s="152"/>
      <c r="AN17" s="28"/>
      <c r="AO17" s="152">
        <f t="shared" si="3"/>
        <v>0</v>
      </c>
    </row>
    <row r="18" ht="16" customHeight="1" spans="1:41">
      <c r="A18" s="22"/>
      <c r="B18" s="32"/>
      <c r="C18" s="32"/>
      <c r="D18" s="32"/>
      <c r="E18" s="32"/>
      <c r="F18" s="32"/>
      <c r="G18" s="32"/>
      <c r="H18" s="32"/>
      <c r="I18" s="32"/>
      <c r="J18" s="32"/>
      <c r="K18" s="32"/>
      <c r="L18" s="69"/>
      <c r="M18" s="69"/>
      <c r="N18" s="69"/>
      <c r="O18" s="69"/>
      <c r="P18" s="69"/>
      <c r="Q18" s="69"/>
      <c r="R18" s="22"/>
      <c r="S18" s="22"/>
      <c r="T18" s="22"/>
      <c r="U18" s="22"/>
      <c r="V18" s="22"/>
      <c r="W18" s="22"/>
      <c r="X18" s="22"/>
      <c r="Y18" s="22"/>
      <c r="Z18" s="22"/>
      <c r="AA18" s="22"/>
      <c r="AB18" s="29"/>
      <c r="AC18" s="36"/>
      <c r="AD18" s="36"/>
      <c r="AE18" s="112">
        <f t="shared" si="0"/>
        <v>0</v>
      </c>
      <c r="AF18" s="29">
        <f t="shared" si="1"/>
        <v>0</v>
      </c>
      <c r="AG18" s="28"/>
      <c r="AH18" s="8"/>
      <c r="AI18" s="71"/>
      <c r="AJ18" s="155"/>
      <c r="AK18" s="89"/>
      <c r="AL18" s="152">
        <f t="shared" si="2"/>
        <v>126.586111111111</v>
      </c>
      <c r="AM18" s="152"/>
      <c r="AN18" s="28"/>
      <c r="AO18" s="152">
        <f t="shared" si="3"/>
        <v>0</v>
      </c>
    </row>
    <row r="19" ht="16" customHeight="1" spans="1:41">
      <c r="A19" s="22"/>
      <c r="B19" s="32"/>
      <c r="C19" s="32"/>
      <c r="D19" s="32"/>
      <c r="E19" s="32"/>
      <c r="F19" s="32"/>
      <c r="G19" s="32"/>
      <c r="H19" s="32"/>
      <c r="I19" s="32"/>
      <c r="J19" s="32"/>
      <c r="K19" s="32"/>
      <c r="L19" s="69"/>
      <c r="M19" s="69"/>
      <c r="N19" s="69"/>
      <c r="O19" s="69"/>
      <c r="P19" s="69"/>
      <c r="Q19" s="69"/>
      <c r="R19" s="22"/>
      <c r="S19" s="22"/>
      <c r="T19" s="22"/>
      <c r="U19" s="22"/>
      <c r="V19" s="22"/>
      <c r="W19" s="22"/>
      <c r="X19" s="22"/>
      <c r="Y19" s="22"/>
      <c r="Z19" s="22"/>
      <c r="AA19" s="22"/>
      <c r="AB19" s="29"/>
      <c r="AC19" s="36"/>
      <c r="AD19" s="36"/>
      <c r="AE19" s="112">
        <f t="shared" si="0"/>
        <v>0</v>
      </c>
      <c r="AF19" s="29">
        <f t="shared" si="1"/>
        <v>0</v>
      </c>
      <c r="AG19" s="28"/>
      <c r="AH19" s="8"/>
      <c r="AI19" s="71"/>
      <c r="AJ19" s="155"/>
      <c r="AK19" s="89"/>
      <c r="AL19" s="152">
        <f t="shared" si="2"/>
        <v>126.586111111111</v>
      </c>
      <c r="AM19" s="152"/>
      <c r="AN19" s="28"/>
      <c r="AO19" s="152">
        <f t="shared" si="3"/>
        <v>0</v>
      </c>
    </row>
    <row r="20" ht="16" customHeight="1" spans="1:41">
      <c r="A20" s="22"/>
      <c r="B20" s="32"/>
      <c r="C20" s="32"/>
      <c r="D20" s="32"/>
      <c r="E20" s="32"/>
      <c r="F20" s="32"/>
      <c r="G20" s="32"/>
      <c r="H20" s="32"/>
      <c r="I20" s="32"/>
      <c r="J20" s="32"/>
      <c r="K20" s="32"/>
      <c r="L20" s="69"/>
      <c r="M20" s="69"/>
      <c r="N20" s="69"/>
      <c r="O20" s="69"/>
      <c r="P20" s="69"/>
      <c r="Q20" s="69"/>
      <c r="R20" s="22"/>
      <c r="S20" s="22"/>
      <c r="T20" s="22"/>
      <c r="U20" s="22"/>
      <c r="V20" s="22"/>
      <c r="W20" s="22"/>
      <c r="X20" s="22"/>
      <c r="Y20" s="22"/>
      <c r="Z20" s="22"/>
      <c r="AA20" s="22"/>
      <c r="AB20" s="29"/>
      <c r="AC20" s="36"/>
      <c r="AD20" s="36"/>
      <c r="AE20" s="112">
        <f t="shared" si="0"/>
        <v>0</v>
      </c>
      <c r="AF20" s="29">
        <f t="shared" si="1"/>
        <v>0</v>
      </c>
      <c r="AG20" s="28"/>
      <c r="AH20" s="8"/>
      <c r="AI20" s="71"/>
      <c r="AJ20" s="155"/>
      <c r="AK20" s="89"/>
      <c r="AL20" s="152">
        <f t="shared" si="2"/>
        <v>126.586111111111</v>
      </c>
      <c r="AM20" s="152"/>
      <c r="AN20" s="28"/>
      <c r="AO20" s="152">
        <f t="shared" si="3"/>
        <v>0</v>
      </c>
    </row>
    <row r="21" ht="16" customHeight="1" spans="1:41">
      <c r="A21" s="22"/>
      <c r="B21" s="32"/>
      <c r="C21" s="32"/>
      <c r="D21" s="32"/>
      <c r="E21" s="32"/>
      <c r="F21" s="32"/>
      <c r="G21" s="32"/>
      <c r="H21" s="32"/>
      <c r="I21" s="32"/>
      <c r="J21" s="32"/>
      <c r="K21" s="32"/>
      <c r="L21" s="69"/>
      <c r="M21" s="69"/>
      <c r="N21" s="69"/>
      <c r="O21" s="69"/>
      <c r="P21" s="69"/>
      <c r="Q21" s="69"/>
      <c r="R21" s="22"/>
      <c r="S21" s="22"/>
      <c r="T21" s="22"/>
      <c r="U21" s="22"/>
      <c r="V21" s="22"/>
      <c r="W21" s="22"/>
      <c r="X21" s="22"/>
      <c r="Y21" s="22"/>
      <c r="Z21" s="22"/>
      <c r="AA21" s="22"/>
      <c r="AB21" s="29"/>
      <c r="AC21" s="36"/>
      <c r="AD21" s="36"/>
      <c r="AE21" s="112">
        <f t="shared" si="0"/>
        <v>0</v>
      </c>
      <c r="AF21" s="29">
        <f t="shared" si="1"/>
        <v>0</v>
      </c>
      <c r="AG21" s="28"/>
      <c r="AH21" s="8"/>
      <c r="AI21" s="71"/>
      <c r="AJ21" s="155"/>
      <c r="AK21" s="89"/>
      <c r="AL21" s="152">
        <f t="shared" si="2"/>
        <v>126.586111111111</v>
      </c>
      <c r="AM21" s="152"/>
      <c r="AN21" s="28"/>
      <c r="AO21" s="152">
        <f t="shared" si="3"/>
        <v>0</v>
      </c>
    </row>
    <row r="22" ht="16" customHeight="1" spans="1:41">
      <c r="A22" s="22"/>
      <c r="B22" s="32"/>
      <c r="C22" s="32"/>
      <c r="D22" s="32"/>
      <c r="E22" s="32"/>
      <c r="F22" s="32"/>
      <c r="G22" s="32"/>
      <c r="H22" s="32"/>
      <c r="I22" s="32"/>
      <c r="J22" s="32"/>
      <c r="K22" s="32"/>
      <c r="L22" s="69"/>
      <c r="M22" s="69"/>
      <c r="N22" s="69"/>
      <c r="O22" s="69"/>
      <c r="P22" s="69"/>
      <c r="Q22" s="69"/>
      <c r="R22" s="22"/>
      <c r="S22" s="22"/>
      <c r="T22" s="22"/>
      <c r="U22" s="22"/>
      <c r="V22" s="22"/>
      <c r="W22" s="22"/>
      <c r="X22" s="22"/>
      <c r="Y22" s="22"/>
      <c r="Z22" s="22"/>
      <c r="AA22" s="22"/>
      <c r="AB22" s="29"/>
      <c r="AC22" s="36"/>
      <c r="AD22" s="36"/>
      <c r="AE22" s="112">
        <f t="shared" si="0"/>
        <v>0</v>
      </c>
      <c r="AF22" s="29">
        <f t="shared" si="1"/>
        <v>0</v>
      </c>
      <c r="AG22" s="28"/>
      <c r="AH22" s="8"/>
      <c r="AI22" s="71"/>
      <c r="AJ22" s="155"/>
      <c r="AK22" s="89"/>
      <c r="AL22" s="152">
        <f t="shared" si="2"/>
        <v>126.586111111111</v>
      </c>
      <c r="AM22" s="152"/>
      <c r="AN22" s="28"/>
      <c r="AO22" s="152">
        <f t="shared" si="3"/>
        <v>0</v>
      </c>
    </row>
    <row r="23" ht="16" customHeight="1" spans="1:41">
      <c r="A23" s="22"/>
      <c r="B23" s="32"/>
      <c r="C23" s="32"/>
      <c r="D23" s="32"/>
      <c r="E23" s="32"/>
      <c r="F23" s="32"/>
      <c r="G23" s="32"/>
      <c r="H23" s="32"/>
      <c r="I23" s="32"/>
      <c r="J23" s="32"/>
      <c r="K23" s="32"/>
      <c r="L23" s="69"/>
      <c r="M23" s="69"/>
      <c r="N23" s="69"/>
      <c r="O23" s="69"/>
      <c r="P23" s="69"/>
      <c r="Q23" s="69"/>
      <c r="R23" s="22"/>
      <c r="S23" s="22"/>
      <c r="T23" s="22"/>
      <c r="U23" s="22"/>
      <c r="V23" s="22"/>
      <c r="W23" s="22"/>
      <c r="X23" s="22"/>
      <c r="Y23" s="22"/>
      <c r="Z23" s="22"/>
      <c r="AA23" s="22"/>
      <c r="AB23" s="29"/>
      <c r="AC23" s="36"/>
      <c r="AD23" s="36"/>
      <c r="AE23" s="112">
        <f t="shared" si="0"/>
        <v>0</v>
      </c>
      <c r="AF23" s="29">
        <f t="shared" si="1"/>
        <v>0</v>
      </c>
      <c r="AG23" s="28"/>
      <c r="AH23" s="8"/>
      <c r="AI23" s="71"/>
      <c r="AJ23" s="155"/>
      <c r="AK23" s="89"/>
      <c r="AL23" s="152">
        <f t="shared" si="2"/>
        <v>126.586111111111</v>
      </c>
      <c r="AM23" s="152"/>
      <c r="AN23" s="28"/>
      <c r="AO23" s="152">
        <f t="shared" si="3"/>
        <v>0</v>
      </c>
    </row>
    <row r="24" ht="16" customHeight="1" spans="1:41">
      <c r="A24" s="22"/>
      <c r="B24" s="32"/>
      <c r="C24" s="32"/>
      <c r="D24" s="32"/>
      <c r="E24" s="32"/>
      <c r="F24" s="32"/>
      <c r="G24" s="32"/>
      <c r="H24" s="32"/>
      <c r="I24" s="32"/>
      <c r="J24" s="32"/>
      <c r="K24" s="32"/>
      <c r="L24" s="69"/>
      <c r="M24" s="69"/>
      <c r="N24" s="69"/>
      <c r="O24" s="69"/>
      <c r="P24" s="69"/>
      <c r="Q24" s="69"/>
      <c r="R24" s="22"/>
      <c r="S24" s="22"/>
      <c r="T24" s="22"/>
      <c r="U24" s="22"/>
      <c r="V24" s="22"/>
      <c r="W24" s="22"/>
      <c r="X24" s="22"/>
      <c r="Y24" s="22"/>
      <c r="Z24" s="22"/>
      <c r="AA24" s="22"/>
      <c r="AB24" s="29"/>
      <c r="AC24" s="36"/>
      <c r="AD24" s="36"/>
      <c r="AE24" s="112">
        <f t="shared" si="0"/>
        <v>0</v>
      </c>
      <c r="AF24" s="29">
        <f t="shared" si="1"/>
        <v>0</v>
      </c>
      <c r="AG24" s="28"/>
      <c r="AH24" s="8"/>
      <c r="AI24" s="71"/>
      <c r="AJ24" s="155"/>
      <c r="AK24" s="89"/>
      <c r="AL24" s="152">
        <f t="shared" si="2"/>
        <v>126.586111111111</v>
      </c>
      <c r="AM24" s="152"/>
      <c r="AN24" s="28"/>
      <c r="AO24" s="152">
        <f t="shared" si="3"/>
        <v>0</v>
      </c>
    </row>
    <row r="25" ht="16" customHeight="1" spans="1:41">
      <c r="A25" s="22"/>
      <c r="B25" s="32"/>
      <c r="C25" s="32"/>
      <c r="D25" s="32"/>
      <c r="E25" s="32"/>
      <c r="F25" s="32"/>
      <c r="G25" s="32"/>
      <c r="H25" s="32"/>
      <c r="I25" s="32"/>
      <c r="J25" s="32"/>
      <c r="K25" s="32"/>
      <c r="L25" s="69"/>
      <c r="M25" s="69"/>
      <c r="N25" s="69"/>
      <c r="O25" s="69"/>
      <c r="P25" s="69"/>
      <c r="Q25" s="69"/>
      <c r="R25" s="22"/>
      <c r="S25" s="22"/>
      <c r="T25" s="22"/>
      <c r="U25" s="22"/>
      <c r="V25" s="22"/>
      <c r="W25" s="22"/>
      <c r="X25" s="22"/>
      <c r="Y25" s="22"/>
      <c r="Z25" s="22"/>
      <c r="AA25" s="22"/>
      <c r="AB25" s="29"/>
      <c r="AC25" s="36"/>
      <c r="AD25" s="36"/>
      <c r="AE25" s="112">
        <f t="shared" si="0"/>
        <v>0</v>
      </c>
      <c r="AF25" s="29">
        <f t="shared" si="1"/>
        <v>0</v>
      </c>
      <c r="AG25" s="28"/>
      <c r="AH25" s="8"/>
      <c r="AI25" s="71"/>
      <c r="AJ25" s="155"/>
      <c r="AK25" s="89"/>
      <c r="AL25" s="152">
        <f t="shared" si="2"/>
        <v>126.586111111111</v>
      </c>
      <c r="AM25" s="152"/>
      <c r="AN25" s="28"/>
      <c r="AO25" s="152">
        <f t="shared" si="3"/>
        <v>0</v>
      </c>
    </row>
    <row r="26" ht="16" customHeight="1" spans="1:41">
      <c r="A26" s="22"/>
      <c r="B26" s="33" t="s">
        <v>7930</v>
      </c>
      <c r="C26" s="33"/>
      <c r="D26" s="33"/>
      <c r="E26" s="33"/>
      <c r="F26" s="33"/>
      <c r="G26" s="33"/>
      <c r="H26" s="33"/>
      <c r="I26" s="33"/>
      <c r="J26" s="32"/>
      <c r="K26" s="32"/>
      <c r="L26" s="69"/>
      <c r="M26" s="69"/>
      <c r="N26" s="69"/>
      <c r="O26" s="69"/>
      <c r="P26" s="69"/>
      <c r="Q26" s="69"/>
      <c r="R26" s="22"/>
      <c r="S26" s="22"/>
      <c r="T26" s="22"/>
      <c r="U26" s="22"/>
      <c r="V26" s="22"/>
      <c r="W26" s="22"/>
      <c r="X26" s="22"/>
      <c r="Y26" s="22"/>
      <c r="Z26" s="22"/>
      <c r="AA26" s="22"/>
      <c r="AB26" s="29"/>
      <c r="AC26" s="36"/>
      <c r="AD26" s="36"/>
      <c r="AE26" s="112">
        <f t="shared" si="0"/>
        <v>0</v>
      </c>
      <c r="AF26" s="29">
        <f t="shared" si="1"/>
        <v>0</v>
      </c>
      <c r="AG26" s="28"/>
      <c r="AH26" s="8"/>
      <c r="AI26" s="71"/>
      <c r="AJ26" s="155"/>
      <c r="AK26" s="89"/>
      <c r="AL26" s="152">
        <f t="shared" si="2"/>
        <v>126.586111111111</v>
      </c>
      <c r="AM26" s="152"/>
      <c r="AN26" s="28"/>
      <c r="AO26" s="152">
        <f t="shared" si="3"/>
        <v>0</v>
      </c>
    </row>
    <row r="27" ht="16" customHeight="1" spans="1:41">
      <c r="A27" s="39" t="s">
        <v>3110</v>
      </c>
      <c r="B27" s="21"/>
      <c r="C27" s="21"/>
      <c r="D27" s="21"/>
      <c r="E27" s="21"/>
      <c r="F27" s="21"/>
      <c r="G27" s="21"/>
      <c r="H27" s="21"/>
      <c r="I27" s="21"/>
      <c r="J27" s="21"/>
      <c r="K27" s="21"/>
      <c r="L27" s="21"/>
      <c r="M27" s="21"/>
      <c r="N27" s="21"/>
      <c r="O27" s="21"/>
      <c r="P27" s="13"/>
      <c r="Q27" s="29"/>
      <c r="R27" s="28"/>
      <c r="S27" s="28"/>
      <c r="T27" s="28"/>
      <c r="U27" s="28"/>
      <c r="V27" s="28"/>
      <c r="W27" s="28"/>
      <c r="X27" s="28"/>
      <c r="Y27" s="28"/>
      <c r="Z27" s="28"/>
      <c r="AA27" s="28"/>
      <c r="AB27" s="36">
        <f>SUM(AB7:AB26)</f>
        <v>0</v>
      </c>
      <c r="AC27" s="36">
        <f>SUM(AC7:AC26)</f>
        <v>0</v>
      </c>
      <c r="AD27" s="36">
        <f>SUM(AD7:AD26)</f>
        <v>0</v>
      </c>
      <c r="AE27" s="112">
        <f t="shared" si="0"/>
        <v>0</v>
      </c>
      <c r="AF27" s="29">
        <f t="shared" si="1"/>
        <v>0</v>
      </c>
      <c r="AG27" s="28"/>
      <c r="AH27" s="8"/>
      <c r="AI27" s="71"/>
      <c r="AJ27" s="71"/>
      <c r="AK27" s="89"/>
      <c r="AL27" s="8"/>
      <c r="AM27" s="8"/>
      <c r="AN27" s="8"/>
      <c r="AO27" s="8"/>
    </row>
    <row r="28" ht="16" customHeight="1" spans="1:41">
      <c r="A28" s="39" t="s">
        <v>7931</v>
      </c>
      <c r="B28" s="21"/>
      <c r="C28" s="21"/>
      <c r="D28" s="21"/>
      <c r="E28" s="21"/>
      <c r="F28" s="21"/>
      <c r="G28" s="21"/>
      <c r="H28" s="21"/>
      <c r="I28" s="21"/>
      <c r="J28" s="21"/>
      <c r="K28" s="21"/>
      <c r="L28" s="21"/>
      <c r="M28" s="21"/>
      <c r="N28" s="21"/>
      <c r="O28" s="21"/>
      <c r="P28" s="13"/>
      <c r="Q28" s="29"/>
      <c r="R28" s="28"/>
      <c r="S28" s="28"/>
      <c r="T28" s="28"/>
      <c r="U28" s="28"/>
      <c r="V28" s="28"/>
      <c r="W28" s="28"/>
      <c r="X28" s="28"/>
      <c r="Y28" s="28"/>
      <c r="Z28" s="28"/>
      <c r="AA28" s="28"/>
      <c r="AB28" s="29">
        <f>AC27</f>
        <v>0</v>
      </c>
      <c r="AC28" s="36"/>
      <c r="AD28" s="121"/>
      <c r="AE28" s="121"/>
      <c r="AF28" s="121"/>
      <c r="AG28" s="121"/>
      <c r="AH28" s="8"/>
      <c r="AI28" s="71"/>
      <c r="AJ28" s="71"/>
      <c r="AK28" s="89"/>
      <c r="AL28" s="8"/>
      <c r="AM28" s="8"/>
      <c r="AN28" s="8"/>
      <c r="AO28" s="8"/>
    </row>
    <row r="29" ht="16" customHeight="1" spans="1:41">
      <c r="A29" s="39" t="s">
        <v>3165</v>
      </c>
      <c r="B29" s="21"/>
      <c r="C29" s="21"/>
      <c r="D29" s="21"/>
      <c r="E29" s="21"/>
      <c r="F29" s="21"/>
      <c r="G29" s="21"/>
      <c r="H29" s="21"/>
      <c r="I29" s="21"/>
      <c r="J29" s="21"/>
      <c r="K29" s="21"/>
      <c r="L29" s="21"/>
      <c r="M29" s="21"/>
      <c r="N29" s="21"/>
      <c r="O29" s="21"/>
      <c r="P29" s="13"/>
      <c r="Q29" s="29"/>
      <c r="R29" s="28"/>
      <c r="S29" s="28"/>
      <c r="T29" s="28"/>
      <c r="U29" s="28"/>
      <c r="V29" s="28"/>
      <c r="W29" s="28"/>
      <c r="X29" s="28"/>
      <c r="Y29" s="28"/>
      <c r="Z29" s="28"/>
      <c r="AA29" s="28"/>
      <c r="AB29" s="36">
        <f>AB27-AB28</f>
        <v>0</v>
      </c>
      <c r="AC29" s="36"/>
      <c r="AD29" s="76">
        <f>AD27</f>
        <v>0</v>
      </c>
      <c r="AE29" s="112">
        <f>AD29-AB29</f>
        <v>0</v>
      </c>
      <c r="AF29" s="29">
        <f>IF(AB29=0,0,ROUND(AE29/(AB29)*100,2))</f>
        <v>0</v>
      </c>
      <c r="AG29" s="28"/>
      <c r="AH29" s="8"/>
      <c r="AI29" s="71">
        <f>SUM(AI7:AI28)</f>
        <v>0</v>
      </c>
      <c r="AJ29" s="71">
        <f>SUM(AJ7:AJ28)</f>
        <v>0</v>
      </c>
      <c r="AK29" s="89"/>
      <c r="AL29" s="8"/>
      <c r="AM29" s="8"/>
      <c r="AN29" s="8"/>
      <c r="AO29" s="8"/>
    </row>
    <row r="30" ht="16" customHeight="1" spans="1:41">
      <c r="A30" s="73" t="e">
        <f>#REF!</f>
        <v>#REF!</v>
      </c>
      <c r="B30" s="73"/>
      <c r="C30" s="73"/>
      <c r="D30" s="73"/>
      <c r="E30" s="73"/>
      <c r="F30" s="73"/>
      <c r="G30" s="73"/>
      <c r="H30" s="73"/>
      <c r="I30" s="73"/>
      <c r="J30" s="73"/>
      <c r="K30" s="73"/>
      <c r="L30" s="73"/>
      <c r="M30" s="25"/>
      <c r="N30" s="25"/>
      <c r="O30" s="25"/>
      <c r="P30" s="25"/>
      <c r="Q30" s="25"/>
      <c r="R30" s="25"/>
      <c r="S30" s="8"/>
      <c r="T30" s="8"/>
      <c r="U30" s="8"/>
      <c r="V30" s="8"/>
      <c r="W30" s="8"/>
      <c r="X30" s="8"/>
      <c r="Y30" s="8"/>
      <c r="Z30" s="8"/>
      <c r="AA30" s="8"/>
      <c r="AB30" s="8"/>
      <c r="AC30" s="8"/>
      <c r="AD30" s="74" t="str">
        <f>CONCATENATE(索引!$D$6,"：",索引!$D67,"    ",索引!$E67)</f>
        <v>评估人员：高晓宇    王海龙</v>
      </c>
      <c r="AE30" s="74"/>
      <c r="AF30" s="116"/>
      <c r="AG30" s="116"/>
      <c r="AH30" s="8"/>
      <c r="AI30" s="8"/>
      <c r="AJ30" s="8"/>
      <c r="AK30" s="8"/>
      <c r="AL30" s="8"/>
      <c r="AM30" s="8"/>
      <c r="AN30" s="8"/>
      <c r="AO30" s="8"/>
    </row>
    <row r="31" ht="16" customHeight="1" spans="1:41">
      <c r="A31" s="8" t="e">
        <f>#REF!</f>
        <v>#REF!</v>
      </c>
      <c r="B31" s="8"/>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row>
    <row r="32" ht="16" customHeight="1" spans="1:41">
      <c r="A32" s="95" t="s">
        <v>3085</v>
      </c>
      <c r="B32" s="8"/>
      <c r="C32" s="8"/>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row>
    <row r="33" ht="16" customHeight="1" spans="1:41">
      <c r="A33" s="8"/>
      <c r="B33" s="96" t="s">
        <v>7932</v>
      </c>
      <c r="C33" s="96"/>
      <c r="D33" s="96"/>
      <c r="E33" s="96"/>
      <c r="F33" s="96"/>
      <c r="G33" s="96"/>
      <c r="H33" s="96"/>
      <c r="I33" s="96"/>
      <c r="J33" s="8"/>
      <c r="K33" s="96" t="s">
        <v>7933</v>
      </c>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row>
    <row r="34" ht="16" customHeight="1" spans="1:41">
      <c r="A34" s="8"/>
      <c r="B34" s="96" t="s">
        <v>7934</v>
      </c>
      <c r="C34" s="96"/>
      <c r="D34" s="96"/>
      <c r="E34" s="96"/>
      <c r="F34" s="96"/>
      <c r="G34" s="96"/>
      <c r="H34" s="96"/>
      <c r="I34" s="96"/>
      <c r="J34" s="8"/>
      <c r="K34" s="96" t="s">
        <v>7935</v>
      </c>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row>
    <row r="35" ht="16" customHeight="1" spans="1:41">
      <c r="A35" s="8"/>
      <c r="B35" s="96" t="s">
        <v>7936</v>
      </c>
      <c r="C35" s="96"/>
      <c r="D35" s="96"/>
      <c r="E35" s="96"/>
      <c r="F35" s="96"/>
      <c r="G35" s="96"/>
      <c r="H35" s="96"/>
      <c r="I35" s="96"/>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row>
  </sheetData>
  <mergeCells count="32">
    <mergeCell ref="A1:AG1"/>
    <mergeCell ref="A3:AG3"/>
    <mergeCell ref="B5:I5"/>
    <mergeCell ref="AI5:AJ5"/>
    <mergeCell ref="A27:P27"/>
    <mergeCell ref="A28:P28"/>
    <mergeCell ref="A29:P29"/>
    <mergeCell ref="A5:A6"/>
    <mergeCell ref="J5:J6"/>
    <mergeCell ref="K5:K6"/>
    <mergeCell ref="L5:L6"/>
    <mergeCell ref="M5:M6"/>
    <mergeCell ref="N5:N6"/>
    <mergeCell ref="O5:O6"/>
    <mergeCell ref="P5:P6"/>
    <mergeCell ref="Q5:Q6"/>
    <mergeCell ref="R5:R6"/>
    <mergeCell ref="S5:S6"/>
    <mergeCell ref="T5:T6"/>
    <mergeCell ref="U5:U6"/>
    <mergeCell ref="V5:V6"/>
    <mergeCell ref="W5:W6"/>
    <mergeCell ref="X5:X6"/>
    <mergeCell ref="Y5:Y6"/>
    <mergeCell ref="Z5:Z6"/>
    <mergeCell ref="AA5:AA6"/>
    <mergeCell ref="AB5:AB6"/>
    <mergeCell ref="AC5:AC6"/>
    <mergeCell ref="AD5:AD6"/>
    <mergeCell ref="AE5:AE6"/>
    <mergeCell ref="AF5:AF6"/>
    <mergeCell ref="AG5:AG6"/>
  </mergeCells>
  <pageMargins left="0.75" right="0.75" top="1" bottom="1" header="0.5" footer="0.5"/>
  <headerFooter/>
  <drawing r:id="rId2"/>
  <legacyDrawing r:id="rId3"/>
  <picture r:id="rId4"/>
</worksheet>
</file>

<file path=xl/worksheets/sheet6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AB35"/>
  <sheetViews>
    <sheetView workbookViewId="0">
      <pane xSplit="3" ySplit="6" topLeftCell="D7" activePane="bottomRight" state="frozen"/>
      <selection/>
      <selection pane="topRight"/>
      <selection pane="bottomLeft"/>
      <selection pane="bottomRight" activeCell="A1" sqref="A1:T1"/>
    </sheetView>
  </sheetViews>
  <sheetFormatPr defaultColWidth="14" defaultRowHeight="15.2"/>
  <cols>
    <col min="1" max="1" width="5" customWidth="1"/>
    <col min="2" max="3" width="11" customWidth="1"/>
    <col min="4" max="4" width="9" customWidth="1"/>
    <col min="5" max="6" width="5" customWidth="1"/>
    <col min="7" max="11" width="7" customWidth="1"/>
    <col min="12" max="13" width="9" customWidth="1"/>
    <col min="14" max="20" width="7" customWidth="1"/>
    <col min="21" max="23" width="9" customWidth="1"/>
    <col min="24" max="24" width="7" customWidth="1"/>
    <col min="25" max="28" width="9" customWidth="1"/>
  </cols>
  <sheetData>
    <row r="1" ht="24" customHeight="1" spans="1:28">
      <c r="A1" s="61" t="s">
        <v>7937</v>
      </c>
      <c r="B1" s="62"/>
      <c r="C1" s="62"/>
      <c r="D1" s="62"/>
      <c r="E1" s="62"/>
      <c r="F1" s="62"/>
      <c r="G1" s="62"/>
      <c r="H1" s="62"/>
      <c r="I1" s="62"/>
      <c r="J1" s="62"/>
      <c r="K1" s="62"/>
      <c r="L1" s="62"/>
      <c r="M1" s="62"/>
      <c r="N1" s="62"/>
      <c r="O1" s="62"/>
      <c r="P1" s="62"/>
      <c r="Q1" s="62"/>
      <c r="R1" s="62"/>
      <c r="S1" s="62"/>
      <c r="T1" s="62"/>
      <c r="U1" s="62"/>
      <c r="V1" s="62"/>
      <c r="W1" s="62"/>
      <c r="X1" s="62"/>
      <c r="Y1" s="62"/>
      <c r="Z1" s="62"/>
      <c r="AA1" s="62"/>
      <c r="AB1" s="62"/>
    </row>
    <row r="2" ht="16" customHeight="1" spans="1:28">
      <c r="A2" s="63"/>
      <c r="B2" s="63"/>
      <c r="C2" s="63"/>
      <c r="D2" s="63"/>
      <c r="E2" s="63"/>
      <c r="F2" s="63"/>
      <c r="G2" s="63"/>
      <c r="H2" s="63"/>
      <c r="I2" s="63"/>
      <c r="J2" s="63"/>
      <c r="K2" s="63"/>
      <c r="L2" s="25"/>
      <c r="M2" s="25"/>
      <c r="N2" s="25"/>
      <c r="O2" s="25"/>
      <c r="P2" s="25"/>
      <c r="Q2" s="25"/>
      <c r="R2" s="25"/>
      <c r="S2" s="25"/>
      <c r="T2" s="42" t="s">
        <v>7938</v>
      </c>
      <c r="U2" s="8"/>
      <c r="V2" s="8"/>
      <c r="W2" s="8"/>
      <c r="X2" s="8"/>
      <c r="Y2" s="8"/>
      <c r="Z2" s="8"/>
      <c r="AA2" s="8"/>
      <c r="AB2" s="8"/>
    </row>
    <row r="3" ht="16" customHeight="1" spans="1:28">
      <c r="A3" s="63" t="e">
        <f>#REF!</f>
        <v>#REF!</v>
      </c>
      <c r="B3" s="8"/>
      <c r="C3" s="8"/>
      <c r="D3" s="8"/>
      <c r="E3" s="8"/>
      <c r="F3" s="8"/>
      <c r="G3" s="8"/>
      <c r="H3" s="8"/>
      <c r="I3" s="8"/>
      <c r="J3" s="8"/>
      <c r="K3" s="8"/>
      <c r="L3" s="8"/>
      <c r="M3" s="8"/>
      <c r="N3" s="8"/>
      <c r="O3" s="8"/>
      <c r="P3" s="8"/>
      <c r="Q3" s="8"/>
      <c r="R3" s="8"/>
      <c r="S3" s="8"/>
      <c r="T3" s="8"/>
      <c r="U3" s="8"/>
      <c r="V3" s="8"/>
      <c r="W3" s="8"/>
      <c r="X3" s="8"/>
      <c r="Y3" s="8" t="s">
        <v>7905</v>
      </c>
      <c r="Z3" s="8"/>
      <c r="AA3" s="8"/>
      <c r="AB3" s="8"/>
    </row>
    <row r="4" ht="16" customHeight="1" spans="1:28">
      <c r="A4" s="105" t="e">
        <f>#REF!</f>
        <v>#REF!</v>
      </c>
      <c r="B4" s="8"/>
      <c r="C4" s="8"/>
      <c r="D4" s="8"/>
      <c r="E4" s="8"/>
      <c r="F4" s="8"/>
      <c r="G4" s="8"/>
      <c r="H4" s="8"/>
      <c r="I4" s="8"/>
      <c r="J4" s="8"/>
      <c r="K4" s="8"/>
      <c r="L4" s="8"/>
      <c r="M4" s="8"/>
      <c r="N4" s="8"/>
      <c r="O4" s="8"/>
      <c r="P4" s="8"/>
      <c r="Q4" s="8"/>
      <c r="R4" s="8"/>
      <c r="S4" s="8"/>
      <c r="T4" s="42" t="s">
        <v>2952</v>
      </c>
      <c r="U4" s="8"/>
      <c r="V4" s="8"/>
      <c r="W4" s="8"/>
      <c r="X4" s="8"/>
      <c r="Y4" s="8" t="str">
        <f>索引!$B$3</f>
        <v>2026年7月31日</v>
      </c>
      <c r="Z4" s="8"/>
      <c r="AA4" s="8"/>
      <c r="AB4" s="8"/>
    </row>
    <row r="5" ht="16" customHeight="1" spans="1:28">
      <c r="A5" s="22" t="s">
        <v>0</v>
      </c>
      <c r="B5" s="22" t="s">
        <v>3305</v>
      </c>
      <c r="C5" s="22" t="s">
        <v>3576</v>
      </c>
      <c r="D5" s="22" t="s">
        <v>3228</v>
      </c>
      <c r="E5" s="22" t="s">
        <v>3231</v>
      </c>
      <c r="F5" s="90" t="s">
        <v>3229</v>
      </c>
      <c r="G5" s="90" t="s">
        <v>7939</v>
      </c>
      <c r="H5" s="90" t="s">
        <v>7940</v>
      </c>
      <c r="I5" s="90" t="s">
        <v>3050</v>
      </c>
      <c r="J5" s="21"/>
      <c r="K5" s="21"/>
      <c r="L5" s="13"/>
      <c r="M5" s="22" t="s">
        <v>3251</v>
      </c>
      <c r="N5" s="35" t="s">
        <v>3051</v>
      </c>
      <c r="O5" s="21"/>
      <c r="P5" s="21"/>
      <c r="Q5" s="13"/>
      <c r="R5" s="22" t="s">
        <v>3052</v>
      </c>
      <c r="S5" s="90" t="s">
        <v>3053</v>
      </c>
      <c r="T5" s="90" t="s">
        <v>3083</v>
      </c>
      <c r="U5" s="25"/>
      <c r="V5" s="65" t="s">
        <v>7921</v>
      </c>
      <c r="W5" s="66"/>
      <c r="X5" s="25"/>
      <c r="Y5" s="25"/>
      <c r="Z5" s="25"/>
      <c r="AA5" s="25"/>
      <c r="AB5" s="25"/>
    </row>
    <row r="6" ht="26" customHeight="1" spans="1:28">
      <c r="A6" s="37"/>
      <c r="B6" s="37"/>
      <c r="C6" s="37"/>
      <c r="D6" s="37"/>
      <c r="E6" s="37"/>
      <c r="F6" s="37"/>
      <c r="G6" s="37"/>
      <c r="H6" s="37"/>
      <c r="I6" s="22" t="s">
        <v>7941</v>
      </c>
      <c r="J6" s="90" t="s">
        <v>3586</v>
      </c>
      <c r="K6" s="90" t="s">
        <v>7942</v>
      </c>
      <c r="L6" s="22" t="s">
        <v>3464</v>
      </c>
      <c r="M6" s="37"/>
      <c r="N6" s="35" t="s">
        <v>7941</v>
      </c>
      <c r="O6" s="90" t="s">
        <v>3586</v>
      </c>
      <c r="P6" s="90" t="s">
        <v>7942</v>
      </c>
      <c r="Q6" s="22" t="s">
        <v>3162</v>
      </c>
      <c r="R6" s="37"/>
      <c r="S6" s="37"/>
      <c r="T6" s="37"/>
      <c r="U6" s="25"/>
      <c r="V6" s="65" t="s">
        <v>7925</v>
      </c>
      <c r="W6" s="65" t="s">
        <v>7926</v>
      </c>
      <c r="X6" s="25"/>
      <c r="Y6" s="28" t="s">
        <v>7927</v>
      </c>
      <c r="Z6" s="28" t="s">
        <v>7928</v>
      </c>
      <c r="AA6" s="151" t="s">
        <v>7929</v>
      </c>
      <c r="AB6" s="151" t="s">
        <v>3586</v>
      </c>
    </row>
    <row r="7" ht="16" customHeight="1" spans="1:28">
      <c r="A7" s="22"/>
      <c r="B7" s="32"/>
      <c r="C7" s="32"/>
      <c r="D7" s="32"/>
      <c r="E7" s="32"/>
      <c r="F7" s="32"/>
      <c r="G7" s="69"/>
      <c r="H7" s="69"/>
      <c r="I7" s="29"/>
      <c r="J7" s="29"/>
      <c r="K7" s="29"/>
      <c r="L7" s="29"/>
      <c r="M7" s="36"/>
      <c r="N7" s="36"/>
      <c r="O7" s="29"/>
      <c r="P7" s="29"/>
      <c r="Q7" s="29">
        <f t="shared" ref="Q7:Q21" si="0">SUM(N7:P7)</f>
        <v>0</v>
      </c>
      <c r="R7" s="29">
        <f t="shared" ref="R7:R27" si="1">Q7-L7+M7</f>
        <v>0</v>
      </c>
      <c r="S7" s="29">
        <f t="shared" ref="S7:S27" si="2">IF(L7-M7=0,0,ROUND(R7/(L7-M7)*100,2))</f>
        <v>0</v>
      </c>
      <c r="T7" s="28"/>
      <c r="U7" s="8"/>
      <c r="V7" s="71"/>
      <c r="W7" s="71"/>
      <c r="X7" s="89"/>
      <c r="Y7" s="152">
        <f t="shared" ref="Y7:Y26" si="3">YEARFRAC(G7,$Y$4)</f>
        <v>126.586111111111</v>
      </c>
      <c r="Z7" s="152">
        <f>Y7</f>
        <v>126.586111111111</v>
      </c>
      <c r="AA7" s="153"/>
      <c r="AB7" s="152">
        <f t="shared" ref="AB7:AB26" si="4">Z7*Y7*AA7/2</f>
        <v>0</v>
      </c>
    </row>
    <row r="8" ht="16" customHeight="1" spans="1:28">
      <c r="A8" s="22"/>
      <c r="B8" s="32"/>
      <c r="C8" s="32"/>
      <c r="D8" s="32"/>
      <c r="E8" s="32"/>
      <c r="F8" s="32"/>
      <c r="G8" s="69"/>
      <c r="H8" s="69"/>
      <c r="I8" s="29"/>
      <c r="J8" s="29"/>
      <c r="K8" s="29"/>
      <c r="L8" s="29"/>
      <c r="M8" s="36"/>
      <c r="N8" s="36"/>
      <c r="O8" s="29"/>
      <c r="P8" s="29"/>
      <c r="Q8" s="29">
        <f t="shared" si="0"/>
        <v>0</v>
      </c>
      <c r="R8" s="29">
        <f t="shared" si="1"/>
        <v>0</v>
      </c>
      <c r="S8" s="29">
        <f t="shared" si="2"/>
        <v>0</v>
      </c>
      <c r="T8" s="28"/>
      <c r="U8" s="8"/>
      <c r="V8" s="71"/>
      <c r="W8" s="71"/>
      <c r="X8" s="89"/>
      <c r="Y8" s="152">
        <f t="shared" si="3"/>
        <v>126.586111111111</v>
      </c>
      <c r="Z8" s="152"/>
      <c r="AA8" s="153"/>
      <c r="AB8" s="152">
        <f t="shared" si="4"/>
        <v>0</v>
      </c>
    </row>
    <row r="9" ht="16" customHeight="1" spans="1:28">
      <c r="A9" s="22"/>
      <c r="B9" s="32"/>
      <c r="C9" s="32"/>
      <c r="D9" s="32"/>
      <c r="E9" s="32"/>
      <c r="F9" s="32"/>
      <c r="G9" s="69"/>
      <c r="H9" s="69"/>
      <c r="I9" s="29"/>
      <c r="J9" s="29"/>
      <c r="K9" s="29"/>
      <c r="L9" s="29"/>
      <c r="M9" s="36"/>
      <c r="N9" s="36"/>
      <c r="O9" s="29"/>
      <c r="P9" s="29"/>
      <c r="Q9" s="29">
        <f t="shared" si="0"/>
        <v>0</v>
      </c>
      <c r="R9" s="29">
        <f t="shared" si="1"/>
        <v>0</v>
      </c>
      <c r="S9" s="29">
        <f t="shared" si="2"/>
        <v>0</v>
      </c>
      <c r="T9" s="28"/>
      <c r="U9" s="8"/>
      <c r="V9" s="71"/>
      <c r="W9" s="71"/>
      <c r="X9" s="89"/>
      <c r="Y9" s="152">
        <f t="shared" si="3"/>
        <v>126.586111111111</v>
      </c>
      <c r="Z9" s="152"/>
      <c r="AA9" s="153"/>
      <c r="AB9" s="152">
        <f t="shared" si="4"/>
        <v>0</v>
      </c>
    </row>
    <row r="10" ht="16" customHeight="1" spans="1:28">
      <c r="A10" s="22"/>
      <c r="B10" s="32"/>
      <c r="C10" s="32"/>
      <c r="D10" s="32"/>
      <c r="E10" s="32"/>
      <c r="F10" s="32"/>
      <c r="G10" s="69"/>
      <c r="H10" s="69"/>
      <c r="I10" s="29"/>
      <c r="J10" s="29"/>
      <c r="K10" s="29"/>
      <c r="L10" s="29"/>
      <c r="M10" s="36"/>
      <c r="N10" s="36"/>
      <c r="O10" s="29"/>
      <c r="P10" s="29"/>
      <c r="Q10" s="29">
        <f t="shared" si="0"/>
        <v>0</v>
      </c>
      <c r="R10" s="29">
        <f t="shared" si="1"/>
        <v>0</v>
      </c>
      <c r="S10" s="29">
        <f t="shared" si="2"/>
        <v>0</v>
      </c>
      <c r="T10" s="28"/>
      <c r="U10" s="8"/>
      <c r="V10" s="71"/>
      <c r="W10" s="71"/>
      <c r="X10" s="89"/>
      <c r="Y10" s="152">
        <f t="shared" si="3"/>
        <v>126.586111111111</v>
      </c>
      <c r="Z10" s="152"/>
      <c r="AA10" s="153"/>
      <c r="AB10" s="152">
        <f t="shared" si="4"/>
        <v>0</v>
      </c>
    </row>
    <row r="11" ht="16" customHeight="1" spans="1:28">
      <c r="A11" s="22"/>
      <c r="B11" s="32"/>
      <c r="C11" s="32"/>
      <c r="D11" s="32"/>
      <c r="E11" s="32"/>
      <c r="F11" s="32"/>
      <c r="G11" s="69"/>
      <c r="H11" s="69"/>
      <c r="I11" s="29"/>
      <c r="J11" s="29"/>
      <c r="K11" s="29"/>
      <c r="L11" s="29"/>
      <c r="M11" s="36"/>
      <c r="N11" s="36"/>
      <c r="O11" s="29"/>
      <c r="P11" s="29"/>
      <c r="Q11" s="29">
        <f t="shared" si="0"/>
        <v>0</v>
      </c>
      <c r="R11" s="29">
        <f t="shared" si="1"/>
        <v>0</v>
      </c>
      <c r="S11" s="29">
        <f t="shared" si="2"/>
        <v>0</v>
      </c>
      <c r="T11" s="28"/>
      <c r="U11" s="8"/>
      <c r="V11" s="71"/>
      <c r="W11" s="71"/>
      <c r="X11" s="89"/>
      <c r="Y11" s="152">
        <f t="shared" si="3"/>
        <v>126.586111111111</v>
      </c>
      <c r="Z11" s="152"/>
      <c r="AA11" s="153"/>
      <c r="AB11" s="152">
        <f t="shared" si="4"/>
        <v>0</v>
      </c>
    </row>
    <row r="12" ht="16" customHeight="1" spans="1:28">
      <c r="A12" s="22"/>
      <c r="B12" s="32"/>
      <c r="C12" s="32"/>
      <c r="D12" s="32"/>
      <c r="E12" s="32"/>
      <c r="F12" s="32"/>
      <c r="G12" s="69"/>
      <c r="H12" s="69"/>
      <c r="I12" s="29"/>
      <c r="J12" s="29"/>
      <c r="K12" s="29"/>
      <c r="L12" s="29"/>
      <c r="M12" s="36"/>
      <c r="N12" s="36"/>
      <c r="O12" s="29"/>
      <c r="P12" s="29"/>
      <c r="Q12" s="29">
        <f t="shared" si="0"/>
        <v>0</v>
      </c>
      <c r="R12" s="29">
        <f t="shared" si="1"/>
        <v>0</v>
      </c>
      <c r="S12" s="29">
        <f t="shared" si="2"/>
        <v>0</v>
      </c>
      <c r="T12" s="28"/>
      <c r="U12" s="8"/>
      <c r="V12" s="71"/>
      <c r="W12" s="71"/>
      <c r="X12" s="89"/>
      <c r="Y12" s="152">
        <f t="shared" si="3"/>
        <v>126.586111111111</v>
      </c>
      <c r="Z12" s="152"/>
      <c r="AA12" s="153"/>
      <c r="AB12" s="152">
        <f t="shared" si="4"/>
        <v>0</v>
      </c>
    </row>
    <row r="13" ht="16" customHeight="1" spans="1:28">
      <c r="A13" s="22"/>
      <c r="B13" s="32"/>
      <c r="C13" s="32"/>
      <c r="D13" s="32"/>
      <c r="E13" s="32"/>
      <c r="F13" s="32"/>
      <c r="G13" s="69"/>
      <c r="H13" s="69"/>
      <c r="I13" s="29"/>
      <c r="J13" s="29"/>
      <c r="K13" s="29"/>
      <c r="L13" s="29"/>
      <c r="M13" s="36"/>
      <c r="N13" s="36"/>
      <c r="O13" s="29"/>
      <c r="P13" s="29"/>
      <c r="Q13" s="29">
        <f t="shared" si="0"/>
        <v>0</v>
      </c>
      <c r="R13" s="29">
        <f t="shared" si="1"/>
        <v>0</v>
      </c>
      <c r="S13" s="29">
        <f t="shared" si="2"/>
        <v>0</v>
      </c>
      <c r="T13" s="28"/>
      <c r="U13" s="8"/>
      <c r="V13" s="71"/>
      <c r="W13" s="71"/>
      <c r="X13" s="89"/>
      <c r="Y13" s="152">
        <f t="shared" si="3"/>
        <v>126.586111111111</v>
      </c>
      <c r="Z13" s="152"/>
      <c r="AA13" s="153"/>
      <c r="AB13" s="152">
        <f t="shared" si="4"/>
        <v>0</v>
      </c>
    </row>
    <row r="14" ht="16" customHeight="1" spans="1:28">
      <c r="A14" s="22"/>
      <c r="B14" s="32"/>
      <c r="C14" s="32"/>
      <c r="D14" s="32"/>
      <c r="E14" s="32"/>
      <c r="F14" s="32"/>
      <c r="G14" s="69"/>
      <c r="H14" s="69"/>
      <c r="I14" s="29"/>
      <c r="J14" s="29"/>
      <c r="K14" s="29"/>
      <c r="L14" s="29"/>
      <c r="M14" s="36"/>
      <c r="N14" s="36"/>
      <c r="O14" s="29"/>
      <c r="P14" s="29"/>
      <c r="Q14" s="29">
        <f t="shared" si="0"/>
        <v>0</v>
      </c>
      <c r="R14" s="29">
        <f t="shared" si="1"/>
        <v>0</v>
      </c>
      <c r="S14" s="29">
        <f t="shared" si="2"/>
        <v>0</v>
      </c>
      <c r="T14" s="28"/>
      <c r="U14" s="8"/>
      <c r="V14" s="71"/>
      <c r="W14" s="71"/>
      <c r="X14" s="89"/>
      <c r="Y14" s="152">
        <f t="shared" si="3"/>
        <v>126.586111111111</v>
      </c>
      <c r="Z14" s="152"/>
      <c r="AA14" s="153"/>
      <c r="AB14" s="152">
        <f t="shared" si="4"/>
        <v>0</v>
      </c>
    </row>
    <row r="15" ht="16" customHeight="1" spans="1:28">
      <c r="A15" s="22"/>
      <c r="B15" s="32"/>
      <c r="C15" s="32"/>
      <c r="D15" s="32"/>
      <c r="E15" s="32"/>
      <c r="F15" s="32"/>
      <c r="G15" s="69"/>
      <c r="H15" s="69"/>
      <c r="I15" s="29"/>
      <c r="J15" s="29"/>
      <c r="K15" s="29"/>
      <c r="L15" s="29"/>
      <c r="M15" s="36"/>
      <c r="N15" s="36"/>
      <c r="O15" s="29"/>
      <c r="P15" s="29"/>
      <c r="Q15" s="29">
        <f t="shared" si="0"/>
        <v>0</v>
      </c>
      <c r="R15" s="29">
        <f t="shared" si="1"/>
        <v>0</v>
      </c>
      <c r="S15" s="29">
        <f t="shared" si="2"/>
        <v>0</v>
      </c>
      <c r="T15" s="28"/>
      <c r="U15" s="8"/>
      <c r="V15" s="71"/>
      <c r="W15" s="71"/>
      <c r="X15" s="89"/>
      <c r="Y15" s="152">
        <f t="shared" si="3"/>
        <v>126.586111111111</v>
      </c>
      <c r="Z15" s="152"/>
      <c r="AA15" s="153"/>
      <c r="AB15" s="152">
        <f t="shared" si="4"/>
        <v>0</v>
      </c>
    </row>
    <row r="16" ht="16" customHeight="1" spans="1:28">
      <c r="A16" s="22"/>
      <c r="B16" s="32"/>
      <c r="C16" s="32"/>
      <c r="D16" s="32"/>
      <c r="E16" s="32"/>
      <c r="F16" s="32"/>
      <c r="G16" s="69"/>
      <c r="H16" s="69"/>
      <c r="I16" s="29"/>
      <c r="J16" s="29"/>
      <c r="K16" s="29"/>
      <c r="L16" s="29"/>
      <c r="M16" s="36"/>
      <c r="N16" s="36"/>
      <c r="O16" s="29"/>
      <c r="P16" s="29"/>
      <c r="Q16" s="29">
        <f t="shared" si="0"/>
        <v>0</v>
      </c>
      <c r="R16" s="29">
        <f t="shared" si="1"/>
        <v>0</v>
      </c>
      <c r="S16" s="29">
        <f t="shared" si="2"/>
        <v>0</v>
      </c>
      <c r="T16" s="28"/>
      <c r="U16" s="8"/>
      <c r="V16" s="71"/>
      <c r="W16" s="71"/>
      <c r="X16" s="89"/>
      <c r="Y16" s="152">
        <f t="shared" si="3"/>
        <v>126.586111111111</v>
      </c>
      <c r="Z16" s="152"/>
      <c r="AA16" s="153"/>
      <c r="AB16" s="152">
        <f t="shared" si="4"/>
        <v>0</v>
      </c>
    </row>
    <row r="17" ht="16" customHeight="1" spans="1:28">
      <c r="A17" s="22"/>
      <c r="B17" s="32"/>
      <c r="C17" s="32"/>
      <c r="D17" s="32"/>
      <c r="E17" s="32"/>
      <c r="F17" s="32"/>
      <c r="G17" s="69"/>
      <c r="H17" s="69"/>
      <c r="I17" s="29"/>
      <c r="J17" s="29"/>
      <c r="K17" s="29"/>
      <c r="L17" s="29"/>
      <c r="M17" s="36"/>
      <c r="N17" s="36"/>
      <c r="O17" s="29"/>
      <c r="P17" s="29"/>
      <c r="Q17" s="29">
        <f t="shared" si="0"/>
        <v>0</v>
      </c>
      <c r="R17" s="29">
        <f t="shared" si="1"/>
        <v>0</v>
      </c>
      <c r="S17" s="29">
        <f t="shared" si="2"/>
        <v>0</v>
      </c>
      <c r="T17" s="28"/>
      <c r="U17" s="8"/>
      <c r="V17" s="71"/>
      <c r="W17" s="71"/>
      <c r="X17" s="89"/>
      <c r="Y17" s="152">
        <f t="shared" si="3"/>
        <v>126.586111111111</v>
      </c>
      <c r="Z17" s="152"/>
      <c r="AA17" s="153"/>
      <c r="AB17" s="152">
        <f t="shared" si="4"/>
        <v>0</v>
      </c>
    </row>
    <row r="18" ht="16" customHeight="1" spans="1:28">
      <c r="A18" s="22"/>
      <c r="B18" s="32"/>
      <c r="C18" s="32"/>
      <c r="D18" s="32"/>
      <c r="E18" s="32"/>
      <c r="F18" s="32"/>
      <c r="G18" s="69"/>
      <c r="H18" s="69"/>
      <c r="I18" s="29"/>
      <c r="J18" s="29"/>
      <c r="K18" s="29"/>
      <c r="L18" s="29"/>
      <c r="M18" s="36"/>
      <c r="N18" s="36"/>
      <c r="O18" s="29"/>
      <c r="P18" s="29"/>
      <c r="Q18" s="29">
        <f t="shared" si="0"/>
        <v>0</v>
      </c>
      <c r="R18" s="29">
        <f t="shared" si="1"/>
        <v>0</v>
      </c>
      <c r="S18" s="29">
        <f t="shared" si="2"/>
        <v>0</v>
      </c>
      <c r="T18" s="28"/>
      <c r="U18" s="8"/>
      <c r="V18" s="71"/>
      <c r="W18" s="71"/>
      <c r="X18" s="89"/>
      <c r="Y18" s="152">
        <f t="shared" si="3"/>
        <v>126.586111111111</v>
      </c>
      <c r="Z18" s="152"/>
      <c r="AA18" s="153"/>
      <c r="AB18" s="152">
        <f t="shared" si="4"/>
        <v>0</v>
      </c>
    </row>
    <row r="19" ht="16" customHeight="1" spans="1:28">
      <c r="A19" s="22"/>
      <c r="B19" s="32"/>
      <c r="C19" s="32"/>
      <c r="D19" s="32"/>
      <c r="E19" s="32"/>
      <c r="F19" s="32"/>
      <c r="G19" s="69"/>
      <c r="H19" s="69"/>
      <c r="I19" s="29"/>
      <c r="J19" s="29"/>
      <c r="K19" s="29"/>
      <c r="L19" s="29"/>
      <c r="M19" s="36"/>
      <c r="N19" s="36"/>
      <c r="O19" s="29"/>
      <c r="P19" s="29"/>
      <c r="Q19" s="29">
        <f t="shared" si="0"/>
        <v>0</v>
      </c>
      <c r="R19" s="29">
        <f t="shared" si="1"/>
        <v>0</v>
      </c>
      <c r="S19" s="29">
        <f t="shared" si="2"/>
        <v>0</v>
      </c>
      <c r="T19" s="28"/>
      <c r="U19" s="8"/>
      <c r="V19" s="71"/>
      <c r="W19" s="71"/>
      <c r="X19" s="89"/>
      <c r="Y19" s="152">
        <f t="shared" si="3"/>
        <v>126.586111111111</v>
      </c>
      <c r="Z19" s="152"/>
      <c r="AA19" s="153"/>
      <c r="AB19" s="152">
        <f t="shared" si="4"/>
        <v>0</v>
      </c>
    </row>
    <row r="20" ht="16" customHeight="1" spans="1:28">
      <c r="A20" s="22"/>
      <c r="B20" s="32"/>
      <c r="C20" s="32"/>
      <c r="D20" s="32"/>
      <c r="E20" s="32"/>
      <c r="F20" s="32"/>
      <c r="G20" s="69"/>
      <c r="H20" s="69"/>
      <c r="I20" s="29"/>
      <c r="J20" s="29"/>
      <c r="K20" s="29"/>
      <c r="L20" s="29"/>
      <c r="M20" s="36"/>
      <c r="N20" s="36"/>
      <c r="O20" s="29"/>
      <c r="P20" s="29"/>
      <c r="Q20" s="29">
        <f t="shared" si="0"/>
        <v>0</v>
      </c>
      <c r="R20" s="29">
        <f t="shared" si="1"/>
        <v>0</v>
      </c>
      <c r="S20" s="29">
        <f t="shared" si="2"/>
        <v>0</v>
      </c>
      <c r="T20" s="28"/>
      <c r="U20" s="8"/>
      <c r="V20" s="71"/>
      <c r="W20" s="71"/>
      <c r="X20" s="89"/>
      <c r="Y20" s="152">
        <f t="shared" si="3"/>
        <v>126.586111111111</v>
      </c>
      <c r="Z20" s="152"/>
      <c r="AA20" s="153"/>
      <c r="AB20" s="152">
        <f t="shared" si="4"/>
        <v>0</v>
      </c>
    </row>
    <row r="21" ht="16" customHeight="1" spans="1:28">
      <c r="A21" s="22"/>
      <c r="B21" s="32"/>
      <c r="C21" s="32"/>
      <c r="D21" s="32"/>
      <c r="E21" s="32"/>
      <c r="F21" s="32"/>
      <c r="G21" s="69"/>
      <c r="H21" s="69"/>
      <c r="I21" s="29"/>
      <c r="J21" s="29"/>
      <c r="K21" s="29"/>
      <c r="L21" s="29"/>
      <c r="M21" s="36"/>
      <c r="N21" s="36"/>
      <c r="O21" s="29"/>
      <c r="P21" s="29"/>
      <c r="Q21" s="29">
        <f t="shared" si="0"/>
        <v>0</v>
      </c>
      <c r="R21" s="29">
        <f t="shared" si="1"/>
        <v>0</v>
      </c>
      <c r="S21" s="29">
        <f t="shared" si="2"/>
        <v>0</v>
      </c>
      <c r="T21" s="28"/>
      <c r="U21" s="8"/>
      <c r="V21" s="71"/>
      <c r="W21" s="71"/>
      <c r="X21" s="89"/>
      <c r="Y21" s="152">
        <f t="shared" si="3"/>
        <v>126.586111111111</v>
      </c>
      <c r="Z21" s="152"/>
      <c r="AA21" s="153"/>
      <c r="AB21" s="152">
        <f t="shared" si="4"/>
        <v>0</v>
      </c>
    </row>
    <row r="22" ht="16" customHeight="1" spans="1:28">
      <c r="A22" s="22"/>
      <c r="B22" s="32"/>
      <c r="C22" s="32"/>
      <c r="D22" s="32"/>
      <c r="E22" s="32"/>
      <c r="F22" s="32"/>
      <c r="G22" s="69"/>
      <c r="H22" s="69"/>
      <c r="I22" s="29"/>
      <c r="J22" s="29"/>
      <c r="K22" s="29"/>
      <c r="L22" s="29"/>
      <c r="M22" s="36"/>
      <c r="N22" s="36"/>
      <c r="O22" s="29"/>
      <c r="P22" s="29"/>
      <c r="Q22" s="29"/>
      <c r="R22" s="29">
        <f t="shared" si="1"/>
        <v>0</v>
      </c>
      <c r="S22" s="29">
        <f t="shared" si="2"/>
        <v>0</v>
      </c>
      <c r="T22" s="28"/>
      <c r="U22" s="8"/>
      <c r="V22" s="71"/>
      <c r="W22" s="71"/>
      <c r="X22" s="89"/>
      <c r="Y22" s="152">
        <f t="shared" si="3"/>
        <v>126.586111111111</v>
      </c>
      <c r="Z22" s="152"/>
      <c r="AA22" s="153"/>
      <c r="AB22" s="152">
        <f t="shared" si="4"/>
        <v>0</v>
      </c>
    </row>
    <row r="23" ht="16" customHeight="1" spans="1:28">
      <c r="A23" s="22"/>
      <c r="B23" s="32"/>
      <c r="C23" s="32"/>
      <c r="D23" s="32"/>
      <c r="E23" s="32"/>
      <c r="F23" s="32"/>
      <c r="G23" s="69"/>
      <c r="H23" s="69"/>
      <c r="I23" s="29"/>
      <c r="J23" s="29"/>
      <c r="K23" s="29"/>
      <c r="L23" s="29"/>
      <c r="M23" s="36"/>
      <c r="N23" s="36"/>
      <c r="O23" s="29"/>
      <c r="P23" s="29"/>
      <c r="Q23" s="29"/>
      <c r="R23" s="29">
        <f t="shared" si="1"/>
        <v>0</v>
      </c>
      <c r="S23" s="29">
        <f t="shared" si="2"/>
        <v>0</v>
      </c>
      <c r="T23" s="28"/>
      <c r="U23" s="8"/>
      <c r="V23" s="71"/>
      <c r="W23" s="71"/>
      <c r="X23" s="89"/>
      <c r="Y23" s="152">
        <f t="shared" si="3"/>
        <v>126.586111111111</v>
      </c>
      <c r="Z23" s="152"/>
      <c r="AA23" s="153"/>
      <c r="AB23" s="152">
        <f t="shared" si="4"/>
        <v>0</v>
      </c>
    </row>
    <row r="24" ht="16" customHeight="1" spans="1:28">
      <c r="A24" s="22"/>
      <c r="B24" s="32"/>
      <c r="C24" s="32"/>
      <c r="D24" s="32"/>
      <c r="E24" s="32"/>
      <c r="F24" s="32"/>
      <c r="G24" s="69"/>
      <c r="H24" s="69"/>
      <c r="I24" s="29"/>
      <c r="J24" s="29"/>
      <c r="K24" s="29"/>
      <c r="L24" s="29"/>
      <c r="M24" s="36"/>
      <c r="N24" s="36"/>
      <c r="O24" s="29"/>
      <c r="P24" s="29"/>
      <c r="Q24" s="29">
        <f>SUM(N24:P24)</f>
        <v>0</v>
      </c>
      <c r="R24" s="29">
        <f t="shared" si="1"/>
        <v>0</v>
      </c>
      <c r="S24" s="29">
        <f t="shared" si="2"/>
        <v>0</v>
      </c>
      <c r="T24" s="28"/>
      <c r="U24" s="8"/>
      <c r="V24" s="71"/>
      <c r="W24" s="71"/>
      <c r="X24" s="89"/>
      <c r="Y24" s="152">
        <f t="shared" si="3"/>
        <v>126.586111111111</v>
      </c>
      <c r="Z24" s="152"/>
      <c r="AA24" s="153"/>
      <c r="AB24" s="152">
        <f t="shared" si="4"/>
        <v>0</v>
      </c>
    </row>
    <row r="25" ht="16" customHeight="1" spans="1:28">
      <c r="A25" s="22"/>
      <c r="B25" s="32"/>
      <c r="C25" s="32"/>
      <c r="D25" s="32"/>
      <c r="E25" s="32"/>
      <c r="F25" s="32"/>
      <c r="G25" s="69"/>
      <c r="H25" s="69"/>
      <c r="I25" s="29"/>
      <c r="J25" s="29"/>
      <c r="K25" s="29"/>
      <c r="L25" s="29"/>
      <c r="M25" s="36"/>
      <c r="N25" s="36"/>
      <c r="O25" s="29"/>
      <c r="P25" s="29"/>
      <c r="Q25" s="29">
        <f>SUM(N25:P25)</f>
        <v>0</v>
      </c>
      <c r="R25" s="29">
        <f t="shared" si="1"/>
        <v>0</v>
      </c>
      <c r="S25" s="29">
        <f t="shared" si="2"/>
        <v>0</v>
      </c>
      <c r="T25" s="28"/>
      <c r="U25" s="8"/>
      <c r="V25" s="71"/>
      <c r="W25" s="71"/>
      <c r="X25" s="89"/>
      <c r="Y25" s="152">
        <f t="shared" si="3"/>
        <v>126.586111111111</v>
      </c>
      <c r="Z25" s="152"/>
      <c r="AA25" s="153"/>
      <c r="AB25" s="152">
        <f t="shared" si="4"/>
        <v>0</v>
      </c>
    </row>
    <row r="26" ht="16" customHeight="1" spans="1:28">
      <c r="A26" s="22"/>
      <c r="B26" s="33"/>
      <c r="C26" s="33"/>
      <c r="D26" s="32"/>
      <c r="E26" s="32"/>
      <c r="F26" s="32"/>
      <c r="G26" s="69"/>
      <c r="H26" s="69"/>
      <c r="I26" s="29"/>
      <c r="J26" s="29"/>
      <c r="K26" s="29"/>
      <c r="L26" s="29"/>
      <c r="M26" s="36"/>
      <c r="N26" s="36"/>
      <c r="O26" s="29"/>
      <c r="P26" s="29"/>
      <c r="Q26" s="29">
        <f>SUM(N26:P26)</f>
        <v>0</v>
      </c>
      <c r="R26" s="29">
        <f t="shared" si="1"/>
        <v>0</v>
      </c>
      <c r="S26" s="29">
        <f t="shared" si="2"/>
        <v>0</v>
      </c>
      <c r="T26" s="28"/>
      <c r="U26" s="8"/>
      <c r="V26" s="71"/>
      <c r="W26" s="71"/>
      <c r="X26" s="89"/>
      <c r="Y26" s="152">
        <f t="shared" si="3"/>
        <v>126.586111111111</v>
      </c>
      <c r="Z26" s="152"/>
      <c r="AA26" s="153"/>
      <c r="AB26" s="152">
        <f t="shared" si="4"/>
        <v>0</v>
      </c>
    </row>
    <row r="27" ht="16" customHeight="1" spans="1:28">
      <c r="A27" s="39" t="s">
        <v>3110</v>
      </c>
      <c r="B27" s="21"/>
      <c r="C27" s="21"/>
      <c r="D27" s="13"/>
      <c r="E27" s="29"/>
      <c r="F27" s="29"/>
      <c r="G27" s="29"/>
      <c r="H27" s="28"/>
      <c r="I27" s="29"/>
      <c r="J27" s="29"/>
      <c r="K27" s="29"/>
      <c r="L27" s="36">
        <f t="shared" ref="L27:Q27" si="5">SUM(L7:L26)</f>
        <v>0</v>
      </c>
      <c r="M27" s="36">
        <f t="shared" si="5"/>
        <v>0</v>
      </c>
      <c r="N27" s="36">
        <f t="shared" si="5"/>
        <v>0</v>
      </c>
      <c r="O27" s="36">
        <f t="shared" si="5"/>
        <v>0</v>
      </c>
      <c r="P27" s="36">
        <f t="shared" si="5"/>
        <v>0</v>
      </c>
      <c r="Q27" s="36">
        <f t="shared" si="5"/>
        <v>0</v>
      </c>
      <c r="R27" s="29">
        <f t="shared" si="1"/>
        <v>0</v>
      </c>
      <c r="S27" s="29">
        <f t="shared" si="2"/>
        <v>0</v>
      </c>
      <c r="T27" s="28"/>
      <c r="U27" s="8"/>
      <c r="V27" s="71"/>
      <c r="W27" s="71"/>
      <c r="X27" s="89"/>
      <c r="Y27" s="8"/>
      <c r="Z27" s="8"/>
      <c r="AA27" s="8"/>
      <c r="AB27" s="8"/>
    </row>
    <row r="28" ht="16" customHeight="1" spans="1:28">
      <c r="A28" s="39" t="s">
        <v>7943</v>
      </c>
      <c r="B28" s="21"/>
      <c r="C28" s="21"/>
      <c r="D28" s="13"/>
      <c r="E28" s="29"/>
      <c r="F28" s="29"/>
      <c r="G28" s="29"/>
      <c r="H28" s="28"/>
      <c r="I28" s="29"/>
      <c r="J28" s="29"/>
      <c r="K28" s="29"/>
      <c r="L28" s="29">
        <f>M27</f>
        <v>0</v>
      </c>
      <c r="M28" s="36"/>
      <c r="N28" s="36"/>
      <c r="O28" s="29"/>
      <c r="P28" s="29"/>
      <c r="Q28" s="28"/>
      <c r="R28" s="28"/>
      <c r="S28" s="28"/>
      <c r="T28" s="28"/>
      <c r="U28" s="8"/>
      <c r="V28" s="71"/>
      <c r="W28" s="71"/>
      <c r="X28" s="89"/>
      <c r="Y28" s="8"/>
      <c r="Z28" s="8"/>
      <c r="AA28" s="8"/>
      <c r="AB28" s="8"/>
    </row>
    <row r="29" ht="16" customHeight="1" spans="1:28">
      <c r="A29" s="39" t="s">
        <v>3165</v>
      </c>
      <c r="B29" s="21"/>
      <c r="C29" s="21"/>
      <c r="D29" s="13"/>
      <c r="E29" s="29"/>
      <c r="F29" s="29"/>
      <c r="G29" s="29"/>
      <c r="H29" s="28"/>
      <c r="I29" s="29"/>
      <c r="J29" s="29"/>
      <c r="K29" s="29"/>
      <c r="L29" s="36">
        <f>L27-L28</f>
        <v>0</v>
      </c>
      <c r="M29" s="36"/>
      <c r="N29" s="36"/>
      <c r="O29" s="29"/>
      <c r="P29" s="29"/>
      <c r="Q29" s="112">
        <f>Q27-Q28</f>
        <v>0</v>
      </c>
      <c r="R29" s="29">
        <f>Q29-L29</f>
        <v>0</v>
      </c>
      <c r="S29" s="29">
        <f>IF(L29=0,0,ROUND(R29/L29*100,2))</f>
        <v>0</v>
      </c>
      <c r="T29" s="28"/>
      <c r="U29" s="8"/>
      <c r="V29" s="71">
        <f>SUM(V7:V28)</f>
        <v>0</v>
      </c>
      <c r="W29" s="71">
        <f>SUM(W7:W28)</f>
        <v>0</v>
      </c>
      <c r="X29" s="89"/>
      <c r="Y29" s="8"/>
      <c r="Z29" s="8"/>
      <c r="AA29" s="8"/>
      <c r="AB29" s="8"/>
    </row>
    <row r="30" ht="16" customHeight="1" spans="1:28">
      <c r="A30" s="73" t="e">
        <f>#REF!</f>
        <v>#REF!</v>
      </c>
      <c r="B30" s="73"/>
      <c r="C30" s="73"/>
      <c r="D30" s="73"/>
      <c r="E30" s="73"/>
      <c r="F30" s="73"/>
      <c r="G30" s="25"/>
      <c r="H30" s="25"/>
      <c r="I30" s="25"/>
      <c r="J30" s="25"/>
      <c r="K30" s="42"/>
      <c r="L30" s="42"/>
      <c r="M30" s="42"/>
      <c r="N30" s="42"/>
      <c r="O30" s="42"/>
      <c r="P30" s="42"/>
      <c r="Q30" s="74" t="str">
        <f>CONCATENATE(索引!$D$6,"：",索引!$D68,"    ",索引!$E68)</f>
        <v>评估人员：高晓宇    王海龙</v>
      </c>
      <c r="R30" s="74"/>
      <c r="S30" s="73"/>
      <c r="T30" s="73"/>
      <c r="U30" s="8"/>
      <c r="V30" s="8"/>
      <c r="W30" s="8"/>
      <c r="X30" s="8"/>
      <c r="Y30" s="8"/>
      <c r="Z30" s="8"/>
      <c r="AA30" s="8"/>
      <c r="AB30" s="8"/>
    </row>
    <row r="31" ht="16" customHeight="1" spans="1:28">
      <c r="A31" s="8" t="e">
        <f>#REF!</f>
        <v>#REF!</v>
      </c>
      <c r="B31" s="8"/>
      <c r="C31" s="8"/>
      <c r="D31" s="8"/>
      <c r="E31" s="8"/>
      <c r="F31" s="8"/>
      <c r="G31" s="8"/>
      <c r="H31" s="8"/>
      <c r="I31" s="8"/>
      <c r="J31" s="8"/>
      <c r="K31" s="8"/>
      <c r="L31" s="8"/>
      <c r="M31" s="8"/>
      <c r="N31" s="8"/>
      <c r="O31" s="8"/>
      <c r="P31" s="8"/>
      <c r="Q31" s="8"/>
      <c r="R31" s="8"/>
      <c r="S31" s="8"/>
      <c r="T31" s="8"/>
      <c r="U31" s="8"/>
      <c r="V31" s="8"/>
      <c r="W31" s="8"/>
      <c r="X31" s="8"/>
      <c r="Y31" s="8"/>
      <c r="Z31" s="8"/>
      <c r="AA31" s="8"/>
      <c r="AB31" s="8"/>
    </row>
    <row r="32" ht="16" customHeight="1" spans="1:28">
      <c r="A32" s="95" t="s">
        <v>3085</v>
      </c>
      <c r="B32" s="8"/>
      <c r="C32" s="8"/>
      <c r="D32" s="8"/>
      <c r="E32" s="8"/>
      <c r="F32" s="8"/>
      <c r="G32" s="8"/>
      <c r="H32" s="8"/>
      <c r="I32" s="8"/>
      <c r="J32" s="8"/>
      <c r="K32" s="8"/>
      <c r="L32" s="8"/>
      <c r="M32" s="8"/>
      <c r="N32" s="8"/>
      <c r="O32" s="8"/>
      <c r="P32" s="8"/>
      <c r="Q32" s="8"/>
      <c r="R32" s="8"/>
      <c r="S32" s="8"/>
      <c r="T32" s="8"/>
      <c r="U32" s="8"/>
      <c r="V32" s="8"/>
      <c r="W32" s="8"/>
      <c r="X32" s="8"/>
      <c r="Y32" s="8"/>
      <c r="Z32" s="8"/>
      <c r="AA32" s="8"/>
      <c r="AB32" s="8"/>
    </row>
    <row r="33" ht="16" customHeight="1" spans="1:28">
      <c r="A33" s="8"/>
      <c r="B33" s="96" t="s">
        <v>7944</v>
      </c>
      <c r="C33" s="96"/>
      <c r="D33" s="8"/>
      <c r="E33" s="8"/>
      <c r="F33" s="8"/>
      <c r="G33" s="8"/>
      <c r="H33" s="8"/>
      <c r="I33" s="8"/>
      <c r="J33" s="8"/>
      <c r="K33" s="8"/>
      <c r="L33" s="8"/>
      <c r="M33" s="8"/>
      <c r="N33" s="8"/>
      <c r="O33" s="8"/>
      <c r="P33" s="8"/>
      <c r="Q33" s="8"/>
      <c r="R33" s="8"/>
      <c r="S33" s="8"/>
      <c r="T33" s="8"/>
      <c r="U33" s="8"/>
      <c r="V33" s="8"/>
      <c r="W33" s="8"/>
      <c r="X33" s="8"/>
      <c r="Y33" s="8"/>
      <c r="Z33" s="8"/>
      <c r="AA33" s="8"/>
      <c r="AB33" s="8"/>
    </row>
    <row r="34" ht="16" customHeight="1" spans="1:28">
      <c r="A34" s="8"/>
      <c r="B34" s="96" t="s">
        <v>7945</v>
      </c>
      <c r="C34" s="96"/>
      <c r="D34" s="8"/>
      <c r="E34" s="8"/>
      <c r="F34" s="8"/>
      <c r="G34" s="8"/>
      <c r="H34" s="8"/>
      <c r="I34" s="8"/>
      <c r="J34" s="8"/>
      <c r="K34" s="8"/>
      <c r="L34" s="8"/>
      <c r="M34" s="8"/>
      <c r="N34" s="8"/>
      <c r="O34" s="8"/>
      <c r="P34" s="8"/>
      <c r="Q34" s="8"/>
      <c r="R34" s="8"/>
      <c r="S34" s="8"/>
      <c r="T34" s="8"/>
      <c r="U34" s="8"/>
      <c r="V34" s="8"/>
      <c r="W34" s="8"/>
      <c r="X34" s="8"/>
      <c r="Y34" s="8"/>
      <c r="Z34" s="8"/>
      <c r="AA34" s="8"/>
      <c r="AB34" s="8"/>
    </row>
    <row r="35" ht="16" customHeight="1" spans="1:28">
      <c r="A35" s="8"/>
      <c r="B35" s="96" t="s">
        <v>7946</v>
      </c>
      <c r="C35" s="96"/>
      <c r="D35" s="8"/>
      <c r="E35" s="8"/>
      <c r="F35" s="8"/>
      <c r="G35" s="8"/>
      <c r="H35" s="8"/>
      <c r="I35" s="8"/>
      <c r="J35" s="8"/>
      <c r="K35" s="8"/>
      <c r="L35" s="8"/>
      <c r="M35" s="8"/>
      <c r="N35" s="8"/>
      <c r="O35" s="8"/>
      <c r="P35" s="8"/>
      <c r="Q35" s="8"/>
      <c r="R35" s="8"/>
      <c r="S35" s="8"/>
      <c r="T35" s="8"/>
      <c r="U35" s="8"/>
      <c r="V35" s="8"/>
      <c r="W35" s="8"/>
      <c r="X35" s="8"/>
      <c r="Y35" s="8"/>
      <c r="Z35" s="8"/>
      <c r="AA35" s="8"/>
      <c r="AB35" s="8"/>
    </row>
  </sheetData>
  <mergeCells count="20">
    <mergeCell ref="A1:T1"/>
    <mergeCell ref="A3:T3"/>
    <mergeCell ref="I5:L5"/>
    <mergeCell ref="N5:Q5"/>
    <mergeCell ref="V5:W5"/>
    <mergeCell ref="A27:D27"/>
    <mergeCell ref="A28:D28"/>
    <mergeCell ref="A29:D29"/>
    <mergeCell ref="A5:A6"/>
    <mergeCell ref="B5:B6"/>
    <mergeCell ref="C5:C6"/>
    <mergeCell ref="D5:D6"/>
    <mergeCell ref="E5:E6"/>
    <mergeCell ref="F5:F6"/>
    <mergeCell ref="G5:G6"/>
    <mergeCell ref="H5:H6"/>
    <mergeCell ref="M5:M6"/>
    <mergeCell ref="R5:R6"/>
    <mergeCell ref="S5:S6"/>
    <mergeCell ref="T5:T6"/>
  </mergeCells>
  <pageMargins left="0.75" right="0.75" top="1" bottom="1" header="0.5" footer="0.5"/>
  <headerFooter/>
  <drawing r:id="rId2"/>
  <legacyDrawing r:id="rId3"/>
  <picture r:id="rId4"/>
</worksheet>
</file>

<file path=xl/worksheets/sheet6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T31"/>
  <sheetViews>
    <sheetView workbookViewId="0">
      <pane xSplit="2" ySplit="6" topLeftCell="C7" activePane="bottomRight" state="frozen"/>
      <selection/>
      <selection pane="topRight"/>
      <selection pane="bottomLeft"/>
      <selection pane="bottomRight" activeCell="A1" sqref="A1:N1"/>
    </sheetView>
  </sheetViews>
  <sheetFormatPr defaultColWidth="14" defaultRowHeight="15.2"/>
  <cols>
    <col min="1" max="1" width="5" customWidth="1"/>
    <col min="2" max="2" width="9" customWidth="1"/>
    <col min="3" max="3" width="17" customWidth="1"/>
    <col min="4" max="4" width="5" customWidth="1"/>
    <col min="5" max="6" width="7" customWidth="1"/>
    <col min="7" max="10" width="11" customWidth="1"/>
    <col min="11" max="11" width="7" customWidth="1"/>
    <col min="12" max="12" width="11" customWidth="1"/>
    <col min="13" max="13" width="7" customWidth="1"/>
    <col min="14" max="14" width="11" customWidth="1"/>
    <col min="15" max="20" width="9" customWidth="1"/>
  </cols>
  <sheetData>
    <row r="1" ht="24" customHeight="1" spans="1:20">
      <c r="A1" s="61" t="s">
        <v>7947</v>
      </c>
      <c r="B1" s="62"/>
      <c r="C1" s="62"/>
      <c r="D1" s="62"/>
      <c r="E1" s="62"/>
      <c r="F1" s="62"/>
      <c r="G1" s="62"/>
      <c r="H1" s="62"/>
      <c r="I1" s="62"/>
      <c r="J1" s="62"/>
      <c r="K1" s="62"/>
      <c r="L1" s="62"/>
      <c r="M1" s="62"/>
      <c r="N1" s="62"/>
      <c r="O1" s="62"/>
      <c r="P1" s="62"/>
      <c r="Q1" s="62"/>
      <c r="R1" s="62"/>
      <c r="S1" s="62"/>
      <c r="T1" s="62"/>
    </row>
    <row r="2" ht="16" customHeight="1" spans="1:20">
      <c r="A2" s="63"/>
      <c r="B2" s="63"/>
      <c r="C2" s="63"/>
      <c r="D2" s="63"/>
      <c r="E2" s="63"/>
      <c r="F2" s="25"/>
      <c r="G2" s="25"/>
      <c r="H2" s="25"/>
      <c r="I2" s="25"/>
      <c r="J2" s="25"/>
      <c r="K2" s="25"/>
      <c r="L2" s="42" t="s">
        <v>7948</v>
      </c>
      <c r="M2" s="8"/>
      <c r="N2" s="8"/>
      <c r="O2" s="8"/>
      <c r="P2" s="8"/>
      <c r="Q2" s="8"/>
      <c r="R2" s="8"/>
      <c r="S2" s="8"/>
      <c r="T2" s="8"/>
    </row>
    <row r="3" ht="16" customHeight="1" spans="1:20">
      <c r="A3" s="63" t="e">
        <f>#REF!</f>
        <v>#REF!</v>
      </c>
      <c r="B3" s="8"/>
      <c r="C3" s="8"/>
      <c r="D3" s="8"/>
      <c r="E3" s="8"/>
      <c r="F3" s="8"/>
      <c r="G3" s="8"/>
      <c r="H3" s="8"/>
      <c r="I3" s="8"/>
      <c r="J3" s="8"/>
      <c r="K3" s="8"/>
      <c r="L3" s="8"/>
      <c r="M3" s="8"/>
      <c r="N3" s="8"/>
      <c r="O3" s="8"/>
      <c r="P3" s="8"/>
      <c r="Q3" s="8"/>
      <c r="R3" s="8"/>
      <c r="S3" s="8"/>
      <c r="T3" s="8"/>
    </row>
    <row r="4" ht="16" customHeight="1" spans="1:20">
      <c r="A4" s="105" t="e">
        <f>#REF!</f>
        <v>#REF!</v>
      </c>
      <c r="B4" s="8"/>
      <c r="C4" s="8"/>
      <c r="D4" s="8"/>
      <c r="E4" s="8"/>
      <c r="F4" s="8"/>
      <c r="G4" s="8"/>
      <c r="H4" s="8"/>
      <c r="I4" s="8"/>
      <c r="J4" s="8"/>
      <c r="K4" s="8"/>
      <c r="L4" s="8"/>
      <c r="M4" s="138"/>
      <c r="N4" s="138" t="s">
        <v>2952</v>
      </c>
      <c r="O4" s="8"/>
      <c r="P4" s="8"/>
      <c r="Q4" s="8"/>
      <c r="R4" s="8"/>
      <c r="S4" s="8"/>
      <c r="T4" s="8"/>
    </row>
    <row r="5" ht="16" customHeight="1" spans="1:20">
      <c r="A5" s="22" t="s">
        <v>0</v>
      </c>
      <c r="B5" s="22" t="s">
        <v>7949</v>
      </c>
      <c r="C5" s="90" t="s">
        <v>7950</v>
      </c>
      <c r="D5" s="90" t="s">
        <v>3229</v>
      </c>
      <c r="E5" s="90" t="s">
        <v>3231</v>
      </c>
      <c r="F5" s="90" t="s">
        <v>3579</v>
      </c>
      <c r="G5" s="67" t="s">
        <v>3050</v>
      </c>
      <c r="H5" s="13"/>
      <c r="I5" s="22" t="s">
        <v>3251</v>
      </c>
      <c r="J5" s="35" t="s">
        <v>3051</v>
      </c>
      <c r="K5" s="21"/>
      <c r="L5" s="13"/>
      <c r="M5" s="90" t="s">
        <v>3053</v>
      </c>
      <c r="N5" s="90" t="s">
        <v>3083</v>
      </c>
      <c r="O5" s="25"/>
      <c r="P5" s="25"/>
      <c r="Q5" s="25"/>
      <c r="R5" s="25"/>
      <c r="S5" s="25"/>
      <c r="T5" s="25"/>
    </row>
    <row r="6" ht="16" customHeight="1" spans="1:20">
      <c r="A6" s="37"/>
      <c r="B6" s="37"/>
      <c r="C6" s="37"/>
      <c r="D6" s="37"/>
      <c r="E6" s="37"/>
      <c r="F6" s="37"/>
      <c r="G6" s="35" t="s">
        <v>3463</v>
      </c>
      <c r="H6" s="22" t="s">
        <v>3464</v>
      </c>
      <c r="I6" s="37"/>
      <c r="J6" s="35" t="s">
        <v>3463</v>
      </c>
      <c r="K6" s="22" t="s">
        <v>3302</v>
      </c>
      <c r="L6" s="22" t="s">
        <v>3464</v>
      </c>
      <c r="M6" s="37"/>
      <c r="N6" s="37"/>
      <c r="O6" s="25"/>
      <c r="P6" s="25"/>
      <c r="Q6" s="25"/>
      <c r="R6" s="25"/>
      <c r="S6" s="25"/>
      <c r="T6" s="25"/>
    </row>
    <row r="7" ht="16" customHeight="1" spans="1:20">
      <c r="A7" s="22"/>
      <c r="B7" s="32"/>
      <c r="C7" s="32"/>
      <c r="D7" s="22"/>
      <c r="E7" s="22"/>
      <c r="F7" s="69"/>
      <c r="G7" s="36"/>
      <c r="H7" s="29"/>
      <c r="I7" s="36"/>
      <c r="J7" s="36"/>
      <c r="K7" s="22"/>
      <c r="L7" s="29">
        <f t="shared" ref="L7:L27" si="0">ROUND(K7*J7,2)</f>
        <v>0</v>
      </c>
      <c r="M7" s="29">
        <f t="shared" ref="M7:M27" si="1">IF(H7-I7=0,0,ROUND((L7-H7+I7)/(H7-I7)*100,2))</f>
        <v>0</v>
      </c>
      <c r="N7" s="28"/>
      <c r="O7" s="8"/>
      <c r="P7" s="8"/>
      <c r="Q7" s="8"/>
      <c r="R7" s="8"/>
      <c r="S7" s="8"/>
      <c r="T7" s="8"/>
    </row>
    <row r="8" ht="16" customHeight="1" spans="1:20">
      <c r="A8" s="22"/>
      <c r="B8" s="32"/>
      <c r="C8" s="32"/>
      <c r="D8" s="22"/>
      <c r="E8" s="22"/>
      <c r="F8" s="69"/>
      <c r="G8" s="36"/>
      <c r="H8" s="29"/>
      <c r="I8" s="36"/>
      <c r="J8" s="36"/>
      <c r="K8" s="22"/>
      <c r="L8" s="29">
        <f t="shared" si="0"/>
        <v>0</v>
      </c>
      <c r="M8" s="29">
        <f t="shared" si="1"/>
        <v>0</v>
      </c>
      <c r="N8" s="28"/>
      <c r="O8" s="8"/>
      <c r="P8" s="8"/>
      <c r="Q8" s="8"/>
      <c r="R8" s="8"/>
      <c r="S8" s="8"/>
      <c r="T8" s="8"/>
    </row>
    <row r="9" ht="16" customHeight="1" spans="1:20">
      <c r="A9" s="22"/>
      <c r="B9" s="32"/>
      <c r="C9" s="32"/>
      <c r="D9" s="22"/>
      <c r="E9" s="22"/>
      <c r="F9" s="69"/>
      <c r="G9" s="36"/>
      <c r="H9" s="29"/>
      <c r="I9" s="36"/>
      <c r="J9" s="36"/>
      <c r="K9" s="22"/>
      <c r="L9" s="29">
        <f t="shared" si="0"/>
        <v>0</v>
      </c>
      <c r="M9" s="29">
        <f t="shared" si="1"/>
        <v>0</v>
      </c>
      <c r="N9" s="28"/>
      <c r="O9" s="8"/>
      <c r="P9" s="8"/>
      <c r="Q9" s="8"/>
      <c r="R9" s="8"/>
      <c r="S9" s="8"/>
      <c r="T9" s="8"/>
    </row>
    <row r="10" ht="16" customHeight="1" spans="1:20">
      <c r="A10" s="22"/>
      <c r="B10" s="32"/>
      <c r="C10" s="32"/>
      <c r="D10" s="22"/>
      <c r="E10" s="22"/>
      <c r="F10" s="69"/>
      <c r="G10" s="36"/>
      <c r="H10" s="29"/>
      <c r="I10" s="36"/>
      <c r="J10" s="36"/>
      <c r="K10" s="22"/>
      <c r="L10" s="29">
        <f t="shared" si="0"/>
        <v>0</v>
      </c>
      <c r="M10" s="29">
        <f t="shared" si="1"/>
        <v>0</v>
      </c>
      <c r="N10" s="28"/>
      <c r="O10" s="8"/>
      <c r="P10" s="8"/>
      <c r="Q10" s="8"/>
      <c r="R10" s="8"/>
      <c r="S10" s="8"/>
      <c r="T10" s="8"/>
    </row>
    <row r="11" ht="16" customHeight="1" spans="1:20">
      <c r="A11" s="22"/>
      <c r="B11" s="32"/>
      <c r="C11" s="32"/>
      <c r="D11" s="22"/>
      <c r="E11" s="22"/>
      <c r="F11" s="69"/>
      <c r="G11" s="36"/>
      <c r="H11" s="29"/>
      <c r="I11" s="36"/>
      <c r="J11" s="36"/>
      <c r="K11" s="22"/>
      <c r="L11" s="29">
        <f t="shared" si="0"/>
        <v>0</v>
      </c>
      <c r="M11" s="29">
        <f t="shared" si="1"/>
        <v>0</v>
      </c>
      <c r="N11" s="28"/>
      <c r="O11" s="8"/>
      <c r="P11" s="8"/>
      <c r="Q11" s="8"/>
      <c r="R11" s="8"/>
      <c r="S11" s="8"/>
      <c r="T11" s="8"/>
    </row>
    <row r="12" ht="16" customHeight="1" spans="1:20">
      <c r="A12" s="22"/>
      <c r="B12" s="32"/>
      <c r="C12" s="32"/>
      <c r="D12" s="22"/>
      <c r="E12" s="22"/>
      <c r="F12" s="69"/>
      <c r="G12" s="36"/>
      <c r="H12" s="29"/>
      <c r="I12" s="36"/>
      <c r="J12" s="36"/>
      <c r="K12" s="22"/>
      <c r="L12" s="29">
        <f t="shared" si="0"/>
        <v>0</v>
      </c>
      <c r="M12" s="29">
        <f t="shared" si="1"/>
        <v>0</v>
      </c>
      <c r="N12" s="28"/>
      <c r="O12" s="8"/>
      <c r="P12" s="8"/>
      <c r="Q12" s="8"/>
      <c r="R12" s="8"/>
      <c r="S12" s="8"/>
      <c r="T12" s="8"/>
    </row>
    <row r="13" ht="16" customHeight="1" spans="1:20">
      <c r="A13" s="22"/>
      <c r="B13" s="32"/>
      <c r="C13" s="32"/>
      <c r="D13" s="22"/>
      <c r="E13" s="22"/>
      <c r="F13" s="69"/>
      <c r="G13" s="36"/>
      <c r="H13" s="29"/>
      <c r="I13" s="36"/>
      <c r="J13" s="36"/>
      <c r="K13" s="22"/>
      <c r="L13" s="29">
        <f t="shared" si="0"/>
        <v>0</v>
      </c>
      <c r="M13" s="29">
        <f t="shared" si="1"/>
        <v>0</v>
      </c>
      <c r="N13" s="28"/>
      <c r="O13" s="8"/>
      <c r="P13" s="8"/>
      <c r="Q13" s="8"/>
      <c r="R13" s="8"/>
      <c r="S13" s="8"/>
      <c r="T13" s="8"/>
    </row>
    <row r="14" ht="16" customHeight="1" spans="1:20">
      <c r="A14" s="22"/>
      <c r="B14" s="32"/>
      <c r="C14" s="32"/>
      <c r="D14" s="22"/>
      <c r="E14" s="22"/>
      <c r="F14" s="69"/>
      <c r="G14" s="36"/>
      <c r="H14" s="29"/>
      <c r="I14" s="36"/>
      <c r="J14" s="36"/>
      <c r="K14" s="22"/>
      <c r="L14" s="29">
        <f t="shared" si="0"/>
        <v>0</v>
      </c>
      <c r="M14" s="29">
        <f t="shared" si="1"/>
        <v>0</v>
      </c>
      <c r="N14" s="28"/>
      <c r="O14" s="8"/>
      <c r="P14" s="8"/>
      <c r="Q14" s="8"/>
      <c r="R14" s="8"/>
      <c r="S14" s="8"/>
      <c r="T14" s="8"/>
    </row>
    <row r="15" ht="16" customHeight="1" spans="1:20">
      <c r="A15" s="22"/>
      <c r="B15" s="32"/>
      <c r="C15" s="32"/>
      <c r="D15" s="22"/>
      <c r="E15" s="22"/>
      <c r="F15" s="69"/>
      <c r="G15" s="36"/>
      <c r="H15" s="29"/>
      <c r="I15" s="36"/>
      <c r="J15" s="36"/>
      <c r="K15" s="22"/>
      <c r="L15" s="29">
        <f t="shared" si="0"/>
        <v>0</v>
      </c>
      <c r="M15" s="29">
        <f t="shared" si="1"/>
        <v>0</v>
      </c>
      <c r="N15" s="28"/>
      <c r="O15" s="8"/>
      <c r="P15" s="8"/>
      <c r="Q15" s="8"/>
      <c r="R15" s="8"/>
      <c r="S15" s="8"/>
      <c r="T15" s="8"/>
    </row>
    <row r="16" ht="16" customHeight="1" spans="1:20">
      <c r="A16" s="22"/>
      <c r="B16" s="32"/>
      <c r="C16" s="32"/>
      <c r="D16" s="22"/>
      <c r="E16" s="22"/>
      <c r="F16" s="69"/>
      <c r="G16" s="36"/>
      <c r="H16" s="29"/>
      <c r="I16" s="36"/>
      <c r="J16" s="36"/>
      <c r="K16" s="22"/>
      <c r="L16" s="29">
        <f t="shared" si="0"/>
        <v>0</v>
      </c>
      <c r="M16" s="29">
        <f t="shared" si="1"/>
        <v>0</v>
      </c>
      <c r="N16" s="28"/>
      <c r="O16" s="8"/>
      <c r="P16" s="8"/>
      <c r="Q16" s="8"/>
      <c r="R16" s="8"/>
      <c r="S16" s="8"/>
      <c r="T16" s="8"/>
    </row>
    <row r="17" ht="16" customHeight="1" spans="1:20">
      <c r="A17" s="22"/>
      <c r="B17" s="32"/>
      <c r="C17" s="32"/>
      <c r="D17" s="22"/>
      <c r="E17" s="22"/>
      <c r="F17" s="69"/>
      <c r="G17" s="36"/>
      <c r="H17" s="29"/>
      <c r="I17" s="36"/>
      <c r="J17" s="36"/>
      <c r="K17" s="22"/>
      <c r="L17" s="29">
        <f t="shared" si="0"/>
        <v>0</v>
      </c>
      <c r="M17" s="29">
        <f t="shared" si="1"/>
        <v>0</v>
      </c>
      <c r="N17" s="28"/>
      <c r="O17" s="8"/>
      <c r="P17" s="8"/>
      <c r="Q17" s="8"/>
      <c r="R17" s="8"/>
      <c r="S17" s="8"/>
      <c r="T17" s="8"/>
    </row>
    <row r="18" ht="16" customHeight="1" spans="1:20">
      <c r="A18" s="22"/>
      <c r="B18" s="32"/>
      <c r="C18" s="32"/>
      <c r="D18" s="22"/>
      <c r="E18" s="22"/>
      <c r="F18" s="69"/>
      <c r="G18" s="36"/>
      <c r="H18" s="29"/>
      <c r="I18" s="36"/>
      <c r="J18" s="36"/>
      <c r="K18" s="22"/>
      <c r="L18" s="29">
        <f t="shared" si="0"/>
        <v>0</v>
      </c>
      <c r="M18" s="29">
        <f t="shared" si="1"/>
        <v>0</v>
      </c>
      <c r="N18" s="28"/>
      <c r="O18" s="8"/>
      <c r="P18" s="8"/>
      <c r="Q18" s="8"/>
      <c r="R18" s="8"/>
      <c r="S18" s="8"/>
      <c r="T18" s="8"/>
    </row>
    <row r="19" ht="16" customHeight="1" spans="1:20">
      <c r="A19" s="22"/>
      <c r="B19" s="32"/>
      <c r="C19" s="32"/>
      <c r="D19" s="22"/>
      <c r="E19" s="22"/>
      <c r="F19" s="69"/>
      <c r="G19" s="36"/>
      <c r="H19" s="29"/>
      <c r="I19" s="36"/>
      <c r="J19" s="36"/>
      <c r="K19" s="22"/>
      <c r="L19" s="29">
        <f t="shared" si="0"/>
        <v>0</v>
      </c>
      <c r="M19" s="29">
        <f t="shared" si="1"/>
        <v>0</v>
      </c>
      <c r="N19" s="28"/>
      <c r="O19" s="8"/>
      <c r="P19" s="8"/>
      <c r="Q19" s="8"/>
      <c r="R19" s="8"/>
      <c r="S19" s="8"/>
      <c r="T19" s="8"/>
    </row>
    <row r="20" ht="16" customHeight="1" spans="1:20">
      <c r="A20" s="22"/>
      <c r="B20" s="32"/>
      <c r="C20" s="32"/>
      <c r="D20" s="22"/>
      <c r="E20" s="22"/>
      <c r="F20" s="69"/>
      <c r="G20" s="36"/>
      <c r="H20" s="29"/>
      <c r="I20" s="36"/>
      <c r="J20" s="36"/>
      <c r="K20" s="22"/>
      <c r="L20" s="29">
        <f t="shared" si="0"/>
        <v>0</v>
      </c>
      <c r="M20" s="29">
        <f t="shared" si="1"/>
        <v>0</v>
      </c>
      <c r="N20" s="28"/>
      <c r="O20" s="8"/>
      <c r="P20" s="8"/>
      <c r="Q20" s="8"/>
      <c r="R20" s="8"/>
      <c r="S20" s="8"/>
      <c r="T20" s="8"/>
    </row>
    <row r="21" ht="16" customHeight="1" spans="1:20">
      <c r="A21" s="22"/>
      <c r="B21" s="32"/>
      <c r="C21" s="32"/>
      <c r="D21" s="22"/>
      <c r="E21" s="22"/>
      <c r="F21" s="69"/>
      <c r="G21" s="36"/>
      <c r="H21" s="29"/>
      <c r="I21" s="36"/>
      <c r="J21" s="36"/>
      <c r="K21" s="22"/>
      <c r="L21" s="29">
        <f t="shared" si="0"/>
        <v>0</v>
      </c>
      <c r="M21" s="29">
        <f t="shared" si="1"/>
        <v>0</v>
      </c>
      <c r="N21" s="28"/>
      <c r="O21" s="8"/>
      <c r="P21" s="8"/>
      <c r="Q21" s="8"/>
      <c r="R21" s="8"/>
      <c r="S21" s="8"/>
      <c r="T21" s="8"/>
    </row>
    <row r="22" ht="16" customHeight="1" spans="1:20">
      <c r="A22" s="22"/>
      <c r="B22" s="32"/>
      <c r="C22" s="32"/>
      <c r="D22" s="22"/>
      <c r="E22" s="22"/>
      <c r="F22" s="69"/>
      <c r="G22" s="36"/>
      <c r="H22" s="29"/>
      <c r="I22" s="36"/>
      <c r="J22" s="36"/>
      <c r="K22" s="22"/>
      <c r="L22" s="29">
        <f t="shared" si="0"/>
        <v>0</v>
      </c>
      <c r="M22" s="29">
        <f t="shared" si="1"/>
        <v>0</v>
      </c>
      <c r="N22" s="28"/>
      <c r="O22" s="8"/>
      <c r="P22" s="8"/>
      <c r="Q22" s="8"/>
      <c r="R22" s="8"/>
      <c r="S22" s="8"/>
      <c r="T22" s="8"/>
    </row>
    <row r="23" ht="16" customHeight="1" spans="1:20">
      <c r="A23" s="22"/>
      <c r="B23" s="32"/>
      <c r="C23" s="32"/>
      <c r="D23" s="22"/>
      <c r="E23" s="22"/>
      <c r="F23" s="69"/>
      <c r="G23" s="36"/>
      <c r="H23" s="29"/>
      <c r="I23" s="36"/>
      <c r="J23" s="36"/>
      <c r="K23" s="22"/>
      <c r="L23" s="29">
        <f t="shared" si="0"/>
        <v>0</v>
      </c>
      <c r="M23" s="29">
        <f t="shared" si="1"/>
        <v>0</v>
      </c>
      <c r="N23" s="28"/>
      <c r="O23" s="8"/>
      <c r="P23" s="8"/>
      <c r="Q23" s="8"/>
      <c r="R23" s="8"/>
      <c r="S23" s="8"/>
      <c r="T23" s="8"/>
    </row>
    <row r="24" ht="16" customHeight="1" spans="1:20">
      <c r="A24" s="22"/>
      <c r="B24" s="32"/>
      <c r="C24" s="32"/>
      <c r="D24" s="22"/>
      <c r="E24" s="22"/>
      <c r="F24" s="69"/>
      <c r="G24" s="36"/>
      <c r="H24" s="29"/>
      <c r="I24" s="36"/>
      <c r="J24" s="36"/>
      <c r="K24" s="22"/>
      <c r="L24" s="29">
        <f t="shared" si="0"/>
        <v>0</v>
      </c>
      <c r="M24" s="29">
        <f t="shared" si="1"/>
        <v>0</v>
      </c>
      <c r="N24" s="28"/>
      <c r="O24" s="8"/>
      <c r="P24" s="8"/>
      <c r="Q24" s="8"/>
      <c r="R24" s="8"/>
      <c r="S24" s="8"/>
      <c r="T24" s="8"/>
    </row>
    <row r="25" ht="16" customHeight="1" spans="1:20">
      <c r="A25" s="22"/>
      <c r="B25" s="32"/>
      <c r="C25" s="32"/>
      <c r="D25" s="22"/>
      <c r="E25" s="22"/>
      <c r="F25" s="69"/>
      <c r="G25" s="36"/>
      <c r="H25" s="29"/>
      <c r="I25" s="36"/>
      <c r="J25" s="36"/>
      <c r="K25" s="22"/>
      <c r="L25" s="29">
        <f t="shared" si="0"/>
        <v>0</v>
      </c>
      <c r="M25" s="29">
        <f t="shared" si="1"/>
        <v>0</v>
      </c>
      <c r="N25" s="28"/>
      <c r="O25" s="8"/>
      <c r="P25" s="8"/>
      <c r="Q25" s="8"/>
      <c r="R25" s="8"/>
      <c r="S25" s="8"/>
      <c r="T25" s="8"/>
    </row>
    <row r="26" ht="16" customHeight="1" spans="1:20">
      <c r="A26" s="22"/>
      <c r="B26" s="32"/>
      <c r="C26" s="32"/>
      <c r="D26" s="22"/>
      <c r="E26" s="22"/>
      <c r="F26" s="69"/>
      <c r="G26" s="36"/>
      <c r="H26" s="29"/>
      <c r="I26" s="36"/>
      <c r="J26" s="36"/>
      <c r="K26" s="22"/>
      <c r="L26" s="29">
        <f t="shared" si="0"/>
        <v>0</v>
      </c>
      <c r="M26" s="29">
        <f t="shared" si="1"/>
        <v>0</v>
      </c>
      <c r="N26" s="28"/>
      <c r="O26" s="8"/>
      <c r="P26" s="8"/>
      <c r="Q26" s="8"/>
      <c r="R26" s="8"/>
      <c r="S26" s="8"/>
      <c r="T26" s="8"/>
    </row>
    <row r="27" ht="16" customHeight="1" spans="1:20">
      <c r="A27" s="22" t="s">
        <v>3363</v>
      </c>
      <c r="B27" s="21"/>
      <c r="C27" s="13"/>
      <c r="D27" s="22"/>
      <c r="E27" s="22"/>
      <c r="F27" s="69"/>
      <c r="G27" s="36">
        <f>SUM(G7:G26)</f>
        <v>0</v>
      </c>
      <c r="H27" s="36">
        <f>SUM(H7:H26)</f>
        <v>0</v>
      </c>
      <c r="I27" s="36">
        <f>SUM(I7:I26)</f>
        <v>0</v>
      </c>
      <c r="J27" s="36">
        <f>SUM(J7:J26)</f>
        <v>0</v>
      </c>
      <c r="K27" s="36"/>
      <c r="L27" s="29">
        <f t="shared" si="0"/>
        <v>0</v>
      </c>
      <c r="M27" s="29">
        <f t="shared" si="1"/>
        <v>0</v>
      </c>
      <c r="N27" s="28"/>
      <c r="O27" s="8"/>
      <c r="P27" s="8"/>
      <c r="Q27" s="8"/>
      <c r="R27" s="8"/>
      <c r="S27" s="8"/>
      <c r="T27" s="8"/>
    </row>
    <row r="28" ht="16" customHeight="1" spans="1:20">
      <c r="A28" s="22" t="s">
        <v>7951</v>
      </c>
      <c r="B28" s="21"/>
      <c r="C28" s="13"/>
      <c r="D28" s="22"/>
      <c r="E28" s="22"/>
      <c r="F28" s="69"/>
      <c r="G28" s="36"/>
      <c r="H28" s="29">
        <f>I27</f>
        <v>0</v>
      </c>
      <c r="I28" s="36"/>
      <c r="J28" s="36"/>
      <c r="K28" s="22"/>
      <c r="L28" s="22"/>
      <c r="M28" s="22"/>
      <c r="N28" s="22"/>
      <c r="O28" s="8"/>
      <c r="P28" s="8"/>
      <c r="Q28" s="8"/>
      <c r="R28" s="8"/>
      <c r="S28" s="8"/>
      <c r="T28" s="8"/>
    </row>
    <row r="29" ht="16" customHeight="1" spans="1:20">
      <c r="A29" s="22" t="s">
        <v>7952</v>
      </c>
      <c r="B29" s="21"/>
      <c r="C29" s="13"/>
      <c r="D29" s="22"/>
      <c r="E29" s="22"/>
      <c r="F29" s="69"/>
      <c r="G29" s="36">
        <f>G27-G28</f>
        <v>0</v>
      </c>
      <c r="H29" s="36">
        <f>H27-H28</f>
        <v>0</v>
      </c>
      <c r="I29" s="36"/>
      <c r="J29" s="36">
        <f>J27</f>
        <v>0</v>
      </c>
      <c r="K29" s="36"/>
      <c r="L29" s="36">
        <f>L27</f>
        <v>0</v>
      </c>
      <c r="M29" s="29">
        <f>IF(H29=0,0,ROUND((L29-H29)/H29*100,2))</f>
        <v>0</v>
      </c>
      <c r="N29" s="28"/>
      <c r="O29" s="8"/>
      <c r="P29" s="8"/>
      <c r="Q29" s="8"/>
      <c r="R29" s="8"/>
      <c r="S29" s="8"/>
      <c r="T29" s="8"/>
    </row>
    <row r="30" ht="16" customHeight="1" spans="1:20">
      <c r="A30" s="73" t="e">
        <f>#REF!</f>
        <v>#REF!</v>
      </c>
      <c r="B30" s="73"/>
      <c r="C30" s="73"/>
      <c r="D30" s="73"/>
      <c r="E30" s="7"/>
      <c r="F30" s="7"/>
      <c r="G30" s="7"/>
      <c r="H30" s="7"/>
      <c r="I30" s="7"/>
      <c r="J30" s="74" t="str">
        <f>CONCATENATE(索引!$D$6,"：",索引!$D70,"    ",索引!$E70)</f>
        <v>评估人员：高晓宇    王海龙</v>
      </c>
      <c r="K30" s="73"/>
      <c r="L30" s="73"/>
      <c r="M30" s="73"/>
      <c r="N30" s="73"/>
      <c r="O30" s="8"/>
      <c r="P30" s="8"/>
      <c r="Q30" s="8"/>
      <c r="R30" s="8"/>
      <c r="S30" s="8"/>
      <c r="T30" s="8"/>
    </row>
    <row r="31" ht="16" customHeight="1" spans="1:20">
      <c r="A31" s="7" t="e">
        <f>#REF!</f>
        <v>#REF!</v>
      </c>
      <c r="B31" s="7"/>
      <c r="C31" s="7"/>
      <c r="D31" s="7"/>
      <c r="E31" s="7"/>
      <c r="F31" s="7"/>
      <c r="G31" s="8"/>
      <c r="H31" s="8"/>
      <c r="I31" s="8"/>
      <c r="J31" s="8"/>
      <c r="K31" s="8"/>
      <c r="L31" s="8"/>
      <c r="M31" s="8"/>
      <c r="N31" s="8"/>
      <c r="O31" s="8"/>
      <c r="P31" s="8"/>
      <c r="Q31" s="8"/>
      <c r="R31" s="8"/>
      <c r="S31" s="8"/>
      <c r="T31" s="8"/>
    </row>
  </sheetData>
  <mergeCells count="17">
    <mergeCell ref="A1:N1"/>
    <mergeCell ref="L2:N2"/>
    <mergeCell ref="A3:N3"/>
    <mergeCell ref="G5:H5"/>
    <mergeCell ref="J5:L5"/>
    <mergeCell ref="A27:C27"/>
    <mergeCell ref="A28:C28"/>
    <mergeCell ref="A29:C29"/>
    <mergeCell ref="A5:A6"/>
    <mergeCell ref="B5:B6"/>
    <mergeCell ref="C5:C6"/>
    <mergeCell ref="D5:D6"/>
    <mergeCell ref="E5:E6"/>
    <mergeCell ref="F5:F6"/>
    <mergeCell ref="I5:I6"/>
    <mergeCell ref="M5:M6"/>
    <mergeCell ref="N5:N6"/>
  </mergeCells>
  <pageMargins left="0.75" right="0.75" top="1" bottom="1" header="0.5" footer="0.5"/>
  <headerFooter/>
  <drawing r:id="rId1"/>
  <picture r:id="rId2"/>
</worksheet>
</file>

<file path=xl/worksheets/sheet7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D8D8D8"/>
    <outlinePr summaryBelow="0" summaryRight="0"/>
  </sheetPr>
  <dimension ref="A1:T31"/>
  <sheetViews>
    <sheetView workbookViewId="0">
      <pane xSplit="3" ySplit="6" topLeftCell="D7" activePane="bottomRight" state="frozen"/>
      <selection/>
      <selection pane="topRight"/>
      <selection pane="bottomLeft"/>
      <selection pane="bottomRight" activeCell="A1" sqref="A1:O1"/>
    </sheetView>
  </sheetViews>
  <sheetFormatPr defaultColWidth="14" defaultRowHeight="15.2"/>
  <cols>
    <col min="1" max="1" width="5" customWidth="1"/>
    <col min="2" max="2" width="9" customWidth="1"/>
    <col min="3" max="3" width="13" customWidth="1"/>
    <col min="4" max="4" width="5" customWidth="1"/>
    <col min="5" max="6" width="9" customWidth="1"/>
    <col min="7" max="7" width="17" customWidth="1"/>
    <col min="8" max="12" width="9" customWidth="1"/>
    <col min="13" max="14" width="7" customWidth="1"/>
    <col min="15" max="15" width="5" customWidth="1"/>
    <col min="16" max="20" width="9" customWidth="1"/>
  </cols>
  <sheetData>
    <row r="1" ht="24" customHeight="1" spans="1:20">
      <c r="A1" s="61" t="s">
        <v>7953</v>
      </c>
      <c r="B1" s="62"/>
      <c r="C1" s="62"/>
      <c r="D1" s="62"/>
      <c r="E1" s="62"/>
      <c r="F1" s="62"/>
      <c r="G1" s="62"/>
      <c r="H1" s="62"/>
      <c r="I1" s="62"/>
      <c r="J1" s="62"/>
      <c r="K1" s="62"/>
      <c r="L1" s="62"/>
      <c r="M1" s="62"/>
      <c r="N1" s="62"/>
      <c r="O1" s="62"/>
      <c r="P1" s="62"/>
      <c r="Q1" s="62"/>
      <c r="R1" s="62"/>
      <c r="S1" s="62"/>
      <c r="T1" s="62"/>
    </row>
    <row r="2" ht="16" customHeight="1" spans="1:20">
      <c r="A2" s="63"/>
      <c r="B2" s="63"/>
      <c r="C2" s="63"/>
      <c r="D2" s="63"/>
      <c r="E2" s="63"/>
      <c r="F2" s="63"/>
      <c r="G2" s="63"/>
      <c r="H2" s="25"/>
      <c r="I2" s="25"/>
      <c r="J2" s="25"/>
      <c r="K2" s="25"/>
      <c r="L2" s="25"/>
      <c r="M2" s="25"/>
      <c r="N2" s="25"/>
      <c r="O2" s="25" t="s">
        <v>7954</v>
      </c>
      <c r="P2" s="8"/>
      <c r="Q2" s="8"/>
      <c r="R2" s="8"/>
      <c r="S2" s="8"/>
      <c r="T2" s="8"/>
    </row>
    <row r="3" ht="16" customHeight="1" spans="1:20">
      <c r="A3" s="63" t="e">
        <f>#REF!</f>
        <v>#REF!</v>
      </c>
      <c r="B3" s="8"/>
      <c r="C3" s="8"/>
      <c r="D3" s="8"/>
      <c r="E3" s="8"/>
      <c r="F3" s="8"/>
      <c r="G3" s="8"/>
      <c r="H3" s="8"/>
      <c r="I3" s="8"/>
      <c r="J3" s="8"/>
      <c r="K3" s="8"/>
      <c r="L3" s="8"/>
      <c r="M3" s="8"/>
      <c r="N3" s="8"/>
      <c r="O3" s="8"/>
      <c r="P3" s="8"/>
      <c r="Q3" s="8"/>
      <c r="R3" s="8"/>
      <c r="S3" s="8"/>
      <c r="T3" s="8"/>
    </row>
    <row r="4" ht="16" customHeight="1" spans="1:20">
      <c r="A4" s="105" t="e">
        <f>#REF!</f>
        <v>#REF!</v>
      </c>
      <c r="B4" s="8"/>
      <c r="C4" s="8"/>
      <c r="D4" s="8"/>
      <c r="E4" s="8"/>
      <c r="F4" s="8"/>
      <c r="G4" s="8"/>
      <c r="H4" s="8"/>
      <c r="I4" s="8"/>
      <c r="J4" s="8"/>
      <c r="K4" s="8"/>
      <c r="L4" s="8"/>
      <c r="M4" s="8"/>
      <c r="N4" s="8"/>
      <c r="O4" s="42" t="s">
        <v>2952</v>
      </c>
      <c r="P4" s="8"/>
      <c r="Q4" s="8"/>
      <c r="R4" s="8"/>
      <c r="S4" s="8"/>
      <c r="T4" s="8"/>
    </row>
    <row r="5" ht="16" customHeight="1" spans="1:20">
      <c r="A5" s="22" t="s">
        <v>0</v>
      </c>
      <c r="B5" s="22" t="s">
        <v>3672</v>
      </c>
      <c r="C5" s="90" t="s">
        <v>7955</v>
      </c>
      <c r="D5" s="90" t="s">
        <v>3229</v>
      </c>
      <c r="E5" s="90" t="s">
        <v>3231</v>
      </c>
      <c r="F5" s="90" t="s">
        <v>3359</v>
      </c>
      <c r="G5" s="90" t="s">
        <v>7956</v>
      </c>
      <c r="H5" s="67" t="s">
        <v>3050</v>
      </c>
      <c r="I5" s="13"/>
      <c r="J5" s="22" t="s">
        <v>3251</v>
      </c>
      <c r="K5" s="35" t="s">
        <v>3051</v>
      </c>
      <c r="L5" s="21"/>
      <c r="M5" s="13"/>
      <c r="N5" s="90" t="s">
        <v>3053</v>
      </c>
      <c r="O5" s="90" t="s">
        <v>3083</v>
      </c>
      <c r="P5" s="25"/>
      <c r="Q5" s="25"/>
      <c r="R5" s="25"/>
      <c r="S5" s="25"/>
      <c r="T5" s="25"/>
    </row>
    <row r="6" ht="16" customHeight="1" spans="1:20">
      <c r="A6" s="37"/>
      <c r="B6" s="37"/>
      <c r="C6" s="37"/>
      <c r="D6" s="37"/>
      <c r="E6" s="37"/>
      <c r="F6" s="37"/>
      <c r="G6" s="37"/>
      <c r="H6" s="35" t="s">
        <v>3463</v>
      </c>
      <c r="I6" s="22" t="s">
        <v>3464</v>
      </c>
      <c r="J6" s="37"/>
      <c r="K6" s="35" t="s">
        <v>3463</v>
      </c>
      <c r="L6" s="22" t="s">
        <v>3302</v>
      </c>
      <c r="M6" s="22" t="s">
        <v>3464</v>
      </c>
      <c r="N6" s="37"/>
      <c r="O6" s="37"/>
      <c r="P6" s="25"/>
      <c r="Q6" s="25"/>
      <c r="R6" s="25"/>
      <c r="S6" s="25"/>
      <c r="T6" s="25"/>
    </row>
    <row r="7" ht="16" customHeight="1" spans="1:20">
      <c r="A7" s="22"/>
      <c r="B7" s="32"/>
      <c r="C7" s="32"/>
      <c r="D7" s="22"/>
      <c r="E7" s="32"/>
      <c r="F7" s="32"/>
      <c r="G7" s="22"/>
      <c r="H7" s="36"/>
      <c r="I7" s="29"/>
      <c r="J7" s="36"/>
      <c r="K7" s="36"/>
      <c r="L7" s="22"/>
      <c r="M7" s="29">
        <f t="shared" ref="M7:M27" si="0">ROUND(L7*K7,2)</f>
        <v>0</v>
      </c>
      <c r="N7" s="29">
        <f t="shared" ref="N7:N27" si="1">IF(I7-J7=0,0,ROUND((M7-I7+J7)/(I7-J7)*100,2))</f>
        <v>0</v>
      </c>
      <c r="O7" s="28"/>
      <c r="P7" s="8"/>
      <c r="Q7" s="8"/>
      <c r="R7" s="8"/>
      <c r="S7" s="8"/>
      <c r="T7" s="8"/>
    </row>
    <row r="8" ht="16" customHeight="1" spans="1:20">
      <c r="A8" s="22"/>
      <c r="B8" s="32"/>
      <c r="C8" s="32"/>
      <c r="D8" s="22"/>
      <c r="E8" s="32"/>
      <c r="F8" s="32"/>
      <c r="G8" s="22"/>
      <c r="H8" s="36"/>
      <c r="I8" s="29"/>
      <c r="J8" s="36"/>
      <c r="K8" s="36"/>
      <c r="L8" s="22"/>
      <c r="M8" s="29">
        <f t="shared" si="0"/>
        <v>0</v>
      </c>
      <c r="N8" s="29">
        <f t="shared" si="1"/>
        <v>0</v>
      </c>
      <c r="O8" s="28"/>
      <c r="P8" s="8"/>
      <c r="Q8" s="8"/>
      <c r="R8" s="8"/>
      <c r="S8" s="8"/>
      <c r="T8" s="8"/>
    </row>
    <row r="9" ht="16" customHeight="1" spans="1:20">
      <c r="A9" s="22"/>
      <c r="B9" s="32"/>
      <c r="C9" s="32"/>
      <c r="D9" s="22"/>
      <c r="E9" s="32"/>
      <c r="F9" s="32"/>
      <c r="G9" s="22"/>
      <c r="H9" s="36"/>
      <c r="I9" s="29"/>
      <c r="J9" s="36"/>
      <c r="K9" s="36"/>
      <c r="L9" s="22"/>
      <c r="M9" s="29">
        <f t="shared" si="0"/>
        <v>0</v>
      </c>
      <c r="N9" s="29">
        <f t="shared" si="1"/>
        <v>0</v>
      </c>
      <c r="O9" s="28"/>
      <c r="P9" s="8"/>
      <c r="Q9" s="8"/>
      <c r="R9" s="8"/>
      <c r="S9" s="8"/>
      <c r="T9" s="8"/>
    </row>
    <row r="10" ht="16" customHeight="1" spans="1:20">
      <c r="A10" s="22"/>
      <c r="B10" s="32"/>
      <c r="C10" s="32"/>
      <c r="D10" s="22"/>
      <c r="E10" s="32"/>
      <c r="F10" s="32"/>
      <c r="G10" s="22"/>
      <c r="H10" s="36"/>
      <c r="I10" s="29"/>
      <c r="J10" s="36"/>
      <c r="K10" s="36"/>
      <c r="L10" s="22"/>
      <c r="M10" s="29">
        <f t="shared" si="0"/>
        <v>0</v>
      </c>
      <c r="N10" s="29">
        <f t="shared" si="1"/>
        <v>0</v>
      </c>
      <c r="O10" s="28"/>
      <c r="P10" s="8"/>
      <c r="Q10" s="8"/>
      <c r="R10" s="8"/>
      <c r="S10" s="8"/>
      <c r="T10" s="8"/>
    </row>
    <row r="11" ht="16" customHeight="1" spans="1:20">
      <c r="A11" s="22"/>
      <c r="B11" s="32"/>
      <c r="C11" s="32"/>
      <c r="D11" s="22"/>
      <c r="E11" s="32"/>
      <c r="F11" s="32"/>
      <c r="G11" s="22"/>
      <c r="H11" s="36"/>
      <c r="I11" s="29"/>
      <c r="J11" s="36"/>
      <c r="K11" s="36"/>
      <c r="L11" s="22"/>
      <c r="M11" s="29">
        <f t="shared" si="0"/>
        <v>0</v>
      </c>
      <c r="N11" s="29">
        <f t="shared" si="1"/>
        <v>0</v>
      </c>
      <c r="O11" s="28"/>
      <c r="P11" s="8"/>
      <c r="Q11" s="8"/>
      <c r="R11" s="8"/>
      <c r="S11" s="8"/>
      <c r="T11" s="8"/>
    </row>
    <row r="12" ht="16" customHeight="1" spans="1:20">
      <c r="A12" s="22"/>
      <c r="B12" s="32"/>
      <c r="C12" s="32"/>
      <c r="D12" s="22"/>
      <c r="E12" s="32"/>
      <c r="F12" s="32"/>
      <c r="G12" s="22"/>
      <c r="H12" s="36"/>
      <c r="I12" s="29"/>
      <c r="J12" s="36"/>
      <c r="K12" s="36"/>
      <c r="L12" s="22"/>
      <c r="M12" s="29">
        <f t="shared" si="0"/>
        <v>0</v>
      </c>
      <c r="N12" s="29">
        <f t="shared" si="1"/>
        <v>0</v>
      </c>
      <c r="O12" s="28"/>
      <c r="P12" s="8"/>
      <c r="Q12" s="8"/>
      <c r="R12" s="8"/>
      <c r="S12" s="8"/>
      <c r="T12" s="8"/>
    </row>
    <row r="13" ht="16" customHeight="1" spans="1:20">
      <c r="A13" s="22"/>
      <c r="B13" s="32"/>
      <c r="C13" s="32"/>
      <c r="D13" s="22"/>
      <c r="E13" s="32"/>
      <c r="F13" s="32"/>
      <c r="G13" s="22"/>
      <c r="H13" s="36"/>
      <c r="I13" s="29"/>
      <c r="J13" s="36"/>
      <c r="K13" s="36"/>
      <c r="L13" s="22"/>
      <c r="M13" s="29">
        <f t="shared" si="0"/>
        <v>0</v>
      </c>
      <c r="N13" s="29">
        <f t="shared" si="1"/>
        <v>0</v>
      </c>
      <c r="O13" s="28"/>
      <c r="P13" s="8"/>
      <c r="Q13" s="8"/>
      <c r="R13" s="8"/>
      <c r="S13" s="8"/>
      <c r="T13" s="8"/>
    </row>
    <row r="14" ht="16" customHeight="1" spans="1:20">
      <c r="A14" s="22"/>
      <c r="B14" s="32"/>
      <c r="C14" s="32"/>
      <c r="D14" s="22"/>
      <c r="E14" s="32"/>
      <c r="F14" s="32"/>
      <c r="G14" s="22"/>
      <c r="H14" s="36"/>
      <c r="I14" s="29"/>
      <c r="J14" s="36"/>
      <c r="K14" s="36"/>
      <c r="L14" s="22"/>
      <c r="M14" s="29">
        <f t="shared" si="0"/>
        <v>0</v>
      </c>
      <c r="N14" s="29">
        <f t="shared" si="1"/>
        <v>0</v>
      </c>
      <c r="O14" s="28"/>
      <c r="P14" s="8"/>
      <c r="Q14" s="8"/>
      <c r="R14" s="8"/>
      <c r="S14" s="8"/>
      <c r="T14" s="8"/>
    </row>
    <row r="15" ht="16" customHeight="1" spans="1:20">
      <c r="A15" s="22"/>
      <c r="B15" s="32"/>
      <c r="C15" s="32"/>
      <c r="D15" s="22"/>
      <c r="E15" s="32"/>
      <c r="F15" s="32"/>
      <c r="G15" s="22"/>
      <c r="H15" s="36"/>
      <c r="I15" s="29"/>
      <c r="J15" s="36"/>
      <c r="K15" s="36"/>
      <c r="L15" s="22"/>
      <c r="M15" s="29">
        <f t="shared" si="0"/>
        <v>0</v>
      </c>
      <c r="N15" s="29">
        <f t="shared" si="1"/>
        <v>0</v>
      </c>
      <c r="O15" s="28"/>
      <c r="P15" s="8"/>
      <c r="Q15" s="8"/>
      <c r="R15" s="8"/>
      <c r="S15" s="8"/>
      <c r="T15" s="8"/>
    </row>
    <row r="16" ht="16" customHeight="1" spans="1:20">
      <c r="A16" s="22"/>
      <c r="B16" s="32"/>
      <c r="C16" s="32"/>
      <c r="D16" s="22"/>
      <c r="E16" s="32"/>
      <c r="F16" s="32"/>
      <c r="G16" s="22"/>
      <c r="H16" s="36"/>
      <c r="I16" s="29"/>
      <c r="J16" s="36"/>
      <c r="K16" s="36"/>
      <c r="L16" s="22"/>
      <c r="M16" s="29">
        <f t="shared" si="0"/>
        <v>0</v>
      </c>
      <c r="N16" s="29">
        <f t="shared" si="1"/>
        <v>0</v>
      </c>
      <c r="O16" s="28"/>
      <c r="P16" s="8"/>
      <c r="Q16" s="8"/>
      <c r="R16" s="8"/>
      <c r="S16" s="8"/>
      <c r="T16" s="8"/>
    </row>
    <row r="17" ht="16" customHeight="1" spans="1:20">
      <c r="A17" s="22"/>
      <c r="B17" s="32"/>
      <c r="C17" s="32"/>
      <c r="D17" s="22"/>
      <c r="E17" s="32"/>
      <c r="F17" s="32"/>
      <c r="G17" s="22"/>
      <c r="H17" s="36"/>
      <c r="I17" s="29"/>
      <c r="J17" s="36"/>
      <c r="K17" s="36"/>
      <c r="L17" s="22"/>
      <c r="M17" s="29">
        <f t="shared" si="0"/>
        <v>0</v>
      </c>
      <c r="N17" s="29">
        <f t="shared" si="1"/>
        <v>0</v>
      </c>
      <c r="O17" s="28"/>
      <c r="P17" s="8"/>
      <c r="Q17" s="8"/>
      <c r="R17" s="8"/>
      <c r="S17" s="8"/>
      <c r="T17" s="8"/>
    </row>
    <row r="18" ht="16" customHeight="1" spans="1:20">
      <c r="A18" s="22"/>
      <c r="B18" s="32"/>
      <c r="C18" s="32"/>
      <c r="D18" s="22"/>
      <c r="E18" s="32"/>
      <c r="F18" s="32"/>
      <c r="G18" s="22"/>
      <c r="H18" s="36"/>
      <c r="I18" s="29"/>
      <c r="J18" s="36"/>
      <c r="K18" s="36"/>
      <c r="L18" s="22"/>
      <c r="M18" s="29">
        <f t="shared" si="0"/>
        <v>0</v>
      </c>
      <c r="N18" s="29">
        <f t="shared" si="1"/>
        <v>0</v>
      </c>
      <c r="O18" s="28"/>
      <c r="P18" s="8"/>
      <c r="Q18" s="8"/>
      <c r="R18" s="8"/>
      <c r="S18" s="8"/>
      <c r="T18" s="8"/>
    </row>
    <row r="19" ht="16" customHeight="1" spans="1:20">
      <c r="A19" s="22"/>
      <c r="B19" s="32"/>
      <c r="C19" s="32"/>
      <c r="D19" s="22"/>
      <c r="E19" s="32"/>
      <c r="F19" s="32"/>
      <c r="G19" s="22"/>
      <c r="H19" s="36"/>
      <c r="I19" s="29"/>
      <c r="J19" s="36"/>
      <c r="K19" s="36"/>
      <c r="L19" s="22"/>
      <c r="M19" s="29">
        <f t="shared" si="0"/>
        <v>0</v>
      </c>
      <c r="N19" s="29">
        <f t="shared" si="1"/>
        <v>0</v>
      </c>
      <c r="O19" s="28"/>
      <c r="P19" s="8"/>
      <c r="Q19" s="8"/>
      <c r="R19" s="8"/>
      <c r="S19" s="8"/>
      <c r="T19" s="8"/>
    </row>
    <row r="20" ht="16" customHeight="1" spans="1:20">
      <c r="A20" s="22"/>
      <c r="B20" s="32"/>
      <c r="C20" s="32"/>
      <c r="D20" s="22"/>
      <c r="E20" s="32"/>
      <c r="F20" s="32"/>
      <c r="G20" s="22"/>
      <c r="H20" s="36"/>
      <c r="I20" s="29"/>
      <c r="J20" s="36"/>
      <c r="K20" s="36"/>
      <c r="L20" s="22"/>
      <c r="M20" s="29">
        <f t="shared" si="0"/>
        <v>0</v>
      </c>
      <c r="N20" s="29">
        <f t="shared" si="1"/>
        <v>0</v>
      </c>
      <c r="O20" s="28"/>
      <c r="P20" s="8"/>
      <c r="Q20" s="8"/>
      <c r="R20" s="8"/>
      <c r="S20" s="8"/>
      <c r="T20" s="8"/>
    </row>
    <row r="21" ht="16" customHeight="1" spans="1:20">
      <c r="A21" s="22"/>
      <c r="B21" s="32"/>
      <c r="C21" s="32"/>
      <c r="D21" s="22"/>
      <c r="E21" s="32"/>
      <c r="F21" s="32"/>
      <c r="G21" s="22"/>
      <c r="H21" s="36"/>
      <c r="I21" s="29"/>
      <c r="J21" s="36"/>
      <c r="K21" s="36"/>
      <c r="L21" s="22"/>
      <c r="M21" s="29">
        <f t="shared" si="0"/>
        <v>0</v>
      </c>
      <c r="N21" s="29">
        <f t="shared" si="1"/>
        <v>0</v>
      </c>
      <c r="O21" s="28"/>
      <c r="P21" s="8"/>
      <c r="Q21" s="8"/>
      <c r="R21" s="8"/>
      <c r="S21" s="8"/>
      <c r="T21" s="8"/>
    </row>
    <row r="22" ht="16" customHeight="1" spans="1:20">
      <c r="A22" s="22"/>
      <c r="B22" s="32"/>
      <c r="C22" s="32"/>
      <c r="D22" s="22"/>
      <c r="E22" s="32"/>
      <c r="F22" s="32"/>
      <c r="G22" s="22"/>
      <c r="H22" s="36"/>
      <c r="I22" s="29"/>
      <c r="J22" s="36"/>
      <c r="K22" s="36"/>
      <c r="L22" s="22"/>
      <c r="M22" s="29">
        <f t="shared" si="0"/>
        <v>0</v>
      </c>
      <c r="N22" s="29">
        <f t="shared" si="1"/>
        <v>0</v>
      </c>
      <c r="O22" s="28"/>
      <c r="P22" s="8"/>
      <c r="Q22" s="8"/>
      <c r="R22" s="8"/>
      <c r="S22" s="8"/>
      <c r="T22" s="8"/>
    </row>
    <row r="23" ht="16" customHeight="1" spans="1:20">
      <c r="A23" s="22"/>
      <c r="B23" s="32"/>
      <c r="C23" s="32"/>
      <c r="D23" s="22"/>
      <c r="E23" s="32"/>
      <c r="F23" s="32"/>
      <c r="G23" s="22"/>
      <c r="H23" s="36"/>
      <c r="I23" s="29"/>
      <c r="J23" s="36"/>
      <c r="K23" s="36"/>
      <c r="L23" s="22"/>
      <c r="M23" s="29">
        <f t="shared" si="0"/>
        <v>0</v>
      </c>
      <c r="N23" s="29">
        <f t="shared" si="1"/>
        <v>0</v>
      </c>
      <c r="O23" s="28"/>
      <c r="P23" s="8"/>
      <c r="Q23" s="8"/>
      <c r="R23" s="8"/>
      <c r="S23" s="8"/>
      <c r="T23" s="8"/>
    </row>
    <row r="24" ht="16" customHeight="1" spans="1:20">
      <c r="A24" s="22"/>
      <c r="B24" s="32"/>
      <c r="C24" s="32"/>
      <c r="D24" s="22"/>
      <c r="E24" s="32"/>
      <c r="F24" s="32"/>
      <c r="G24" s="22"/>
      <c r="H24" s="36"/>
      <c r="I24" s="29"/>
      <c r="J24" s="36"/>
      <c r="K24" s="36"/>
      <c r="L24" s="22"/>
      <c r="M24" s="29">
        <f t="shared" si="0"/>
        <v>0</v>
      </c>
      <c r="N24" s="29">
        <f t="shared" si="1"/>
        <v>0</v>
      </c>
      <c r="O24" s="28"/>
      <c r="P24" s="8"/>
      <c r="Q24" s="8"/>
      <c r="R24" s="8"/>
      <c r="S24" s="8"/>
      <c r="T24" s="8"/>
    </row>
    <row r="25" ht="16" customHeight="1" spans="1:20">
      <c r="A25" s="22"/>
      <c r="B25" s="32"/>
      <c r="C25" s="32"/>
      <c r="D25" s="22"/>
      <c r="E25" s="32"/>
      <c r="F25" s="32"/>
      <c r="G25" s="22"/>
      <c r="H25" s="36"/>
      <c r="I25" s="29"/>
      <c r="J25" s="36"/>
      <c r="K25" s="36"/>
      <c r="L25" s="22"/>
      <c r="M25" s="29">
        <f t="shared" si="0"/>
        <v>0</v>
      </c>
      <c r="N25" s="29">
        <f t="shared" si="1"/>
        <v>0</v>
      </c>
      <c r="O25" s="28"/>
      <c r="P25" s="8"/>
      <c r="Q25" s="8"/>
      <c r="R25" s="8"/>
      <c r="S25" s="8"/>
      <c r="T25" s="8"/>
    </row>
    <row r="26" ht="16" customHeight="1" spans="1:20">
      <c r="A26" s="22"/>
      <c r="B26" s="32"/>
      <c r="C26" s="32"/>
      <c r="D26" s="22"/>
      <c r="E26" s="32"/>
      <c r="F26" s="32"/>
      <c r="G26" s="22"/>
      <c r="H26" s="36"/>
      <c r="I26" s="29"/>
      <c r="J26" s="36"/>
      <c r="K26" s="36"/>
      <c r="L26" s="22"/>
      <c r="M26" s="29">
        <f t="shared" si="0"/>
        <v>0</v>
      </c>
      <c r="N26" s="29">
        <f t="shared" si="1"/>
        <v>0</v>
      </c>
      <c r="O26" s="28"/>
      <c r="P26" s="8"/>
      <c r="Q26" s="8"/>
      <c r="R26" s="8"/>
      <c r="S26" s="8"/>
      <c r="T26" s="8"/>
    </row>
    <row r="27" ht="16" customHeight="1" spans="1:20">
      <c r="A27" s="22" t="s">
        <v>3363</v>
      </c>
      <c r="B27" s="21"/>
      <c r="C27" s="13"/>
      <c r="D27" s="22"/>
      <c r="E27" s="32"/>
      <c r="F27" s="32"/>
      <c r="G27" s="22"/>
      <c r="H27" s="36">
        <f>SUM(H7:H26)</f>
        <v>0</v>
      </c>
      <c r="I27" s="36">
        <f>SUM(I7:I26)</f>
        <v>0</v>
      </c>
      <c r="J27" s="36">
        <f>SUM(J7:J26)</f>
        <v>0</v>
      </c>
      <c r="K27" s="36">
        <f>SUM(K7:K26)</f>
        <v>0</v>
      </c>
      <c r="L27" s="36"/>
      <c r="M27" s="29">
        <f t="shared" si="0"/>
        <v>0</v>
      </c>
      <c r="N27" s="29">
        <f t="shared" si="1"/>
        <v>0</v>
      </c>
      <c r="O27" s="28"/>
      <c r="P27" s="8"/>
      <c r="Q27" s="8"/>
      <c r="R27" s="8"/>
      <c r="S27" s="8"/>
      <c r="T27" s="8"/>
    </row>
    <row r="28" ht="16" customHeight="1" spans="1:20">
      <c r="A28" s="22" t="s">
        <v>7957</v>
      </c>
      <c r="B28" s="21"/>
      <c r="C28" s="13"/>
      <c r="D28" s="22"/>
      <c r="E28" s="32"/>
      <c r="F28" s="28"/>
      <c r="G28" s="22"/>
      <c r="H28" s="36"/>
      <c r="I28" s="29">
        <f>J27</f>
        <v>0</v>
      </c>
      <c r="J28" s="36"/>
      <c r="K28" s="36"/>
      <c r="L28" s="22"/>
      <c r="M28" s="22"/>
      <c r="N28" s="22"/>
      <c r="O28" s="28"/>
      <c r="P28" s="8"/>
      <c r="Q28" s="8"/>
      <c r="R28" s="8"/>
      <c r="S28" s="8"/>
      <c r="T28" s="8"/>
    </row>
    <row r="29" ht="16" customHeight="1" spans="1:20">
      <c r="A29" s="22" t="s">
        <v>3165</v>
      </c>
      <c r="B29" s="21"/>
      <c r="C29" s="13"/>
      <c r="D29" s="22"/>
      <c r="E29" s="22"/>
      <c r="F29" s="22"/>
      <c r="G29" s="22"/>
      <c r="H29" s="36">
        <f>H27-H28</f>
        <v>0</v>
      </c>
      <c r="I29" s="36">
        <f>I27-I28</f>
        <v>0</v>
      </c>
      <c r="J29" s="36"/>
      <c r="K29" s="36">
        <f>K27</f>
        <v>0</v>
      </c>
      <c r="L29" s="36"/>
      <c r="M29" s="36">
        <f>M27</f>
        <v>0</v>
      </c>
      <c r="N29" s="29">
        <f>IF(I29=0,0,ROUND((M29-I29)/I29*100,2))</f>
        <v>0</v>
      </c>
      <c r="O29" s="28"/>
      <c r="P29" s="8"/>
      <c r="Q29" s="8"/>
      <c r="R29" s="8"/>
      <c r="S29" s="8"/>
      <c r="T29" s="8"/>
    </row>
    <row r="30" ht="16" customHeight="1" spans="1:20">
      <c r="A30" s="73" t="e">
        <f>#REF!</f>
        <v>#REF!</v>
      </c>
      <c r="B30" s="73"/>
      <c r="C30" s="73"/>
      <c r="D30" s="73"/>
      <c r="E30" s="7"/>
      <c r="F30" s="7"/>
      <c r="G30" s="7"/>
      <c r="H30" s="74" t="str">
        <f>CONCATENATE(索引!$D$6,"：",索引!$D71,"    ",索引!$E71)</f>
        <v>评估人员：高晓宇    王海龙</v>
      </c>
      <c r="I30" s="73"/>
      <c r="J30" s="73"/>
      <c r="K30" s="73"/>
      <c r="L30" s="73"/>
      <c r="M30" s="73"/>
      <c r="N30" s="73"/>
      <c r="O30" s="73"/>
      <c r="P30" s="8"/>
      <c r="Q30" s="8"/>
      <c r="R30" s="8"/>
      <c r="S30" s="8"/>
      <c r="T30" s="8"/>
    </row>
    <row r="31" ht="16" customHeight="1" spans="1:20">
      <c r="A31" s="7" t="e">
        <f>#REF!</f>
        <v>#REF!</v>
      </c>
      <c r="B31" s="7"/>
      <c r="C31" s="7"/>
      <c r="D31" s="7"/>
      <c r="E31" s="7"/>
      <c r="F31" s="7"/>
      <c r="G31" s="8"/>
      <c r="H31" s="8"/>
      <c r="I31" s="8"/>
      <c r="J31" s="8"/>
      <c r="K31" s="8"/>
      <c r="L31" s="8"/>
      <c r="M31" s="8"/>
      <c r="N31" s="8"/>
      <c r="O31" s="7"/>
      <c r="P31" s="8"/>
      <c r="Q31" s="8"/>
      <c r="R31" s="8"/>
      <c r="S31" s="8"/>
      <c r="T31" s="8"/>
    </row>
  </sheetData>
  <mergeCells count="17">
    <mergeCell ref="A1:O1"/>
    <mergeCell ref="A3:O3"/>
    <mergeCell ref="H5:I5"/>
    <mergeCell ref="K5:M5"/>
    <mergeCell ref="A27:C27"/>
    <mergeCell ref="A28:C28"/>
    <mergeCell ref="A29:C29"/>
    <mergeCell ref="A5:A6"/>
    <mergeCell ref="B5:B6"/>
    <mergeCell ref="C5:C6"/>
    <mergeCell ref="D5:D6"/>
    <mergeCell ref="E5:E6"/>
    <mergeCell ref="F5:F6"/>
    <mergeCell ref="G5:G6"/>
    <mergeCell ref="J5:J6"/>
    <mergeCell ref="N5:N6"/>
    <mergeCell ref="O5:O6"/>
  </mergeCells>
  <pageMargins left="0.75" right="0.75" top="1" bottom="1" header="0.5" footer="0.5"/>
  <headerFooter/>
  <drawing r:id="rId2"/>
  <legacyDrawing r:id="rId3"/>
  <picture r:id="rId4"/>
</worksheet>
</file>

<file path=xl/worksheets/sheet7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T34"/>
  <sheetViews>
    <sheetView workbookViewId="0">
      <pane xSplit="2" ySplit="6" topLeftCell="C7" activePane="bottomRight" state="frozen"/>
      <selection/>
      <selection pane="topRight"/>
      <selection pane="bottomLeft"/>
      <selection pane="bottomRight" activeCell="A1" sqref="A1:N1"/>
    </sheetView>
  </sheetViews>
  <sheetFormatPr defaultColWidth="14" defaultRowHeight="15.2"/>
  <cols>
    <col min="1" max="1" width="5" customWidth="1"/>
    <col min="2" max="3" width="15" customWidth="1"/>
    <col min="4" max="4" width="7" customWidth="1"/>
    <col min="5" max="6" width="9" customWidth="1"/>
    <col min="7" max="7" width="11" customWidth="1"/>
    <col min="8" max="8" width="7" customWidth="1"/>
    <col min="9" max="9" width="9" customWidth="1"/>
    <col min="10" max="10" width="7" customWidth="1"/>
    <col min="11" max="13" width="9" customWidth="1"/>
    <col min="14" max="14" width="7" customWidth="1"/>
    <col min="15" max="20" width="9" customWidth="1"/>
  </cols>
  <sheetData>
    <row r="1" ht="24" customHeight="1" spans="1:20">
      <c r="A1" s="61" t="s">
        <v>7958</v>
      </c>
      <c r="B1" s="62"/>
      <c r="C1" s="62"/>
      <c r="D1" s="62"/>
      <c r="E1" s="62"/>
      <c r="F1" s="62"/>
      <c r="G1" s="62"/>
      <c r="H1" s="62"/>
      <c r="I1" s="62"/>
      <c r="J1" s="62"/>
      <c r="K1" s="62"/>
      <c r="L1" s="62"/>
      <c r="M1" s="62"/>
      <c r="N1" s="62"/>
      <c r="O1" s="62"/>
      <c r="P1" s="62"/>
      <c r="Q1" s="62"/>
      <c r="R1" s="62"/>
      <c r="S1" s="62"/>
      <c r="T1" s="62"/>
    </row>
    <row r="2" ht="16" customHeight="1" spans="1:20">
      <c r="A2" s="63"/>
      <c r="B2" s="63"/>
      <c r="C2" s="63"/>
      <c r="D2" s="63"/>
      <c r="E2" s="63"/>
      <c r="F2" s="63"/>
      <c r="G2" s="63"/>
      <c r="H2" s="63"/>
      <c r="I2" s="63"/>
      <c r="J2" s="63"/>
      <c r="K2" s="63"/>
      <c r="L2" s="63"/>
      <c r="M2" s="25"/>
      <c r="N2" s="25" t="s">
        <v>7959</v>
      </c>
      <c r="O2" s="8"/>
      <c r="P2" s="8"/>
      <c r="Q2" s="8"/>
      <c r="R2" s="8"/>
      <c r="S2" s="8"/>
      <c r="T2" s="8"/>
    </row>
    <row r="3" ht="16" customHeight="1" spans="1:20">
      <c r="A3" s="63" t="e">
        <f>#REF!</f>
        <v>#REF!</v>
      </c>
      <c r="B3" s="8"/>
      <c r="C3" s="8"/>
      <c r="D3" s="8"/>
      <c r="E3" s="8"/>
      <c r="F3" s="8"/>
      <c r="G3" s="8"/>
      <c r="H3" s="8"/>
      <c r="I3" s="8"/>
      <c r="J3" s="8"/>
      <c r="K3" s="8"/>
      <c r="L3" s="8"/>
      <c r="M3" s="8"/>
      <c r="N3" s="8"/>
      <c r="O3" s="8"/>
      <c r="P3" s="8"/>
      <c r="Q3" s="8"/>
      <c r="R3" s="8"/>
      <c r="S3" s="8"/>
      <c r="T3" s="8"/>
    </row>
    <row r="4" ht="16" customHeight="1" spans="1:20">
      <c r="A4" s="105" t="e">
        <f>#REF!</f>
        <v>#REF!</v>
      </c>
      <c r="B4" s="105"/>
      <c r="C4" s="8"/>
      <c r="D4" s="8"/>
      <c r="E4" s="8"/>
      <c r="F4" s="8"/>
      <c r="G4" s="8"/>
      <c r="H4" s="8"/>
      <c r="I4" s="8"/>
      <c r="J4" s="8"/>
      <c r="K4" s="8"/>
      <c r="L4" s="8"/>
      <c r="M4" s="8"/>
      <c r="N4" s="42" t="s">
        <v>2952</v>
      </c>
      <c r="O4" s="8"/>
      <c r="P4" s="65" t="s">
        <v>7960</v>
      </c>
      <c r="Q4" s="66"/>
      <c r="R4" s="8"/>
      <c r="S4" s="8"/>
      <c r="T4" s="8"/>
    </row>
    <row r="5" ht="16" customHeight="1" spans="1:20">
      <c r="A5" s="22" t="s">
        <v>0</v>
      </c>
      <c r="B5" s="22" t="s">
        <v>7961</v>
      </c>
      <c r="C5" s="90" t="s">
        <v>7962</v>
      </c>
      <c r="D5" s="90" t="s">
        <v>7963</v>
      </c>
      <c r="E5" s="90" t="s">
        <v>7964</v>
      </c>
      <c r="F5" s="90" t="s">
        <v>7965</v>
      </c>
      <c r="G5" s="90" t="s">
        <v>7966</v>
      </c>
      <c r="H5" s="90" t="s">
        <v>7967</v>
      </c>
      <c r="I5" s="90" t="s">
        <v>7968</v>
      </c>
      <c r="J5" s="90" t="s">
        <v>3251</v>
      </c>
      <c r="K5" s="90" t="s">
        <v>3051</v>
      </c>
      <c r="L5" s="90" t="s">
        <v>3052</v>
      </c>
      <c r="M5" s="90" t="s">
        <v>3053</v>
      </c>
      <c r="N5" s="90" t="s">
        <v>3083</v>
      </c>
      <c r="O5" s="25"/>
      <c r="P5" s="25" t="s">
        <v>3050</v>
      </c>
      <c r="Q5" s="25" t="s">
        <v>3051</v>
      </c>
      <c r="R5" s="25"/>
      <c r="S5" s="25"/>
      <c r="T5" s="25"/>
    </row>
    <row r="6" ht="16" customHeight="1" spans="1:20">
      <c r="A6" s="37"/>
      <c r="B6" s="37"/>
      <c r="C6" s="37"/>
      <c r="D6" s="37"/>
      <c r="E6" s="37"/>
      <c r="F6" s="37"/>
      <c r="G6" s="37"/>
      <c r="H6" s="37"/>
      <c r="I6" s="37"/>
      <c r="J6" s="37"/>
      <c r="K6" s="37"/>
      <c r="L6" s="37"/>
      <c r="M6" s="37"/>
      <c r="N6" s="37"/>
      <c r="O6" s="25"/>
      <c r="P6" s="25"/>
      <c r="Q6" s="25"/>
      <c r="R6" s="25"/>
      <c r="S6" s="25"/>
      <c r="T6" s="25"/>
    </row>
    <row r="7" ht="16" customHeight="1" spans="1:20">
      <c r="A7" s="22"/>
      <c r="B7" s="22"/>
      <c r="C7" s="32"/>
      <c r="D7" s="32"/>
      <c r="E7" s="32"/>
      <c r="F7" s="32"/>
      <c r="G7" s="32"/>
      <c r="H7" s="32"/>
      <c r="I7" s="99"/>
      <c r="J7" s="32"/>
      <c r="K7" s="99"/>
      <c r="L7" s="99">
        <f t="shared" ref="L7:L27" si="0">K7-I7</f>
        <v>0</v>
      </c>
      <c r="M7" s="149" t="str">
        <f t="shared" ref="M7:M27" si="1">IF(I7-J7=0,"",(K7-I7+J7)/(I7-J7)*100)</f>
        <v/>
      </c>
      <c r="N7" s="28"/>
      <c r="O7" s="8"/>
      <c r="P7" s="71"/>
      <c r="Q7" s="71"/>
      <c r="R7" s="8"/>
      <c r="S7" s="8"/>
      <c r="T7" s="8"/>
    </row>
    <row r="8" ht="16" customHeight="1" spans="1:20">
      <c r="A8" s="22"/>
      <c r="B8" s="22"/>
      <c r="C8" s="32"/>
      <c r="D8" s="32"/>
      <c r="E8" s="32"/>
      <c r="F8" s="32"/>
      <c r="G8" s="32"/>
      <c r="H8" s="32"/>
      <c r="I8" s="99"/>
      <c r="J8" s="32"/>
      <c r="K8" s="99"/>
      <c r="L8" s="99">
        <f t="shared" si="0"/>
        <v>0</v>
      </c>
      <c r="M8" s="149" t="str">
        <f t="shared" si="1"/>
        <v/>
      </c>
      <c r="N8" s="28"/>
      <c r="O8" s="8"/>
      <c r="P8" s="71"/>
      <c r="Q8" s="71"/>
      <c r="R8" s="8"/>
      <c r="S8" s="8"/>
      <c r="T8" s="8"/>
    </row>
    <row r="9" ht="16" customHeight="1" spans="1:20">
      <c r="A9" s="22"/>
      <c r="B9" s="22"/>
      <c r="C9" s="32"/>
      <c r="D9" s="32"/>
      <c r="E9" s="32"/>
      <c r="F9" s="32"/>
      <c r="G9" s="32"/>
      <c r="H9" s="32"/>
      <c r="I9" s="99"/>
      <c r="J9" s="32"/>
      <c r="K9" s="99"/>
      <c r="L9" s="99">
        <f t="shared" si="0"/>
        <v>0</v>
      </c>
      <c r="M9" s="149" t="str">
        <f t="shared" si="1"/>
        <v/>
      </c>
      <c r="N9" s="28"/>
      <c r="O9" s="8"/>
      <c r="P9" s="71"/>
      <c r="Q9" s="71"/>
      <c r="R9" s="8"/>
      <c r="S9" s="8"/>
      <c r="T9" s="8"/>
    </row>
    <row r="10" ht="16" customHeight="1" spans="1:20">
      <c r="A10" s="22"/>
      <c r="B10" s="22"/>
      <c r="C10" s="32"/>
      <c r="D10" s="32"/>
      <c r="E10" s="32"/>
      <c r="F10" s="32"/>
      <c r="G10" s="32"/>
      <c r="H10" s="32"/>
      <c r="I10" s="99"/>
      <c r="J10" s="32"/>
      <c r="K10" s="99"/>
      <c r="L10" s="99">
        <f t="shared" si="0"/>
        <v>0</v>
      </c>
      <c r="M10" s="149" t="str">
        <f t="shared" si="1"/>
        <v/>
      </c>
      <c r="N10" s="28"/>
      <c r="O10" s="8"/>
      <c r="P10" s="71"/>
      <c r="Q10" s="71"/>
      <c r="R10" s="8"/>
      <c r="S10" s="8"/>
      <c r="T10" s="8"/>
    </row>
    <row r="11" ht="16" customHeight="1" spans="1:20">
      <c r="A11" s="22"/>
      <c r="B11" s="22"/>
      <c r="C11" s="32"/>
      <c r="D11" s="32"/>
      <c r="E11" s="32"/>
      <c r="F11" s="32"/>
      <c r="G11" s="32"/>
      <c r="H11" s="32"/>
      <c r="I11" s="99"/>
      <c r="J11" s="32"/>
      <c r="K11" s="99"/>
      <c r="L11" s="99">
        <f t="shared" si="0"/>
        <v>0</v>
      </c>
      <c r="M11" s="149" t="str">
        <f t="shared" si="1"/>
        <v/>
      </c>
      <c r="N11" s="28"/>
      <c r="O11" s="8"/>
      <c r="P11" s="71"/>
      <c r="Q11" s="71"/>
      <c r="R11" s="8"/>
      <c r="S11" s="8"/>
      <c r="T11" s="8"/>
    </row>
    <row r="12" ht="16" customHeight="1" spans="1:20">
      <c r="A12" s="22"/>
      <c r="B12" s="22"/>
      <c r="C12" s="32"/>
      <c r="D12" s="32"/>
      <c r="E12" s="32"/>
      <c r="F12" s="32"/>
      <c r="G12" s="32"/>
      <c r="H12" s="32"/>
      <c r="I12" s="99"/>
      <c r="J12" s="32"/>
      <c r="K12" s="99"/>
      <c r="L12" s="99">
        <f t="shared" si="0"/>
        <v>0</v>
      </c>
      <c r="M12" s="149" t="str">
        <f t="shared" si="1"/>
        <v/>
      </c>
      <c r="N12" s="28"/>
      <c r="O12" s="8"/>
      <c r="P12" s="71"/>
      <c r="Q12" s="71"/>
      <c r="R12" s="8"/>
      <c r="S12" s="8"/>
      <c r="T12" s="8"/>
    </row>
    <row r="13" ht="16" customHeight="1" spans="1:20">
      <c r="A13" s="22"/>
      <c r="B13" s="22"/>
      <c r="C13" s="32"/>
      <c r="D13" s="32"/>
      <c r="E13" s="32"/>
      <c r="F13" s="32"/>
      <c r="G13" s="32"/>
      <c r="H13" s="32"/>
      <c r="I13" s="99"/>
      <c r="J13" s="32"/>
      <c r="K13" s="99"/>
      <c r="L13" s="99">
        <f t="shared" si="0"/>
        <v>0</v>
      </c>
      <c r="M13" s="149" t="str">
        <f t="shared" si="1"/>
        <v/>
      </c>
      <c r="N13" s="28"/>
      <c r="O13" s="8"/>
      <c r="P13" s="71"/>
      <c r="Q13" s="71"/>
      <c r="R13" s="8"/>
      <c r="S13" s="8"/>
      <c r="T13" s="8"/>
    </row>
    <row r="14" ht="16" customHeight="1" spans="1:20">
      <c r="A14" s="22"/>
      <c r="B14" s="22"/>
      <c r="C14" s="32"/>
      <c r="D14" s="32"/>
      <c r="E14" s="32"/>
      <c r="F14" s="32"/>
      <c r="G14" s="32"/>
      <c r="H14" s="32"/>
      <c r="I14" s="99"/>
      <c r="J14" s="32"/>
      <c r="K14" s="99"/>
      <c r="L14" s="99">
        <f t="shared" si="0"/>
        <v>0</v>
      </c>
      <c r="M14" s="149" t="str">
        <f t="shared" si="1"/>
        <v/>
      </c>
      <c r="N14" s="28"/>
      <c r="O14" s="8"/>
      <c r="P14" s="71"/>
      <c r="Q14" s="71"/>
      <c r="R14" s="8"/>
      <c r="S14" s="8"/>
      <c r="T14" s="8"/>
    </row>
    <row r="15" ht="16" customHeight="1" spans="1:20">
      <c r="A15" s="22"/>
      <c r="B15" s="22"/>
      <c r="C15" s="32"/>
      <c r="D15" s="32"/>
      <c r="E15" s="32"/>
      <c r="F15" s="32"/>
      <c r="G15" s="32"/>
      <c r="H15" s="32"/>
      <c r="I15" s="99"/>
      <c r="J15" s="32"/>
      <c r="K15" s="99"/>
      <c r="L15" s="99">
        <f t="shared" si="0"/>
        <v>0</v>
      </c>
      <c r="M15" s="149" t="str">
        <f t="shared" si="1"/>
        <v/>
      </c>
      <c r="N15" s="28"/>
      <c r="O15" s="8"/>
      <c r="P15" s="71"/>
      <c r="Q15" s="71"/>
      <c r="R15" s="8"/>
      <c r="S15" s="8"/>
      <c r="T15" s="8"/>
    </row>
    <row r="16" ht="16" customHeight="1" spans="1:20">
      <c r="A16" s="22"/>
      <c r="B16" s="22"/>
      <c r="C16" s="32"/>
      <c r="D16" s="32"/>
      <c r="E16" s="32"/>
      <c r="F16" s="32"/>
      <c r="G16" s="32"/>
      <c r="H16" s="32"/>
      <c r="I16" s="99"/>
      <c r="J16" s="32"/>
      <c r="K16" s="99"/>
      <c r="L16" s="99">
        <f t="shared" si="0"/>
        <v>0</v>
      </c>
      <c r="M16" s="149" t="str">
        <f t="shared" si="1"/>
        <v/>
      </c>
      <c r="N16" s="28"/>
      <c r="O16" s="8"/>
      <c r="P16" s="71"/>
      <c r="Q16" s="71"/>
      <c r="R16" s="8"/>
      <c r="S16" s="8"/>
      <c r="T16" s="8"/>
    </row>
    <row r="17" ht="16" customHeight="1" spans="1:20">
      <c r="A17" s="22"/>
      <c r="B17" s="22"/>
      <c r="C17" s="32"/>
      <c r="D17" s="32"/>
      <c r="E17" s="32"/>
      <c r="F17" s="32"/>
      <c r="G17" s="32"/>
      <c r="H17" s="32"/>
      <c r="I17" s="99"/>
      <c r="J17" s="32"/>
      <c r="K17" s="99"/>
      <c r="L17" s="99">
        <f t="shared" si="0"/>
        <v>0</v>
      </c>
      <c r="M17" s="149" t="str">
        <f t="shared" si="1"/>
        <v/>
      </c>
      <c r="N17" s="28"/>
      <c r="O17" s="8"/>
      <c r="P17" s="71"/>
      <c r="Q17" s="71"/>
      <c r="R17" s="8"/>
      <c r="S17" s="8"/>
      <c r="T17" s="8"/>
    </row>
    <row r="18" ht="16" customHeight="1" spans="1:20">
      <c r="A18" s="22"/>
      <c r="B18" s="22"/>
      <c r="C18" s="32"/>
      <c r="D18" s="32"/>
      <c r="E18" s="32"/>
      <c r="F18" s="32"/>
      <c r="G18" s="32"/>
      <c r="H18" s="32"/>
      <c r="I18" s="99"/>
      <c r="J18" s="32"/>
      <c r="K18" s="99"/>
      <c r="L18" s="99">
        <f t="shared" si="0"/>
        <v>0</v>
      </c>
      <c r="M18" s="149" t="str">
        <f t="shared" si="1"/>
        <v/>
      </c>
      <c r="N18" s="28"/>
      <c r="O18" s="8"/>
      <c r="P18" s="71"/>
      <c r="Q18" s="71"/>
      <c r="R18" s="8"/>
      <c r="S18" s="8"/>
      <c r="T18" s="8"/>
    </row>
    <row r="19" ht="16" customHeight="1" spans="1:20">
      <c r="A19" s="22"/>
      <c r="B19" s="22"/>
      <c r="C19" s="32"/>
      <c r="D19" s="32"/>
      <c r="E19" s="32"/>
      <c r="F19" s="32"/>
      <c r="G19" s="32"/>
      <c r="H19" s="32"/>
      <c r="I19" s="99"/>
      <c r="J19" s="32"/>
      <c r="K19" s="99"/>
      <c r="L19" s="99">
        <f t="shared" si="0"/>
        <v>0</v>
      </c>
      <c r="M19" s="149" t="str">
        <f t="shared" si="1"/>
        <v/>
      </c>
      <c r="N19" s="28"/>
      <c r="O19" s="8"/>
      <c r="P19" s="71"/>
      <c r="Q19" s="71"/>
      <c r="R19" s="8"/>
      <c r="S19" s="8"/>
      <c r="T19" s="8"/>
    </row>
    <row r="20" ht="16" customHeight="1" spans="1:20">
      <c r="A20" s="22"/>
      <c r="B20" s="22"/>
      <c r="C20" s="32"/>
      <c r="D20" s="32"/>
      <c r="E20" s="32"/>
      <c r="F20" s="32"/>
      <c r="G20" s="32"/>
      <c r="H20" s="32"/>
      <c r="I20" s="99"/>
      <c r="J20" s="32"/>
      <c r="K20" s="99"/>
      <c r="L20" s="99">
        <f t="shared" si="0"/>
        <v>0</v>
      </c>
      <c r="M20" s="149" t="str">
        <f t="shared" si="1"/>
        <v/>
      </c>
      <c r="N20" s="28"/>
      <c r="O20" s="8"/>
      <c r="P20" s="71"/>
      <c r="Q20" s="71"/>
      <c r="R20" s="8"/>
      <c r="S20" s="8"/>
      <c r="T20" s="8"/>
    </row>
    <row r="21" ht="16" customHeight="1" spans="1:20">
      <c r="A21" s="22"/>
      <c r="B21" s="22"/>
      <c r="C21" s="32"/>
      <c r="D21" s="32"/>
      <c r="E21" s="32"/>
      <c r="F21" s="32"/>
      <c r="G21" s="32"/>
      <c r="H21" s="32"/>
      <c r="I21" s="99"/>
      <c r="J21" s="32"/>
      <c r="K21" s="99"/>
      <c r="L21" s="99">
        <f t="shared" si="0"/>
        <v>0</v>
      </c>
      <c r="M21" s="149" t="str">
        <f t="shared" si="1"/>
        <v/>
      </c>
      <c r="N21" s="28"/>
      <c r="O21" s="8"/>
      <c r="P21" s="71"/>
      <c r="Q21" s="71"/>
      <c r="R21" s="8"/>
      <c r="S21" s="8"/>
      <c r="T21" s="8"/>
    </row>
    <row r="22" ht="16" customHeight="1" spans="1:20">
      <c r="A22" s="22"/>
      <c r="B22" s="22"/>
      <c r="C22" s="32"/>
      <c r="D22" s="32"/>
      <c r="E22" s="32"/>
      <c r="F22" s="32"/>
      <c r="G22" s="32"/>
      <c r="H22" s="32"/>
      <c r="I22" s="99"/>
      <c r="J22" s="32"/>
      <c r="K22" s="99"/>
      <c r="L22" s="99">
        <f t="shared" si="0"/>
        <v>0</v>
      </c>
      <c r="M22" s="149" t="str">
        <f t="shared" si="1"/>
        <v/>
      </c>
      <c r="N22" s="28"/>
      <c r="O22" s="8"/>
      <c r="P22" s="71"/>
      <c r="Q22" s="71"/>
      <c r="R22" s="8"/>
      <c r="S22" s="8"/>
      <c r="T22" s="8"/>
    </row>
    <row r="23" ht="16" customHeight="1" spans="1:20">
      <c r="A23" s="22"/>
      <c r="B23" s="22"/>
      <c r="C23" s="32"/>
      <c r="D23" s="32"/>
      <c r="E23" s="32"/>
      <c r="F23" s="32"/>
      <c r="G23" s="32"/>
      <c r="H23" s="32"/>
      <c r="I23" s="99"/>
      <c r="J23" s="32"/>
      <c r="K23" s="99"/>
      <c r="L23" s="99">
        <f t="shared" si="0"/>
        <v>0</v>
      </c>
      <c r="M23" s="149" t="str">
        <f t="shared" si="1"/>
        <v/>
      </c>
      <c r="N23" s="28"/>
      <c r="O23" s="8"/>
      <c r="P23" s="71"/>
      <c r="Q23" s="71"/>
      <c r="R23" s="8"/>
      <c r="S23" s="8"/>
      <c r="T23" s="8"/>
    </row>
    <row r="24" ht="16" customHeight="1" spans="1:20">
      <c r="A24" s="22"/>
      <c r="B24" s="22"/>
      <c r="C24" s="32"/>
      <c r="D24" s="32"/>
      <c r="E24" s="32"/>
      <c r="F24" s="32"/>
      <c r="G24" s="32"/>
      <c r="H24" s="32"/>
      <c r="I24" s="99"/>
      <c r="J24" s="32"/>
      <c r="K24" s="99"/>
      <c r="L24" s="99">
        <f t="shared" si="0"/>
        <v>0</v>
      </c>
      <c r="M24" s="149" t="str">
        <f t="shared" si="1"/>
        <v/>
      </c>
      <c r="N24" s="28"/>
      <c r="O24" s="8"/>
      <c r="P24" s="71"/>
      <c r="Q24" s="71"/>
      <c r="R24" s="8"/>
      <c r="S24" s="8"/>
      <c r="T24" s="8"/>
    </row>
    <row r="25" ht="16" customHeight="1" spans="1:20">
      <c r="A25" s="22"/>
      <c r="B25" s="22"/>
      <c r="C25" s="32"/>
      <c r="D25" s="32"/>
      <c r="E25" s="32"/>
      <c r="F25" s="32"/>
      <c r="G25" s="32"/>
      <c r="H25" s="32"/>
      <c r="I25" s="99"/>
      <c r="J25" s="32"/>
      <c r="K25" s="99"/>
      <c r="L25" s="99">
        <f t="shared" si="0"/>
        <v>0</v>
      </c>
      <c r="M25" s="149" t="str">
        <f t="shared" si="1"/>
        <v/>
      </c>
      <c r="N25" s="28"/>
      <c r="O25" s="8"/>
      <c r="P25" s="71"/>
      <c r="Q25" s="71"/>
      <c r="R25" s="8"/>
      <c r="S25" s="8"/>
      <c r="T25" s="8"/>
    </row>
    <row r="26" ht="16" customHeight="1" spans="1:20">
      <c r="A26" s="22"/>
      <c r="B26" s="22"/>
      <c r="C26" s="32"/>
      <c r="D26" s="32"/>
      <c r="E26" s="32"/>
      <c r="F26" s="32"/>
      <c r="G26" s="32"/>
      <c r="H26" s="32"/>
      <c r="I26" s="99"/>
      <c r="J26" s="32"/>
      <c r="K26" s="99"/>
      <c r="L26" s="99">
        <f t="shared" si="0"/>
        <v>0</v>
      </c>
      <c r="M26" s="149" t="str">
        <f t="shared" si="1"/>
        <v/>
      </c>
      <c r="N26" s="28"/>
      <c r="O26" s="8"/>
      <c r="P26" s="71"/>
      <c r="Q26" s="71"/>
      <c r="R26" s="8"/>
      <c r="S26" s="8"/>
      <c r="T26" s="8"/>
    </row>
    <row r="27" ht="16" customHeight="1" spans="1:20">
      <c r="A27" s="22" t="s">
        <v>3162</v>
      </c>
      <c r="B27" s="21"/>
      <c r="C27" s="13"/>
      <c r="D27" s="32"/>
      <c r="E27" s="32"/>
      <c r="F27" s="32"/>
      <c r="G27" s="32"/>
      <c r="H27" s="29">
        <f>SUM(H6:H26)</f>
        <v>0</v>
      </c>
      <c r="I27" s="29">
        <f>SUM(I6:I26)</f>
        <v>0</v>
      </c>
      <c r="J27" s="29">
        <f>SUM(J6:J26)</f>
        <v>0</v>
      </c>
      <c r="K27" s="29">
        <f>SUM(K6:K26)</f>
        <v>0</v>
      </c>
      <c r="L27" s="99">
        <f t="shared" si="0"/>
        <v>0</v>
      </c>
      <c r="M27" s="149" t="str">
        <f t="shared" si="1"/>
        <v/>
      </c>
      <c r="N27" s="28"/>
      <c r="O27" s="8"/>
      <c r="P27" s="71"/>
      <c r="Q27" s="71"/>
      <c r="R27" s="8"/>
      <c r="S27" s="8"/>
      <c r="T27" s="8"/>
    </row>
    <row r="28" ht="16" customHeight="1" spans="1:20">
      <c r="A28" s="22" t="s">
        <v>7969</v>
      </c>
      <c r="B28" s="21"/>
      <c r="C28" s="13"/>
      <c r="D28" s="32"/>
      <c r="E28" s="32"/>
      <c r="F28" s="32"/>
      <c r="G28" s="32"/>
      <c r="H28" s="28"/>
      <c r="I28" s="29">
        <f>J27</f>
        <v>0</v>
      </c>
      <c r="J28" s="32"/>
      <c r="K28" s="32"/>
      <c r="L28" s="32"/>
      <c r="M28" s="32"/>
      <c r="N28" s="32"/>
      <c r="O28" s="8"/>
      <c r="P28" s="71"/>
      <c r="Q28" s="71"/>
      <c r="R28" s="8"/>
      <c r="S28" s="8"/>
      <c r="T28" s="8"/>
    </row>
    <row r="29" ht="16" customHeight="1" spans="1:20">
      <c r="A29" s="22" t="s">
        <v>3165</v>
      </c>
      <c r="B29" s="21"/>
      <c r="C29" s="13"/>
      <c r="D29" s="32"/>
      <c r="E29" s="32"/>
      <c r="F29" s="32"/>
      <c r="G29" s="32"/>
      <c r="H29" s="29">
        <f>H27-H28</f>
        <v>0</v>
      </c>
      <c r="I29" s="29">
        <f>I27-I28</f>
        <v>0</v>
      </c>
      <c r="J29" s="32"/>
      <c r="K29" s="29">
        <f>K27</f>
        <v>0</v>
      </c>
      <c r="L29" s="99">
        <f>K29-I29</f>
        <v>0</v>
      </c>
      <c r="M29" s="149" t="str">
        <f>IF(I29=0,"",(K29-I29)/(I29)*100)</f>
        <v/>
      </c>
      <c r="N29" s="28"/>
      <c r="O29" s="8"/>
      <c r="P29" s="71">
        <f>SUM(P6:P28)</f>
        <v>0</v>
      </c>
      <c r="Q29" s="71">
        <f>SUM(Q6:Q28)</f>
        <v>0</v>
      </c>
      <c r="R29" s="8"/>
      <c r="S29" s="8"/>
      <c r="T29" s="8"/>
    </row>
    <row r="30" ht="16" customHeight="1" spans="1:20">
      <c r="A30" s="73" t="e">
        <f>#REF!</f>
        <v>#REF!</v>
      </c>
      <c r="B30" s="73"/>
      <c r="C30" s="73"/>
      <c r="D30" s="73"/>
      <c r="E30" s="73"/>
      <c r="F30" s="73"/>
      <c r="G30" s="73"/>
      <c r="H30" s="73"/>
      <c r="I30" s="73"/>
      <c r="J30" s="73"/>
      <c r="K30" s="73"/>
      <c r="L30" s="73"/>
      <c r="M30" s="73"/>
      <c r="N30" s="73"/>
      <c r="O30" s="8"/>
      <c r="P30" s="8"/>
      <c r="Q30" s="8"/>
      <c r="R30" s="8"/>
      <c r="S30" s="8"/>
      <c r="T30" s="8"/>
    </row>
    <row r="31" ht="16" customHeight="1" spans="1:20">
      <c r="A31" s="7" t="e">
        <f>#REF!</f>
        <v>#REF!</v>
      </c>
      <c r="B31" s="7"/>
      <c r="C31" s="7"/>
      <c r="D31" s="7"/>
      <c r="E31" s="7"/>
      <c r="F31" s="7"/>
      <c r="G31" s="7"/>
      <c r="H31" s="7"/>
      <c r="I31" s="7"/>
      <c r="J31" s="7"/>
      <c r="K31" s="7"/>
      <c r="L31" s="7"/>
      <c r="M31" s="8"/>
      <c r="N31" s="7"/>
      <c r="O31" s="8"/>
      <c r="P31" s="8"/>
      <c r="Q31" s="8"/>
      <c r="R31" s="8"/>
      <c r="S31" s="8"/>
      <c r="T31" s="8"/>
    </row>
    <row r="32" ht="17" customHeight="1" spans="1:20">
      <c r="A32" s="8"/>
      <c r="B32" s="8"/>
      <c r="C32" s="8"/>
      <c r="D32" s="8"/>
      <c r="E32" s="8"/>
      <c r="F32" s="8"/>
      <c r="G32" s="8"/>
      <c r="H32" s="8"/>
      <c r="I32" s="8"/>
      <c r="J32" s="8"/>
      <c r="K32" s="8"/>
      <c r="L32" s="8"/>
      <c r="M32" s="8"/>
      <c r="N32" s="8"/>
      <c r="O32" s="8"/>
      <c r="P32" s="8"/>
      <c r="Q32" s="8"/>
      <c r="R32" s="8"/>
      <c r="S32" s="8"/>
      <c r="T32" s="8"/>
    </row>
    <row r="33" ht="17" customHeight="1" spans="1:20">
      <c r="A33" s="8"/>
      <c r="B33" s="8"/>
      <c r="C33" s="8"/>
      <c r="D33" s="8"/>
      <c r="E33" s="8"/>
      <c r="F33" s="8"/>
      <c r="G33" s="8"/>
      <c r="H33" s="8"/>
      <c r="I33" s="8"/>
      <c r="J33" s="8"/>
      <c r="K33" s="8"/>
      <c r="L33" s="8"/>
      <c r="M33" s="8"/>
      <c r="N33" s="8"/>
      <c r="O33" s="8"/>
      <c r="P33" s="8"/>
      <c r="Q33" s="8"/>
      <c r="R33" s="8"/>
      <c r="S33" s="8"/>
      <c r="T33" s="8"/>
    </row>
    <row r="34" ht="16" customHeight="1" spans="1:20">
      <c r="A34" s="8"/>
      <c r="B34" s="150" t="s">
        <v>7970</v>
      </c>
      <c r="C34" s="150"/>
      <c r="D34" s="150"/>
      <c r="E34" s="150"/>
      <c r="F34" s="150"/>
      <c r="G34" s="150"/>
      <c r="H34" s="150"/>
      <c r="I34" s="8"/>
      <c r="J34" s="8"/>
      <c r="K34" s="8"/>
      <c r="L34" s="8"/>
      <c r="M34" s="8"/>
      <c r="N34" s="8"/>
      <c r="O34" s="8"/>
      <c r="P34" s="8"/>
      <c r="Q34" s="8"/>
      <c r="R34" s="8"/>
      <c r="S34" s="8"/>
      <c r="T34" s="8"/>
    </row>
  </sheetData>
  <mergeCells count="20">
    <mergeCell ref="A1:N1"/>
    <mergeCell ref="A3:N3"/>
    <mergeCell ref="P4:Q4"/>
    <mergeCell ref="A27:C27"/>
    <mergeCell ref="A28:C28"/>
    <mergeCell ref="A29:C29"/>
    <mergeCell ref="A5:A6"/>
    <mergeCell ref="B5:B6"/>
    <mergeCell ref="C5:C6"/>
    <mergeCell ref="D5:D6"/>
    <mergeCell ref="E5:E6"/>
    <mergeCell ref="F5:F6"/>
    <mergeCell ref="G5:G6"/>
    <mergeCell ref="H5:H6"/>
    <mergeCell ref="I5:I6"/>
    <mergeCell ref="J5:J6"/>
    <mergeCell ref="K5:K6"/>
    <mergeCell ref="L5:L6"/>
    <mergeCell ref="M5:M6"/>
    <mergeCell ref="N5:N6"/>
  </mergeCells>
  <pageMargins left="0.75" right="0.75" top="1" bottom="1" header="0.5" footer="0.5"/>
  <headerFooter/>
  <drawing r:id="rId2"/>
  <legacyDrawing r:id="rId3"/>
  <picture r:id="rId4"/>
</worksheet>
</file>

<file path=xl/worksheets/sheet7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V31"/>
  <sheetViews>
    <sheetView workbookViewId="0">
      <pane xSplit="4" ySplit="6" topLeftCell="E7" activePane="bottomRight" state="frozen"/>
      <selection/>
      <selection pane="topRight"/>
      <selection pane="bottomLeft"/>
      <selection pane="bottomRight" activeCell="A1" sqref="A1:S1"/>
    </sheetView>
  </sheetViews>
  <sheetFormatPr defaultColWidth="14" defaultRowHeight="15.2"/>
  <cols>
    <col min="1" max="1" width="5" customWidth="1"/>
    <col min="2" max="2" width="9" hidden="1" customWidth="1"/>
    <col min="3" max="3" width="11" customWidth="1"/>
    <col min="4" max="5" width="7" customWidth="1"/>
    <col min="6" max="6" width="11" customWidth="1"/>
    <col min="7" max="7" width="9" customWidth="1"/>
    <col min="8" max="8" width="13" customWidth="1"/>
    <col min="9" max="9" width="9" customWidth="1"/>
    <col min="10" max="10" width="11" customWidth="1"/>
    <col min="11" max="11" width="5" customWidth="1"/>
    <col min="12" max="12" width="7" customWidth="1"/>
    <col min="13" max="15" width="9" customWidth="1"/>
    <col min="16" max="19" width="7" customWidth="1"/>
    <col min="20" max="22" width="9" customWidth="1"/>
  </cols>
  <sheetData>
    <row r="1" ht="24" customHeight="1" spans="1:22">
      <c r="A1" s="61" t="s">
        <v>7971</v>
      </c>
      <c r="B1" s="62"/>
      <c r="C1" s="62"/>
      <c r="D1" s="62"/>
      <c r="E1" s="62"/>
      <c r="F1" s="62"/>
      <c r="G1" s="62"/>
      <c r="H1" s="62"/>
      <c r="I1" s="62"/>
      <c r="J1" s="62"/>
      <c r="K1" s="62"/>
      <c r="L1" s="62"/>
      <c r="M1" s="62"/>
      <c r="N1" s="62"/>
      <c r="O1" s="62"/>
      <c r="P1" s="62"/>
      <c r="Q1" s="62"/>
      <c r="R1" s="62"/>
      <c r="S1" s="62"/>
      <c r="T1" s="62"/>
      <c r="U1" s="62"/>
      <c r="V1" s="62"/>
    </row>
    <row r="2" ht="16" customHeight="1" spans="1:22">
      <c r="A2" s="63"/>
      <c r="B2" s="63"/>
      <c r="C2" s="63"/>
      <c r="D2" s="63"/>
      <c r="E2" s="63"/>
      <c r="F2" s="63"/>
      <c r="G2" s="63"/>
      <c r="H2" s="63"/>
      <c r="I2" s="63"/>
      <c r="J2" s="63"/>
      <c r="K2" s="63"/>
      <c r="L2" s="63"/>
      <c r="M2" s="63"/>
      <c r="N2" s="63"/>
      <c r="O2" s="63"/>
      <c r="P2" s="63"/>
      <c r="Q2" s="63"/>
      <c r="R2" s="25"/>
      <c r="S2" s="25" t="s">
        <v>7972</v>
      </c>
      <c r="T2" s="8"/>
      <c r="U2" s="8"/>
      <c r="V2" s="8"/>
    </row>
    <row r="3" ht="16" customHeight="1" spans="1:22">
      <c r="A3" s="63" t="e">
        <f>#REF!</f>
        <v>#REF!</v>
      </c>
      <c r="B3" s="8"/>
      <c r="C3" s="8"/>
      <c r="D3" s="8"/>
      <c r="E3" s="8"/>
      <c r="F3" s="8"/>
      <c r="G3" s="8"/>
      <c r="H3" s="8"/>
      <c r="I3" s="8"/>
      <c r="J3" s="8"/>
      <c r="K3" s="8"/>
      <c r="L3" s="8"/>
      <c r="M3" s="8"/>
      <c r="N3" s="8"/>
      <c r="O3" s="8"/>
      <c r="P3" s="8"/>
      <c r="Q3" s="8"/>
      <c r="R3" s="8"/>
      <c r="S3" s="8"/>
      <c r="T3" s="8"/>
      <c r="U3" s="8"/>
      <c r="V3" s="8"/>
    </row>
    <row r="4" ht="16" customHeight="1" spans="1:22">
      <c r="A4" s="105" t="e">
        <f>#REF!</f>
        <v>#REF!</v>
      </c>
      <c r="B4" s="8"/>
      <c r="C4" s="8"/>
      <c r="D4" s="8"/>
      <c r="E4" s="8"/>
      <c r="F4" s="8"/>
      <c r="G4" s="8"/>
      <c r="H4" s="8"/>
      <c r="I4" s="8"/>
      <c r="J4" s="8"/>
      <c r="K4" s="8"/>
      <c r="L4" s="8"/>
      <c r="M4" s="8"/>
      <c r="N4" s="8"/>
      <c r="O4" s="8"/>
      <c r="P4" s="8"/>
      <c r="Q4" s="8"/>
      <c r="R4" s="8"/>
      <c r="S4" s="42" t="s">
        <v>2952</v>
      </c>
      <c r="T4" s="8"/>
      <c r="U4" s="8"/>
      <c r="V4" s="8"/>
    </row>
    <row r="5" ht="16" customHeight="1" spans="1:22">
      <c r="A5" s="22" t="s">
        <v>0</v>
      </c>
      <c r="B5" s="22" t="s">
        <v>3575</v>
      </c>
      <c r="C5" s="90" t="s">
        <v>3576</v>
      </c>
      <c r="D5" s="90" t="s">
        <v>3228</v>
      </c>
      <c r="E5" s="90" t="s">
        <v>3577</v>
      </c>
      <c r="F5" s="90" t="s">
        <v>3229</v>
      </c>
      <c r="G5" s="90" t="s">
        <v>3231</v>
      </c>
      <c r="H5" s="90" t="s">
        <v>3250</v>
      </c>
      <c r="I5" s="90" t="s">
        <v>3579</v>
      </c>
      <c r="J5" s="90" t="s">
        <v>3298</v>
      </c>
      <c r="K5" s="90" t="s">
        <v>3580</v>
      </c>
      <c r="L5" s="90" t="s">
        <v>3050</v>
      </c>
      <c r="M5" s="13"/>
      <c r="N5" s="90" t="s">
        <v>3251</v>
      </c>
      <c r="O5" s="35" t="s">
        <v>3051</v>
      </c>
      <c r="P5" s="21"/>
      <c r="Q5" s="13"/>
      <c r="R5" s="90" t="s">
        <v>3053</v>
      </c>
      <c r="S5" s="90" t="s">
        <v>3083</v>
      </c>
      <c r="T5" s="25"/>
      <c r="U5" s="65" t="s">
        <v>3156</v>
      </c>
      <c r="V5" s="66"/>
    </row>
    <row r="6" ht="16" customHeight="1" spans="1:22">
      <c r="A6" s="37"/>
      <c r="B6" s="37"/>
      <c r="C6" s="37"/>
      <c r="D6" s="37"/>
      <c r="E6" s="37"/>
      <c r="F6" s="37"/>
      <c r="G6" s="37"/>
      <c r="H6" s="37"/>
      <c r="I6" s="37"/>
      <c r="J6" s="37"/>
      <c r="K6" s="37"/>
      <c r="L6" s="35" t="s">
        <v>3463</v>
      </c>
      <c r="M6" s="22" t="s">
        <v>3464</v>
      </c>
      <c r="N6" s="37"/>
      <c r="O6" s="35" t="s">
        <v>3463</v>
      </c>
      <c r="P6" s="90" t="s">
        <v>3302</v>
      </c>
      <c r="Q6" s="22" t="s">
        <v>3464</v>
      </c>
      <c r="R6" s="37"/>
      <c r="S6" s="37"/>
      <c r="T6" s="25"/>
      <c r="U6" s="65" t="s">
        <v>3050</v>
      </c>
      <c r="V6" s="65" t="s">
        <v>3051</v>
      </c>
    </row>
    <row r="7" ht="16" customHeight="1" spans="1:22">
      <c r="A7" s="22"/>
      <c r="B7" s="32"/>
      <c r="C7" s="32"/>
      <c r="D7" s="32"/>
      <c r="E7" s="32"/>
      <c r="F7" s="32"/>
      <c r="G7" s="32"/>
      <c r="H7" s="32"/>
      <c r="I7" s="32"/>
      <c r="J7" s="32"/>
      <c r="K7" s="32"/>
      <c r="L7" s="36"/>
      <c r="M7" s="29"/>
      <c r="N7" s="36"/>
      <c r="O7" s="36"/>
      <c r="P7" s="148"/>
      <c r="Q7" s="29">
        <f t="shared" ref="Q7:Q26" si="0">ROUND(O7*P7/100,2)</f>
        <v>0</v>
      </c>
      <c r="R7" s="108" t="str">
        <f t="shared" ref="R7:R27" si="1">IF(M7-N7=0,"",(Q7-M7+N7)/(M7-N7)*100)</f>
        <v/>
      </c>
      <c r="S7" s="68"/>
      <c r="T7" s="8"/>
      <c r="U7" s="71"/>
      <c r="V7" s="71"/>
    </row>
    <row r="8" ht="16" customHeight="1" spans="1:22">
      <c r="A8" s="22"/>
      <c r="B8" s="32"/>
      <c r="C8" s="32"/>
      <c r="D8" s="32"/>
      <c r="E8" s="32"/>
      <c r="F8" s="32"/>
      <c r="G8" s="32"/>
      <c r="H8" s="32"/>
      <c r="I8" s="32"/>
      <c r="J8" s="32"/>
      <c r="K8" s="32"/>
      <c r="L8" s="36"/>
      <c r="M8" s="29"/>
      <c r="N8" s="36"/>
      <c r="O8" s="36"/>
      <c r="P8" s="148"/>
      <c r="Q8" s="29">
        <f t="shared" si="0"/>
        <v>0</v>
      </c>
      <c r="R8" s="108" t="str">
        <f t="shared" si="1"/>
        <v/>
      </c>
      <c r="S8" s="68"/>
      <c r="T8" s="8"/>
      <c r="U8" s="71"/>
      <c r="V8" s="71"/>
    </row>
    <row r="9" ht="16" customHeight="1" spans="1:22">
      <c r="A9" s="22"/>
      <c r="B9" s="32"/>
      <c r="C9" s="32"/>
      <c r="D9" s="32"/>
      <c r="E9" s="32"/>
      <c r="F9" s="32"/>
      <c r="G9" s="32"/>
      <c r="H9" s="32"/>
      <c r="I9" s="32"/>
      <c r="J9" s="32"/>
      <c r="K9" s="32"/>
      <c r="L9" s="36"/>
      <c r="M9" s="29"/>
      <c r="N9" s="36"/>
      <c r="O9" s="36"/>
      <c r="P9" s="148"/>
      <c r="Q9" s="29">
        <f t="shared" si="0"/>
        <v>0</v>
      </c>
      <c r="R9" s="108" t="str">
        <f t="shared" si="1"/>
        <v/>
      </c>
      <c r="S9" s="68"/>
      <c r="T9" s="8"/>
      <c r="U9" s="71"/>
      <c r="V9" s="71"/>
    </row>
    <row r="10" ht="16" customHeight="1" spans="1:22">
      <c r="A10" s="22"/>
      <c r="B10" s="32"/>
      <c r="C10" s="32"/>
      <c r="D10" s="32"/>
      <c r="E10" s="32"/>
      <c r="F10" s="32"/>
      <c r="G10" s="32"/>
      <c r="H10" s="32"/>
      <c r="I10" s="32"/>
      <c r="J10" s="32"/>
      <c r="K10" s="32"/>
      <c r="L10" s="36"/>
      <c r="M10" s="29"/>
      <c r="N10" s="36"/>
      <c r="O10" s="36"/>
      <c r="P10" s="148"/>
      <c r="Q10" s="29">
        <f t="shared" si="0"/>
        <v>0</v>
      </c>
      <c r="R10" s="108" t="str">
        <f t="shared" si="1"/>
        <v/>
      </c>
      <c r="S10" s="68"/>
      <c r="T10" s="8"/>
      <c r="U10" s="71"/>
      <c r="V10" s="71"/>
    </row>
    <row r="11" ht="16" customHeight="1" spans="1:22">
      <c r="A11" s="22"/>
      <c r="B11" s="32"/>
      <c r="C11" s="32"/>
      <c r="D11" s="32"/>
      <c r="E11" s="32"/>
      <c r="F11" s="32"/>
      <c r="G11" s="32"/>
      <c r="H11" s="32"/>
      <c r="I11" s="32"/>
      <c r="J11" s="32"/>
      <c r="K11" s="32"/>
      <c r="L11" s="36"/>
      <c r="M11" s="29"/>
      <c r="N11" s="36"/>
      <c r="O11" s="36"/>
      <c r="P11" s="148"/>
      <c r="Q11" s="29">
        <f t="shared" si="0"/>
        <v>0</v>
      </c>
      <c r="R11" s="108" t="str">
        <f t="shared" si="1"/>
        <v/>
      </c>
      <c r="S11" s="68"/>
      <c r="T11" s="8"/>
      <c r="U11" s="71"/>
      <c r="V11" s="71"/>
    </row>
    <row r="12" ht="16" customHeight="1" spans="1:22">
      <c r="A12" s="22"/>
      <c r="B12" s="32"/>
      <c r="C12" s="32"/>
      <c r="D12" s="32"/>
      <c r="E12" s="32"/>
      <c r="F12" s="32"/>
      <c r="G12" s="32"/>
      <c r="H12" s="32"/>
      <c r="I12" s="32"/>
      <c r="J12" s="32"/>
      <c r="K12" s="32"/>
      <c r="L12" s="36"/>
      <c r="M12" s="29"/>
      <c r="N12" s="36"/>
      <c r="O12" s="36"/>
      <c r="P12" s="148"/>
      <c r="Q12" s="29">
        <f t="shared" si="0"/>
        <v>0</v>
      </c>
      <c r="R12" s="108" t="str">
        <f t="shared" si="1"/>
        <v/>
      </c>
      <c r="S12" s="68"/>
      <c r="T12" s="8"/>
      <c r="U12" s="71"/>
      <c r="V12" s="71"/>
    </row>
    <row r="13" ht="16" customHeight="1" spans="1:22">
      <c r="A13" s="22"/>
      <c r="B13" s="32"/>
      <c r="C13" s="32"/>
      <c r="D13" s="32"/>
      <c r="E13" s="32"/>
      <c r="F13" s="32"/>
      <c r="G13" s="32"/>
      <c r="H13" s="32"/>
      <c r="I13" s="32"/>
      <c r="J13" s="32"/>
      <c r="K13" s="32"/>
      <c r="L13" s="36"/>
      <c r="M13" s="29"/>
      <c r="N13" s="36"/>
      <c r="O13" s="36"/>
      <c r="P13" s="148"/>
      <c r="Q13" s="29">
        <f t="shared" si="0"/>
        <v>0</v>
      </c>
      <c r="R13" s="108" t="str">
        <f t="shared" si="1"/>
        <v/>
      </c>
      <c r="S13" s="68"/>
      <c r="T13" s="8"/>
      <c r="U13" s="71"/>
      <c r="V13" s="71"/>
    </row>
    <row r="14" ht="16" customHeight="1" spans="1:22">
      <c r="A14" s="22"/>
      <c r="B14" s="32"/>
      <c r="C14" s="32"/>
      <c r="D14" s="32"/>
      <c r="E14" s="32"/>
      <c r="F14" s="32"/>
      <c r="G14" s="32"/>
      <c r="H14" s="32"/>
      <c r="I14" s="32"/>
      <c r="J14" s="32"/>
      <c r="K14" s="32"/>
      <c r="L14" s="36"/>
      <c r="M14" s="29"/>
      <c r="N14" s="36"/>
      <c r="O14" s="36"/>
      <c r="P14" s="148"/>
      <c r="Q14" s="29">
        <f t="shared" si="0"/>
        <v>0</v>
      </c>
      <c r="R14" s="108" t="str">
        <f t="shared" si="1"/>
        <v/>
      </c>
      <c r="S14" s="68"/>
      <c r="T14" s="8"/>
      <c r="U14" s="71"/>
      <c r="V14" s="71"/>
    </row>
    <row r="15" ht="16" customHeight="1" spans="1:22">
      <c r="A15" s="22"/>
      <c r="B15" s="32"/>
      <c r="C15" s="32"/>
      <c r="D15" s="32"/>
      <c r="E15" s="32"/>
      <c r="F15" s="32"/>
      <c r="G15" s="32"/>
      <c r="H15" s="32"/>
      <c r="I15" s="32"/>
      <c r="J15" s="32"/>
      <c r="K15" s="32"/>
      <c r="L15" s="36"/>
      <c r="M15" s="29"/>
      <c r="N15" s="36"/>
      <c r="O15" s="36"/>
      <c r="P15" s="148"/>
      <c r="Q15" s="29">
        <f t="shared" si="0"/>
        <v>0</v>
      </c>
      <c r="R15" s="108" t="str">
        <f t="shared" si="1"/>
        <v/>
      </c>
      <c r="S15" s="68"/>
      <c r="T15" s="8"/>
      <c r="U15" s="71"/>
      <c r="V15" s="71"/>
    </row>
    <row r="16" ht="16" customHeight="1" spans="1:22">
      <c r="A16" s="22"/>
      <c r="B16" s="32"/>
      <c r="C16" s="32"/>
      <c r="D16" s="32"/>
      <c r="E16" s="32"/>
      <c r="F16" s="32"/>
      <c r="G16" s="32"/>
      <c r="H16" s="32"/>
      <c r="I16" s="32"/>
      <c r="J16" s="32"/>
      <c r="K16" s="32"/>
      <c r="L16" s="36"/>
      <c r="M16" s="29"/>
      <c r="N16" s="36"/>
      <c r="O16" s="36"/>
      <c r="P16" s="148"/>
      <c r="Q16" s="29">
        <f t="shared" si="0"/>
        <v>0</v>
      </c>
      <c r="R16" s="108" t="str">
        <f t="shared" si="1"/>
        <v/>
      </c>
      <c r="S16" s="68"/>
      <c r="T16" s="8"/>
      <c r="U16" s="71"/>
      <c r="V16" s="71"/>
    </row>
    <row r="17" ht="16" customHeight="1" spans="1:22">
      <c r="A17" s="22"/>
      <c r="B17" s="32"/>
      <c r="C17" s="32"/>
      <c r="D17" s="32"/>
      <c r="E17" s="32"/>
      <c r="F17" s="32"/>
      <c r="G17" s="32"/>
      <c r="H17" s="32"/>
      <c r="I17" s="32"/>
      <c r="J17" s="32"/>
      <c r="K17" s="32"/>
      <c r="L17" s="36"/>
      <c r="M17" s="29"/>
      <c r="N17" s="36"/>
      <c r="O17" s="36"/>
      <c r="P17" s="148"/>
      <c r="Q17" s="29">
        <f t="shared" si="0"/>
        <v>0</v>
      </c>
      <c r="R17" s="108" t="str">
        <f t="shared" si="1"/>
        <v/>
      </c>
      <c r="S17" s="68"/>
      <c r="T17" s="8"/>
      <c r="U17" s="71"/>
      <c r="V17" s="71"/>
    </row>
    <row r="18" ht="16" customHeight="1" spans="1:22">
      <c r="A18" s="22"/>
      <c r="B18" s="32"/>
      <c r="C18" s="32"/>
      <c r="D18" s="32"/>
      <c r="E18" s="32"/>
      <c r="F18" s="32"/>
      <c r="G18" s="32"/>
      <c r="H18" s="32"/>
      <c r="I18" s="32"/>
      <c r="J18" s="32"/>
      <c r="K18" s="32"/>
      <c r="L18" s="36"/>
      <c r="M18" s="29"/>
      <c r="N18" s="36"/>
      <c r="O18" s="36"/>
      <c r="P18" s="148"/>
      <c r="Q18" s="29">
        <f t="shared" si="0"/>
        <v>0</v>
      </c>
      <c r="R18" s="108" t="str">
        <f t="shared" si="1"/>
        <v/>
      </c>
      <c r="S18" s="68"/>
      <c r="T18" s="8"/>
      <c r="U18" s="71"/>
      <c r="V18" s="71"/>
    </row>
    <row r="19" ht="16" customHeight="1" spans="1:22">
      <c r="A19" s="22"/>
      <c r="B19" s="32"/>
      <c r="C19" s="32"/>
      <c r="D19" s="32"/>
      <c r="E19" s="32"/>
      <c r="F19" s="32"/>
      <c r="G19" s="32"/>
      <c r="H19" s="32"/>
      <c r="I19" s="32"/>
      <c r="J19" s="32"/>
      <c r="K19" s="32"/>
      <c r="L19" s="36"/>
      <c r="M19" s="29"/>
      <c r="N19" s="36"/>
      <c r="O19" s="36"/>
      <c r="P19" s="148"/>
      <c r="Q19" s="29">
        <f t="shared" si="0"/>
        <v>0</v>
      </c>
      <c r="R19" s="108" t="str">
        <f t="shared" si="1"/>
        <v/>
      </c>
      <c r="S19" s="68"/>
      <c r="T19" s="8"/>
      <c r="U19" s="71"/>
      <c r="V19" s="71"/>
    </row>
    <row r="20" ht="16" customHeight="1" spans="1:22">
      <c r="A20" s="22"/>
      <c r="B20" s="32"/>
      <c r="C20" s="32"/>
      <c r="D20" s="32"/>
      <c r="E20" s="32"/>
      <c r="F20" s="32"/>
      <c r="G20" s="32"/>
      <c r="H20" s="32"/>
      <c r="I20" s="32"/>
      <c r="J20" s="32"/>
      <c r="K20" s="32"/>
      <c r="L20" s="36"/>
      <c r="M20" s="29"/>
      <c r="N20" s="36"/>
      <c r="O20" s="36"/>
      <c r="P20" s="148"/>
      <c r="Q20" s="29">
        <f t="shared" si="0"/>
        <v>0</v>
      </c>
      <c r="R20" s="108" t="str">
        <f t="shared" si="1"/>
        <v/>
      </c>
      <c r="S20" s="68"/>
      <c r="T20" s="8"/>
      <c r="U20" s="71"/>
      <c r="V20" s="71"/>
    </row>
    <row r="21" ht="16" customHeight="1" spans="1:22">
      <c r="A21" s="22"/>
      <c r="B21" s="32"/>
      <c r="C21" s="32"/>
      <c r="D21" s="32"/>
      <c r="E21" s="32"/>
      <c r="F21" s="32"/>
      <c r="G21" s="32"/>
      <c r="H21" s="32"/>
      <c r="I21" s="32"/>
      <c r="J21" s="32"/>
      <c r="K21" s="32"/>
      <c r="L21" s="36"/>
      <c r="M21" s="29"/>
      <c r="N21" s="36"/>
      <c r="O21" s="36"/>
      <c r="P21" s="148"/>
      <c r="Q21" s="29">
        <f t="shared" si="0"/>
        <v>0</v>
      </c>
      <c r="R21" s="108" t="str">
        <f t="shared" si="1"/>
        <v/>
      </c>
      <c r="S21" s="68"/>
      <c r="T21" s="8"/>
      <c r="U21" s="71"/>
      <c r="V21" s="71"/>
    </row>
    <row r="22" ht="16" customHeight="1" spans="1:22">
      <c r="A22" s="22"/>
      <c r="B22" s="32"/>
      <c r="C22" s="32"/>
      <c r="D22" s="32"/>
      <c r="E22" s="32"/>
      <c r="F22" s="32"/>
      <c r="G22" s="32"/>
      <c r="H22" s="32"/>
      <c r="I22" s="32"/>
      <c r="J22" s="32"/>
      <c r="K22" s="32"/>
      <c r="L22" s="36"/>
      <c r="M22" s="29"/>
      <c r="N22" s="36"/>
      <c r="O22" s="36"/>
      <c r="P22" s="148"/>
      <c r="Q22" s="29">
        <f t="shared" si="0"/>
        <v>0</v>
      </c>
      <c r="R22" s="108" t="str">
        <f t="shared" si="1"/>
        <v/>
      </c>
      <c r="S22" s="148"/>
      <c r="T22" s="8"/>
      <c r="U22" s="71"/>
      <c r="V22" s="71"/>
    </row>
    <row r="23" ht="16" customHeight="1" spans="1:22">
      <c r="A23" s="22"/>
      <c r="B23" s="32"/>
      <c r="C23" s="32"/>
      <c r="D23" s="32"/>
      <c r="E23" s="32"/>
      <c r="F23" s="32"/>
      <c r="G23" s="32"/>
      <c r="H23" s="32"/>
      <c r="I23" s="32"/>
      <c r="J23" s="32"/>
      <c r="K23" s="32"/>
      <c r="L23" s="36"/>
      <c r="M23" s="29"/>
      <c r="N23" s="36"/>
      <c r="O23" s="36"/>
      <c r="P23" s="148"/>
      <c r="Q23" s="29">
        <f t="shared" si="0"/>
        <v>0</v>
      </c>
      <c r="R23" s="108" t="str">
        <f t="shared" si="1"/>
        <v/>
      </c>
      <c r="S23" s="148"/>
      <c r="T23" s="8"/>
      <c r="U23" s="71"/>
      <c r="V23" s="71"/>
    </row>
    <row r="24" ht="16" customHeight="1" spans="1:22">
      <c r="A24" s="22"/>
      <c r="B24" s="32"/>
      <c r="C24" s="32"/>
      <c r="D24" s="32"/>
      <c r="E24" s="32"/>
      <c r="F24" s="32"/>
      <c r="G24" s="32"/>
      <c r="H24" s="32"/>
      <c r="I24" s="32"/>
      <c r="J24" s="32"/>
      <c r="K24" s="32"/>
      <c r="L24" s="36"/>
      <c r="M24" s="29"/>
      <c r="N24" s="36"/>
      <c r="O24" s="36"/>
      <c r="P24" s="148"/>
      <c r="Q24" s="29">
        <f t="shared" si="0"/>
        <v>0</v>
      </c>
      <c r="R24" s="108" t="str">
        <f t="shared" si="1"/>
        <v/>
      </c>
      <c r="S24" s="148"/>
      <c r="T24" s="8"/>
      <c r="U24" s="71"/>
      <c r="V24" s="71"/>
    </row>
    <row r="25" ht="16" customHeight="1" spans="1:22">
      <c r="A25" s="22"/>
      <c r="B25" s="32"/>
      <c r="C25" s="32"/>
      <c r="D25" s="32"/>
      <c r="E25" s="32"/>
      <c r="F25" s="32"/>
      <c r="G25" s="32"/>
      <c r="H25" s="32"/>
      <c r="I25" s="32"/>
      <c r="J25" s="32"/>
      <c r="K25" s="32"/>
      <c r="L25" s="36"/>
      <c r="M25" s="29"/>
      <c r="N25" s="36"/>
      <c r="O25" s="36"/>
      <c r="P25" s="148"/>
      <c r="Q25" s="29">
        <f t="shared" si="0"/>
        <v>0</v>
      </c>
      <c r="R25" s="108" t="str">
        <f t="shared" si="1"/>
        <v/>
      </c>
      <c r="S25" s="148"/>
      <c r="T25" s="8"/>
      <c r="U25" s="71"/>
      <c r="V25" s="71"/>
    </row>
    <row r="26" ht="16" customHeight="1" spans="1:22">
      <c r="A26" s="22"/>
      <c r="B26" s="32"/>
      <c r="C26" s="32"/>
      <c r="D26" s="32"/>
      <c r="E26" s="32"/>
      <c r="F26" s="32"/>
      <c r="G26" s="32"/>
      <c r="H26" s="32"/>
      <c r="I26" s="32"/>
      <c r="J26" s="32"/>
      <c r="K26" s="32"/>
      <c r="L26" s="36"/>
      <c r="M26" s="29"/>
      <c r="N26" s="36"/>
      <c r="O26" s="36"/>
      <c r="P26" s="148"/>
      <c r="Q26" s="29">
        <f t="shared" si="0"/>
        <v>0</v>
      </c>
      <c r="R26" s="108" t="str">
        <f t="shared" si="1"/>
        <v/>
      </c>
      <c r="S26" s="148"/>
      <c r="T26" s="8"/>
      <c r="U26" s="71"/>
      <c r="V26" s="71"/>
    </row>
    <row r="27" ht="16" customHeight="1" spans="1:22">
      <c r="A27" s="22" t="s">
        <v>3162</v>
      </c>
      <c r="B27" s="21"/>
      <c r="C27" s="21"/>
      <c r="D27" s="21"/>
      <c r="E27" s="13"/>
      <c r="F27" s="32"/>
      <c r="G27" s="32"/>
      <c r="H27" s="32"/>
      <c r="I27" s="32"/>
      <c r="J27" s="32"/>
      <c r="K27" s="32"/>
      <c r="L27" s="36">
        <f>SUM(L7:L26)</f>
        <v>0</v>
      </c>
      <c r="M27" s="36">
        <f>SUM(M7:M26)</f>
        <v>0</v>
      </c>
      <c r="N27" s="36">
        <f>SUM(N7:N26)</f>
        <v>0</v>
      </c>
      <c r="O27" s="36">
        <f>SUM(O7:O26)</f>
        <v>0</v>
      </c>
      <c r="P27" s="36"/>
      <c r="Q27" s="36">
        <f>SUM(Q7:Q26)</f>
        <v>0</v>
      </c>
      <c r="R27" s="108" t="str">
        <f t="shared" si="1"/>
        <v/>
      </c>
      <c r="S27" s="32"/>
      <c r="T27" s="8"/>
      <c r="U27" s="71"/>
      <c r="V27" s="71"/>
    </row>
    <row r="28" ht="16" customHeight="1" spans="1:22">
      <c r="A28" s="22" t="s">
        <v>3349</v>
      </c>
      <c r="B28" s="21"/>
      <c r="C28" s="21"/>
      <c r="D28" s="21"/>
      <c r="E28" s="13"/>
      <c r="F28" s="32"/>
      <c r="G28" s="32"/>
      <c r="H28" s="32"/>
      <c r="I28" s="32"/>
      <c r="J28" s="32"/>
      <c r="K28" s="32"/>
      <c r="L28" s="36"/>
      <c r="M28" s="29">
        <f>N27</f>
        <v>0</v>
      </c>
      <c r="N28" s="36"/>
      <c r="O28" s="36"/>
      <c r="P28" s="148"/>
      <c r="Q28" s="29"/>
      <c r="R28" s="29"/>
      <c r="S28" s="32"/>
      <c r="T28" s="8"/>
      <c r="U28" s="71"/>
      <c r="V28" s="71"/>
    </row>
    <row r="29" ht="16" customHeight="1" spans="1:22">
      <c r="A29" s="22" t="s">
        <v>3165</v>
      </c>
      <c r="B29" s="21"/>
      <c r="C29" s="21"/>
      <c r="D29" s="21"/>
      <c r="E29" s="13"/>
      <c r="F29" s="32"/>
      <c r="G29" s="32"/>
      <c r="H29" s="32"/>
      <c r="I29" s="32"/>
      <c r="J29" s="32"/>
      <c r="K29" s="32"/>
      <c r="L29" s="36">
        <f>L27-L28</f>
        <v>0</v>
      </c>
      <c r="M29" s="36">
        <f>M27-M28</f>
        <v>0</v>
      </c>
      <c r="N29" s="36"/>
      <c r="O29" s="36">
        <f>O27</f>
        <v>0</v>
      </c>
      <c r="P29" s="36"/>
      <c r="Q29" s="36">
        <f>Q27</f>
        <v>0</v>
      </c>
      <c r="R29" s="108" t="str">
        <f>IF(M29=0,"",(Q29-M29)/M29*100)</f>
        <v/>
      </c>
      <c r="S29" s="32"/>
      <c r="T29" s="8"/>
      <c r="U29" s="71">
        <f>SUM(U7:U28)</f>
        <v>0</v>
      </c>
      <c r="V29" s="71">
        <f>SUM(V7:V28)</f>
        <v>0</v>
      </c>
    </row>
    <row r="30" ht="16" customHeight="1" spans="1:22">
      <c r="A30" s="73" t="e">
        <f>#REF!</f>
        <v>#REF!</v>
      </c>
      <c r="B30" s="73"/>
      <c r="C30" s="73"/>
      <c r="D30" s="73"/>
      <c r="E30" s="73"/>
      <c r="F30" s="73"/>
      <c r="G30" s="73"/>
      <c r="H30" s="73"/>
      <c r="I30" s="73"/>
      <c r="J30" s="73"/>
      <c r="K30" s="73"/>
      <c r="L30" s="73" t="str">
        <f>CONCATENATE(索引!$D$6,"：",索引!$D73,"    ",索引!$E73)</f>
        <v>评估人员：高晓宇    王海龙</v>
      </c>
      <c r="M30" s="73"/>
      <c r="N30" s="73"/>
      <c r="O30" s="73"/>
      <c r="P30" s="73"/>
      <c r="Q30" s="73"/>
      <c r="R30" s="73"/>
      <c r="S30" s="73"/>
      <c r="T30" s="8"/>
      <c r="U30" s="8"/>
      <c r="V30" s="8"/>
    </row>
    <row r="31" ht="16" customHeight="1" spans="1:22">
      <c r="A31" s="7" t="e">
        <f>#REF!</f>
        <v>#REF!</v>
      </c>
      <c r="B31" s="7"/>
      <c r="C31" s="7"/>
      <c r="D31" s="7"/>
      <c r="E31" s="7"/>
      <c r="F31" s="7"/>
      <c r="G31" s="7"/>
      <c r="H31" s="7"/>
      <c r="I31" s="7"/>
      <c r="J31" s="7"/>
      <c r="K31" s="7"/>
      <c r="L31" s="7"/>
      <c r="M31" s="7"/>
      <c r="N31" s="7"/>
      <c r="O31" s="7"/>
      <c r="P31" s="7"/>
      <c r="Q31" s="7"/>
      <c r="R31" s="8"/>
      <c r="S31" s="7"/>
      <c r="T31" s="8"/>
      <c r="U31" s="8"/>
      <c r="V31" s="8"/>
    </row>
  </sheetData>
  <mergeCells count="22">
    <mergeCell ref="A1:S1"/>
    <mergeCell ref="A3:S3"/>
    <mergeCell ref="L5:M5"/>
    <mergeCell ref="O5:Q5"/>
    <mergeCell ref="U5:V5"/>
    <mergeCell ref="A27:E27"/>
    <mergeCell ref="A28:E28"/>
    <mergeCell ref="A29:E29"/>
    <mergeCell ref="A5:A6"/>
    <mergeCell ref="B5:B6"/>
    <mergeCell ref="C5:C6"/>
    <mergeCell ref="D5:D6"/>
    <mergeCell ref="E5:E6"/>
    <mergeCell ref="F5:F6"/>
    <mergeCell ref="G5:G6"/>
    <mergeCell ref="H5:H6"/>
    <mergeCell ref="I5:I6"/>
    <mergeCell ref="J5:J6"/>
    <mergeCell ref="K5:K6"/>
    <mergeCell ref="N5:N6"/>
    <mergeCell ref="R5:R6"/>
    <mergeCell ref="S5:S6"/>
  </mergeCells>
  <pageMargins left="0.75" right="0.75" top="1" bottom="1" header="0.5" footer="0.5"/>
  <headerFooter/>
  <drawing r:id="rId1"/>
  <picture r:id="rId2"/>
</worksheet>
</file>

<file path=xl/worksheets/sheet7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X31"/>
  <sheetViews>
    <sheetView workbookViewId="0">
      <pane xSplit="1" ySplit="6" topLeftCell="B7" activePane="bottomRight" state="frozen"/>
      <selection/>
      <selection pane="topRight"/>
      <selection pane="bottomLeft"/>
      <selection pane="bottomRight" activeCell="A1" sqref="A1:U1"/>
    </sheetView>
  </sheetViews>
  <sheetFormatPr defaultColWidth="14" defaultRowHeight="15.2"/>
  <cols>
    <col min="1" max="1" width="5" customWidth="1"/>
    <col min="2" max="3" width="9" customWidth="1"/>
    <col min="4" max="4" width="13" customWidth="1"/>
    <col min="5" max="5" width="9" customWidth="1"/>
    <col min="6" max="6" width="11" customWidth="1"/>
    <col min="7" max="8" width="9" customWidth="1"/>
    <col min="9" max="9" width="5" customWidth="1"/>
    <col min="10" max="11" width="9" customWidth="1"/>
    <col min="12" max="12" width="15" customWidth="1"/>
    <col min="13" max="13" width="9" customWidth="1"/>
    <col min="14" max="14" width="7" customWidth="1"/>
    <col min="15" max="17" width="9" customWidth="1"/>
    <col min="18" max="18" width="7" customWidth="1"/>
    <col min="19" max="19" width="9" customWidth="1"/>
    <col min="20" max="21" width="7" customWidth="1"/>
    <col min="22" max="24" width="9" customWidth="1"/>
  </cols>
  <sheetData>
    <row r="1" ht="24" customHeight="1" spans="1:24">
      <c r="A1" s="61" t="s">
        <v>7973</v>
      </c>
      <c r="B1" s="62"/>
      <c r="C1" s="62"/>
      <c r="D1" s="62"/>
      <c r="E1" s="62"/>
      <c r="F1" s="62"/>
      <c r="G1" s="62"/>
      <c r="H1" s="62"/>
      <c r="I1" s="62"/>
      <c r="J1" s="62"/>
      <c r="K1" s="62"/>
      <c r="L1" s="62"/>
      <c r="M1" s="62"/>
      <c r="N1" s="62"/>
      <c r="O1" s="62"/>
      <c r="P1" s="62"/>
      <c r="Q1" s="62"/>
      <c r="R1" s="62"/>
      <c r="S1" s="62"/>
      <c r="T1" s="62"/>
      <c r="U1" s="62"/>
      <c r="V1" s="62"/>
      <c r="W1" s="62"/>
      <c r="X1" s="62"/>
    </row>
    <row r="2" ht="16" customHeight="1" spans="1:24">
      <c r="A2" s="63"/>
      <c r="B2" s="63"/>
      <c r="C2" s="63"/>
      <c r="D2" s="63"/>
      <c r="E2" s="63"/>
      <c r="F2" s="63"/>
      <c r="G2" s="63"/>
      <c r="H2" s="63"/>
      <c r="I2" s="63"/>
      <c r="J2" s="63"/>
      <c r="K2" s="63"/>
      <c r="L2" s="63"/>
      <c r="M2" s="63"/>
      <c r="N2" s="63"/>
      <c r="O2" s="63"/>
      <c r="P2" s="63"/>
      <c r="Q2" s="63"/>
      <c r="R2" s="63"/>
      <c r="S2" s="63"/>
      <c r="T2" s="25"/>
      <c r="U2" s="25" t="s">
        <v>7974</v>
      </c>
      <c r="V2" s="8"/>
      <c r="W2" s="8"/>
      <c r="X2" s="8"/>
    </row>
    <row r="3" ht="16" customHeight="1" spans="1:24">
      <c r="A3" s="63" t="e">
        <f>#REF!</f>
        <v>#REF!</v>
      </c>
      <c r="B3" s="8"/>
      <c r="C3" s="8"/>
      <c r="D3" s="8"/>
      <c r="E3" s="8"/>
      <c r="F3" s="8"/>
      <c r="G3" s="8"/>
      <c r="H3" s="8"/>
      <c r="I3" s="8"/>
      <c r="J3" s="8"/>
      <c r="K3" s="8"/>
      <c r="L3" s="8"/>
      <c r="M3" s="8"/>
      <c r="N3" s="8"/>
      <c r="O3" s="8"/>
      <c r="P3" s="8"/>
      <c r="Q3" s="8"/>
      <c r="R3" s="8"/>
      <c r="S3" s="8"/>
      <c r="T3" s="8"/>
      <c r="U3" s="8"/>
      <c r="V3" s="8"/>
      <c r="W3" s="8"/>
      <c r="X3" s="8"/>
    </row>
    <row r="4" ht="16" customHeight="1" spans="1:24">
      <c r="A4" s="105" t="e">
        <f>#REF!</f>
        <v>#REF!</v>
      </c>
      <c r="B4" s="8"/>
      <c r="C4" s="8"/>
      <c r="D4" s="8"/>
      <c r="E4" s="8"/>
      <c r="F4" s="8"/>
      <c r="G4" s="8"/>
      <c r="H4" s="8"/>
      <c r="I4" s="8"/>
      <c r="J4" s="8"/>
      <c r="K4" s="8"/>
      <c r="L4" s="8"/>
      <c r="M4" s="8"/>
      <c r="N4" s="8"/>
      <c r="O4" s="8"/>
      <c r="P4" s="8"/>
      <c r="Q4" s="8"/>
      <c r="R4" s="8"/>
      <c r="S4" s="8"/>
      <c r="T4" s="8"/>
      <c r="U4" s="42" t="s">
        <v>2952</v>
      </c>
      <c r="V4" s="8"/>
      <c r="W4" s="8"/>
      <c r="X4" s="8"/>
    </row>
    <row r="5" ht="16" customHeight="1" spans="1:24">
      <c r="A5" s="90" t="s">
        <v>0</v>
      </c>
      <c r="B5" s="90" t="s">
        <v>3599</v>
      </c>
      <c r="C5" s="22" t="s">
        <v>3600</v>
      </c>
      <c r="D5" s="90" t="s">
        <v>3437</v>
      </c>
      <c r="E5" s="90" t="s">
        <v>3601</v>
      </c>
      <c r="F5" s="90" t="s">
        <v>3602</v>
      </c>
      <c r="G5" s="90" t="s">
        <v>3577</v>
      </c>
      <c r="H5" s="90" t="s">
        <v>3229</v>
      </c>
      <c r="I5" s="90" t="s">
        <v>3231</v>
      </c>
      <c r="J5" s="90" t="s">
        <v>3579</v>
      </c>
      <c r="K5" s="90" t="s">
        <v>3298</v>
      </c>
      <c r="L5" s="90" t="s">
        <v>3603</v>
      </c>
      <c r="M5" s="90" t="s">
        <v>3580</v>
      </c>
      <c r="N5" s="90" t="s">
        <v>3050</v>
      </c>
      <c r="O5" s="13"/>
      <c r="P5" s="90" t="s">
        <v>3251</v>
      </c>
      <c r="Q5" s="35" t="s">
        <v>3051</v>
      </c>
      <c r="R5" s="21"/>
      <c r="S5" s="13"/>
      <c r="T5" s="90" t="s">
        <v>3053</v>
      </c>
      <c r="U5" s="90" t="s">
        <v>3083</v>
      </c>
      <c r="V5" s="25"/>
      <c r="W5" s="65" t="s">
        <v>3156</v>
      </c>
      <c r="X5" s="66"/>
    </row>
    <row r="6" ht="16" customHeight="1" spans="1:24">
      <c r="A6" s="37"/>
      <c r="B6" s="37"/>
      <c r="C6" s="37"/>
      <c r="D6" s="37"/>
      <c r="E6" s="37"/>
      <c r="F6" s="37"/>
      <c r="G6" s="37"/>
      <c r="H6" s="37"/>
      <c r="I6" s="37"/>
      <c r="J6" s="37"/>
      <c r="K6" s="37"/>
      <c r="L6" s="37"/>
      <c r="M6" s="37"/>
      <c r="N6" s="35" t="s">
        <v>3463</v>
      </c>
      <c r="O6" s="22" t="s">
        <v>3464</v>
      </c>
      <c r="P6" s="37"/>
      <c r="Q6" s="35" t="s">
        <v>3463</v>
      </c>
      <c r="R6" s="90" t="s">
        <v>3302</v>
      </c>
      <c r="S6" s="22" t="s">
        <v>3464</v>
      </c>
      <c r="T6" s="37"/>
      <c r="U6" s="37"/>
      <c r="V6" s="25"/>
      <c r="W6" s="65" t="s">
        <v>3050</v>
      </c>
      <c r="X6" s="65" t="s">
        <v>3051</v>
      </c>
    </row>
    <row r="7" ht="16" customHeight="1" spans="1:24">
      <c r="A7" s="22"/>
      <c r="B7" s="32"/>
      <c r="C7" s="32"/>
      <c r="D7" s="32"/>
      <c r="E7" s="32"/>
      <c r="F7" s="32"/>
      <c r="G7" s="32"/>
      <c r="H7" s="32"/>
      <c r="I7" s="32"/>
      <c r="J7" s="32"/>
      <c r="K7" s="32"/>
      <c r="L7" s="32"/>
      <c r="M7" s="32"/>
      <c r="N7" s="36"/>
      <c r="O7" s="29"/>
      <c r="P7" s="36"/>
      <c r="Q7" s="36"/>
      <c r="R7" s="148"/>
      <c r="S7" s="29">
        <f t="shared" ref="S7:S26" si="0">ROUND(Q7*R7/100,2)</f>
        <v>0</v>
      </c>
      <c r="T7" s="108" t="str">
        <f t="shared" ref="T7:T27" si="1">IF(O7-P7=0,"",(S7-O7+P7)/(O7-P7)*100)</f>
        <v/>
      </c>
      <c r="U7" s="68"/>
      <c r="V7" s="8"/>
      <c r="W7" s="71"/>
      <c r="X7" s="71"/>
    </row>
    <row r="8" ht="16" customHeight="1" spans="1:24">
      <c r="A8" s="22"/>
      <c r="B8" s="32"/>
      <c r="C8" s="32"/>
      <c r="D8" s="32"/>
      <c r="E8" s="32"/>
      <c r="F8" s="32"/>
      <c r="G8" s="32"/>
      <c r="H8" s="32"/>
      <c r="I8" s="32"/>
      <c r="J8" s="32"/>
      <c r="K8" s="32"/>
      <c r="L8" s="32"/>
      <c r="M8" s="32"/>
      <c r="N8" s="36"/>
      <c r="O8" s="29"/>
      <c r="P8" s="36"/>
      <c r="Q8" s="36"/>
      <c r="R8" s="148"/>
      <c r="S8" s="29">
        <f t="shared" si="0"/>
        <v>0</v>
      </c>
      <c r="T8" s="108" t="str">
        <f t="shared" si="1"/>
        <v/>
      </c>
      <c r="U8" s="68"/>
      <c r="V8" s="8"/>
      <c r="W8" s="71"/>
      <c r="X8" s="71"/>
    </row>
    <row r="9" ht="16" customHeight="1" spans="1:24">
      <c r="A9" s="22"/>
      <c r="B9" s="32"/>
      <c r="C9" s="32"/>
      <c r="D9" s="32"/>
      <c r="E9" s="32"/>
      <c r="F9" s="32"/>
      <c r="G9" s="32"/>
      <c r="H9" s="32"/>
      <c r="I9" s="32"/>
      <c r="J9" s="32"/>
      <c r="K9" s="32"/>
      <c r="L9" s="32"/>
      <c r="M9" s="32"/>
      <c r="N9" s="36"/>
      <c r="O9" s="29"/>
      <c r="P9" s="36"/>
      <c r="Q9" s="36"/>
      <c r="R9" s="148"/>
      <c r="S9" s="29">
        <f t="shared" si="0"/>
        <v>0</v>
      </c>
      <c r="T9" s="108" t="str">
        <f t="shared" si="1"/>
        <v/>
      </c>
      <c r="U9" s="68"/>
      <c r="V9" s="8"/>
      <c r="W9" s="71"/>
      <c r="X9" s="71"/>
    </row>
    <row r="10" ht="16" customHeight="1" spans="1:24">
      <c r="A10" s="22"/>
      <c r="B10" s="32"/>
      <c r="C10" s="32"/>
      <c r="D10" s="32"/>
      <c r="E10" s="32"/>
      <c r="F10" s="32"/>
      <c r="G10" s="32"/>
      <c r="H10" s="32"/>
      <c r="I10" s="32"/>
      <c r="J10" s="32"/>
      <c r="K10" s="32"/>
      <c r="L10" s="32"/>
      <c r="M10" s="32"/>
      <c r="N10" s="36"/>
      <c r="O10" s="29"/>
      <c r="P10" s="36"/>
      <c r="Q10" s="36"/>
      <c r="R10" s="148"/>
      <c r="S10" s="29">
        <f t="shared" si="0"/>
        <v>0</v>
      </c>
      <c r="T10" s="108" t="str">
        <f t="shared" si="1"/>
        <v/>
      </c>
      <c r="U10" s="68"/>
      <c r="V10" s="8"/>
      <c r="W10" s="71"/>
      <c r="X10" s="71"/>
    </row>
    <row r="11" ht="16" customHeight="1" spans="1:24">
      <c r="A11" s="22"/>
      <c r="B11" s="32"/>
      <c r="C11" s="32"/>
      <c r="D11" s="32"/>
      <c r="E11" s="32"/>
      <c r="F11" s="32"/>
      <c r="G11" s="32"/>
      <c r="H11" s="32"/>
      <c r="I11" s="32"/>
      <c r="J11" s="32"/>
      <c r="K11" s="32"/>
      <c r="L11" s="32"/>
      <c r="M11" s="32"/>
      <c r="N11" s="36"/>
      <c r="O11" s="29"/>
      <c r="P11" s="36"/>
      <c r="Q11" s="36"/>
      <c r="R11" s="148"/>
      <c r="S11" s="29">
        <f t="shared" si="0"/>
        <v>0</v>
      </c>
      <c r="T11" s="108" t="str">
        <f t="shared" si="1"/>
        <v/>
      </c>
      <c r="U11" s="68"/>
      <c r="V11" s="8"/>
      <c r="W11" s="71"/>
      <c r="X11" s="71"/>
    </row>
    <row r="12" ht="16" customHeight="1" spans="1:24">
      <c r="A12" s="22"/>
      <c r="B12" s="32"/>
      <c r="C12" s="32"/>
      <c r="D12" s="32"/>
      <c r="E12" s="32"/>
      <c r="F12" s="32"/>
      <c r="G12" s="32"/>
      <c r="H12" s="32"/>
      <c r="I12" s="32"/>
      <c r="J12" s="32"/>
      <c r="K12" s="32"/>
      <c r="L12" s="32"/>
      <c r="M12" s="32"/>
      <c r="N12" s="36"/>
      <c r="O12" s="29"/>
      <c r="P12" s="36"/>
      <c r="Q12" s="36"/>
      <c r="R12" s="148"/>
      <c r="S12" s="29">
        <f t="shared" si="0"/>
        <v>0</v>
      </c>
      <c r="T12" s="108" t="str">
        <f t="shared" si="1"/>
        <v/>
      </c>
      <c r="U12" s="68"/>
      <c r="V12" s="8"/>
      <c r="W12" s="71"/>
      <c r="X12" s="71"/>
    </row>
    <row r="13" ht="16" customHeight="1" spans="1:24">
      <c r="A13" s="22"/>
      <c r="B13" s="32"/>
      <c r="C13" s="32"/>
      <c r="D13" s="32"/>
      <c r="E13" s="32"/>
      <c r="F13" s="32"/>
      <c r="G13" s="32"/>
      <c r="H13" s="32"/>
      <c r="I13" s="32"/>
      <c r="J13" s="32"/>
      <c r="K13" s="32"/>
      <c r="L13" s="32"/>
      <c r="M13" s="32"/>
      <c r="N13" s="36"/>
      <c r="O13" s="29"/>
      <c r="P13" s="36"/>
      <c r="Q13" s="36"/>
      <c r="R13" s="148"/>
      <c r="S13" s="29">
        <f t="shared" si="0"/>
        <v>0</v>
      </c>
      <c r="T13" s="108" t="str">
        <f t="shared" si="1"/>
        <v/>
      </c>
      <c r="U13" s="68"/>
      <c r="V13" s="8"/>
      <c r="W13" s="71"/>
      <c r="X13" s="71"/>
    </row>
    <row r="14" ht="16" customHeight="1" spans="1:24">
      <c r="A14" s="22"/>
      <c r="B14" s="32"/>
      <c r="C14" s="32"/>
      <c r="D14" s="32"/>
      <c r="E14" s="32"/>
      <c r="F14" s="32"/>
      <c r="G14" s="32"/>
      <c r="H14" s="32"/>
      <c r="I14" s="32"/>
      <c r="J14" s="32"/>
      <c r="K14" s="32"/>
      <c r="L14" s="32"/>
      <c r="M14" s="32"/>
      <c r="N14" s="36"/>
      <c r="O14" s="29"/>
      <c r="P14" s="36"/>
      <c r="Q14" s="36"/>
      <c r="R14" s="148"/>
      <c r="S14" s="29">
        <f t="shared" si="0"/>
        <v>0</v>
      </c>
      <c r="T14" s="108" t="str">
        <f t="shared" si="1"/>
        <v/>
      </c>
      <c r="U14" s="68"/>
      <c r="V14" s="8"/>
      <c r="W14" s="71"/>
      <c r="X14" s="71"/>
    </row>
    <row r="15" ht="16" customHeight="1" spans="1:24">
      <c r="A15" s="22"/>
      <c r="B15" s="32"/>
      <c r="C15" s="32"/>
      <c r="D15" s="32"/>
      <c r="E15" s="32"/>
      <c r="F15" s="32"/>
      <c r="G15" s="32"/>
      <c r="H15" s="32"/>
      <c r="I15" s="32"/>
      <c r="J15" s="32"/>
      <c r="K15" s="32"/>
      <c r="L15" s="32"/>
      <c r="M15" s="32"/>
      <c r="N15" s="36"/>
      <c r="O15" s="29"/>
      <c r="P15" s="36"/>
      <c r="Q15" s="36"/>
      <c r="R15" s="148"/>
      <c r="S15" s="29">
        <f t="shared" si="0"/>
        <v>0</v>
      </c>
      <c r="T15" s="108" t="str">
        <f t="shared" si="1"/>
        <v/>
      </c>
      <c r="U15" s="68"/>
      <c r="V15" s="8"/>
      <c r="W15" s="71"/>
      <c r="X15" s="71"/>
    </row>
    <row r="16" ht="16" customHeight="1" spans="1:24">
      <c r="A16" s="22"/>
      <c r="B16" s="32"/>
      <c r="C16" s="32"/>
      <c r="D16" s="32"/>
      <c r="E16" s="32"/>
      <c r="F16" s="32"/>
      <c r="G16" s="32"/>
      <c r="H16" s="32"/>
      <c r="I16" s="32"/>
      <c r="J16" s="32"/>
      <c r="K16" s="32"/>
      <c r="L16" s="32"/>
      <c r="M16" s="32"/>
      <c r="N16" s="36"/>
      <c r="O16" s="29"/>
      <c r="P16" s="36"/>
      <c r="Q16" s="36"/>
      <c r="R16" s="148"/>
      <c r="S16" s="29">
        <f t="shared" si="0"/>
        <v>0</v>
      </c>
      <c r="T16" s="108" t="str">
        <f t="shared" si="1"/>
        <v/>
      </c>
      <c r="U16" s="68"/>
      <c r="V16" s="8"/>
      <c r="W16" s="71"/>
      <c r="X16" s="71"/>
    </row>
    <row r="17" ht="16" customHeight="1" spans="1:24">
      <c r="A17" s="22"/>
      <c r="B17" s="32"/>
      <c r="C17" s="32"/>
      <c r="D17" s="32"/>
      <c r="E17" s="32"/>
      <c r="F17" s="32"/>
      <c r="G17" s="32"/>
      <c r="H17" s="32"/>
      <c r="I17" s="32"/>
      <c r="J17" s="32"/>
      <c r="K17" s="32"/>
      <c r="L17" s="32"/>
      <c r="M17" s="32"/>
      <c r="N17" s="36"/>
      <c r="O17" s="29"/>
      <c r="P17" s="36"/>
      <c r="Q17" s="36"/>
      <c r="R17" s="148"/>
      <c r="S17" s="29">
        <f t="shared" si="0"/>
        <v>0</v>
      </c>
      <c r="T17" s="108" t="str">
        <f t="shared" si="1"/>
        <v/>
      </c>
      <c r="U17" s="68"/>
      <c r="V17" s="8"/>
      <c r="W17" s="71"/>
      <c r="X17" s="71"/>
    </row>
    <row r="18" ht="16" customHeight="1" spans="1:24">
      <c r="A18" s="22"/>
      <c r="B18" s="32"/>
      <c r="C18" s="32"/>
      <c r="D18" s="32"/>
      <c r="E18" s="32"/>
      <c r="F18" s="32"/>
      <c r="G18" s="32"/>
      <c r="H18" s="32"/>
      <c r="I18" s="32"/>
      <c r="J18" s="32"/>
      <c r="K18" s="32"/>
      <c r="L18" s="32"/>
      <c r="M18" s="32"/>
      <c r="N18" s="36"/>
      <c r="O18" s="29"/>
      <c r="P18" s="36"/>
      <c r="Q18" s="36"/>
      <c r="R18" s="148"/>
      <c r="S18" s="29">
        <f t="shared" si="0"/>
        <v>0</v>
      </c>
      <c r="T18" s="108" t="str">
        <f t="shared" si="1"/>
        <v/>
      </c>
      <c r="U18" s="68"/>
      <c r="V18" s="8"/>
      <c r="W18" s="71"/>
      <c r="X18" s="71"/>
    </row>
    <row r="19" ht="16" customHeight="1" spans="1:24">
      <c r="A19" s="22"/>
      <c r="B19" s="32"/>
      <c r="C19" s="32"/>
      <c r="D19" s="32"/>
      <c r="E19" s="32"/>
      <c r="F19" s="32"/>
      <c r="G19" s="32"/>
      <c r="H19" s="32"/>
      <c r="I19" s="32"/>
      <c r="J19" s="32"/>
      <c r="K19" s="32"/>
      <c r="L19" s="32"/>
      <c r="M19" s="32"/>
      <c r="N19" s="36"/>
      <c r="O19" s="29"/>
      <c r="P19" s="36"/>
      <c r="Q19" s="36"/>
      <c r="R19" s="148"/>
      <c r="S19" s="29">
        <f t="shared" si="0"/>
        <v>0</v>
      </c>
      <c r="T19" s="108" t="str">
        <f t="shared" si="1"/>
        <v/>
      </c>
      <c r="U19" s="68"/>
      <c r="V19" s="8"/>
      <c r="W19" s="71"/>
      <c r="X19" s="71"/>
    </row>
    <row r="20" ht="16" customHeight="1" spans="1:24">
      <c r="A20" s="22"/>
      <c r="B20" s="32"/>
      <c r="C20" s="32"/>
      <c r="D20" s="32"/>
      <c r="E20" s="32"/>
      <c r="F20" s="32"/>
      <c r="G20" s="32"/>
      <c r="H20" s="32"/>
      <c r="I20" s="32"/>
      <c r="J20" s="32"/>
      <c r="K20" s="32"/>
      <c r="L20" s="32"/>
      <c r="M20" s="32"/>
      <c r="N20" s="36"/>
      <c r="O20" s="29"/>
      <c r="P20" s="36"/>
      <c r="Q20" s="36"/>
      <c r="R20" s="148"/>
      <c r="S20" s="29">
        <f t="shared" si="0"/>
        <v>0</v>
      </c>
      <c r="T20" s="108" t="str">
        <f t="shared" si="1"/>
        <v/>
      </c>
      <c r="U20" s="68"/>
      <c r="V20" s="8"/>
      <c r="W20" s="71"/>
      <c r="X20" s="71"/>
    </row>
    <row r="21" ht="16" customHeight="1" spans="1:24">
      <c r="A21" s="22"/>
      <c r="B21" s="32"/>
      <c r="C21" s="32"/>
      <c r="D21" s="32"/>
      <c r="E21" s="32"/>
      <c r="F21" s="32"/>
      <c r="G21" s="32"/>
      <c r="H21" s="32"/>
      <c r="I21" s="32"/>
      <c r="J21" s="32"/>
      <c r="K21" s="32"/>
      <c r="L21" s="32"/>
      <c r="M21" s="32"/>
      <c r="N21" s="36"/>
      <c r="O21" s="29"/>
      <c r="P21" s="36"/>
      <c r="Q21" s="36"/>
      <c r="R21" s="148"/>
      <c r="S21" s="29">
        <f t="shared" si="0"/>
        <v>0</v>
      </c>
      <c r="T21" s="108" t="str">
        <f t="shared" si="1"/>
        <v/>
      </c>
      <c r="U21" s="68"/>
      <c r="V21" s="8"/>
      <c r="W21" s="71"/>
      <c r="X21" s="71"/>
    </row>
    <row r="22" ht="16" customHeight="1" spans="1:24">
      <c r="A22" s="22"/>
      <c r="B22" s="32"/>
      <c r="C22" s="32"/>
      <c r="D22" s="32"/>
      <c r="E22" s="32"/>
      <c r="F22" s="32"/>
      <c r="G22" s="32"/>
      <c r="H22" s="32"/>
      <c r="I22" s="32"/>
      <c r="J22" s="32"/>
      <c r="K22" s="32"/>
      <c r="L22" s="32"/>
      <c r="M22" s="32"/>
      <c r="N22" s="36"/>
      <c r="O22" s="29"/>
      <c r="P22" s="36"/>
      <c r="Q22" s="36"/>
      <c r="R22" s="148"/>
      <c r="S22" s="29">
        <f t="shared" si="0"/>
        <v>0</v>
      </c>
      <c r="T22" s="108" t="str">
        <f t="shared" si="1"/>
        <v/>
      </c>
      <c r="U22" s="148"/>
      <c r="V22" s="8"/>
      <c r="W22" s="71"/>
      <c r="X22" s="71"/>
    </row>
    <row r="23" ht="16" customHeight="1" spans="1:24">
      <c r="A23" s="22"/>
      <c r="B23" s="32"/>
      <c r="C23" s="32"/>
      <c r="D23" s="32"/>
      <c r="E23" s="32"/>
      <c r="F23" s="32"/>
      <c r="G23" s="32"/>
      <c r="H23" s="32"/>
      <c r="I23" s="32"/>
      <c r="J23" s="32"/>
      <c r="K23" s="32"/>
      <c r="L23" s="32"/>
      <c r="M23" s="32"/>
      <c r="N23" s="36"/>
      <c r="O23" s="29"/>
      <c r="P23" s="36"/>
      <c r="Q23" s="36"/>
      <c r="R23" s="148"/>
      <c r="S23" s="29">
        <f t="shared" si="0"/>
        <v>0</v>
      </c>
      <c r="T23" s="108" t="str">
        <f t="shared" si="1"/>
        <v/>
      </c>
      <c r="U23" s="148"/>
      <c r="V23" s="8"/>
      <c r="W23" s="71"/>
      <c r="X23" s="71"/>
    </row>
    <row r="24" ht="16" customHeight="1" spans="1:24">
      <c r="A24" s="22"/>
      <c r="B24" s="32"/>
      <c r="C24" s="32"/>
      <c r="D24" s="32"/>
      <c r="E24" s="32"/>
      <c r="F24" s="32"/>
      <c r="G24" s="32"/>
      <c r="H24" s="32"/>
      <c r="I24" s="32"/>
      <c r="J24" s="32"/>
      <c r="K24" s="32"/>
      <c r="L24" s="32"/>
      <c r="M24" s="32"/>
      <c r="N24" s="36"/>
      <c r="O24" s="29"/>
      <c r="P24" s="36"/>
      <c r="Q24" s="36"/>
      <c r="R24" s="148"/>
      <c r="S24" s="29">
        <f t="shared" si="0"/>
        <v>0</v>
      </c>
      <c r="T24" s="108" t="str">
        <f t="shared" si="1"/>
        <v/>
      </c>
      <c r="U24" s="148"/>
      <c r="V24" s="8"/>
      <c r="W24" s="71"/>
      <c r="X24" s="71"/>
    </row>
    <row r="25" ht="16" customHeight="1" spans="1:24">
      <c r="A25" s="22"/>
      <c r="B25" s="32"/>
      <c r="C25" s="32"/>
      <c r="D25" s="32"/>
      <c r="E25" s="32"/>
      <c r="F25" s="32"/>
      <c r="G25" s="32"/>
      <c r="H25" s="32"/>
      <c r="I25" s="32"/>
      <c r="J25" s="32"/>
      <c r="K25" s="32"/>
      <c r="L25" s="32"/>
      <c r="M25" s="32"/>
      <c r="N25" s="36"/>
      <c r="O25" s="29"/>
      <c r="P25" s="36"/>
      <c r="Q25" s="36"/>
      <c r="R25" s="148"/>
      <c r="S25" s="29">
        <f t="shared" si="0"/>
        <v>0</v>
      </c>
      <c r="T25" s="108" t="str">
        <f t="shared" si="1"/>
        <v/>
      </c>
      <c r="U25" s="148"/>
      <c r="V25" s="8"/>
      <c r="W25" s="71"/>
      <c r="X25" s="71"/>
    </row>
    <row r="26" ht="16" customHeight="1" spans="1:24">
      <c r="A26" s="22"/>
      <c r="B26" s="32"/>
      <c r="C26" s="32"/>
      <c r="D26" s="32"/>
      <c r="E26" s="32"/>
      <c r="F26" s="32"/>
      <c r="G26" s="32"/>
      <c r="H26" s="32"/>
      <c r="I26" s="32"/>
      <c r="J26" s="32"/>
      <c r="K26" s="32"/>
      <c r="L26" s="32"/>
      <c r="M26" s="32"/>
      <c r="N26" s="36"/>
      <c r="O26" s="29"/>
      <c r="P26" s="36"/>
      <c r="Q26" s="36"/>
      <c r="R26" s="148"/>
      <c r="S26" s="29">
        <f t="shared" si="0"/>
        <v>0</v>
      </c>
      <c r="T26" s="108" t="str">
        <f t="shared" si="1"/>
        <v/>
      </c>
      <c r="U26" s="148"/>
      <c r="V26" s="8"/>
      <c r="W26" s="71"/>
      <c r="X26" s="71"/>
    </row>
    <row r="27" ht="16" customHeight="1" spans="1:24">
      <c r="A27" s="22" t="s">
        <v>3162</v>
      </c>
      <c r="B27" s="21"/>
      <c r="C27" s="21"/>
      <c r="D27" s="21"/>
      <c r="E27" s="13"/>
      <c r="F27" s="32"/>
      <c r="G27" s="32"/>
      <c r="H27" s="32"/>
      <c r="I27" s="32"/>
      <c r="J27" s="32"/>
      <c r="K27" s="32"/>
      <c r="L27" s="32"/>
      <c r="M27" s="32"/>
      <c r="N27" s="36">
        <f>SUM(N7:N26)</f>
        <v>0</v>
      </c>
      <c r="O27" s="36">
        <f>SUM(O7:O26)</f>
        <v>0</v>
      </c>
      <c r="P27" s="36">
        <f>SUM(P7:P26)</f>
        <v>0</v>
      </c>
      <c r="Q27" s="36">
        <f>SUM(Q7:Q26)</f>
        <v>0</v>
      </c>
      <c r="R27" s="36"/>
      <c r="S27" s="36">
        <f>SUM(S7:S26)</f>
        <v>0</v>
      </c>
      <c r="T27" s="108" t="str">
        <f t="shared" si="1"/>
        <v/>
      </c>
      <c r="U27" s="32"/>
      <c r="V27" s="8"/>
      <c r="W27" s="71"/>
      <c r="X27" s="71"/>
    </row>
    <row r="28" ht="16" customHeight="1" spans="1:24">
      <c r="A28" s="22" t="s">
        <v>3349</v>
      </c>
      <c r="B28" s="21"/>
      <c r="C28" s="21"/>
      <c r="D28" s="21"/>
      <c r="E28" s="13"/>
      <c r="F28" s="32"/>
      <c r="G28" s="32"/>
      <c r="H28" s="32"/>
      <c r="I28" s="32"/>
      <c r="J28" s="32"/>
      <c r="K28" s="32"/>
      <c r="L28" s="32"/>
      <c r="M28" s="32"/>
      <c r="N28" s="36"/>
      <c r="O28" s="29">
        <f>P27</f>
        <v>0</v>
      </c>
      <c r="P28" s="36"/>
      <c r="Q28" s="36"/>
      <c r="R28" s="148"/>
      <c r="S28" s="29"/>
      <c r="T28" s="29"/>
      <c r="U28" s="32"/>
      <c r="V28" s="8"/>
      <c r="W28" s="71"/>
      <c r="X28" s="71"/>
    </row>
    <row r="29" ht="16" customHeight="1" spans="1:24">
      <c r="A29" s="22" t="s">
        <v>3165</v>
      </c>
      <c r="B29" s="21"/>
      <c r="C29" s="21"/>
      <c r="D29" s="21"/>
      <c r="E29" s="13"/>
      <c r="F29" s="32"/>
      <c r="G29" s="32"/>
      <c r="H29" s="32"/>
      <c r="I29" s="32"/>
      <c r="J29" s="32"/>
      <c r="K29" s="32"/>
      <c r="L29" s="32"/>
      <c r="M29" s="32"/>
      <c r="N29" s="36">
        <f>N27-N28</f>
        <v>0</v>
      </c>
      <c r="O29" s="36">
        <f>O27-O28</f>
        <v>0</v>
      </c>
      <c r="P29" s="36"/>
      <c r="Q29" s="36">
        <f>Q27</f>
        <v>0</v>
      </c>
      <c r="R29" s="36"/>
      <c r="S29" s="36">
        <f>S27</f>
        <v>0</v>
      </c>
      <c r="T29" s="108" t="str">
        <f>IF(O29=0,"",(S29-O29)/O29*100)</f>
        <v/>
      </c>
      <c r="U29" s="32"/>
      <c r="V29" s="8"/>
      <c r="W29" s="71">
        <f>SUM(W7:W28)</f>
        <v>0</v>
      </c>
      <c r="X29" s="71">
        <f>SUM(X7:X28)</f>
        <v>0</v>
      </c>
    </row>
    <row r="30" ht="16" customHeight="1" spans="1:24">
      <c r="A30" s="73" t="e">
        <f>#REF!</f>
        <v>#REF!</v>
      </c>
      <c r="B30" s="73"/>
      <c r="C30" s="73"/>
      <c r="D30" s="73"/>
      <c r="E30" s="73"/>
      <c r="F30" s="73"/>
      <c r="G30" s="73"/>
      <c r="H30" s="73"/>
      <c r="I30" s="73"/>
      <c r="J30" s="73"/>
      <c r="K30" s="73"/>
      <c r="L30" s="73"/>
      <c r="M30" s="73"/>
      <c r="N30" s="73" t="str">
        <f>CONCATENATE(索引!$D$6,"：",索引!$D74,"    ",索引!$E74)</f>
        <v>评估人员：高晓宇    王海龙</v>
      </c>
      <c r="O30" s="73"/>
      <c r="P30" s="73"/>
      <c r="Q30" s="73"/>
      <c r="R30" s="73"/>
      <c r="S30" s="73"/>
      <c r="T30" s="73"/>
      <c r="U30" s="73"/>
      <c r="V30" s="8"/>
      <c r="W30" s="8"/>
      <c r="X30" s="8"/>
    </row>
    <row r="31" ht="16" customHeight="1" spans="1:24">
      <c r="A31" s="7" t="e">
        <f>#REF!</f>
        <v>#REF!</v>
      </c>
      <c r="B31" s="7"/>
      <c r="C31" s="7"/>
      <c r="D31" s="7"/>
      <c r="E31" s="7"/>
      <c r="F31" s="7"/>
      <c r="G31" s="7"/>
      <c r="H31" s="7"/>
      <c r="I31" s="7"/>
      <c r="J31" s="7"/>
      <c r="K31" s="7"/>
      <c r="L31" s="7"/>
      <c r="M31" s="7"/>
      <c r="N31" s="7"/>
      <c r="O31" s="7"/>
      <c r="P31" s="7"/>
      <c r="Q31" s="7"/>
      <c r="R31" s="7"/>
      <c r="S31" s="7"/>
      <c r="T31" s="8"/>
      <c r="U31" s="7"/>
      <c r="V31" s="8"/>
      <c r="W31" s="8"/>
      <c r="X31" s="8"/>
    </row>
  </sheetData>
  <mergeCells count="24">
    <mergeCell ref="A1:U1"/>
    <mergeCell ref="A3:U3"/>
    <mergeCell ref="N5:O5"/>
    <mergeCell ref="Q5:S5"/>
    <mergeCell ref="W5:X5"/>
    <mergeCell ref="A27:E27"/>
    <mergeCell ref="A28:E28"/>
    <mergeCell ref="A29:E29"/>
    <mergeCell ref="A5:A6"/>
    <mergeCell ref="B5:B6"/>
    <mergeCell ref="C5:C6"/>
    <mergeCell ref="D5:D6"/>
    <mergeCell ref="E5:E6"/>
    <mergeCell ref="F5:F6"/>
    <mergeCell ref="G5:G6"/>
    <mergeCell ref="H5:H6"/>
    <mergeCell ref="I5:I6"/>
    <mergeCell ref="J5:J6"/>
    <mergeCell ref="K5:K6"/>
    <mergeCell ref="L5:L6"/>
    <mergeCell ref="M5:M6"/>
    <mergeCell ref="P5:P6"/>
    <mergeCell ref="T5:T6"/>
    <mergeCell ref="U5:U6"/>
  </mergeCells>
  <pageMargins left="0.75" right="0.75" top="1" bottom="1" header="0.5" footer="0.5"/>
  <headerFooter/>
  <drawing r:id="rId1"/>
  <picture r:id="rId2"/>
</worksheet>
</file>

<file path=xl/worksheets/sheet7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AO31"/>
  <sheetViews>
    <sheetView workbookViewId="0">
      <pane xSplit="1" ySplit="6" topLeftCell="B7" activePane="bottomRight" state="frozen"/>
      <selection/>
      <selection pane="topRight"/>
      <selection pane="bottomLeft"/>
      <selection pane="bottomRight" activeCell="A1" sqref="A1:AL1"/>
    </sheetView>
  </sheetViews>
  <sheetFormatPr defaultColWidth="14" defaultRowHeight="15.2"/>
  <cols>
    <col min="1" max="1" width="11" collapsed="1"/>
    <col min="2" max="8" width="11" hidden="1" customWidth="1" outlineLevel="1"/>
    <col min="9" max="9" width="11" customWidth="1"/>
    <col min="10" max="10" width="9" collapsed="1"/>
    <col min="11" max="11" width="9" hidden="1" customWidth="1" outlineLevel="1"/>
    <col min="12" max="12" width="9" customWidth="1"/>
    <col min="13" max="13" width="11" customWidth="1"/>
    <col min="14" max="14" width="7" collapsed="1"/>
    <col min="15" max="15" width="7" hidden="1" customWidth="1" outlineLevel="1"/>
    <col min="16" max="16" width="11" hidden="1" customWidth="1" outlineLevel="1"/>
    <col min="17" max="17" width="9" hidden="1" customWidth="1" outlineLevel="1"/>
    <col min="18" max="18" width="13" hidden="1" customWidth="1" outlineLevel="1"/>
    <col min="19" max="20" width="9" hidden="1" customWidth="1" outlineLevel="1"/>
    <col min="21" max="23" width="11" hidden="1" customWidth="1" outlineLevel="1"/>
    <col min="24" max="24" width="11" collapsed="1"/>
    <col min="25" max="27" width="11" hidden="1" customWidth="1" outlineLevel="1"/>
    <col min="28" max="28" width="11" customWidth="1"/>
    <col min="29" max="29" width="9" customWidth="1"/>
    <col min="30" max="30" width="7" customWidth="1"/>
    <col min="31" max="33" width="9" customWidth="1"/>
    <col min="34" max="36" width="7" customWidth="1"/>
    <col min="37" max="37" width="9" customWidth="1"/>
    <col min="38" max="38" width="7" customWidth="1"/>
    <col min="39" max="41" width="9" customWidth="1"/>
  </cols>
  <sheetData>
    <row r="1" ht="24" customHeight="1" spans="1:41">
      <c r="A1" s="61" t="s">
        <v>7975</v>
      </c>
      <c r="B1" s="62"/>
      <c r="C1" s="62"/>
      <c r="D1" s="62"/>
      <c r="E1" s="62"/>
      <c r="F1" s="62"/>
      <c r="G1" s="62"/>
      <c r="H1" s="62"/>
      <c r="I1" s="62"/>
      <c r="J1" s="62"/>
      <c r="K1" s="62"/>
      <c r="L1" s="62"/>
      <c r="M1" s="62"/>
      <c r="N1" s="62"/>
      <c r="O1" s="62"/>
      <c r="P1" s="62"/>
      <c r="Q1" s="62"/>
      <c r="R1" s="62"/>
      <c r="S1" s="62"/>
      <c r="T1" s="62"/>
      <c r="U1" s="62"/>
      <c r="V1" s="62"/>
      <c r="W1" s="62"/>
      <c r="X1" s="62"/>
      <c r="Y1" s="62"/>
      <c r="Z1" s="62"/>
      <c r="AA1" s="62"/>
      <c r="AB1" s="62"/>
      <c r="AC1" s="62"/>
      <c r="AD1" s="62"/>
      <c r="AE1" s="62"/>
      <c r="AF1" s="62"/>
      <c r="AG1" s="62"/>
      <c r="AH1" s="62"/>
      <c r="AI1" s="62"/>
      <c r="AJ1" s="62"/>
      <c r="AK1" s="62"/>
      <c r="AL1" s="62"/>
      <c r="AM1" s="62"/>
      <c r="AN1" s="62"/>
      <c r="AO1" s="62"/>
    </row>
    <row r="2" ht="16" customHeight="1" spans="1:41">
      <c r="A2" s="63"/>
      <c r="B2" s="63"/>
      <c r="C2" s="63"/>
      <c r="D2" s="63"/>
      <c r="E2" s="63"/>
      <c r="F2" s="63"/>
      <c r="G2" s="63"/>
      <c r="H2" s="63"/>
      <c r="I2" s="63"/>
      <c r="J2" s="63"/>
      <c r="K2" s="63"/>
      <c r="L2" s="63"/>
      <c r="M2" s="63"/>
      <c r="N2" s="63"/>
      <c r="O2" s="63"/>
      <c r="P2" s="63"/>
      <c r="Q2" s="63"/>
      <c r="R2" s="63"/>
      <c r="S2" s="63"/>
      <c r="T2" s="63"/>
      <c r="U2" s="63"/>
      <c r="V2" s="63"/>
      <c r="W2" s="63"/>
      <c r="X2" s="63"/>
      <c r="Y2" s="63"/>
      <c r="Z2" s="63"/>
      <c r="AA2" s="63"/>
      <c r="AB2" s="63"/>
      <c r="AC2" s="63"/>
      <c r="AD2" s="63"/>
      <c r="AE2" s="63"/>
      <c r="AF2" s="63"/>
      <c r="AG2" s="63"/>
      <c r="AH2" s="63"/>
      <c r="AI2" s="63"/>
      <c r="AJ2" s="25"/>
      <c r="AK2" s="25"/>
      <c r="AL2" s="25" t="s">
        <v>7976</v>
      </c>
      <c r="AM2" s="8"/>
      <c r="AN2" s="8"/>
      <c r="AO2" s="8"/>
    </row>
    <row r="3" ht="16" customHeight="1" spans="1:41">
      <c r="A3" s="63" t="e">
        <f>#REF!</f>
        <v>#REF!</v>
      </c>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row>
    <row r="4" ht="16" customHeight="1" spans="1:41">
      <c r="A4" s="105" t="e">
        <f>#REF!</f>
        <v>#REF!</v>
      </c>
      <c r="B4" s="105"/>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42" t="s">
        <v>2952</v>
      </c>
      <c r="AM4" s="8"/>
      <c r="AN4" s="8"/>
      <c r="AO4" s="8"/>
    </row>
    <row r="5" ht="16" customHeight="1" spans="1:41">
      <c r="A5" s="22" t="s">
        <v>0</v>
      </c>
      <c r="B5" s="90" t="s">
        <v>7977</v>
      </c>
      <c r="C5" s="90" t="s">
        <v>3434</v>
      </c>
      <c r="D5" s="21"/>
      <c r="E5" s="21"/>
      <c r="F5" s="21"/>
      <c r="G5" s="21"/>
      <c r="H5" s="13"/>
      <c r="I5" s="90" t="s">
        <v>3512</v>
      </c>
      <c r="J5" s="22" t="s">
        <v>3513</v>
      </c>
      <c r="K5" s="90" t="s">
        <v>3514</v>
      </c>
      <c r="L5" s="90" t="s">
        <v>3515</v>
      </c>
      <c r="M5" s="90" t="s">
        <v>3439</v>
      </c>
      <c r="N5" s="90" t="s">
        <v>3440</v>
      </c>
      <c r="O5" s="90" t="s">
        <v>3441</v>
      </c>
      <c r="P5" s="90" t="s">
        <v>3516</v>
      </c>
      <c r="Q5" s="90" t="s">
        <v>3443</v>
      </c>
      <c r="R5" s="90" t="s">
        <v>3444</v>
      </c>
      <c r="S5" s="90" t="s">
        <v>3445</v>
      </c>
      <c r="T5" s="90" t="s">
        <v>3446</v>
      </c>
      <c r="U5" s="90" t="s">
        <v>3447</v>
      </c>
      <c r="V5" s="90" t="s">
        <v>3448</v>
      </c>
      <c r="W5" s="90" t="s">
        <v>3449</v>
      </c>
      <c r="X5" s="90" t="s">
        <v>3450</v>
      </c>
      <c r="Y5" s="90" t="s">
        <v>3451</v>
      </c>
      <c r="Z5" s="90" t="s">
        <v>3452</v>
      </c>
      <c r="AA5" s="90" t="s">
        <v>3453</v>
      </c>
      <c r="AB5" s="90" t="s">
        <v>3454</v>
      </c>
      <c r="AC5" s="90" t="s">
        <v>3517</v>
      </c>
      <c r="AD5" s="90" t="s">
        <v>3050</v>
      </c>
      <c r="AE5" s="13"/>
      <c r="AF5" s="90" t="s">
        <v>3251</v>
      </c>
      <c r="AG5" s="22" t="s">
        <v>3051</v>
      </c>
      <c r="AH5" s="21"/>
      <c r="AI5" s="13"/>
      <c r="AJ5" s="90" t="s">
        <v>3053</v>
      </c>
      <c r="AK5" s="90" t="s">
        <v>3518</v>
      </c>
      <c r="AL5" s="90" t="s">
        <v>3083</v>
      </c>
      <c r="AM5" s="25"/>
      <c r="AN5" s="65" t="s">
        <v>3156</v>
      </c>
      <c r="AO5" s="66"/>
    </row>
    <row r="6" ht="16" customHeight="1" spans="1:41">
      <c r="A6" s="37"/>
      <c r="B6" s="37"/>
      <c r="C6" s="143" t="s">
        <v>3457</v>
      </c>
      <c r="D6" s="143" t="s">
        <v>3458</v>
      </c>
      <c r="E6" s="143" t="s">
        <v>3459</v>
      </c>
      <c r="F6" s="143" t="s">
        <v>3460</v>
      </c>
      <c r="G6" s="143" t="s">
        <v>3461</v>
      </c>
      <c r="H6" s="143" t="s">
        <v>3462</v>
      </c>
      <c r="I6" s="37"/>
      <c r="J6" s="37"/>
      <c r="K6" s="37"/>
      <c r="L6" s="37"/>
      <c r="M6" s="37"/>
      <c r="N6" s="37"/>
      <c r="O6" s="37"/>
      <c r="P6" s="37"/>
      <c r="Q6" s="37"/>
      <c r="R6" s="37"/>
      <c r="S6" s="37"/>
      <c r="T6" s="37"/>
      <c r="U6" s="37"/>
      <c r="V6" s="37"/>
      <c r="W6" s="37"/>
      <c r="X6" s="37"/>
      <c r="Y6" s="37"/>
      <c r="Z6" s="37"/>
      <c r="AA6" s="37"/>
      <c r="AB6" s="37"/>
      <c r="AC6" s="37"/>
      <c r="AD6" s="35" t="s">
        <v>3463</v>
      </c>
      <c r="AE6" s="22" t="s">
        <v>3464</v>
      </c>
      <c r="AF6" s="37"/>
      <c r="AG6" s="35" t="s">
        <v>3463</v>
      </c>
      <c r="AH6" s="90" t="s">
        <v>3302</v>
      </c>
      <c r="AI6" s="22" t="s">
        <v>3464</v>
      </c>
      <c r="AJ6" s="37"/>
      <c r="AK6" s="37"/>
      <c r="AL6" s="37"/>
      <c r="AM6" s="25"/>
      <c r="AN6" s="65" t="s">
        <v>3050</v>
      </c>
      <c r="AO6" s="65" t="s">
        <v>3051</v>
      </c>
    </row>
    <row r="7" ht="16" customHeight="1" spans="1:41">
      <c r="A7" s="144"/>
      <c r="B7" s="145"/>
      <c r="C7" s="143"/>
      <c r="D7" s="143"/>
      <c r="E7" s="143"/>
      <c r="F7" s="143"/>
      <c r="G7" s="143"/>
      <c r="H7" s="146"/>
      <c r="I7" s="145"/>
      <c r="J7" s="144"/>
      <c r="K7" s="145"/>
      <c r="L7" s="22"/>
      <c r="M7" s="90"/>
      <c r="N7" s="67"/>
      <c r="O7" s="22"/>
      <c r="P7" s="90"/>
      <c r="Q7" s="145"/>
      <c r="R7" s="145"/>
      <c r="S7" s="22"/>
      <c r="T7" s="22"/>
      <c r="U7" s="90"/>
      <c r="V7" s="90"/>
      <c r="W7" s="90"/>
      <c r="X7" s="35" t="s">
        <v>3465</v>
      </c>
      <c r="Y7" s="35"/>
      <c r="Z7" s="35"/>
      <c r="AA7" s="147"/>
      <c r="AB7" s="35" t="s">
        <v>3466</v>
      </c>
      <c r="AC7" s="35"/>
      <c r="AD7" s="35"/>
      <c r="AE7" s="22"/>
      <c r="AF7" s="147"/>
      <c r="AG7" s="35"/>
      <c r="AH7" s="90"/>
      <c r="AI7" s="29">
        <f t="shared" ref="AI7:AI26" si="0">ROUND(AG7*AH7/100,2)</f>
        <v>0</v>
      </c>
      <c r="AJ7" s="108" t="str">
        <f t="shared" ref="AJ7:AJ27" si="1">IF(AE7-AF7=0,"",(AI7-AE7+AF7)/(AE7-AF7)*100)</f>
        <v/>
      </c>
      <c r="AK7" s="145"/>
      <c r="AL7" s="22"/>
      <c r="AM7" s="25"/>
      <c r="AN7" s="65"/>
      <c r="AO7" s="65"/>
    </row>
    <row r="8" ht="16" customHeight="1" spans="1:41">
      <c r="A8" s="144"/>
      <c r="B8" s="145"/>
      <c r="C8" s="143"/>
      <c r="D8" s="143"/>
      <c r="E8" s="143"/>
      <c r="F8" s="143"/>
      <c r="G8" s="143"/>
      <c r="H8" s="146"/>
      <c r="I8" s="145"/>
      <c r="J8" s="144"/>
      <c r="K8" s="145"/>
      <c r="L8" s="22"/>
      <c r="M8" s="90"/>
      <c r="N8" s="67"/>
      <c r="O8" s="22"/>
      <c r="P8" s="90"/>
      <c r="Q8" s="145"/>
      <c r="R8" s="145"/>
      <c r="S8" s="22"/>
      <c r="T8" s="22"/>
      <c r="U8" s="90"/>
      <c r="V8" s="90"/>
      <c r="W8" s="90"/>
      <c r="X8" s="90"/>
      <c r="Y8" s="35"/>
      <c r="Z8" s="35"/>
      <c r="AA8" s="147"/>
      <c r="AB8" s="35"/>
      <c r="AC8" s="35"/>
      <c r="AD8" s="35"/>
      <c r="AE8" s="22"/>
      <c r="AF8" s="147"/>
      <c r="AG8" s="35"/>
      <c r="AH8" s="90"/>
      <c r="AI8" s="29">
        <f t="shared" si="0"/>
        <v>0</v>
      </c>
      <c r="AJ8" s="108" t="str">
        <f t="shared" si="1"/>
        <v/>
      </c>
      <c r="AK8" s="145"/>
      <c r="AL8" s="22"/>
      <c r="AM8" s="25"/>
      <c r="AN8" s="65"/>
      <c r="AO8" s="65"/>
    </row>
    <row r="9" ht="16" customHeight="1" spans="1:41">
      <c r="A9" s="144"/>
      <c r="B9" s="145"/>
      <c r="C9" s="143"/>
      <c r="D9" s="143"/>
      <c r="E9" s="143"/>
      <c r="F9" s="143"/>
      <c r="G9" s="143"/>
      <c r="H9" s="146"/>
      <c r="I9" s="145"/>
      <c r="J9" s="144"/>
      <c r="K9" s="145"/>
      <c r="L9" s="22"/>
      <c r="M9" s="90"/>
      <c r="N9" s="67"/>
      <c r="O9" s="22"/>
      <c r="P9" s="90"/>
      <c r="Q9" s="145"/>
      <c r="R9" s="145"/>
      <c r="S9" s="22"/>
      <c r="T9" s="22"/>
      <c r="U9" s="90"/>
      <c r="V9" s="90"/>
      <c r="W9" s="90"/>
      <c r="X9" s="90"/>
      <c r="Y9" s="35"/>
      <c r="Z9" s="35"/>
      <c r="AA9" s="147"/>
      <c r="AB9" s="35"/>
      <c r="AC9" s="35"/>
      <c r="AD9" s="35"/>
      <c r="AE9" s="22"/>
      <c r="AF9" s="147"/>
      <c r="AG9" s="35"/>
      <c r="AH9" s="90"/>
      <c r="AI9" s="29">
        <f t="shared" si="0"/>
        <v>0</v>
      </c>
      <c r="AJ9" s="108" t="str">
        <f t="shared" si="1"/>
        <v/>
      </c>
      <c r="AK9" s="145"/>
      <c r="AL9" s="22"/>
      <c r="AM9" s="25"/>
      <c r="AN9" s="65"/>
      <c r="AO9" s="65"/>
    </row>
    <row r="10" ht="16" customHeight="1" spans="1:41">
      <c r="A10" s="144"/>
      <c r="B10" s="145"/>
      <c r="C10" s="143"/>
      <c r="D10" s="143"/>
      <c r="E10" s="143"/>
      <c r="F10" s="143"/>
      <c r="G10" s="143"/>
      <c r="H10" s="146"/>
      <c r="I10" s="145"/>
      <c r="J10" s="144"/>
      <c r="K10" s="145"/>
      <c r="L10" s="22"/>
      <c r="M10" s="90"/>
      <c r="N10" s="67"/>
      <c r="O10" s="22"/>
      <c r="P10" s="90"/>
      <c r="Q10" s="145"/>
      <c r="R10" s="145"/>
      <c r="S10" s="22"/>
      <c r="T10" s="22"/>
      <c r="U10" s="90"/>
      <c r="V10" s="90"/>
      <c r="W10" s="90"/>
      <c r="X10" s="90"/>
      <c r="Y10" s="35"/>
      <c r="Z10" s="35"/>
      <c r="AA10" s="147"/>
      <c r="AB10" s="35"/>
      <c r="AC10" s="35"/>
      <c r="AD10" s="35"/>
      <c r="AE10" s="22"/>
      <c r="AF10" s="147"/>
      <c r="AG10" s="35"/>
      <c r="AH10" s="90"/>
      <c r="AI10" s="29">
        <f t="shared" si="0"/>
        <v>0</v>
      </c>
      <c r="AJ10" s="108" t="str">
        <f t="shared" si="1"/>
        <v/>
      </c>
      <c r="AK10" s="145"/>
      <c r="AL10" s="22"/>
      <c r="AM10" s="25"/>
      <c r="AN10" s="65"/>
      <c r="AO10" s="65"/>
    </row>
    <row r="11" ht="16" customHeight="1" spans="1:41">
      <c r="A11" s="22"/>
      <c r="B11" s="22"/>
      <c r="C11" s="32"/>
      <c r="D11" s="32"/>
      <c r="E11" s="32"/>
      <c r="F11" s="32"/>
      <c r="G11" s="32"/>
      <c r="H11" s="31"/>
      <c r="I11" s="32"/>
      <c r="J11" s="32"/>
      <c r="K11" s="32"/>
      <c r="L11" s="32"/>
      <c r="M11" s="32"/>
      <c r="N11" s="31"/>
      <c r="O11" s="32"/>
      <c r="P11" s="32"/>
      <c r="Q11" s="32"/>
      <c r="R11" s="32"/>
      <c r="S11" s="32"/>
      <c r="T11" s="32"/>
      <c r="U11" s="32"/>
      <c r="V11" s="32"/>
      <c r="W11" s="32"/>
      <c r="X11" s="32"/>
      <c r="Y11" s="31"/>
      <c r="Z11" s="31"/>
      <c r="AA11" s="31"/>
      <c r="AB11" s="31"/>
      <c r="AC11" s="31"/>
      <c r="AD11" s="36"/>
      <c r="AE11" s="29"/>
      <c r="AF11" s="36"/>
      <c r="AG11" s="36"/>
      <c r="AH11" s="148"/>
      <c r="AI11" s="29">
        <f t="shared" si="0"/>
        <v>0</v>
      </c>
      <c r="AJ11" s="108" t="str">
        <f t="shared" si="1"/>
        <v/>
      </c>
      <c r="AK11" s="29"/>
      <c r="AL11" s="28"/>
      <c r="AM11" s="8"/>
      <c r="AN11" s="71"/>
      <c r="AO11" s="71"/>
    </row>
    <row r="12" ht="16" customHeight="1" spans="1:41">
      <c r="A12" s="22"/>
      <c r="B12" s="22"/>
      <c r="C12" s="32"/>
      <c r="D12" s="32"/>
      <c r="E12" s="32"/>
      <c r="F12" s="32"/>
      <c r="G12" s="32"/>
      <c r="H12" s="31"/>
      <c r="I12" s="32"/>
      <c r="J12" s="32"/>
      <c r="K12" s="32"/>
      <c r="L12" s="32"/>
      <c r="M12" s="32"/>
      <c r="N12" s="31"/>
      <c r="O12" s="32"/>
      <c r="P12" s="32"/>
      <c r="Q12" s="32"/>
      <c r="R12" s="32"/>
      <c r="S12" s="32"/>
      <c r="T12" s="32"/>
      <c r="U12" s="32"/>
      <c r="V12" s="32"/>
      <c r="W12" s="32"/>
      <c r="X12" s="32"/>
      <c r="Y12" s="31"/>
      <c r="Z12" s="31"/>
      <c r="AA12" s="31"/>
      <c r="AB12" s="31"/>
      <c r="AC12" s="31"/>
      <c r="AD12" s="36"/>
      <c r="AE12" s="29"/>
      <c r="AF12" s="36"/>
      <c r="AG12" s="36"/>
      <c r="AH12" s="148"/>
      <c r="AI12" s="29">
        <f t="shared" si="0"/>
        <v>0</v>
      </c>
      <c r="AJ12" s="108" t="str">
        <f t="shared" si="1"/>
        <v/>
      </c>
      <c r="AK12" s="29"/>
      <c r="AL12" s="28"/>
      <c r="AM12" s="8"/>
      <c r="AN12" s="71"/>
      <c r="AO12" s="71"/>
    </row>
    <row r="13" ht="16" customHeight="1" spans="1:41">
      <c r="A13" s="22"/>
      <c r="B13" s="22"/>
      <c r="C13" s="32"/>
      <c r="D13" s="32"/>
      <c r="E13" s="32"/>
      <c r="F13" s="32"/>
      <c r="G13" s="32"/>
      <c r="H13" s="31"/>
      <c r="I13" s="32"/>
      <c r="J13" s="32"/>
      <c r="K13" s="32"/>
      <c r="L13" s="32"/>
      <c r="M13" s="32"/>
      <c r="N13" s="31"/>
      <c r="O13" s="32"/>
      <c r="P13" s="32"/>
      <c r="Q13" s="32"/>
      <c r="R13" s="32"/>
      <c r="S13" s="32"/>
      <c r="T13" s="32"/>
      <c r="U13" s="32"/>
      <c r="V13" s="32"/>
      <c r="W13" s="32"/>
      <c r="X13" s="32"/>
      <c r="Y13" s="31"/>
      <c r="Z13" s="31"/>
      <c r="AA13" s="31"/>
      <c r="AB13" s="31"/>
      <c r="AC13" s="31"/>
      <c r="AD13" s="36"/>
      <c r="AE13" s="29"/>
      <c r="AF13" s="36"/>
      <c r="AG13" s="36"/>
      <c r="AH13" s="148"/>
      <c r="AI13" s="29">
        <f t="shared" si="0"/>
        <v>0</v>
      </c>
      <c r="AJ13" s="108" t="str">
        <f t="shared" si="1"/>
        <v/>
      </c>
      <c r="AK13" s="29"/>
      <c r="AL13" s="28"/>
      <c r="AM13" s="8"/>
      <c r="AN13" s="71"/>
      <c r="AO13" s="71"/>
    </row>
    <row r="14" ht="16" customHeight="1" spans="1:41">
      <c r="A14" s="22"/>
      <c r="B14" s="22"/>
      <c r="C14" s="32"/>
      <c r="D14" s="32"/>
      <c r="E14" s="32"/>
      <c r="F14" s="32"/>
      <c r="G14" s="32"/>
      <c r="H14" s="31"/>
      <c r="I14" s="32"/>
      <c r="J14" s="32"/>
      <c r="K14" s="32"/>
      <c r="L14" s="32"/>
      <c r="M14" s="32"/>
      <c r="N14" s="31"/>
      <c r="O14" s="32"/>
      <c r="P14" s="32"/>
      <c r="Q14" s="32"/>
      <c r="R14" s="32"/>
      <c r="S14" s="32"/>
      <c r="T14" s="32"/>
      <c r="U14" s="32"/>
      <c r="V14" s="32"/>
      <c r="W14" s="32"/>
      <c r="X14" s="32"/>
      <c r="Y14" s="31"/>
      <c r="Z14" s="31"/>
      <c r="AA14" s="31"/>
      <c r="AB14" s="31"/>
      <c r="AC14" s="31"/>
      <c r="AD14" s="36"/>
      <c r="AE14" s="29"/>
      <c r="AF14" s="36"/>
      <c r="AG14" s="36"/>
      <c r="AH14" s="148"/>
      <c r="AI14" s="29">
        <f t="shared" si="0"/>
        <v>0</v>
      </c>
      <c r="AJ14" s="108" t="str">
        <f t="shared" si="1"/>
        <v/>
      </c>
      <c r="AK14" s="29"/>
      <c r="AL14" s="28"/>
      <c r="AM14" s="8"/>
      <c r="AN14" s="71"/>
      <c r="AO14" s="71"/>
    </row>
    <row r="15" ht="16" customHeight="1" spans="1:41">
      <c r="A15" s="22"/>
      <c r="B15" s="22"/>
      <c r="C15" s="32"/>
      <c r="D15" s="32"/>
      <c r="E15" s="32"/>
      <c r="F15" s="32"/>
      <c r="G15" s="32"/>
      <c r="H15" s="31"/>
      <c r="I15" s="32"/>
      <c r="J15" s="32"/>
      <c r="K15" s="32"/>
      <c r="L15" s="32"/>
      <c r="M15" s="32"/>
      <c r="N15" s="31"/>
      <c r="O15" s="32"/>
      <c r="P15" s="32"/>
      <c r="Q15" s="32"/>
      <c r="R15" s="32"/>
      <c r="S15" s="32"/>
      <c r="T15" s="32"/>
      <c r="U15" s="32"/>
      <c r="V15" s="32"/>
      <c r="W15" s="32"/>
      <c r="X15" s="32"/>
      <c r="Y15" s="31"/>
      <c r="Z15" s="31"/>
      <c r="AA15" s="31"/>
      <c r="AB15" s="31"/>
      <c r="AC15" s="31"/>
      <c r="AD15" s="36"/>
      <c r="AE15" s="29"/>
      <c r="AF15" s="36"/>
      <c r="AG15" s="36"/>
      <c r="AH15" s="148"/>
      <c r="AI15" s="29">
        <f t="shared" si="0"/>
        <v>0</v>
      </c>
      <c r="AJ15" s="108" t="str">
        <f t="shared" si="1"/>
        <v/>
      </c>
      <c r="AK15" s="29"/>
      <c r="AL15" s="28"/>
      <c r="AM15" s="8"/>
      <c r="AN15" s="71"/>
      <c r="AO15" s="71"/>
    </row>
    <row r="16" ht="16" customHeight="1" spans="1:41">
      <c r="A16" s="22"/>
      <c r="B16" s="22"/>
      <c r="C16" s="32"/>
      <c r="D16" s="32"/>
      <c r="E16" s="32"/>
      <c r="F16" s="32"/>
      <c r="G16" s="32"/>
      <c r="H16" s="31"/>
      <c r="I16" s="32"/>
      <c r="J16" s="32"/>
      <c r="K16" s="32"/>
      <c r="L16" s="32"/>
      <c r="M16" s="32"/>
      <c r="N16" s="31"/>
      <c r="O16" s="32"/>
      <c r="P16" s="32"/>
      <c r="Q16" s="32"/>
      <c r="R16" s="32"/>
      <c r="S16" s="32"/>
      <c r="T16" s="32"/>
      <c r="U16" s="32"/>
      <c r="V16" s="32"/>
      <c r="W16" s="32"/>
      <c r="X16" s="32"/>
      <c r="Y16" s="31"/>
      <c r="Z16" s="31"/>
      <c r="AA16" s="31"/>
      <c r="AB16" s="31"/>
      <c r="AC16" s="31"/>
      <c r="AD16" s="36"/>
      <c r="AE16" s="29"/>
      <c r="AF16" s="36"/>
      <c r="AG16" s="36"/>
      <c r="AH16" s="148"/>
      <c r="AI16" s="29">
        <f t="shared" si="0"/>
        <v>0</v>
      </c>
      <c r="AJ16" s="108" t="str">
        <f t="shared" si="1"/>
        <v/>
      </c>
      <c r="AK16" s="29"/>
      <c r="AL16" s="28"/>
      <c r="AM16" s="8"/>
      <c r="AN16" s="71"/>
      <c r="AO16" s="71"/>
    </row>
    <row r="17" ht="16" customHeight="1" spans="1:41">
      <c r="A17" s="22"/>
      <c r="B17" s="22"/>
      <c r="C17" s="32"/>
      <c r="D17" s="32"/>
      <c r="E17" s="32"/>
      <c r="F17" s="32"/>
      <c r="G17" s="32"/>
      <c r="H17" s="31"/>
      <c r="I17" s="32"/>
      <c r="J17" s="32"/>
      <c r="K17" s="32"/>
      <c r="L17" s="32"/>
      <c r="M17" s="32"/>
      <c r="N17" s="31"/>
      <c r="O17" s="32"/>
      <c r="P17" s="32"/>
      <c r="Q17" s="32"/>
      <c r="R17" s="32"/>
      <c r="S17" s="32"/>
      <c r="T17" s="32"/>
      <c r="U17" s="32"/>
      <c r="V17" s="32"/>
      <c r="W17" s="32"/>
      <c r="X17" s="32"/>
      <c r="Y17" s="31"/>
      <c r="Z17" s="31"/>
      <c r="AA17" s="31"/>
      <c r="AB17" s="31"/>
      <c r="AC17" s="31"/>
      <c r="AD17" s="36"/>
      <c r="AE17" s="29"/>
      <c r="AF17" s="36"/>
      <c r="AG17" s="36"/>
      <c r="AH17" s="148"/>
      <c r="AI17" s="29">
        <f t="shared" si="0"/>
        <v>0</v>
      </c>
      <c r="AJ17" s="108" t="str">
        <f t="shared" si="1"/>
        <v/>
      </c>
      <c r="AK17" s="29"/>
      <c r="AL17" s="28"/>
      <c r="AM17" s="8"/>
      <c r="AN17" s="71"/>
      <c r="AO17" s="71"/>
    </row>
    <row r="18" ht="16" customHeight="1" spans="1:41">
      <c r="A18" s="22"/>
      <c r="B18" s="22"/>
      <c r="C18" s="32"/>
      <c r="D18" s="32"/>
      <c r="E18" s="32"/>
      <c r="F18" s="32"/>
      <c r="G18" s="32"/>
      <c r="H18" s="31"/>
      <c r="I18" s="32"/>
      <c r="J18" s="32"/>
      <c r="K18" s="32"/>
      <c r="L18" s="32"/>
      <c r="M18" s="32"/>
      <c r="N18" s="31"/>
      <c r="O18" s="32"/>
      <c r="P18" s="32"/>
      <c r="Q18" s="32"/>
      <c r="R18" s="32"/>
      <c r="S18" s="32"/>
      <c r="T18" s="32"/>
      <c r="U18" s="32"/>
      <c r="V18" s="32"/>
      <c r="W18" s="32"/>
      <c r="X18" s="32"/>
      <c r="Y18" s="31"/>
      <c r="Z18" s="31"/>
      <c r="AA18" s="31"/>
      <c r="AB18" s="31"/>
      <c r="AC18" s="31"/>
      <c r="AD18" s="36"/>
      <c r="AE18" s="29"/>
      <c r="AF18" s="36"/>
      <c r="AG18" s="36"/>
      <c r="AH18" s="148"/>
      <c r="AI18" s="29">
        <f t="shared" si="0"/>
        <v>0</v>
      </c>
      <c r="AJ18" s="108" t="str">
        <f t="shared" si="1"/>
        <v/>
      </c>
      <c r="AK18" s="29"/>
      <c r="AL18" s="28"/>
      <c r="AM18" s="8"/>
      <c r="AN18" s="71"/>
      <c r="AO18" s="71"/>
    </row>
    <row r="19" ht="16" customHeight="1" spans="1:41">
      <c r="A19" s="22"/>
      <c r="B19" s="22"/>
      <c r="C19" s="32"/>
      <c r="D19" s="32"/>
      <c r="E19" s="32"/>
      <c r="F19" s="32"/>
      <c r="G19" s="32"/>
      <c r="H19" s="31"/>
      <c r="I19" s="32"/>
      <c r="J19" s="32"/>
      <c r="K19" s="32"/>
      <c r="L19" s="32"/>
      <c r="M19" s="32"/>
      <c r="N19" s="31"/>
      <c r="O19" s="32"/>
      <c r="P19" s="32"/>
      <c r="Q19" s="32"/>
      <c r="R19" s="32"/>
      <c r="S19" s="32"/>
      <c r="T19" s="32"/>
      <c r="U19" s="32"/>
      <c r="V19" s="32"/>
      <c r="W19" s="32"/>
      <c r="X19" s="32"/>
      <c r="Y19" s="31"/>
      <c r="Z19" s="31"/>
      <c r="AA19" s="31"/>
      <c r="AB19" s="31"/>
      <c r="AC19" s="31"/>
      <c r="AD19" s="36"/>
      <c r="AE19" s="29"/>
      <c r="AF19" s="36"/>
      <c r="AG19" s="36"/>
      <c r="AH19" s="148"/>
      <c r="AI19" s="29">
        <f t="shared" si="0"/>
        <v>0</v>
      </c>
      <c r="AJ19" s="108" t="str">
        <f t="shared" si="1"/>
        <v/>
      </c>
      <c r="AK19" s="29"/>
      <c r="AL19" s="28"/>
      <c r="AM19" s="8"/>
      <c r="AN19" s="71"/>
      <c r="AO19" s="71"/>
    </row>
    <row r="20" ht="16" customHeight="1" spans="1:41">
      <c r="A20" s="22"/>
      <c r="B20" s="22"/>
      <c r="C20" s="32"/>
      <c r="D20" s="32"/>
      <c r="E20" s="32"/>
      <c r="F20" s="32"/>
      <c r="G20" s="32"/>
      <c r="H20" s="31"/>
      <c r="I20" s="32"/>
      <c r="J20" s="32"/>
      <c r="K20" s="32"/>
      <c r="L20" s="32"/>
      <c r="M20" s="32"/>
      <c r="N20" s="31"/>
      <c r="O20" s="32"/>
      <c r="P20" s="32"/>
      <c r="Q20" s="32"/>
      <c r="R20" s="32"/>
      <c r="S20" s="32"/>
      <c r="T20" s="32"/>
      <c r="U20" s="32"/>
      <c r="V20" s="32"/>
      <c r="W20" s="32"/>
      <c r="X20" s="32"/>
      <c r="Y20" s="31"/>
      <c r="Z20" s="31"/>
      <c r="AA20" s="31"/>
      <c r="AB20" s="31"/>
      <c r="AC20" s="31"/>
      <c r="AD20" s="36"/>
      <c r="AE20" s="29"/>
      <c r="AF20" s="36"/>
      <c r="AG20" s="36"/>
      <c r="AH20" s="148"/>
      <c r="AI20" s="29">
        <f t="shared" si="0"/>
        <v>0</v>
      </c>
      <c r="AJ20" s="108" t="str">
        <f t="shared" si="1"/>
        <v/>
      </c>
      <c r="AK20" s="29"/>
      <c r="AL20" s="28"/>
      <c r="AM20" s="8"/>
      <c r="AN20" s="71"/>
      <c r="AO20" s="71"/>
    </row>
    <row r="21" ht="16" customHeight="1" spans="1:41">
      <c r="A21" s="22"/>
      <c r="B21" s="22"/>
      <c r="C21" s="32"/>
      <c r="D21" s="32"/>
      <c r="E21" s="32"/>
      <c r="F21" s="32"/>
      <c r="G21" s="32"/>
      <c r="H21" s="31"/>
      <c r="I21" s="32"/>
      <c r="J21" s="32"/>
      <c r="K21" s="32"/>
      <c r="L21" s="32"/>
      <c r="M21" s="32"/>
      <c r="N21" s="31"/>
      <c r="O21" s="32"/>
      <c r="P21" s="32"/>
      <c r="Q21" s="32"/>
      <c r="R21" s="32"/>
      <c r="S21" s="32"/>
      <c r="T21" s="32"/>
      <c r="U21" s="32"/>
      <c r="V21" s="32"/>
      <c r="W21" s="32"/>
      <c r="X21" s="32"/>
      <c r="Y21" s="31"/>
      <c r="Z21" s="31"/>
      <c r="AA21" s="31"/>
      <c r="AB21" s="31"/>
      <c r="AC21" s="31"/>
      <c r="AD21" s="36"/>
      <c r="AE21" s="29"/>
      <c r="AF21" s="36"/>
      <c r="AG21" s="36"/>
      <c r="AH21" s="148"/>
      <c r="AI21" s="29">
        <f t="shared" si="0"/>
        <v>0</v>
      </c>
      <c r="AJ21" s="108" t="str">
        <f t="shared" si="1"/>
        <v/>
      </c>
      <c r="AK21" s="29"/>
      <c r="AL21" s="28"/>
      <c r="AM21" s="8"/>
      <c r="AN21" s="71"/>
      <c r="AO21" s="71"/>
    </row>
    <row r="22" ht="16" customHeight="1" spans="1:41">
      <c r="A22" s="22"/>
      <c r="B22" s="22"/>
      <c r="C22" s="32"/>
      <c r="D22" s="32"/>
      <c r="E22" s="32"/>
      <c r="F22" s="32"/>
      <c r="G22" s="32"/>
      <c r="H22" s="31"/>
      <c r="I22" s="32"/>
      <c r="J22" s="32"/>
      <c r="K22" s="32"/>
      <c r="L22" s="32"/>
      <c r="M22" s="32"/>
      <c r="N22" s="31"/>
      <c r="O22" s="32"/>
      <c r="P22" s="32"/>
      <c r="Q22" s="32"/>
      <c r="R22" s="32"/>
      <c r="S22" s="32"/>
      <c r="T22" s="32"/>
      <c r="U22" s="32"/>
      <c r="V22" s="32"/>
      <c r="W22" s="32"/>
      <c r="X22" s="32"/>
      <c r="Y22" s="31"/>
      <c r="Z22" s="31"/>
      <c r="AA22" s="31"/>
      <c r="AB22" s="31"/>
      <c r="AC22" s="31"/>
      <c r="AD22" s="36"/>
      <c r="AE22" s="29"/>
      <c r="AF22" s="36"/>
      <c r="AG22" s="36"/>
      <c r="AH22" s="148"/>
      <c r="AI22" s="29">
        <f t="shared" si="0"/>
        <v>0</v>
      </c>
      <c r="AJ22" s="108" t="str">
        <f t="shared" si="1"/>
        <v/>
      </c>
      <c r="AK22" s="29"/>
      <c r="AL22" s="28"/>
      <c r="AM22" s="8"/>
      <c r="AN22" s="71"/>
      <c r="AO22" s="71"/>
    </row>
    <row r="23" ht="16" customHeight="1" spans="1:41">
      <c r="A23" s="22"/>
      <c r="B23" s="22"/>
      <c r="C23" s="32"/>
      <c r="D23" s="32"/>
      <c r="E23" s="32"/>
      <c r="F23" s="32"/>
      <c r="G23" s="32"/>
      <c r="H23" s="31"/>
      <c r="I23" s="32"/>
      <c r="J23" s="32"/>
      <c r="K23" s="32"/>
      <c r="L23" s="32"/>
      <c r="M23" s="32"/>
      <c r="N23" s="31"/>
      <c r="O23" s="32"/>
      <c r="P23" s="32"/>
      <c r="Q23" s="32"/>
      <c r="R23" s="32"/>
      <c r="S23" s="32"/>
      <c r="T23" s="32"/>
      <c r="U23" s="32"/>
      <c r="V23" s="32"/>
      <c r="W23" s="32"/>
      <c r="X23" s="32"/>
      <c r="Y23" s="31"/>
      <c r="Z23" s="31"/>
      <c r="AA23" s="31"/>
      <c r="AB23" s="31"/>
      <c r="AC23" s="31"/>
      <c r="AD23" s="36"/>
      <c r="AE23" s="29"/>
      <c r="AF23" s="36"/>
      <c r="AG23" s="36"/>
      <c r="AH23" s="148"/>
      <c r="AI23" s="29">
        <f t="shared" si="0"/>
        <v>0</v>
      </c>
      <c r="AJ23" s="108" t="str">
        <f t="shared" si="1"/>
        <v/>
      </c>
      <c r="AK23" s="29"/>
      <c r="AL23" s="28"/>
      <c r="AM23" s="8"/>
      <c r="AN23" s="71"/>
      <c r="AO23" s="71"/>
    </row>
    <row r="24" ht="16" customHeight="1" spans="1:41">
      <c r="A24" s="22"/>
      <c r="B24" s="22"/>
      <c r="C24" s="32"/>
      <c r="D24" s="32"/>
      <c r="E24" s="32"/>
      <c r="F24" s="32"/>
      <c r="G24" s="32"/>
      <c r="H24" s="31"/>
      <c r="I24" s="32"/>
      <c r="J24" s="32"/>
      <c r="K24" s="32"/>
      <c r="L24" s="32"/>
      <c r="M24" s="32"/>
      <c r="N24" s="31"/>
      <c r="O24" s="32"/>
      <c r="P24" s="32"/>
      <c r="Q24" s="32"/>
      <c r="R24" s="32"/>
      <c r="S24" s="32"/>
      <c r="T24" s="32"/>
      <c r="U24" s="32"/>
      <c r="V24" s="32"/>
      <c r="W24" s="32"/>
      <c r="X24" s="32"/>
      <c r="Y24" s="31"/>
      <c r="Z24" s="31"/>
      <c r="AA24" s="31"/>
      <c r="AB24" s="31"/>
      <c r="AC24" s="31"/>
      <c r="AD24" s="36"/>
      <c r="AE24" s="29"/>
      <c r="AF24" s="36"/>
      <c r="AG24" s="36"/>
      <c r="AH24" s="148"/>
      <c r="AI24" s="29">
        <f t="shared" si="0"/>
        <v>0</v>
      </c>
      <c r="AJ24" s="108" t="str">
        <f t="shared" si="1"/>
        <v/>
      </c>
      <c r="AK24" s="29"/>
      <c r="AL24" s="28"/>
      <c r="AM24" s="8"/>
      <c r="AN24" s="71"/>
      <c r="AO24" s="71"/>
    </row>
    <row r="25" ht="16" customHeight="1" spans="1:41">
      <c r="A25" s="22"/>
      <c r="B25" s="22"/>
      <c r="C25" s="32"/>
      <c r="D25" s="32"/>
      <c r="E25" s="32"/>
      <c r="F25" s="32"/>
      <c r="G25" s="32"/>
      <c r="H25" s="31"/>
      <c r="I25" s="32"/>
      <c r="J25" s="32"/>
      <c r="K25" s="32"/>
      <c r="L25" s="32"/>
      <c r="M25" s="32"/>
      <c r="N25" s="31"/>
      <c r="O25" s="32"/>
      <c r="P25" s="32"/>
      <c r="Q25" s="32"/>
      <c r="R25" s="32"/>
      <c r="S25" s="32"/>
      <c r="T25" s="32"/>
      <c r="U25" s="32"/>
      <c r="V25" s="32"/>
      <c r="W25" s="32"/>
      <c r="X25" s="32"/>
      <c r="Y25" s="31"/>
      <c r="Z25" s="31"/>
      <c r="AA25" s="31"/>
      <c r="AB25" s="31"/>
      <c r="AC25" s="31"/>
      <c r="AD25" s="36"/>
      <c r="AE25" s="29"/>
      <c r="AF25" s="36"/>
      <c r="AG25" s="36"/>
      <c r="AH25" s="148"/>
      <c r="AI25" s="29">
        <f t="shared" si="0"/>
        <v>0</v>
      </c>
      <c r="AJ25" s="108" t="str">
        <f t="shared" si="1"/>
        <v/>
      </c>
      <c r="AK25" s="29"/>
      <c r="AL25" s="28"/>
      <c r="AM25" s="8"/>
      <c r="AN25" s="71"/>
      <c r="AO25" s="71"/>
    </row>
    <row r="26" ht="16" customHeight="1" spans="1:41">
      <c r="A26" s="22"/>
      <c r="B26" s="22"/>
      <c r="C26" s="32"/>
      <c r="D26" s="32"/>
      <c r="E26" s="32"/>
      <c r="F26" s="32"/>
      <c r="G26" s="32"/>
      <c r="H26" s="31"/>
      <c r="I26" s="32"/>
      <c r="J26" s="32"/>
      <c r="K26" s="32"/>
      <c r="L26" s="32"/>
      <c r="M26" s="32"/>
      <c r="N26" s="31"/>
      <c r="O26" s="32"/>
      <c r="P26" s="32"/>
      <c r="Q26" s="32"/>
      <c r="R26" s="32"/>
      <c r="S26" s="32"/>
      <c r="T26" s="32"/>
      <c r="U26" s="32"/>
      <c r="V26" s="32"/>
      <c r="W26" s="32"/>
      <c r="X26" s="32"/>
      <c r="Y26" s="31"/>
      <c r="Z26" s="31"/>
      <c r="AA26" s="31"/>
      <c r="AB26" s="31"/>
      <c r="AC26" s="31"/>
      <c r="AD26" s="36"/>
      <c r="AE26" s="29"/>
      <c r="AF26" s="36"/>
      <c r="AG26" s="36"/>
      <c r="AH26" s="148"/>
      <c r="AI26" s="29">
        <f t="shared" si="0"/>
        <v>0</v>
      </c>
      <c r="AJ26" s="108" t="str">
        <f t="shared" si="1"/>
        <v/>
      </c>
      <c r="AK26" s="29"/>
      <c r="AL26" s="28"/>
      <c r="AM26" s="8"/>
      <c r="AN26" s="71"/>
      <c r="AO26" s="71"/>
    </row>
    <row r="27" ht="16" customHeight="1" spans="1:41">
      <c r="A27" s="22" t="s">
        <v>3162</v>
      </c>
      <c r="B27" s="21"/>
      <c r="C27" s="21"/>
      <c r="D27" s="21"/>
      <c r="E27" s="21"/>
      <c r="F27" s="21"/>
      <c r="G27" s="21"/>
      <c r="H27" s="21"/>
      <c r="I27" s="21"/>
      <c r="J27" s="21"/>
      <c r="K27" s="13"/>
      <c r="L27" s="22"/>
      <c r="M27" s="28"/>
      <c r="N27" s="121"/>
      <c r="O27" s="22"/>
      <c r="P27" s="22"/>
      <c r="Q27" s="28"/>
      <c r="R27" s="28"/>
      <c r="S27" s="28"/>
      <c r="T27" s="28"/>
      <c r="U27" s="28"/>
      <c r="V27" s="28"/>
      <c r="W27" s="28"/>
      <c r="X27" s="28"/>
      <c r="Y27" s="121"/>
      <c r="Z27" s="121"/>
      <c r="AA27" s="121"/>
      <c r="AB27" s="121"/>
      <c r="AC27" s="121"/>
      <c r="AD27" s="36">
        <f>SUM(AD11:AD26)</f>
        <v>0</v>
      </c>
      <c r="AE27" s="36">
        <f>SUM(AE11:AE26)</f>
        <v>0</v>
      </c>
      <c r="AF27" s="36">
        <f>SUM(AF11:AF26)</f>
        <v>0</v>
      </c>
      <c r="AG27" s="36">
        <f>SUM(AG11:AG26)</f>
        <v>0</v>
      </c>
      <c r="AH27" s="36"/>
      <c r="AI27" s="36">
        <f>SUM(AI11:AI26)</f>
        <v>0</v>
      </c>
      <c r="AJ27" s="108" t="str">
        <f t="shared" si="1"/>
        <v/>
      </c>
      <c r="AK27" s="29"/>
      <c r="AL27" s="28"/>
      <c r="AM27" s="8"/>
      <c r="AN27" s="71"/>
      <c r="AO27" s="71"/>
    </row>
    <row r="28" ht="16" customHeight="1" spans="1:41">
      <c r="A28" s="22" t="s">
        <v>3349</v>
      </c>
      <c r="B28" s="21"/>
      <c r="C28" s="21"/>
      <c r="D28" s="21"/>
      <c r="E28" s="21"/>
      <c r="F28" s="21"/>
      <c r="G28" s="21"/>
      <c r="H28" s="21"/>
      <c r="I28" s="21"/>
      <c r="J28" s="21"/>
      <c r="K28" s="13"/>
      <c r="L28" s="22"/>
      <c r="M28" s="28"/>
      <c r="N28" s="121"/>
      <c r="O28" s="22"/>
      <c r="P28" s="22"/>
      <c r="Q28" s="28"/>
      <c r="R28" s="28"/>
      <c r="S28" s="28"/>
      <c r="T28" s="28"/>
      <c r="U28" s="28"/>
      <c r="V28" s="28"/>
      <c r="W28" s="28"/>
      <c r="X28" s="28"/>
      <c r="Y28" s="121"/>
      <c r="Z28" s="121"/>
      <c r="AA28" s="121"/>
      <c r="AB28" s="121"/>
      <c r="AC28" s="121"/>
      <c r="AD28" s="36"/>
      <c r="AE28" s="29">
        <f>AF27</f>
        <v>0</v>
      </c>
      <c r="AF28" s="36"/>
      <c r="AG28" s="36"/>
      <c r="AH28" s="148"/>
      <c r="AI28" s="29"/>
      <c r="AJ28" s="29"/>
      <c r="AK28" s="29"/>
      <c r="AL28" s="28"/>
      <c r="AM28" s="8"/>
      <c r="AN28" s="71"/>
      <c r="AO28" s="71"/>
    </row>
    <row r="29" ht="16" customHeight="1" spans="1:41">
      <c r="A29" s="22" t="s">
        <v>3165</v>
      </c>
      <c r="B29" s="21"/>
      <c r="C29" s="21"/>
      <c r="D29" s="21"/>
      <c r="E29" s="21"/>
      <c r="F29" s="21"/>
      <c r="G29" s="21"/>
      <c r="H29" s="21"/>
      <c r="I29" s="21"/>
      <c r="J29" s="21"/>
      <c r="K29" s="13"/>
      <c r="L29" s="22"/>
      <c r="M29" s="28"/>
      <c r="N29" s="121"/>
      <c r="O29" s="22"/>
      <c r="P29" s="22"/>
      <c r="Q29" s="28"/>
      <c r="R29" s="28"/>
      <c r="S29" s="28"/>
      <c r="T29" s="28"/>
      <c r="U29" s="28"/>
      <c r="V29" s="28"/>
      <c r="W29" s="28"/>
      <c r="X29" s="28"/>
      <c r="Y29" s="121"/>
      <c r="Z29" s="121"/>
      <c r="AA29" s="121"/>
      <c r="AB29" s="121"/>
      <c r="AC29" s="121"/>
      <c r="AD29" s="36">
        <f>AD27-AD28</f>
        <v>0</v>
      </c>
      <c r="AE29" s="36">
        <f>AE27-AE28</f>
        <v>0</v>
      </c>
      <c r="AF29" s="36"/>
      <c r="AG29" s="36">
        <f>AG27</f>
        <v>0</v>
      </c>
      <c r="AH29" s="36"/>
      <c r="AI29" s="36">
        <f>AI27</f>
        <v>0</v>
      </c>
      <c r="AJ29" s="108" t="str">
        <f>IF(AE29=0,"",(AI29-AE29)/AE29*100)</f>
        <v/>
      </c>
      <c r="AK29" s="29"/>
      <c r="AL29" s="28"/>
      <c r="AM29" s="8"/>
      <c r="AN29" s="71">
        <f>SUM(AN11:AN28)</f>
        <v>0</v>
      </c>
      <c r="AO29" s="71">
        <f>SUM(AO11:AO28)</f>
        <v>0</v>
      </c>
    </row>
    <row r="30" ht="16" customHeight="1" spans="1:41">
      <c r="A30" s="73" t="e">
        <f>#REF!</f>
        <v>#REF!</v>
      </c>
      <c r="B30" s="73"/>
      <c r="C30" s="73"/>
      <c r="D30" s="73"/>
      <c r="E30" s="73"/>
      <c r="F30" s="73"/>
      <c r="G30" s="73"/>
      <c r="H30" s="73"/>
      <c r="I30" s="73"/>
      <c r="J30" s="73"/>
      <c r="K30" s="73"/>
      <c r="L30" s="73"/>
      <c r="M30" s="73"/>
      <c r="N30" s="73"/>
      <c r="O30" s="73"/>
      <c r="P30" s="73"/>
      <c r="Q30" s="73"/>
      <c r="R30" s="73"/>
      <c r="S30" s="73"/>
      <c r="T30" s="73"/>
      <c r="U30" s="73"/>
      <c r="V30" s="73"/>
      <c r="W30" s="73"/>
      <c r="X30" s="73"/>
      <c r="Y30" s="73"/>
      <c r="Z30" s="73"/>
      <c r="AA30" s="73"/>
      <c r="AB30" s="73"/>
      <c r="AC30" s="73"/>
      <c r="AD30" s="73"/>
      <c r="AE30" s="73" t="str">
        <f>CONCATENATE(索引!$D$6,"：",索引!$D75,"    ",索引!$E75)</f>
        <v>评估人员：高晓宇    王海龙</v>
      </c>
      <c r="AF30" s="73"/>
      <c r="AG30" s="73"/>
      <c r="AH30" s="73"/>
      <c r="AI30" s="73"/>
      <c r="AJ30" s="73"/>
      <c r="AK30" s="73"/>
      <c r="AL30" s="73"/>
      <c r="AM30" s="8"/>
      <c r="AN30" s="8"/>
      <c r="AO30" s="8"/>
    </row>
    <row r="31" ht="16" customHeight="1" spans="1:41">
      <c r="A31" s="7" t="e">
        <f>#REF!</f>
        <v>#REF!</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8"/>
      <c r="AK31" s="8"/>
      <c r="AL31" s="7"/>
      <c r="AM31" s="8"/>
      <c r="AN31" s="8"/>
      <c r="AO31" s="8"/>
    </row>
  </sheetData>
  <mergeCells count="36">
    <mergeCell ref="A1:AL1"/>
    <mergeCell ref="A3:AL3"/>
    <mergeCell ref="C5:H5"/>
    <mergeCell ref="AD5:AE5"/>
    <mergeCell ref="AG5:AI5"/>
    <mergeCell ref="AN5:AO5"/>
    <mergeCell ref="A27:K27"/>
    <mergeCell ref="A28:K28"/>
    <mergeCell ref="A29:K29"/>
    <mergeCell ref="A5:A6"/>
    <mergeCell ref="B5:B6"/>
    <mergeCell ref="I5:I6"/>
    <mergeCell ref="J5:J6"/>
    <mergeCell ref="K5:K6"/>
    <mergeCell ref="L5:L6"/>
    <mergeCell ref="M5:M6"/>
    <mergeCell ref="N5:N6"/>
    <mergeCell ref="O5:O6"/>
    <mergeCell ref="P5:P6"/>
    <mergeCell ref="Q5:Q6"/>
    <mergeCell ref="R5:R6"/>
    <mergeCell ref="S5:S6"/>
    <mergeCell ref="T5:T6"/>
    <mergeCell ref="U5:U6"/>
    <mergeCell ref="V5:V6"/>
    <mergeCell ref="W5:W6"/>
    <mergeCell ref="X5:X6"/>
    <mergeCell ref="Y5:Y6"/>
    <mergeCell ref="Z5:Z6"/>
    <mergeCell ref="AA5:AA6"/>
    <mergeCell ref="AB5:AB6"/>
    <mergeCell ref="AC5:AC6"/>
    <mergeCell ref="AF5:AF6"/>
    <mergeCell ref="AJ5:AJ6"/>
    <mergeCell ref="AK5:AK6"/>
    <mergeCell ref="AL5:AL6"/>
  </mergeCells>
  <pageMargins left="0.75" right="0.75" top="1" bottom="1" header="0.5" footer="0.5"/>
  <headerFooter/>
  <drawing r:id="rId1"/>
  <picture r:id="rId2"/>
</worksheet>
</file>

<file path=xl/worksheets/sheet7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AC31"/>
  <sheetViews>
    <sheetView workbookViewId="0">
      <pane xSplit="1" ySplit="6" topLeftCell="B7" activePane="bottomRight" state="frozen"/>
      <selection/>
      <selection pane="topRight"/>
      <selection pane="bottomLeft"/>
      <selection pane="bottomRight" activeCell="A1" sqref="A1:Z1"/>
    </sheetView>
  </sheetViews>
  <sheetFormatPr defaultColWidth="14" defaultRowHeight="15.2"/>
  <cols>
    <col min="1" max="1" width="5" customWidth="1"/>
    <col min="2" max="2" width="7" customWidth="1"/>
    <col min="3" max="3" width="7"/>
    <col min="4" max="4" width="7" customWidth="1" outlineLevel="1"/>
    <col min="5" max="5" width="9" customWidth="1"/>
    <col min="6" max="6" width="7" customWidth="1"/>
    <col min="7" max="7" width="9" customWidth="1"/>
    <col min="8" max="8" width="11" customWidth="1"/>
    <col min="9" max="9" width="11" collapsed="1"/>
    <col min="10" max="10" width="11" hidden="1" customWidth="1" outlineLevel="1"/>
    <col min="11" max="11" width="9" hidden="1" customWidth="1" outlineLevel="1"/>
    <col min="12" max="12" width="7" hidden="1" customWidth="1" outlineLevel="1"/>
    <col min="13" max="13" width="5" hidden="1" customWidth="1" outlineLevel="1"/>
    <col min="14" max="14" width="9" hidden="1" customWidth="1" outlineLevel="1"/>
    <col min="15" max="18" width="3" hidden="1" customWidth="1" outlineLevel="1"/>
    <col min="19" max="19" width="7" hidden="1" customWidth="1" outlineLevel="1"/>
    <col min="20" max="22" width="11" customWidth="1"/>
    <col min="23" max="24" width="9" customWidth="1"/>
    <col min="25" max="26" width="7" customWidth="1"/>
    <col min="27" max="29" width="9" customWidth="1"/>
  </cols>
  <sheetData>
    <row r="1" ht="24" customHeight="1" spans="1:29">
      <c r="A1" s="61" t="s">
        <v>7978</v>
      </c>
      <c r="B1" s="62"/>
      <c r="C1" s="62"/>
      <c r="D1" s="62"/>
      <c r="E1" s="62"/>
      <c r="F1" s="62"/>
      <c r="G1" s="62"/>
      <c r="H1" s="62"/>
      <c r="I1" s="62"/>
      <c r="J1" s="62"/>
      <c r="K1" s="62"/>
      <c r="L1" s="62"/>
      <c r="M1" s="62"/>
      <c r="N1" s="62"/>
      <c r="O1" s="62"/>
      <c r="P1" s="62"/>
      <c r="Q1" s="62"/>
      <c r="R1" s="62"/>
      <c r="S1" s="62"/>
      <c r="T1" s="62"/>
      <c r="U1" s="62"/>
      <c r="V1" s="62"/>
      <c r="W1" s="62"/>
      <c r="X1" s="62"/>
      <c r="Y1" s="62"/>
      <c r="Z1" s="62"/>
      <c r="AA1" s="62"/>
      <c r="AB1" s="62"/>
      <c r="AC1" s="62"/>
    </row>
    <row r="2" ht="16" customHeight="1" spans="1:29">
      <c r="A2" s="63"/>
      <c r="B2" s="63"/>
      <c r="C2" s="63"/>
      <c r="D2" s="63"/>
      <c r="E2" s="63"/>
      <c r="F2" s="63"/>
      <c r="G2" s="63"/>
      <c r="H2" s="63"/>
      <c r="I2" s="63"/>
      <c r="J2" s="63"/>
      <c r="K2" s="63"/>
      <c r="L2" s="63"/>
      <c r="M2" s="63"/>
      <c r="N2" s="63"/>
      <c r="O2" s="63"/>
      <c r="P2" s="63"/>
      <c r="Q2" s="63"/>
      <c r="R2" s="63"/>
      <c r="S2" s="63"/>
      <c r="T2" s="63"/>
      <c r="U2" s="63"/>
      <c r="V2" s="63"/>
      <c r="W2" s="63"/>
      <c r="X2" s="63"/>
      <c r="Y2" s="25"/>
      <c r="Z2" s="25" t="s">
        <v>7979</v>
      </c>
      <c r="AA2" s="8"/>
      <c r="AB2" s="8"/>
      <c r="AC2" s="8"/>
    </row>
    <row r="3" ht="16" customHeight="1" spans="1:29">
      <c r="A3" s="63" t="e">
        <f>#REF!</f>
        <v>#REF!</v>
      </c>
      <c r="B3" s="8"/>
      <c r="C3" s="8"/>
      <c r="D3" s="8"/>
      <c r="E3" s="8"/>
      <c r="F3" s="8"/>
      <c r="G3" s="8"/>
      <c r="H3" s="8"/>
      <c r="I3" s="8"/>
      <c r="J3" s="8"/>
      <c r="K3" s="8"/>
      <c r="L3" s="8"/>
      <c r="M3" s="8"/>
      <c r="N3" s="8"/>
      <c r="O3" s="8"/>
      <c r="P3" s="8"/>
      <c r="Q3" s="8"/>
      <c r="R3" s="8"/>
      <c r="S3" s="8"/>
      <c r="T3" s="8"/>
      <c r="U3" s="8"/>
      <c r="V3" s="8"/>
      <c r="W3" s="8"/>
      <c r="X3" s="8"/>
      <c r="Y3" s="8"/>
      <c r="Z3" s="8"/>
      <c r="AA3" s="8"/>
      <c r="AB3" s="8"/>
      <c r="AC3" s="8"/>
    </row>
    <row r="4" ht="16" customHeight="1" spans="1:29">
      <c r="A4" s="105" t="e">
        <f>#REF!</f>
        <v>#REF!</v>
      </c>
      <c r="B4" s="8"/>
      <c r="C4" s="8"/>
      <c r="D4" s="8"/>
      <c r="E4" s="8"/>
      <c r="F4" s="8"/>
      <c r="G4" s="8"/>
      <c r="H4" s="8"/>
      <c r="I4" s="8"/>
      <c r="J4" s="8"/>
      <c r="K4" s="8"/>
      <c r="L4" s="8"/>
      <c r="M4" s="8"/>
      <c r="N4" s="8"/>
      <c r="O4" s="8"/>
      <c r="P4" s="8"/>
      <c r="Q4" s="8"/>
      <c r="R4" s="8"/>
      <c r="S4" s="8"/>
      <c r="T4" s="8"/>
      <c r="U4" s="8"/>
      <c r="V4" s="8"/>
      <c r="W4" s="8"/>
      <c r="X4" s="8"/>
      <c r="Y4" s="8"/>
      <c r="Z4" s="42" t="s">
        <v>2952</v>
      </c>
      <c r="AA4" s="8"/>
      <c r="AB4" s="8"/>
      <c r="AC4" s="8"/>
    </row>
    <row r="5" ht="16" customHeight="1" spans="1:29">
      <c r="A5" s="90" t="s">
        <v>0</v>
      </c>
      <c r="B5" s="90" t="s">
        <v>3473</v>
      </c>
      <c r="C5" s="90" t="s">
        <v>3474</v>
      </c>
      <c r="D5" s="90" t="s">
        <v>3458</v>
      </c>
      <c r="E5" s="90" t="s">
        <v>3475</v>
      </c>
      <c r="F5" s="90" t="s">
        <v>3308</v>
      </c>
      <c r="G5" s="90" t="s">
        <v>3476</v>
      </c>
      <c r="H5" s="90" t="s">
        <v>3477</v>
      </c>
      <c r="I5" s="90" t="s">
        <v>3478</v>
      </c>
      <c r="J5" s="90" t="s">
        <v>3441</v>
      </c>
      <c r="K5" s="90" t="s">
        <v>3479</v>
      </c>
      <c r="L5" s="90" t="s">
        <v>3654</v>
      </c>
      <c r="M5" s="90" t="s">
        <v>3481</v>
      </c>
      <c r="N5" s="90" t="s">
        <v>3482</v>
      </c>
      <c r="O5" s="90" t="s">
        <v>3483</v>
      </c>
      <c r="P5" s="21"/>
      <c r="Q5" s="21"/>
      <c r="R5" s="13"/>
      <c r="S5" s="90" t="s">
        <v>3453</v>
      </c>
      <c r="T5" s="90" t="s">
        <v>3484</v>
      </c>
      <c r="U5" s="90" t="s">
        <v>3050</v>
      </c>
      <c r="V5" s="90" t="s">
        <v>3251</v>
      </c>
      <c r="W5" s="67" t="s">
        <v>3051</v>
      </c>
      <c r="X5" s="67" t="s">
        <v>3052</v>
      </c>
      <c r="Y5" s="90" t="s">
        <v>3053</v>
      </c>
      <c r="Z5" s="90" t="s">
        <v>3083</v>
      </c>
      <c r="AA5" s="25"/>
      <c r="AB5" s="65" t="s">
        <v>3156</v>
      </c>
      <c r="AC5" s="66"/>
    </row>
    <row r="6" ht="16" customHeight="1" spans="1:29">
      <c r="A6" s="37"/>
      <c r="B6" s="37"/>
      <c r="C6" s="37"/>
      <c r="D6" s="37"/>
      <c r="E6" s="37"/>
      <c r="F6" s="37"/>
      <c r="G6" s="37"/>
      <c r="H6" s="37"/>
      <c r="I6" s="37"/>
      <c r="J6" s="37"/>
      <c r="K6" s="37"/>
      <c r="L6" s="37"/>
      <c r="M6" s="37"/>
      <c r="N6" s="37"/>
      <c r="O6" s="90" t="s">
        <v>3485</v>
      </c>
      <c r="P6" s="90" t="s">
        <v>3486</v>
      </c>
      <c r="Q6" s="90" t="s">
        <v>3487</v>
      </c>
      <c r="R6" s="90" t="s">
        <v>3488</v>
      </c>
      <c r="S6" s="37"/>
      <c r="T6" s="37"/>
      <c r="U6" s="37"/>
      <c r="V6" s="37"/>
      <c r="W6" s="27"/>
      <c r="X6" s="27"/>
      <c r="Y6" s="37"/>
      <c r="Z6" s="37"/>
      <c r="AA6" s="25"/>
      <c r="AB6" s="65" t="s">
        <v>3050</v>
      </c>
      <c r="AC6" s="65" t="s">
        <v>3051</v>
      </c>
    </row>
    <row r="7" ht="16" customHeight="1" spans="1:29">
      <c r="A7" s="22"/>
      <c r="B7" s="32"/>
      <c r="C7" s="32"/>
      <c r="D7" s="32"/>
      <c r="E7" s="32"/>
      <c r="F7" s="32"/>
      <c r="G7" s="32"/>
      <c r="H7" s="32"/>
      <c r="I7" s="32"/>
      <c r="J7" s="32"/>
      <c r="K7" s="32"/>
      <c r="L7" s="32"/>
      <c r="M7" s="32"/>
      <c r="N7" s="32"/>
      <c r="O7" s="32"/>
      <c r="P7" s="32"/>
      <c r="Q7" s="32"/>
      <c r="R7" s="32"/>
      <c r="S7" s="32"/>
      <c r="T7" s="29"/>
      <c r="U7" s="29"/>
      <c r="V7" s="36"/>
      <c r="W7" s="36"/>
      <c r="X7" s="29">
        <f>W7-(U7-V7)</f>
        <v>0</v>
      </c>
      <c r="Y7" s="106" t="str">
        <f t="shared" ref="Y7:Y27" si="0">IF(U7-V7=0,"",(W7-U7+V7)/(U7-V7)*100)</f>
        <v/>
      </c>
      <c r="Z7" s="28"/>
      <c r="AA7" s="8"/>
      <c r="AB7" s="71"/>
      <c r="AC7" s="71"/>
    </row>
    <row r="8" ht="16" customHeight="1" spans="1:29">
      <c r="A8" s="22"/>
      <c r="B8" s="22"/>
      <c r="C8" s="22"/>
      <c r="D8" s="22"/>
      <c r="E8" s="22"/>
      <c r="F8" s="22"/>
      <c r="G8" s="22"/>
      <c r="H8" s="22"/>
      <c r="I8" s="22"/>
      <c r="J8" s="22"/>
      <c r="K8" s="22"/>
      <c r="L8" s="22"/>
      <c r="M8" s="22"/>
      <c r="N8" s="22"/>
      <c r="O8" s="22"/>
      <c r="P8" s="22"/>
      <c r="Q8" s="22"/>
      <c r="R8" s="22"/>
      <c r="S8" s="22"/>
      <c r="T8" s="22"/>
      <c r="U8" s="22"/>
      <c r="V8" s="22"/>
      <c r="W8" s="22"/>
      <c r="X8" s="29">
        <f>W8-(U8-V8)</f>
        <v>0</v>
      </c>
      <c r="Y8" s="106" t="str">
        <f t="shared" si="0"/>
        <v/>
      </c>
      <c r="Z8" s="22"/>
      <c r="AA8" s="8"/>
      <c r="AB8" s="71"/>
      <c r="AC8" s="71"/>
    </row>
    <row r="9" ht="16" customHeight="1" spans="1:29">
      <c r="A9" s="22"/>
      <c r="B9" s="22"/>
      <c r="C9" s="22"/>
      <c r="D9" s="22"/>
      <c r="E9" s="22"/>
      <c r="F9" s="22"/>
      <c r="G9" s="22"/>
      <c r="H9" s="22"/>
      <c r="I9" s="22"/>
      <c r="J9" s="22"/>
      <c r="K9" s="22"/>
      <c r="L9" s="22"/>
      <c r="M9" s="22"/>
      <c r="N9" s="22"/>
      <c r="O9" s="22"/>
      <c r="P9" s="22"/>
      <c r="Q9" s="22"/>
      <c r="R9" s="22"/>
      <c r="S9" s="22"/>
      <c r="T9" s="22"/>
      <c r="U9" s="22"/>
      <c r="V9" s="22"/>
      <c r="W9" s="22"/>
      <c r="X9" s="29">
        <f>W9-(U9-V9)</f>
        <v>0</v>
      </c>
      <c r="Y9" s="106" t="str">
        <f t="shared" si="0"/>
        <v/>
      </c>
      <c r="Z9" s="22"/>
      <c r="AA9" s="8"/>
      <c r="AB9" s="71"/>
      <c r="AC9" s="71"/>
    </row>
    <row r="10" ht="16" customHeight="1" spans="1:29">
      <c r="A10" s="22"/>
      <c r="B10" s="22"/>
      <c r="C10" s="22"/>
      <c r="D10" s="22"/>
      <c r="E10" s="22"/>
      <c r="F10" s="22"/>
      <c r="G10" s="22"/>
      <c r="H10" s="22"/>
      <c r="I10" s="22"/>
      <c r="J10" s="22"/>
      <c r="K10" s="22"/>
      <c r="L10" s="22"/>
      <c r="M10" s="22"/>
      <c r="N10" s="22"/>
      <c r="O10" s="22"/>
      <c r="P10" s="22"/>
      <c r="Q10" s="22"/>
      <c r="R10" s="22"/>
      <c r="S10" s="22"/>
      <c r="T10" s="22"/>
      <c r="U10" s="22"/>
      <c r="V10" s="22"/>
      <c r="W10" s="22"/>
      <c r="X10" s="22"/>
      <c r="Y10" s="106" t="str">
        <f t="shared" si="0"/>
        <v/>
      </c>
      <c r="Z10" s="22"/>
      <c r="AA10" s="8"/>
      <c r="AB10" s="71"/>
      <c r="AC10" s="71"/>
    </row>
    <row r="11" ht="16" customHeight="1" spans="1:29">
      <c r="A11" s="22"/>
      <c r="B11" s="22"/>
      <c r="C11" s="22"/>
      <c r="D11" s="22"/>
      <c r="E11" s="22"/>
      <c r="F11" s="22"/>
      <c r="G11" s="22"/>
      <c r="H11" s="22"/>
      <c r="I11" s="22"/>
      <c r="J11" s="22"/>
      <c r="K11" s="22"/>
      <c r="L11" s="22"/>
      <c r="M11" s="22"/>
      <c r="N11" s="22"/>
      <c r="O11" s="22"/>
      <c r="P11" s="22"/>
      <c r="Q11" s="22"/>
      <c r="R11" s="22"/>
      <c r="S11" s="22"/>
      <c r="T11" s="22"/>
      <c r="U11" s="22"/>
      <c r="V11" s="22"/>
      <c r="W11" s="22"/>
      <c r="X11" s="22"/>
      <c r="Y11" s="106" t="str">
        <f t="shared" si="0"/>
        <v/>
      </c>
      <c r="Z11" s="22"/>
      <c r="AA11" s="8"/>
      <c r="AB11" s="71"/>
      <c r="AC11" s="71"/>
    </row>
    <row r="12" ht="16" customHeight="1" spans="1:29">
      <c r="A12" s="22"/>
      <c r="B12" s="22"/>
      <c r="C12" s="22"/>
      <c r="D12" s="22"/>
      <c r="E12" s="22"/>
      <c r="F12" s="22"/>
      <c r="G12" s="22"/>
      <c r="H12" s="22"/>
      <c r="I12" s="22"/>
      <c r="J12" s="22"/>
      <c r="K12" s="22"/>
      <c r="L12" s="22"/>
      <c r="M12" s="22"/>
      <c r="N12" s="22"/>
      <c r="O12" s="22"/>
      <c r="P12" s="22"/>
      <c r="Q12" s="22"/>
      <c r="R12" s="22"/>
      <c r="S12" s="22"/>
      <c r="T12" s="22"/>
      <c r="U12" s="22"/>
      <c r="V12" s="22"/>
      <c r="W12" s="22"/>
      <c r="X12" s="22"/>
      <c r="Y12" s="106" t="str">
        <f t="shared" si="0"/>
        <v/>
      </c>
      <c r="Z12" s="22"/>
      <c r="AA12" s="8"/>
      <c r="AB12" s="71"/>
      <c r="AC12" s="71"/>
    </row>
    <row r="13" ht="16" customHeight="1" spans="1:29">
      <c r="A13" s="22"/>
      <c r="B13" s="22"/>
      <c r="C13" s="22"/>
      <c r="D13" s="22"/>
      <c r="E13" s="22"/>
      <c r="F13" s="22"/>
      <c r="G13" s="22"/>
      <c r="H13" s="22"/>
      <c r="I13" s="22"/>
      <c r="J13" s="22"/>
      <c r="K13" s="22"/>
      <c r="L13" s="22"/>
      <c r="M13" s="22"/>
      <c r="N13" s="22"/>
      <c r="O13" s="22"/>
      <c r="P13" s="22"/>
      <c r="Q13" s="22"/>
      <c r="R13" s="22"/>
      <c r="S13" s="22"/>
      <c r="T13" s="22"/>
      <c r="U13" s="22"/>
      <c r="V13" s="22"/>
      <c r="W13" s="22"/>
      <c r="X13" s="22"/>
      <c r="Y13" s="106" t="str">
        <f t="shared" si="0"/>
        <v/>
      </c>
      <c r="Z13" s="22"/>
      <c r="AA13" s="8"/>
      <c r="AB13" s="71"/>
      <c r="AC13" s="71"/>
    </row>
    <row r="14" ht="16" customHeight="1" spans="1:29">
      <c r="A14" s="22"/>
      <c r="B14" s="22"/>
      <c r="C14" s="22"/>
      <c r="D14" s="22"/>
      <c r="E14" s="22"/>
      <c r="F14" s="22"/>
      <c r="G14" s="22"/>
      <c r="H14" s="22"/>
      <c r="I14" s="22"/>
      <c r="J14" s="22"/>
      <c r="K14" s="22"/>
      <c r="L14" s="22"/>
      <c r="M14" s="22"/>
      <c r="N14" s="22"/>
      <c r="O14" s="22"/>
      <c r="P14" s="22"/>
      <c r="Q14" s="22"/>
      <c r="R14" s="22"/>
      <c r="S14" s="22"/>
      <c r="T14" s="22"/>
      <c r="U14" s="22"/>
      <c r="V14" s="22"/>
      <c r="W14" s="22"/>
      <c r="X14" s="22"/>
      <c r="Y14" s="106" t="str">
        <f t="shared" si="0"/>
        <v/>
      </c>
      <c r="Z14" s="22"/>
      <c r="AA14" s="8"/>
      <c r="AB14" s="71"/>
      <c r="AC14" s="71"/>
    </row>
    <row r="15" ht="16" customHeight="1" spans="1:29">
      <c r="A15" s="22"/>
      <c r="B15" s="22"/>
      <c r="C15" s="22"/>
      <c r="D15" s="22"/>
      <c r="E15" s="22"/>
      <c r="F15" s="22"/>
      <c r="G15" s="22"/>
      <c r="H15" s="22"/>
      <c r="I15" s="22"/>
      <c r="J15" s="22"/>
      <c r="K15" s="22"/>
      <c r="L15" s="22"/>
      <c r="M15" s="22"/>
      <c r="N15" s="22"/>
      <c r="O15" s="22"/>
      <c r="P15" s="22"/>
      <c r="Q15" s="22"/>
      <c r="R15" s="22"/>
      <c r="S15" s="22"/>
      <c r="T15" s="22"/>
      <c r="U15" s="22"/>
      <c r="V15" s="22"/>
      <c r="W15" s="22"/>
      <c r="X15" s="22"/>
      <c r="Y15" s="106" t="str">
        <f t="shared" si="0"/>
        <v/>
      </c>
      <c r="Z15" s="22"/>
      <c r="AA15" s="8"/>
      <c r="AB15" s="71"/>
      <c r="AC15" s="71"/>
    </row>
    <row r="16" ht="16" customHeight="1" spans="1:29">
      <c r="A16" s="22"/>
      <c r="B16" s="22"/>
      <c r="C16" s="22"/>
      <c r="D16" s="22"/>
      <c r="E16" s="22"/>
      <c r="F16" s="22"/>
      <c r="G16" s="22"/>
      <c r="H16" s="22"/>
      <c r="I16" s="22"/>
      <c r="J16" s="22"/>
      <c r="K16" s="22"/>
      <c r="L16" s="22"/>
      <c r="M16" s="22"/>
      <c r="N16" s="22"/>
      <c r="O16" s="22"/>
      <c r="P16" s="22"/>
      <c r="Q16" s="22"/>
      <c r="R16" s="22"/>
      <c r="S16" s="22"/>
      <c r="T16" s="22"/>
      <c r="U16" s="22"/>
      <c r="V16" s="22"/>
      <c r="W16" s="22"/>
      <c r="X16" s="22"/>
      <c r="Y16" s="106" t="str">
        <f t="shared" si="0"/>
        <v/>
      </c>
      <c r="Z16" s="22"/>
      <c r="AA16" s="8"/>
      <c r="AB16" s="71"/>
      <c r="AC16" s="71"/>
    </row>
    <row r="17" ht="16" customHeight="1" spans="1:29">
      <c r="A17" s="22"/>
      <c r="B17" s="22"/>
      <c r="C17" s="22"/>
      <c r="D17" s="22"/>
      <c r="E17" s="22"/>
      <c r="F17" s="22"/>
      <c r="G17" s="22"/>
      <c r="H17" s="22"/>
      <c r="I17" s="22"/>
      <c r="J17" s="22"/>
      <c r="K17" s="22"/>
      <c r="L17" s="22"/>
      <c r="M17" s="22"/>
      <c r="N17" s="22"/>
      <c r="O17" s="22"/>
      <c r="P17" s="22"/>
      <c r="Q17" s="22"/>
      <c r="R17" s="22"/>
      <c r="S17" s="22"/>
      <c r="T17" s="22"/>
      <c r="U17" s="22"/>
      <c r="V17" s="22"/>
      <c r="W17" s="22"/>
      <c r="X17" s="22"/>
      <c r="Y17" s="106" t="str">
        <f t="shared" si="0"/>
        <v/>
      </c>
      <c r="Z17" s="22"/>
      <c r="AA17" s="8"/>
      <c r="AB17" s="71"/>
      <c r="AC17" s="71"/>
    </row>
    <row r="18" ht="16" customHeight="1" spans="1:29">
      <c r="A18" s="22"/>
      <c r="B18" s="22"/>
      <c r="C18" s="22"/>
      <c r="D18" s="22"/>
      <c r="E18" s="22"/>
      <c r="F18" s="22"/>
      <c r="G18" s="22"/>
      <c r="H18" s="22"/>
      <c r="I18" s="22"/>
      <c r="J18" s="22"/>
      <c r="K18" s="22"/>
      <c r="L18" s="22"/>
      <c r="M18" s="22"/>
      <c r="N18" s="22"/>
      <c r="O18" s="22"/>
      <c r="P18" s="22"/>
      <c r="Q18" s="22"/>
      <c r="R18" s="22"/>
      <c r="S18" s="22"/>
      <c r="T18" s="22"/>
      <c r="U18" s="22"/>
      <c r="V18" s="22"/>
      <c r="W18" s="22"/>
      <c r="X18" s="22"/>
      <c r="Y18" s="106" t="str">
        <f t="shared" si="0"/>
        <v/>
      </c>
      <c r="Z18" s="22"/>
      <c r="AA18" s="8"/>
      <c r="AB18" s="71"/>
      <c r="AC18" s="71"/>
    </row>
    <row r="19" ht="16" customHeight="1" spans="1:29">
      <c r="A19" s="22"/>
      <c r="B19" s="22"/>
      <c r="C19" s="22"/>
      <c r="D19" s="22"/>
      <c r="E19" s="22"/>
      <c r="F19" s="22"/>
      <c r="G19" s="22"/>
      <c r="H19" s="22"/>
      <c r="I19" s="22"/>
      <c r="J19" s="22"/>
      <c r="K19" s="22"/>
      <c r="L19" s="22"/>
      <c r="M19" s="22"/>
      <c r="N19" s="22"/>
      <c r="O19" s="22"/>
      <c r="P19" s="22"/>
      <c r="Q19" s="22"/>
      <c r="R19" s="22"/>
      <c r="S19" s="22"/>
      <c r="T19" s="22"/>
      <c r="U19" s="22"/>
      <c r="V19" s="22"/>
      <c r="W19" s="22"/>
      <c r="X19" s="22"/>
      <c r="Y19" s="106" t="str">
        <f t="shared" si="0"/>
        <v/>
      </c>
      <c r="Z19" s="22"/>
      <c r="AA19" s="8"/>
      <c r="AB19" s="71"/>
      <c r="AC19" s="71"/>
    </row>
    <row r="20" ht="16" customHeight="1" spans="1:29">
      <c r="A20" s="22"/>
      <c r="B20" s="22"/>
      <c r="C20" s="22"/>
      <c r="D20" s="22"/>
      <c r="E20" s="22"/>
      <c r="F20" s="22"/>
      <c r="G20" s="22"/>
      <c r="H20" s="22"/>
      <c r="I20" s="22"/>
      <c r="J20" s="22"/>
      <c r="K20" s="22"/>
      <c r="L20" s="22"/>
      <c r="M20" s="22"/>
      <c r="N20" s="22"/>
      <c r="O20" s="22"/>
      <c r="P20" s="22"/>
      <c r="Q20" s="22"/>
      <c r="R20" s="22"/>
      <c r="S20" s="22"/>
      <c r="T20" s="22"/>
      <c r="U20" s="22"/>
      <c r="V20" s="22"/>
      <c r="W20" s="22"/>
      <c r="X20" s="22"/>
      <c r="Y20" s="106" t="str">
        <f t="shared" si="0"/>
        <v/>
      </c>
      <c r="Z20" s="22"/>
      <c r="AA20" s="8"/>
      <c r="AB20" s="71"/>
      <c r="AC20" s="71"/>
    </row>
    <row r="21" ht="16" customHeight="1" spans="1:29">
      <c r="A21" s="22"/>
      <c r="B21" s="22"/>
      <c r="C21" s="22"/>
      <c r="D21" s="22"/>
      <c r="E21" s="22"/>
      <c r="F21" s="22"/>
      <c r="G21" s="22"/>
      <c r="H21" s="22"/>
      <c r="I21" s="22"/>
      <c r="J21" s="22"/>
      <c r="K21" s="22"/>
      <c r="L21" s="22"/>
      <c r="M21" s="22"/>
      <c r="N21" s="22"/>
      <c r="O21" s="22"/>
      <c r="P21" s="22"/>
      <c r="Q21" s="22"/>
      <c r="R21" s="22"/>
      <c r="S21" s="22"/>
      <c r="T21" s="22"/>
      <c r="U21" s="22"/>
      <c r="V21" s="22"/>
      <c r="W21" s="22"/>
      <c r="X21" s="22"/>
      <c r="Y21" s="106" t="str">
        <f t="shared" si="0"/>
        <v/>
      </c>
      <c r="Z21" s="22"/>
      <c r="AA21" s="8"/>
      <c r="AB21" s="71"/>
      <c r="AC21" s="71"/>
    </row>
    <row r="22" ht="16" customHeight="1" spans="1:29">
      <c r="A22" s="22"/>
      <c r="B22" s="22"/>
      <c r="C22" s="22"/>
      <c r="D22" s="22"/>
      <c r="E22" s="22"/>
      <c r="F22" s="22"/>
      <c r="G22" s="22"/>
      <c r="H22" s="22"/>
      <c r="I22" s="22"/>
      <c r="J22" s="22"/>
      <c r="K22" s="22"/>
      <c r="L22" s="22"/>
      <c r="M22" s="22"/>
      <c r="N22" s="22"/>
      <c r="O22" s="22"/>
      <c r="P22" s="22"/>
      <c r="Q22" s="22"/>
      <c r="R22" s="22"/>
      <c r="S22" s="22"/>
      <c r="T22" s="22"/>
      <c r="U22" s="22"/>
      <c r="V22" s="22"/>
      <c r="W22" s="22"/>
      <c r="X22" s="22"/>
      <c r="Y22" s="106" t="str">
        <f t="shared" si="0"/>
        <v/>
      </c>
      <c r="Z22" s="22"/>
      <c r="AA22" s="8"/>
      <c r="AB22" s="71"/>
      <c r="AC22" s="71"/>
    </row>
    <row r="23" ht="16" customHeight="1" spans="1:29">
      <c r="A23" s="22"/>
      <c r="B23" s="32"/>
      <c r="C23" s="32"/>
      <c r="D23" s="32"/>
      <c r="E23" s="32"/>
      <c r="F23" s="32"/>
      <c r="G23" s="32"/>
      <c r="H23" s="32"/>
      <c r="I23" s="32"/>
      <c r="J23" s="32"/>
      <c r="K23" s="32"/>
      <c r="L23" s="32"/>
      <c r="M23" s="32"/>
      <c r="N23" s="32"/>
      <c r="O23" s="32"/>
      <c r="P23" s="32"/>
      <c r="Q23" s="32"/>
      <c r="R23" s="32"/>
      <c r="S23" s="32"/>
      <c r="T23" s="29"/>
      <c r="U23" s="29"/>
      <c r="V23" s="36"/>
      <c r="W23" s="36"/>
      <c r="X23" s="107"/>
      <c r="Y23" s="106" t="str">
        <f t="shared" si="0"/>
        <v/>
      </c>
      <c r="Z23" s="28"/>
      <c r="AA23" s="8"/>
      <c r="AB23" s="71"/>
      <c r="AC23" s="71"/>
    </row>
    <row r="24" ht="16" customHeight="1" spans="1:29">
      <c r="A24" s="22"/>
      <c r="B24" s="32"/>
      <c r="C24" s="32"/>
      <c r="D24" s="32"/>
      <c r="E24" s="32"/>
      <c r="F24" s="32"/>
      <c r="G24" s="32"/>
      <c r="H24" s="32"/>
      <c r="I24" s="32"/>
      <c r="J24" s="32"/>
      <c r="K24" s="32"/>
      <c r="L24" s="32"/>
      <c r="M24" s="32"/>
      <c r="N24" s="32"/>
      <c r="O24" s="32"/>
      <c r="P24" s="32"/>
      <c r="Q24" s="32"/>
      <c r="R24" s="32"/>
      <c r="S24" s="32"/>
      <c r="T24" s="29"/>
      <c r="U24" s="29"/>
      <c r="V24" s="36"/>
      <c r="W24" s="36"/>
      <c r="X24" s="107"/>
      <c r="Y24" s="106" t="str">
        <f t="shared" si="0"/>
        <v/>
      </c>
      <c r="Z24" s="28"/>
      <c r="AA24" s="8"/>
      <c r="AB24" s="71"/>
      <c r="AC24" s="71"/>
    </row>
    <row r="25" ht="16" customHeight="1" spans="1:29">
      <c r="A25" s="22"/>
      <c r="B25" s="32"/>
      <c r="C25" s="32"/>
      <c r="D25" s="32"/>
      <c r="E25" s="32"/>
      <c r="F25" s="32"/>
      <c r="G25" s="32"/>
      <c r="H25" s="32"/>
      <c r="I25" s="32"/>
      <c r="J25" s="32"/>
      <c r="K25" s="32"/>
      <c r="L25" s="32"/>
      <c r="M25" s="32"/>
      <c r="N25" s="32"/>
      <c r="O25" s="32"/>
      <c r="P25" s="32"/>
      <c r="Q25" s="32"/>
      <c r="R25" s="32"/>
      <c r="S25" s="32"/>
      <c r="T25" s="29"/>
      <c r="U25" s="29"/>
      <c r="V25" s="36"/>
      <c r="W25" s="36"/>
      <c r="X25" s="107"/>
      <c r="Y25" s="106" t="str">
        <f t="shared" si="0"/>
        <v/>
      </c>
      <c r="Z25" s="28"/>
      <c r="AA25" s="8"/>
      <c r="AB25" s="71"/>
      <c r="AC25" s="71"/>
    </row>
    <row r="26" ht="16" customHeight="1" spans="1:29">
      <c r="A26" s="22"/>
      <c r="B26" s="32"/>
      <c r="C26" s="32"/>
      <c r="D26" s="32"/>
      <c r="E26" s="32"/>
      <c r="F26" s="32"/>
      <c r="G26" s="32"/>
      <c r="H26" s="32"/>
      <c r="I26" s="32"/>
      <c r="J26" s="32"/>
      <c r="K26" s="32"/>
      <c r="L26" s="32"/>
      <c r="M26" s="32"/>
      <c r="N26" s="32"/>
      <c r="O26" s="32"/>
      <c r="P26" s="32"/>
      <c r="Q26" s="32"/>
      <c r="R26" s="32"/>
      <c r="S26" s="32"/>
      <c r="T26" s="29"/>
      <c r="U26" s="29"/>
      <c r="V26" s="36"/>
      <c r="W26" s="36"/>
      <c r="X26" s="107"/>
      <c r="Y26" s="106" t="str">
        <f t="shared" si="0"/>
        <v/>
      </c>
      <c r="Z26" s="28"/>
      <c r="AA26" s="8"/>
      <c r="AB26" s="71"/>
      <c r="AC26" s="71"/>
    </row>
    <row r="27" ht="16" customHeight="1" spans="1:29">
      <c r="A27" s="22" t="s">
        <v>3162</v>
      </c>
      <c r="B27" s="21"/>
      <c r="C27" s="21"/>
      <c r="D27" s="21"/>
      <c r="E27" s="21"/>
      <c r="F27" s="21"/>
      <c r="G27" s="21"/>
      <c r="H27" s="21"/>
      <c r="I27" s="13"/>
      <c r="J27" s="35"/>
      <c r="K27" s="28"/>
      <c r="L27" s="28"/>
      <c r="M27" s="28"/>
      <c r="N27" s="28"/>
      <c r="O27" s="28"/>
      <c r="P27" s="28"/>
      <c r="Q27" s="28"/>
      <c r="R27" s="28"/>
      <c r="S27" s="28"/>
      <c r="T27" s="36">
        <f>SUM(T7:T26)</f>
        <v>0</v>
      </c>
      <c r="U27" s="36">
        <f>SUM(U7:U26)</f>
        <v>0</v>
      </c>
      <c r="V27" s="36">
        <f>SUM(V7:V26)</f>
        <v>0</v>
      </c>
      <c r="W27" s="36">
        <f>SUM(W7:W26)</f>
        <v>0</v>
      </c>
      <c r="X27" s="29">
        <f>W27-(U27-V27)</f>
        <v>0</v>
      </c>
      <c r="Y27" s="106" t="str">
        <f t="shared" si="0"/>
        <v/>
      </c>
      <c r="Z27" s="28"/>
      <c r="AA27" s="8"/>
      <c r="AB27" s="71"/>
      <c r="AC27" s="71"/>
    </row>
    <row r="28" ht="16" customHeight="1" spans="1:29">
      <c r="A28" s="22" t="s">
        <v>3349</v>
      </c>
      <c r="B28" s="21"/>
      <c r="C28" s="21"/>
      <c r="D28" s="21"/>
      <c r="E28" s="21"/>
      <c r="F28" s="21"/>
      <c r="G28" s="21"/>
      <c r="H28" s="21"/>
      <c r="I28" s="13"/>
      <c r="J28" s="35"/>
      <c r="K28" s="28"/>
      <c r="L28" s="28"/>
      <c r="M28" s="28"/>
      <c r="N28" s="28"/>
      <c r="O28" s="28"/>
      <c r="P28" s="28"/>
      <c r="Q28" s="28"/>
      <c r="R28" s="28"/>
      <c r="S28" s="28"/>
      <c r="T28" s="29"/>
      <c r="U28" s="29">
        <f>V27</f>
        <v>0</v>
      </c>
      <c r="V28" s="36"/>
      <c r="W28" s="36"/>
      <c r="X28" s="36"/>
      <c r="Y28" s="36"/>
      <c r="Z28" s="28"/>
      <c r="AA28" s="8"/>
      <c r="AB28" s="71"/>
      <c r="AC28" s="71"/>
    </row>
    <row r="29" ht="16" customHeight="1" spans="1:29">
      <c r="A29" s="22" t="s">
        <v>3165</v>
      </c>
      <c r="B29" s="21"/>
      <c r="C29" s="21"/>
      <c r="D29" s="21"/>
      <c r="E29" s="21"/>
      <c r="F29" s="21"/>
      <c r="G29" s="21"/>
      <c r="H29" s="21"/>
      <c r="I29" s="13"/>
      <c r="J29" s="35"/>
      <c r="K29" s="28"/>
      <c r="L29" s="28"/>
      <c r="M29" s="28"/>
      <c r="N29" s="28"/>
      <c r="O29" s="28"/>
      <c r="P29" s="28"/>
      <c r="Q29" s="28"/>
      <c r="R29" s="28"/>
      <c r="S29" s="28"/>
      <c r="T29" s="29">
        <f>T27-T28</f>
        <v>0</v>
      </c>
      <c r="U29" s="29">
        <f>U27-U28</f>
        <v>0</v>
      </c>
      <c r="V29" s="36"/>
      <c r="W29" s="36">
        <f>W27</f>
        <v>0</v>
      </c>
      <c r="X29" s="107">
        <f>W29-U29</f>
        <v>0</v>
      </c>
      <c r="Y29" s="108" t="str">
        <f>IF(U29=0,"",(W29-U29)/U29*100)</f>
        <v/>
      </c>
      <c r="Z29" s="28"/>
      <c r="AA29" s="8"/>
      <c r="AB29" s="71">
        <f>SUM(AB7:AB28)</f>
        <v>0</v>
      </c>
      <c r="AC29" s="71">
        <f>SUM(AC7:AC28)</f>
        <v>0</v>
      </c>
    </row>
    <row r="30" ht="16" customHeight="1" spans="1:29">
      <c r="A30" s="73" t="e">
        <f>#REF!</f>
        <v>#REF!</v>
      </c>
      <c r="B30" s="73"/>
      <c r="C30" s="73"/>
      <c r="D30" s="73"/>
      <c r="E30" s="73"/>
      <c r="F30" s="73"/>
      <c r="G30" s="73"/>
      <c r="H30" s="73"/>
      <c r="I30" s="73"/>
      <c r="J30" s="73"/>
      <c r="K30" s="73"/>
      <c r="L30" s="73"/>
      <c r="M30" s="73"/>
      <c r="N30" s="73"/>
      <c r="O30" s="73"/>
      <c r="P30" s="73"/>
      <c r="Q30" s="73"/>
      <c r="R30" s="73"/>
      <c r="S30" s="73"/>
      <c r="T30" s="73"/>
      <c r="U30" s="73" t="str">
        <f>CONCATENATE(索引!$D$6,"：",索引!$D76,"    ",索引!$E76)</f>
        <v>评估人员：高晓宇    王海龙</v>
      </c>
      <c r="V30" s="73"/>
      <c r="W30" s="73"/>
      <c r="X30" s="73"/>
      <c r="Y30" s="73"/>
      <c r="Z30" s="73"/>
      <c r="AA30" s="8"/>
      <c r="AB30" s="8"/>
      <c r="AC30" s="8"/>
    </row>
    <row r="31" ht="16" customHeight="1" spans="1:29">
      <c r="A31" s="7" t="e">
        <f>#REF!</f>
        <v>#REF!</v>
      </c>
      <c r="B31" s="7"/>
      <c r="C31" s="7"/>
      <c r="D31" s="7"/>
      <c r="E31" s="7"/>
      <c r="F31" s="7"/>
      <c r="G31" s="7"/>
      <c r="H31" s="7"/>
      <c r="I31" s="7"/>
      <c r="J31" s="7"/>
      <c r="K31" s="7"/>
      <c r="L31" s="7"/>
      <c r="M31" s="7"/>
      <c r="N31" s="7"/>
      <c r="O31" s="7"/>
      <c r="P31" s="7"/>
      <c r="Q31" s="7"/>
      <c r="R31" s="7"/>
      <c r="S31" s="7"/>
      <c r="T31" s="7"/>
      <c r="U31" s="7"/>
      <c r="V31" s="7"/>
      <c r="W31" s="7"/>
      <c r="X31" s="7"/>
      <c r="Y31" s="8"/>
      <c r="Z31" s="7"/>
      <c r="AA31" s="8"/>
      <c r="AB31" s="8"/>
      <c r="AC31" s="8"/>
    </row>
  </sheetData>
  <mergeCells count="29">
    <mergeCell ref="A1:Z1"/>
    <mergeCell ref="A3:Z3"/>
    <mergeCell ref="O5:R5"/>
    <mergeCell ref="AB5:AC5"/>
    <mergeCell ref="A27:I27"/>
    <mergeCell ref="A28:I28"/>
    <mergeCell ref="A29:I29"/>
    <mergeCell ref="A5:A6"/>
    <mergeCell ref="B5:B6"/>
    <mergeCell ref="C5:C6"/>
    <mergeCell ref="D5:D6"/>
    <mergeCell ref="E5:E6"/>
    <mergeCell ref="F5:F6"/>
    <mergeCell ref="G5:G6"/>
    <mergeCell ref="H5:H6"/>
    <mergeCell ref="I5:I6"/>
    <mergeCell ref="J5:J6"/>
    <mergeCell ref="K5:K6"/>
    <mergeCell ref="L5:L6"/>
    <mergeCell ref="M5:M6"/>
    <mergeCell ref="N5:N6"/>
    <mergeCell ref="S5:S6"/>
    <mergeCell ref="T5:T6"/>
    <mergeCell ref="U5:U6"/>
    <mergeCell ref="V5:V6"/>
    <mergeCell ref="W5:W6"/>
    <mergeCell ref="X5:X6"/>
    <mergeCell ref="Y5:Y6"/>
    <mergeCell ref="Z5:Z6"/>
  </mergeCells>
  <pageMargins left="0.75" right="0.75" top="1" bottom="1" header="0.5" footer="0.5"/>
  <headerFooter/>
  <drawing r:id="rId1"/>
  <picture r:id="rId2"/>
</worksheet>
</file>

<file path=xl/worksheets/sheet7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T30"/>
  <sheetViews>
    <sheetView workbookViewId="0">
      <pane xSplit="2" ySplit="5" topLeftCell="C6" activePane="bottomRight" state="frozen"/>
      <selection/>
      <selection pane="topRight"/>
      <selection pane="bottomLeft"/>
      <selection pane="bottomRight" activeCell="A1" sqref="A1:G1"/>
    </sheetView>
  </sheetViews>
  <sheetFormatPr defaultColWidth="14" defaultRowHeight="15.2"/>
  <cols>
    <col min="1" max="1" width="9" customWidth="1"/>
    <col min="2" max="2" width="23" customWidth="1"/>
    <col min="3" max="6" width="17" customWidth="1"/>
    <col min="7" max="7" width="15" customWidth="1"/>
    <col min="8" max="11" width="9" customWidth="1"/>
    <col min="12" max="12" width="11" customWidth="1"/>
    <col min="13" max="20" width="9" customWidth="1"/>
  </cols>
  <sheetData>
    <row r="1" ht="24" customHeight="1" spans="1:20">
      <c r="A1" s="61" t="s">
        <v>7980</v>
      </c>
      <c r="B1" s="62"/>
      <c r="C1" s="62"/>
      <c r="D1" s="62"/>
      <c r="E1" s="62"/>
      <c r="F1" s="62"/>
      <c r="G1" s="62"/>
      <c r="H1" s="62"/>
      <c r="I1" s="62"/>
      <c r="J1" s="62"/>
      <c r="K1" s="62"/>
      <c r="L1" s="62"/>
      <c r="M1" s="62"/>
      <c r="N1" s="62"/>
      <c r="O1" s="62"/>
      <c r="P1" s="62"/>
      <c r="Q1" s="62"/>
      <c r="R1" s="62"/>
      <c r="S1" s="62"/>
      <c r="T1" s="62"/>
    </row>
    <row r="2" ht="16" customHeight="1" spans="1:20">
      <c r="A2" s="63"/>
      <c r="B2" s="63"/>
      <c r="C2" s="63"/>
      <c r="D2" s="63"/>
      <c r="E2" s="63"/>
      <c r="F2" s="105"/>
      <c r="G2" s="83" t="s">
        <v>7981</v>
      </c>
      <c r="H2" s="8"/>
      <c r="I2" s="8"/>
      <c r="J2" s="8"/>
      <c r="K2" s="8"/>
      <c r="L2" s="8"/>
      <c r="M2" s="8"/>
      <c r="N2" s="8"/>
      <c r="O2" s="8"/>
      <c r="P2" s="8"/>
      <c r="Q2" s="8"/>
      <c r="R2" s="8"/>
      <c r="S2" s="8"/>
      <c r="T2" s="8"/>
    </row>
    <row r="3" ht="16" customHeight="1" spans="1:20">
      <c r="A3" s="63" t="e">
        <f>#REF!</f>
        <v>#REF!</v>
      </c>
      <c r="B3" s="8"/>
      <c r="C3" s="8"/>
      <c r="D3" s="8"/>
      <c r="E3" s="8"/>
      <c r="F3" s="8"/>
      <c r="G3" s="8"/>
      <c r="H3" s="8"/>
      <c r="I3" s="8"/>
      <c r="J3" s="8"/>
      <c r="K3" s="8"/>
      <c r="L3" s="8"/>
      <c r="M3" s="8"/>
      <c r="N3" s="8"/>
      <c r="O3" s="8"/>
      <c r="P3" s="8"/>
      <c r="Q3" s="8"/>
      <c r="R3" s="8"/>
      <c r="S3" s="8"/>
      <c r="T3" s="8"/>
    </row>
    <row r="4" ht="16" customHeight="1" spans="1:20">
      <c r="A4" s="64" t="e">
        <f>#REF!</f>
        <v>#REF!</v>
      </c>
      <c r="B4" s="75"/>
      <c r="C4" s="8"/>
      <c r="D4" s="8"/>
      <c r="E4" s="8"/>
      <c r="F4" s="8"/>
      <c r="G4" s="84" t="s">
        <v>2952</v>
      </c>
      <c r="H4" s="8"/>
      <c r="I4" s="100" t="s">
        <v>7982</v>
      </c>
      <c r="J4" s="101"/>
      <c r="K4" s="8"/>
      <c r="L4" s="8"/>
      <c r="M4" s="8"/>
      <c r="N4" s="8"/>
      <c r="O4" s="8"/>
      <c r="P4" s="8"/>
      <c r="Q4" s="8"/>
      <c r="R4" s="8"/>
      <c r="S4" s="8"/>
      <c r="T4" s="8"/>
    </row>
    <row r="5" ht="16" customHeight="1" spans="1:20">
      <c r="A5" s="39" t="s">
        <v>3048</v>
      </c>
      <c r="B5" s="39" t="s">
        <v>3049</v>
      </c>
      <c r="C5" s="39" t="s">
        <v>3050</v>
      </c>
      <c r="D5" s="39" t="s">
        <v>3251</v>
      </c>
      <c r="E5" s="39" t="s">
        <v>3051</v>
      </c>
      <c r="F5" s="85" t="s">
        <v>3052</v>
      </c>
      <c r="G5" s="39" t="s">
        <v>3053</v>
      </c>
      <c r="H5" s="25"/>
      <c r="I5" s="100" t="s">
        <v>7925</v>
      </c>
      <c r="J5" s="100" t="s">
        <v>7926</v>
      </c>
      <c r="K5" s="25"/>
      <c r="L5" s="65" t="s">
        <v>3484</v>
      </c>
      <c r="M5" s="25"/>
      <c r="N5" s="25"/>
      <c r="O5" s="25"/>
      <c r="P5" s="25"/>
      <c r="Q5" s="25"/>
      <c r="R5" s="25"/>
      <c r="S5" s="25"/>
      <c r="T5" s="25"/>
    </row>
    <row r="6" ht="16" customHeight="1" spans="1:20">
      <c r="A6" s="39" t="s">
        <v>7983</v>
      </c>
      <c r="B6" s="121" t="s">
        <v>7984</v>
      </c>
      <c r="C6" s="36">
        <f>'4-13-1无形-土地'!U27</f>
        <v>0</v>
      </c>
      <c r="D6" s="36">
        <f>'4-13-1无形-土地'!V27</f>
        <v>0</v>
      </c>
      <c r="E6" s="29">
        <f>'4-13-1无形-土地'!W27</f>
        <v>0</v>
      </c>
      <c r="F6" s="29">
        <f>E6-(C6-D6)</f>
        <v>0</v>
      </c>
      <c r="G6" s="106" t="str">
        <f>IF(C6-D6=0,"",(E6-C6+D6)/(C6-D6)*100)</f>
        <v/>
      </c>
      <c r="H6" s="8"/>
      <c r="I6" s="102"/>
      <c r="J6" s="102"/>
      <c r="K6" s="8"/>
      <c r="L6" s="71">
        <f>'4-13-1无形-土地'!T29</f>
        <v>0</v>
      </c>
      <c r="M6" s="8"/>
      <c r="N6" s="8"/>
      <c r="O6" s="8"/>
      <c r="P6" s="8"/>
      <c r="Q6" s="8"/>
      <c r="R6" s="8"/>
      <c r="S6" s="8"/>
      <c r="T6" s="8"/>
    </row>
    <row r="7" ht="16" customHeight="1" spans="1:20">
      <c r="A7" s="39" t="s">
        <v>7985</v>
      </c>
      <c r="B7" s="140" t="s">
        <v>7986</v>
      </c>
      <c r="C7" s="36">
        <f>'4-13-2无形-矿业权'!J27</f>
        <v>0</v>
      </c>
      <c r="D7" s="36">
        <f>'4-13-2无形-矿业权'!K27</f>
        <v>0</v>
      </c>
      <c r="E7" s="36">
        <f>'4-13-2无形-矿业权'!L27</f>
        <v>0</v>
      </c>
      <c r="F7" s="29">
        <f>E7-(C7-D7)</f>
        <v>0</v>
      </c>
      <c r="G7" s="106" t="str">
        <f>IF(C7-D7=0,"",(E7-C7+D7)/(C7-D7)*100)</f>
        <v/>
      </c>
      <c r="H7" s="8"/>
      <c r="I7" s="102"/>
      <c r="J7" s="102"/>
      <c r="K7" s="8"/>
      <c r="L7" s="71">
        <f>'4-13-2无形-矿业权'!I29</f>
        <v>0</v>
      </c>
      <c r="M7" s="8"/>
      <c r="N7" s="8"/>
      <c r="O7" s="8"/>
      <c r="P7" s="8"/>
      <c r="Q7" s="8"/>
      <c r="R7" s="8"/>
      <c r="S7" s="8"/>
      <c r="T7" s="8"/>
    </row>
    <row r="8" ht="16" customHeight="1" spans="1:20">
      <c r="A8" s="39" t="s">
        <v>7987</v>
      </c>
      <c r="B8" s="140" t="s">
        <v>7988</v>
      </c>
      <c r="C8" s="36">
        <f>'4-13-3无形-软件'!H27</f>
        <v>0</v>
      </c>
      <c r="D8" s="36">
        <f>'4-13-3无形-软件'!I27</f>
        <v>0</v>
      </c>
      <c r="E8" s="36">
        <f>'4-13-3无形-软件'!J27</f>
        <v>0</v>
      </c>
      <c r="F8" s="29">
        <f>E8-(C8-D8)</f>
        <v>0</v>
      </c>
      <c r="G8" s="106" t="str">
        <f>IF(C8-D8=0,"",(E8-C8+D8)/(C8-D8)*100)</f>
        <v/>
      </c>
      <c r="H8" s="8"/>
      <c r="I8" s="102"/>
      <c r="J8" s="102"/>
      <c r="K8" s="8"/>
      <c r="L8" s="71">
        <f>'4-13-3无形-软件'!G29</f>
        <v>0</v>
      </c>
      <c r="M8" s="8"/>
      <c r="N8" s="8"/>
      <c r="O8" s="8"/>
      <c r="P8" s="8"/>
      <c r="Q8" s="8"/>
      <c r="R8" s="8"/>
      <c r="S8" s="8"/>
      <c r="T8" s="8"/>
    </row>
    <row r="9" ht="16" customHeight="1" spans="1:20">
      <c r="A9" s="39" t="s">
        <v>7989</v>
      </c>
      <c r="B9" s="140" t="s">
        <v>7990</v>
      </c>
      <c r="C9" s="36">
        <f>'4-13-4无形-商标'!L27</f>
        <v>0</v>
      </c>
      <c r="D9" s="36">
        <f>'4-13-4无形-商标'!M27</f>
        <v>0</v>
      </c>
      <c r="E9" s="36">
        <f>'4-13-4无形-商标'!N27</f>
        <v>0</v>
      </c>
      <c r="F9" s="29">
        <f>E9-(C9-D9)</f>
        <v>0</v>
      </c>
      <c r="G9" s="106" t="str">
        <f>IF(C9-D9=0,"",(E9-C9+D9)/(C9-D9)*100)</f>
        <v/>
      </c>
      <c r="H9" s="8"/>
      <c r="I9" s="102"/>
      <c r="J9" s="102"/>
      <c r="K9" s="8"/>
      <c r="L9" s="71">
        <f>'4-13-4无形-商标'!K29</f>
        <v>0</v>
      </c>
      <c r="M9" s="8"/>
      <c r="N9" s="8"/>
      <c r="O9" s="8"/>
      <c r="P9" s="8"/>
      <c r="Q9" s="8"/>
      <c r="R9" s="8"/>
      <c r="S9" s="8"/>
      <c r="T9" s="8"/>
    </row>
    <row r="10" ht="16" customHeight="1" spans="1:20">
      <c r="A10" s="39" t="s">
        <v>7991</v>
      </c>
      <c r="B10" s="140" t="s">
        <v>7992</v>
      </c>
      <c r="C10" s="36">
        <f>'4-13-5无形-专利及其他'!O27</f>
        <v>0</v>
      </c>
      <c r="D10" s="36">
        <f>'4-13-5无形-专利及其他'!P27</f>
        <v>0</v>
      </c>
      <c r="E10" s="36">
        <f>'4-13-5无形-专利及其他'!Q27</f>
        <v>0</v>
      </c>
      <c r="F10" s="29">
        <f>E10-(C10-D10)</f>
        <v>0</v>
      </c>
      <c r="G10" s="106" t="str">
        <f>IF(C10-D10=0,"",(E10-C10+D10)/(C10-D10)*100)</f>
        <v/>
      </c>
      <c r="H10" s="8"/>
      <c r="I10" s="102"/>
      <c r="J10" s="102"/>
      <c r="K10" s="8"/>
      <c r="L10" s="71">
        <f>'4-13-5无形-专利及其他'!N29</f>
        <v>0</v>
      </c>
      <c r="M10" s="8"/>
      <c r="N10" s="8"/>
      <c r="O10" s="8"/>
      <c r="P10" s="8"/>
      <c r="Q10" s="8"/>
      <c r="R10" s="8"/>
      <c r="S10" s="8"/>
      <c r="T10" s="8"/>
    </row>
    <row r="11" ht="16" customHeight="1" spans="1:20">
      <c r="A11" s="39"/>
      <c r="B11" s="140"/>
      <c r="C11" s="36"/>
      <c r="D11" s="36"/>
      <c r="E11" s="29"/>
      <c r="F11" s="29"/>
      <c r="G11" s="29"/>
      <c r="H11" s="8"/>
      <c r="I11" s="102"/>
      <c r="J11" s="102"/>
      <c r="K11" s="8"/>
      <c r="L11" s="71">
        <f>'4-13-5无形-专利及其他'!N29</f>
        <v>0</v>
      </c>
      <c r="M11" s="8"/>
      <c r="N11" s="8"/>
      <c r="O11" s="8"/>
      <c r="P11" s="8"/>
      <c r="Q11" s="8"/>
      <c r="R11" s="8"/>
      <c r="S11" s="8"/>
      <c r="T11" s="8"/>
    </row>
    <row r="12" ht="16" customHeight="1" spans="1:20">
      <c r="A12" s="39"/>
      <c r="B12" s="140"/>
      <c r="C12" s="36"/>
      <c r="D12" s="36"/>
      <c r="E12" s="29"/>
      <c r="F12" s="29"/>
      <c r="G12" s="29"/>
      <c r="H12" s="8"/>
      <c r="I12" s="102"/>
      <c r="J12" s="102"/>
      <c r="K12" s="8"/>
      <c r="L12" s="110"/>
      <c r="M12" s="8"/>
      <c r="N12" s="8"/>
      <c r="O12" s="8"/>
      <c r="P12" s="8"/>
      <c r="Q12" s="8"/>
      <c r="R12" s="8"/>
      <c r="S12" s="8"/>
      <c r="T12" s="8"/>
    </row>
    <row r="13" ht="16" customHeight="1" spans="1:20">
      <c r="A13" s="39"/>
      <c r="B13" s="140"/>
      <c r="C13" s="36"/>
      <c r="D13" s="36"/>
      <c r="E13" s="29"/>
      <c r="F13" s="29"/>
      <c r="G13" s="29"/>
      <c r="H13" s="8"/>
      <c r="I13" s="102"/>
      <c r="J13" s="102"/>
      <c r="K13" s="8"/>
      <c r="L13" s="110"/>
      <c r="M13" s="8"/>
      <c r="N13" s="8"/>
      <c r="O13" s="8"/>
      <c r="P13" s="8"/>
      <c r="Q13" s="8"/>
      <c r="R13" s="8"/>
      <c r="S13" s="8"/>
      <c r="T13" s="8"/>
    </row>
    <row r="14" ht="16" customHeight="1" spans="1:20">
      <c r="A14" s="39"/>
      <c r="B14" s="140"/>
      <c r="C14" s="36"/>
      <c r="D14" s="36"/>
      <c r="E14" s="29"/>
      <c r="F14" s="29"/>
      <c r="G14" s="29"/>
      <c r="H14" s="8"/>
      <c r="I14" s="102"/>
      <c r="J14" s="102"/>
      <c r="K14" s="8"/>
      <c r="L14" s="110"/>
      <c r="M14" s="8"/>
      <c r="N14" s="8"/>
      <c r="O14" s="8"/>
      <c r="P14" s="8"/>
      <c r="Q14" s="8"/>
      <c r="R14" s="8"/>
      <c r="S14" s="8"/>
      <c r="T14" s="8"/>
    </row>
    <row r="15" ht="16" customHeight="1" spans="1:20">
      <c r="A15" s="39"/>
      <c r="B15" s="140"/>
      <c r="C15" s="36"/>
      <c r="D15" s="36"/>
      <c r="E15" s="29"/>
      <c r="F15" s="29"/>
      <c r="G15" s="141"/>
      <c r="H15" s="8"/>
      <c r="I15" s="102"/>
      <c r="J15" s="102"/>
      <c r="K15" s="8"/>
      <c r="L15" s="110"/>
      <c r="M15" s="8"/>
      <c r="N15" s="8"/>
      <c r="O15" s="8"/>
      <c r="P15" s="8"/>
      <c r="Q15" s="8"/>
      <c r="R15" s="8"/>
      <c r="S15" s="8"/>
      <c r="T15" s="8"/>
    </row>
    <row r="16" ht="16" customHeight="1" spans="1:20">
      <c r="A16" s="39"/>
      <c r="B16" s="140"/>
      <c r="C16" s="36"/>
      <c r="D16" s="36"/>
      <c r="E16" s="29"/>
      <c r="F16" s="29"/>
      <c r="G16" s="141"/>
      <c r="H16" s="8"/>
      <c r="I16" s="102"/>
      <c r="J16" s="102"/>
      <c r="K16" s="8"/>
      <c r="L16" s="110"/>
      <c r="M16" s="8"/>
      <c r="N16" s="8"/>
      <c r="O16" s="8"/>
      <c r="P16" s="8"/>
      <c r="Q16" s="8"/>
      <c r="R16" s="8"/>
      <c r="S16" s="8"/>
      <c r="T16" s="8"/>
    </row>
    <row r="17" ht="16" customHeight="1" spans="1:20">
      <c r="A17" s="39"/>
      <c r="B17" s="121"/>
      <c r="C17" s="36"/>
      <c r="D17" s="36"/>
      <c r="E17" s="29"/>
      <c r="F17" s="29"/>
      <c r="G17" s="141"/>
      <c r="H17" s="8"/>
      <c r="I17" s="102"/>
      <c r="J17" s="102"/>
      <c r="K17" s="8"/>
      <c r="L17" s="110"/>
      <c r="M17" s="8"/>
      <c r="N17" s="8"/>
      <c r="O17" s="8"/>
      <c r="P17" s="8"/>
      <c r="Q17" s="8"/>
      <c r="R17" s="8"/>
      <c r="S17" s="8"/>
      <c r="T17" s="8"/>
    </row>
    <row r="18" ht="16" customHeight="1" spans="1:20">
      <c r="A18" s="39"/>
      <c r="B18" s="121"/>
      <c r="C18" s="36"/>
      <c r="D18" s="36"/>
      <c r="E18" s="29"/>
      <c r="F18" s="29"/>
      <c r="G18" s="141"/>
      <c r="H18" s="8"/>
      <c r="I18" s="102"/>
      <c r="J18" s="102"/>
      <c r="K18" s="8"/>
      <c r="L18" s="110"/>
      <c r="M18" s="8"/>
      <c r="N18" s="8"/>
      <c r="O18" s="8"/>
      <c r="P18" s="8"/>
      <c r="Q18" s="8"/>
      <c r="R18" s="8"/>
      <c r="S18" s="8"/>
      <c r="T18" s="8"/>
    </row>
    <row r="19" ht="16" customHeight="1" spans="1:20">
      <c r="A19" s="39"/>
      <c r="B19" s="121"/>
      <c r="C19" s="36"/>
      <c r="D19" s="36"/>
      <c r="E19" s="29"/>
      <c r="F19" s="29"/>
      <c r="G19" s="141"/>
      <c r="H19" s="8"/>
      <c r="I19" s="102"/>
      <c r="J19" s="102"/>
      <c r="K19" s="8"/>
      <c r="L19" s="110"/>
      <c r="M19" s="8"/>
      <c r="N19" s="8"/>
      <c r="O19" s="8"/>
      <c r="P19" s="8"/>
      <c r="Q19" s="8"/>
      <c r="R19" s="8"/>
      <c r="S19" s="8"/>
      <c r="T19" s="8"/>
    </row>
    <row r="20" ht="16" customHeight="1" spans="1:20">
      <c r="A20" s="39"/>
      <c r="B20" s="121"/>
      <c r="C20" s="36"/>
      <c r="D20" s="36"/>
      <c r="E20" s="29"/>
      <c r="F20" s="29"/>
      <c r="G20" s="141"/>
      <c r="H20" s="8"/>
      <c r="I20" s="102"/>
      <c r="J20" s="102"/>
      <c r="K20" s="8"/>
      <c r="L20" s="110"/>
      <c r="M20" s="8"/>
      <c r="N20" s="8"/>
      <c r="O20" s="8"/>
      <c r="P20" s="8"/>
      <c r="Q20" s="8"/>
      <c r="R20" s="8"/>
      <c r="S20" s="8"/>
      <c r="T20" s="8"/>
    </row>
    <row r="21" ht="16" customHeight="1" spans="1:20">
      <c r="A21" s="39"/>
      <c r="B21" s="121"/>
      <c r="C21" s="36"/>
      <c r="D21" s="36"/>
      <c r="E21" s="29"/>
      <c r="F21" s="29"/>
      <c r="G21" s="141"/>
      <c r="H21" s="8"/>
      <c r="I21" s="102"/>
      <c r="J21" s="102"/>
      <c r="K21" s="8"/>
      <c r="L21" s="110"/>
      <c r="M21" s="8"/>
      <c r="N21" s="8"/>
      <c r="O21" s="8"/>
      <c r="P21" s="8"/>
      <c r="Q21" s="8"/>
      <c r="R21" s="8"/>
      <c r="S21" s="8"/>
      <c r="T21" s="8"/>
    </row>
    <row r="22" ht="16" customHeight="1" spans="1:20">
      <c r="A22" s="39"/>
      <c r="B22" s="121"/>
      <c r="C22" s="36"/>
      <c r="D22" s="36"/>
      <c r="E22" s="29"/>
      <c r="F22" s="29"/>
      <c r="G22" s="141"/>
      <c r="H22" s="8"/>
      <c r="I22" s="102"/>
      <c r="J22" s="102"/>
      <c r="K22" s="8"/>
      <c r="L22" s="110"/>
      <c r="M22" s="8"/>
      <c r="N22" s="8"/>
      <c r="O22" s="8"/>
      <c r="P22" s="8"/>
      <c r="Q22" s="8"/>
      <c r="R22" s="8"/>
      <c r="S22" s="8"/>
      <c r="T22" s="8"/>
    </row>
    <row r="23" ht="16" customHeight="1" spans="1:20">
      <c r="A23" s="22"/>
      <c r="B23" s="121"/>
      <c r="C23" s="36"/>
      <c r="D23" s="36"/>
      <c r="E23" s="29"/>
      <c r="F23" s="29"/>
      <c r="G23" s="141"/>
      <c r="H23" s="8"/>
      <c r="I23" s="102"/>
      <c r="J23" s="102"/>
      <c r="K23" s="8"/>
      <c r="L23" s="110"/>
      <c r="M23" s="8"/>
      <c r="N23" s="8"/>
      <c r="O23" s="8"/>
      <c r="P23" s="8"/>
      <c r="Q23" s="8"/>
      <c r="R23" s="8"/>
      <c r="S23" s="8"/>
      <c r="T23" s="8"/>
    </row>
    <row r="24" ht="16" customHeight="1" spans="1:20">
      <c r="A24" s="22"/>
      <c r="B24" s="121"/>
      <c r="C24" s="36"/>
      <c r="D24" s="36"/>
      <c r="E24" s="29"/>
      <c r="F24" s="29"/>
      <c r="G24" s="141"/>
      <c r="H24" s="8"/>
      <c r="I24" s="102"/>
      <c r="J24" s="102"/>
      <c r="K24" s="8"/>
      <c r="L24" s="110"/>
      <c r="M24" s="8"/>
      <c r="N24" s="8"/>
      <c r="O24" s="8"/>
      <c r="P24" s="8"/>
      <c r="Q24" s="8"/>
      <c r="R24" s="8"/>
      <c r="S24" s="8"/>
      <c r="T24" s="8"/>
    </row>
    <row r="25" ht="16" customHeight="1" spans="1:20">
      <c r="A25" s="22"/>
      <c r="B25" s="121"/>
      <c r="C25" s="36"/>
      <c r="D25" s="36"/>
      <c r="E25" s="29"/>
      <c r="F25" s="29"/>
      <c r="G25" s="141"/>
      <c r="H25" s="8"/>
      <c r="I25" s="102"/>
      <c r="J25" s="102"/>
      <c r="K25" s="8"/>
      <c r="L25" s="110"/>
      <c r="M25" s="8"/>
      <c r="N25" s="8"/>
      <c r="O25" s="8"/>
      <c r="P25" s="8"/>
      <c r="Q25" s="8"/>
      <c r="R25" s="8"/>
      <c r="S25" s="8"/>
      <c r="T25" s="8"/>
    </row>
    <row r="26" ht="16" customHeight="1" spans="1:20">
      <c r="A26" s="22"/>
      <c r="B26" s="121"/>
      <c r="C26" s="36"/>
      <c r="D26" s="36"/>
      <c r="E26" s="29"/>
      <c r="F26" s="29"/>
      <c r="G26" s="141"/>
      <c r="H26" s="8"/>
      <c r="I26" s="102"/>
      <c r="J26" s="102"/>
      <c r="K26" s="8"/>
      <c r="L26" s="110"/>
      <c r="M26" s="8"/>
      <c r="N26" s="8"/>
      <c r="O26" s="8"/>
      <c r="P26" s="8"/>
      <c r="Q26" s="8"/>
      <c r="R26" s="8"/>
      <c r="S26" s="8"/>
      <c r="T26" s="8"/>
    </row>
    <row r="27" ht="16" customHeight="1" spans="1:20">
      <c r="A27" s="22" t="s">
        <v>7993</v>
      </c>
      <c r="B27" s="13"/>
      <c r="C27" s="36">
        <f>SUM(C6:C26)</f>
        <v>0</v>
      </c>
      <c r="D27" s="36">
        <f>SUM(D6:D26)</f>
        <v>0</v>
      </c>
      <c r="E27" s="36">
        <f>SUM(E6:E26)</f>
        <v>0</v>
      </c>
      <c r="F27" s="29">
        <f>E27-(C27-D27)</f>
        <v>0</v>
      </c>
      <c r="G27" s="106" t="str">
        <f>IF(C27-D27=0,"",(E27-C27+D27)/(C27-D27)*100)</f>
        <v/>
      </c>
      <c r="H27" s="8"/>
      <c r="I27" s="102"/>
      <c r="J27" s="102"/>
      <c r="K27" s="8"/>
      <c r="L27" s="142">
        <f>SUM(L6:L26)</f>
        <v>0</v>
      </c>
      <c r="M27" s="8"/>
      <c r="N27" s="8"/>
      <c r="O27" s="8"/>
      <c r="P27" s="8"/>
      <c r="Q27" s="8"/>
      <c r="R27" s="8"/>
      <c r="S27" s="8"/>
      <c r="T27" s="8"/>
    </row>
    <row r="28" ht="16" customHeight="1" spans="1:20">
      <c r="A28" s="22" t="s">
        <v>7994</v>
      </c>
      <c r="B28" s="13"/>
      <c r="C28" s="112">
        <f>D27</f>
        <v>0</v>
      </c>
      <c r="D28" s="28"/>
      <c r="E28" s="106"/>
      <c r="F28" s="106"/>
      <c r="G28" s="106"/>
      <c r="H28" s="8"/>
      <c r="I28" s="102"/>
      <c r="J28" s="102"/>
      <c r="K28" s="8"/>
      <c r="L28" s="110"/>
      <c r="M28" s="8"/>
      <c r="N28" s="8"/>
      <c r="O28" s="8"/>
      <c r="P28" s="8"/>
      <c r="Q28" s="8"/>
      <c r="R28" s="8"/>
      <c r="S28" s="8"/>
      <c r="T28" s="8"/>
    </row>
    <row r="29" ht="16" customHeight="1" spans="1:20">
      <c r="A29" s="22" t="s">
        <v>7995</v>
      </c>
      <c r="B29" s="13"/>
      <c r="C29" s="36">
        <f>C27-C28</f>
        <v>0</v>
      </c>
      <c r="D29" s="36"/>
      <c r="E29" s="36">
        <f>E27-E28</f>
        <v>0</v>
      </c>
      <c r="F29" s="29">
        <f>E29-C29</f>
        <v>0</v>
      </c>
      <c r="G29" s="106" t="str">
        <f>IF(C29=0,"",(E29-C29)/(C29)*100)</f>
        <v/>
      </c>
      <c r="H29" s="8"/>
      <c r="I29" s="102">
        <f>SUM(I6:I28)</f>
        <v>0</v>
      </c>
      <c r="J29" s="102">
        <f>SUM(J6:J28)</f>
        <v>0</v>
      </c>
      <c r="K29" s="8"/>
      <c r="L29" s="142">
        <f>L27-L28</f>
        <v>0</v>
      </c>
      <c r="M29" s="8"/>
      <c r="N29" s="8"/>
      <c r="O29" s="8"/>
      <c r="P29" s="8"/>
      <c r="Q29" s="8"/>
      <c r="R29" s="8"/>
      <c r="S29" s="8"/>
      <c r="T29" s="8"/>
    </row>
    <row r="30" ht="16" customHeight="1" spans="1:20">
      <c r="A30" s="8"/>
      <c r="B30" s="8"/>
      <c r="C30" s="8"/>
      <c r="D30" s="8"/>
      <c r="E30" s="74" t="str">
        <f>CONCATENATE(索引!$D$6,"：",索引!$D77,"    ",索引!$E77)</f>
        <v>评估人员：高晓宇    王海龙</v>
      </c>
      <c r="F30" s="73"/>
      <c r="G30" s="73"/>
      <c r="H30" s="8"/>
      <c r="I30" s="8"/>
      <c r="J30" s="8"/>
      <c r="K30" s="8"/>
      <c r="L30" s="8"/>
      <c r="M30" s="8"/>
      <c r="N30" s="8"/>
      <c r="O30" s="8"/>
      <c r="P30" s="8"/>
      <c r="Q30" s="8"/>
      <c r="R30" s="8"/>
      <c r="S30" s="8"/>
      <c r="T30" s="8"/>
    </row>
  </sheetData>
  <mergeCells count="7">
    <mergeCell ref="A1:G1"/>
    <mergeCell ref="A3:G3"/>
    <mergeCell ref="A4:B4"/>
    <mergeCell ref="I4:J4"/>
    <mergeCell ref="A27:B27"/>
    <mergeCell ref="A28:B28"/>
    <mergeCell ref="A29:B29"/>
  </mergeCells>
  <hyperlinks>
    <hyperlink ref="A9" location="'4-13-4无形-商标'!A1" display="4-13-4"/>
    <hyperlink ref="A10" location="'4-13-5无形-专利及其他'!A1" display="4-13-5"/>
    <hyperlink ref="A7" location="'4-13-2无形-矿业权'!A1" display="4-13-2"/>
    <hyperlink ref="A8" location="'4-13-3无形-软件'!A1" display="4-13-3"/>
    <hyperlink ref="A6" location="'4-13-1无形-土地'!A1" display="4-13-1"/>
  </hyperlinks>
  <pageMargins left="0.75" right="0.75" top="1" bottom="1" header="0.5" footer="0.5"/>
  <headerFooter/>
  <drawing r:id="rId1"/>
  <picture r:id="rId2"/>
</worksheet>
</file>

<file path=xl/worksheets/sheet7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AC38"/>
  <sheetViews>
    <sheetView workbookViewId="0">
      <pane xSplit="1" ySplit="6" topLeftCell="B7" activePane="bottomRight" state="frozen"/>
      <selection/>
      <selection pane="topRight"/>
      <selection pane="bottomLeft"/>
      <selection pane="bottomRight" activeCell="A1" sqref="A1:Z1"/>
    </sheetView>
  </sheetViews>
  <sheetFormatPr defaultColWidth="14" defaultRowHeight="15.2"/>
  <cols>
    <col min="1" max="1" width="5" customWidth="1"/>
    <col min="2" max="2" width="9" customWidth="1"/>
    <col min="3" max="3" width="9"/>
    <col min="4" max="4" width="9" customWidth="1" outlineLevel="1"/>
    <col min="5" max="5" width="9" customWidth="1"/>
    <col min="6" max="6" width="5" customWidth="1"/>
    <col min="7" max="7" width="7" customWidth="1"/>
    <col min="8" max="8" width="9" customWidth="1"/>
    <col min="9" max="9" width="9"/>
    <col min="10" max="10" width="9" customWidth="1" outlineLevel="1"/>
    <col min="11" max="18" width="5" customWidth="1" outlineLevel="1"/>
    <col min="19" max="19" width="7" customWidth="1" outlineLevel="1"/>
    <col min="20" max="20" width="11" customWidth="1"/>
    <col min="21" max="22" width="9" customWidth="1"/>
    <col min="23" max="24" width="11" customWidth="1"/>
    <col min="25" max="25" width="7" customWidth="1"/>
    <col min="26" max="27" width="9" customWidth="1"/>
    <col min="28" max="29" width="11" customWidth="1"/>
  </cols>
  <sheetData>
    <row r="1" ht="24" customHeight="1" spans="1:29">
      <c r="A1" s="61" t="s">
        <v>7996</v>
      </c>
      <c r="B1" s="62"/>
      <c r="C1" s="62"/>
      <c r="D1" s="62"/>
      <c r="E1" s="62"/>
      <c r="F1" s="62"/>
      <c r="G1" s="62"/>
      <c r="H1" s="62"/>
      <c r="I1" s="62"/>
      <c r="J1" s="62"/>
      <c r="K1" s="62"/>
      <c r="L1" s="62"/>
      <c r="M1" s="62"/>
      <c r="N1" s="62"/>
      <c r="O1" s="62"/>
      <c r="P1" s="62"/>
      <c r="Q1" s="62"/>
      <c r="R1" s="62"/>
      <c r="S1" s="62"/>
      <c r="T1" s="62"/>
      <c r="U1" s="62"/>
      <c r="V1" s="62"/>
      <c r="W1" s="62"/>
      <c r="X1" s="62"/>
      <c r="Y1" s="62"/>
      <c r="Z1" s="62"/>
      <c r="AA1" s="62"/>
      <c r="AB1" s="62"/>
      <c r="AC1" s="62"/>
    </row>
    <row r="2" ht="16" customHeight="1" spans="1:29">
      <c r="A2" s="63"/>
      <c r="B2" s="63"/>
      <c r="C2" s="63"/>
      <c r="D2" s="63"/>
      <c r="E2" s="63"/>
      <c r="F2" s="63"/>
      <c r="G2" s="63"/>
      <c r="H2" s="25"/>
      <c r="I2" s="63"/>
      <c r="J2" s="63"/>
      <c r="K2" s="63"/>
      <c r="L2" s="63"/>
      <c r="M2" s="63"/>
      <c r="N2" s="63"/>
      <c r="O2" s="63"/>
      <c r="P2" s="63"/>
      <c r="Q2" s="63"/>
      <c r="R2" s="63"/>
      <c r="S2" s="63"/>
      <c r="T2" s="25"/>
      <c r="U2" s="25"/>
      <c r="V2" s="25"/>
      <c r="W2" s="25"/>
      <c r="X2" s="25"/>
      <c r="Y2" s="42" t="s">
        <v>7997</v>
      </c>
      <c r="Z2" s="8"/>
      <c r="AA2" s="8"/>
      <c r="AB2" s="8"/>
      <c r="AC2" s="8"/>
    </row>
    <row r="3" ht="16" customHeight="1" spans="1:29">
      <c r="A3" s="63" t="e">
        <f>#REF!</f>
        <v>#REF!</v>
      </c>
      <c r="B3" s="8"/>
      <c r="C3" s="8"/>
      <c r="D3" s="8"/>
      <c r="E3" s="8"/>
      <c r="F3" s="8"/>
      <c r="G3" s="8"/>
      <c r="H3" s="8"/>
      <c r="I3" s="8"/>
      <c r="J3" s="8"/>
      <c r="K3" s="8"/>
      <c r="L3" s="8"/>
      <c r="M3" s="8"/>
      <c r="N3" s="8"/>
      <c r="O3" s="8"/>
      <c r="P3" s="8"/>
      <c r="Q3" s="8"/>
      <c r="R3" s="8"/>
      <c r="S3" s="8"/>
      <c r="T3" s="8"/>
      <c r="U3" s="8"/>
      <c r="V3" s="8"/>
      <c r="W3" s="8"/>
      <c r="X3" s="8"/>
      <c r="Y3" s="8"/>
      <c r="Z3" s="8"/>
      <c r="AA3" s="8"/>
      <c r="AB3" s="8"/>
      <c r="AC3" s="8"/>
    </row>
    <row r="4" ht="16" customHeight="1" spans="1:29">
      <c r="A4" s="105" t="e">
        <f>#REF!</f>
        <v>#REF!</v>
      </c>
      <c r="B4" s="8"/>
      <c r="C4" s="8"/>
      <c r="D4" s="8"/>
      <c r="E4" s="8"/>
      <c r="F4" s="8"/>
      <c r="G4" s="8"/>
      <c r="H4" s="8"/>
      <c r="I4" s="8"/>
      <c r="J4" s="8"/>
      <c r="K4" s="8"/>
      <c r="L4" s="8"/>
      <c r="M4" s="8"/>
      <c r="N4" s="8"/>
      <c r="O4" s="8"/>
      <c r="P4" s="8"/>
      <c r="Q4" s="8"/>
      <c r="R4" s="8"/>
      <c r="S4" s="8"/>
      <c r="T4" s="8"/>
      <c r="U4" s="8"/>
      <c r="V4" s="8"/>
      <c r="W4" s="8"/>
      <c r="X4" s="8"/>
      <c r="Y4" s="138"/>
      <c r="Z4" s="138" t="s">
        <v>2952</v>
      </c>
      <c r="AA4" s="8"/>
      <c r="AB4" s="8"/>
      <c r="AC4" s="8"/>
    </row>
    <row r="5" ht="22" customHeight="1" spans="1:29">
      <c r="A5" s="90" t="s">
        <v>0</v>
      </c>
      <c r="B5" s="90" t="s">
        <v>3473</v>
      </c>
      <c r="C5" s="90" t="s">
        <v>3474</v>
      </c>
      <c r="D5" s="90" t="s">
        <v>3458</v>
      </c>
      <c r="E5" s="90" t="s">
        <v>3475</v>
      </c>
      <c r="F5" s="90" t="s">
        <v>3308</v>
      </c>
      <c r="G5" s="90" t="s">
        <v>3476</v>
      </c>
      <c r="H5" s="90" t="s">
        <v>3477</v>
      </c>
      <c r="I5" s="90" t="s">
        <v>3478</v>
      </c>
      <c r="J5" s="90" t="s">
        <v>3441</v>
      </c>
      <c r="K5" s="90" t="s">
        <v>3479</v>
      </c>
      <c r="L5" s="90" t="s">
        <v>3654</v>
      </c>
      <c r="M5" s="90" t="s">
        <v>3481</v>
      </c>
      <c r="N5" s="90" t="s">
        <v>3482</v>
      </c>
      <c r="O5" s="90" t="s">
        <v>3483</v>
      </c>
      <c r="P5" s="21"/>
      <c r="Q5" s="21"/>
      <c r="R5" s="13"/>
      <c r="S5" s="90" t="s">
        <v>3453</v>
      </c>
      <c r="T5" s="90" t="s">
        <v>3484</v>
      </c>
      <c r="U5" s="90" t="s">
        <v>3050</v>
      </c>
      <c r="V5" s="90" t="s">
        <v>3251</v>
      </c>
      <c r="W5" s="67" t="s">
        <v>3051</v>
      </c>
      <c r="X5" s="67" t="s">
        <v>3052</v>
      </c>
      <c r="Y5" s="90" t="s">
        <v>3053</v>
      </c>
      <c r="Z5" s="90" t="s">
        <v>3083</v>
      </c>
      <c r="AA5" s="114"/>
      <c r="AB5" s="100" t="s">
        <v>7982</v>
      </c>
      <c r="AC5" s="101"/>
    </row>
    <row r="6" ht="16" customHeight="1" spans="1:29">
      <c r="A6" s="37"/>
      <c r="B6" s="37"/>
      <c r="C6" s="37"/>
      <c r="D6" s="37"/>
      <c r="E6" s="37"/>
      <c r="F6" s="37"/>
      <c r="G6" s="37"/>
      <c r="H6" s="37"/>
      <c r="I6" s="37"/>
      <c r="J6" s="37"/>
      <c r="K6" s="37"/>
      <c r="L6" s="37"/>
      <c r="M6" s="37"/>
      <c r="N6" s="37"/>
      <c r="O6" s="90" t="s">
        <v>3485</v>
      </c>
      <c r="P6" s="90" t="s">
        <v>3486</v>
      </c>
      <c r="Q6" s="90" t="s">
        <v>3487</v>
      </c>
      <c r="R6" s="90" t="s">
        <v>3488</v>
      </c>
      <c r="S6" s="37"/>
      <c r="T6" s="37"/>
      <c r="U6" s="37"/>
      <c r="V6" s="37"/>
      <c r="W6" s="27"/>
      <c r="X6" s="27"/>
      <c r="Y6" s="37"/>
      <c r="Z6" s="37"/>
      <c r="AA6" s="8"/>
      <c r="AB6" s="100" t="s">
        <v>7925</v>
      </c>
      <c r="AC6" s="100" t="s">
        <v>7926</v>
      </c>
    </row>
    <row r="7" ht="16" customHeight="1" spans="1:29">
      <c r="A7" s="22"/>
      <c r="B7" s="32"/>
      <c r="C7" s="22"/>
      <c r="D7" s="22"/>
      <c r="E7" s="22"/>
      <c r="F7" s="22"/>
      <c r="G7" s="22"/>
      <c r="H7" s="29"/>
      <c r="I7" s="32"/>
      <c r="J7" s="32"/>
      <c r="K7" s="22"/>
      <c r="L7" s="22"/>
      <c r="M7" s="69"/>
      <c r="N7" s="22"/>
      <c r="O7" s="22"/>
      <c r="P7" s="22"/>
      <c r="Q7" s="22"/>
      <c r="R7" s="22"/>
      <c r="S7" s="22"/>
      <c r="T7" s="29"/>
      <c r="U7" s="29"/>
      <c r="V7" s="29"/>
      <c r="W7" s="29"/>
      <c r="X7" s="29">
        <f>W7-(U7-V7)</f>
        <v>0</v>
      </c>
      <c r="Y7" s="106" t="str">
        <f>IF(U7-V7=0,"",(W7-U7+V7)/(U7-V7)*100)</f>
        <v/>
      </c>
      <c r="Z7" s="28"/>
      <c r="AA7" s="8"/>
      <c r="AB7" s="102"/>
      <c r="AC7" s="102"/>
    </row>
    <row r="8" ht="16" customHeight="1" spans="1:29">
      <c r="A8" s="22"/>
      <c r="B8" s="32"/>
      <c r="C8" s="22"/>
      <c r="D8" s="22"/>
      <c r="E8" s="22"/>
      <c r="F8" s="22"/>
      <c r="G8" s="22"/>
      <c r="H8" s="29"/>
      <c r="I8" s="32"/>
      <c r="J8" s="32"/>
      <c r="K8" s="22"/>
      <c r="L8" s="22"/>
      <c r="M8" s="69"/>
      <c r="N8" s="22"/>
      <c r="O8" s="22"/>
      <c r="P8" s="22"/>
      <c r="Q8" s="22"/>
      <c r="R8" s="22"/>
      <c r="S8" s="22"/>
      <c r="T8" s="28"/>
      <c r="U8" s="28"/>
      <c r="V8" s="121"/>
      <c r="W8" s="121"/>
      <c r="X8" s="29">
        <f>W8-(U8-V8)</f>
        <v>0</v>
      </c>
      <c r="Y8" s="106" t="str">
        <f>IF(U8-V8=0,"",(W8-U8+V8)/(U8-V8)*100)</f>
        <v/>
      </c>
      <c r="Z8" s="28"/>
      <c r="AA8" s="8"/>
      <c r="AB8" s="102"/>
      <c r="AC8" s="102"/>
    </row>
    <row r="9" ht="16" customHeight="1" spans="1:29">
      <c r="A9" s="22"/>
      <c r="B9" s="32"/>
      <c r="C9" s="22"/>
      <c r="D9" s="22"/>
      <c r="E9" s="22"/>
      <c r="F9" s="22"/>
      <c r="G9" s="22"/>
      <c r="H9" s="29"/>
      <c r="I9" s="32"/>
      <c r="J9" s="32"/>
      <c r="K9" s="22"/>
      <c r="L9" s="22"/>
      <c r="M9" s="69"/>
      <c r="N9" s="22"/>
      <c r="O9" s="22"/>
      <c r="P9" s="22"/>
      <c r="Q9" s="22"/>
      <c r="R9" s="22"/>
      <c r="S9" s="22"/>
      <c r="T9" s="28"/>
      <c r="U9" s="28"/>
      <c r="V9" s="121"/>
      <c r="W9" s="121"/>
      <c r="X9" s="29"/>
      <c r="Y9" s="106"/>
      <c r="Z9" s="28"/>
      <c r="AA9" s="8"/>
      <c r="AB9" s="102"/>
      <c r="AC9" s="102"/>
    </row>
    <row r="10" ht="16" customHeight="1" spans="1:29">
      <c r="A10" s="22"/>
      <c r="B10" s="32"/>
      <c r="C10" s="22"/>
      <c r="D10" s="22"/>
      <c r="E10" s="22"/>
      <c r="F10" s="22"/>
      <c r="G10" s="22"/>
      <c r="H10" s="29"/>
      <c r="I10" s="32"/>
      <c r="J10" s="32"/>
      <c r="K10" s="22"/>
      <c r="L10" s="22"/>
      <c r="M10" s="69"/>
      <c r="N10" s="22"/>
      <c r="O10" s="22"/>
      <c r="P10" s="22"/>
      <c r="Q10" s="22"/>
      <c r="R10" s="22"/>
      <c r="S10" s="22"/>
      <c r="T10" s="28"/>
      <c r="U10" s="28"/>
      <c r="V10" s="121"/>
      <c r="W10" s="121"/>
      <c r="X10" s="29"/>
      <c r="Y10" s="106"/>
      <c r="Z10" s="28"/>
      <c r="AA10" s="8"/>
      <c r="AB10" s="102"/>
      <c r="AC10" s="102"/>
    </row>
    <row r="11" ht="16" customHeight="1" spans="1:29">
      <c r="A11" s="22"/>
      <c r="B11" s="32"/>
      <c r="C11" s="22"/>
      <c r="D11" s="22"/>
      <c r="E11" s="22"/>
      <c r="F11" s="22"/>
      <c r="G11" s="22"/>
      <c r="H11" s="29"/>
      <c r="I11" s="32"/>
      <c r="J11" s="32"/>
      <c r="K11" s="22"/>
      <c r="L11" s="22"/>
      <c r="M11" s="69"/>
      <c r="N11" s="22"/>
      <c r="O11" s="22"/>
      <c r="P11" s="22"/>
      <c r="Q11" s="22"/>
      <c r="R11" s="22"/>
      <c r="S11" s="22"/>
      <c r="T11" s="28"/>
      <c r="U11" s="28"/>
      <c r="V11" s="121"/>
      <c r="W11" s="121"/>
      <c r="X11" s="29"/>
      <c r="Y11" s="106"/>
      <c r="Z11" s="28"/>
      <c r="AA11" s="8"/>
      <c r="AB11" s="102"/>
      <c r="AC11" s="102"/>
    </row>
    <row r="12" ht="16" customHeight="1" spans="1:29">
      <c r="A12" s="22"/>
      <c r="B12" s="32"/>
      <c r="C12" s="22"/>
      <c r="D12" s="22"/>
      <c r="E12" s="22"/>
      <c r="F12" s="22"/>
      <c r="G12" s="22"/>
      <c r="H12" s="29"/>
      <c r="I12" s="32"/>
      <c r="J12" s="32"/>
      <c r="K12" s="22"/>
      <c r="L12" s="22"/>
      <c r="M12" s="69"/>
      <c r="N12" s="22"/>
      <c r="O12" s="22"/>
      <c r="P12" s="22"/>
      <c r="Q12" s="22"/>
      <c r="R12" s="22"/>
      <c r="S12" s="22"/>
      <c r="T12" s="28"/>
      <c r="U12" s="28"/>
      <c r="V12" s="121"/>
      <c r="W12" s="121"/>
      <c r="X12" s="29"/>
      <c r="Y12" s="106"/>
      <c r="Z12" s="28"/>
      <c r="AA12" s="8"/>
      <c r="AB12" s="102"/>
      <c r="AC12" s="102"/>
    </row>
    <row r="13" ht="16" customHeight="1" spans="1:29">
      <c r="A13" s="22"/>
      <c r="B13" s="32"/>
      <c r="C13" s="22"/>
      <c r="D13" s="22"/>
      <c r="E13" s="22"/>
      <c r="F13" s="22"/>
      <c r="G13" s="22"/>
      <c r="H13" s="29"/>
      <c r="I13" s="32"/>
      <c r="J13" s="32"/>
      <c r="K13" s="22"/>
      <c r="L13" s="22"/>
      <c r="M13" s="69"/>
      <c r="N13" s="22"/>
      <c r="O13" s="22"/>
      <c r="P13" s="22"/>
      <c r="Q13" s="22"/>
      <c r="R13" s="22"/>
      <c r="S13" s="22"/>
      <c r="T13" s="28"/>
      <c r="U13" s="28"/>
      <c r="V13" s="121"/>
      <c r="W13" s="121"/>
      <c r="X13" s="29"/>
      <c r="Y13" s="106"/>
      <c r="Z13" s="28"/>
      <c r="AA13" s="8"/>
      <c r="AB13" s="102"/>
      <c r="AC13" s="102"/>
    </row>
    <row r="14" ht="16" customHeight="1" spans="1:29">
      <c r="A14" s="22"/>
      <c r="B14" s="32"/>
      <c r="C14" s="22"/>
      <c r="D14" s="22"/>
      <c r="E14" s="22"/>
      <c r="F14" s="22"/>
      <c r="G14" s="22"/>
      <c r="H14" s="29"/>
      <c r="I14" s="32"/>
      <c r="J14" s="32"/>
      <c r="K14" s="22"/>
      <c r="L14" s="22"/>
      <c r="M14" s="69"/>
      <c r="N14" s="22"/>
      <c r="O14" s="22"/>
      <c r="P14" s="22"/>
      <c r="Q14" s="22"/>
      <c r="R14" s="22"/>
      <c r="S14" s="22"/>
      <c r="T14" s="28"/>
      <c r="U14" s="28"/>
      <c r="V14" s="121"/>
      <c r="W14" s="121"/>
      <c r="X14" s="29"/>
      <c r="Y14" s="106"/>
      <c r="Z14" s="28"/>
      <c r="AA14" s="8"/>
      <c r="AB14" s="102"/>
      <c r="AC14" s="102"/>
    </row>
    <row r="15" ht="16" customHeight="1" spans="1:29">
      <c r="A15" s="22"/>
      <c r="B15" s="32"/>
      <c r="C15" s="22"/>
      <c r="D15" s="22"/>
      <c r="E15" s="22"/>
      <c r="F15" s="22"/>
      <c r="G15" s="22"/>
      <c r="H15" s="29"/>
      <c r="I15" s="32"/>
      <c r="J15" s="32"/>
      <c r="K15" s="22"/>
      <c r="L15" s="22"/>
      <c r="M15" s="69"/>
      <c r="N15" s="22"/>
      <c r="O15" s="22"/>
      <c r="P15" s="22"/>
      <c r="Q15" s="22"/>
      <c r="R15" s="22"/>
      <c r="S15" s="22"/>
      <c r="T15" s="28"/>
      <c r="U15" s="28"/>
      <c r="V15" s="121"/>
      <c r="W15" s="121"/>
      <c r="X15" s="29"/>
      <c r="Y15" s="106"/>
      <c r="Z15" s="28"/>
      <c r="AA15" s="8"/>
      <c r="AB15" s="102"/>
      <c r="AC15" s="102"/>
    </row>
    <row r="16" ht="16" customHeight="1" spans="1:29">
      <c r="A16" s="22"/>
      <c r="B16" s="32"/>
      <c r="C16" s="22"/>
      <c r="D16" s="22"/>
      <c r="E16" s="22"/>
      <c r="F16" s="22"/>
      <c r="G16" s="22"/>
      <c r="H16" s="29"/>
      <c r="I16" s="32"/>
      <c r="J16" s="32"/>
      <c r="K16" s="22"/>
      <c r="L16" s="22"/>
      <c r="M16" s="69"/>
      <c r="N16" s="22"/>
      <c r="O16" s="22"/>
      <c r="P16" s="22"/>
      <c r="Q16" s="22"/>
      <c r="R16" s="22"/>
      <c r="S16" s="22"/>
      <c r="T16" s="28"/>
      <c r="U16" s="28"/>
      <c r="V16" s="121"/>
      <c r="W16" s="121"/>
      <c r="X16" s="29"/>
      <c r="Y16" s="106"/>
      <c r="Z16" s="28"/>
      <c r="AA16" s="8"/>
      <c r="AB16" s="102"/>
      <c r="AC16" s="102"/>
    </row>
    <row r="17" ht="16" customHeight="1" spans="1:29">
      <c r="A17" s="22"/>
      <c r="B17" s="32"/>
      <c r="C17" s="22"/>
      <c r="D17" s="22"/>
      <c r="E17" s="22"/>
      <c r="F17" s="22"/>
      <c r="G17" s="22"/>
      <c r="H17" s="29"/>
      <c r="I17" s="32"/>
      <c r="J17" s="32"/>
      <c r="K17" s="22"/>
      <c r="L17" s="22"/>
      <c r="M17" s="69"/>
      <c r="N17" s="22"/>
      <c r="O17" s="22"/>
      <c r="P17" s="22"/>
      <c r="Q17" s="22"/>
      <c r="R17" s="22"/>
      <c r="S17" s="22"/>
      <c r="T17" s="28"/>
      <c r="U17" s="28"/>
      <c r="V17" s="121"/>
      <c r="W17" s="121"/>
      <c r="X17" s="29"/>
      <c r="Y17" s="106"/>
      <c r="Z17" s="28"/>
      <c r="AA17" s="8"/>
      <c r="AB17" s="102"/>
      <c r="AC17" s="102"/>
    </row>
    <row r="18" ht="16" customHeight="1" spans="1:29">
      <c r="A18" s="22"/>
      <c r="B18" s="32"/>
      <c r="C18" s="22"/>
      <c r="D18" s="22"/>
      <c r="E18" s="22"/>
      <c r="F18" s="22"/>
      <c r="G18" s="22"/>
      <c r="H18" s="29"/>
      <c r="I18" s="32"/>
      <c r="J18" s="32"/>
      <c r="K18" s="22"/>
      <c r="L18" s="22"/>
      <c r="M18" s="69"/>
      <c r="N18" s="22"/>
      <c r="O18" s="22"/>
      <c r="P18" s="22"/>
      <c r="Q18" s="22"/>
      <c r="R18" s="22"/>
      <c r="S18" s="22"/>
      <c r="T18" s="28"/>
      <c r="U18" s="28"/>
      <c r="V18" s="121"/>
      <c r="W18" s="121"/>
      <c r="X18" s="29"/>
      <c r="Y18" s="106"/>
      <c r="Z18" s="28"/>
      <c r="AA18" s="8"/>
      <c r="AB18" s="102"/>
      <c r="AC18" s="102"/>
    </row>
    <row r="19" ht="16" customHeight="1" spans="1:29">
      <c r="A19" s="22"/>
      <c r="B19" s="32"/>
      <c r="C19" s="22"/>
      <c r="D19" s="22"/>
      <c r="E19" s="22"/>
      <c r="F19" s="22"/>
      <c r="G19" s="22"/>
      <c r="H19" s="29"/>
      <c r="I19" s="32"/>
      <c r="J19" s="32"/>
      <c r="K19" s="22"/>
      <c r="L19" s="22"/>
      <c r="M19" s="69"/>
      <c r="N19" s="22"/>
      <c r="O19" s="22"/>
      <c r="P19" s="22"/>
      <c r="Q19" s="22"/>
      <c r="R19" s="22"/>
      <c r="S19" s="22"/>
      <c r="T19" s="29"/>
      <c r="U19" s="29"/>
      <c r="V19" s="36"/>
      <c r="W19" s="36"/>
      <c r="X19" s="29">
        <f t="shared" ref="X19:X27" si="0">W19-(U19-V19)</f>
        <v>0</v>
      </c>
      <c r="Y19" s="106" t="str">
        <f t="shared" ref="Y19:Y27" si="1">IF(U19-V19=0,"",(W19-U19+V19)/(U19-V19)*100)</f>
        <v/>
      </c>
      <c r="Z19" s="28"/>
      <c r="AA19" s="8"/>
      <c r="AB19" s="102"/>
      <c r="AC19" s="102"/>
    </row>
    <row r="20" ht="16" customHeight="1" spans="1:29">
      <c r="A20" s="22"/>
      <c r="B20" s="32"/>
      <c r="C20" s="22"/>
      <c r="D20" s="22"/>
      <c r="E20" s="22"/>
      <c r="F20" s="22"/>
      <c r="G20" s="22"/>
      <c r="H20" s="29"/>
      <c r="I20" s="32"/>
      <c r="J20" s="32"/>
      <c r="K20" s="22"/>
      <c r="L20" s="22"/>
      <c r="M20" s="69"/>
      <c r="N20" s="69"/>
      <c r="O20" s="22"/>
      <c r="P20" s="22"/>
      <c r="Q20" s="22"/>
      <c r="R20" s="22"/>
      <c r="S20" s="69"/>
      <c r="T20" s="29"/>
      <c r="U20" s="29"/>
      <c r="V20" s="36"/>
      <c r="W20" s="36"/>
      <c r="X20" s="29">
        <f t="shared" si="0"/>
        <v>0</v>
      </c>
      <c r="Y20" s="106" t="str">
        <f t="shared" si="1"/>
        <v/>
      </c>
      <c r="Z20" s="28"/>
      <c r="AA20" s="8"/>
      <c r="AB20" s="102"/>
      <c r="AC20" s="102"/>
    </row>
    <row r="21" ht="16" customHeight="1" spans="1:29">
      <c r="A21" s="22"/>
      <c r="B21" s="32"/>
      <c r="C21" s="22"/>
      <c r="D21" s="22"/>
      <c r="E21" s="22"/>
      <c r="F21" s="22"/>
      <c r="G21" s="22"/>
      <c r="H21" s="29"/>
      <c r="I21" s="32"/>
      <c r="J21" s="32"/>
      <c r="K21" s="22"/>
      <c r="L21" s="22"/>
      <c r="M21" s="69"/>
      <c r="N21" s="22"/>
      <c r="O21" s="22"/>
      <c r="P21" s="22"/>
      <c r="Q21" s="22"/>
      <c r="R21" s="22"/>
      <c r="S21" s="22"/>
      <c r="T21" s="29"/>
      <c r="U21" s="29"/>
      <c r="V21" s="36"/>
      <c r="W21" s="36"/>
      <c r="X21" s="29">
        <f t="shared" si="0"/>
        <v>0</v>
      </c>
      <c r="Y21" s="106" t="str">
        <f t="shared" si="1"/>
        <v/>
      </c>
      <c r="Z21" s="28"/>
      <c r="AA21" s="8"/>
      <c r="AB21" s="102"/>
      <c r="AC21" s="102"/>
    </row>
    <row r="22" ht="16" customHeight="1" spans="1:29">
      <c r="A22" s="22"/>
      <c r="B22" s="32"/>
      <c r="C22" s="22"/>
      <c r="D22" s="22"/>
      <c r="E22" s="22"/>
      <c r="F22" s="22"/>
      <c r="G22" s="22"/>
      <c r="H22" s="29"/>
      <c r="I22" s="32"/>
      <c r="J22" s="32"/>
      <c r="K22" s="22"/>
      <c r="L22" s="22"/>
      <c r="M22" s="69"/>
      <c r="N22" s="22"/>
      <c r="O22" s="22"/>
      <c r="P22" s="22"/>
      <c r="Q22" s="22"/>
      <c r="R22" s="22"/>
      <c r="S22" s="22"/>
      <c r="T22" s="29"/>
      <c r="U22" s="29"/>
      <c r="V22" s="36"/>
      <c r="W22" s="36"/>
      <c r="X22" s="29">
        <f t="shared" si="0"/>
        <v>0</v>
      </c>
      <c r="Y22" s="106" t="str">
        <f t="shared" si="1"/>
        <v/>
      </c>
      <c r="Z22" s="28"/>
      <c r="AA22" s="8"/>
      <c r="AB22" s="102"/>
      <c r="AC22" s="102"/>
    </row>
    <row r="23" ht="16" customHeight="1" spans="1:29">
      <c r="A23" s="22"/>
      <c r="B23" s="32"/>
      <c r="C23" s="22"/>
      <c r="D23" s="22"/>
      <c r="E23" s="22"/>
      <c r="F23" s="22"/>
      <c r="G23" s="22"/>
      <c r="H23" s="29"/>
      <c r="I23" s="32"/>
      <c r="J23" s="32"/>
      <c r="K23" s="22"/>
      <c r="L23" s="22"/>
      <c r="M23" s="69"/>
      <c r="N23" s="22"/>
      <c r="O23" s="22"/>
      <c r="P23" s="22"/>
      <c r="Q23" s="22"/>
      <c r="R23" s="22"/>
      <c r="S23" s="22"/>
      <c r="T23" s="29"/>
      <c r="U23" s="29"/>
      <c r="V23" s="36"/>
      <c r="W23" s="36"/>
      <c r="X23" s="29">
        <f t="shared" si="0"/>
        <v>0</v>
      </c>
      <c r="Y23" s="106" t="str">
        <f t="shared" si="1"/>
        <v/>
      </c>
      <c r="Z23" s="28"/>
      <c r="AA23" s="8"/>
      <c r="AB23" s="102"/>
      <c r="AC23" s="102"/>
    </row>
    <row r="24" ht="16" customHeight="1" spans="1:29">
      <c r="A24" s="22"/>
      <c r="B24" s="32"/>
      <c r="C24" s="22"/>
      <c r="D24" s="22"/>
      <c r="E24" s="22"/>
      <c r="F24" s="22"/>
      <c r="G24" s="22"/>
      <c r="H24" s="29"/>
      <c r="I24" s="32"/>
      <c r="J24" s="32"/>
      <c r="K24" s="22"/>
      <c r="L24" s="22"/>
      <c r="M24" s="69"/>
      <c r="N24" s="22"/>
      <c r="O24" s="22"/>
      <c r="P24" s="22"/>
      <c r="Q24" s="22"/>
      <c r="R24" s="22"/>
      <c r="S24" s="22"/>
      <c r="T24" s="29"/>
      <c r="U24" s="29"/>
      <c r="V24" s="36"/>
      <c r="W24" s="36"/>
      <c r="X24" s="29">
        <f t="shared" si="0"/>
        <v>0</v>
      </c>
      <c r="Y24" s="106" t="str">
        <f t="shared" si="1"/>
        <v/>
      </c>
      <c r="Z24" s="28"/>
      <c r="AA24" s="8"/>
      <c r="AB24" s="102"/>
      <c r="AC24" s="102"/>
    </row>
    <row r="25" ht="16" customHeight="1" spans="1:29">
      <c r="A25" s="22"/>
      <c r="B25" s="32"/>
      <c r="C25" s="22"/>
      <c r="D25" s="22"/>
      <c r="E25" s="22"/>
      <c r="F25" s="22"/>
      <c r="G25" s="22"/>
      <c r="H25" s="29"/>
      <c r="I25" s="32"/>
      <c r="J25" s="32"/>
      <c r="K25" s="22"/>
      <c r="L25" s="22"/>
      <c r="M25" s="69"/>
      <c r="N25" s="22"/>
      <c r="O25" s="22"/>
      <c r="P25" s="22"/>
      <c r="Q25" s="22"/>
      <c r="R25" s="22"/>
      <c r="S25" s="22"/>
      <c r="T25" s="29"/>
      <c r="U25" s="29"/>
      <c r="V25" s="36"/>
      <c r="W25" s="36"/>
      <c r="X25" s="29">
        <f t="shared" si="0"/>
        <v>0</v>
      </c>
      <c r="Y25" s="106" t="str">
        <f t="shared" si="1"/>
        <v/>
      </c>
      <c r="Z25" s="28"/>
      <c r="AA25" s="8"/>
      <c r="AB25" s="102"/>
      <c r="AC25" s="102"/>
    </row>
    <row r="26" ht="16" customHeight="1" spans="1:29">
      <c r="A26" s="22"/>
      <c r="B26" s="32"/>
      <c r="C26" s="22"/>
      <c r="D26" s="22"/>
      <c r="E26" s="22"/>
      <c r="F26" s="22"/>
      <c r="G26" s="22"/>
      <c r="H26" s="29"/>
      <c r="I26" s="32"/>
      <c r="J26" s="32"/>
      <c r="K26" s="22"/>
      <c r="L26" s="22"/>
      <c r="M26" s="69"/>
      <c r="N26" s="22"/>
      <c r="O26" s="22"/>
      <c r="P26" s="22"/>
      <c r="Q26" s="22"/>
      <c r="R26" s="22"/>
      <c r="S26" s="22"/>
      <c r="T26" s="29"/>
      <c r="U26" s="29"/>
      <c r="V26" s="36"/>
      <c r="W26" s="36"/>
      <c r="X26" s="29">
        <f t="shared" si="0"/>
        <v>0</v>
      </c>
      <c r="Y26" s="106" t="str">
        <f t="shared" si="1"/>
        <v/>
      </c>
      <c r="Z26" s="28"/>
      <c r="AA26" s="8"/>
      <c r="AB26" s="102"/>
      <c r="AC26" s="102"/>
    </row>
    <row r="27" ht="16" customHeight="1" spans="1:29">
      <c r="A27" s="122" t="s">
        <v>3162</v>
      </c>
      <c r="B27" s="21"/>
      <c r="C27" s="21"/>
      <c r="D27" s="21"/>
      <c r="E27" s="21"/>
      <c r="F27" s="21"/>
      <c r="G27" s="21"/>
      <c r="H27" s="21"/>
      <c r="I27" s="21"/>
      <c r="J27" s="139"/>
      <c r="K27" s="22"/>
      <c r="L27" s="22"/>
      <c r="M27" s="69"/>
      <c r="N27" s="22"/>
      <c r="O27" s="22"/>
      <c r="P27" s="22"/>
      <c r="Q27" s="22"/>
      <c r="R27" s="22"/>
      <c r="S27" s="22"/>
      <c r="T27" s="36">
        <f>SUM(T7:T26)</f>
        <v>0</v>
      </c>
      <c r="U27" s="36">
        <f>SUM(U7:U26)</f>
        <v>0</v>
      </c>
      <c r="V27" s="36">
        <f>SUM(V7:V26)</f>
        <v>0</v>
      </c>
      <c r="W27" s="36">
        <f>SUM(W7:W26)</f>
        <v>0</v>
      </c>
      <c r="X27" s="29">
        <f t="shared" si="0"/>
        <v>0</v>
      </c>
      <c r="Y27" s="106" t="str">
        <f t="shared" si="1"/>
        <v/>
      </c>
      <c r="Z27" s="28"/>
      <c r="AA27" s="8"/>
      <c r="AB27" s="102"/>
      <c r="AC27" s="102"/>
    </row>
    <row r="28" ht="16" customHeight="1" spans="1:29">
      <c r="A28" s="122" t="s">
        <v>7998</v>
      </c>
      <c r="B28" s="21"/>
      <c r="C28" s="21"/>
      <c r="D28" s="21"/>
      <c r="E28" s="21"/>
      <c r="F28" s="21"/>
      <c r="G28" s="21"/>
      <c r="H28" s="21"/>
      <c r="I28" s="21"/>
      <c r="J28" s="139"/>
      <c r="K28" s="22"/>
      <c r="L28" s="22"/>
      <c r="M28" s="69"/>
      <c r="N28" s="22"/>
      <c r="O28" s="22"/>
      <c r="P28" s="22"/>
      <c r="Q28" s="22"/>
      <c r="R28" s="22"/>
      <c r="S28" s="22"/>
      <c r="T28" s="29"/>
      <c r="U28" s="29">
        <f>V27</f>
        <v>0</v>
      </c>
      <c r="V28" s="36"/>
      <c r="W28" s="36"/>
      <c r="X28" s="36"/>
      <c r="Y28" s="36"/>
      <c r="Z28" s="36"/>
      <c r="AA28" s="8"/>
      <c r="AB28" s="102"/>
      <c r="AC28" s="102"/>
    </row>
    <row r="29" ht="16" customHeight="1" spans="1:29">
      <c r="A29" s="122" t="s">
        <v>3165</v>
      </c>
      <c r="B29" s="21"/>
      <c r="C29" s="21"/>
      <c r="D29" s="21"/>
      <c r="E29" s="21"/>
      <c r="F29" s="21"/>
      <c r="G29" s="21"/>
      <c r="H29" s="21"/>
      <c r="I29" s="21"/>
      <c r="J29" s="139"/>
      <c r="K29" s="22"/>
      <c r="L29" s="22"/>
      <c r="M29" s="69"/>
      <c r="N29" s="22"/>
      <c r="O29" s="22"/>
      <c r="P29" s="22"/>
      <c r="Q29" s="22"/>
      <c r="R29" s="22"/>
      <c r="S29" s="22"/>
      <c r="T29" s="29">
        <f>T27-T28</f>
        <v>0</v>
      </c>
      <c r="U29" s="29">
        <f>U27-U28</f>
        <v>0</v>
      </c>
      <c r="V29" s="36"/>
      <c r="W29" s="36">
        <f>W27</f>
        <v>0</v>
      </c>
      <c r="X29" s="107">
        <f>W29-U29</f>
        <v>0</v>
      </c>
      <c r="Y29" s="108" t="str">
        <f>IF(U29=0,"",(W29-U29)/U29*100)</f>
        <v/>
      </c>
      <c r="Z29" s="28"/>
      <c r="AA29" s="8"/>
      <c r="AB29" s="102">
        <f>SUM(AB7:AB28)</f>
        <v>0</v>
      </c>
      <c r="AC29" s="102">
        <f>SUM(AC7:AC28)</f>
        <v>0</v>
      </c>
    </row>
    <row r="30" ht="16" customHeight="1" spans="1:29">
      <c r="A30" s="73" t="e">
        <f>#REF!</f>
        <v>#REF!</v>
      </c>
      <c r="B30" s="73"/>
      <c r="C30" s="73"/>
      <c r="D30" s="73"/>
      <c r="E30" s="73"/>
      <c r="F30" s="73"/>
      <c r="G30" s="8"/>
      <c r="H30" s="8"/>
      <c r="I30" s="73"/>
      <c r="J30" s="7"/>
      <c r="K30" s="8"/>
      <c r="L30" s="8"/>
      <c r="M30" s="73"/>
      <c r="N30" s="73"/>
      <c r="O30" s="8"/>
      <c r="P30" s="8"/>
      <c r="Q30" s="8"/>
      <c r="R30" s="8"/>
      <c r="S30" s="8"/>
      <c r="T30" s="8"/>
      <c r="U30" s="74" t="str">
        <f>CONCATENATE(索引!$D$6,"：",索引!$D78,"    ",索引!$E78)</f>
        <v>评估人员：高晓宇    王海龙</v>
      </c>
      <c r="V30" s="73"/>
      <c r="W30" s="73"/>
      <c r="X30" s="73"/>
      <c r="Y30" s="73"/>
      <c r="Z30" s="73"/>
      <c r="AA30" s="8"/>
      <c r="AB30" s="8"/>
      <c r="AC30" s="8"/>
    </row>
    <row r="31" ht="16" customHeight="1" spans="1:29">
      <c r="A31" s="8" t="e">
        <f>#REF!</f>
        <v>#REF!</v>
      </c>
      <c r="B31" s="8"/>
      <c r="C31" s="8"/>
      <c r="D31" s="8"/>
      <c r="E31" s="8"/>
      <c r="F31" s="8"/>
      <c r="G31" s="8"/>
      <c r="H31" s="8"/>
      <c r="I31" s="8"/>
      <c r="J31" s="8"/>
      <c r="K31" s="8"/>
      <c r="L31" s="8"/>
      <c r="M31" s="8"/>
      <c r="N31" s="8"/>
      <c r="O31" s="8"/>
      <c r="P31" s="8"/>
      <c r="Q31" s="8"/>
      <c r="R31" s="8"/>
      <c r="S31" s="8"/>
      <c r="T31" s="8"/>
      <c r="U31" s="8"/>
      <c r="V31" s="8"/>
      <c r="W31" s="8"/>
      <c r="X31" s="8"/>
      <c r="Y31" s="8"/>
      <c r="Z31" s="8"/>
      <c r="AA31" s="8"/>
      <c r="AB31" s="8"/>
      <c r="AC31" s="8"/>
    </row>
    <row r="32" ht="16" customHeight="1" spans="1:29">
      <c r="A32" s="95" t="s">
        <v>3085</v>
      </c>
      <c r="B32" s="8"/>
      <c r="C32" s="8"/>
      <c r="D32" s="8"/>
      <c r="E32" s="8"/>
      <c r="F32" s="8"/>
      <c r="G32" s="8"/>
      <c r="H32" s="8"/>
      <c r="I32" s="8"/>
      <c r="J32" s="8"/>
      <c r="K32" s="8"/>
      <c r="L32" s="8"/>
      <c r="M32" s="8"/>
      <c r="N32" s="8"/>
      <c r="O32" s="8"/>
      <c r="P32" s="8"/>
      <c r="Q32" s="8"/>
      <c r="R32" s="8"/>
      <c r="S32" s="8"/>
      <c r="T32" s="8"/>
      <c r="U32" s="8"/>
      <c r="V32" s="8"/>
      <c r="W32" s="8"/>
      <c r="X32" s="8"/>
      <c r="Y32" s="8"/>
      <c r="Z32" s="8"/>
      <c r="AA32" s="8"/>
      <c r="AB32" s="8"/>
      <c r="AC32" s="8"/>
    </row>
    <row r="33" ht="16" customHeight="1" spans="1:29">
      <c r="A33" s="8"/>
      <c r="B33" s="8"/>
      <c r="C33" s="96" t="s">
        <v>7999</v>
      </c>
      <c r="D33" s="96"/>
      <c r="E33" s="8"/>
      <c r="F33" s="8"/>
      <c r="G33" s="8"/>
      <c r="H33" s="8"/>
      <c r="I33" s="8"/>
      <c r="J33" s="8"/>
      <c r="K33" s="8"/>
      <c r="L33" s="8"/>
      <c r="M33" s="8"/>
      <c r="N33" s="8"/>
      <c r="O33" s="8"/>
      <c r="P33" s="8"/>
      <c r="Q33" s="8"/>
      <c r="R33" s="8"/>
      <c r="S33" s="8"/>
      <c r="T33" s="8"/>
      <c r="U33" s="8"/>
      <c r="V33" s="8"/>
      <c r="W33" s="8"/>
      <c r="X33" s="8"/>
      <c r="Y33" s="8"/>
      <c r="Z33" s="8"/>
      <c r="AA33" s="8"/>
      <c r="AB33" s="8"/>
      <c r="AC33" s="8"/>
    </row>
    <row r="34" ht="16" customHeight="1" spans="1:29">
      <c r="A34" s="8"/>
      <c r="B34" s="8"/>
      <c r="C34" s="96" t="s">
        <v>8000</v>
      </c>
      <c r="D34" s="96"/>
      <c r="E34" s="8"/>
      <c r="F34" s="8"/>
      <c r="G34" s="8"/>
      <c r="H34" s="8"/>
      <c r="I34" s="8"/>
      <c r="J34" s="8"/>
      <c r="K34" s="8"/>
      <c r="L34" s="8"/>
      <c r="M34" s="8"/>
      <c r="N34" s="8"/>
      <c r="O34" s="8"/>
      <c r="P34" s="8"/>
      <c r="Q34" s="8"/>
      <c r="R34" s="8"/>
      <c r="S34" s="8"/>
      <c r="T34" s="8"/>
      <c r="U34" s="8"/>
      <c r="V34" s="8"/>
      <c r="W34" s="8"/>
      <c r="X34" s="8"/>
      <c r="Y34" s="8"/>
      <c r="Z34" s="8"/>
      <c r="AA34" s="8"/>
      <c r="AB34" s="8"/>
      <c r="AC34" s="8"/>
    </row>
    <row r="35" ht="16" customHeight="1" spans="1:29">
      <c r="A35" s="8"/>
      <c r="B35" s="8"/>
      <c r="C35" s="96" t="s">
        <v>8001</v>
      </c>
      <c r="D35" s="96"/>
      <c r="E35" s="8"/>
      <c r="F35" s="8"/>
      <c r="G35" s="8"/>
      <c r="H35" s="8"/>
      <c r="I35" s="8"/>
      <c r="J35" s="8"/>
      <c r="K35" s="8"/>
      <c r="L35" s="8"/>
      <c r="M35" s="8"/>
      <c r="N35" s="8"/>
      <c r="O35" s="8"/>
      <c r="P35" s="8"/>
      <c r="Q35" s="8"/>
      <c r="R35" s="8"/>
      <c r="S35" s="8"/>
      <c r="T35" s="8"/>
      <c r="U35" s="8"/>
      <c r="V35" s="8"/>
      <c r="W35" s="8"/>
      <c r="X35" s="8"/>
      <c r="Y35" s="8"/>
      <c r="Z35" s="8"/>
      <c r="AA35" s="8"/>
      <c r="AB35" s="8"/>
      <c r="AC35" s="8"/>
    </row>
    <row r="36" ht="16" customHeight="1" spans="1:29">
      <c r="A36" s="8"/>
      <c r="B36" s="8"/>
      <c r="C36" s="96" t="s">
        <v>8002</v>
      </c>
      <c r="D36" s="96"/>
      <c r="E36" s="8"/>
      <c r="F36" s="8"/>
      <c r="G36" s="8"/>
      <c r="H36" s="8"/>
      <c r="I36" s="8"/>
      <c r="J36" s="8"/>
      <c r="K36" s="8"/>
      <c r="L36" s="8"/>
      <c r="M36" s="8"/>
      <c r="N36" s="8"/>
      <c r="O36" s="8"/>
      <c r="P36" s="8"/>
      <c r="Q36" s="8"/>
      <c r="R36" s="8"/>
      <c r="S36" s="8"/>
      <c r="T36" s="8"/>
      <c r="U36" s="8"/>
      <c r="V36" s="8"/>
      <c r="W36" s="8"/>
      <c r="X36" s="8"/>
      <c r="Y36" s="8"/>
      <c r="Z36" s="8"/>
      <c r="AA36" s="8"/>
      <c r="AB36" s="8"/>
      <c r="AC36" s="8"/>
    </row>
    <row r="37" ht="16" customHeight="1" spans="1:29">
      <c r="A37" s="8"/>
      <c r="B37" s="8"/>
      <c r="C37" s="96" t="s">
        <v>8003</v>
      </c>
      <c r="D37" s="96"/>
      <c r="E37" s="8"/>
      <c r="F37" s="8"/>
      <c r="G37" s="8"/>
      <c r="H37" s="8"/>
      <c r="I37" s="8"/>
      <c r="J37" s="8"/>
      <c r="K37" s="8"/>
      <c r="L37" s="8"/>
      <c r="M37" s="8"/>
      <c r="N37" s="8"/>
      <c r="O37" s="8"/>
      <c r="P37" s="8"/>
      <c r="Q37" s="8"/>
      <c r="R37" s="8"/>
      <c r="S37" s="8"/>
      <c r="T37" s="8"/>
      <c r="U37" s="8"/>
      <c r="V37" s="8"/>
      <c r="W37" s="8"/>
      <c r="X37" s="8"/>
      <c r="Y37" s="8"/>
      <c r="Z37" s="8"/>
      <c r="AA37" s="8"/>
      <c r="AB37" s="8"/>
      <c r="AC37" s="8"/>
    </row>
    <row r="38" ht="16" customHeight="1" spans="1:29">
      <c r="A38" s="8"/>
      <c r="B38" s="8"/>
      <c r="C38" s="96" t="s">
        <v>8004</v>
      </c>
      <c r="D38" s="96"/>
      <c r="E38" s="8"/>
      <c r="F38" s="8"/>
      <c r="G38" s="8"/>
      <c r="H38" s="8"/>
      <c r="I38" s="8"/>
      <c r="J38" s="8"/>
      <c r="K38" s="8"/>
      <c r="L38" s="8"/>
      <c r="M38" s="8"/>
      <c r="N38" s="8"/>
      <c r="O38" s="8"/>
      <c r="P38" s="8"/>
      <c r="Q38" s="8"/>
      <c r="R38" s="8"/>
      <c r="S38" s="8"/>
      <c r="T38" s="8"/>
      <c r="U38" s="8"/>
      <c r="V38" s="8"/>
      <c r="W38" s="8"/>
      <c r="X38" s="8"/>
      <c r="Y38" s="8"/>
      <c r="Z38" s="8"/>
      <c r="AA38" s="8"/>
      <c r="AB38" s="8"/>
      <c r="AC38" s="8"/>
    </row>
  </sheetData>
  <mergeCells count="30">
    <mergeCell ref="A1:Z1"/>
    <mergeCell ref="Y2:Z2"/>
    <mergeCell ref="A3:Z3"/>
    <mergeCell ref="O5:R5"/>
    <mergeCell ref="AB5:AC5"/>
    <mergeCell ref="A27:I27"/>
    <mergeCell ref="A28:I28"/>
    <mergeCell ref="A29:I29"/>
    <mergeCell ref="A5:A6"/>
    <mergeCell ref="B5:B6"/>
    <mergeCell ref="C5:C6"/>
    <mergeCell ref="D5:D6"/>
    <mergeCell ref="E5:E6"/>
    <mergeCell ref="F5:F6"/>
    <mergeCell ref="G5:G6"/>
    <mergeCell ref="H5:H6"/>
    <mergeCell ref="I5:I6"/>
    <mergeCell ref="J5:J6"/>
    <mergeCell ref="K5:K6"/>
    <mergeCell ref="L5:L6"/>
    <mergeCell ref="M5:M6"/>
    <mergeCell ref="N5:N6"/>
    <mergeCell ref="S5:S6"/>
    <mergeCell ref="T5:T6"/>
    <mergeCell ref="U5:U6"/>
    <mergeCell ref="V5:V6"/>
    <mergeCell ref="W5:W6"/>
    <mergeCell ref="X5:X6"/>
    <mergeCell ref="Y5:Y6"/>
    <mergeCell ref="Z5:Z6"/>
  </mergeCells>
  <pageMargins left="0.75" right="0.75" top="1" bottom="1" header="0.5" footer="0.5"/>
  <headerFooter/>
  <drawing r:id="rId1"/>
  <picture r:id="rId2"/>
</worksheet>
</file>

<file path=xl/worksheets/sheet7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D8D8D8"/>
    <outlinePr summaryBelow="0" summaryRight="0"/>
  </sheetPr>
  <dimension ref="A1:T31"/>
  <sheetViews>
    <sheetView workbookViewId="0">
      <pane ySplit="6" topLeftCell="A7" activePane="bottomLeft" state="frozen"/>
      <selection/>
      <selection pane="bottomLeft" activeCell="A1" sqref="A1:O1"/>
    </sheetView>
  </sheetViews>
  <sheetFormatPr defaultColWidth="14" defaultRowHeight="15.2"/>
  <cols>
    <col min="1" max="1" width="5" customWidth="1"/>
    <col min="2" max="3" width="15" customWidth="1"/>
    <col min="4" max="4" width="5" customWidth="1"/>
    <col min="5" max="5" width="9" customWidth="1"/>
    <col min="6" max="7" width="7" customWidth="1"/>
    <col min="8" max="9" width="11" customWidth="1"/>
    <col min="10" max="13" width="9" customWidth="1"/>
    <col min="14" max="15" width="7" customWidth="1"/>
    <col min="16" max="16" width="9" customWidth="1"/>
    <col min="17" max="18" width="11" customWidth="1"/>
    <col min="19" max="20" width="9" customWidth="1"/>
  </cols>
  <sheetData>
    <row r="1" ht="24" customHeight="1" spans="1:20">
      <c r="A1" s="61" t="s">
        <v>8005</v>
      </c>
      <c r="B1" s="134"/>
      <c r="C1" s="134"/>
      <c r="D1" s="134"/>
      <c r="E1" s="134"/>
      <c r="F1" s="134"/>
      <c r="G1" s="134"/>
      <c r="H1" s="134"/>
      <c r="I1" s="134"/>
      <c r="J1" s="134"/>
      <c r="K1" s="134"/>
      <c r="L1" s="134"/>
      <c r="M1" s="134"/>
      <c r="N1" s="134"/>
      <c r="O1" s="134"/>
      <c r="P1" s="134"/>
      <c r="Q1" s="62"/>
      <c r="R1" s="62"/>
      <c r="S1" s="134"/>
      <c r="T1" s="134"/>
    </row>
    <row r="2" ht="16" customHeight="1" spans="1:20">
      <c r="A2" s="63"/>
      <c r="B2" s="63"/>
      <c r="C2" s="63"/>
      <c r="D2" s="63"/>
      <c r="E2" s="63"/>
      <c r="F2" s="63"/>
      <c r="G2" s="63"/>
      <c r="H2" s="63"/>
      <c r="I2" s="25"/>
      <c r="J2" s="25"/>
      <c r="K2" s="25"/>
      <c r="L2" s="25"/>
      <c r="M2" s="25"/>
      <c r="N2" s="42" t="s">
        <v>8006</v>
      </c>
      <c r="O2" s="134"/>
      <c r="P2" s="134"/>
      <c r="Q2" s="8"/>
      <c r="R2" s="8"/>
      <c r="S2" s="134"/>
      <c r="T2" s="134"/>
    </row>
    <row r="3" ht="16" customHeight="1" spans="1:20">
      <c r="A3" s="63" t="e">
        <f>#REF!</f>
        <v>#REF!</v>
      </c>
      <c r="B3" s="134"/>
      <c r="C3" s="134"/>
      <c r="D3" s="134"/>
      <c r="E3" s="134"/>
      <c r="F3" s="134"/>
      <c r="G3" s="134"/>
      <c r="H3" s="134"/>
      <c r="I3" s="134"/>
      <c r="J3" s="134"/>
      <c r="K3" s="134"/>
      <c r="L3" s="134"/>
      <c r="M3" s="134"/>
      <c r="N3" s="134"/>
      <c r="O3" s="134"/>
      <c r="P3" s="134"/>
      <c r="Q3" s="8"/>
      <c r="R3" s="8"/>
      <c r="S3" s="134"/>
      <c r="T3" s="134"/>
    </row>
    <row r="4" ht="16" customHeight="1" spans="1:20">
      <c r="A4" s="64" t="e">
        <f>#REF!</f>
        <v>#REF!</v>
      </c>
      <c r="B4" s="64"/>
      <c r="C4" s="64"/>
      <c r="D4" s="64"/>
      <c r="E4" s="8"/>
      <c r="F4" s="8"/>
      <c r="G4" s="8"/>
      <c r="H4" s="8"/>
      <c r="I4" s="8"/>
      <c r="J4" s="8"/>
      <c r="K4" s="8"/>
      <c r="L4" s="8"/>
      <c r="M4" s="8"/>
      <c r="N4" s="8"/>
      <c r="O4" s="42" t="s">
        <v>2952</v>
      </c>
      <c r="P4" s="134"/>
      <c r="Q4" s="100" t="s">
        <v>7982</v>
      </c>
      <c r="R4" s="101"/>
      <c r="S4" s="134"/>
      <c r="T4" s="134"/>
    </row>
    <row r="5" ht="22" customHeight="1" spans="1:20">
      <c r="A5" s="90" t="s">
        <v>0</v>
      </c>
      <c r="B5" s="90" t="s">
        <v>8007</v>
      </c>
      <c r="C5" s="90" t="s">
        <v>8008</v>
      </c>
      <c r="D5" s="90" t="s">
        <v>8009</v>
      </c>
      <c r="E5" s="90" t="s">
        <v>3479</v>
      </c>
      <c r="F5" s="90" t="s">
        <v>8010</v>
      </c>
      <c r="G5" s="90" t="s">
        <v>8011</v>
      </c>
      <c r="H5" s="90" t="s">
        <v>8012</v>
      </c>
      <c r="I5" s="90" t="s">
        <v>3484</v>
      </c>
      <c r="J5" s="90" t="s">
        <v>3050</v>
      </c>
      <c r="K5" s="90" t="s">
        <v>3251</v>
      </c>
      <c r="L5" s="67" t="s">
        <v>3051</v>
      </c>
      <c r="M5" s="67" t="s">
        <v>3052</v>
      </c>
      <c r="N5" s="90" t="s">
        <v>3053</v>
      </c>
      <c r="O5" s="90" t="s">
        <v>3083</v>
      </c>
      <c r="P5" s="134"/>
      <c r="Q5" s="90" t="s">
        <v>7925</v>
      </c>
      <c r="R5" s="90" t="s">
        <v>7926</v>
      </c>
      <c r="S5" s="114"/>
      <c r="T5" s="114"/>
    </row>
    <row r="6" ht="16" customHeight="1" spans="1:20">
      <c r="A6" s="37"/>
      <c r="B6" s="37"/>
      <c r="C6" s="37"/>
      <c r="D6" s="37"/>
      <c r="E6" s="37"/>
      <c r="F6" s="37"/>
      <c r="G6" s="37"/>
      <c r="H6" s="37"/>
      <c r="I6" s="37"/>
      <c r="J6" s="37"/>
      <c r="K6" s="37"/>
      <c r="L6" s="27"/>
      <c r="M6" s="27"/>
      <c r="N6" s="37"/>
      <c r="O6" s="37"/>
      <c r="P6" s="134"/>
      <c r="Q6" s="37"/>
      <c r="R6" s="37"/>
      <c r="S6" s="8"/>
      <c r="T6" s="8"/>
    </row>
    <row r="7" ht="16" customHeight="1" spans="1:20">
      <c r="A7" s="22"/>
      <c r="B7" s="22"/>
      <c r="C7" s="22"/>
      <c r="D7" s="22"/>
      <c r="E7" s="69"/>
      <c r="F7" s="22"/>
      <c r="G7" s="22"/>
      <c r="H7" s="22"/>
      <c r="I7" s="29"/>
      <c r="J7" s="29"/>
      <c r="K7" s="36"/>
      <c r="L7" s="36"/>
      <c r="M7" s="29">
        <f t="shared" ref="M7:M27" si="0">L7-(J7-K7)</f>
        <v>0</v>
      </c>
      <c r="N7" s="106" t="str">
        <f t="shared" ref="N7:N27" si="1">IF(J7-K7=0,"",(L7-J7+K7)/(J7-K7)*100)</f>
        <v/>
      </c>
      <c r="O7" s="28"/>
      <c r="P7" s="134"/>
      <c r="Q7" s="102"/>
      <c r="R7" s="102"/>
      <c r="S7" s="134"/>
      <c r="T7" s="134"/>
    </row>
    <row r="8" ht="16" customHeight="1" spans="1:20">
      <c r="A8" s="22"/>
      <c r="B8" s="22"/>
      <c r="C8" s="22"/>
      <c r="D8" s="22"/>
      <c r="E8" s="69"/>
      <c r="F8" s="22"/>
      <c r="G8" s="22"/>
      <c r="H8" s="22"/>
      <c r="I8" s="28"/>
      <c r="J8" s="28"/>
      <c r="K8" s="121"/>
      <c r="L8" s="121"/>
      <c r="M8" s="29">
        <f t="shared" si="0"/>
        <v>0</v>
      </c>
      <c r="N8" s="106" t="str">
        <f t="shared" si="1"/>
        <v/>
      </c>
      <c r="O8" s="28"/>
      <c r="P8" s="134"/>
      <c r="Q8" s="102"/>
      <c r="R8" s="102"/>
      <c r="S8" s="134"/>
      <c r="T8" s="134"/>
    </row>
    <row r="9" ht="16" customHeight="1" spans="1:20">
      <c r="A9" s="22"/>
      <c r="B9" s="22"/>
      <c r="C9" s="22"/>
      <c r="D9" s="22"/>
      <c r="E9" s="69"/>
      <c r="F9" s="22"/>
      <c r="G9" s="22"/>
      <c r="H9" s="22"/>
      <c r="I9" s="29"/>
      <c r="J9" s="29"/>
      <c r="K9" s="36"/>
      <c r="L9" s="36"/>
      <c r="M9" s="29">
        <f t="shared" si="0"/>
        <v>0</v>
      </c>
      <c r="N9" s="106" t="str">
        <f t="shared" si="1"/>
        <v/>
      </c>
      <c r="O9" s="28"/>
      <c r="P9" s="134"/>
      <c r="Q9" s="102"/>
      <c r="R9" s="102"/>
      <c r="S9" s="134"/>
      <c r="T9" s="134"/>
    </row>
    <row r="10" ht="16" customHeight="1" spans="1:20">
      <c r="A10" s="22"/>
      <c r="B10" s="22"/>
      <c r="C10" s="22"/>
      <c r="D10" s="22"/>
      <c r="E10" s="69"/>
      <c r="F10" s="22"/>
      <c r="G10" s="22"/>
      <c r="H10" s="22"/>
      <c r="I10" s="29"/>
      <c r="J10" s="29"/>
      <c r="K10" s="36"/>
      <c r="L10" s="36"/>
      <c r="M10" s="29">
        <f t="shared" si="0"/>
        <v>0</v>
      </c>
      <c r="N10" s="106" t="str">
        <f t="shared" si="1"/>
        <v/>
      </c>
      <c r="O10" s="28"/>
      <c r="P10" s="134"/>
      <c r="Q10" s="102"/>
      <c r="R10" s="102"/>
      <c r="S10" s="134"/>
      <c r="T10" s="134"/>
    </row>
    <row r="11" ht="16" customHeight="1" spans="1:20">
      <c r="A11" s="22"/>
      <c r="B11" s="22"/>
      <c r="C11" s="22"/>
      <c r="D11" s="22"/>
      <c r="E11" s="69"/>
      <c r="F11" s="22"/>
      <c r="G11" s="22"/>
      <c r="H11" s="22"/>
      <c r="I11" s="29"/>
      <c r="J11" s="29"/>
      <c r="K11" s="36"/>
      <c r="L11" s="36"/>
      <c r="M11" s="29">
        <f t="shared" si="0"/>
        <v>0</v>
      </c>
      <c r="N11" s="106" t="str">
        <f t="shared" si="1"/>
        <v/>
      </c>
      <c r="O11" s="28"/>
      <c r="P11" s="134"/>
      <c r="Q11" s="102"/>
      <c r="R11" s="102"/>
      <c r="S11" s="134"/>
      <c r="T11" s="134"/>
    </row>
    <row r="12" ht="16" customHeight="1" spans="1:20">
      <c r="A12" s="22"/>
      <c r="B12" s="22"/>
      <c r="C12" s="22"/>
      <c r="D12" s="22"/>
      <c r="E12" s="69"/>
      <c r="F12" s="22"/>
      <c r="G12" s="22"/>
      <c r="H12" s="22"/>
      <c r="I12" s="29"/>
      <c r="J12" s="29"/>
      <c r="K12" s="36"/>
      <c r="L12" s="36"/>
      <c r="M12" s="29">
        <f t="shared" si="0"/>
        <v>0</v>
      </c>
      <c r="N12" s="106" t="str">
        <f t="shared" si="1"/>
        <v/>
      </c>
      <c r="O12" s="28"/>
      <c r="P12" s="134"/>
      <c r="Q12" s="102"/>
      <c r="R12" s="102"/>
      <c r="S12" s="134"/>
      <c r="T12" s="134"/>
    </row>
    <row r="13" ht="16" customHeight="1" spans="1:20">
      <c r="A13" s="22"/>
      <c r="B13" s="22"/>
      <c r="C13" s="22"/>
      <c r="D13" s="22"/>
      <c r="E13" s="69"/>
      <c r="F13" s="22"/>
      <c r="G13" s="22"/>
      <c r="H13" s="22"/>
      <c r="I13" s="29"/>
      <c r="J13" s="29"/>
      <c r="K13" s="36"/>
      <c r="L13" s="36"/>
      <c r="M13" s="29">
        <f t="shared" si="0"/>
        <v>0</v>
      </c>
      <c r="N13" s="106" t="str">
        <f t="shared" si="1"/>
        <v/>
      </c>
      <c r="O13" s="28"/>
      <c r="P13" s="134"/>
      <c r="Q13" s="102"/>
      <c r="R13" s="102"/>
      <c r="S13" s="134"/>
      <c r="T13" s="134"/>
    </row>
    <row r="14" ht="16" customHeight="1" spans="1:20">
      <c r="A14" s="22"/>
      <c r="B14" s="22"/>
      <c r="C14" s="22"/>
      <c r="D14" s="22"/>
      <c r="E14" s="69"/>
      <c r="F14" s="22"/>
      <c r="G14" s="22"/>
      <c r="H14" s="22"/>
      <c r="I14" s="29"/>
      <c r="J14" s="29"/>
      <c r="K14" s="36"/>
      <c r="L14" s="36"/>
      <c r="M14" s="29">
        <f t="shared" si="0"/>
        <v>0</v>
      </c>
      <c r="N14" s="106" t="str">
        <f t="shared" si="1"/>
        <v/>
      </c>
      <c r="O14" s="28"/>
      <c r="P14" s="134"/>
      <c r="Q14" s="102"/>
      <c r="R14" s="102"/>
      <c r="S14" s="134"/>
      <c r="T14" s="134"/>
    </row>
    <row r="15" ht="16" customHeight="1" spans="1:20">
      <c r="A15" s="22"/>
      <c r="B15" s="22"/>
      <c r="C15" s="22"/>
      <c r="D15" s="22"/>
      <c r="E15" s="69"/>
      <c r="F15" s="22"/>
      <c r="G15" s="22"/>
      <c r="H15" s="22"/>
      <c r="I15" s="29"/>
      <c r="J15" s="29"/>
      <c r="K15" s="36"/>
      <c r="L15" s="36"/>
      <c r="M15" s="29">
        <f t="shared" si="0"/>
        <v>0</v>
      </c>
      <c r="N15" s="106" t="str">
        <f t="shared" si="1"/>
        <v/>
      </c>
      <c r="O15" s="28"/>
      <c r="P15" s="134"/>
      <c r="Q15" s="102"/>
      <c r="R15" s="102"/>
      <c r="S15" s="134"/>
      <c r="T15" s="134"/>
    </row>
    <row r="16" ht="16" customHeight="1" spans="1:20">
      <c r="A16" s="22"/>
      <c r="B16" s="22"/>
      <c r="C16" s="22"/>
      <c r="D16" s="22"/>
      <c r="E16" s="69"/>
      <c r="F16" s="22"/>
      <c r="G16" s="22"/>
      <c r="H16" s="22"/>
      <c r="I16" s="29"/>
      <c r="J16" s="29"/>
      <c r="K16" s="36"/>
      <c r="L16" s="36"/>
      <c r="M16" s="29">
        <f t="shared" si="0"/>
        <v>0</v>
      </c>
      <c r="N16" s="106" t="str">
        <f t="shared" si="1"/>
        <v/>
      </c>
      <c r="O16" s="28"/>
      <c r="P16" s="134"/>
      <c r="Q16" s="102"/>
      <c r="R16" s="102"/>
      <c r="S16" s="134"/>
      <c r="T16" s="134"/>
    </row>
    <row r="17" ht="16" customHeight="1" spans="1:20">
      <c r="A17" s="22"/>
      <c r="B17" s="22"/>
      <c r="C17" s="22"/>
      <c r="D17" s="22"/>
      <c r="E17" s="69"/>
      <c r="F17" s="22"/>
      <c r="G17" s="22"/>
      <c r="H17" s="22"/>
      <c r="I17" s="29"/>
      <c r="J17" s="29"/>
      <c r="K17" s="36"/>
      <c r="L17" s="36"/>
      <c r="M17" s="29">
        <f t="shared" si="0"/>
        <v>0</v>
      </c>
      <c r="N17" s="106" t="str">
        <f t="shared" si="1"/>
        <v/>
      </c>
      <c r="O17" s="28"/>
      <c r="P17" s="134"/>
      <c r="Q17" s="102"/>
      <c r="R17" s="102"/>
      <c r="S17" s="134"/>
      <c r="T17" s="134"/>
    </row>
    <row r="18" ht="16" customHeight="1" spans="1:20">
      <c r="A18" s="22"/>
      <c r="B18" s="22"/>
      <c r="C18" s="22"/>
      <c r="D18" s="22"/>
      <c r="E18" s="69"/>
      <c r="F18" s="22"/>
      <c r="G18" s="22"/>
      <c r="H18" s="22"/>
      <c r="I18" s="29"/>
      <c r="J18" s="29"/>
      <c r="K18" s="36"/>
      <c r="L18" s="36"/>
      <c r="M18" s="29">
        <f t="shared" si="0"/>
        <v>0</v>
      </c>
      <c r="N18" s="106" t="str">
        <f t="shared" si="1"/>
        <v/>
      </c>
      <c r="O18" s="28"/>
      <c r="P18" s="134"/>
      <c r="Q18" s="102"/>
      <c r="R18" s="102"/>
      <c r="S18" s="134"/>
      <c r="T18" s="134"/>
    </row>
    <row r="19" ht="16" customHeight="1" spans="1:20">
      <c r="A19" s="22"/>
      <c r="B19" s="22"/>
      <c r="C19" s="22"/>
      <c r="D19" s="22"/>
      <c r="E19" s="69"/>
      <c r="F19" s="22"/>
      <c r="G19" s="22"/>
      <c r="H19" s="22"/>
      <c r="I19" s="29"/>
      <c r="J19" s="29"/>
      <c r="K19" s="36"/>
      <c r="L19" s="36"/>
      <c r="M19" s="29">
        <f t="shared" si="0"/>
        <v>0</v>
      </c>
      <c r="N19" s="106" t="str">
        <f t="shared" si="1"/>
        <v/>
      </c>
      <c r="O19" s="28"/>
      <c r="P19" s="134"/>
      <c r="Q19" s="102"/>
      <c r="R19" s="102"/>
      <c r="S19" s="134"/>
      <c r="T19" s="134"/>
    </row>
    <row r="20" ht="16" customHeight="1" spans="1:20">
      <c r="A20" s="22"/>
      <c r="B20" s="22"/>
      <c r="C20" s="22"/>
      <c r="D20" s="22"/>
      <c r="E20" s="69"/>
      <c r="F20" s="22"/>
      <c r="G20" s="22"/>
      <c r="H20" s="22"/>
      <c r="I20" s="29"/>
      <c r="J20" s="29"/>
      <c r="K20" s="36"/>
      <c r="L20" s="36"/>
      <c r="M20" s="29">
        <f t="shared" si="0"/>
        <v>0</v>
      </c>
      <c r="N20" s="106" t="str">
        <f t="shared" si="1"/>
        <v/>
      </c>
      <c r="O20" s="28"/>
      <c r="P20" s="134"/>
      <c r="Q20" s="102"/>
      <c r="R20" s="102"/>
      <c r="S20" s="134"/>
      <c r="T20" s="134"/>
    </row>
    <row r="21" ht="16" customHeight="1" spans="1:20">
      <c r="A21" s="22"/>
      <c r="B21" s="22"/>
      <c r="C21" s="22"/>
      <c r="D21" s="22"/>
      <c r="E21" s="69"/>
      <c r="F21" s="22"/>
      <c r="G21" s="22"/>
      <c r="H21" s="22"/>
      <c r="I21" s="29"/>
      <c r="J21" s="29"/>
      <c r="K21" s="36"/>
      <c r="L21" s="36"/>
      <c r="M21" s="29">
        <f t="shared" si="0"/>
        <v>0</v>
      </c>
      <c r="N21" s="106" t="str">
        <f t="shared" si="1"/>
        <v/>
      </c>
      <c r="O21" s="28"/>
      <c r="P21" s="134"/>
      <c r="Q21" s="102"/>
      <c r="R21" s="102"/>
      <c r="S21" s="134"/>
      <c r="T21" s="134"/>
    </row>
    <row r="22" ht="16" customHeight="1" spans="1:20">
      <c r="A22" s="22"/>
      <c r="B22" s="22"/>
      <c r="C22" s="22"/>
      <c r="D22" s="22"/>
      <c r="E22" s="69"/>
      <c r="F22" s="22"/>
      <c r="G22" s="22"/>
      <c r="H22" s="22"/>
      <c r="I22" s="29"/>
      <c r="J22" s="29"/>
      <c r="K22" s="36"/>
      <c r="L22" s="36"/>
      <c r="M22" s="29">
        <f t="shared" si="0"/>
        <v>0</v>
      </c>
      <c r="N22" s="106" t="str">
        <f t="shared" si="1"/>
        <v/>
      </c>
      <c r="O22" s="28"/>
      <c r="P22" s="134"/>
      <c r="Q22" s="102"/>
      <c r="R22" s="102"/>
      <c r="S22" s="134"/>
      <c r="T22" s="134"/>
    </row>
    <row r="23" ht="16" customHeight="1" spans="1:20">
      <c r="A23" s="22"/>
      <c r="B23" s="22"/>
      <c r="C23" s="22"/>
      <c r="D23" s="22"/>
      <c r="E23" s="69"/>
      <c r="F23" s="22"/>
      <c r="G23" s="22"/>
      <c r="H23" s="22"/>
      <c r="I23" s="29"/>
      <c r="J23" s="29"/>
      <c r="K23" s="36"/>
      <c r="L23" s="36"/>
      <c r="M23" s="29">
        <f t="shared" si="0"/>
        <v>0</v>
      </c>
      <c r="N23" s="106" t="str">
        <f t="shared" si="1"/>
        <v/>
      </c>
      <c r="O23" s="28"/>
      <c r="P23" s="134"/>
      <c r="Q23" s="102"/>
      <c r="R23" s="102"/>
      <c r="S23" s="134"/>
      <c r="T23" s="134"/>
    </row>
    <row r="24" ht="16" customHeight="1" spans="1:20">
      <c r="A24" s="22"/>
      <c r="B24" s="22"/>
      <c r="C24" s="22"/>
      <c r="D24" s="22"/>
      <c r="E24" s="69"/>
      <c r="F24" s="22"/>
      <c r="G24" s="22"/>
      <c r="H24" s="22"/>
      <c r="I24" s="29"/>
      <c r="J24" s="29"/>
      <c r="K24" s="36"/>
      <c r="L24" s="36"/>
      <c r="M24" s="29">
        <f t="shared" si="0"/>
        <v>0</v>
      </c>
      <c r="N24" s="106" t="str">
        <f t="shared" si="1"/>
        <v/>
      </c>
      <c r="O24" s="28"/>
      <c r="P24" s="134"/>
      <c r="Q24" s="102"/>
      <c r="R24" s="102"/>
      <c r="S24" s="134"/>
      <c r="T24" s="134"/>
    </row>
    <row r="25" ht="16" customHeight="1" spans="1:20">
      <c r="A25" s="22"/>
      <c r="B25" s="22"/>
      <c r="C25" s="22"/>
      <c r="D25" s="22"/>
      <c r="E25" s="69"/>
      <c r="F25" s="22"/>
      <c r="G25" s="22"/>
      <c r="H25" s="22"/>
      <c r="I25" s="29"/>
      <c r="J25" s="29"/>
      <c r="K25" s="36"/>
      <c r="L25" s="36"/>
      <c r="M25" s="29">
        <f t="shared" si="0"/>
        <v>0</v>
      </c>
      <c r="N25" s="106" t="str">
        <f t="shared" si="1"/>
        <v/>
      </c>
      <c r="O25" s="28"/>
      <c r="P25" s="134"/>
      <c r="Q25" s="102"/>
      <c r="R25" s="102"/>
      <c r="S25" s="134"/>
      <c r="T25" s="134"/>
    </row>
    <row r="26" ht="16" customHeight="1" spans="1:20">
      <c r="A26" s="22"/>
      <c r="B26" s="22"/>
      <c r="C26" s="22"/>
      <c r="D26" s="22"/>
      <c r="E26" s="69"/>
      <c r="F26" s="22"/>
      <c r="G26" s="22"/>
      <c r="H26" s="22"/>
      <c r="I26" s="29"/>
      <c r="J26" s="29"/>
      <c r="K26" s="36"/>
      <c r="L26" s="36"/>
      <c r="M26" s="29">
        <f t="shared" si="0"/>
        <v>0</v>
      </c>
      <c r="N26" s="106" t="str">
        <f t="shared" si="1"/>
        <v/>
      </c>
      <c r="O26" s="28"/>
      <c r="P26" s="134"/>
      <c r="Q26" s="102"/>
      <c r="R26" s="102"/>
      <c r="S26" s="134"/>
      <c r="T26" s="134"/>
    </row>
    <row r="27" ht="16" customHeight="1" spans="1:20">
      <c r="A27" s="22" t="s">
        <v>3162</v>
      </c>
      <c r="B27" s="21"/>
      <c r="C27" s="21"/>
      <c r="D27" s="21"/>
      <c r="E27" s="13"/>
      <c r="F27" s="22"/>
      <c r="G27" s="22"/>
      <c r="H27" s="22"/>
      <c r="I27" s="36">
        <f>SUM(I7:I26)</f>
        <v>0</v>
      </c>
      <c r="J27" s="36">
        <f>SUM(J7:J26)</f>
        <v>0</v>
      </c>
      <c r="K27" s="36">
        <f>SUM(K7:K26)</f>
        <v>0</v>
      </c>
      <c r="L27" s="36">
        <f>SUM(L7:L26)</f>
        <v>0</v>
      </c>
      <c r="M27" s="29">
        <f t="shared" si="0"/>
        <v>0</v>
      </c>
      <c r="N27" s="106" t="str">
        <f t="shared" si="1"/>
        <v/>
      </c>
      <c r="O27" s="28"/>
      <c r="P27" s="134"/>
      <c r="Q27" s="102"/>
      <c r="R27" s="102"/>
      <c r="S27" s="134"/>
      <c r="T27" s="134"/>
    </row>
    <row r="28" ht="16" customHeight="1" spans="1:20">
      <c r="A28" s="22" t="s">
        <v>8013</v>
      </c>
      <c r="B28" s="21"/>
      <c r="C28" s="21"/>
      <c r="D28" s="21"/>
      <c r="E28" s="13"/>
      <c r="F28" s="22"/>
      <c r="G28" s="22"/>
      <c r="H28" s="22"/>
      <c r="I28" s="29"/>
      <c r="J28" s="29">
        <f>K27</f>
        <v>0</v>
      </c>
      <c r="K28" s="36"/>
      <c r="L28" s="36"/>
      <c r="M28" s="36"/>
      <c r="N28" s="36"/>
      <c r="O28" s="36"/>
      <c r="P28" s="134"/>
      <c r="Q28" s="102"/>
      <c r="R28" s="102"/>
      <c r="S28" s="134"/>
      <c r="T28" s="134"/>
    </row>
    <row r="29" ht="16" customHeight="1" spans="1:20">
      <c r="A29" s="22" t="s">
        <v>3165</v>
      </c>
      <c r="B29" s="21"/>
      <c r="C29" s="21"/>
      <c r="D29" s="21"/>
      <c r="E29" s="13"/>
      <c r="F29" s="22"/>
      <c r="G29" s="22"/>
      <c r="H29" s="22"/>
      <c r="I29" s="29">
        <f>I27-I28</f>
        <v>0</v>
      </c>
      <c r="J29" s="29">
        <f>J27-J28</f>
        <v>0</v>
      </c>
      <c r="K29" s="36"/>
      <c r="L29" s="36">
        <f>L27</f>
        <v>0</v>
      </c>
      <c r="M29" s="107">
        <f>L29-J29</f>
        <v>0</v>
      </c>
      <c r="N29" s="108" t="str">
        <f>IF(J29=0,"",(L29-J29)/J29*100)</f>
        <v/>
      </c>
      <c r="O29" s="28"/>
      <c r="P29" s="134"/>
      <c r="Q29" s="102">
        <f>SUM(Q6:Q28)</f>
        <v>0</v>
      </c>
      <c r="R29" s="102">
        <f>SUM(R6:R28)</f>
        <v>0</v>
      </c>
      <c r="S29" s="134"/>
      <c r="T29" s="134"/>
    </row>
    <row r="30" ht="16" customHeight="1" spans="1:20">
      <c r="A30" s="73" t="e">
        <f>#REF!</f>
        <v>#REF!</v>
      </c>
      <c r="B30" s="73"/>
      <c r="C30" s="73"/>
      <c r="D30" s="73"/>
      <c r="E30" s="7"/>
      <c r="F30" s="7"/>
      <c r="G30" s="7"/>
      <c r="H30" s="7"/>
      <c r="I30" s="7"/>
      <c r="J30" s="74" t="str">
        <f>CONCATENATE(索引!$D$6,"：",索引!$D79,"    ",索引!$E79)</f>
        <v>评估人员：高晓宇    王海龙</v>
      </c>
      <c r="K30" s="73"/>
      <c r="L30" s="73"/>
      <c r="M30" s="73"/>
      <c r="N30" s="73"/>
      <c r="O30" s="73"/>
      <c r="P30" s="134"/>
      <c r="Q30" s="8"/>
      <c r="R30" s="134"/>
      <c r="S30" s="8"/>
      <c r="T30" s="8"/>
    </row>
    <row r="31" ht="16" customHeight="1" spans="1:20">
      <c r="A31" s="7" t="e">
        <f>#REF!</f>
        <v>#REF!</v>
      </c>
      <c r="B31" s="7"/>
      <c r="C31" s="7"/>
      <c r="D31" s="7"/>
      <c r="E31" s="7"/>
      <c r="F31" s="7"/>
      <c r="G31" s="8"/>
      <c r="H31" s="8"/>
      <c r="I31" s="8"/>
      <c r="J31" s="8"/>
      <c r="K31" s="8"/>
      <c r="L31" s="8"/>
      <c r="M31" s="8"/>
      <c r="N31" s="8"/>
      <c r="O31" s="7"/>
      <c r="P31" s="134"/>
      <c r="Q31" s="8"/>
      <c r="R31" s="8"/>
      <c r="S31" s="134"/>
      <c r="T31" s="134"/>
    </row>
  </sheetData>
  <mergeCells count="24">
    <mergeCell ref="A1:O1"/>
    <mergeCell ref="N2:O2"/>
    <mergeCell ref="A3:O3"/>
    <mergeCell ref="Q4:R4"/>
    <mergeCell ref="A27:E27"/>
    <mergeCell ref="A28:E28"/>
    <mergeCell ref="A29:E29"/>
    <mergeCell ref="A5:A6"/>
    <mergeCell ref="B5:B6"/>
    <mergeCell ref="C5:C6"/>
    <mergeCell ref="D5:D6"/>
    <mergeCell ref="E5:E6"/>
    <mergeCell ref="F5:F6"/>
    <mergeCell ref="G5:G6"/>
    <mergeCell ref="H5:H6"/>
    <mergeCell ref="I5:I6"/>
    <mergeCell ref="J5:J6"/>
    <mergeCell ref="K5:K6"/>
    <mergeCell ref="L5:L6"/>
    <mergeCell ref="M5:M6"/>
    <mergeCell ref="N5:N6"/>
    <mergeCell ref="O5:O6"/>
    <mergeCell ref="Q5:Q6"/>
    <mergeCell ref="R5:R6"/>
  </mergeCells>
  <pageMargins left="0.75" right="0.75" top="1" bottom="1" header="0.5" footer="0.5"/>
  <headerFooter/>
  <drawing r:id="rId1"/>
  <picture r:id="rId2"/>
</worksheet>
</file>

<file path=xl/worksheets/sheet7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U33"/>
  <sheetViews>
    <sheetView workbookViewId="0">
      <pane ySplit="6" topLeftCell="A7" activePane="bottomLeft" state="frozen"/>
      <selection/>
      <selection pane="bottomLeft" activeCell="A1" sqref="A1:M1"/>
    </sheetView>
  </sheetViews>
  <sheetFormatPr defaultColWidth="14" defaultRowHeight="15.2"/>
  <cols>
    <col min="1" max="1" width="5" customWidth="1"/>
    <col min="2" max="2" width="11" customWidth="1"/>
    <col min="3" max="4" width="9" customWidth="1"/>
    <col min="5" max="11" width="11" customWidth="1"/>
    <col min="12" max="20" width="9" customWidth="1"/>
    <col min="21" max="21" width="11" customWidth="1"/>
  </cols>
  <sheetData>
    <row r="1" ht="23" customHeight="1" spans="1:21">
      <c r="A1" s="61" t="s">
        <v>8014</v>
      </c>
      <c r="B1" s="62"/>
      <c r="C1" s="62"/>
      <c r="D1" s="62"/>
      <c r="E1" s="62"/>
      <c r="F1" s="62"/>
      <c r="G1" s="62"/>
      <c r="H1" s="62"/>
      <c r="I1" s="62"/>
      <c r="J1" s="62"/>
      <c r="K1" s="62"/>
      <c r="L1" s="62"/>
      <c r="M1" s="62"/>
      <c r="N1" s="62"/>
      <c r="O1" s="62"/>
      <c r="P1" s="62"/>
      <c r="Q1" s="62"/>
      <c r="R1" s="62"/>
      <c r="S1" s="62"/>
      <c r="T1" s="62"/>
      <c r="U1" s="62"/>
    </row>
    <row r="2" ht="16" customHeight="1" spans="1:21">
      <c r="A2" s="63"/>
      <c r="B2" s="63"/>
      <c r="C2" s="63"/>
      <c r="D2" s="63"/>
      <c r="E2" s="25"/>
      <c r="F2" s="25"/>
      <c r="G2" s="63"/>
      <c r="H2" s="63"/>
      <c r="I2" s="63"/>
      <c r="J2" s="25"/>
      <c r="K2" s="25"/>
      <c r="L2" s="25"/>
      <c r="M2" s="42" t="s">
        <v>8015</v>
      </c>
      <c r="N2" s="8"/>
      <c r="O2" s="8"/>
      <c r="P2" s="8"/>
      <c r="Q2" s="8"/>
      <c r="R2" s="8"/>
      <c r="S2" s="8"/>
      <c r="T2" s="8"/>
      <c r="U2" s="8"/>
    </row>
    <row r="3" ht="16" customHeight="1" spans="1:21">
      <c r="A3" s="63" t="e">
        <f>'4-13-1无形-土地'!A3</f>
        <v>#REF!</v>
      </c>
      <c r="B3" s="8"/>
      <c r="C3" s="8"/>
      <c r="D3" s="8"/>
      <c r="E3" s="8"/>
      <c r="F3" s="8"/>
      <c r="G3" s="8"/>
      <c r="H3" s="8"/>
      <c r="I3" s="8"/>
      <c r="J3" s="8"/>
      <c r="K3" s="8"/>
      <c r="L3" s="8"/>
      <c r="M3" s="8"/>
      <c r="N3" s="8"/>
      <c r="O3" s="8"/>
      <c r="P3" s="8"/>
      <c r="Q3" s="8"/>
      <c r="R3" s="8"/>
      <c r="S3" s="8"/>
      <c r="T3" s="8"/>
      <c r="U3" s="8"/>
    </row>
    <row r="4" ht="16" customHeight="1" spans="1:21">
      <c r="A4" s="105" t="e">
        <f>'4-13-1无形-土地'!A4</f>
        <v>#REF!</v>
      </c>
      <c r="B4" s="8"/>
      <c r="C4" s="8"/>
      <c r="D4" s="8"/>
      <c r="E4" s="8"/>
      <c r="F4" s="8"/>
      <c r="G4" s="8"/>
      <c r="H4" s="8"/>
      <c r="I4" s="8"/>
      <c r="J4" s="8"/>
      <c r="K4" s="8"/>
      <c r="L4" s="8"/>
      <c r="M4" s="42" t="s">
        <v>2952</v>
      </c>
      <c r="N4" s="8"/>
      <c r="O4" s="8"/>
      <c r="P4" s="8"/>
      <c r="Q4" s="8"/>
      <c r="R4" s="8"/>
      <c r="S4" s="8"/>
      <c r="T4" s="8"/>
      <c r="U4" s="8"/>
    </row>
    <row r="5" ht="22" customHeight="1" spans="1:21">
      <c r="A5" s="90" t="s">
        <v>0</v>
      </c>
      <c r="B5" s="90" t="s">
        <v>8016</v>
      </c>
      <c r="C5" s="90" t="s">
        <v>3479</v>
      </c>
      <c r="D5" s="90" t="s">
        <v>8017</v>
      </c>
      <c r="E5" s="90" t="s">
        <v>3673</v>
      </c>
      <c r="F5" s="90" t="s">
        <v>8018</v>
      </c>
      <c r="G5" s="90" t="s">
        <v>3484</v>
      </c>
      <c r="H5" s="90" t="s">
        <v>3050</v>
      </c>
      <c r="I5" s="90" t="s">
        <v>3251</v>
      </c>
      <c r="J5" s="67" t="s">
        <v>3051</v>
      </c>
      <c r="K5" s="67" t="s">
        <v>3052</v>
      </c>
      <c r="L5" s="90" t="s">
        <v>3053</v>
      </c>
      <c r="M5" s="67" t="s">
        <v>3083</v>
      </c>
      <c r="N5" s="135"/>
      <c r="O5" s="65" t="s">
        <v>3156</v>
      </c>
      <c r="P5" s="66"/>
      <c r="Q5" s="90"/>
      <c r="R5" s="8" t="s">
        <v>8019</v>
      </c>
      <c r="S5" s="114" t="s">
        <v>8020</v>
      </c>
      <c r="T5" s="114" t="s">
        <v>8021</v>
      </c>
      <c r="U5" s="114" t="s">
        <v>8022</v>
      </c>
    </row>
    <row r="6" ht="16" customHeight="1" spans="1:21">
      <c r="A6" s="37"/>
      <c r="B6" s="37"/>
      <c r="C6" s="37"/>
      <c r="D6" s="37"/>
      <c r="E6" s="37"/>
      <c r="F6" s="37"/>
      <c r="G6" s="37"/>
      <c r="H6" s="37"/>
      <c r="I6" s="37"/>
      <c r="J6" s="27"/>
      <c r="K6" s="27"/>
      <c r="L6" s="37"/>
      <c r="M6" s="27"/>
      <c r="N6" s="135"/>
      <c r="O6" s="71" t="s">
        <v>3050</v>
      </c>
      <c r="P6" s="134" t="s">
        <v>3051</v>
      </c>
      <c r="Q6" s="37"/>
      <c r="R6" s="8"/>
      <c r="S6" s="8"/>
      <c r="T6" s="8"/>
      <c r="U6" s="8"/>
    </row>
    <row r="7" ht="16" customHeight="1" spans="1:21">
      <c r="A7" s="39"/>
      <c r="B7" s="68"/>
      <c r="C7" s="97"/>
      <c r="D7" s="136"/>
      <c r="E7" s="136"/>
      <c r="F7" s="136"/>
      <c r="G7" s="29"/>
      <c r="H7" s="29"/>
      <c r="I7" s="36"/>
      <c r="J7" s="36"/>
      <c r="K7" s="29">
        <f t="shared" ref="K7:K27" si="0">J7-(H7-I7)</f>
        <v>0</v>
      </c>
      <c r="L7" s="106" t="str">
        <f t="shared" ref="L7:L27" si="1">IF(H7-I7=0,"",(J7-H7+I7)/(H7-I7)*100)</f>
        <v/>
      </c>
      <c r="M7" s="70"/>
      <c r="N7" s="135"/>
      <c r="O7" s="71"/>
      <c r="P7" s="134"/>
      <c r="Q7" s="135"/>
      <c r="R7" s="8"/>
      <c r="S7" s="137"/>
      <c r="T7" s="137"/>
      <c r="U7" s="71"/>
    </row>
    <row r="8" ht="16" customHeight="1" spans="1:21">
      <c r="A8" s="39"/>
      <c r="B8" s="68"/>
      <c r="C8" s="97"/>
      <c r="D8" s="136"/>
      <c r="E8" s="136"/>
      <c r="F8" s="136"/>
      <c r="G8" s="28"/>
      <c r="H8" s="28"/>
      <c r="I8" s="121"/>
      <c r="J8" s="121"/>
      <c r="K8" s="29">
        <f t="shared" si="0"/>
        <v>0</v>
      </c>
      <c r="L8" s="106" t="str">
        <f t="shared" si="1"/>
        <v/>
      </c>
      <c r="M8" s="70"/>
      <c r="N8" s="135"/>
      <c r="O8" s="71"/>
      <c r="P8" s="71"/>
      <c r="Q8" s="135"/>
      <c r="R8" s="137"/>
      <c r="S8" s="137"/>
      <c r="T8" s="137"/>
      <c r="U8" s="71"/>
    </row>
    <row r="9" ht="16" customHeight="1" spans="1:21">
      <c r="A9" s="39"/>
      <c r="B9" s="68"/>
      <c r="C9" s="97"/>
      <c r="D9" s="136"/>
      <c r="E9" s="136"/>
      <c r="F9" s="136"/>
      <c r="G9" s="29"/>
      <c r="H9" s="29"/>
      <c r="I9" s="36"/>
      <c r="J9" s="36"/>
      <c r="K9" s="29">
        <f t="shared" si="0"/>
        <v>0</v>
      </c>
      <c r="L9" s="106" t="str">
        <f t="shared" si="1"/>
        <v/>
      </c>
      <c r="M9" s="70"/>
      <c r="N9" s="135"/>
      <c r="O9" s="71"/>
      <c r="P9" s="71"/>
      <c r="Q9" s="135"/>
      <c r="R9" s="137"/>
      <c r="S9" s="137"/>
      <c r="T9" s="137"/>
      <c r="U9" s="71"/>
    </row>
    <row r="10" ht="16" customHeight="1" spans="1:21">
      <c r="A10" s="39"/>
      <c r="B10" s="68"/>
      <c r="C10" s="97"/>
      <c r="D10" s="136"/>
      <c r="E10" s="136"/>
      <c r="F10" s="136"/>
      <c r="G10" s="29"/>
      <c r="H10" s="29"/>
      <c r="I10" s="36"/>
      <c r="J10" s="36"/>
      <c r="K10" s="29">
        <f t="shared" si="0"/>
        <v>0</v>
      </c>
      <c r="L10" s="106" t="str">
        <f t="shared" si="1"/>
        <v/>
      </c>
      <c r="M10" s="70"/>
      <c r="N10" s="135"/>
      <c r="O10" s="71"/>
      <c r="P10" s="71"/>
      <c r="Q10" s="135"/>
      <c r="R10" s="137"/>
      <c r="S10" s="137"/>
      <c r="T10" s="137"/>
      <c r="U10" s="71"/>
    </row>
    <row r="11" ht="16" customHeight="1" spans="1:21">
      <c r="A11" s="39"/>
      <c r="B11" s="68"/>
      <c r="C11" s="97"/>
      <c r="D11" s="136"/>
      <c r="E11" s="136"/>
      <c r="F11" s="136"/>
      <c r="G11" s="29"/>
      <c r="H11" s="29"/>
      <c r="I11" s="36"/>
      <c r="J11" s="36"/>
      <c r="K11" s="29">
        <f t="shared" si="0"/>
        <v>0</v>
      </c>
      <c r="L11" s="106" t="str">
        <f t="shared" si="1"/>
        <v/>
      </c>
      <c r="M11" s="70"/>
      <c r="N11" s="135"/>
      <c r="O11" s="71"/>
      <c r="P11" s="71"/>
      <c r="Q11" s="135"/>
      <c r="R11" s="137"/>
      <c r="S11" s="137"/>
      <c r="T11" s="137"/>
      <c r="U11" s="71"/>
    </row>
    <row r="12" ht="16" customHeight="1" spans="1:21">
      <c r="A12" s="39"/>
      <c r="B12" s="68"/>
      <c r="C12" s="97"/>
      <c r="D12" s="136"/>
      <c r="E12" s="136"/>
      <c r="F12" s="136"/>
      <c r="G12" s="29"/>
      <c r="H12" s="29"/>
      <c r="I12" s="36"/>
      <c r="J12" s="36"/>
      <c r="K12" s="29">
        <f t="shared" si="0"/>
        <v>0</v>
      </c>
      <c r="L12" s="106" t="str">
        <f t="shared" si="1"/>
        <v/>
      </c>
      <c r="M12" s="70"/>
      <c r="N12" s="135"/>
      <c r="O12" s="71"/>
      <c r="P12" s="71"/>
      <c r="Q12" s="135"/>
      <c r="R12" s="137"/>
      <c r="S12" s="137"/>
      <c r="T12" s="137"/>
      <c r="U12" s="71"/>
    </row>
    <row r="13" ht="16" customHeight="1" spans="1:21">
      <c r="A13" s="39"/>
      <c r="B13" s="68"/>
      <c r="C13" s="97"/>
      <c r="D13" s="136"/>
      <c r="E13" s="136"/>
      <c r="F13" s="136"/>
      <c r="G13" s="29"/>
      <c r="H13" s="29"/>
      <c r="I13" s="36"/>
      <c r="J13" s="36"/>
      <c r="K13" s="29">
        <f t="shared" si="0"/>
        <v>0</v>
      </c>
      <c r="L13" s="106" t="str">
        <f t="shared" si="1"/>
        <v/>
      </c>
      <c r="M13" s="70"/>
      <c r="N13" s="135"/>
      <c r="O13" s="71"/>
      <c r="P13" s="71"/>
      <c r="Q13" s="135"/>
      <c r="R13" s="137"/>
      <c r="S13" s="137"/>
      <c r="T13" s="137"/>
      <c r="U13" s="71"/>
    </row>
    <row r="14" ht="16" customHeight="1" spans="1:21">
      <c r="A14" s="39"/>
      <c r="B14" s="68"/>
      <c r="C14" s="97"/>
      <c r="D14" s="136"/>
      <c r="E14" s="136"/>
      <c r="F14" s="136"/>
      <c r="G14" s="29"/>
      <c r="H14" s="29"/>
      <c r="I14" s="36"/>
      <c r="J14" s="36"/>
      <c r="K14" s="29">
        <f t="shared" si="0"/>
        <v>0</v>
      </c>
      <c r="L14" s="106" t="str">
        <f t="shared" si="1"/>
        <v/>
      </c>
      <c r="M14" s="70"/>
      <c r="N14" s="135"/>
      <c r="O14" s="71"/>
      <c r="P14" s="71"/>
      <c r="Q14" s="135"/>
      <c r="R14" s="137"/>
      <c r="S14" s="137"/>
      <c r="T14" s="137"/>
      <c r="U14" s="71"/>
    </row>
    <row r="15" ht="16" customHeight="1" spans="1:21">
      <c r="A15" s="39"/>
      <c r="B15" s="68"/>
      <c r="C15" s="97"/>
      <c r="D15" s="136"/>
      <c r="E15" s="136"/>
      <c r="F15" s="136"/>
      <c r="G15" s="29"/>
      <c r="H15" s="29"/>
      <c r="I15" s="36"/>
      <c r="J15" s="36"/>
      <c r="K15" s="29">
        <f t="shared" si="0"/>
        <v>0</v>
      </c>
      <c r="L15" s="106" t="str">
        <f t="shared" si="1"/>
        <v/>
      </c>
      <c r="M15" s="70"/>
      <c r="N15" s="135"/>
      <c r="O15" s="71"/>
      <c r="P15" s="71"/>
      <c r="Q15" s="135"/>
      <c r="R15" s="137"/>
      <c r="S15" s="137"/>
      <c r="T15" s="137"/>
      <c r="U15" s="71"/>
    </row>
    <row r="16" ht="16" customHeight="1" spans="1:21">
      <c r="A16" s="39"/>
      <c r="B16" s="68"/>
      <c r="C16" s="97"/>
      <c r="D16" s="136"/>
      <c r="E16" s="136"/>
      <c r="F16" s="136"/>
      <c r="G16" s="29"/>
      <c r="H16" s="29"/>
      <c r="I16" s="36"/>
      <c r="J16" s="36"/>
      <c r="K16" s="29">
        <f t="shared" si="0"/>
        <v>0</v>
      </c>
      <c r="L16" s="106" t="str">
        <f t="shared" si="1"/>
        <v/>
      </c>
      <c r="M16" s="70"/>
      <c r="N16" s="135"/>
      <c r="O16" s="71"/>
      <c r="P16" s="71"/>
      <c r="Q16" s="135"/>
      <c r="R16" s="137"/>
      <c r="S16" s="137"/>
      <c r="T16" s="137"/>
      <c r="U16" s="71"/>
    </row>
    <row r="17" ht="16" customHeight="1" spans="1:21">
      <c r="A17" s="39"/>
      <c r="B17" s="68"/>
      <c r="C17" s="97"/>
      <c r="D17" s="136"/>
      <c r="E17" s="136"/>
      <c r="F17" s="136"/>
      <c r="G17" s="29"/>
      <c r="H17" s="29"/>
      <c r="I17" s="36"/>
      <c r="J17" s="36"/>
      <c r="K17" s="29">
        <f t="shared" si="0"/>
        <v>0</v>
      </c>
      <c r="L17" s="106" t="str">
        <f t="shared" si="1"/>
        <v/>
      </c>
      <c r="M17" s="70"/>
      <c r="N17" s="135"/>
      <c r="O17" s="71"/>
      <c r="P17" s="71"/>
      <c r="Q17" s="135"/>
      <c r="R17" s="137"/>
      <c r="S17" s="137"/>
      <c r="T17" s="137"/>
      <c r="U17" s="71"/>
    </row>
    <row r="18" ht="16" customHeight="1" spans="1:21">
      <c r="A18" s="39"/>
      <c r="B18" s="68"/>
      <c r="C18" s="97"/>
      <c r="D18" s="136"/>
      <c r="E18" s="136"/>
      <c r="F18" s="136"/>
      <c r="G18" s="29"/>
      <c r="H18" s="29"/>
      <c r="I18" s="36"/>
      <c r="J18" s="36"/>
      <c r="K18" s="29">
        <f t="shared" si="0"/>
        <v>0</v>
      </c>
      <c r="L18" s="106" t="str">
        <f t="shared" si="1"/>
        <v/>
      </c>
      <c r="M18" s="70"/>
      <c r="N18" s="135"/>
      <c r="O18" s="71"/>
      <c r="P18" s="71"/>
      <c r="Q18" s="135"/>
      <c r="R18" s="137"/>
      <c r="S18" s="137"/>
      <c r="T18" s="137"/>
      <c r="U18" s="71"/>
    </row>
    <row r="19" ht="16" customHeight="1" spans="1:21">
      <c r="A19" s="39"/>
      <c r="B19" s="68"/>
      <c r="C19" s="97"/>
      <c r="D19" s="136"/>
      <c r="E19" s="136"/>
      <c r="F19" s="136"/>
      <c r="G19" s="29"/>
      <c r="H19" s="29"/>
      <c r="I19" s="36"/>
      <c r="J19" s="36"/>
      <c r="K19" s="29">
        <f t="shared" si="0"/>
        <v>0</v>
      </c>
      <c r="L19" s="106" t="str">
        <f t="shared" si="1"/>
        <v/>
      </c>
      <c r="M19" s="70"/>
      <c r="N19" s="135"/>
      <c r="O19" s="71"/>
      <c r="P19" s="71"/>
      <c r="Q19" s="135"/>
      <c r="R19" s="137"/>
      <c r="S19" s="137"/>
      <c r="T19" s="137"/>
      <c r="U19" s="71"/>
    </row>
    <row r="20" ht="16" customHeight="1" spans="1:21">
      <c r="A20" s="39"/>
      <c r="B20" s="68"/>
      <c r="C20" s="97"/>
      <c r="D20" s="136"/>
      <c r="E20" s="136"/>
      <c r="F20" s="136"/>
      <c r="G20" s="29"/>
      <c r="H20" s="29"/>
      <c r="I20" s="36"/>
      <c r="J20" s="36"/>
      <c r="K20" s="29">
        <f t="shared" si="0"/>
        <v>0</v>
      </c>
      <c r="L20" s="106" t="str">
        <f t="shared" si="1"/>
        <v/>
      </c>
      <c r="M20" s="70"/>
      <c r="N20" s="135"/>
      <c r="O20" s="71"/>
      <c r="P20" s="71"/>
      <c r="Q20" s="135"/>
      <c r="R20" s="137"/>
      <c r="S20" s="137"/>
      <c r="T20" s="137"/>
      <c r="U20" s="71"/>
    </row>
    <row r="21" ht="16" customHeight="1" spans="1:21">
      <c r="A21" s="39"/>
      <c r="B21" s="68"/>
      <c r="C21" s="97"/>
      <c r="D21" s="136"/>
      <c r="E21" s="136"/>
      <c r="F21" s="136"/>
      <c r="G21" s="29"/>
      <c r="H21" s="29"/>
      <c r="I21" s="36"/>
      <c r="J21" s="36"/>
      <c r="K21" s="29">
        <f t="shared" si="0"/>
        <v>0</v>
      </c>
      <c r="L21" s="106" t="str">
        <f t="shared" si="1"/>
        <v/>
      </c>
      <c r="M21" s="70"/>
      <c r="N21" s="135"/>
      <c r="O21" s="71"/>
      <c r="P21" s="71"/>
      <c r="Q21" s="135"/>
      <c r="R21" s="137"/>
      <c r="S21" s="137"/>
      <c r="T21" s="137"/>
      <c r="U21" s="71"/>
    </row>
    <row r="22" ht="16" customHeight="1" spans="1:21">
      <c r="A22" s="39"/>
      <c r="B22" s="68"/>
      <c r="C22" s="97"/>
      <c r="D22" s="136"/>
      <c r="E22" s="136"/>
      <c r="F22" s="136"/>
      <c r="G22" s="29"/>
      <c r="H22" s="29"/>
      <c r="I22" s="36"/>
      <c r="J22" s="36"/>
      <c r="K22" s="29">
        <f t="shared" si="0"/>
        <v>0</v>
      </c>
      <c r="L22" s="106" t="str">
        <f t="shared" si="1"/>
        <v/>
      </c>
      <c r="M22" s="70"/>
      <c r="N22" s="135"/>
      <c r="O22" s="71"/>
      <c r="P22" s="71"/>
      <c r="Q22" s="135"/>
      <c r="R22" s="137"/>
      <c r="S22" s="137"/>
      <c r="T22" s="137"/>
      <c r="U22" s="71"/>
    </row>
    <row r="23" ht="16" customHeight="1" spans="1:21">
      <c r="A23" s="39"/>
      <c r="B23" s="68"/>
      <c r="C23" s="97"/>
      <c r="D23" s="136"/>
      <c r="E23" s="136"/>
      <c r="F23" s="136"/>
      <c r="G23" s="29"/>
      <c r="H23" s="29"/>
      <c r="I23" s="36"/>
      <c r="J23" s="36"/>
      <c r="K23" s="29">
        <f t="shared" si="0"/>
        <v>0</v>
      </c>
      <c r="L23" s="106" t="str">
        <f t="shared" si="1"/>
        <v/>
      </c>
      <c r="M23" s="70"/>
      <c r="N23" s="135"/>
      <c r="O23" s="71"/>
      <c r="P23" s="71"/>
      <c r="Q23" s="135"/>
      <c r="R23" s="137"/>
      <c r="S23" s="137"/>
      <c r="T23" s="137"/>
      <c r="U23" s="71"/>
    </row>
    <row r="24" ht="16" customHeight="1" spans="1:21">
      <c r="A24" s="39"/>
      <c r="B24" s="68"/>
      <c r="C24" s="97"/>
      <c r="D24" s="136"/>
      <c r="E24" s="136"/>
      <c r="F24" s="136"/>
      <c r="G24" s="29"/>
      <c r="H24" s="29"/>
      <c r="I24" s="36"/>
      <c r="J24" s="36"/>
      <c r="K24" s="29">
        <f t="shared" si="0"/>
        <v>0</v>
      </c>
      <c r="L24" s="106" t="str">
        <f t="shared" si="1"/>
        <v/>
      </c>
      <c r="M24" s="70"/>
      <c r="N24" s="135"/>
      <c r="O24" s="71"/>
      <c r="P24" s="71"/>
      <c r="Q24" s="135"/>
      <c r="R24" s="137"/>
      <c r="S24" s="137"/>
      <c r="T24" s="137"/>
      <c r="U24" s="71"/>
    </row>
    <row r="25" ht="16" customHeight="1" spans="1:21">
      <c r="A25" s="39"/>
      <c r="B25" s="68"/>
      <c r="C25" s="97"/>
      <c r="D25" s="136"/>
      <c r="E25" s="136"/>
      <c r="F25" s="136"/>
      <c r="G25" s="29"/>
      <c r="H25" s="29"/>
      <c r="I25" s="36"/>
      <c r="J25" s="36"/>
      <c r="K25" s="29">
        <f t="shared" si="0"/>
        <v>0</v>
      </c>
      <c r="L25" s="106" t="str">
        <f t="shared" si="1"/>
        <v/>
      </c>
      <c r="M25" s="70"/>
      <c r="N25" s="135"/>
      <c r="O25" s="71"/>
      <c r="P25" s="71"/>
      <c r="Q25" s="135"/>
      <c r="R25" s="137"/>
      <c r="S25" s="137"/>
      <c r="T25" s="137"/>
      <c r="U25" s="71"/>
    </row>
    <row r="26" ht="16" customHeight="1" spans="1:21">
      <c r="A26" s="39"/>
      <c r="B26" s="68"/>
      <c r="C26" s="97"/>
      <c r="D26" s="136"/>
      <c r="E26" s="136"/>
      <c r="F26" s="136"/>
      <c r="G26" s="29"/>
      <c r="H26" s="29"/>
      <c r="I26" s="36"/>
      <c r="J26" s="36"/>
      <c r="K26" s="29">
        <f t="shared" si="0"/>
        <v>0</v>
      </c>
      <c r="L26" s="106" t="str">
        <f t="shared" si="1"/>
        <v/>
      </c>
      <c r="M26" s="70"/>
      <c r="N26" s="135"/>
      <c r="O26" s="71"/>
      <c r="P26" s="71"/>
      <c r="Q26" s="135"/>
      <c r="R26" s="137"/>
      <c r="S26" s="137"/>
      <c r="T26" s="137"/>
      <c r="U26" s="71"/>
    </row>
    <row r="27" ht="16" customHeight="1" spans="1:21">
      <c r="A27" s="122" t="s">
        <v>3162</v>
      </c>
      <c r="B27" s="21"/>
      <c r="C27" s="21"/>
      <c r="D27" s="21"/>
      <c r="E27" s="136"/>
      <c r="F27" s="136"/>
      <c r="G27" s="36">
        <f>SUM(G7:G26)</f>
        <v>0</v>
      </c>
      <c r="H27" s="36">
        <f>SUM(H7:H26)</f>
        <v>0</v>
      </c>
      <c r="I27" s="36">
        <f>SUM(I7:I26)</f>
        <v>0</v>
      </c>
      <c r="J27" s="36">
        <f>SUM(J7:J26)</f>
        <v>0</v>
      </c>
      <c r="K27" s="29">
        <f t="shared" si="0"/>
        <v>0</v>
      </c>
      <c r="L27" s="106" t="str">
        <f t="shared" si="1"/>
        <v/>
      </c>
      <c r="M27" s="70"/>
      <c r="N27" s="135"/>
      <c r="O27" s="71"/>
      <c r="P27" s="71"/>
      <c r="Q27" s="135"/>
      <c r="R27" s="137"/>
      <c r="S27" s="137"/>
      <c r="T27" s="137"/>
      <c r="U27" s="71"/>
    </row>
    <row r="28" ht="16" customHeight="1" spans="1:21">
      <c r="A28" s="122" t="s">
        <v>8023</v>
      </c>
      <c r="B28" s="21"/>
      <c r="C28" s="21"/>
      <c r="D28" s="21"/>
      <c r="E28" s="136"/>
      <c r="F28" s="136"/>
      <c r="G28" s="29"/>
      <c r="H28" s="29">
        <f>I27</f>
        <v>0</v>
      </c>
      <c r="I28" s="36"/>
      <c r="J28" s="36"/>
      <c r="K28" s="36"/>
      <c r="L28" s="36"/>
      <c r="M28" s="70"/>
      <c r="N28" s="135"/>
      <c r="O28" s="71"/>
      <c r="P28" s="71"/>
      <c r="Q28" s="135"/>
      <c r="R28" s="137"/>
      <c r="S28" s="137"/>
      <c r="T28" s="137"/>
      <c r="U28" s="71"/>
    </row>
    <row r="29" ht="16" customHeight="1" spans="1:21">
      <c r="A29" s="122" t="s">
        <v>3165</v>
      </c>
      <c r="B29" s="21"/>
      <c r="C29" s="21"/>
      <c r="D29" s="21"/>
      <c r="E29" s="29"/>
      <c r="F29" s="29"/>
      <c r="G29" s="29">
        <f>G27-G28</f>
        <v>0</v>
      </c>
      <c r="H29" s="29">
        <f>H27-H28</f>
        <v>0</v>
      </c>
      <c r="I29" s="36"/>
      <c r="J29" s="36">
        <f>J27</f>
        <v>0</v>
      </c>
      <c r="K29" s="107">
        <f>J29-H29</f>
        <v>0</v>
      </c>
      <c r="L29" s="108" t="str">
        <f>IF(H29=0,"",(J29-H29)/H29*100)</f>
        <v/>
      </c>
      <c r="M29" s="70"/>
      <c r="N29" s="135"/>
      <c r="O29" s="71">
        <f>SUM(O6:O28)</f>
        <v>0</v>
      </c>
      <c r="P29" s="71">
        <f>SUM(P6:P28)</f>
        <v>0</v>
      </c>
      <c r="Q29" s="135"/>
      <c r="R29" s="137"/>
      <c r="S29" s="137"/>
      <c r="T29" s="137"/>
      <c r="U29" s="71"/>
    </row>
    <row r="30" ht="16" customHeight="1" spans="1:21">
      <c r="A30" s="73" t="e">
        <f>'4-13-1无形-土地'!A30</f>
        <v>#REF!</v>
      </c>
      <c r="B30" s="73"/>
      <c r="C30" s="73"/>
      <c r="D30" s="73"/>
      <c r="E30" s="7"/>
      <c r="F30" s="7"/>
      <c r="G30" s="7"/>
      <c r="H30" s="7" t="str">
        <f>CONCATENATE(索引!$D$6,"：",索引!$D80,"    ",索引!$E80)</f>
        <v>评估人员：高晓宇    王海龙</v>
      </c>
      <c r="I30" s="7"/>
      <c r="J30" s="74"/>
      <c r="K30" s="73"/>
      <c r="L30" s="73"/>
      <c r="M30" s="73"/>
      <c r="N30" s="73"/>
      <c r="O30" s="73"/>
      <c r="P30" s="73"/>
      <c r="Q30" s="134"/>
      <c r="R30" s="134"/>
      <c r="S30" s="134"/>
      <c r="T30" s="134"/>
      <c r="U30" s="134"/>
    </row>
    <row r="31" ht="16" customHeight="1" spans="1:21">
      <c r="A31" s="7" t="e">
        <f>'4-13-1无形-土地'!A31</f>
        <v>#REF!</v>
      </c>
      <c r="B31" s="7"/>
      <c r="C31" s="7"/>
      <c r="D31" s="7"/>
      <c r="E31" s="7"/>
      <c r="F31" s="7"/>
      <c r="G31" s="7"/>
      <c r="H31" s="8"/>
      <c r="I31" s="8"/>
      <c r="J31" s="8"/>
      <c r="K31" s="8"/>
      <c r="L31" s="8"/>
      <c r="M31" s="8"/>
      <c r="N31" s="8"/>
      <c r="O31" s="8"/>
      <c r="P31" s="7"/>
      <c r="Q31" s="134"/>
      <c r="R31" s="134"/>
      <c r="S31" s="134"/>
      <c r="T31" s="134"/>
      <c r="U31" s="134"/>
    </row>
    <row r="32" ht="16" customHeight="1" spans="1:21">
      <c r="A32" s="95" t="s">
        <v>3085</v>
      </c>
      <c r="B32" s="8"/>
      <c r="C32" s="8"/>
      <c r="D32" s="8"/>
      <c r="E32" s="8"/>
      <c r="F32" s="8"/>
      <c r="G32" s="8"/>
      <c r="H32" s="8"/>
      <c r="I32" s="8"/>
      <c r="J32" s="8"/>
      <c r="K32" s="8"/>
      <c r="L32" s="8"/>
      <c r="M32" s="8"/>
      <c r="N32" s="8"/>
      <c r="O32" s="8"/>
      <c r="P32" s="8"/>
      <c r="Q32" s="8"/>
      <c r="R32" s="8"/>
      <c r="S32" s="8"/>
      <c r="T32" s="8"/>
      <c r="U32" s="8"/>
    </row>
    <row r="33" ht="16" customHeight="1" spans="1:21">
      <c r="A33" s="8"/>
      <c r="B33" s="96" t="s">
        <v>8024</v>
      </c>
      <c r="C33" s="8"/>
      <c r="D33" s="8"/>
      <c r="E33" s="8"/>
      <c r="F33" s="8"/>
      <c r="G33" s="8"/>
      <c r="H33" s="8"/>
      <c r="I33" s="8"/>
      <c r="J33" s="8"/>
      <c r="K33" s="8"/>
      <c r="L33" s="8"/>
      <c r="M33" s="8"/>
      <c r="N33" s="8"/>
      <c r="O33" s="8"/>
      <c r="P33" s="8"/>
      <c r="Q33" s="8"/>
      <c r="R33" s="8"/>
      <c r="S33" s="8"/>
      <c r="T33" s="8"/>
      <c r="U33" s="8"/>
    </row>
  </sheetData>
  <mergeCells count="20">
    <mergeCell ref="A1:M1"/>
    <mergeCell ref="A3:M3"/>
    <mergeCell ref="O5:P5"/>
    <mergeCell ref="A27:D27"/>
    <mergeCell ref="A28:D28"/>
    <mergeCell ref="A29:D29"/>
    <mergeCell ref="A5:A6"/>
    <mergeCell ref="B5:B6"/>
    <mergeCell ref="C5:C6"/>
    <mergeCell ref="D5:D6"/>
    <mergeCell ref="E5:E6"/>
    <mergeCell ref="F5:F6"/>
    <mergeCell ref="G5:G6"/>
    <mergeCell ref="H5:H6"/>
    <mergeCell ref="I5:I6"/>
    <mergeCell ref="J5:J6"/>
    <mergeCell ref="K5:K6"/>
    <mergeCell ref="L5:L6"/>
    <mergeCell ref="M5:M6"/>
    <mergeCell ref="Q5:Q6"/>
  </mergeCells>
  <pageMargins left="0.75" right="0.75" top="1" bottom="1" header="0.5" footer="0.5"/>
  <headerFooter/>
  <drawing r:id="rId1"/>
  <picture r:id="rId2"/>
</worksheet>
</file>

<file path=xl/worksheets/sheet8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D8D8D8"/>
    <outlinePr summaryBelow="0" summaryRight="0"/>
  </sheetPr>
  <dimension ref="A1:DR49"/>
  <sheetViews>
    <sheetView workbookViewId="0">
      <pane ySplit="6" topLeftCell="A7" activePane="bottomLeft" state="frozen"/>
      <selection/>
      <selection pane="bottomLeft" activeCell="A1" sqref="A1:Q1"/>
    </sheetView>
  </sheetViews>
  <sheetFormatPr defaultColWidth="14" defaultRowHeight="15.2"/>
  <cols>
    <col min="1" max="1" width="5" customWidth="1"/>
    <col min="2" max="2" width="11" customWidth="1"/>
    <col min="3" max="3" width="9" customWidth="1"/>
    <col min="4" max="4" width="11" customWidth="1"/>
    <col min="5" max="5" width="13" customWidth="1"/>
    <col min="6" max="8" width="11" customWidth="1"/>
    <col min="9" max="9" width="13" customWidth="1"/>
    <col min="10" max="11" width="11" customWidth="1"/>
    <col min="12" max="16" width="9" customWidth="1"/>
    <col min="17" max="17" width="7" customWidth="1"/>
    <col min="18" max="23" width="9" customWidth="1"/>
    <col min="24" max="24" width="11" customWidth="1"/>
    <col min="25" max="47" width="9" customWidth="1"/>
    <col min="48" max="48" width="11" customWidth="1"/>
    <col min="49" max="50" width="9" customWidth="1"/>
    <col min="51" max="51" width="11" customWidth="1"/>
    <col min="52" max="52" width="9" customWidth="1"/>
    <col min="53" max="53" width="13" customWidth="1"/>
    <col min="54" max="122" width="9" customWidth="1"/>
  </cols>
  <sheetData>
    <row r="1" ht="22" customHeight="1" spans="1:122">
      <c r="A1" s="123" t="s">
        <v>8025</v>
      </c>
      <c r="B1" s="117"/>
      <c r="C1" s="117"/>
      <c r="D1" s="117"/>
      <c r="E1" s="117"/>
      <c r="F1" s="117"/>
      <c r="G1" s="117"/>
      <c r="H1" s="117"/>
      <c r="I1" s="117"/>
      <c r="J1" s="117"/>
      <c r="K1" s="117"/>
      <c r="L1" s="117"/>
      <c r="M1" s="117"/>
      <c r="N1" s="117"/>
      <c r="O1" s="117"/>
      <c r="P1" s="117"/>
      <c r="Q1" s="117"/>
      <c r="R1" s="117"/>
      <c r="S1" s="8"/>
      <c r="T1" s="8"/>
      <c r="U1" s="8"/>
      <c r="V1" s="117"/>
      <c r="W1" s="117"/>
      <c r="X1" s="117"/>
      <c r="Y1" s="117"/>
      <c r="Z1" s="117"/>
      <c r="AA1" s="117"/>
      <c r="AB1" s="117"/>
      <c r="AC1" s="117"/>
      <c r="AD1" s="117"/>
      <c r="AE1" s="117"/>
      <c r="AF1" s="117"/>
      <c r="AG1" s="117"/>
      <c r="AH1" s="117"/>
      <c r="AI1" s="117"/>
      <c r="AJ1" s="117"/>
      <c r="AK1" s="117"/>
      <c r="AL1" s="117"/>
      <c r="AM1" s="117"/>
      <c r="AN1" s="117"/>
      <c r="AO1" s="117"/>
      <c r="AP1" s="117"/>
      <c r="AQ1" s="117"/>
      <c r="AR1" s="117"/>
      <c r="AS1" s="117"/>
      <c r="AT1" s="117"/>
      <c r="AU1" s="117"/>
      <c r="AV1" s="117"/>
      <c r="AW1" s="117"/>
      <c r="AX1" s="117"/>
      <c r="AY1" s="117"/>
      <c r="AZ1" s="117"/>
      <c r="BA1" s="117"/>
      <c r="BB1" s="117"/>
      <c r="BC1" s="117"/>
      <c r="BD1" s="117"/>
      <c r="BE1" s="117"/>
      <c r="BF1" s="117"/>
      <c r="BG1" s="117"/>
      <c r="BH1" s="117"/>
      <c r="BI1" s="117"/>
      <c r="BJ1" s="117"/>
      <c r="BK1" s="117"/>
      <c r="BL1" s="117"/>
      <c r="BM1" s="117"/>
      <c r="BN1" s="117"/>
      <c r="BO1" s="117"/>
      <c r="BP1" s="117"/>
      <c r="BQ1" s="117"/>
      <c r="BR1" s="117"/>
      <c r="BS1" s="117"/>
      <c r="BT1" s="117"/>
      <c r="BU1" s="117"/>
      <c r="BV1" s="117"/>
      <c r="BW1" s="117"/>
      <c r="BX1" s="117"/>
      <c r="BY1" s="117"/>
      <c r="BZ1" s="117"/>
      <c r="CA1" s="117"/>
      <c r="CB1" s="117"/>
      <c r="CC1" s="117"/>
      <c r="CD1" s="117"/>
      <c r="CE1" s="117"/>
      <c r="CF1" s="117"/>
      <c r="CG1" s="117"/>
      <c r="CH1" s="117"/>
      <c r="CI1" s="117"/>
      <c r="CJ1" s="117"/>
      <c r="CK1" s="117"/>
      <c r="CL1" s="117"/>
      <c r="CM1" s="117"/>
      <c r="CN1" s="117"/>
      <c r="CO1" s="117"/>
      <c r="CP1" s="117"/>
      <c r="CQ1" s="117"/>
      <c r="CR1" s="117"/>
      <c r="CS1" s="117"/>
      <c r="CT1" s="117"/>
      <c r="CU1" s="117"/>
      <c r="CV1" s="117"/>
      <c r="CW1" s="117"/>
      <c r="CX1" s="117"/>
      <c r="CY1" s="117"/>
      <c r="CZ1" s="117"/>
      <c r="DA1" s="117"/>
      <c r="DB1" s="117"/>
      <c r="DC1" s="117"/>
      <c r="DD1" s="117"/>
      <c r="DE1" s="117"/>
      <c r="DF1" s="117"/>
      <c r="DG1" s="117"/>
      <c r="DH1" s="117"/>
      <c r="DI1" s="117"/>
      <c r="DJ1" s="117"/>
      <c r="DK1" s="117"/>
      <c r="DL1" s="117"/>
      <c r="DM1" s="117"/>
      <c r="DN1" s="117"/>
      <c r="DO1" s="117"/>
      <c r="DP1" s="117"/>
      <c r="DQ1" s="117"/>
      <c r="DR1" s="117"/>
    </row>
    <row r="2" ht="22" customHeight="1" spans="1:122">
      <c r="A2" s="124"/>
      <c r="B2" s="124"/>
      <c r="C2" s="124"/>
      <c r="D2" s="124"/>
      <c r="E2" s="124"/>
      <c r="F2" s="124"/>
      <c r="G2" s="124"/>
      <c r="H2" s="124"/>
      <c r="I2" s="124"/>
      <c r="J2" s="124"/>
      <c r="K2" s="124"/>
      <c r="L2" s="124"/>
      <c r="M2" s="124"/>
      <c r="N2" s="124"/>
      <c r="O2" s="124"/>
      <c r="P2" s="124"/>
      <c r="Q2" s="42" t="s">
        <v>8026</v>
      </c>
      <c r="R2" s="117"/>
      <c r="S2" s="8"/>
      <c r="T2" s="8"/>
      <c r="U2" s="8"/>
      <c r="V2" s="117"/>
      <c r="W2" s="117"/>
      <c r="X2" s="117"/>
      <c r="Y2" s="117"/>
      <c r="Z2" s="117"/>
      <c r="AA2" s="117"/>
      <c r="AB2" s="117"/>
      <c r="AC2" s="117"/>
      <c r="AD2" s="117"/>
      <c r="AE2" s="117"/>
      <c r="AF2" s="117"/>
      <c r="AG2" s="117"/>
      <c r="AH2" s="117"/>
      <c r="AI2" s="117"/>
      <c r="AJ2" s="117"/>
      <c r="AK2" s="117"/>
      <c r="AL2" s="117"/>
      <c r="AM2" s="117"/>
      <c r="AN2" s="117"/>
      <c r="AO2" s="117"/>
      <c r="AP2" s="117"/>
      <c r="AQ2" s="117"/>
      <c r="AR2" s="117"/>
      <c r="AS2" s="117"/>
      <c r="AT2" s="117"/>
      <c r="AU2" s="117"/>
      <c r="AV2" s="117"/>
      <c r="AW2" s="117"/>
      <c r="AX2" s="117"/>
      <c r="AY2" s="117"/>
      <c r="AZ2" s="117"/>
      <c r="BA2" s="117"/>
      <c r="BB2" s="117"/>
      <c r="BC2" s="117" t="s">
        <v>8027</v>
      </c>
      <c r="BD2" s="117"/>
      <c r="BE2" s="117"/>
      <c r="BF2" s="117"/>
      <c r="BG2" s="117"/>
      <c r="BH2" s="117"/>
      <c r="BI2" s="117"/>
      <c r="BJ2" s="117"/>
      <c r="BK2" s="117"/>
      <c r="BL2" s="117"/>
      <c r="BM2" s="117"/>
      <c r="BN2" s="117"/>
      <c r="BO2" s="117"/>
      <c r="BP2" s="117"/>
      <c r="BQ2" s="117"/>
      <c r="BR2" s="117"/>
      <c r="BS2" s="117"/>
      <c r="BT2" s="117"/>
      <c r="BU2" s="117"/>
      <c r="BV2" s="117"/>
      <c r="BW2" s="117"/>
      <c r="BX2" s="117"/>
      <c r="BY2" s="117"/>
      <c r="BZ2" s="117"/>
      <c r="CA2" s="117"/>
      <c r="CB2" s="117"/>
      <c r="CC2" s="117"/>
      <c r="CD2" s="117"/>
      <c r="CE2" s="117"/>
      <c r="CF2" s="117"/>
      <c r="CG2" s="117"/>
      <c r="CH2" s="117"/>
      <c r="CI2" s="117"/>
      <c r="CJ2" s="117"/>
      <c r="CK2" s="117"/>
      <c r="CL2" s="117"/>
      <c r="CM2" s="117"/>
      <c r="CN2" s="117"/>
      <c r="CO2" s="117"/>
      <c r="CP2" s="117"/>
      <c r="CQ2" s="117"/>
      <c r="CR2" s="117"/>
      <c r="CS2" s="117"/>
      <c r="CT2" s="117"/>
      <c r="CU2" s="117"/>
      <c r="CV2" s="117"/>
      <c r="CW2" s="117"/>
      <c r="CX2" s="117"/>
      <c r="CY2" s="117"/>
      <c r="CZ2" s="117"/>
      <c r="DA2" s="117"/>
      <c r="DB2" s="117"/>
      <c r="DC2" s="117"/>
      <c r="DD2" s="117"/>
      <c r="DE2" s="117"/>
      <c r="DF2" s="117"/>
      <c r="DG2" s="117"/>
      <c r="DH2" s="117"/>
      <c r="DI2" s="117"/>
      <c r="DJ2" s="117"/>
      <c r="DK2" s="117"/>
      <c r="DL2" s="117"/>
      <c r="DM2" s="117"/>
      <c r="DN2" s="117"/>
      <c r="DO2" s="117"/>
      <c r="DP2" s="117"/>
      <c r="DQ2" s="117"/>
      <c r="DR2" s="117"/>
    </row>
    <row r="3" ht="16" customHeight="1" spans="1:122">
      <c r="A3" s="63" t="e">
        <f>#REF!</f>
        <v>#REF!</v>
      </c>
      <c r="B3" s="125"/>
      <c r="C3" s="125"/>
      <c r="D3" s="125"/>
      <c r="E3" s="125"/>
      <c r="F3" s="125"/>
      <c r="G3" s="126"/>
      <c r="H3" s="126"/>
      <c r="I3" s="126"/>
      <c r="J3" s="126"/>
      <c r="K3" s="126"/>
      <c r="L3" s="117"/>
      <c r="M3" s="117"/>
      <c r="N3" s="117"/>
      <c r="O3" s="117"/>
      <c r="P3" s="117"/>
      <c r="Q3" s="117"/>
      <c r="R3" s="117"/>
      <c r="S3" s="8"/>
      <c r="T3" s="8"/>
      <c r="U3" s="8"/>
      <c r="V3" s="117"/>
      <c r="W3" s="117"/>
      <c r="X3" s="117"/>
      <c r="Y3" s="117"/>
      <c r="Z3" s="117"/>
      <c r="AA3" s="117"/>
      <c r="AB3" s="117"/>
      <c r="AC3" s="117"/>
      <c r="AD3" s="117"/>
      <c r="AE3" s="117"/>
      <c r="AF3" s="117"/>
      <c r="AG3" s="117"/>
      <c r="AH3" s="117"/>
      <c r="AI3" s="117"/>
      <c r="AJ3" s="117"/>
      <c r="AK3" s="117"/>
      <c r="AL3" s="117"/>
      <c r="AM3" s="117"/>
      <c r="AN3" s="117"/>
      <c r="AO3" s="117"/>
      <c r="AP3" s="117"/>
      <c r="AQ3" s="117"/>
      <c r="AR3" s="117"/>
      <c r="AS3" s="117"/>
      <c r="AT3" s="117"/>
      <c r="AU3" s="117"/>
      <c r="AV3" s="117"/>
      <c r="AW3" s="117"/>
      <c r="AX3" s="117"/>
      <c r="AY3" s="117"/>
      <c r="AZ3" s="117"/>
      <c r="BA3" s="117"/>
      <c r="BB3" s="117"/>
      <c r="BC3" s="117"/>
      <c r="BD3" s="117"/>
      <c r="BE3" s="117"/>
      <c r="BF3" s="117"/>
      <c r="BG3" s="117"/>
      <c r="BH3" s="117"/>
      <c r="BI3" s="117"/>
      <c r="BJ3" s="117"/>
      <c r="BK3" s="117"/>
      <c r="BL3" s="117"/>
      <c r="BM3" s="117"/>
      <c r="BN3" s="117"/>
      <c r="BO3" s="117"/>
      <c r="BP3" s="117"/>
      <c r="BQ3" s="117"/>
      <c r="BR3" s="117"/>
      <c r="BS3" s="117"/>
      <c r="BT3" s="117"/>
      <c r="BU3" s="117"/>
      <c r="BV3" s="117"/>
      <c r="BW3" s="117"/>
      <c r="BX3" s="117"/>
      <c r="BY3" s="117"/>
      <c r="BZ3" s="117"/>
      <c r="CA3" s="117"/>
      <c r="CB3" s="117"/>
      <c r="CC3" s="117"/>
      <c r="CD3" s="117"/>
      <c r="CE3" s="117"/>
      <c r="CF3" s="117"/>
      <c r="CG3" s="117"/>
      <c r="CH3" s="117"/>
      <c r="CI3" s="117"/>
      <c r="CJ3" s="117"/>
      <c r="CK3" s="117"/>
      <c r="CL3" s="117"/>
      <c r="CM3" s="117"/>
      <c r="CN3" s="117"/>
      <c r="CO3" s="117"/>
      <c r="CP3" s="117"/>
      <c r="CQ3" s="117"/>
      <c r="CR3" s="117"/>
      <c r="CS3" s="117"/>
      <c r="CT3" s="117"/>
      <c r="CU3" s="117"/>
      <c r="CV3" s="117"/>
      <c r="CW3" s="117"/>
      <c r="CX3" s="117"/>
      <c r="CY3" s="117"/>
      <c r="CZ3" s="117"/>
      <c r="DA3" s="117"/>
      <c r="DB3" s="117"/>
      <c r="DC3" s="117"/>
      <c r="DD3" s="117"/>
      <c r="DE3" s="117"/>
      <c r="DF3" s="117"/>
      <c r="DG3" s="117"/>
      <c r="DH3" s="117"/>
      <c r="DI3" s="117"/>
      <c r="DJ3" s="117"/>
      <c r="DK3" s="117"/>
      <c r="DL3" s="117"/>
      <c r="DM3" s="117"/>
      <c r="DN3" s="117"/>
      <c r="DO3" s="117"/>
      <c r="DP3" s="117"/>
      <c r="DQ3" s="117"/>
      <c r="DR3" s="117"/>
    </row>
    <row r="4" ht="22" customHeight="1" spans="1:122">
      <c r="A4" s="77" t="e">
        <f>#REF!</f>
        <v>#REF!</v>
      </c>
      <c r="B4" s="105"/>
      <c r="C4" s="105"/>
      <c r="D4" s="105"/>
      <c r="E4" s="105"/>
      <c r="F4" s="105"/>
      <c r="G4" s="124"/>
      <c r="H4" s="124"/>
      <c r="I4" s="124"/>
      <c r="J4" s="124"/>
      <c r="K4" s="124"/>
      <c r="L4" s="124"/>
      <c r="M4" s="124"/>
      <c r="N4" s="124"/>
      <c r="O4" s="124"/>
      <c r="P4" s="124"/>
      <c r="Q4" s="42" t="s">
        <v>2952</v>
      </c>
      <c r="R4" s="117"/>
      <c r="S4" s="8"/>
      <c r="T4" s="8"/>
      <c r="U4" s="8"/>
      <c r="V4" s="117"/>
      <c r="W4" s="117"/>
      <c r="X4" s="117"/>
      <c r="Y4" s="117"/>
      <c r="Z4" s="117"/>
      <c r="AA4" s="117"/>
      <c r="AB4" s="117"/>
      <c r="AC4" s="117"/>
      <c r="AD4" s="117"/>
      <c r="AE4" s="117"/>
      <c r="AF4" s="117"/>
      <c r="AG4" s="117"/>
      <c r="AH4" s="117"/>
      <c r="AI4" s="117"/>
      <c r="AJ4" s="117"/>
      <c r="AK4" s="117"/>
      <c r="AL4" s="117"/>
      <c r="AM4" s="117"/>
      <c r="AN4" s="117"/>
      <c r="AO4" s="117"/>
      <c r="AP4" s="117"/>
      <c r="AQ4" s="117"/>
      <c r="AR4" s="117"/>
      <c r="AS4" s="117"/>
      <c r="AT4" s="117"/>
      <c r="AU4" s="117"/>
      <c r="AV4" s="117"/>
      <c r="AW4" s="117"/>
      <c r="AX4" s="117"/>
      <c r="AY4" s="117"/>
      <c r="AZ4" s="117"/>
      <c r="BA4" s="117"/>
      <c r="BB4" s="117"/>
      <c r="BC4" s="117"/>
      <c r="BD4" s="117"/>
      <c r="BE4" s="117"/>
      <c r="BF4" s="117"/>
      <c r="BG4" s="117"/>
      <c r="BH4" s="117"/>
      <c r="BI4" s="117"/>
      <c r="BJ4" s="117"/>
      <c r="BK4" s="117"/>
      <c r="BL4" s="117"/>
      <c r="BM4" s="117"/>
      <c r="BN4" s="117"/>
      <c r="BO4" s="117"/>
      <c r="BP4" s="117"/>
      <c r="BQ4" s="117"/>
      <c r="BR4" s="117"/>
      <c r="BS4" s="117"/>
      <c r="BT4" s="117"/>
      <c r="BU4" s="117"/>
      <c r="BV4" s="117"/>
      <c r="BW4" s="117"/>
      <c r="BX4" s="117"/>
      <c r="BY4" s="117"/>
      <c r="BZ4" s="117"/>
      <c r="CA4" s="117"/>
      <c r="CB4" s="117"/>
      <c r="CC4" s="117"/>
      <c r="CD4" s="117"/>
      <c r="CE4" s="117"/>
      <c r="CF4" s="117"/>
      <c r="CG4" s="117"/>
      <c r="CH4" s="117"/>
      <c r="CI4" s="117"/>
      <c r="CJ4" s="117"/>
      <c r="CK4" s="117"/>
      <c r="CL4" s="117"/>
      <c r="CM4" s="117"/>
      <c r="CN4" s="117"/>
      <c r="CO4" s="117"/>
      <c r="CP4" s="117"/>
      <c r="CQ4" s="117"/>
      <c r="CR4" s="117"/>
      <c r="CS4" s="117"/>
      <c r="CT4" s="117"/>
      <c r="CU4" s="117"/>
      <c r="CV4" s="117"/>
      <c r="CW4" s="117"/>
      <c r="CX4" s="117"/>
      <c r="CY4" s="117"/>
      <c r="CZ4" s="117"/>
      <c r="DA4" s="117"/>
      <c r="DB4" s="117"/>
      <c r="DC4" s="117"/>
      <c r="DD4" s="117"/>
      <c r="DE4" s="117"/>
      <c r="DF4" s="117"/>
      <c r="DG4" s="117"/>
      <c r="DH4" s="117"/>
      <c r="DI4" s="117"/>
      <c r="DJ4" s="117"/>
      <c r="DK4" s="117"/>
      <c r="DL4" s="117"/>
      <c r="DM4" s="117"/>
      <c r="DN4" s="117"/>
      <c r="DO4" s="117"/>
      <c r="DP4" s="117"/>
      <c r="DQ4" s="117"/>
      <c r="DR4" s="117"/>
    </row>
    <row r="5" ht="22" customHeight="1" spans="1:122">
      <c r="A5" s="90" t="s">
        <v>0</v>
      </c>
      <c r="B5" s="90" t="s">
        <v>8028</v>
      </c>
      <c r="C5" s="90" t="s">
        <v>8029</v>
      </c>
      <c r="D5" s="90" t="s">
        <v>8030</v>
      </c>
      <c r="E5" s="90" t="s">
        <v>8031</v>
      </c>
      <c r="F5" s="90" t="s">
        <v>8032</v>
      </c>
      <c r="G5" s="90" t="s">
        <v>8033</v>
      </c>
      <c r="H5" s="90" t="s">
        <v>8034</v>
      </c>
      <c r="I5" s="90" t="s">
        <v>8009</v>
      </c>
      <c r="J5" s="67" t="s">
        <v>8035</v>
      </c>
      <c r="K5" s="90" t="s">
        <v>3484</v>
      </c>
      <c r="L5" s="90" t="s">
        <v>3050</v>
      </c>
      <c r="M5" s="90" t="s">
        <v>3251</v>
      </c>
      <c r="N5" s="67" t="s">
        <v>3051</v>
      </c>
      <c r="O5" s="90" t="s">
        <v>3052</v>
      </c>
      <c r="P5" s="90" t="s">
        <v>3053</v>
      </c>
      <c r="Q5" s="90" t="s">
        <v>3083</v>
      </c>
      <c r="R5" s="117"/>
      <c r="S5" s="65" t="s">
        <v>3156</v>
      </c>
      <c r="T5" s="66"/>
      <c r="U5" s="114"/>
      <c r="V5" s="117"/>
      <c r="W5" s="117"/>
      <c r="X5" s="117"/>
      <c r="Y5" s="117"/>
      <c r="Z5" s="117"/>
      <c r="AA5" s="117"/>
      <c r="AB5" s="114"/>
      <c r="AC5" s="114"/>
      <c r="AD5" s="114"/>
      <c r="AE5" s="114"/>
      <c r="AF5" s="114"/>
      <c r="AG5" s="114"/>
      <c r="AH5" s="114"/>
      <c r="AI5" s="114"/>
      <c r="AJ5" s="114"/>
      <c r="AK5" s="114"/>
      <c r="AL5" s="114"/>
      <c r="AM5" s="114"/>
      <c r="AN5" s="114"/>
      <c r="AO5" s="114"/>
      <c r="AP5" s="114"/>
      <c r="AQ5" s="114"/>
      <c r="AR5" s="114"/>
      <c r="AS5" s="114"/>
      <c r="AT5" s="114"/>
      <c r="AU5" s="114"/>
      <c r="AV5" s="114" t="s">
        <v>8036</v>
      </c>
      <c r="AW5" s="114" t="s">
        <v>8037</v>
      </c>
      <c r="AX5" s="114" t="s">
        <v>8038</v>
      </c>
      <c r="AY5" s="114" t="s">
        <v>8039</v>
      </c>
      <c r="AZ5" s="114" t="s">
        <v>3586</v>
      </c>
      <c r="BA5" s="114" t="s">
        <v>8040</v>
      </c>
      <c r="BB5" s="114"/>
      <c r="BC5" s="114"/>
      <c r="BD5" s="114"/>
      <c r="BE5" s="114"/>
      <c r="BF5" s="114"/>
      <c r="BG5" s="114"/>
      <c r="BH5" s="114"/>
      <c r="BI5" s="114"/>
      <c r="BJ5" s="114"/>
      <c r="BK5" s="114"/>
      <c r="BL5" s="114"/>
      <c r="BM5" s="114"/>
      <c r="BN5" s="114"/>
      <c r="BO5" s="114"/>
      <c r="BP5" s="114"/>
      <c r="BQ5" s="114"/>
      <c r="BR5" s="114"/>
      <c r="BS5" s="114"/>
      <c r="BT5" s="114"/>
      <c r="BU5" s="114"/>
      <c r="BV5" s="114"/>
      <c r="BW5" s="114"/>
      <c r="BX5" s="114"/>
      <c r="BY5" s="114"/>
      <c r="BZ5" s="114"/>
      <c r="CA5" s="114"/>
      <c r="CB5" s="114"/>
      <c r="CC5" s="114"/>
      <c r="CD5" s="114"/>
      <c r="CE5" s="114"/>
      <c r="CF5" s="114"/>
      <c r="CG5" s="114"/>
      <c r="CH5" s="114"/>
      <c r="CI5" s="114"/>
      <c r="CJ5" s="114"/>
      <c r="CK5" s="114"/>
      <c r="CL5" s="114"/>
      <c r="CM5" s="114"/>
      <c r="CN5" s="114"/>
      <c r="CO5" s="114"/>
      <c r="CP5" s="114"/>
      <c r="CQ5" s="114"/>
      <c r="CR5" s="114"/>
      <c r="CS5" s="114"/>
      <c r="CT5" s="114"/>
      <c r="CU5" s="114"/>
      <c r="CV5" s="114"/>
      <c r="CW5" s="114"/>
      <c r="CX5" s="114"/>
      <c r="CY5" s="114"/>
      <c r="CZ5" s="114"/>
      <c r="DA5" s="114"/>
      <c r="DB5" s="114"/>
      <c r="DC5" s="114"/>
      <c r="DD5" s="114"/>
      <c r="DE5" s="114"/>
      <c r="DF5" s="114"/>
      <c r="DG5" s="114"/>
      <c r="DH5" s="114"/>
      <c r="DI5" s="114"/>
      <c r="DJ5" s="114"/>
      <c r="DK5" s="114"/>
      <c r="DL5" s="114"/>
      <c r="DM5" s="114"/>
      <c r="DN5" s="114"/>
      <c r="DO5" s="114"/>
      <c r="DP5" s="114"/>
      <c r="DQ5" s="114"/>
      <c r="DR5" s="114"/>
    </row>
    <row r="6" ht="16" customHeight="1" spans="1:122">
      <c r="A6" s="37"/>
      <c r="B6" s="37"/>
      <c r="C6" s="37"/>
      <c r="D6" s="37"/>
      <c r="E6" s="37"/>
      <c r="F6" s="37"/>
      <c r="G6" s="37"/>
      <c r="H6" s="37"/>
      <c r="I6" s="37"/>
      <c r="J6" s="27"/>
      <c r="K6" s="37"/>
      <c r="L6" s="37"/>
      <c r="M6" s="37"/>
      <c r="N6" s="27"/>
      <c r="O6" s="37"/>
      <c r="P6" s="37"/>
      <c r="Q6" s="37"/>
      <c r="R6" s="117"/>
      <c r="S6" s="8" t="s">
        <v>3050</v>
      </c>
      <c r="T6" s="114" t="s">
        <v>3051</v>
      </c>
      <c r="U6" s="8"/>
      <c r="V6" s="114" t="s">
        <v>8041</v>
      </c>
      <c r="W6" s="114" t="s">
        <v>8038</v>
      </c>
      <c r="X6" s="114" t="s">
        <v>8042</v>
      </c>
      <c r="Y6" s="114" t="s">
        <v>8043</v>
      </c>
      <c r="Z6" s="114" t="s">
        <v>8036</v>
      </c>
      <c r="AA6" s="114" t="s">
        <v>3162</v>
      </c>
      <c r="AB6" s="8"/>
      <c r="AC6" s="8"/>
      <c r="AD6" s="8"/>
      <c r="AE6" s="8"/>
      <c r="AF6" s="8"/>
      <c r="AG6" s="8"/>
      <c r="AH6" s="8"/>
      <c r="AI6" s="8"/>
      <c r="AJ6" s="8"/>
      <c r="AK6" s="8"/>
      <c r="AL6" s="8"/>
      <c r="AM6" s="8"/>
      <c r="AN6" s="8"/>
      <c r="AO6" s="8"/>
      <c r="AP6" s="8"/>
      <c r="AQ6" s="8"/>
      <c r="AR6" s="8"/>
      <c r="AS6" s="8"/>
      <c r="AT6" s="8"/>
      <c r="AU6" s="8"/>
      <c r="AV6" s="8">
        <v>2000</v>
      </c>
      <c r="AW6" s="8">
        <v>60</v>
      </c>
      <c r="AX6" s="8">
        <v>600</v>
      </c>
      <c r="AY6" s="8">
        <f>600*50%</f>
        <v>300</v>
      </c>
      <c r="AZ6" s="8">
        <f>SUM(AV6:AY6)*1.5/2*3.85%</f>
        <v>85.47</v>
      </c>
      <c r="BA6" s="8">
        <f>ROUND(SUM(AV6:AZ6),0)</f>
        <v>3045</v>
      </c>
      <c r="BB6" s="8"/>
      <c r="BC6" s="8"/>
      <c r="BD6" s="8"/>
      <c r="BE6" s="8"/>
      <c r="BF6" s="8"/>
      <c r="BG6" s="8"/>
      <c r="BH6" s="8"/>
      <c r="BI6" s="8"/>
      <c r="BJ6" s="8"/>
      <c r="BK6" s="8"/>
      <c r="BL6" s="8"/>
      <c r="BM6" s="8"/>
      <c r="BN6" s="8"/>
      <c r="BO6" s="8"/>
      <c r="BP6" s="8"/>
      <c r="BQ6" s="8"/>
      <c r="BR6" s="8"/>
      <c r="BS6" s="8"/>
      <c r="BT6" s="8"/>
      <c r="BU6" s="8"/>
      <c r="BV6" s="8"/>
      <c r="BW6" s="8"/>
      <c r="BX6" s="8"/>
      <c r="BY6" s="8"/>
      <c r="BZ6" s="8"/>
      <c r="CA6" s="8"/>
      <c r="CB6" s="8"/>
      <c r="CC6" s="8"/>
      <c r="CD6" s="8"/>
      <c r="CE6" s="8"/>
      <c r="CF6" s="8"/>
      <c r="CG6" s="8"/>
      <c r="CH6" s="8"/>
      <c r="CI6" s="8"/>
      <c r="CJ6" s="8"/>
      <c r="CK6" s="8"/>
      <c r="CL6" s="8"/>
      <c r="CM6" s="8"/>
      <c r="CN6" s="8"/>
      <c r="CO6" s="8"/>
      <c r="CP6" s="8"/>
      <c r="CQ6" s="8"/>
      <c r="CR6" s="8"/>
      <c r="CS6" s="8"/>
      <c r="CT6" s="8"/>
      <c r="CU6" s="8"/>
      <c r="CV6" s="8"/>
      <c r="CW6" s="8"/>
      <c r="CX6" s="8"/>
      <c r="CY6" s="8"/>
      <c r="CZ6" s="8"/>
      <c r="DA6" s="8"/>
      <c r="DB6" s="8"/>
      <c r="DC6" s="8"/>
      <c r="DD6" s="8"/>
      <c r="DE6" s="8"/>
      <c r="DF6" s="8"/>
      <c r="DG6" s="8"/>
      <c r="DH6" s="8"/>
      <c r="DI6" s="8"/>
      <c r="DJ6" s="8"/>
      <c r="DK6" s="8"/>
      <c r="DL6" s="8"/>
      <c r="DM6" s="8"/>
      <c r="DN6" s="8"/>
      <c r="DO6" s="8"/>
      <c r="DP6" s="8"/>
      <c r="DQ6" s="8"/>
      <c r="DR6" s="8"/>
    </row>
    <row r="7" ht="16" customHeight="1" spans="1:122">
      <c r="A7" s="120"/>
      <c r="B7" s="120"/>
      <c r="C7" s="120"/>
      <c r="D7" s="120"/>
      <c r="E7" s="120"/>
      <c r="F7" s="127"/>
      <c r="G7" s="127"/>
      <c r="H7" s="120"/>
      <c r="I7" s="120"/>
      <c r="J7" s="120"/>
      <c r="K7" s="29"/>
      <c r="L7" s="29"/>
      <c r="M7" s="36"/>
      <c r="N7" s="36"/>
      <c r="O7" s="29">
        <f t="shared" ref="O7:O27" si="0">N7-(L7-M7)</f>
        <v>0</v>
      </c>
      <c r="P7" s="106" t="str">
        <f t="shared" ref="P7:P27" si="1">IF(L7-M7=0,"",(N7-L7+M7)/(L7-M7)*100)</f>
        <v/>
      </c>
      <c r="Q7" s="120"/>
      <c r="R7" s="117"/>
      <c r="S7" s="71"/>
      <c r="T7" s="71"/>
      <c r="U7" s="8"/>
      <c r="V7" s="8">
        <v>300</v>
      </c>
      <c r="W7" s="8"/>
      <c r="X7" s="8">
        <v>50</v>
      </c>
      <c r="Y7" s="8"/>
      <c r="Z7" s="8">
        <v>500</v>
      </c>
      <c r="AA7" s="8">
        <f>V7+X7+Y7+Z7+W7</f>
        <v>850</v>
      </c>
      <c r="AB7" s="117"/>
      <c r="AC7" s="117"/>
      <c r="AD7" s="117"/>
      <c r="AE7" s="117"/>
      <c r="AF7" s="117"/>
      <c r="AG7" s="117"/>
      <c r="AH7" s="117"/>
      <c r="AI7" s="117"/>
      <c r="AJ7" s="117"/>
      <c r="AK7" s="117"/>
      <c r="AL7" s="117"/>
      <c r="AM7" s="117"/>
      <c r="AN7" s="117"/>
      <c r="AO7" s="117"/>
      <c r="AP7" s="117"/>
      <c r="AQ7" s="117"/>
      <c r="AR7" s="117"/>
      <c r="AS7" s="117"/>
      <c r="AT7" s="117"/>
      <c r="AU7" s="117"/>
      <c r="AV7" s="128"/>
      <c r="AW7" s="128"/>
      <c r="AX7" s="128"/>
      <c r="AY7" s="128"/>
      <c r="AZ7" s="128"/>
      <c r="BA7" s="128"/>
      <c r="BB7" s="117"/>
      <c r="BC7" s="117"/>
      <c r="BD7" s="117"/>
      <c r="BE7" s="117"/>
      <c r="BF7" s="117"/>
      <c r="BG7" s="117"/>
      <c r="BH7" s="117"/>
      <c r="BI7" s="117"/>
      <c r="BJ7" s="117"/>
      <c r="BK7" s="117"/>
      <c r="BL7" s="117"/>
      <c r="BM7" s="117"/>
      <c r="BN7" s="117"/>
      <c r="BO7" s="117"/>
      <c r="BP7" s="117"/>
      <c r="BQ7" s="117"/>
      <c r="BR7" s="117"/>
      <c r="BS7" s="117"/>
      <c r="BT7" s="117"/>
      <c r="BU7" s="117"/>
      <c r="BV7" s="117"/>
      <c r="BW7" s="117"/>
      <c r="BX7" s="117"/>
      <c r="BY7" s="117"/>
      <c r="BZ7" s="117"/>
      <c r="CA7" s="117"/>
      <c r="CB7" s="117"/>
      <c r="CC7" s="117"/>
      <c r="CD7" s="117"/>
      <c r="CE7" s="117"/>
      <c r="CF7" s="117"/>
      <c r="CG7" s="117"/>
      <c r="CH7" s="117"/>
      <c r="CI7" s="117"/>
      <c r="CJ7" s="117"/>
      <c r="CK7" s="117"/>
      <c r="CL7" s="117"/>
      <c r="CM7" s="117"/>
      <c r="CN7" s="117"/>
      <c r="CO7" s="117"/>
      <c r="CP7" s="117"/>
      <c r="CQ7" s="117"/>
      <c r="CR7" s="117"/>
      <c r="CS7" s="117"/>
      <c r="CT7" s="117"/>
      <c r="CU7" s="117"/>
      <c r="CV7" s="117"/>
      <c r="CW7" s="117"/>
      <c r="CX7" s="117"/>
      <c r="CY7" s="117"/>
      <c r="CZ7" s="117"/>
      <c r="DA7" s="117"/>
      <c r="DB7" s="117"/>
      <c r="DC7" s="117"/>
      <c r="DD7" s="117"/>
      <c r="DE7" s="117"/>
      <c r="DF7" s="117"/>
      <c r="DG7" s="117"/>
      <c r="DH7" s="117"/>
      <c r="DI7" s="117"/>
      <c r="DJ7" s="117"/>
      <c r="DK7" s="117"/>
      <c r="DL7" s="117"/>
      <c r="DM7" s="117"/>
      <c r="DN7" s="117"/>
      <c r="DO7" s="117"/>
      <c r="DP7" s="117"/>
      <c r="DQ7" s="117"/>
      <c r="DR7" s="117"/>
    </row>
    <row r="8" ht="16" customHeight="1" spans="1:122">
      <c r="A8" s="120"/>
      <c r="B8" s="120"/>
      <c r="C8" s="120"/>
      <c r="D8" s="120"/>
      <c r="E8" s="120"/>
      <c r="F8" s="127"/>
      <c r="G8" s="127"/>
      <c r="H8" s="120"/>
      <c r="I8" s="120"/>
      <c r="J8" s="120"/>
      <c r="K8" s="28"/>
      <c r="L8" s="28"/>
      <c r="M8" s="121"/>
      <c r="N8" s="121"/>
      <c r="O8" s="29">
        <f t="shared" si="0"/>
        <v>0</v>
      </c>
      <c r="P8" s="106" t="str">
        <f t="shared" si="1"/>
        <v/>
      </c>
      <c r="Q8" s="120"/>
      <c r="R8" s="117"/>
      <c r="S8" s="71"/>
      <c r="T8" s="71"/>
      <c r="U8" s="8"/>
      <c r="V8" s="71"/>
      <c r="W8" s="71"/>
      <c r="X8" s="71"/>
      <c r="Y8" s="71"/>
      <c r="Z8" s="71"/>
      <c r="AA8" s="71"/>
      <c r="AB8" s="117"/>
      <c r="AC8" s="117"/>
      <c r="AD8" s="117"/>
      <c r="AE8" s="117"/>
      <c r="AF8" s="117"/>
      <c r="AG8" s="117"/>
      <c r="AH8" s="117"/>
      <c r="AI8" s="117"/>
      <c r="AJ8" s="117"/>
      <c r="AK8" s="117"/>
      <c r="AL8" s="117"/>
      <c r="AM8" s="117"/>
      <c r="AN8" s="117"/>
      <c r="AO8" s="117"/>
      <c r="AP8" s="117"/>
      <c r="AQ8" s="117"/>
      <c r="AR8" s="117"/>
      <c r="AS8" s="117"/>
      <c r="AT8" s="117"/>
      <c r="AU8" s="117"/>
      <c r="AV8" s="128"/>
      <c r="AW8" s="128"/>
      <c r="AX8" s="128"/>
      <c r="AY8" s="128"/>
      <c r="AZ8" s="128"/>
      <c r="BA8" s="128"/>
      <c r="BB8" s="117"/>
      <c r="BC8" s="117"/>
      <c r="BD8" s="117"/>
      <c r="BE8" s="117"/>
      <c r="BF8" s="117"/>
      <c r="BG8" s="117"/>
      <c r="BH8" s="117"/>
      <c r="BI8" s="117"/>
      <c r="BJ8" s="117"/>
      <c r="BK8" s="117"/>
      <c r="BL8" s="117"/>
      <c r="BM8" s="117"/>
      <c r="BN8" s="117"/>
      <c r="BO8" s="117"/>
      <c r="BP8" s="117"/>
      <c r="BQ8" s="117"/>
      <c r="BR8" s="117"/>
      <c r="BS8" s="117"/>
      <c r="BT8" s="117"/>
      <c r="BU8" s="117"/>
      <c r="BV8" s="117"/>
      <c r="BW8" s="117"/>
      <c r="BX8" s="117"/>
      <c r="BY8" s="117"/>
      <c r="BZ8" s="117"/>
      <c r="CA8" s="117"/>
      <c r="CB8" s="117"/>
      <c r="CC8" s="117"/>
      <c r="CD8" s="117"/>
      <c r="CE8" s="117"/>
      <c r="CF8" s="117"/>
      <c r="CG8" s="117"/>
      <c r="CH8" s="117"/>
      <c r="CI8" s="117"/>
      <c r="CJ8" s="117"/>
      <c r="CK8" s="117"/>
      <c r="CL8" s="117"/>
      <c r="CM8" s="117"/>
      <c r="CN8" s="117"/>
      <c r="CO8" s="117"/>
      <c r="CP8" s="117"/>
      <c r="CQ8" s="117"/>
      <c r="CR8" s="117"/>
      <c r="CS8" s="117"/>
      <c r="CT8" s="117"/>
      <c r="CU8" s="117"/>
      <c r="CV8" s="117"/>
      <c r="CW8" s="117"/>
      <c r="CX8" s="117"/>
      <c r="CY8" s="117"/>
      <c r="CZ8" s="117"/>
      <c r="DA8" s="117"/>
      <c r="DB8" s="117"/>
      <c r="DC8" s="117"/>
      <c r="DD8" s="117"/>
      <c r="DE8" s="117"/>
      <c r="DF8" s="117"/>
      <c r="DG8" s="117"/>
      <c r="DH8" s="117"/>
      <c r="DI8" s="117"/>
      <c r="DJ8" s="117"/>
      <c r="DK8" s="117"/>
      <c r="DL8" s="117"/>
      <c r="DM8" s="117"/>
      <c r="DN8" s="117"/>
      <c r="DO8" s="117"/>
      <c r="DP8" s="117"/>
      <c r="DQ8" s="117"/>
      <c r="DR8" s="117"/>
    </row>
    <row r="9" ht="16" customHeight="1" spans="1:122">
      <c r="A9" s="120"/>
      <c r="B9" s="120"/>
      <c r="C9" s="120"/>
      <c r="D9" s="120"/>
      <c r="E9" s="120"/>
      <c r="F9" s="127"/>
      <c r="G9" s="127"/>
      <c r="H9" s="120"/>
      <c r="I9" s="120"/>
      <c r="J9" s="120"/>
      <c r="K9" s="29"/>
      <c r="L9" s="29"/>
      <c r="M9" s="36"/>
      <c r="N9" s="36"/>
      <c r="O9" s="29">
        <f t="shared" si="0"/>
        <v>0</v>
      </c>
      <c r="P9" s="106" t="str">
        <f t="shared" si="1"/>
        <v/>
      </c>
      <c r="Q9" s="120"/>
      <c r="R9" s="117"/>
      <c r="S9" s="71"/>
      <c r="T9" s="71"/>
      <c r="U9" s="8"/>
      <c r="V9" s="71"/>
      <c r="W9" s="71"/>
      <c r="X9" s="71"/>
      <c r="Y9" s="71"/>
      <c r="Z9" s="71"/>
      <c r="AA9" s="71"/>
      <c r="AB9" s="117"/>
      <c r="AC9" s="117"/>
      <c r="AD9" s="117"/>
      <c r="AE9" s="117"/>
      <c r="AF9" s="117"/>
      <c r="AG9" s="117"/>
      <c r="AH9" s="117"/>
      <c r="AI9" s="117"/>
      <c r="AJ9" s="117"/>
      <c r="AK9" s="117"/>
      <c r="AL9" s="117"/>
      <c r="AM9" s="117"/>
      <c r="AN9" s="117"/>
      <c r="AO9" s="117"/>
      <c r="AP9" s="117"/>
      <c r="AQ9" s="117"/>
      <c r="AR9" s="117"/>
      <c r="AS9" s="117"/>
      <c r="AT9" s="117"/>
      <c r="AU9" s="117"/>
      <c r="AV9" s="128"/>
      <c r="AW9" s="128"/>
      <c r="AX9" s="128"/>
      <c r="AY9" s="128"/>
      <c r="AZ9" s="128"/>
      <c r="BA9" s="128"/>
      <c r="BB9" s="117"/>
      <c r="BC9" s="117"/>
      <c r="BD9" s="117"/>
      <c r="BE9" s="117"/>
      <c r="BF9" s="117"/>
      <c r="BG9" s="117"/>
      <c r="BH9" s="117"/>
      <c r="BI9" s="117"/>
      <c r="BJ9" s="117"/>
      <c r="BK9" s="117"/>
      <c r="BL9" s="117"/>
      <c r="BM9" s="117"/>
      <c r="BN9" s="117"/>
      <c r="BO9" s="117"/>
      <c r="BP9" s="117"/>
      <c r="BQ9" s="117"/>
      <c r="BR9" s="117"/>
      <c r="BS9" s="117"/>
      <c r="BT9" s="117"/>
      <c r="BU9" s="117"/>
      <c r="BV9" s="117"/>
      <c r="BW9" s="117"/>
      <c r="BX9" s="117"/>
      <c r="BY9" s="117"/>
      <c r="BZ9" s="117"/>
      <c r="CA9" s="117"/>
      <c r="CB9" s="117"/>
      <c r="CC9" s="117"/>
      <c r="CD9" s="117"/>
      <c r="CE9" s="117"/>
      <c r="CF9" s="117"/>
      <c r="CG9" s="117"/>
      <c r="CH9" s="117"/>
      <c r="CI9" s="117"/>
      <c r="CJ9" s="117"/>
      <c r="CK9" s="117"/>
      <c r="CL9" s="117"/>
      <c r="CM9" s="117"/>
      <c r="CN9" s="117"/>
      <c r="CO9" s="117"/>
      <c r="CP9" s="117"/>
      <c r="CQ9" s="117"/>
      <c r="CR9" s="117"/>
      <c r="CS9" s="117"/>
      <c r="CT9" s="117"/>
      <c r="CU9" s="117"/>
      <c r="CV9" s="117"/>
      <c r="CW9" s="117"/>
      <c r="CX9" s="117"/>
      <c r="CY9" s="117"/>
      <c r="CZ9" s="117"/>
      <c r="DA9" s="117"/>
      <c r="DB9" s="117"/>
      <c r="DC9" s="117"/>
      <c r="DD9" s="117"/>
      <c r="DE9" s="117"/>
      <c r="DF9" s="117"/>
      <c r="DG9" s="117"/>
      <c r="DH9" s="117"/>
      <c r="DI9" s="117"/>
      <c r="DJ9" s="117"/>
      <c r="DK9" s="117"/>
      <c r="DL9" s="117"/>
      <c r="DM9" s="117"/>
      <c r="DN9" s="117"/>
      <c r="DO9" s="117"/>
      <c r="DP9" s="117"/>
      <c r="DQ9" s="117"/>
      <c r="DR9" s="117"/>
    </row>
    <row r="10" ht="16" customHeight="1" spans="1:122">
      <c r="A10" s="120"/>
      <c r="B10" s="120"/>
      <c r="C10" s="120"/>
      <c r="D10" s="120"/>
      <c r="E10" s="120"/>
      <c r="F10" s="127"/>
      <c r="G10" s="127"/>
      <c r="H10" s="120"/>
      <c r="I10" s="120"/>
      <c r="J10" s="120"/>
      <c r="K10" s="29"/>
      <c r="L10" s="29"/>
      <c r="M10" s="36"/>
      <c r="N10" s="36"/>
      <c r="O10" s="29">
        <f t="shared" si="0"/>
        <v>0</v>
      </c>
      <c r="P10" s="106" t="str">
        <f t="shared" si="1"/>
        <v/>
      </c>
      <c r="Q10" s="120"/>
      <c r="R10" s="117"/>
      <c r="S10" s="71"/>
      <c r="T10" s="71"/>
      <c r="U10" s="8"/>
      <c r="V10" s="71"/>
      <c r="W10" s="71"/>
      <c r="X10" s="71"/>
      <c r="Y10" s="71"/>
      <c r="Z10" s="71"/>
      <c r="AA10" s="71"/>
      <c r="AB10" s="117"/>
      <c r="AC10" s="117"/>
      <c r="AD10" s="117"/>
      <c r="AE10" s="117"/>
      <c r="AF10" s="117"/>
      <c r="AG10" s="117"/>
      <c r="AH10" s="117"/>
      <c r="AI10" s="117"/>
      <c r="AJ10" s="117"/>
      <c r="AK10" s="117"/>
      <c r="AL10" s="117"/>
      <c r="AM10" s="117"/>
      <c r="AN10" s="117"/>
      <c r="AO10" s="117"/>
      <c r="AP10" s="117"/>
      <c r="AQ10" s="117"/>
      <c r="AR10" s="117"/>
      <c r="AS10" s="117"/>
      <c r="AT10" s="117"/>
      <c r="AU10" s="117"/>
      <c r="AV10" s="128"/>
      <c r="AW10" s="128"/>
      <c r="AX10" s="128"/>
      <c r="AY10" s="128"/>
      <c r="AZ10" s="128"/>
      <c r="BA10" s="128"/>
      <c r="BB10" s="117"/>
      <c r="BC10" s="117"/>
      <c r="BD10" s="117"/>
      <c r="BE10" s="117"/>
      <c r="BF10" s="117"/>
      <c r="BG10" s="117"/>
      <c r="BH10" s="117"/>
      <c r="BI10" s="117"/>
      <c r="BJ10" s="117"/>
      <c r="BK10" s="117"/>
      <c r="BL10" s="117"/>
      <c r="BM10" s="117"/>
      <c r="BN10" s="117"/>
      <c r="BO10" s="117"/>
      <c r="BP10" s="117"/>
      <c r="BQ10" s="117"/>
      <c r="BR10" s="117"/>
      <c r="BS10" s="117"/>
      <c r="BT10" s="117"/>
      <c r="BU10" s="117"/>
      <c r="BV10" s="117"/>
      <c r="BW10" s="117"/>
      <c r="BX10" s="117"/>
      <c r="BY10" s="117"/>
      <c r="BZ10" s="117"/>
      <c r="CA10" s="117"/>
      <c r="CB10" s="117"/>
      <c r="CC10" s="117"/>
      <c r="CD10" s="117"/>
      <c r="CE10" s="117"/>
      <c r="CF10" s="117"/>
      <c r="CG10" s="117"/>
      <c r="CH10" s="117"/>
      <c r="CI10" s="117"/>
      <c r="CJ10" s="117"/>
      <c r="CK10" s="117"/>
      <c r="CL10" s="117"/>
      <c r="CM10" s="117"/>
      <c r="CN10" s="117"/>
      <c r="CO10" s="117"/>
      <c r="CP10" s="117"/>
      <c r="CQ10" s="117"/>
      <c r="CR10" s="117"/>
      <c r="CS10" s="117"/>
      <c r="CT10" s="117"/>
      <c r="CU10" s="117"/>
      <c r="CV10" s="117"/>
      <c r="CW10" s="117"/>
      <c r="CX10" s="117"/>
      <c r="CY10" s="117"/>
      <c r="CZ10" s="117"/>
      <c r="DA10" s="117"/>
      <c r="DB10" s="117"/>
      <c r="DC10" s="117"/>
      <c r="DD10" s="117"/>
      <c r="DE10" s="117"/>
      <c r="DF10" s="117"/>
      <c r="DG10" s="117"/>
      <c r="DH10" s="117"/>
      <c r="DI10" s="117"/>
      <c r="DJ10" s="117"/>
      <c r="DK10" s="117"/>
      <c r="DL10" s="117"/>
      <c r="DM10" s="117"/>
      <c r="DN10" s="117"/>
      <c r="DO10" s="117"/>
      <c r="DP10" s="117"/>
      <c r="DQ10" s="117"/>
      <c r="DR10" s="117"/>
    </row>
    <row r="11" ht="16" customHeight="1" spans="1:122">
      <c r="A11" s="120"/>
      <c r="B11" s="120"/>
      <c r="C11" s="120"/>
      <c r="D11" s="120"/>
      <c r="E11" s="120"/>
      <c r="F11" s="127"/>
      <c r="G11" s="127"/>
      <c r="H11" s="120"/>
      <c r="I11" s="120"/>
      <c r="J11" s="120"/>
      <c r="K11" s="29"/>
      <c r="L11" s="29"/>
      <c r="M11" s="36"/>
      <c r="N11" s="36"/>
      <c r="O11" s="29">
        <f t="shared" si="0"/>
        <v>0</v>
      </c>
      <c r="P11" s="106" t="str">
        <f t="shared" si="1"/>
        <v/>
      </c>
      <c r="Q11" s="120"/>
      <c r="R11" s="117"/>
      <c r="S11" s="71"/>
      <c r="T11" s="71"/>
      <c r="U11" s="8"/>
      <c r="V11" s="71"/>
      <c r="W11" s="71"/>
      <c r="X11" s="71"/>
      <c r="Y11" s="71"/>
      <c r="Z11" s="71"/>
      <c r="AA11" s="71"/>
      <c r="AB11" s="117"/>
      <c r="AC11" s="117"/>
      <c r="AD11" s="117"/>
      <c r="AE11" s="117"/>
      <c r="AF11" s="117"/>
      <c r="AG11" s="117"/>
      <c r="AH11" s="117"/>
      <c r="AI11" s="117"/>
      <c r="AJ11" s="117"/>
      <c r="AK11" s="117"/>
      <c r="AL11" s="117"/>
      <c r="AM11" s="117"/>
      <c r="AN11" s="117"/>
      <c r="AO11" s="117"/>
      <c r="AP11" s="117"/>
      <c r="AQ11" s="117"/>
      <c r="AR11" s="117"/>
      <c r="AS11" s="117"/>
      <c r="AT11" s="117"/>
      <c r="AU11" s="117"/>
      <c r="AV11" s="128"/>
      <c r="AW11" s="128"/>
      <c r="AX11" s="128"/>
      <c r="AY11" s="128"/>
      <c r="AZ11" s="128"/>
      <c r="BA11" s="128"/>
      <c r="BB11" s="117"/>
      <c r="BC11" s="117"/>
      <c r="BD11" s="117"/>
      <c r="BE11" s="117"/>
      <c r="BF11" s="117"/>
      <c r="BG11" s="117"/>
      <c r="BH11" s="117"/>
      <c r="BI11" s="117"/>
      <c r="BJ11" s="117"/>
      <c r="BK11" s="117"/>
      <c r="BL11" s="117"/>
      <c r="BM11" s="117"/>
      <c r="BN11" s="117"/>
      <c r="BO11" s="117"/>
      <c r="BP11" s="117"/>
      <c r="BQ11" s="117"/>
      <c r="BR11" s="117"/>
      <c r="BS11" s="117"/>
      <c r="BT11" s="117"/>
      <c r="BU11" s="117"/>
      <c r="BV11" s="117"/>
      <c r="BW11" s="117"/>
      <c r="BX11" s="117"/>
      <c r="BY11" s="117"/>
      <c r="BZ11" s="117"/>
      <c r="CA11" s="117"/>
      <c r="CB11" s="117"/>
      <c r="CC11" s="117"/>
      <c r="CD11" s="117"/>
      <c r="CE11" s="117"/>
      <c r="CF11" s="117"/>
      <c r="CG11" s="117"/>
      <c r="CH11" s="117"/>
      <c r="CI11" s="117"/>
      <c r="CJ11" s="117"/>
      <c r="CK11" s="117"/>
      <c r="CL11" s="117"/>
      <c r="CM11" s="117"/>
      <c r="CN11" s="117"/>
      <c r="CO11" s="117"/>
      <c r="CP11" s="117"/>
      <c r="CQ11" s="117"/>
      <c r="CR11" s="117"/>
      <c r="CS11" s="117"/>
      <c r="CT11" s="117"/>
      <c r="CU11" s="117"/>
      <c r="CV11" s="117"/>
      <c r="CW11" s="117"/>
      <c r="CX11" s="117"/>
      <c r="CY11" s="117"/>
      <c r="CZ11" s="117"/>
      <c r="DA11" s="117"/>
      <c r="DB11" s="117"/>
      <c r="DC11" s="117"/>
      <c r="DD11" s="117"/>
      <c r="DE11" s="117"/>
      <c r="DF11" s="117"/>
      <c r="DG11" s="117"/>
      <c r="DH11" s="117"/>
      <c r="DI11" s="117"/>
      <c r="DJ11" s="117"/>
      <c r="DK11" s="117"/>
      <c r="DL11" s="117"/>
      <c r="DM11" s="117"/>
      <c r="DN11" s="117"/>
      <c r="DO11" s="117"/>
      <c r="DP11" s="117"/>
      <c r="DQ11" s="117"/>
      <c r="DR11" s="117"/>
    </row>
    <row r="12" ht="16" customHeight="1" spans="1:122">
      <c r="A12" s="120"/>
      <c r="B12" s="120"/>
      <c r="C12" s="120"/>
      <c r="D12" s="120"/>
      <c r="E12" s="120"/>
      <c r="F12" s="127"/>
      <c r="G12" s="127"/>
      <c r="H12" s="120"/>
      <c r="I12" s="120"/>
      <c r="J12" s="120"/>
      <c r="K12" s="29"/>
      <c r="L12" s="29"/>
      <c r="M12" s="36"/>
      <c r="N12" s="36"/>
      <c r="O12" s="29">
        <f t="shared" si="0"/>
        <v>0</v>
      </c>
      <c r="P12" s="106" t="str">
        <f t="shared" si="1"/>
        <v/>
      </c>
      <c r="Q12" s="120"/>
      <c r="R12" s="117"/>
      <c r="S12" s="71"/>
      <c r="T12" s="71"/>
      <c r="U12" s="8"/>
      <c r="V12" s="71"/>
      <c r="W12" s="71"/>
      <c r="X12" s="71"/>
      <c r="Y12" s="71"/>
      <c r="Z12" s="71"/>
      <c r="AA12" s="71"/>
      <c r="AB12" s="117"/>
      <c r="AC12" s="117"/>
      <c r="AD12" s="117"/>
      <c r="AE12" s="117"/>
      <c r="AF12" s="117"/>
      <c r="AG12" s="117"/>
      <c r="AH12" s="117"/>
      <c r="AI12" s="117"/>
      <c r="AJ12" s="117"/>
      <c r="AK12" s="117"/>
      <c r="AL12" s="117"/>
      <c r="AM12" s="117"/>
      <c r="AN12" s="117"/>
      <c r="AO12" s="117"/>
      <c r="AP12" s="117"/>
      <c r="AQ12" s="117"/>
      <c r="AR12" s="117"/>
      <c r="AS12" s="117"/>
      <c r="AT12" s="117"/>
      <c r="AU12" s="117"/>
      <c r="AV12" s="128"/>
      <c r="AW12" s="128"/>
      <c r="AX12" s="128"/>
      <c r="AY12" s="128"/>
      <c r="AZ12" s="128"/>
      <c r="BA12" s="128"/>
      <c r="BB12" s="117"/>
      <c r="BC12" s="117"/>
      <c r="BD12" s="117"/>
      <c r="BE12" s="117"/>
      <c r="BF12" s="117"/>
      <c r="BG12" s="117"/>
      <c r="BH12" s="117"/>
      <c r="BI12" s="117"/>
      <c r="BJ12" s="117"/>
      <c r="BK12" s="117"/>
      <c r="BL12" s="117"/>
      <c r="BM12" s="117"/>
      <c r="BN12" s="117"/>
      <c r="BO12" s="117"/>
      <c r="BP12" s="117"/>
      <c r="BQ12" s="117"/>
      <c r="BR12" s="117"/>
      <c r="BS12" s="117"/>
      <c r="BT12" s="117"/>
      <c r="BU12" s="117"/>
      <c r="BV12" s="117"/>
      <c r="BW12" s="117"/>
      <c r="BX12" s="117"/>
      <c r="BY12" s="117"/>
      <c r="BZ12" s="117"/>
      <c r="CA12" s="117"/>
      <c r="CB12" s="117"/>
      <c r="CC12" s="117"/>
      <c r="CD12" s="117"/>
      <c r="CE12" s="117"/>
      <c r="CF12" s="117"/>
      <c r="CG12" s="117"/>
      <c r="CH12" s="117"/>
      <c r="CI12" s="117"/>
      <c r="CJ12" s="117"/>
      <c r="CK12" s="117"/>
      <c r="CL12" s="117"/>
      <c r="CM12" s="117"/>
      <c r="CN12" s="117"/>
      <c r="CO12" s="117"/>
      <c r="CP12" s="117"/>
      <c r="CQ12" s="117"/>
      <c r="CR12" s="117"/>
      <c r="CS12" s="117"/>
      <c r="CT12" s="117"/>
      <c r="CU12" s="117"/>
      <c r="CV12" s="117"/>
      <c r="CW12" s="117"/>
      <c r="CX12" s="117"/>
      <c r="CY12" s="117"/>
      <c r="CZ12" s="117"/>
      <c r="DA12" s="117"/>
      <c r="DB12" s="117"/>
      <c r="DC12" s="117"/>
      <c r="DD12" s="117"/>
      <c r="DE12" s="117"/>
      <c r="DF12" s="117"/>
      <c r="DG12" s="117"/>
      <c r="DH12" s="117"/>
      <c r="DI12" s="117"/>
      <c r="DJ12" s="117"/>
      <c r="DK12" s="117"/>
      <c r="DL12" s="117"/>
      <c r="DM12" s="117"/>
      <c r="DN12" s="117"/>
      <c r="DO12" s="117"/>
      <c r="DP12" s="117"/>
      <c r="DQ12" s="117"/>
      <c r="DR12" s="117"/>
    </row>
    <row r="13" ht="16" customHeight="1" spans="1:122">
      <c r="A13" s="120"/>
      <c r="B13" s="120"/>
      <c r="C13" s="120"/>
      <c r="D13" s="120"/>
      <c r="E13" s="120"/>
      <c r="F13" s="127"/>
      <c r="G13" s="127"/>
      <c r="H13" s="120"/>
      <c r="I13" s="120"/>
      <c r="J13" s="120"/>
      <c r="K13" s="29"/>
      <c r="L13" s="29"/>
      <c r="M13" s="36"/>
      <c r="N13" s="36"/>
      <c r="O13" s="29">
        <f t="shared" si="0"/>
        <v>0</v>
      </c>
      <c r="P13" s="106" t="str">
        <f t="shared" si="1"/>
        <v/>
      </c>
      <c r="Q13" s="120"/>
      <c r="R13" s="117"/>
      <c r="S13" s="71"/>
      <c r="T13" s="71"/>
      <c r="U13" s="8"/>
      <c r="V13" s="71"/>
      <c r="W13" s="71"/>
      <c r="X13" s="71"/>
      <c r="Y13" s="71"/>
      <c r="Z13" s="71"/>
      <c r="AA13" s="71"/>
      <c r="AB13" s="117"/>
      <c r="AC13" s="117"/>
      <c r="AD13" s="117"/>
      <c r="AE13" s="117"/>
      <c r="AF13" s="117"/>
      <c r="AG13" s="117"/>
      <c r="AH13" s="117"/>
      <c r="AI13" s="117"/>
      <c r="AJ13" s="117"/>
      <c r="AK13" s="117"/>
      <c r="AL13" s="117"/>
      <c r="AM13" s="117"/>
      <c r="AN13" s="117"/>
      <c r="AO13" s="117"/>
      <c r="AP13" s="117"/>
      <c r="AQ13" s="117"/>
      <c r="AR13" s="117"/>
      <c r="AS13" s="117"/>
      <c r="AT13" s="117"/>
      <c r="AU13" s="117"/>
      <c r="AV13" s="128"/>
      <c r="AW13" s="128"/>
      <c r="AX13" s="128"/>
      <c r="AY13" s="128"/>
      <c r="AZ13" s="128"/>
      <c r="BA13" s="128"/>
      <c r="BB13" s="117"/>
      <c r="BC13" s="117"/>
      <c r="BD13" s="117"/>
      <c r="BE13" s="117"/>
      <c r="BF13" s="117"/>
      <c r="BG13" s="117"/>
      <c r="BH13" s="117"/>
      <c r="BI13" s="117"/>
      <c r="BJ13" s="117"/>
      <c r="BK13" s="117"/>
      <c r="BL13" s="117"/>
      <c r="BM13" s="117"/>
      <c r="BN13" s="117"/>
      <c r="BO13" s="117"/>
      <c r="BP13" s="117"/>
      <c r="BQ13" s="117"/>
      <c r="BR13" s="117"/>
      <c r="BS13" s="117"/>
      <c r="BT13" s="117"/>
      <c r="BU13" s="117"/>
      <c r="BV13" s="117"/>
      <c r="BW13" s="117"/>
      <c r="BX13" s="117"/>
      <c r="BY13" s="117"/>
      <c r="BZ13" s="117"/>
      <c r="CA13" s="117"/>
      <c r="CB13" s="117"/>
      <c r="CC13" s="117"/>
      <c r="CD13" s="117"/>
      <c r="CE13" s="117"/>
      <c r="CF13" s="117"/>
      <c r="CG13" s="117"/>
      <c r="CH13" s="117"/>
      <c r="CI13" s="117"/>
      <c r="CJ13" s="117"/>
      <c r="CK13" s="117"/>
      <c r="CL13" s="117"/>
      <c r="CM13" s="117"/>
      <c r="CN13" s="117"/>
      <c r="CO13" s="117"/>
      <c r="CP13" s="117"/>
      <c r="CQ13" s="117"/>
      <c r="CR13" s="117"/>
      <c r="CS13" s="117"/>
      <c r="CT13" s="117"/>
      <c r="CU13" s="117"/>
      <c r="CV13" s="117"/>
      <c r="CW13" s="117"/>
      <c r="CX13" s="117"/>
      <c r="CY13" s="117"/>
      <c r="CZ13" s="117"/>
      <c r="DA13" s="117"/>
      <c r="DB13" s="117"/>
      <c r="DC13" s="117"/>
      <c r="DD13" s="117"/>
      <c r="DE13" s="117"/>
      <c r="DF13" s="117"/>
      <c r="DG13" s="117"/>
      <c r="DH13" s="117"/>
      <c r="DI13" s="117"/>
      <c r="DJ13" s="117"/>
      <c r="DK13" s="117"/>
      <c r="DL13" s="117"/>
      <c r="DM13" s="117"/>
      <c r="DN13" s="117"/>
      <c r="DO13" s="117"/>
      <c r="DP13" s="117"/>
      <c r="DQ13" s="117"/>
      <c r="DR13" s="117"/>
    </row>
    <row r="14" ht="16" customHeight="1" spans="1:122">
      <c r="A14" s="120"/>
      <c r="B14" s="120"/>
      <c r="C14" s="120"/>
      <c r="D14" s="120"/>
      <c r="E14" s="120"/>
      <c r="F14" s="127"/>
      <c r="G14" s="127"/>
      <c r="H14" s="120"/>
      <c r="I14" s="120"/>
      <c r="J14" s="120"/>
      <c r="K14" s="29"/>
      <c r="L14" s="29"/>
      <c r="M14" s="36"/>
      <c r="N14" s="36"/>
      <c r="O14" s="29">
        <f t="shared" si="0"/>
        <v>0</v>
      </c>
      <c r="P14" s="106" t="str">
        <f t="shared" si="1"/>
        <v/>
      </c>
      <c r="Q14" s="120"/>
      <c r="R14" s="117"/>
      <c r="S14" s="71"/>
      <c r="T14" s="71"/>
      <c r="U14" s="8"/>
      <c r="V14" s="71"/>
      <c r="W14" s="71"/>
      <c r="X14" s="71"/>
      <c r="Y14" s="71"/>
      <c r="Z14" s="71"/>
      <c r="AA14" s="71"/>
      <c r="AB14" s="117"/>
      <c r="AC14" s="117"/>
      <c r="AD14" s="117"/>
      <c r="AE14" s="117"/>
      <c r="AF14" s="117"/>
      <c r="AG14" s="117"/>
      <c r="AH14" s="117"/>
      <c r="AI14" s="117"/>
      <c r="AJ14" s="117"/>
      <c r="AK14" s="117"/>
      <c r="AL14" s="117"/>
      <c r="AM14" s="117"/>
      <c r="AN14" s="117"/>
      <c r="AO14" s="117"/>
      <c r="AP14" s="117"/>
      <c r="AQ14" s="117"/>
      <c r="AR14" s="117"/>
      <c r="AS14" s="117"/>
      <c r="AT14" s="117"/>
      <c r="AU14" s="117"/>
      <c r="AV14" s="128"/>
      <c r="AW14" s="128"/>
      <c r="AX14" s="128"/>
      <c r="AY14" s="128"/>
      <c r="AZ14" s="128"/>
      <c r="BA14" s="128"/>
      <c r="BB14" s="117"/>
      <c r="BC14" s="117"/>
      <c r="BD14" s="117"/>
      <c r="BE14" s="117"/>
      <c r="BF14" s="117"/>
      <c r="BG14" s="117"/>
      <c r="BH14" s="117"/>
      <c r="BI14" s="117"/>
      <c r="BJ14" s="117"/>
      <c r="BK14" s="117"/>
      <c r="BL14" s="117"/>
      <c r="BM14" s="117"/>
      <c r="BN14" s="117"/>
      <c r="BO14" s="117"/>
      <c r="BP14" s="117"/>
      <c r="BQ14" s="117"/>
      <c r="BR14" s="117"/>
      <c r="BS14" s="117"/>
      <c r="BT14" s="117"/>
      <c r="BU14" s="117"/>
      <c r="BV14" s="117"/>
      <c r="BW14" s="117"/>
      <c r="BX14" s="117"/>
      <c r="BY14" s="117"/>
      <c r="BZ14" s="117"/>
      <c r="CA14" s="117"/>
      <c r="CB14" s="117"/>
      <c r="CC14" s="117"/>
      <c r="CD14" s="117"/>
      <c r="CE14" s="117"/>
      <c r="CF14" s="117"/>
      <c r="CG14" s="117"/>
      <c r="CH14" s="117"/>
      <c r="CI14" s="117"/>
      <c r="CJ14" s="117"/>
      <c r="CK14" s="117"/>
      <c r="CL14" s="117"/>
      <c r="CM14" s="117"/>
      <c r="CN14" s="117"/>
      <c r="CO14" s="117"/>
      <c r="CP14" s="117"/>
      <c r="CQ14" s="117"/>
      <c r="CR14" s="117"/>
      <c r="CS14" s="117"/>
      <c r="CT14" s="117"/>
      <c r="CU14" s="117"/>
      <c r="CV14" s="117"/>
      <c r="CW14" s="117"/>
      <c r="CX14" s="117"/>
      <c r="CY14" s="117"/>
      <c r="CZ14" s="117"/>
      <c r="DA14" s="117"/>
      <c r="DB14" s="117"/>
      <c r="DC14" s="117"/>
      <c r="DD14" s="117"/>
      <c r="DE14" s="117"/>
      <c r="DF14" s="117"/>
      <c r="DG14" s="117"/>
      <c r="DH14" s="117"/>
      <c r="DI14" s="117"/>
      <c r="DJ14" s="117"/>
      <c r="DK14" s="117"/>
      <c r="DL14" s="117"/>
      <c r="DM14" s="117"/>
      <c r="DN14" s="117"/>
      <c r="DO14" s="117"/>
      <c r="DP14" s="117"/>
      <c r="DQ14" s="117"/>
      <c r="DR14" s="117"/>
    </row>
    <row r="15" ht="16" customHeight="1" spans="1:122">
      <c r="A15" s="120"/>
      <c r="B15" s="120"/>
      <c r="C15" s="120"/>
      <c r="D15" s="120"/>
      <c r="E15" s="120"/>
      <c r="F15" s="127"/>
      <c r="G15" s="127"/>
      <c r="H15" s="120"/>
      <c r="I15" s="120"/>
      <c r="J15" s="120"/>
      <c r="K15" s="29"/>
      <c r="L15" s="29"/>
      <c r="M15" s="36"/>
      <c r="N15" s="36"/>
      <c r="O15" s="29">
        <f t="shared" si="0"/>
        <v>0</v>
      </c>
      <c r="P15" s="106" t="str">
        <f t="shared" si="1"/>
        <v/>
      </c>
      <c r="Q15" s="120"/>
      <c r="R15" s="117"/>
      <c r="S15" s="71"/>
      <c r="T15" s="71"/>
      <c r="U15" s="8"/>
      <c r="V15" s="71"/>
      <c r="W15" s="71"/>
      <c r="X15" s="71"/>
      <c r="Y15" s="71"/>
      <c r="Z15" s="71"/>
      <c r="AA15" s="71"/>
      <c r="AB15" s="117"/>
      <c r="AC15" s="117"/>
      <c r="AD15" s="117"/>
      <c r="AE15" s="117"/>
      <c r="AF15" s="117"/>
      <c r="AG15" s="117"/>
      <c r="AH15" s="117"/>
      <c r="AI15" s="117"/>
      <c r="AJ15" s="117"/>
      <c r="AK15" s="117"/>
      <c r="AL15" s="117"/>
      <c r="AM15" s="117"/>
      <c r="AN15" s="117"/>
      <c r="AO15" s="117"/>
      <c r="AP15" s="117"/>
      <c r="AQ15" s="117"/>
      <c r="AR15" s="117"/>
      <c r="AS15" s="117"/>
      <c r="AT15" s="117"/>
      <c r="AU15" s="117"/>
      <c r="AV15" s="128"/>
      <c r="AW15" s="128"/>
      <c r="AX15" s="128"/>
      <c r="AY15" s="128"/>
      <c r="AZ15" s="128"/>
      <c r="BA15" s="128"/>
      <c r="BB15" s="117"/>
      <c r="BC15" s="129"/>
      <c r="BD15" s="117"/>
      <c r="BE15" s="117"/>
      <c r="BF15" s="117"/>
      <c r="BG15" s="117"/>
      <c r="BH15" s="117"/>
      <c r="BI15" s="117"/>
      <c r="BJ15" s="117"/>
      <c r="BK15" s="117"/>
      <c r="BL15" s="117"/>
      <c r="BM15" s="117"/>
      <c r="BN15" s="117"/>
      <c r="BO15" s="117"/>
      <c r="BP15" s="117"/>
      <c r="BQ15" s="117"/>
      <c r="BR15" s="117"/>
      <c r="BS15" s="117"/>
      <c r="BT15" s="117"/>
      <c r="BU15" s="117"/>
      <c r="BV15" s="117"/>
      <c r="BW15" s="117"/>
      <c r="BX15" s="117"/>
      <c r="BY15" s="117"/>
      <c r="BZ15" s="117"/>
      <c r="CA15" s="117"/>
      <c r="CB15" s="117"/>
      <c r="CC15" s="117"/>
      <c r="CD15" s="117"/>
      <c r="CE15" s="117"/>
      <c r="CF15" s="117"/>
      <c r="CG15" s="117"/>
      <c r="CH15" s="117"/>
      <c r="CI15" s="117"/>
      <c r="CJ15" s="117"/>
      <c r="CK15" s="117"/>
      <c r="CL15" s="117"/>
      <c r="CM15" s="117"/>
      <c r="CN15" s="117"/>
      <c r="CO15" s="117"/>
      <c r="CP15" s="117"/>
      <c r="CQ15" s="117"/>
      <c r="CR15" s="117"/>
      <c r="CS15" s="117"/>
      <c r="CT15" s="117"/>
      <c r="CU15" s="117"/>
      <c r="CV15" s="117"/>
      <c r="CW15" s="117"/>
      <c r="CX15" s="117"/>
      <c r="CY15" s="117"/>
      <c r="CZ15" s="117"/>
      <c r="DA15" s="117"/>
      <c r="DB15" s="117"/>
      <c r="DC15" s="117"/>
      <c r="DD15" s="117"/>
      <c r="DE15" s="117"/>
      <c r="DF15" s="117"/>
      <c r="DG15" s="117"/>
      <c r="DH15" s="117"/>
      <c r="DI15" s="117"/>
      <c r="DJ15" s="117"/>
      <c r="DK15" s="117"/>
      <c r="DL15" s="117"/>
      <c r="DM15" s="117"/>
      <c r="DN15" s="117"/>
      <c r="DO15" s="117"/>
      <c r="DP15" s="117"/>
      <c r="DQ15" s="117"/>
      <c r="DR15" s="117"/>
    </row>
    <row r="16" ht="16" customHeight="1" spans="1:122">
      <c r="A16" s="120"/>
      <c r="B16" s="120"/>
      <c r="C16" s="120"/>
      <c r="D16" s="120"/>
      <c r="E16" s="120"/>
      <c r="F16" s="127"/>
      <c r="G16" s="127"/>
      <c r="H16" s="120"/>
      <c r="I16" s="120"/>
      <c r="J16" s="120"/>
      <c r="K16" s="29"/>
      <c r="L16" s="29"/>
      <c r="M16" s="36"/>
      <c r="N16" s="36"/>
      <c r="O16" s="29">
        <f t="shared" si="0"/>
        <v>0</v>
      </c>
      <c r="P16" s="106" t="str">
        <f t="shared" si="1"/>
        <v/>
      </c>
      <c r="Q16" s="120"/>
      <c r="R16" s="117"/>
      <c r="S16" s="71"/>
      <c r="T16" s="71"/>
      <c r="U16" s="8"/>
      <c r="V16" s="71"/>
      <c r="W16" s="71"/>
      <c r="X16" s="71"/>
      <c r="Y16" s="71"/>
      <c r="Z16" s="71"/>
      <c r="AA16" s="71"/>
      <c r="AB16" s="117"/>
      <c r="AC16" s="117"/>
      <c r="AD16" s="117"/>
      <c r="AE16" s="117"/>
      <c r="AF16" s="117"/>
      <c r="AG16" s="117"/>
      <c r="AH16" s="117"/>
      <c r="AI16" s="117"/>
      <c r="AJ16" s="117"/>
      <c r="AK16" s="117"/>
      <c r="AL16" s="117"/>
      <c r="AM16" s="117"/>
      <c r="AN16" s="117"/>
      <c r="AO16" s="117"/>
      <c r="AP16" s="117"/>
      <c r="AQ16" s="117"/>
      <c r="AR16" s="117"/>
      <c r="AS16" s="117"/>
      <c r="AT16" s="117"/>
      <c r="AU16" s="117"/>
      <c r="AV16" s="128"/>
      <c r="AW16" s="128"/>
      <c r="AX16" s="128"/>
      <c r="AY16" s="128"/>
      <c r="AZ16" s="128"/>
      <c r="BA16" s="128"/>
      <c r="BB16" s="117"/>
      <c r="BC16" s="117"/>
      <c r="BD16" s="117"/>
      <c r="BE16" s="117"/>
      <c r="BF16" s="117"/>
      <c r="BG16" s="117"/>
      <c r="BH16" s="117"/>
      <c r="BI16" s="117"/>
      <c r="BJ16" s="117"/>
      <c r="BK16" s="117"/>
      <c r="BL16" s="117"/>
      <c r="BM16" s="117"/>
      <c r="BN16" s="117"/>
      <c r="BO16" s="117"/>
      <c r="BP16" s="117"/>
      <c r="BQ16" s="117"/>
      <c r="BR16" s="117"/>
      <c r="BS16" s="117"/>
      <c r="BT16" s="117"/>
      <c r="BU16" s="117"/>
      <c r="BV16" s="117"/>
      <c r="BW16" s="117"/>
      <c r="BX16" s="117"/>
      <c r="BY16" s="117"/>
      <c r="BZ16" s="117"/>
      <c r="CA16" s="117"/>
      <c r="CB16" s="117"/>
      <c r="CC16" s="117"/>
      <c r="CD16" s="117"/>
      <c r="CE16" s="117"/>
      <c r="CF16" s="117"/>
      <c r="CG16" s="117"/>
      <c r="CH16" s="117"/>
      <c r="CI16" s="117"/>
      <c r="CJ16" s="117"/>
      <c r="CK16" s="117"/>
      <c r="CL16" s="117"/>
      <c r="CM16" s="117"/>
      <c r="CN16" s="117"/>
      <c r="CO16" s="117"/>
      <c r="CP16" s="117"/>
      <c r="CQ16" s="117"/>
      <c r="CR16" s="117"/>
      <c r="CS16" s="117"/>
      <c r="CT16" s="117"/>
      <c r="CU16" s="117"/>
      <c r="CV16" s="117"/>
      <c r="CW16" s="117"/>
      <c r="CX16" s="117"/>
      <c r="CY16" s="117"/>
      <c r="CZ16" s="117"/>
      <c r="DA16" s="117"/>
      <c r="DB16" s="117"/>
      <c r="DC16" s="117"/>
      <c r="DD16" s="117"/>
      <c r="DE16" s="117"/>
      <c r="DF16" s="117"/>
      <c r="DG16" s="117"/>
      <c r="DH16" s="117"/>
      <c r="DI16" s="117"/>
      <c r="DJ16" s="117"/>
      <c r="DK16" s="117"/>
      <c r="DL16" s="117"/>
      <c r="DM16" s="117"/>
      <c r="DN16" s="117"/>
      <c r="DO16" s="117"/>
      <c r="DP16" s="117"/>
      <c r="DQ16" s="117"/>
      <c r="DR16" s="117"/>
    </row>
    <row r="17" ht="16" customHeight="1" spans="1:122">
      <c r="A17" s="120"/>
      <c r="B17" s="120"/>
      <c r="C17" s="120"/>
      <c r="D17" s="120"/>
      <c r="E17" s="120"/>
      <c r="F17" s="127"/>
      <c r="G17" s="127"/>
      <c r="H17" s="120"/>
      <c r="I17" s="120"/>
      <c r="J17" s="120"/>
      <c r="K17" s="29"/>
      <c r="L17" s="29"/>
      <c r="M17" s="36"/>
      <c r="N17" s="36"/>
      <c r="O17" s="29">
        <f t="shared" si="0"/>
        <v>0</v>
      </c>
      <c r="P17" s="106" t="str">
        <f t="shared" si="1"/>
        <v/>
      </c>
      <c r="Q17" s="120"/>
      <c r="R17" s="117"/>
      <c r="S17" s="71"/>
      <c r="T17" s="71"/>
      <c r="U17" s="8"/>
      <c r="V17" s="71"/>
      <c r="W17" s="71"/>
      <c r="X17" s="71"/>
      <c r="Y17" s="71"/>
      <c r="Z17" s="71"/>
      <c r="AA17" s="71"/>
      <c r="AB17" s="117"/>
      <c r="AC17" s="117"/>
      <c r="AD17" s="117"/>
      <c r="AE17" s="117"/>
      <c r="AF17" s="117"/>
      <c r="AG17" s="117"/>
      <c r="AH17" s="117"/>
      <c r="AI17" s="117"/>
      <c r="AJ17" s="117"/>
      <c r="AK17" s="117"/>
      <c r="AL17" s="117"/>
      <c r="AM17" s="117"/>
      <c r="AN17" s="117"/>
      <c r="AO17" s="117"/>
      <c r="AP17" s="117"/>
      <c r="AQ17" s="117"/>
      <c r="AR17" s="117"/>
      <c r="AS17" s="117"/>
      <c r="AT17" s="117"/>
      <c r="AU17" s="117"/>
      <c r="AV17" s="128"/>
      <c r="AW17" s="128"/>
      <c r="AX17" s="128"/>
      <c r="AY17" s="128"/>
      <c r="AZ17" s="128"/>
      <c r="BA17" s="128"/>
      <c r="BB17" s="117"/>
      <c r="BC17" s="117"/>
      <c r="BD17" s="117"/>
      <c r="BE17" s="117"/>
      <c r="BF17" s="117"/>
      <c r="BG17" s="117"/>
      <c r="BH17" s="117"/>
      <c r="BI17" s="117"/>
      <c r="BJ17" s="117"/>
      <c r="BK17" s="117"/>
      <c r="BL17" s="117"/>
      <c r="BM17" s="117"/>
      <c r="BN17" s="117"/>
      <c r="BO17" s="117"/>
      <c r="BP17" s="117"/>
      <c r="BQ17" s="117"/>
      <c r="BR17" s="117"/>
      <c r="BS17" s="117"/>
      <c r="BT17" s="117"/>
      <c r="BU17" s="117"/>
      <c r="BV17" s="117"/>
      <c r="BW17" s="117"/>
      <c r="BX17" s="117"/>
      <c r="BY17" s="117"/>
      <c r="BZ17" s="117"/>
      <c r="CA17" s="117"/>
      <c r="CB17" s="117"/>
      <c r="CC17" s="117"/>
      <c r="CD17" s="117"/>
      <c r="CE17" s="117"/>
      <c r="CF17" s="117"/>
      <c r="CG17" s="117"/>
      <c r="CH17" s="117"/>
      <c r="CI17" s="117"/>
      <c r="CJ17" s="117"/>
      <c r="CK17" s="117"/>
      <c r="CL17" s="117"/>
      <c r="CM17" s="117"/>
      <c r="CN17" s="117"/>
      <c r="CO17" s="117"/>
      <c r="CP17" s="117"/>
      <c r="CQ17" s="117"/>
      <c r="CR17" s="117"/>
      <c r="CS17" s="117"/>
      <c r="CT17" s="117"/>
      <c r="CU17" s="117"/>
      <c r="CV17" s="117"/>
      <c r="CW17" s="117"/>
      <c r="CX17" s="117"/>
      <c r="CY17" s="117"/>
      <c r="CZ17" s="117"/>
      <c r="DA17" s="117"/>
      <c r="DB17" s="117"/>
      <c r="DC17" s="117"/>
      <c r="DD17" s="117"/>
      <c r="DE17" s="117"/>
      <c r="DF17" s="117"/>
      <c r="DG17" s="117"/>
      <c r="DH17" s="117"/>
      <c r="DI17" s="117"/>
      <c r="DJ17" s="117"/>
      <c r="DK17" s="117"/>
      <c r="DL17" s="117"/>
      <c r="DM17" s="117"/>
      <c r="DN17" s="117"/>
      <c r="DO17" s="117"/>
      <c r="DP17" s="117"/>
      <c r="DQ17" s="117"/>
      <c r="DR17" s="117"/>
    </row>
    <row r="18" ht="16" customHeight="1" spans="1:122">
      <c r="A18" s="120"/>
      <c r="B18" s="120"/>
      <c r="C18" s="120"/>
      <c r="D18" s="120"/>
      <c r="E18" s="120"/>
      <c r="F18" s="127"/>
      <c r="G18" s="127"/>
      <c r="H18" s="120"/>
      <c r="I18" s="120"/>
      <c r="J18" s="120"/>
      <c r="K18" s="29"/>
      <c r="L18" s="29"/>
      <c r="M18" s="36"/>
      <c r="N18" s="36"/>
      <c r="O18" s="29">
        <f t="shared" si="0"/>
        <v>0</v>
      </c>
      <c r="P18" s="106" t="str">
        <f t="shared" si="1"/>
        <v/>
      </c>
      <c r="Q18" s="120"/>
      <c r="R18" s="117"/>
      <c r="S18" s="71"/>
      <c r="T18" s="71"/>
      <c r="U18" s="8"/>
      <c r="V18" s="71"/>
      <c r="W18" s="71"/>
      <c r="X18" s="71"/>
      <c r="Y18" s="71"/>
      <c r="Z18" s="71"/>
      <c r="AA18" s="71"/>
      <c r="AB18" s="117"/>
      <c r="AC18" s="117"/>
      <c r="AD18" s="117"/>
      <c r="AE18" s="117"/>
      <c r="AF18" s="117"/>
      <c r="AG18" s="117"/>
      <c r="AH18" s="117"/>
      <c r="AI18" s="117"/>
      <c r="AJ18" s="117"/>
      <c r="AK18" s="117"/>
      <c r="AL18" s="117"/>
      <c r="AM18" s="117"/>
      <c r="AN18" s="117"/>
      <c r="AO18" s="117"/>
      <c r="AP18" s="117"/>
      <c r="AQ18" s="117"/>
      <c r="AR18" s="117"/>
      <c r="AS18" s="117"/>
      <c r="AT18" s="117"/>
      <c r="AU18" s="117"/>
      <c r="AV18" s="128"/>
      <c r="AW18" s="128"/>
      <c r="AX18" s="128"/>
      <c r="AY18" s="128"/>
      <c r="AZ18" s="128"/>
      <c r="BA18" s="128"/>
      <c r="BB18" s="117"/>
      <c r="BC18" s="117"/>
      <c r="BD18" s="117"/>
      <c r="BE18" s="117"/>
      <c r="BF18" s="117"/>
      <c r="BG18" s="117"/>
      <c r="BH18" s="117"/>
      <c r="BI18" s="117"/>
      <c r="BJ18" s="117"/>
      <c r="BK18" s="117"/>
      <c r="BL18" s="117"/>
      <c r="BM18" s="117"/>
      <c r="BN18" s="117"/>
      <c r="BO18" s="117"/>
      <c r="BP18" s="117"/>
      <c r="BQ18" s="117"/>
      <c r="BR18" s="117"/>
      <c r="BS18" s="117"/>
      <c r="BT18" s="117"/>
      <c r="BU18" s="117"/>
      <c r="BV18" s="117"/>
      <c r="BW18" s="117"/>
      <c r="BX18" s="117"/>
      <c r="BY18" s="117"/>
      <c r="BZ18" s="117"/>
      <c r="CA18" s="117"/>
      <c r="CB18" s="117"/>
      <c r="CC18" s="117"/>
      <c r="CD18" s="117"/>
      <c r="CE18" s="117"/>
      <c r="CF18" s="117"/>
      <c r="CG18" s="117"/>
      <c r="CH18" s="117"/>
      <c r="CI18" s="117"/>
      <c r="CJ18" s="117"/>
      <c r="CK18" s="117"/>
      <c r="CL18" s="117"/>
      <c r="CM18" s="117"/>
      <c r="CN18" s="117"/>
      <c r="CO18" s="117"/>
      <c r="CP18" s="117"/>
      <c r="CQ18" s="117"/>
      <c r="CR18" s="117"/>
      <c r="CS18" s="117"/>
      <c r="CT18" s="117"/>
      <c r="CU18" s="117"/>
      <c r="CV18" s="117"/>
      <c r="CW18" s="117"/>
      <c r="CX18" s="117"/>
      <c r="CY18" s="117"/>
      <c r="CZ18" s="117"/>
      <c r="DA18" s="117"/>
      <c r="DB18" s="117"/>
      <c r="DC18" s="117"/>
      <c r="DD18" s="117"/>
      <c r="DE18" s="117"/>
      <c r="DF18" s="117"/>
      <c r="DG18" s="117"/>
      <c r="DH18" s="117"/>
      <c r="DI18" s="117"/>
      <c r="DJ18" s="117"/>
      <c r="DK18" s="117"/>
      <c r="DL18" s="117"/>
      <c r="DM18" s="117"/>
      <c r="DN18" s="117"/>
      <c r="DO18" s="117"/>
      <c r="DP18" s="117"/>
      <c r="DQ18" s="117"/>
      <c r="DR18" s="117"/>
    </row>
    <row r="19" ht="16" customHeight="1" spans="1:122">
      <c r="A19" s="120"/>
      <c r="B19" s="120"/>
      <c r="C19" s="120"/>
      <c r="D19" s="120"/>
      <c r="E19" s="120"/>
      <c r="F19" s="127"/>
      <c r="G19" s="127"/>
      <c r="H19" s="120"/>
      <c r="I19" s="120"/>
      <c r="J19" s="120"/>
      <c r="K19" s="29"/>
      <c r="L19" s="29"/>
      <c r="M19" s="36"/>
      <c r="N19" s="36"/>
      <c r="O19" s="29">
        <f t="shared" si="0"/>
        <v>0</v>
      </c>
      <c r="P19" s="106" t="str">
        <f t="shared" si="1"/>
        <v/>
      </c>
      <c r="Q19" s="120"/>
      <c r="R19" s="117"/>
      <c r="S19" s="71"/>
      <c r="T19" s="71"/>
      <c r="U19" s="8"/>
      <c r="V19" s="71"/>
      <c r="W19" s="71"/>
      <c r="X19" s="71"/>
      <c r="Y19" s="71"/>
      <c r="Z19" s="71"/>
      <c r="AA19" s="71"/>
      <c r="AB19" s="117"/>
      <c r="AC19" s="117"/>
      <c r="AD19" s="117"/>
      <c r="AE19" s="117"/>
      <c r="AF19" s="117"/>
      <c r="AG19" s="117"/>
      <c r="AH19" s="117"/>
      <c r="AI19" s="117"/>
      <c r="AJ19" s="117"/>
      <c r="AK19" s="117"/>
      <c r="AL19" s="117"/>
      <c r="AM19" s="117"/>
      <c r="AN19" s="117"/>
      <c r="AO19" s="117"/>
      <c r="AP19" s="117"/>
      <c r="AQ19" s="117"/>
      <c r="AR19" s="117"/>
      <c r="AS19" s="117"/>
      <c r="AT19" s="117"/>
      <c r="AU19" s="117"/>
      <c r="AV19" s="128"/>
      <c r="AW19" s="128"/>
      <c r="AX19" s="128"/>
      <c r="AY19" s="128"/>
      <c r="AZ19" s="128"/>
      <c r="BA19" s="128"/>
      <c r="BB19" s="117"/>
      <c r="BC19" s="117"/>
      <c r="BD19" s="117"/>
      <c r="BE19" s="117"/>
      <c r="BF19" s="117"/>
      <c r="BG19" s="117"/>
      <c r="BH19" s="117"/>
      <c r="BI19" s="117"/>
      <c r="BJ19" s="117"/>
      <c r="BK19" s="117"/>
      <c r="BL19" s="117"/>
      <c r="BM19" s="117"/>
      <c r="BN19" s="117"/>
      <c r="BO19" s="117"/>
      <c r="BP19" s="117"/>
      <c r="BQ19" s="117"/>
      <c r="BR19" s="117"/>
      <c r="BS19" s="117"/>
      <c r="BT19" s="117"/>
      <c r="BU19" s="117"/>
      <c r="BV19" s="117"/>
      <c r="BW19" s="117"/>
      <c r="BX19" s="117"/>
      <c r="BY19" s="117"/>
      <c r="BZ19" s="117"/>
      <c r="CA19" s="117"/>
      <c r="CB19" s="117"/>
      <c r="CC19" s="117"/>
      <c r="CD19" s="117"/>
      <c r="CE19" s="117"/>
      <c r="CF19" s="117"/>
      <c r="CG19" s="117"/>
      <c r="CH19" s="117"/>
      <c r="CI19" s="117"/>
      <c r="CJ19" s="117"/>
      <c r="CK19" s="117"/>
      <c r="CL19" s="117"/>
      <c r="CM19" s="117"/>
      <c r="CN19" s="117"/>
      <c r="CO19" s="117"/>
      <c r="CP19" s="117"/>
      <c r="CQ19" s="117"/>
      <c r="CR19" s="117"/>
      <c r="CS19" s="117"/>
      <c r="CT19" s="117"/>
      <c r="CU19" s="117"/>
      <c r="CV19" s="117"/>
      <c r="CW19" s="117"/>
      <c r="CX19" s="117"/>
      <c r="CY19" s="117"/>
      <c r="CZ19" s="117"/>
      <c r="DA19" s="117"/>
      <c r="DB19" s="117"/>
      <c r="DC19" s="117"/>
      <c r="DD19" s="117"/>
      <c r="DE19" s="117"/>
      <c r="DF19" s="117"/>
      <c r="DG19" s="117"/>
      <c r="DH19" s="117"/>
      <c r="DI19" s="117"/>
      <c r="DJ19" s="117"/>
      <c r="DK19" s="117"/>
      <c r="DL19" s="117"/>
      <c r="DM19" s="117"/>
      <c r="DN19" s="117"/>
      <c r="DO19" s="117"/>
      <c r="DP19" s="117"/>
      <c r="DQ19" s="117"/>
      <c r="DR19" s="117"/>
    </row>
    <row r="20" ht="16" customHeight="1" spans="1:122">
      <c r="A20" s="120"/>
      <c r="B20" s="120"/>
      <c r="C20" s="120"/>
      <c r="D20" s="120"/>
      <c r="E20" s="120"/>
      <c r="F20" s="127"/>
      <c r="G20" s="127"/>
      <c r="H20" s="120"/>
      <c r="I20" s="120"/>
      <c r="J20" s="120"/>
      <c r="K20" s="29"/>
      <c r="L20" s="29"/>
      <c r="M20" s="36"/>
      <c r="N20" s="36"/>
      <c r="O20" s="29">
        <f t="shared" si="0"/>
        <v>0</v>
      </c>
      <c r="P20" s="106" t="str">
        <f t="shared" si="1"/>
        <v/>
      </c>
      <c r="Q20" s="120"/>
      <c r="R20" s="117"/>
      <c r="S20" s="71"/>
      <c r="T20" s="71"/>
      <c r="U20" s="8"/>
      <c r="V20" s="71"/>
      <c r="W20" s="71"/>
      <c r="X20" s="71"/>
      <c r="Y20" s="71"/>
      <c r="Z20" s="71"/>
      <c r="AA20" s="71"/>
      <c r="AB20" s="117"/>
      <c r="AC20" s="117"/>
      <c r="AD20" s="117"/>
      <c r="AE20" s="117"/>
      <c r="AF20" s="117"/>
      <c r="AG20" s="117"/>
      <c r="AH20" s="117"/>
      <c r="AI20" s="117"/>
      <c r="AJ20" s="117"/>
      <c r="AK20" s="117"/>
      <c r="AL20" s="117"/>
      <c r="AM20" s="117"/>
      <c r="AN20" s="117"/>
      <c r="AO20" s="117"/>
      <c r="AP20" s="117"/>
      <c r="AQ20" s="117"/>
      <c r="AR20" s="117"/>
      <c r="AS20" s="117"/>
      <c r="AT20" s="117"/>
      <c r="AU20" s="117"/>
      <c r="AV20" s="128"/>
      <c r="AW20" s="128"/>
      <c r="AX20" s="128"/>
      <c r="AY20" s="128"/>
      <c r="AZ20" s="128"/>
      <c r="BA20" s="128"/>
      <c r="BB20" s="117"/>
      <c r="BC20" s="117"/>
      <c r="BD20" s="117"/>
      <c r="BE20" s="117"/>
      <c r="BF20" s="117"/>
      <c r="BG20" s="117"/>
      <c r="BH20" s="117"/>
      <c r="BI20" s="117"/>
      <c r="BJ20" s="117"/>
      <c r="BK20" s="117"/>
      <c r="BL20" s="117"/>
      <c r="BM20" s="117"/>
      <c r="BN20" s="117"/>
      <c r="BO20" s="117"/>
      <c r="BP20" s="117"/>
      <c r="BQ20" s="117"/>
      <c r="BR20" s="117"/>
      <c r="BS20" s="117"/>
      <c r="BT20" s="117"/>
      <c r="BU20" s="117"/>
      <c r="BV20" s="117"/>
      <c r="BW20" s="117"/>
      <c r="BX20" s="117"/>
      <c r="BY20" s="117"/>
      <c r="BZ20" s="117"/>
      <c r="CA20" s="117"/>
      <c r="CB20" s="117"/>
      <c r="CC20" s="117"/>
      <c r="CD20" s="117"/>
      <c r="CE20" s="117"/>
      <c r="CF20" s="117"/>
      <c r="CG20" s="117"/>
      <c r="CH20" s="117"/>
      <c r="CI20" s="117"/>
      <c r="CJ20" s="117"/>
      <c r="CK20" s="117"/>
      <c r="CL20" s="117"/>
      <c r="CM20" s="117"/>
      <c r="CN20" s="117"/>
      <c r="CO20" s="117"/>
      <c r="CP20" s="117"/>
      <c r="CQ20" s="117"/>
      <c r="CR20" s="117"/>
      <c r="CS20" s="117"/>
      <c r="CT20" s="117"/>
      <c r="CU20" s="117"/>
      <c r="CV20" s="117"/>
      <c r="CW20" s="117"/>
      <c r="CX20" s="117"/>
      <c r="CY20" s="117"/>
      <c r="CZ20" s="117"/>
      <c r="DA20" s="117"/>
      <c r="DB20" s="117"/>
      <c r="DC20" s="117"/>
      <c r="DD20" s="117"/>
      <c r="DE20" s="117"/>
      <c r="DF20" s="117"/>
      <c r="DG20" s="117"/>
      <c r="DH20" s="117"/>
      <c r="DI20" s="117"/>
      <c r="DJ20" s="117"/>
      <c r="DK20" s="117"/>
      <c r="DL20" s="117"/>
      <c r="DM20" s="117"/>
      <c r="DN20" s="117"/>
      <c r="DO20" s="117"/>
      <c r="DP20" s="117"/>
      <c r="DQ20" s="117"/>
      <c r="DR20" s="117"/>
    </row>
    <row r="21" ht="16" customHeight="1" spans="1:122">
      <c r="A21" s="120"/>
      <c r="B21" s="120"/>
      <c r="C21" s="120"/>
      <c r="D21" s="120"/>
      <c r="E21" s="120"/>
      <c r="F21" s="127"/>
      <c r="G21" s="127"/>
      <c r="H21" s="120"/>
      <c r="I21" s="120"/>
      <c r="J21" s="120"/>
      <c r="K21" s="29"/>
      <c r="L21" s="29"/>
      <c r="M21" s="36"/>
      <c r="N21" s="36"/>
      <c r="O21" s="29">
        <f t="shared" si="0"/>
        <v>0</v>
      </c>
      <c r="P21" s="106" t="str">
        <f t="shared" si="1"/>
        <v/>
      </c>
      <c r="Q21" s="120"/>
      <c r="R21" s="117"/>
      <c r="S21" s="71"/>
      <c r="T21" s="71"/>
      <c r="U21" s="8"/>
      <c r="V21" s="71"/>
      <c r="W21" s="71"/>
      <c r="X21" s="71"/>
      <c r="Y21" s="71"/>
      <c r="Z21" s="71"/>
      <c r="AA21" s="71"/>
      <c r="AB21" s="117"/>
      <c r="AC21" s="117"/>
      <c r="AD21" s="117"/>
      <c r="AE21" s="117"/>
      <c r="AF21" s="117"/>
      <c r="AG21" s="117"/>
      <c r="AH21" s="117"/>
      <c r="AI21" s="117"/>
      <c r="AJ21" s="117"/>
      <c r="AK21" s="117"/>
      <c r="AL21" s="117"/>
      <c r="AM21" s="117"/>
      <c r="AN21" s="117"/>
      <c r="AO21" s="117"/>
      <c r="AP21" s="117"/>
      <c r="AQ21" s="117"/>
      <c r="AR21" s="117"/>
      <c r="AS21" s="117"/>
      <c r="AT21" s="117"/>
      <c r="AU21" s="117"/>
      <c r="AV21" s="128"/>
      <c r="AW21" s="128"/>
      <c r="AX21" s="128"/>
      <c r="AY21" s="128"/>
      <c r="AZ21" s="128"/>
      <c r="BA21" s="128"/>
      <c r="BB21" s="117"/>
      <c r="BC21" s="117"/>
      <c r="BD21" s="117"/>
      <c r="BE21" s="117"/>
      <c r="BF21" s="117"/>
      <c r="BG21" s="117"/>
      <c r="BH21" s="117"/>
      <c r="BI21" s="117"/>
      <c r="BJ21" s="117"/>
      <c r="BK21" s="117"/>
      <c r="BL21" s="117"/>
      <c r="BM21" s="117"/>
      <c r="BN21" s="117"/>
      <c r="BO21" s="117"/>
      <c r="BP21" s="117"/>
      <c r="BQ21" s="117"/>
      <c r="BR21" s="117"/>
      <c r="BS21" s="117"/>
      <c r="BT21" s="117"/>
      <c r="BU21" s="117"/>
      <c r="BV21" s="117"/>
      <c r="BW21" s="117"/>
      <c r="BX21" s="117"/>
      <c r="BY21" s="117"/>
      <c r="BZ21" s="117"/>
      <c r="CA21" s="117"/>
      <c r="CB21" s="117"/>
      <c r="CC21" s="117"/>
      <c r="CD21" s="117"/>
      <c r="CE21" s="117"/>
      <c r="CF21" s="117"/>
      <c r="CG21" s="117"/>
      <c r="CH21" s="117"/>
      <c r="CI21" s="117"/>
      <c r="CJ21" s="117"/>
      <c r="CK21" s="117"/>
      <c r="CL21" s="117"/>
      <c r="CM21" s="117"/>
      <c r="CN21" s="117"/>
      <c r="CO21" s="117"/>
      <c r="CP21" s="117"/>
      <c r="CQ21" s="117"/>
      <c r="CR21" s="117"/>
      <c r="CS21" s="117"/>
      <c r="CT21" s="117"/>
      <c r="CU21" s="117"/>
      <c r="CV21" s="117"/>
      <c r="CW21" s="117"/>
      <c r="CX21" s="117"/>
      <c r="CY21" s="117"/>
      <c r="CZ21" s="117"/>
      <c r="DA21" s="117"/>
      <c r="DB21" s="117"/>
      <c r="DC21" s="117"/>
      <c r="DD21" s="117"/>
      <c r="DE21" s="117"/>
      <c r="DF21" s="117"/>
      <c r="DG21" s="117"/>
      <c r="DH21" s="117"/>
      <c r="DI21" s="117"/>
      <c r="DJ21" s="117"/>
      <c r="DK21" s="117"/>
      <c r="DL21" s="117"/>
      <c r="DM21" s="117"/>
      <c r="DN21" s="117"/>
      <c r="DO21" s="117"/>
      <c r="DP21" s="117"/>
      <c r="DQ21" s="117"/>
      <c r="DR21" s="117"/>
    </row>
    <row r="22" ht="16" customHeight="1" spans="1:122">
      <c r="A22" s="120"/>
      <c r="B22" s="120"/>
      <c r="C22" s="70"/>
      <c r="D22" s="120"/>
      <c r="E22" s="120"/>
      <c r="F22" s="127"/>
      <c r="G22" s="127"/>
      <c r="H22" s="120"/>
      <c r="I22" s="120"/>
      <c r="J22" s="120"/>
      <c r="K22" s="29"/>
      <c r="L22" s="29"/>
      <c r="M22" s="36"/>
      <c r="N22" s="36"/>
      <c r="O22" s="29">
        <f t="shared" si="0"/>
        <v>0</v>
      </c>
      <c r="P22" s="106" t="str">
        <f t="shared" si="1"/>
        <v/>
      </c>
      <c r="Q22" s="120"/>
      <c r="R22" s="117"/>
      <c r="S22" s="71"/>
      <c r="T22" s="71"/>
      <c r="U22" s="8"/>
      <c r="V22" s="71"/>
      <c r="W22" s="71"/>
      <c r="X22" s="71"/>
      <c r="Y22" s="71"/>
      <c r="Z22" s="71"/>
      <c r="AA22" s="71"/>
      <c r="AB22" s="117"/>
      <c r="AC22" s="117"/>
      <c r="AD22" s="117"/>
      <c r="AE22" s="117"/>
      <c r="AF22" s="117"/>
      <c r="AG22" s="117"/>
      <c r="AH22" s="117"/>
      <c r="AI22" s="117"/>
      <c r="AJ22" s="117"/>
      <c r="AK22" s="117"/>
      <c r="AL22" s="117"/>
      <c r="AM22" s="117"/>
      <c r="AN22" s="117"/>
      <c r="AO22" s="117"/>
      <c r="AP22" s="117"/>
      <c r="AQ22" s="117"/>
      <c r="AR22" s="117"/>
      <c r="AS22" s="117"/>
      <c r="AT22" s="117"/>
      <c r="AU22" s="117"/>
      <c r="AV22" s="128"/>
      <c r="AW22" s="128"/>
      <c r="AX22" s="128"/>
      <c r="AY22" s="128"/>
      <c r="AZ22" s="128"/>
      <c r="BA22" s="128"/>
      <c r="BB22" s="117"/>
      <c r="BC22" s="117"/>
      <c r="BD22" s="117"/>
      <c r="BE22" s="117"/>
      <c r="BF22" s="117"/>
      <c r="BG22" s="117"/>
      <c r="BH22" s="117"/>
      <c r="BI22" s="117"/>
      <c r="BJ22" s="117"/>
      <c r="BK22" s="117"/>
      <c r="BL22" s="117"/>
      <c r="BM22" s="117"/>
      <c r="BN22" s="117"/>
      <c r="BO22" s="117"/>
      <c r="BP22" s="117"/>
      <c r="BQ22" s="117"/>
      <c r="BR22" s="117"/>
      <c r="BS22" s="117"/>
      <c r="BT22" s="117"/>
      <c r="BU22" s="117"/>
      <c r="BV22" s="117"/>
      <c r="BW22" s="117"/>
      <c r="BX22" s="117"/>
      <c r="BY22" s="117"/>
      <c r="BZ22" s="117"/>
      <c r="CA22" s="117"/>
      <c r="CB22" s="117"/>
      <c r="CC22" s="117"/>
      <c r="CD22" s="117"/>
      <c r="CE22" s="117"/>
      <c r="CF22" s="117"/>
      <c r="CG22" s="117"/>
      <c r="CH22" s="117"/>
      <c r="CI22" s="117"/>
      <c r="CJ22" s="117"/>
      <c r="CK22" s="117"/>
      <c r="CL22" s="117"/>
      <c r="CM22" s="117"/>
      <c r="CN22" s="117"/>
      <c r="CO22" s="117"/>
      <c r="CP22" s="117"/>
      <c r="CQ22" s="117"/>
      <c r="CR22" s="117"/>
      <c r="CS22" s="117"/>
      <c r="CT22" s="117"/>
      <c r="CU22" s="117"/>
      <c r="CV22" s="117"/>
      <c r="CW22" s="117"/>
      <c r="CX22" s="117"/>
      <c r="CY22" s="117"/>
      <c r="CZ22" s="117"/>
      <c r="DA22" s="117"/>
      <c r="DB22" s="117"/>
      <c r="DC22" s="117"/>
      <c r="DD22" s="117"/>
      <c r="DE22" s="117"/>
      <c r="DF22" s="117"/>
      <c r="DG22" s="117"/>
      <c r="DH22" s="117"/>
      <c r="DI22" s="117"/>
      <c r="DJ22" s="117"/>
      <c r="DK22" s="117"/>
      <c r="DL22" s="117"/>
      <c r="DM22" s="117"/>
      <c r="DN22" s="117"/>
      <c r="DO22" s="117"/>
      <c r="DP22" s="117"/>
      <c r="DQ22" s="117"/>
      <c r="DR22" s="117"/>
    </row>
    <row r="23" ht="16" customHeight="1" spans="1:122">
      <c r="A23" s="120"/>
      <c r="B23" s="120"/>
      <c r="C23" s="120"/>
      <c r="D23" s="120"/>
      <c r="E23" s="120"/>
      <c r="F23" s="127"/>
      <c r="G23" s="127"/>
      <c r="H23" s="120"/>
      <c r="I23" s="120"/>
      <c r="J23" s="120"/>
      <c r="K23" s="29"/>
      <c r="L23" s="29"/>
      <c r="M23" s="36"/>
      <c r="N23" s="36"/>
      <c r="O23" s="29">
        <f t="shared" si="0"/>
        <v>0</v>
      </c>
      <c r="P23" s="106" t="str">
        <f t="shared" si="1"/>
        <v/>
      </c>
      <c r="Q23" s="120"/>
      <c r="R23" s="117"/>
      <c r="S23" s="71"/>
      <c r="T23" s="71"/>
      <c r="U23" s="8"/>
      <c r="V23" s="71"/>
      <c r="W23" s="71"/>
      <c r="X23" s="71"/>
      <c r="Y23" s="71"/>
      <c r="Z23" s="71"/>
      <c r="AA23" s="71"/>
      <c r="AB23" s="117"/>
      <c r="AC23" s="117"/>
      <c r="AD23" s="117"/>
      <c r="AE23" s="117"/>
      <c r="AF23" s="117"/>
      <c r="AG23" s="117"/>
      <c r="AH23" s="117"/>
      <c r="AI23" s="117"/>
      <c r="AJ23" s="117"/>
      <c r="AK23" s="117"/>
      <c r="AL23" s="117"/>
      <c r="AM23" s="117"/>
      <c r="AN23" s="117"/>
      <c r="AO23" s="117"/>
      <c r="AP23" s="117"/>
      <c r="AQ23" s="117"/>
      <c r="AR23" s="117"/>
      <c r="AS23" s="117"/>
      <c r="AT23" s="117"/>
      <c r="AU23" s="117"/>
      <c r="AV23" s="128"/>
      <c r="AW23" s="128"/>
      <c r="AX23" s="128"/>
      <c r="AY23" s="128"/>
      <c r="AZ23" s="128"/>
      <c r="BA23" s="128"/>
      <c r="BB23" s="117"/>
      <c r="BC23" s="117"/>
      <c r="BD23" s="117"/>
      <c r="BE23" s="117"/>
      <c r="BF23" s="117"/>
      <c r="BG23" s="117"/>
      <c r="BH23" s="117"/>
      <c r="BI23" s="117"/>
      <c r="BJ23" s="117"/>
      <c r="BK23" s="117"/>
      <c r="BL23" s="117"/>
      <c r="BM23" s="117"/>
      <c r="BN23" s="117"/>
      <c r="BO23" s="117"/>
      <c r="BP23" s="117"/>
      <c r="BQ23" s="117"/>
      <c r="BR23" s="117"/>
      <c r="BS23" s="117"/>
      <c r="BT23" s="117"/>
      <c r="BU23" s="117"/>
      <c r="BV23" s="117"/>
      <c r="BW23" s="117"/>
      <c r="BX23" s="117"/>
      <c r="BY23" s="117"/>
      <c r="BZ23" s="117"/>
      <c r="CA23" s="117"/>
      <c r="CB23" s="117"/>
      <c r="CC23" s="117"/>
      <c r="CD23" s="117"/>
      <c r="CE23" s="117"/>
      <c r="CF23" s="117"/>
      <c r="CG23" s="117"/>
      <c r="CH23" s="117"/>
      <c r="CI23" s="117"/>
      <c r="CJ23" s="117"/>
      <c r="CK23" s="117"/>
      <c r="CL23" s="117"/>
      <c r="CM23" s="117"/>
      <c r="CN23" s="117"/>
      <c r="CO23" s="117"/>
      <c r="CP23" s="117"/>
      <c r="CQ23" s="117"/>
      <c r="CR23" s="117"/>
      <c r="CS23" s="117"/>
      <c r="CT23" s="117"/>
      <c r="CU23" s="117"/>
      <c r="CV23" s="117"/>
      <c r="CW23" s="117"/>
      <c r="CX23" s="117"/>
      <c r="CY23" s="117"/>
      <c r="CZ23" s="117"/>
      <c r="DA23" s="117"/>
      <c r="DB23" s="117"/>
      <c r="DC23" s="117"/>
      <c r="DD23" s="117"/>
      <c r="DE23" s="117"/>
      <c r="DF23" s="117"/>
      <c r="DG23" s="117"/>
      <c r="DH23" s="117"/>
      <c r="DI23" s="117"/>
      <c r="DJ23" s="117"/>
      <c r="DK23" s="117"/>
      <c r="DL23" s="117"/>
      <c r="DM23" s="117"/>
      <c r="DN23" s="117"/>
      <c r="DO23" s="117"/>
      <c r="DP23" s="117"/>
      <c r="DQ23" s="117"/>
      <c r="DR23" s="117"/>
    </row>
    <row r="24" ht="16" customHeight="1" spans="1:122">
      <c r="A24" s="120"/>
      <c r="B24" s="120"/>
      <c r="C24" s="120"/>
      <c r="D24" s="120"/>
      <c r="E24" s="120"/>
      <c r="F24" s="127"/>
      <c r="G24" s="127"/>
      <c r="H24" s="120"/>
      <c r="I24" s="120"/>
      <c r="J24" s="120"/>
      <c r="K24" s="29"/>
      <c r="L24" s="29"/>
      <c r="M24" s="36"/>
      <c r="N24" s="36"/>
      <c r="O24" s="29">
        <f t="shared" si="0"/>
        <v>0</v>
      </c>
      <c r="P24" s="106" t="str">
        <f t="shared" si="1"/>
        <v/>
      </c>
      <c r="Q24" s="120"/>
      <c r="R24" s="117"/>
      <c r="S24" s="71"/>
      <c r="T24" s="71"/>
      <c r="U24" s="8"/>
      <c r="V24" s="71"/>
      <c r="W24" s="71"/>
      <c r="X24" s="71"/>
      <c r="Y24" s="71"/>
      <c r="Z24" s="71"/>
      <c r="AA24" s="71"/>
      <c r="AB24" s="117"/>
      <c r="AC24" s="117"/>
      <c r="AD24" s="117"/>
      <c r="AE24" s="117"/>
      <c r="AF24" s="117"/>
      <c r="AG24" s="117"/>
      <c r="AH24" s="117"/>
      <c r="AI24" s="117"/>
      <c r="AJ24" s="117"/>
      <c r="AK24" s="117"/>
      <c r="AL24" s="117"/>
      <c r="AM24" s="117"/>
      <c r="AN24" s="117"/>
      <c r="AO24" s="117"/>
      <c r="AP24" s="117"/>
      <c r="AQ24" s="117"/>
      <c r="AR24" s="117"/>
      <c r="AS24" s="117"/>
      <c r="AT24" s="117"/>
      <c r="AU24" s="117"/>
      <c r="AV24" s="128"/>
      <c r="AW24" s="128"/>
      <c r="AX24" s="128"/>
      <c r="AY24" s="128"/>
      <c r="AZ24" s="128"/>
      <c r="BA24" s="128"/>
      <c r="BB24" s="117"/>
      <c r="BC24" s="117"/>
      <c r="BD24" s="117"/>
      <c r="BE24" s="117"/>
      <c r="BF24" s="117"/>
      <c r="BG24" s="117"/>
      <c r="BH24" s="117"/>
      <c r="BI24" s="117"/>
      <c r="BJ24" s="117"/>
      <c r="BK24" s="117"/>
      <c r="BL24" s="117"/>
      <c r="BM24" s="117"/>
      <c r="BN24" s="117"/>
      <c r="BO24" s="117"/>
      <c r="BP24" s="117"/>
      <c r="BQ24" s="117"/>
      <c r="BR24" s="117"/>
      <c r="BS24" s="117"/>
      <c r="BT24" s="117"/>
      <c r="BU24" s="117"/>
      <c r="BV24" s="117"/>
      <c r="BW24" s="117"/>
      <c r="BX24" s="117"/>
      <c r="BY24" s="117"/>
      <c r="BZ24" s="117"/>
      <c r="CA24" s="117"/>
      <c r="CB24" s="117"/>
      <c r="CC24" s="117"/>
      <c r="CD24" s="117"/>
      <c r="CE24" s="117"/>
      <c r="CF24" s="117"/>
      <c r="CG24" s="117"/>
      <c r="CH24" s="117"/>
      <c r="CI24" s="117"/>
      <c r="CJ24" s="117"/>
      <c r="CK24" s="117"/>
      <c r="CL24" s="117"/>
      <c r="CM24" s="117"/>
      <c r="CN24" s="117"/>
      <c r="CO24" s="117"/>
      <c r="CP24" s="117"/>
      <c r="CQ24" s="117"/>
      <c r="CR24" s="117"/>
      <c r="CS24" s="117"/>
      <c r="CT24" s="117"/>
      <c r="CU24" s="117"/>
      <c r="CV24" s="117"/>
      <c r="CW24" s="117"/>
      <c r="CX24" s="117"/>
      <c r="CY24" s="117"/>
      <c r="CZ24" s="117"/>
      <c r="DA24" s="117"/>
      <c r="DB24" s="117"/>
      <c r="DC24" s="117"/>
      <c r="DD24" s="117"/>
      <c r="DE24" s="117"/>
      <c r="DF24" s="117"/>
      <c r="DG24" s="117"/>
      <c r="DH24" s="117"/>
      <c r="DI24" s="117"/>
      <c r="DJ24" s="117"/>
      <c r="DK24" s="117"/>
      <c r="DL24" s="117"/>
      <c r="DM24" s="117"/>
      <c r="DN24" s="117"/>
      <c r="DO24" s="117"/>
      <c r="DP24" s="117"/>
      <c r="DQ24" s="117"/>
      <c r="DR24" s="117"/>
    </row>
    <row r="25" ht="16" customHeight="1" spans="1:122">
      <c r="A25" s="120"/>
      <c r="B25" s="120"/>
      <c r="C25" s="120"/>
      <c r="D25" s="120"/>
      <c r="E25" s="120"/>
      <c r="F25" s="127"/>
      <c r="G25" s="127"/>
      <c r="H25" s="120"/>
      <c r="I25" s="120"/>
      <c r="J25" s="120"/>
      <c r="K25" s="29"/>
      <c r="L25" s="29"/>
      <c r="M25" s="36"/>
      <c r="N25" s="36"/>
      <c r="O25" s="29">
        <f t="shared" si="0"/>
        <v>0</v>
      </c>
      <c r="P25" s="106" t="str">
        <f t="shared" si="1"/>
        <v/>
      </c>
      <c r="Q25" s="120"/>
      <c r="R25" s="117"/>
      <c r="S25" s="71"/>
      <c r="T25" s="71"/>
      <c r="U25" s="8"/>
      <c r="V25" s="71"/>
      <c r="W25" s="71"/>
      <c r="X25" s="71"/>
      <c r="Y25" s="71"/>
      <c r="Z25" s="71"/>
      <c r="AA25" s="71"/>
      <c r="AB25" s="117"/>
      <c r="AC25" s="117"/>
      <c r="AD25" s="117"/>
      <c r="AE25" s="117"/>
      <c r="AF25" s="117"/>
      <c r="AG25" s="117"/>
      <c r="AH25" s="117"/>
      <c r="AI25" s="117"/>
      <c r="AJ25" s="117"/>
      <c r="AK25" s="117"/>
      <c r="AL25" s="117"/>
      <c r="AM25" s="117"/>
      <c r="AN25" s="117"/>
      <c r="AO25" s="117"/>
      <c r="AP25" s="117"/>
      <c r="AQ25" s="117"/>
      <c r="AR25" s="117"/>
      <c r="AS25" s="117"/>
      <c r="AT25" s="117"/>
      <c r="AU25" s="117"/>
      <c r="AV25" s="128">
        <v>2000</v>
      </c>
      <c r="AW25" s="128">
        <v>60</v>
      </c>
      <c r="AX25" s="128">
        <v>600</v>
      </c>
      <c r="AY25" s="128">
        <f>600*50%</f>
        <v>300</v>
      </c>
      <c r="AZ25" s="128">
        <f>SUM(AV25:AY25)*1/2*3.85%</f>
        <v>56.98</v>
      </c>
      <c r="BA25" s="128">
        <f>ROUND(SUM(AV25:AZ25),0)</f>
        <v>3017</v>
      </c>
      <c r="BB25" s="117"/>
      <c r="BC25" s="117"/>
      <c r="BD25" s="117"/>
      <c r="BE25" s="117"/>
      <c r="BF25" s="117"/>
      <c r="BG25" s="117"/>
      <c r="BH25" s="117"/>
      <c r="BI25" s="117"/>
      <c r="BJ25" s="117"/>
      <c r="BK25" s="117"/>
      <c r="BL25" s="117"/>
      <c r="BM25" s="117"/>
      <c r="BN25" s="117"/>
      <c r="BO25" s="117"/>
      <c r="BP25" s="117"/>
      <c r="BQ25" s="117"/>
      <c r="BR25" s="117"/>
      <c r="BS25" s="117"/>
      <c r="BT25" s="117"/>
      <c r="BU25" s="117"/>
      <c r="BV25" s="117"/>
      <c r="BW25" s="117"/>
      <c r="BX25" s="117"/>
      <c r="BY25" s="117"/>
      <c r="BZ25" s="117"/>
      <c r="CA25" s="117"/>
      <c r="CB25" s="117"/>
      <c r="CC25" s="117"/>
      <c r="CD25" s="117"/>
      <c r="CE25" s="117"/>
      <c r="CF25" s="117"/>
      <c r="CG25" s="117"/>
      <c r="CH25" s="117"/>
      <c r="CI25" s="117"/>
      <c r="CJ25" s="117"/>
      <c r="CK25" s="117"/>
      <c r="CL25" s="117"/>
      <c r="CM25" s="117"/>
      <c r="CN25" s="117"/>
      <c r="CO25" s="117"/>
      <c r="CP25" s="117"/>
      <c r="CQ25" s="117"/>
      <c r="CR25" s="117"/>
      <c r="CS25" s="117"/>
      <c r="CT25" s="117"/>
      <c r="CU25" s="117"/>
      <c r="CV25" s="117"/>
      <c r="CW25" s="117"/>
      <c r="CX25" s="117"/>
      <c r="CY25" s="117"/>
      <c r="CZ25" s="117"/>
      <c r="DA25" s="117"/>
      <c r="DB25" s="117"/>
      <c r="DC25" s="117"/>
      <c r="DD25" s="117"/>
      <c r="DE25" s="117"/>
      <c r="DF25" s="117"/>
      <c r="DG25" s="117"/>
      <c r="DH25" s="117"/>
      <c r="DI25" s="117"/>
      <c r="DJ25" s="117"/>
      <c r="DK25" s="117"/>
      <c r="DL25" s="117"/>
      <c r="DM25" s="117"/>
      <c r="DN25" s="117"/>
      <c r="DO25" s="117"/>
      <c r="DP25" s="117"/>
      <c r="DQ25" s="117"/>
      <c r="DR25" s="117"/>
    </row>
    <row r="26" ht="16" customHeight="1" spans="1:122">
      <c r="A26" s="120"/>
      <c r="B26" s="120"/>
      <c r="C26" s="120"/>
      <c r="D26" s="120"/>
      <c r="E26" s="120"/>
      <c r="F26" s="127"/>
      <c r="G26" s="127"/>
      <c r="H26" s="120"/>
      <c r="I26" s="120"/>
      <c r="J26" s="120"/>
      <c r="K26" s="29"/>
      <c r="L26" s="29"/>
      <c r="M26" s="36"/>
      <c r="N26" s="36"/>
      <c r="O26" s="29">
        <f t="shared" si="0"/>
        <v>0</v>
      </c>
      <c r="P26" s="106" t="str">
        <f t="shared" si="1"/>
        <v/>
      </c>
      <c r="Q26" s="120"/>
      <c r="R26" s="117"/>
      <c r="S26" s="71"/>
      <c r="T26" s="71"/>
      <c r="U26" s="8"/>
      <c r="V26" s="71"/>
      <c r="W26" s="71"/>
      <c r="X26" s="71"/>
      <c r="Y26" s="71"/>
      <c r="Z26" s="71"/>
      <c r="AA26" s="71"/>
      <c r="AB26" s="117"/>
      <c r="AC26" s="117"/>
      <c r="AD26" s="117"/>
      <c r="AE26" s="117"/>
      <c r="AF26" s="117"/>
      <c r="AG26" s="117"/>
      <c r="AH26" s="117"/>
      <c r="AI26" s="117"/>
      <c r="AJ26" s="117"/>
      <c r="AK26" s="117"/>
      <c r="AL26" s="117"/>
      <c r="AM26" s="117"/>
      <c r="AN26" s="117"/>
      <c r="AO26" s="117"/>
      <c r="AP26" s="117"/>
      <c r="AQ26" s="117"/>
      <c r="AR26" s="117"/>
      <c r="AS26" s="117"/>
      <c r="AT26" s="117"/>
      <c r="AU26" s="117"/>
      <c r="AV26" s="128">
        <v>2000</v>
      </c>
      <c r="AW26" s="128">
        <v>60</v>
      </c>
      <c r="AX26" s="128">
        <v>600</v>
      </c>
      <c r="AY26" s="128">
        <f>600*50%</f>
        <v>300</v>
      </c>
      <c r="AZ26" s="128">
        <f>SUM(AV26:AY26)*1/2*3.85%</f>
        <v>56.98</v>
      </c>
      <c r="BA26" s="128">
        <f>ROUND(SUM(AV26:AZ26),0)</f>
        <v>3017</v>
      </c>
      <c r="BB26" s="117"/>
      <c r="BC26" s="117"/>
      <c r="BD26" s="117"/>
      <c r="BE26" s="117"/>
      <c r="BF26" s="117"/>
      <c r="BG26" s="117"/>
      <c r="BH26" s="117"/>
      <c r="BI26" s="117"/>
      <c r="BJ26" s="117"/>
      <c r="BK26" s="117"/>
      <c r="BL26" s="117"/>
      <c r="BM26" s="117"/>
      <c r="BN26" s="117"/>
      <c r="BO26" s="117"/>
      <c r="BP26" s="117"/>
      <c r="BQ26" s="117"/>
      <c r="BR26" s="117"/>
      <c r="BS26" s="117"/>
      <c r="BT26" s="117"/>
      <c r="BU26" s="117"/>
      <c r="BV26" s="117"/>
      <c r="BW26" s="117"/>
      <c r="BX26" s="117"/>
      <c r="BY26" s="117"/>
      <c r="BZ26" s="117"/>
      <c r="CA26" s="117"/>
      <c r="CB26" s="117"/>
      <c r="CC26" s="117"/>
      <c r="CD26" s="117"/>
      <c r="CE26" s="117"/>
      <c r="CF26" s="117"/>
      <c r="CG26" s="117"/>
      <c r="CH26" s="117"/>
      <c r="CI26" s="117"/>
      <c r="CJ26" s="117"/>
      <c r="CK26" s="117"/>
      <c r="CL26" s="117"/>
      <c r="CM26" s="117"/>
      <c r="CN26" s="117"/>
      <c r="CO26" s="117"/>
      <c r="CP26" s="117"/>
      <c r="CQ26" s="117"/>
      <c r="CR26" s="117"/>
      <c r="CS26" s="117"/>
      <c r="CT26" s="117"/>
      <c r="CU26" s="117"/>
      <c r="CV26" s="117"/>
      <c r="CW26" s="117"/>
      <c r="CX26" s="117"/>
      <c r="CY26" s="117"/>
      <c r="CZ26" s="117"/>
      <c r="DA26" s="117"/>
      <c r="DB26" s="117"/>
      <c r="DC26" s="117"/>
      <c r="DD26" s="117"/>
      <c r="DE26" s="117"/>
      <c r="DF26" s="117"/>
      <c r="DG26" s="117"/>
      <c r="DH26" s="117"/>
      <c r="DI26" s="117"/>
      <c r="DJ26" s="117"/>
      <c r="DK26" s="117"/>
      <c r="DL26" s="117"/>
      <c r="DM26" s="117"/>
      <c r="DN26" s="117"/>
      <c r="DO26" s="117"/>
      <c r="DP26" s="117"/>
      <c r="DQ26" s="117"/>
      <c r="DR26" s="117"/>
    </row>
    <row r="27" ht="16" customHeight="1" spans="1:122">
      <c r="A27" s="122" t="s">
        <v>3162</v>
      </c>
      <c r="B27" s="21"/>
      <c r="C27" s="21"/>
      <c r="D27" s="21"/>
      <c r="E27" s="130"/>
      <c r="F27" s="131"/>
      <c r="G27" s="132"/>
      <c r="H27" s="130" t="s">
        <v>3431</v>
      </c>
      <c r="I27" s="130"/>
      <c r="J27" s="130"/>
      <c r="K27" s="36">
        <f>SUM(K7:K26)</f>
        <v>0</v>
      </c>
      <c r="L27" s="36">
        <f>SUM(L7:L26)</f>
        <v>0</v>
      </c>
      <c r="M27" s="36">
        <f>SUM(M7:M26)</f>
        <v>0</v>
      </c>
      <c r="N27" s="36">
        <f>SUM(N7:N26)</f>
        <v>0</v>
      </c>
      <c r="O27" s="29">
        <f t="shared" si="0"/>
        <v>0</v>
      </c>
      <c r="P27" s="106" t="str">
        <f t="shared" si="1"/>
        <v/>
      </c>
      <c r="Q27" s="120"/>
      <c r="R27" s="117"/>
      <c r="S27" s="71"/>
      <c r="T27" s="71"/>
      <c r="U27" s="8"/>
      <c r="V27" s="71"/>
      <c r="W27" s="71"/>
      <c r="X27" s="71"/>
      <c r="Y27" s="71"/>
      <c r="Z27" s="71"/>
      <c r="AA27" s="71"/>
      <c r="AB27" s="117"/>
      <c r="AC27" s="117"/>
      <c r="AD27" s="117"/>
      <c r="AE27" s="117"/>
      <c r="AF27" s="117"/>
      <c r="AG27" s="117"/>
      <c r="AH27" s="117"/>
      <c r="AI27" s="117"/>
      <c r="AJ27" s="117"/>
      <c r="AK27" s="117"/>
      <c r="AL27" s="117"/>
      <c r="AM27" s="117"/>
      <c r="AN27" s="117"/>
      <c r="AO27" s="117"/>
      <c r="AP27" s="117"/>
      <c r="AQ27" s="117"/>
      <c r="AR27" s="117"/>
      <c r="AS27" s="117"/>
      <c r="AT27" s="117"/>
      <c r="AU27" s="117"/>
      <c r="AV27" s="117"/>
      <c r="AW27" s="117"/>
      <c r="AX27" s="117"/>
      <c r="AY27" s="117"/>
      <c r="AZ27" s="117"/>
      <c r="BA27" s="117"/>
      <c r="BB27" s="117"/>
      <c r="BC27" s="117"/>
      <c r="BD27" s="117"/>
      <c r="BE27" s="117"/>
      <c r="BF27" s="117"/>
      <c r="BG27" s="117"/>
      <c r="BH27" s="117"/>
      <c r="BI27" s="117"/>
      <c r="BJ27" s="117"/>
      <c r="BK27" s="117"/>
      <c r="BL27" s="117"/>
      <c r="BM27" s="117"/>
      <c r="BN27" s="117"/>
      <c r="BO27" s="117"/>
      <c r="BP27" s="117"/>
      <c r="BQ27" s="117"/>
      <c r="BR27" s="117"/>
      <c r="BS27" s="117"/>
      <c r="BT27" s="117"/>
      <c r="BU27" s="117"/>
      <c r="BV27" s="117"/>
      <c r="BW27" s="117"/>
      <c r="BX27" s="117"/>
      <c r="BY27" s="117"/>
      <c r="BZ27" s="117"/>
      <c r="CA27" s="117"/>
      <c r="CB27" s="117"/>
      <c r="CC27" s="117"/>
      <c r="CD27" s="117"/>
      <c r="CE27" s="117"/>
      <c r="CF27" s="117"/>
      <c r="CG27" s="117"/>
      <c r="CH27" s="117"/>
      <c r="CI27" s="117"/>
      <c r="CJ27" s="117"/>
      <c r="CK27" s="117"/>
      <c r="CL27" s="117"/>
      <c r="CM27" s="117"/>
      <c r="CN27" s="117"/>
      <c r="CO27" s="117"/>
      <c r="CP27" s="117"/>
      <c r="CQ27" s="117"/>
      <c r="CR27" s="117"/>
      <c r="CS27" s="117"/>
      <c r="CT27" s="117"/>
      <c r="CU27" s="117"/>
      <c r="CV27" s="117"/>
      <c r="CW27" s="117"/>
      <c r="CX27" s="117"/>
      <c r="CY27" s="117"/>
      <c r="CZ27" s="117"/>
      <c r="DA27" s="117"/>
      <c r="DB27" s="117"/>
      <c r="DC27" s="117"/>
      <c r="DD27" s="117"/>
      <c r="DE27" s="117"/>
      <c r="DF27" s="117"/>
      <c r="DG27" s="117"/>
      <c r="DH27" s="117"/>
      <c r="DI27" s="117"/>
      <c r="DJ27" s="117"/>
      <c r="DK27" s="117"/>
      <c r="DL27" s="117"/>
      <c r="DM27" s="117"/>
      <c r="DN27" s="117"/>
      <c r="DO27" s="117"/>
      <c r="DP27" s="117"/>
      <c r="DQ27" s="117"/>
      <c r="DR27" s="117"/>
    </row>
    <row r="28" ht="16" customHeight="1" spans="1:122">
      <c r="A28" s="122" t="s">
        <v>8044</v>
      </c>
      <c r="B28" s="21"/>
      <c r="C28" s="21"/>
      <c r="D28" s="21"/>
      <c r="E28" s="130"/>
      <c r="F28" s="131"/>
      <c r="G28" s="132"/>
      <c r="H28" s="130"/>
      <c r="I28" s="130"/>
      <c r="J28" s="130"/>
      <c r="K28" s="29"/>
      <c r="L28" s="29">
        <f>M27</f>
        <v>0</v>
      </c>
      <c r="M28" s="36"/>
      <c r="N28" s="36"/>
      <c r="O28" s="36"/>
      <c r="P28" s="36"/>
      <c r="Q28" s="120"/>
      <c r="R28" s="117"/>
      <c r="S28" s="71"/>
      <c r="T28" s="71"/>
      <c r="U28" s="8"/>
      <c r="V28" s="71"/>
      <c r="W28" s="71"/>
      <c r="X28" s="71"/>
      <c r="Y28" s="71"/>
      <c r="Z28" s="71"/>
      <c r="AA28" s="71"/>
      <c r="AB28" s="117"/>
      <c r="AC28" s="117"/>
      <c r="AD28" s="117"/>
      <c r="AE28" s="117"/>
      <c r="AF28" s="117"/>
      <c r="AG28" s="117"/>
      <c r="AH28" s="117"/>
      <c r="AI28" s="117"/>
      <c r="AJ28" s="117"/>
      <c r="AK28" s="117"/>
      <c r="AL28" s="117"/>
      <c r="AM28" s="117"/>
      <c r="AN28" s="117"/>
      <c r="AO28" s="117"/>
      <c r="AP28" s="117"/>
      <c r="AQ28" s="117"/>
      <c r="AR28" s="117"/>
      <c r="AS28" s="117"/>
      <c r="AT28" s="117"/>
      <c r="AU28" s="117"/>
      <c r="AV28" s="117"/>
      <c r="AW28" s="117"/>
      <c r="AX28" s="117"/>
      <c r="AY28" s="117"/>
      <c r="AZ28" s="117"/>
      <c r="BA28" s="117"/>
      <c r="BB28" s="117"/>
      <c r="BC28" s="117"/>
      <c r="BD28" s="117"/>
      <c r="BE28" s="117"/>
      <c r="BF28" s="117"/>
      <c r="BG28" s="117"/>
      <c r="BH28" s="117"/>
      <c r="BI28" s="117"/>
      <c r="BJ28" s="117"/>
      <c r="BK28" s="117"/>
      <c r="BL28" s="117"/>
      <c r="BM28" s="117"/>
      <c r="BN28" s="117"/>
      <c r="BO28" s="117"/>
      <c r="BP28" s="117"/>
      <c r="BQ28" s="117"/>
      <c r="BR28" s="117"/>
      <c r="BS28" s="117"/>
      <c r="BT28" s="117"/>
      <c r="BU28" s="117"/>
      <c r="BV28" s="117"/>
      <c r="BW28" s="117"/>
      <c r="BX28" s="117"/>
      <c r="BY28" s="117"/>
      <c r="BZ28" s="117"/>
      <c r="CA28" s="117"/>
      <c r="CB28" s="117"/>
      <c r="CC28" s="117"/>
      <c r="CD28" s="117"/>
      <c r="CE28" s="117"/>
      <c r="CF28" s="117"/>
      <c r="CG28" s="117"/>
      <c r="CH28" s="117"/>
      <c r="CI28" s="117"/>
      <c r="CJ28" s="117"/>
      <c r="CK28" s="117"/>
      <c r="CL28" s="117"/>
      <c r="CM28" s="117"/>
      <c r="CN28" s="117"/>
      <c r="CO28" s="117"/>
      <c r="CP28" s="117"/>
      <c r="CQ28" s="117"/>
      <c r="CR28" s="117"/>
      <c r="CS28" s="117"/>
      <c r="CT28" s="117"/>
      <c r="CU28" s="117"/>
      <c r="CV28" s="117"/>
      <c r="CW28" s="117"/>
      <c r="CX28" s="117"/>
      <c r="CY28" s="117"/>
      <c r="CZ28" s="117"/>
      <c r="DA28" s="117"/>
      <c r="DB28" s="117"/>
      <c r="DC28" s="117"/>
      <c r="DD28" s="117"/>
      <c r="DE28" s="117"/>
      <c r="DF28" s="117"/>
      <c r="DG28" s="117"/>
      <c r="DH28" s="117"/>
      <c r="DI28" s="117"/>
      <c r="DJ28" s="117"/>
      <c r="DK28" s="117"/>
      <c r="DL28" s="117"/>
      <c r="DM28" s="117"/>
      <c r="DN28" s="117"/>
      <c r="DO28" s="117"/>
      <c r="DP28" s="117"/>
      <c r="DQ28" s="117"/>
      <c r="DR28" s="117"/>
    </row>
    <row r="29" ht="16" customHeight="1" spans="1:122">
      <c r="A29" s="122" t="s">
        <v>3165</v>
      </c>
      <c r="B29" s="21"/>
      <c r="C29" s="21"/>
      <c r="D29" s="21"/>
      <c r="E29" s="130"/>
      <c r="F29" s="133"/>
      <c r="G29" s="133"/>
      <c r="H29" s="133"/>
      <c r="I29" s="133"/>
      <c r="J29" s="133"/>
      <c r="K29" s="29">
        <f>K27-K28</f>
        <v>0</v>
      </c>
      <c r="L29" s="29">
        <f>L27-L28</f>
        <v>0</v>
      </c>
      <c r="M29" s="36"/>
      <c r="N29" s="36">
        <f>N27</f>
        <v>0</v>
      </c>
      <c r="O29" s="107">
        <f>N29-L29</f>
        <v>0</v>
      </c>
      <c r="P29" s="108" t="str">
        <f>IF(L29=0,"",(N29-L29)/L29*100)</f>
        <v/>
      </c>
      <c r="Q29" s="81"/>
      <c r="R29" s="117"/>
      <c r="S29" s="71">
        <f>SUM(S6:S28)</f>
        <v>0</v>
      </c>
      <c r="T29" s="71">
        <f>SUM(T6:T28)</f>
        <v>0</v>
      </c>
      <c r="U29" s="8"/>
      <c r="V29" s="117"/>
      <c r="W29" s="117"/>
      <c r="X29" s="117"/>
      <c r="Y29" s="117"/>
      <c r="Z29" s="117"/>
      <c r="AA29" s="117"/>
      <c r="AB29" s="117"/>
      <c r="AC29" s="117"/>
      <c r="AD29" s="117"/>
      <c r="AE29" s="117"/>
      <c r="AF29" s="117"/>
      <c r="AG29" s="117"/>
      <c r="AH29" s="117"/>
      <c r="AI29" s="117"/>
      <c r="AJ29" s="117"/>
      <c r="AK29" s="117"/>
      <c r="AL29" s="117"/>
      <c r="AM29" s="117"/>
      <c r="AN29" s="117"/>
      <c r="AO29" s="117"/>
      <c r="AP29" s="117"/>
      <c r="AQ29" s="117"/>
      <c r="AR29" s="117"/>
      <c r="AS29" s="117"/>
      <c r="AT29" s="117"/>
      <c r="AU29" s="117"/>
      <c r="AV29" s="117"/>
      <c r="AW29" s="117"/>
      <c r="AX29" s="117"/>
      <c r="AY29" s="117"/>
      <c r="AZ29" s="117"/>
      <c r="BA29" s="117"/>
      <c r="BB29" s="117"/>
      <c r="BC29" s="117"/>
      <c r="BD29" s="117"/>
      <c r="BE29" s="117"/>
      <c r="BF29" s="117"/>
      <c r="BG29" s="117"/>
      <c r="BH29" s="117"/>
      <c r="BI29" s="117"/>
      <c r="BJ29" s="117"/>
      <c r="BK29" s="117"/>
      <c r="BL29" s="117"/>
      <c r="BM29" s="117"/>
      <c r="BN29" s="117"/>
      <c r="BO29" s="117"/>
      <c r="BP29" s="117"/>
      <c r="BQ29" s="117"/>
      <c r="BR29" s="117"/>
      <c r="BS29" s="117"/>
      <c r="BT29" s="117"/>
      <c r="BU29" s="117"/>
      <c r="BV29" s="117"/>
      <c r="BW29" s="117"/>
      <c r="BX29" s="117"/>
      <c r="BY29" s="117"/>
      <c r="BZ29" s="117"/>
      <c r="CA29" s="117"/>
      <c r="CB29" s="117"/>
      <c r="CC29" s="117"/>
      <c r="CD29" s="117"/>
      <c r="CE29" s="117"/>
      <c r="CF29" s="117"/>
      <c r="CG29" s="117"/>
      <c r="CH29" s="117"/>
      <c r="CI29" s="117"/>
      <c r="CJ29" s="117"/>
      <c r="CK29" s="117"/>
      <c r="CL29" s="117"/>
      <c r="CM29" s="117"/>
      <c r="CN29" s="117"/>
      <c r="CO29" s="117"/>
      <c r="CP29" s="117"/>
      <c r="CQ29" s="117"/>
      <c r="CR29" s="117"/>
      <c r="CS29" s="117"/>
      <c r="CT29" s="117"/>
      <c r="CU29" s="117"/>
      <c r="CV29" s="117"/>
      <c r="CW29" s="117"/>
      <c r="CX29" s="117"/>
      <c r="CY29" s="117"/>
      <c r="CZ29" s="117"/>
      <c r="DA29" s="117"/>
      <c r="DB29" s="117"/>
      <c r="DC29" s="117"/>
      <c r="DD29" s="117"/>
      <c r="DE29" s="117"/>
      <c r="DF29" s="117"/>
      <c r="DG29" s="117"/>
      <c r="DH29" s="117"/>
      <c r="DI29" s="117"/>
      <c r="DJ29" s="117"/>
      <c r="DK29" s="117"/>
      <c r="DL29" s="117"/>
      <c r="DM29" s="117"/>
      <c r="DN29" s="117"/>
      <c r="DO29" s="117"/>
      <c r="DP29" s="117"/>
      <c r="DQ29" s="117"/>
      <c r="DR29" s="117"/>
    </row>
    <row r="30" ht="19" customHeight="1" spans="1:122">
      <c r="A30" s="73" t="e">
        <f>#REF!</f>
        <v>#REF!</v>
      </c>
      <c r="B30" s="134"/>
      <c r="C30" s="134"/>
      <c r="D30" s="134"/>
      <c r="E30" s="134"/>
      <c r="F30" s="134"/>
      <c r="G30" s="134"/>
      <c r="H30" s="134"/>
      <c r="I30" s="134"/>
      <c r="J30" s="134"/>
      <c r="K30" s="134"/>
      <c r="L30" s="8" t="str">
        <f>CONCATENATE(索引!$D$6,"：",索引!$D81,"    ",索引!$E81)</f>
        <v>评估人员：高晓宇    王海龙</v>
      </c>
      <c r="M30" s="8"/>
      <c r="N30" s="134"/>
      <c r="O30" s="134"/>
      <c r="P30" s="134"/>
      <c r="Q30" s="134"/>
      <c r="R30" s="117"/>
      <c r="S30" s="8"/>
      <c r="T30" s="8"/>
      <c r="U30" s="8"/>
      <c r="V30" s="117"/>
      <c r="W30" s="8"/>
      <c r="X30" s="117"/>
      <c r="Y30" s="117"/>
      <c r="Z30" s="117"/>
      <c r="AA30" s="117"/>
      <c r="AB30" s="117"/>
      <c r="AC30" s="117"/>
      <c r="AD30" s="117"/>
      <c r="AE30" s="117"/>
      <c r="AF30" s="117"/>
      <c r="AG30" s="117"/>
      <c r="AH30" s="117"/>
      <c r="AI30" s="117"/>
      <c r="AJ30" s="117"/>
      <c r="AK30" s="117"/>
      <c r="AL30" s="117"/>
      <c r="AM30" s="117"/>
      <c r="AN30" s="117"/>
      <c r="AO30" s="117"/>
      <c r="AP30" s="117"/>
      <c r="AQ30" s="117"/>
      <c r="AR30" s="117"/>
      <c r="AS30" s="117"/>
      <c r="AT30" s="117"/>
      <c r="AU30" s="117"/>
      <c r="AV30" s="117"/>
      <c r="AW30" s="117"/>
      <c r="AX30" s="117"/>
      <c r="AY30" s="117"/>
      <c r="AZ30" s="117"/>
      <c r="BA30" s="117"/>
      <c r="BB30" s="117"/>
      <c r="BC30" s="117"/>
      <c r="BD30" s="117"/>
      <c r="BE30" s="117"/>
      <c r="BF30" s="117"/>
      <c r="BG30" s="117"/>
      <c r="BH30" s="117"/>
      <c r="BI30" s="117"/>
      <c r="BJ30" s="117"/>
      <c r="BK30" s="117"/>
      <c r="BL30" s="117"/>
      <c r="BM30" s="117"/>
      <c r="BN30" s="117"/>
      <c r="BO30" s="117"/>
      <c r="BP30" s="117"/>
      <c r="BQ30" s="117"/>
      <c r="BR30" s="117"/>
      <c r="BS30" s="117"/>
      <c r="BT30" s="117"/>
      <c r="BU30" s="117"/>
      <c r="BV30" s="117"/>
      <c r="BW30" s="117"/>
      <c r="BX30" s="117"/>
      <c r="BY30" s="117"/>
      <c r="BZ30" s="117"/>
      <c r="CA30" s="117"/>
      <c r="CB30" s="117"/>
      <c r="CC30" s="117"/>
      <c r="CD30" s="117"/>
      <c r="CE30" s="117"/>
      <c r="CF30" s="117"/>
      <c r="CG30" s="117"/>
      <c r="CH30" s="117"/>
      <c r="CI30" s="117"/>
      <c r="CJ30" s="117"/>
      <c r="CK30" s="117"/>
      <c r="CL30" s="117"/>
      <c r="CM30" s="117"/>
      <c r="CN30" s="117"/>
      <c r="CO30" s="117"/>
      <c r="CP30" s="117"/>
      <c r="CQ30" s="117"/>
      <c r="CR30" s="117"/>
      <c r="CS30" s="117"/>
      <c r="CT30" s="117"/>
      <c r="CU30" s="117"/>
      <c r="CV30" s="117"/>
      <c r="CW30" s="117"/>
      <c r="CX30" s="117"/>
      <c r="CY30" s="117"/>
      <c r="CZ30" s="117"/>
      <c r="DA30" s="117"/>
      <c r="DB30" s="117"/>
      <c r="DC30" s="117"/>
      <c r="DD30" s="117"/>
      <c r="DE30" s="117"/>
      <c r="DF30" s="117"/>
      <c r="DG30" s="117"/>
      <c r="DH30" s="117"/>
      <c r="DI30" s="117"/>
      <c r="DJ30" s="117"/>
      <c r="DK30" s="117"/>
      <c r="DL30" s="117"/>
      <c r="DM30" s="117"/>
      <c r="DN30" s="117"/>
      <c r="DO30" s="117"/>
      <c r="DP30" s="117"/>
      <c r="DQ30" s="117"/>
      <c r="DR30" s="117"/>
    </row>
    <row r="31" ht="19" customHeight="1" spans="1:122">
      <c r="A31" s="7" t="e">
        <f>#REF!</f>
        <v>#REF!</v>
      </c>
      <c r="B31" s="134"/>
      <c r="C31" s="134"/>
      <c r="D31" s="134"/>
      <c r="E31" s="134"/>
      <c r="F31" s="134"/>
      <c r="G31" s="134"/>
      <c r="H31" s="134"/>
      <c r="I31" s="134"/>
      <c r="J31" s="134"/>
      <c r="K31" s="134"/>
      <c r="L31" s="134"/>
      <c r="M31" s="134"/>
      <c r="N31" s="134"/>
      <c r="O31" s="134"/>
      <c r="P31" s="134"/>
      <c r="Q31" s="134"/>
      <c r="R31" s="117"/>
      <c r="S31" s="8"/>
      <c r="T31" s="8"/>
      <c r="U31" s="8"/>
      <c r="V31" s="117"/>
      <c r="W31" s="117"/>
      <c r="X31" s="117"/>
      <c r="Y31" s="117"/>
      <c r="Z31" s="117"/>
      <c r="AA31" s="117"/>
      <c r="AB31" s="117"/>
      <c r="AC31" s="117"/>
      <c r="AD31" s="117"/>
      <c r="AE31" s="117"/>
      <c r="AF31" s="117"/>
      <c r="AG31" s="117"/>
      <c r="AH31" s="117"/>
      <c r="AI31" s="117"/>
      <c r="AJ31" s="117"/>
      <c r="AK31" s="117"/>
      <c r="AL31" s="117"/>
      <c r="AM31" s="117"/>
      <c r="AN31" s="117"/>
      <c r="AO31" s="117"/>
      <c r="AP31" s="117"/>
      <c r="AQ31" s="117"/>
      <c r="AR31" s="117"/>
      <c r="AS31" s="117"/>
      <c r="AT31" s="117"/>
      <c r="AU31" s="117"/>
      <c r="AV31" s="117"/>
      <c r="AW31" s="117"/>
      <c r="AX31" s="117"/>
      <c r="AY31" s="117"/>
      <c r="AZ31" s="117"/>
      <c r="BA31" s="117"/>
      <c r="BB31" s="117"/>
      <c r="BC31" s="117"/>
      <c r="BD31" s="117"/>
      <c r="BE31" s="117"/>
      <c r="BF31" s="117"/>
      <c r="BG31" s="117"/>
      <c r="BH31" s="117"/>
      <c r="BI31" s="117"/>
      <c r="BJ31" s="117"/>
      <c r="BK31" s="117"/>
      <c r="BL31" s="117"/>
      <c r="BM31" s="117"/>
      <c r="BN31" s="117"/>
      <c r="BO31" s="117"/>
      <c r="BP31" s="117"/>
      <c r="BQ31" s="117"/>
      <c r="BR31" s="117"/>
      <c r="BS31" s="117"/>
      <c r="BT31" s="117"/>
      <c r="BU31" s="117"/>
      <c r="BV31" s="117"/>
      <c r="BW31" s="117"/>
      <c r="BX31" s="117"/>
      <c r="BY31" s="117"/>
      <c r="BZ31" s="117"/>
      <c r="CA31" s="117"/>
      <c r="CB31" s="117"/>
      <c r="CC31" s="117"/>
      <c r="CD31" s="117"/>
      <c r="CE31" s="117"/>
      <c r="CF31" s="117"/>
      <c r="CG31" s="117"/>
      <c r="CH31" s="117"/>
      <c r="CI31" s="117"/>
      <c r="CJ31" s="117"/>
      <c r="CK31" s="117"/>
      <c r="CL31" s="117"/>
      <c r="CM31" s="117"/>
      <c r="CN31" s="117"/>
      <c r="CO31" s="117"/>
      <c r="CP31" s="117"/>
      <c r="CQ31" s="117"/>
      <c r="CR31" s="117"/>
      <c r="CS31" s="117"/>
      <c r="CT31" s="117"/>
      <c r="CU31" s="117"/>
      <c r="CV31" s="117"/>
      <c r="CW31" s="117"/>
      <c r="CX31" s="117"/>
      <c r="CY31" s="117"/>
      <c r="CZ31" s="117"/>
      <c r="DA31" s="117"/>
      <c r="DB31" s="117"/>
      <c r="DC31" s="117"/>
      <c r="DD31" s="117"/>
      <c r="DE31" s="117"/>
      <c r="DF31" s="117"/>
      <c r="DG31" s="117"/>
      <c r="DH31" s="117"/>
      <c r="DI31" s="117"/>
      <c r="DJ31" s="117"/>
      <c r="DK31" s="117"/>
      <c r="DL31" s="117"/>
      <c r="DM31" s="117"/>
      <c r="DN31" s="117"/>
      <c r="DO31" s="117"/>
      <c r="DP31" s="117"/>
      <c r="DQ31" s="117"/>
      <c r="DR31" s="117"/>
    </row>
    <row r="32" ht="14" customHeight="1" spans="1:122">
      <c r="A32" s="125"/>
      <c r="B32" s="125"/>
      <c r="C32" s="125"/>
      <c r="D32" s="125"/>
      <c r="E32" s="125"/>
      <c r="F32" s="125"/>
      <c r="G32" s="126"/>
      <c r="H32" s="126"/>
      <c r="I32" s="126"/>
      <c r="J32" s="126"/>
      <c r="K32" s="126"/>
      <c r="L32" s="117"/>
      <c r="M32" s="117"/>
      <c r="N32" s="117"/>
      <c r="O32" s="117"/>
      <c r="P32" s="117"/>
      <c r="Q32" s="117"/>
      <c r="R32" s="117"/>
      <c r="S32" s="8"/>
      <c r="T32" s="8"/>
      <c r="U32" s="8"/>
      <c r="V32" s="117"/>
      <c r="W32" s="117"/>
      <c r="X32" s="117"/>
      <c r="Y32" s="117"/>
      <c r="Z32" s="117"/>
      <c r="AA32" s="117"/>
      <c r="AB32" s="117"/>
      <c r="AC32" s="117"/>
      <c r="AD32" s="117"/>
      <c r="AE32" s="117"/>
      <c r="AF32" s="117"/>
      <c r="AG32" s="117"/>
      <c r="AH32" s="117"/>
      <c r="AI32" s="117"/>
      <c r="AJ32" s="117"/>
      <c r="AK32" s="117"/>
      <c r="AL32" s="117"/>
      <c r="AM32" s="117"/>
      <c r="AN32" s="117"/>
      <c r="AO32" s="117"/>
      <c r="AP32" s="117"/>
      <c r="AQ32" s="117"/>
      <c r="AR32" s="117"/>
      <c r="AS32" s="117"/>
      <c r="AT32" s="117"/>
      <c r="AU32" s="117"/>
      <c r="AV32" s="117"/>
      <c r="AW32" s="117"/>
      <c r="AX32" s="117"/>
      <c r="AY32" s="117"/>
      <c r="AZ32" s="117"/>
      <c r="BA32" s="117"/>
      <c r="BB32" s="117"/>
      <c r="BC32" s="117"/>
      <c r="BD32" s="117"/>
      <c r="BE32" s="117"/>
      <c r="BF32" s="117"/>
      <c r="BG32" s="117"/>
      <c r="BH32" s="117"/>
      <c r="BI32" s="117"/>
      <c r="BJ32" s="117"/>
      <c r="BK32" s="117"/>
      <c r="BL32" s="117"/>
      <c r="BM32" s="117"/>
      <c r="BN32" s="117"/>
      <c r="BO32" s="117"/>
      <c r="BP32" s="117"/>
      <c r="BQ32" s="117"/>
      <c r="BR32" s="117"/>
      <c r="BS32" s="117"/>
      <c r="BT32" s="117"/>
      <c r="BU32" s="117"/>
      <c r="BV32" s="117"/>
      <c r="BW32" s="117"/>
      <c r="BX32" s="117"/>
      <c r="BY32" s="117"/>
      <c r="BZ32" s="117"/>
      <c r="CA32" s="117"/>
      <c r="CB32" s="117"/>
      <c r="CC32" s="117"/>
      <c r="CD32" s="117"/>
      <c r="CE32" s="117"/>
      <c r="CF32" s="117"/>
      <c r="CG32" s="117"/>
      <c r="CH32" s="117"/>
      <c r="CI32" s="117"/>
      <c r="CJ32" s="117"/>
      <c r="CK32" s="117"/>
      <c r="CL32" s="117"/>
      <c r="CM32" s="117"/>
      <c r="CN32" s="117"/>
      <c r="CO32" s="117"/>
      <c r="CP32" s="117"/>
      <c r="CQ32" s="117"/>
      <c r="CR32" s="117"/>
      <c r="CS32" s="117"/>
      <c r="CT32" s="117"/>
      <c r="CU32" s="117"/>
      <c r="CV32" s="117"/>
      <c r="CW32" s="117"/>
      <c r="CX32" s="117"/>
      <c r="CY32" s="117"/>
      <c r="CZ32" s="117"/>
      <c r="DA32" s="117"/>
      <c r="DB32" s="117"/>
      <c r="DC32" s="117"/>
      <c r="DD32" s="117"/>
      <c r="DE32" s="117"/>
      <c r="DF32" s="117"/>
      <c r="DG32" s="117"/>
      <c r="DH32" s="117"/>
      <c r="DI32" s="117"/>
      <c r="DJ32" s="117"/>
      <c r="DK32" s="117"/>
      <c r="DL32" s="117"/>
      <c r="DM32" s="117"/>
      <c r="DN32" s="117"/>
      <c r="DO32" s="117"/>
      <c r="DP32" s="117"/>
      <c r="DQ32" s="117"/>
      <c r="DR32" s="117"/>
    </row>
    <row r="33" ht="14" customHeight="1" spans="1:122">
      <c r="A33" s="125"/>
      <c r="B33" s="125"/>
      <c r="C33" s="125"/>
      <c r="D33" s="125"/>
      <c r="E33" s="125"/>
      <c r="F33" s="125"/>
      <c r="G33" s="126"/>
      <c r="H33" s="126"/>
      <c r="I33" s="126"/>
      <c r="J33" s="126"/>
      <c r="K33" s="126"/>
      <c r="L33" s="117"/>
      <c r="M33" s="117"/>
      <c r="N33" s="117"/>
      <c r="O33" s="117"/>
      <c r="P33" s="117"/>
      <c r="Q33" s="117"/>
      <c r="R33" s="117"/>
      <c r="S33" s="8"/>
      <c r="T33" s="8"/>
      <c r="U33" s="8"/>
      <c r="V33" s="117"/>
      <c r="W33" s="117"/>
      <c r="X33" s="117"/>
      <c r="Y33" s="117"/>
      <c r="Z33" s="117"/>
      <c r="AA33" s="117"/>
      <c r="AB33" s="117"/>
      <c r="AC33" s="117"/>
      <c r="AD33" s="117"/>
      <c r="AE33" s="117"/>
      <c r="AF33" s="117"/>
      <c r="AG33" s="117"/>
      <c r="AH33" s="117"/>
      <c r="AI33" s="117"/>
      <c r="AJ33" s="117"/>
      <c r="AK33" s="117"/>
      <c r="AL33" s="117"/>
      <c r="AM33" s="117"/>
      <c r="AN33" s="117"/>
      <c r="AO33" s="117"/>
      <c r="AP33" s="117"/>
      <c r="AQ33" s="117"/>
      <c r="AR33" s="117"/>
      <c r="AS33" s="117"/>
      <c r="AT33" s="117"/>
      <c r="AU33" s="117"/>
      <c r="AV33" s="117"/>
      <c r="AW33" s="117"/>
      <c r="AX33" s="117"/>
      <c r="AY33" s="117"/>
      <c r="AZ33" s="117"/>
      <c r="BA33" s="117"/>
      <c r="BB33" s="117"/>
      <c r="BC33" s="117"/>
      <c r="BD33" s="117"/>
      <c r="BE33" s="117"/>
      <c r="BF33" s="117"/>
      <c r="BG33" s="117"/>
      <c r="BH33" s="117"/>
      <c r="BI33" s="117"/>
      <c r="BJ33" s="117"/>
      <c r="BK33" s="117"/>
      <c r="BL33" s="117"/>
      <c r="BM33" s="117"/>
      <c r="BN33" s="117"/>
      <c r="BO33" s="117"/>
      <c r="BP33" s="117"/>
      <c r="BQ33" s="117"/>
      <c r="BR33" s="117"/>
      <c r="BS33" s="117"/>
      <c r="BT33" s="117"/>
      <c r="BU33" s="117"/>
      <c r="BV33" s="117"/>
      <c r="BW33" s="117"/>
      <c r="BX33" s="117"/>
      <c r="BY33" s="117"/>
      <c r="BZ33" s="117"/>
      <c r="CA33" s="117"/>
      <c r="CB33" s="117"/>
      <c r="CC33" s="117"/>
      <c r="CD33" s="117"/>
      <c r="CE33" s="117"/>
      <c r="CF33" s="117"/>
      <c r="CG33" s="117"/>
      <c r="CH33" s="117"/>
      <c r="CI33" s="117"/>
      <c r="CJ33" s="117"/>
      <c r="CK33" s="117"/>
      <c r="CL33" s="117"/>
      <c r="CM33" s="117"/>
      <c r="CN33" s="117"/>
      <c r="CO33" s="117"/>
      <c r="CP33" s="117"/>
      <c r="CQ33" s="117"/>
      <c r="CR33" s="117"/>
      <c r="CS33" s="117"/>
      <c r="CT33" s="117"/>
      <c r="CU33" s="117"/>
      <c r="CV33" s="117"/>
      <c r="CW33" s="117"/>
      <c r="CX33" s="117"/>
      <c r="CY33" s="117"/>
      <c r="CZ33" s="117"/>
      <c r="DA33" s="117"/>
      <c r="DB33" s="117"/>
      <c r="DC33" s="117"/>
      <c r="DD33" s="117"/>
      <c r="DE33" s="117"/>
      <c r="DF33" s="117"/>
      <c r="DG33" s="117"/>
      <c r="DH33" s="117"/>
      <c r="DI33" s="117"/>
      <c r="DJ33" s="117"/>
      <c r="DK33" s="117"/>
      <c r="DL33" s="117"/>
      <c r="DM33" s="117"/>
      <c r="DN33" s="117"/>
      <c r="DO33" s="117"/>
      <c r="DP33" s="117"/>
      <c r="DQ33" s="117"/>
      <c r="DR33" s="117"/>
    </row>
    <row r="34" ht="17" customHeight="1" spans="1:122">
      <c r="A34" s="125"/>
      <c r="B34" s="125"/>
      <c r="C34" s="125"/>
      <c r="D34" s="125"/>
      <c r="E34" s="125"/>
      <c r="F34" s="125"/>
      <c r="G34" s="126"/>
      <c r="H34" s="126"/>
      <c r="I34" s="126"/>
      <c r="J34" s="126"/>
      <c r="K34" s="126"/>
      <c r="L34" s="117"/>
      <c r="M34" s="117"/>
      <c r="N34" s="117"/>
      <c r="O34" s="117"/>
      <c r="P34" s="117"/>
      <c r="Q34" s="117"/>
      <c r="R34" s="117"/>
      <c r="S34" s="8"/>
      <c r="T34" s="8"/>
      <c r="U34" s="8"/>
      <c r="V34" s="117"/>
      <c r="W34" s="117"/>
      <c r="X34" s="117"/>
      <c r="Y34" s="117"/>
      <c r="Z34" s="117"/>
      <c r="AA34" s="117"/>
      <c r="AB34" s="117"/>
      <c r="AC34" s="117"/>
      <c r="AD34" s="117"/>
      <c r="AE34" s="117"/>
      <c r="AF34" s="117"/>
      <c r="AG34" s="117"/>
      <c r="AH34" s="117"/>
      <c r="AI34" s="117"/>
      <c r="AJ34" s="117"/>
      <c r="AK34" s="117"/>
      <c r="AL34" s="117"/>
      <c r="AM34" s="117"/>
      <c r="AN34" s="117"/>
      <c r="AO34" s="117"/>
      <c r="AP34" s="117"/>
      <c r="AQ34" s="117"/>
      <c r="AR34" s="117"/>
      <c r="AS34" s="117"/>
      <c r="AT34" s="117"/>
      <c r="AU34" s="117"/>
      <c r="AV34" s="117"/>
      <c r="AW34" s="117"/>
      <c r="AX34" s="117"/>
      <c r="AY34" s="117"/>
      <c r="AZ34" s="117"/>
      <c r="BA34" s="117"/>
      <c r="BB34" s="117"/>
      <c r="BC34" s="117"/>
      <c r="BD34" s="117"/>
      <c r="BE34" s="117"/>
      <c r="BF34" s="117"/>
      <c r="BG34" s="117"/>
      <c r="BH34" s="117"/>
      <c r="BI34" s="117"/>
      <c r="BJ34" s="117"/>
      <c r="BK34" s="117"/>
      <c r="BL34" s="117"/>
      <c r="BM34" s="117"/>
      <c r="BN34" s="117"/>
      <c r="BO34" s="117"/>
      <c r="BP34" s="117"/>
      <c r="BQ34" s="117"/>
      <c r="BR34" s="117"/>
      <c r="BS34" s="117"/>
      <c r="BT34" s="117"/>
      <c r="BU34" s="117"/>
      <c r="BV34" s="117"/>
      <c r="BW34" s="117"/>
      <c r="BX34" s="117"/>
      <c r="BY34" s="117"/>
      <c r="BZ34" s="117"/>
      <c r="CA34" s="117"/>
      <c r="CB34" s="117"/>
      <c r="CC34" s="117"/>
      <c r="CD34" s="117"/>
      <c r="CE34" s="117"/>
      <c r="CF34" s="117"/>
      <c r="CG34" s="117"/>
      <c r="CH34" s="117"/>
      <c r="CI34" s="117"/>
      <c r="CJ34" s="117"/>
      <c r="CK34" s="117"/>
      <c r="CL34" s="117"/>
      <c r="CM34" s="117"/>
      <c r="CN34" s="117"/>
      <c r="CO34" s="117"/>
      <c r="CP34" s="117"/>
      <c r="CQ34" s="117"/>
      <c r="CR34" s="117"/>
      <c r="CS34" s="117"/>
      <c r="CT34" s="117"/>
      <c r="CU34" s="117"/>
      <c r="CV34" s="117"/>
      <c r="CW34" s="117"/>
      <c r="CX34" s="117"/>
      <c r="CY34" s="117"/>
      <c r="CZ34" s="117"/>
      <c r="DA34" s="117"/>
      <c r="DB34" s="117"/>
      <c r="DC34" s="117"/>
      <c r="DD34" s="117"/>
      <c r="DE34" s="117"/>
      <c r="DF34" s="117"/>
      <c r="DG34" s="117"/>
      <c r="DH34" s="117"/>
      <c r="DI34" s="117"/>
      <c r="DJ34" s="117"/>
      <c r="DK34" s="117"/>
      <c r="DL34" s="117"/>
      <c r="DM34" s="117"/>
      <c r="DN34" s="117"/>
      <c r="DO34" s="117"/>
      <c r="DP34" s="117"/>
      <c r="DQ34" s="117"/>
      <c r="DR34" s="117"/>
    </row>
    <row r="35" ht="17" customHeight="1" spans="1:122">
      <c r="A35" s="125"/>
      <c r="B35" s="125"/>
      <c r="C35" s="125"/>
      <c r="D35" s="125"/>
      <c r="E35" s="125"/>
      <c r="F35" s="125"/>
      <c r="G35" s="126"/>
      <c r="H35" s="126"/>
      <c r="I35" s="126"/>
      <c r="J35" s="126"/>
      <c r="K35" s="126"/>
      <c r="L35" s="117"/>
      <c r="M35" s="117"/>
      <c r="N35" s="117"/>
      <c r="O35" s="117"/>
      <c r="P35" s="117"/>
      <c r="Q35" s="117"/>
      <c r="R35" s="117"/>
      <c r="S35" s="8"/>
      <c r="T35" s="8"/>
      <c r="U35" s="8"/>
      <c r="V35" s="117"/>
      <c r="W35" s="117"/>
      <c r="X35" s="117"/>
      <c r="Y35" s="117"/>
      <c r="Z35" s="117"/>
      <c r="AA35" s="117"/>
      <c r="AB35" s="117"/>
      <c r="AC35" s="117"/>
      <c r="AD35" s="117"/>
      <c r="AE35" s="117"/>
      <c r="AF35" s="117"/>
      <c r="AG35" s="117"/>
      <c r="AH35" s="117"/>
      <c r="AI35" s="117"/>
      <c r="AJ35" s="117"/>
      <c r="AK35" s="117"/>
      <c r="AL35" s="117"/>
      <c r="AM35" s="117"/>
      <c r="AN35" s="117"/>
      <c r="AO35" s="117"/>
      <c r="AP35" s="117"/>
      <c r="AQ35" s="117"/>
      <c r="AR35" s="117"/>
      <c r="AS35" s="117"/>
      <c r="AT35" s="117"/>
      <c r="AU35" s="117"/>
      <c r="AV35" s="117"/>
      <c r="AW35" s="117"/>
      <c r="AX35" s="117"/>
      <c r="AY35" s="117"/>
      <c r="AZ35" s="117"/>
      <c r="BA35" s="117"/>
      <c r="BB35" s="117"/>
      <c r="BC35" s="117"/>
      <c r="BD35" s="117"/>
      <c r="BE35" s="117"/>
      <c r="BF35" s="117"/>
      <c r="BG35" s="117"/>
      <c r="BH35" s="117"/>
      <c r="BI35" s="117"/>
      <c r="BJ35" s="117"/>
      <c r="BK35" s="117"/>
      <c r="BL35" s="117"/>
      <c r="BM35" s="117"/>
      <c r="BN35" s="117"/>
      <c r="BO35" s="117"/>
      <c r="BP35" s="117"/>
      <c r="BQ35" s="117"/>
      <c r="BR35" s="117"/>
      <c r="BS35" s="117"/>
      <c r="BT35" s="117"/>
      <c r="BU35" s="117"/>
      <c r="BV35" s="117"/>
      <c r="BW35" s="117"/>
      <c r="BX35" s="117"/>
      <c r="BY35" s="117"/>
      <c r="BZ35" s="117"/>
      <c r="CA35" s="117"/>
      <c r="CB35" s="117"/>
      <c r="CC35" s="117"/>
      <c r="CD35" s="117"/>
      <c r="CE35" s="117"/>
      <c r="CF35" s="117"/>
      <c r="CG35" s="117"/>
      <c r="CH35" s="117"/>
      <c r="CI35" s="117"/>
      <c r="CJ35" s="117"/>
      <c r="CK35" s="117"/>
      <c r="CL35" s="117"/>
      <c r="CM35" s="117"/>
      <c r="CN35" s="117"/>
      <c r="CO35" s="117"/>
      <c r="CP35" s="117"/>
      <c r="CQ35" s="117"/>
      <c r="CR35" s="117"/>
      <c r="CS35" s="117"/>
      <c r="CT35" s="117"/>
      <c r="CU35" s="117"/>
      <c r="CV35" s="117"/>
      <c r="CW35" s="117"/>
      <c r="CX35" s="117"/>
      <c r="CY35" s="117"/>
      <c r="CZ35" s="117"/>
      <c r="DA35" s="117"/>
      <c r="DB35" s="117"/>
      <c r="DC35" s="117"/>
      <c r="DD35" s="117"/>
      <c r="DE35" s="117"/>
      <c r="DF35" s="117"/>
      <c r="DG35" s="117"/>
      <c r="DH35" s="117"/>
      <c r="DI35" s="117"/>
      <c r="DJ35" s="117"/>
      <c r="DK35" s="117"/>
      <c r="DL35" s="117"/>
      <c r="DM35" s="117"/>
      <c r="DN35" s="117"/>
      <c r="DO35" s="117"/>
      <c r="DP35" s="117"/>
      <c r="DQ35" s="117"/>
      <c r="DR35" s="117"/>
    </row>
    <row r="36" ht="17" customHeight="1" spans="1:122">
      <c r="A36" s="125"/>
      <c r="B36" s="125"/>
      <c r="C36" s="125"/>
      <c r="D36" s="125"/>
      <c r="E36" s="125"/>
      <c r="F36" s="125"/>
      <c r="G36" s="126"/>
      <c r="H36" s="126"/>
      <c r="I36" s="126"/>
      <c r="J36" s="126"/>
      <c r="K36" s="126"/>
      <c r="L36" s="117"/>
      <c r="M36" s="117"/>
      <c r="N36" s="117"/>
      <c r="O36" s="117"/>
      <c r="P36" s="117"/>
      <c r="Q36" s="117"/>
      <c r="R36" s="117"/>
      <c r="S36" s="8"/>
      <c r="T36" s="8"/>
      <c r="U36" s="8"/>
      <c r="V36" s="117"/>
      <c r="W36" s="117"/>
      <c r="X36" s="117"/>
      <c r="Y36" s="117"/>
      <c r="Z36" s="117"/>
      <c r="AA36" s="117"/>
      <c r="AB36" s="117"/>
      <c r="AC36" s="117"/>
      <c r="AD36" s="117"/>
      <c r="AE36" s="117"/>
      <c r="AF36" s="117"/>
      <c r="AG36" s="117"/>
      <c r="AH36" s="117"/>
      <c r="AI36" s="117"/>
      <c r="AJ36" s="117"/>
      <c r="AK36" s="117"/>
      <c r="AL36" s="117"/>
      <c r="AM36" s="117"/>
      <c r="AN36" s="117"/>
      <c r="AO36" s="117"/>
      <c r="AP36" s="117"/>
      <c r="AQ36" s="117"/>
      <c r="AR36" s="117"/>
      <c r="AS36" s="117"/>
      <c r="AT36" s="117"/>
      <c r="AU36" s="117"/>
      <c r="AV36" s="117"/>
      <c r="AW36" s="117"/>
      <c r="AX36" s="117"/>
      <c r="AY36" s="117"/>
      <c r="AZ36" s="117"/>
      <c r="BA36" s="117"/>
      <c r="BB36" s="117"/>
      <c r="BC36" s="117"/>
      <c r="BD36" s="117"/>
      <c r="BE36" s="117"/>
      <c r="BF36" s="117"/>
      <c r="BG36" s="117"/>
      <c r="BH36" s="117"/>
      <c r="BI36" s="117"/>
      <c r="BJ36" s="117"/>
      <c r="BK36" s="117"/>
      <c r="BL36" s="117"/>
      <c r="BM36" s="117"/>
      <c r="BN36" s="117"/>
      <c r="BO36" s="117"/>
      <c r="BP36" s="117"/>
      <c r="BQ36" s="117"/>
      <c r="BR36" s="117"/>
      <c r="BS36" s="117"/>
      <c r="BT36" s="117"/>
      <c r="BU36" s="117"/>
      <c r="BV36" s="117"/>
      <c r="BW36" s="117"/>
      <c r="BX36" s="117"/>
      <c r="BY36" s="117"/>
      <c r="BZ36" s="117"/>
      <c r="CA36" s="117"/>
      <c r="CB36" s="117"/>
      <c r="CC36" s="117"/>
      <c r="CD36" s="117"/>
      <c r="CE36" s="117"/>
      <c r="CF36" s="117"/>
      <c r="CG36" s="117"/>
      <c r="CH36" s="117"/>
      <c r="CI36" s="117"/>
      <c r="CJ36" s="117"/>
      <c r="CK36" s="117"/>
      <c r="CL36" s="117"/>
      <c r="CM36" s="117"/>
      <c r="CN36" s="117"/>
      <c r="CO36" s="117"/>
      <c r="CP36" s="117"/>
      <c r="CQ36" s="117"/>
      <c r="CR36" s="117"/>
      <c r="CS36" s="117"/>
      <c r="CT36" s="117"/>
      <c r="CU36" s="117"/>
      <c r="CV36" s="117"/>
      <c r="CW36" s="117"/>
      <c r="CX36" s="117"/>
      <c r="CY36" s="117"/>
      <c r="CZ36" s="117"/>
      <c r="DA36" s="117"/>
      <c r="DB36" s="117"/>
      <c r="DC36" s="117"/>
      <c r="DD36" s="117"/>
      <c r="DE36" s="117"/>
      <c r="DF36" s="117"/>
      <c r="DG36" s="117"/>
      <c r="DH36" s="117"/>
      <c r="DI36" s="117"/>
      <c r="DJ36" s="117"/>
      <c r="DK36" s="117"/>
      <c r="DL36" s="117"/>
      <c r="DM36" s="117"/>
      <c r="DN36" s="117"/>
      <c r="DO36" s="117"/>
      <c r="DP36" s="117"/>
      <c r="DQ36" s="117"/>
      <c r="DR36" s="117"/>
    </row>
    <row r="37" ht="17" customHeight="1" spans="1:122">
      <c r="A37" s="125"/>
      <c r="B37" s="125"/>
      <c r="C37" s="125"/>
      <c r="D37" s="125"/>
      <c r="E37" s="125"/>
      <c r="F37" s="125"/>
      <c r="G37" s="126"/>
      <c r="H37" s="126"/>
      <c r="I37" s="126"/>
      <c r="J37" s="126"/>
      <c r="K37" s="126"/>
      <c r="L37" s="117"/>
      <c r="M37" s="117"/>
      <c r="N37" s="117"/>
      <c r="O37" s="117"/>
      <c r="P37" s="117"/>
      <c r="Q37" s="117"/>
      <c r="R37" s="117"/>
      <c r="S37" s="8"/>
      <c r="T37" s="8"/>
      <c r="U37" s="8"/>
      <c r="V37" s="117"/>
      <c r="W37" s="117"/>
      <c r="X37" s="117"/>
      <c r="Y37" s="117"/>
      <c r="Z37" s="117"/>
      <c r="AA37" s="117"/>
      <c r="AB37" s="117"/>
      <c r="AC37" s="117"/>
      <c r="AD37" s="117"/>
      <c r="AE37" s="117"/>
      <c r="AF37" s="117"/>
      <c r="AG37" s="117"/>
      <c r="AH37" s="117"/>
      <c r="AI37" s="117"/>
      <c r="AJ37" s="117"/>
      <c r="AK37" s="117"/>
      <c r="AL37" s="117"/>
      <c r="AM37" s="117"/>
      <c r="AN37" s="117"/>
      <c r="AO37" s="117"/>
      <c r="AP37" s="117"/>
      <c r="AQ37" s="117"/>
      <c r="AR37" s="117"/>
      <c r="AS37" s="117"/>
      <c r="AT37" s="117"/>
      <c r="AU37" s="117"/>
      <c r="AV37" s="117"/>
      <c r="AW37" s="117"/>
      <c r="AX37" s="117"/>
      <c r="AY37" s="117"/>
      <c r="AZ37" s="117"/>
      <c r="BA37" s="117"/>
      <c r="BB37" s="117"/>
      <c r="BC37" s="117"/>
      <c r="BD37" s="117"/>
      <c r="BE37" s="117"/>
      <c r="BF37" s="117"/>
      <c r="BG37" s="117"/>
      <c r="BH37" s="117"/>
      <c r="BI37" s="117"/>
      <c r="BJ37" s="117"/>
      <c r="BK37" s="117"/>
      <c r="BL37" s="117"/>
      <c r="BM37" s="117"/>
      <c r="BN37" s="117"/>
      <c r="BO37" s="117"/>
      <c r="BP37" s="117"/>
      <c r="BQ37" s="117"/>
      <c r="BR37" s="117"/>
      <c r="BS37" s="117"/>
      <c r="BT37" s="117"/>
      <c r="BU37" s="117"/>
      <c r="BV37" s="117"/>
      <c r="BW37" s="117"/>
      <c r="BX37" s="117"/>
      <c r="BY37" s="117"/>
      <c r="BZ37" s="117"/>
      <c r="CA37" s="117"/>
      <c r="CB37" s="117"/>
      <c r="CC37" s="117"/>
      <c r="CD37" s="117"/>
      <c r="CE37" s="117"/>
      <c r="CF37" s="117"/>
      <c r="CG37" s="117"/>
      <c r="CH37" s="117"/>
      <c r="CI37" s="117"/>
      <c r="CJ37" s="117"/>
      <c r="CK37" s="117"/>
      <c r="CL37" s="117"/>
      <c r="CM37" s="117"/>
      <c r="CN37" s="117"/>
      <c r="CO37" s="117"/>
      <c r="CP37" s="117"/>
      <c r="CQ37" s="117"/>
      <c r="CR37" s="117"/>
      <c r="CS37" s="117"/>
      <c r="CT37" s="117"/>
      <c r="CU37" s="117"/>
      <c r="CV37" s="117"/>
      <c r="CW37" s="117"/>
      <c r="CX37" s="117"/>
      <c r="CY37" s="117"/>
      <c r="CZ37" s="117"/>
      <c r="DA37" s="117"/>
      <c r="DB37" s="117"/>
      <c r="DC37" s="117"/>
      <c r="DD37" s="117"/>
      <c r="DE37" s="117"/>
      <c r="DF37" s="117"/>
      <c r="DG37" s="117"/>
      <c r="DH37" s="117"/>
      <c r="DI37" s="117"/>
      <c r="DJ37" s="117"/>
      <c r="DK37" s="117"/>
      <c r="DL37" s="117"/>
      <c r="DM37" s="117"/>
      <c r="DN37" s="117"/>
      <c r="DO37" s="117"/>
      <c r="DP37" s="117"/>
      <c r="DQ37" s="117"/>
      <c r="DR37" s="117"/>
    </row>
    <row r="38" ht="17" customHeight="1" spans="1:122">
      <c r="A38" s="125"/>
      <c r="B38" s="125"/>
      <c r="C38" s="125"/>
      <c r="D38" s="125"/>
      <c r="E38" s="125"/>
      <c r="F38" s="125"/>
      <c r="G38" s="126"/>
      <c r="H38" s="126"/>
      <c r="I38" s="126"/>
      <c r="J38" s="126"/>
      <c r="K38" s="126"/>
      <c r="L38" s="117"/>
      <c r="M38" s="117"/>
      <c r="N38" s="117"/>
      <c r="O38" s="117"/>
      <c r="P38" s="117"/>
      <c r="Q38" s="117"/>
      <c r="R38" s="117"/>
      <c r="S38" s="8"/>
      <c r="T38" s="8"/>
      <c r="U38" s="8"/>
      <c r="V38" s="117"/>
      <c r="W38" s="117"/>
      <c r="X38" s="117"/>
      <c r="Y38" s="117"/>
      <c r="Z38" s="117"/>
      <c r="AA38" s="117"/>
      <c r="AB38" s="117"/>
      <c r="AC38" s="117"/>
      <c r="AD38" s="117"/>
      <c r="AE38" s="117"/>
      <c r="AF38" s="117"/>
      <c r="AG38" s="117"/>
      <c r="AH38" s="117"/>
      <c r="AI38" s="117"/>
      <c r="AJ38" s="117"/>
      <c r="AK38" s="117"/>
      <c r="AL38" s="117"/>
      <c r="AM38" s="117"/>
      <c r="AN38" s="117"/>
      <c r="AO38" s="117"/>
      <c r="AP38" s="117"/>
      <c r="AQ38" s="117"/>
      <c r="AR38" s="117"/>
      <c r="AS38" s="117"/>
      <c r="AT38" s="117"/>
      <c r="AU38" s="117"/>
      <c r="AV38" s="117"/>
      <c r="AW38" s="117"/>
      <c r="AX38" s="117"/>
      <c r="AY38" s="117"/>
      <c r="AZ38" s="117"/>
      <c r="BA38" s="117"/>
      <c r="BB38" s="117"/>
      <c r="BC38" s="117"/>
      <c r="BD38" s="117"/>
      <c r="BE38" s="117"/>
      <c r="BF38" s="117"/>
      <c r="BG38" s="117"/>
      <c r="BH38" s="117"/>
      <c r="BI38" s="117"/>
      <c r="BJ38" s="117"/>
      <c r="BK38" s="117"/>
      <c r="BL38" s="117"/>
      <c r="BM38" s="117"/>
      <c r="BN38" s="117"/>
      <c r="BO38" s="117"/>
      <c r="BP38" s="117"/>
      <c r="BQ38" s="117"/>
      <c r="BR38" s="117"/>
      <c r="BS38" s="117"/>
      <c r="BT38" s="117"/>
      <c r="BU38" s="117"/>
      <c r="BV38" s="117"/>
      <c r="BW38" s="117"/>
      <c r="BX38" s="117"/>
      <c r="BY38" s="117"/>
      <c r="BZ38" s="117"/>
      <c r="CA38" s="117"/>
      <c r="CB38" s="117"/>
      <c r="CC38" s="117"/>
      <c r="CD38" s="117"/>
      <c r="CE38" s="117"/>
      <c r="CF38" s="117"/>
      <c r="CG38" s="117"/>
      <c r="CH38" s="117"/>
      <c r="CI38" s="117"/>
      <c r="CJ38" s="117"/>
      <c r="CK38" s="117"/>
      <c r="CL38" s="117"/>
      <c r="CM38" s="117"/>
      <c r="CN38" s="117"/>
      <c r="CO38" s="117"/>
      <c r="CP38" s="117"/>
      <c r="CQ38" s="117"/>
      <c r="CR38" s="117"/>
      <c r="CS38" s="117"/>
      <c r="CT38" s="117"/>
      <c r="CU38" s="117"/>
      <c r="CV38" s="117"/>
      <c r="CW38" s="117"/>
      <c r="CX38" s="117"/>
      <c r="CY38" s="117"/>
      <c r="CZ38" s="117"/>
      <c r="DA38" s="117"/>
      <c r="DB38" s="117"/>
      <c r="DC38" s="117"/>
      <c r="DD38" s="117"/>
      <c r="DE38" s="117"/>
      <c r="DF38" s="117"/>
      <c r="DG38" s="117"/>
      <c r="DH38" s="117"/>
      <c r="DI38" s="117"/>
      <c r="DJ38" s="117"/>
      <c r="DK38" s="117"/>
      <c r="DL38" s="117"/>
      <c r="DM38" s="117"/>
      <c r="DN38" s="117"/>
      <c r="DO38" s="117"/>
      <c r="DP38" s="117"/>
      <c r="DQ38" s="117"/>
      <c r="DR38" s="117"/>
    </row>
    <row r="39" ht="17" customHeight="1" spans="1:122">
      <c r="A39" s="125"/>
      <c r="B39" s="125"/>
      <c r="C39" s="125"/>
      <c r="D39" s="125"/>
      <c r="E39" s="125"/>
      <c r="F39" s="125"/>
      <c r="G39" s="126"/>
      <c r="H39" s="126"/>
      <c r="I39" s="126"/>
      <c r="J39" s="126"/>
      <c r="K39" s="126"/>
      <c r="L39" s="117"/>
      <c r="M39" s="117"/>
      <c r="N39" s="117"/>
      <c r="O39" s="117"/>
      <c r="P39" s="117"/>
      <c r="Q39" s="117"/>
      <c r="R39" s="117"/>
      <c r="S39" s="8"/>
      <c r="T39" s="8"/>
      <c r="U39" s="8"/>
      <c r="V39" s="117"/>
      <c r="W39" s="117"/>
      <c r="X39" s="117"/>
      <c r="Y39" s="117"/>
      <c r="Z39" s="117"/>
      <c r="AA39" s="117"/>
      <c r="AB39" s="117"/>
      <c r="AC39" s="117"/>
      <c r="AD39" s="117"/>
      <c r="AE39" s="117"/>
      <c r="AF39" s="117"/>
      <c r="AG39" s="117"/>
      <c r="AH39" s="117"/>
      <c r="AI39" s="117"/>
      <c r="AJ39" s="117"/>
      <c r="AK39" s="117"/>
      <c r="AL39" s="117"/>
      <c r="AM39" s="117"/>
      <c r="AN39" s="117"/>
      <c r="AO39" s="117"/>
      <c r="AP39" s="117"/>
      <c r="AQ39" s="117"/>
      <c r="AR39" s="117"/>
      <c r="AS39" s="117"/>
      <c r="AT39" s="117"/>
      <c r="AU39" s="117"/>
      <c r="AV39" s="117"/>
      <c r="AW39" s="117"/>
      <c r="AX39" s="117"/>
      <c r="AY39" s="117"/>
      <c r="AZ39" s="117"/>
      <c r="BA39" s="117"/>
      <c r="BB39" s="117"/>
      <c r="BC39" s="117"/>
      <c r="BD39" s="117"/>
      <c r="BE39" s="117"/>
      <c r="BF39" s="117"/>
      <c r="BG39" s="117"/>
      <c r="BH39" s="117"/>
      <c r="BI39" s="117"/>
      <c r="BJ39" s="117"/>
      <c r="BK39" s="117"/>
      <c r="BL39" s="117"/>
      <c r="BM39" s="117"/>
      <c r="BN39" s="117"/>
      <c r="BO39" s="117"/>
      <c r="BP39" s="117"/>
      <c r="BQ39" s="117"/>
      <c r="BR39" s="117"/>
      <c r="BS39" s="117"/>
      <c r="BT39" s="117"/>
      <c r="BU39" s="117"/>
      <c r="BV39" s="117"/>
      <c r="BW39" s="117"/>
      <c r="BX39" s="117"/>
      <c r="BY39" s="117"/>
      <c r="BZ39" s="117"/>
      <c r="CA39" s="117"/>
      <c r="CB39" s="117"/>
      <c r="CC39" s="117"/>
      <c r="CD39" s="117"/>
      <c r="CE39" s="117"/>
      <c r="CF39" s="117"/>
      <c r="CG39" s="117"/>
      <c r="CH39" s="117"/>
      <c r="CI39" s="117"/>
      <c r="CJ39" s="117"/>
      <c r="CK39" s="117"/>
      <c r="CL39" s="117"/>
      <c r="CM39" s="117"/>
      <c r="CN39" s="117"/>
      <c r="CO39" s="117"/>
      <c r="CP39" s="117"/>
      <c r="CQ39" s="117"/>
      <c r="CR39" s="117"/>
      <c r="CS39" s="117"/>
      <c r="CT39" s="117"/>
      <c r="CU39" s="117"/>
      <c r="CV39" s="117"/>
      <c r="CW39" s="117"/>
      <c r="CX39" s="117"/>
      <c r="CY39" s="117"/>
      <c r="CZ39" s="117"/>
      <c r="DA39" s="117"/>
      <c r="DB39" s="117"/>
      <c r="DC39" s="117"/>
      <c r="DD39" s="117"/>
      <c r="DE39" s="117"/>
      <c r="DF39" s="117"/>
      <c r="DG39" s="117"/>
      <c r="DH39" s="117"/>
      <c r="DI39" s="117"/>
      <c r="DJ39" s="117"/>
      <c r="DK39" s="117"/>
      <c r="DL39" s="117"/>
      <c r="DM39" s="117"/>
      <c r="DN39" s="117"/>
      <c r="DO39" s="117"/>
      <c r="DP39" s="117"/>
      <c r="DQ39" s="117"/>
      <c r="DR39" s="117"/>
    </row>
    <row r="40" ht="17" customHeight="1" spans="1:122">
      <c r="A40" s="125"/>
      <c r="B40" s="125"/>
      <c r="C40" s="125"/>
      <c r="D40" s="125"/>
      <c r="E40" s="125"/>
      <c r="F40" s="125"/>
      <c r="G40" s="126"/>
      <c r="H40" s="126"/>
      <c r="I40" s="126"/>
      <c r="J40" s="126"/>
      <c r="K40" s="126"/>
      <c r="L40" s="117"/>
      <c r="M40" s="117"/>
      <c r="N40" s="117"/>
      <c r="O40" s="117"/>
      <c r="P40" s="117"/>
      <c r="Q40" s="117"/>
      <c r="R40" s="117"/>
      <c r="S40" s="8"/>
      <c r="T40" s="8"/>
      <c r="U40" s="8"/>
      <c r="V40" s="117"/>
      <c r="W40" s="117"/>
      <c r="X40" s="117"/>
      <c r="Y40" s="117"/>
      <c r="Z40" s="117"/>
      <c r="AA40" s="117"/>
      <c r="AB40" s="117"/>
      <c r="AC40" s="117"/>
      <c r="AD40" s="117"/>
      <c r="AE40" s="117"/>
      <c r="AF40" s="117"/>
      <c r="AG40" s="117"/>
      <c r="AH40" s="117"/>
      <c r="AI40" s="117"/>
      <c r="AJ40" s="117"/>
      <c r="AK40" s="117"/>
      <c r="AL40" s="117"/>
      <c r="AM40" s="117"/>
      <c r="AN40" s="117"/>
      <c r="AO40" s="117"/>
      <c r="AP40" s="117"/>
      <c r="AQ40" s="117"/>
      <c r="AR40" s="117"/>
      <c r="AS40" s="117"/>
      <c r="AT40" s="117"/>
      <c r="AU40" s="117"/>
      <c r="AV40" s="117"/>
      <c r="AW40" s="117"/>
      <c r="AX40" s="117"/>
      <c r="AY40" s="117"/>
      <c r="AZ40" s="117"/>
      <c r="BA40" s="117"/>
      <c r="BB40" s="117"/>
      <c r="BC40" s="117"/>
      <c r="BD40" s="117"/>
      <c r="BE40" s="117"/>
      <c r="BF40" s="117"/>
      <c r="BG40" s="117"/>
      <c r="BH40" s="117"/>
      <c r="BI40" s="117"/>
      <c r="BJ40" s="117"/>
      <c r="BK40" s="117"/>
      <c r="BL40" s="117"/>
      <c r="BM40" s="117"/>
      <c r="BN40" s="117"/>
      <c r="BO40" s="117"/>
      <c r="BP40" s="117"/>
      <c r="BQ40" s="117"/>
      <c r="BR40" s="117"/>
      <c r="BS40" s="117"/>
      <c r="BT40" s="117"/>
      <c r="BU40" s="117"/>
      <c r="BV40" s="117"/>
      <c r="BW40" s="117"/>
      <c r="BX40" s="117"/>
      <c r="BY40" s="117"/>
      <c r="BZ40" s="117"/>
      <c r="CA40" s="117"/>
      <c r="CB40" s="117"/>
      <c r="CC40" s="117"/>
      <c r="CD40" s="117"/>
      <c r="CE40" s="117"/>
      <c r="CF40" s="117"/>
      <c r="CG40" s="117"/>
      <c r="CH40" s="117"/>
      <c r="CI40" s="117"/>
      <c r="CJ40" s="117"/>
      <c r="CK40" s="117"/>
      <c r="CL40" s="117"/>
      <c r="CM40" s="117"/>
      <c r="CN40" s="117"/>
      <c r="CO40" s="117"/>
      <c r="CP40" s="117"/>
      <c r="CQ40" s="117"/>
      <c r="CR40" s="117"/>
      <c r="CS40" s="117"/>
      <c r="CT40" s="117"/>
      <c r="CU40" s="117"/>
      <c r="CV40" s="117"/>
      <c r="CW40" s="117"/>
      <c r="CX40" s="117"/>
      <c r="CY40" s="117"/>
      <c r="CZ40" s="117"/>
      <c r="DA40" s="117"/>
      <c r="DB40" s="117"/>
      <c r="DC40" s="117"/>
      <c r="DD40" s="117"/>
      <c r="DE40" s="117"/>
      <c r="DF40" s="117"/>
      <c r="DG40" s="117"/>
      <c r="DH40" s="117"/>
      <c r="DI40" s="117"/>
      <c r="DJ40" s="117"/>
      <c r="DK40" s="117"/>
      <c r="DL40" s="117"/>
      <c r="DM40" s="117"/>
      <c r="DN40" s="117"/>
      <c r="DO40" s="117"/>
      <c r="DP40" s="117"/>
      <c r="DQ40" s="117"/>
      <c r="DR40" s="117"/>
    </row>
    <row r="41" ht="17" customHeight="1" spans="1:122">
      <c r="A41" s="125"/>
      <c r="B41" s="125"/>
      <c r="C41" s="125"/>
      <c r="D41" s="125"/>
      <c r="E41" s="125"/>
      <c r="F41" s="125"/>
      <c r="G41" s="126"/>
      <c r="H41" s="126"/>
      <c r="I41" s="126"/>
      <c r="J41" s="126"/>
      <c r="K41" s="126"/>
      <c r="L41" s="117"/>
      <c r="M41" s="117"/>
      <c r="N41" s="117"/>
      <c r="O41" s="117"/>
      <c r="P41" s="117"/>
      <c r="Q41" s="117"/>
      <c r="R41" s="117"/>
      <c r="S41" s="8"/>
      <c r="T41" s="8"/>
      <c r="U41" s="8"/>
      <c r="V41" s="117"/>
      <c r="W41" s="117"/>
      <c r="X41" s="117"/>
      <c r="Y41" s="117"/>
      <c r="Z41" s="117"/>
      <c r="AA41" s="117"/>
      <c r="AB41" s="117"/>
      <c r="AC41" s="117"/>
      <c r="AD41" s="117"/>
      <c r="AE41" s="117"/>
      <c r="AF41" s="117"/>
      <c r="AG41" s="117"/>
      <c r="AH41" s="117"/>
      <c r="AI41" s="117"/>
      <c r="AJ41" s="117"/>
      <c r="AK41" s="117"/>
      <c r="AL41" s="117"/>
      <c r="AM41" s="117"/>
      <c r="AN41" s="117"/>
      <c r="AO41" s="117"/>
      <c r="AP41" s="117"/>
      <c r="AQ41" s="117"/>
      <c r="AR41" s="117"/>
      <c r="AS41" s="117"/>
      <c r="AT41" s="117"/>
      <c r="AU41" s="117"/>
      <c r="AV41" s="117"/>
      <c r="AW41" s="117"/>
      <c r="AX41" s="117"/>
      <c r="AY41" s="117"/>
      <c r="AZ41" s="117"/>
      <c r="BA41" s="117"/>
      <c r="BB41" s="117"/>
      <c r="BC41" s="117"/>
      <c r="BD41" s="117"/>
      <c r="BE41" s="117"/>
      <c r="BF41" s="117"/>
      <c r="BG41" s="117"/>
      <c r="BH41" s="117"/>
      <c r="BI41" s="117"/>
      <c r="BJ41" s="117"/>
      <c r="BK41" s="117"/>
      <c r="BL41" s="117"/>
      <c r="BM41" s="117"/>
      <c r="BN41" s="117"/>
      <c r="BO41" s="117"/>
      <c r="BP41" s="117"/>
      <c r="BQ41" s="117"/>
      <c r="BR41" s="117"/>
      <c r="BS41" s="117"/>
      <c r="BT41" s="117"/>
      <c r="BU41" s="117"/>
      <c r="BV41" s="117"/>
      <c r="BW41" s="117"/>
      <c r="BX41" s="117"/>
      <c r="BY41" s="117"/>
      <c r="BZ41" s="117"/>
      <c r="CA41" s="117"/>
      <c r="CB41" s="117"/>
      <c r="CC41" s="117"/>
      <c r="CD41" s="117"/>
      <c r="CE41" s="117"/>
      <c r="CF41" s="117"/>
      <c r="CG41" s="117"/>
      <c r="CH41" s="117"/>
      <c r="CI41" s="117"/>
      <c r="CJ41" s="117"/>
      <c r="CK41" s="117"/>
      <c r="CL41" s="117"/>
      <c r="CM41" s="117"/>
      <c r="CN41" s="117"/>
      <c r="CO41" s="117"/>
      <c r="CP41" s="117"/>
      <c r="CQ41" s="117"/>
      <c r="CR41" s="117"/>
      <c r="CS41" s="117"/>
      <c r="CT41" s="117"/>
      <c r="CU41" s="117"/>
      <c r="CV41" s="117"/>
      <c r="CW41" s="117"/>
      <c r="CX41" s="117"/>
      <c r="CY41" s="117"/>
      <c r="CZ41" s="117"/>
      <c r="DA41" s="117"/>
      <c r="DB41" s="117"/>
      <c r="DC41" s="117"/>
      <c r="DD41" s="117"/>
      <c r="DE41" s="117"/>
      <c r="DF41" s="117"/>
      <c r="DG41" s="117"/>
      <c r="DH41" s="117"/>
      <c r="DI41" s="117"/>
      <c r="DJ41" s="117"/>
      <c r="DK41" s="117"/>
      <c r="DL41" s="117"/>
      <c r="DM41" s="117"/>
      <c r="DN41" s="117"/>
      <c r="DO41" s="117"/>
      <c r="DP41" s="117"/>
      <c r="DQ41" s="117"/>
      <c r="DR41" s="117"/>
    </row>
    <row r="42" ht="17" customHeight="1" spans="1:122">
      <c r="A42" s="125"/>
      <c r="B42" s="125"/>
      <c r="C42" s="125"/>
      <c r="D42" s="125"/>
      <c r="E42" s="125"/>
      <c r="F42" s="125"/>
      <c r="G42" s="126"/>
      <c r="H42" s="126"/>
      <c r="I42" s="126"/>
      <c r="J42" s="126"/>
      <c r="K42" s="126"/>
      <c r="L42" s="117"/>
      <c r="M42" s="117"/>
      <c r="N42" s="117"/>
      <c r="O42" s="117"/>
      <c r="P42" s="117"/>
      <c r="Q42" s="117"/>
      <c r="R42" s="117"/>
      <c r="S42" s="8"/>
      <c r="T42" s="8"/>
      <c r="U42" s="8"/>
      <c r="V42" s="117"/>
      <c r="W42" s="117"/>
      <c r="X42" s="117"/>
      <c r="Y42" s="117"/>
      <c r="Z42" s="117"/>
      <c r="AA42" s="117"/>
      <c r="AB42" s="117"/>
      <c r="AC42" s="117"/>
      <c r="AD42" s="117"/>
      <c r="AE42" s="117"/>
      <c r="AF42" s="117"/>
      <c r="AG42" s="117"/>
      <c r="AH42" s="117"/>
      <c r="AI42" s="117"/>
      <c r="AJ42" s="117"/>
      <c r="AK42" s="117"/>
      <c r="AL42" s="117"/>
      <c r="AM42" s="117"/>
      <c r="AN42" s="117"/>
      <c r="AO42" s="117"/>
      <c r="AP42" s="117"/>
      <c r="AQ42" s="117"/>
      <c r="AR42" s="117"/>
      <c r="AS42" s="117"/>
      <c r="AT42" s="117"/>
      <c r="AU42" s="117"/>
      <c r="AV42" s="117"/>
      <c r="AW42" s="117"/>
      <c r="AX42" s="117"/>
      <c r="AY42" s="117"/>
      <c r="AZ42" s="117"/>
      <c r="BA42" s="117"/>
      <c r="BB42" s="117"/>
      <c r="BC42" s="117"/>
      <c r="BD42" s="117"/>
      <c r="BE42" s="117"/>
      <c r="BF42" s="117"/>
      <c r="BG42" s="117"/>
      <c r="BH42" s="117"/>
      <c r="BI42" s="117"/>
      <c r="BJ42" s="117"/>
      <c r="BK42" s="117"/>
      <c r="BL42" s="117"/>
      <c r="BM42" s="117"/>
      <c r="BN42" s="117"/>
      <c r="BO42" s="117"/>
      <c r="BP42" s="117"/>
      <c r="BQ42" s="117"/>
      <c r="BR42" s="117"/>
      <c r="BS42" s="117"/>
      <c r="BT42" s="117"/>
      <c r="BU42" s="117"/>
      <c r="BV42" s="117"/>
      <c r="BW42" s="117"/>
      <c r="BX42" s="117"/>
      <c r="BY42" s="117"/>
      <c r="BZ42" s="117"/>
      <c r="CA42" s="117"/>
      <c r="CB42" s="117"/>
      <c r="CC42" s="117"/>
      <c r="CD42" s="117"/>
      <c r="CE42" s="117"/>
      <c r="CF42" s="117"/>
      <c r="CG42" s="117"/>
      <c r="CH42" s="117"/>
      <c r="CI42" s="117"/>
      <c r="CJ42" s="117"/>
      <c r="CK42" s="117"/>
      <c r="CL42" s="117"/>
      <c r="CM42" s="117"/>
      <c r="CN42" s="117"/>
      <c r="CO42" s="117"/>
      <c r="CP42" s="117"/>
      <c r="CQ42" s="117"/>
      <c r="CR42" s="117"/>
      <c r="CS42" s="117"/>
      <c r="CT42" s="117"/>
      <c r="CU42" s="117"/>
      <c r="CV42" s="117"/>
      <c r="CW42" s="117"/>
      <c r="CX42" s="117"/>
      <c r="CY42" s="117"/>
      <c r="CZ42" s="117"/>
      <c r="DA42" s="117"/>
      <c r="DB42" s="117"/>
      <c r="DC42" s="117"/>
      <c r="DD42" s="117"/>
      <c r="DE42" s="117"/>
      <c r="DF42" s="117"/>
      <c r="DG42" s="117"/>
      <c r="DH42" s="117"/>
      <c r="DI42" s="117"/>
      <c r="DJ42" s="117"/>
      <c r="DK42" s="117"/>
      <c r="DL42" s="117"/>
      <c r="DM42" s="117"/>
      <c r="DN42" s="117"/>
      <c r="DO42" s="117"/>
      <c r="DP42" s="117"/>
      <c r="DQ42" s="117"/>
      <c r="DR42" s="117"/>
    </row>
    <row r="43" ht="17" customHeight="1" spans="1:122">
      <c r="A43" s="125"/>
      <c r="B43" s="125"/>
      <c r="C43" s="125"/>
      <c r="D43" s="125"/>
      <c r="E43" s="125"/>
      <c r="F43" s="125"/>
      <c r="G43" s="126"/>
      <c r="H43" s="126"/>
      <c r="I43" s="126"/>
      <c r="J43" s="126"/>
      <c r="K43" s="126"/>
      <c r="L43" s="117"/>
      <c r="M43" s="117"/>
      <c r="N43" s="117"/>
      <c r="O43" s="117"/>
      <c r="P43" s="117"/>
      <c r="Q43" s="117"/>
      <c r="R43" s="117"/>
      <c r="S43" s="8"/>
      <c r="T43" s="8"/>
      <c r="U43" s="8"/>
      <c r="V43" s="117"/>
      <c r="W43" s="117"/>
      <c r="X43" s="117"/>
      <c r="Y43" s="117"/>
      <c r="Z43" s="117"/>
      <c r="AA43" s="117"/>
      <c r="AB43" s="117"/>
      <c r="AC43" s="117"/>
      <c r="AD43" s="117"/>
      <c r="AE43" s="117"/>
      <c r="AF43" s="117"/>
      <c r="AG43" s="117"/>
      <c r="AH43" s="117"/>
      <c r="AI43" s="117"/>
      <c r="AJ43" s="117"/>
      <c r="AK43" s="117"/>
      <c r="AL43" s="117"/>
      <c r="AM43" s="117"/>
      <c r="AN43" s="117"/>
      <c r="AO43" s="117"/>
      <c r="AP43" s="117"/>
      <c r="AQ43" s="117"/>
      <c r="AR43" s="117"/>
      <c r="AS43" s="117"/>
      <c r="AT43" s="117"/>
      <c r="AU43" s="117"/>
      <c r="AV43" s="117"/>
      <c r="AW43" s="117"/>
      <c r="AX43" s="117"/>
      <c r="AY43" s="117"/>
      <c r="AZ43" s="117"/>
      <c r="BA43" s="117"/>
      <c r="BB43" s="117"/>
      <c r="BC43" s="117"/>
      <c r="BD43" s="117"/>
      <c r="BE43" s="117"/>
      <c r="BF43" s="117"/>
      <c r="BG43" s="117"/>
      <c r="BH43" s="117"/>
      <c r="BI43" s="117"/>
      <c r="BJ43" s="117"/>
      <c r="BK43" s="117"/>
      <c r="BL43" s="117"/>
      <c r="BM43" s="117"/>
      <c r="BN43" s="117"/>
      <c r="BO43" s="117"/>
      <c r="BP43" s="117"/>
      <c r="BQ43" s="117"/>
      <c r="BR43" s="117"/>
      <c r="BS43" s="117"/>
      <c r="BT43" s="117"/>
      <c r="BU43" s="117"/>
      <c r="BV43" s="117"/>
      <c r="BW43" s="117"/>
      <c r="BX43" s="117"/>
      <c r="BY43" s="117"/>
      <c r="BZ43" s="117"/>
      <c r="CA43" s="117"/>
      <c r="CB43" s="117"/>
      <c r="CC43" s="117"/>
      <c r="CD43" s="117"/>
      <c r="CE43" s="117"/>
      <c r="CF43" s="117"/>
      <c r="CG43" s="117"/>
      <c r="CH43" s="117"/>
      <c r="CI43" s="117"/>
      <c r="CJ43" s="117"/>
      <c r="CK43" s="117"/>
      <c r="CL43" s="117"/>
      <c r="CM43" s="117"/>
      <c r="CN43" s="117"/>
      <c r="CO43" s="117"/>
      <c r="CP43" s="117"/>
      <c r="CQ43" s="117"/>
      <c r="CR43" s="117"/>
      <c r="CS43" s="117"/>
      <c r="CT43" s="117"/>
      <c r="CU43" s="117"/>
      <c r="CV43" s="117"/>
      <c r="CW43" s="117"/>
      <c r="CX43" s="117"/>
      <c r="CY43" s="117"/>
      <c r="CZ43" s="117"/>
      <c r="DA43" s="117"/>
      <c r="DB43" s="117"/>
      <c r="DC43" s="117"/>
      <c r="DD43" s="117"/>
      <c r="DE43" s="117"/>
      <c r="DF43" s="117"/>
      <c r="DG43" s="117"/>
      <c r="DH43" s="117"/>
      <c r="DI43" s="117"/>
      <c r="DJ43" s="117"/>
      <c r="DK43" s="117"/>
      <c r="DL43" s="117"/>
      <c r="DM43" s="117"/>
      <c r="DN43" s="117"/>
      <c r="DO43" s="117"/>
      <c r="DP43" s="117"/>
      <c r="DQ43" s="117"/>
      <c r="DR43" s="117"/>
    </row>
    <row r="44" ht="17" customHeight="1" spans="1:122">
      <c r="A44" s="125"/>
      <c r="B44" s="125"/>
      <c r="C44" s="125"/>
      <c r="D44" s="125"/>
      <c r="E44" s="125"/>
      <c r="F44" s="125"/>
      <c r="G44" s="126"/>
      <c r="H44" s="126"/>
      <c r="I44" s="126"/>
      <c r="J44" s="126"/>
      <c r="K44" s="126"/>
      <c r="L44" s="117"/>
      <c r="M44" s="117"/>
      <c r="N44" s="117"/>
      <c r="O44" s="117"/>
      <c r="P44" s="117"/>
      <c r="Q44" s="117"/>
      <c r="R44" s="117"/>
      <c r="S44" s="8"/>
      <c r="T44" s="8"/>
      <c r="U44" s="8"/>
      <c r="V44" s="117"/>
      <c r="W44" s="117"/>
      <c r="X44" s="117"/>
      <c r="Y44" s="117"/>
      <c r="Z44" s="117"/>
      <c r="AA44" s="117"/>
      <c r="AB44" s="117"/>
      <c r="AC44" s="117"/>
      <c r="AD44" s="117"/>
      <c r="AE44" s="117"/>
      <c r="AF44" s="117"/>
      <c r="AG44" s="117"/>
      <c r="AH44" s="117"/>
      <c r="AI44" s="117"/>
      <c r="AJ44" s="117"/>
      <c r="AK44" s="117"/>
      <c r="AL44" s="117"/>
      <c r="AM44" s="117"/>
      <c r="AN44" s="117"/>
      <c r="AO44" s="117"/>
      <c r="AP44" s="117"/>
      <c r="AQ44" s="117"/>
      <c r="AR44" s="117"/>
      <c r="AS44" s="117"/>
      <c r="AT44" s="117"/>
      <c r="AU44" s="117"/>
      <c r="AV44" s="117"/>
      <c r="AW44" s="117"/>
      <c r="AX44" s="117"/>
      <c r="AY44" s="117"/>
      <c r="AZ44" s="117"/>
      <c r="BA44" s="117"/>
      <c r="BB44" s="117"/>
      <c r="BC44" s="117"/>
      <c r="BD44" s="117"/>
      <c r="BE44" s="117"/>
      <c r="BF44" s="117"/>
      <c r="BG44" s="117"/>
      <c r="BH44" s="117"/>
      <c r="BI44" s="117"/>
      <c r="BJ44" s="117"/>
      <c r="BK44" s="117"/>
      <c r="BL44" s="117"/>
      <c r="BM44" s="117"/>
      <c r="BN44" s="117"/>
      <c r="BO44" s="117"/>
      <c r="BP44" s="117"/>
      <c r="BQ44" s="117"/>
      <c r="BR44" s="117"/>
      <c r="BS44" s="117"/>
      <c r="BT44" s="117"/>
      <c r="BU44" s="117"/>
      <c r="BV44" s="117"/>
      <c r="BW44" s="117"/>
      <c r="BX44" s="117"/>
      <c r="BY44" s="117"/>
      <c r="BZ44" s="117"/>
      <c r="CA44" s="117"/>
      <c r="CB44" s="117"/>
      <c r="CC44" s="117"/>
      <c r="CD44" s="117"/>
      <c r="CE44" s="117"/>
      <c r="CF44" s="117"/>
      <c r="CG44" s="117"/>
      <c r="CH44" s="117"/>
      <c r="CI44" s="117"/>
      <c r="CJ44" s="117"/>
      <c r="CK44" s="117"/>
      <c r="CL44" s="117"/>
      <c r="CM44" s="117"/>
      <c r="CN44" s="117"/>
      <c r="CO44" s="117"/>
      <c r="CP44" s="117"/>
      <c r="CQ44" s="117"/>
      <c r="CR44" s="117"/>
      <c r="CS44" s="117"/>
      <c r="CT44" s="117"/>
      <c r="CU44" s="117"/>
      <c r="CV44" s="117"/>
      <c r="CW44" s="117"/>
      <c r="CX44" s="117"/>
      <c r="CY44" s="117"/>
      <c r="CZ44" s="117"/>
      <c r="DA44" s="117"/>
      <c r="DB44" s="117"/>
      <c r="DC44" s="117"/>
      <c r="DD44" s="117"/>
      <c r="DE44" s="117"/>
      <c r="DF44" s="117"/>
      <c r="DG44" s="117"/>
      <c r="DH44" s="117"/>
      <c r="DI44" s="117"/>
      <c r="DJ44" s="117"/>
      <c r="DK44" s="117"/>
      <c r="DL44" s="117"/>
      <c r="DM44" s="117"/>
      <c r="DN44" s="117"/>
      <c r="DO44" s="117"/>
      <c r="DP44" s="117"/>
      <c r="DQ44" s="117"/>
      <c r="DR44" s="117"/>
    </row>
    <row r="45" ht="17" customHeight="1" spans="1:122">
      <c r="A45" s="125"/>
      <c r="B45" s="125"/>
      <c r="C45" s="125"/>
      <c r="D45" s="125"/>
      <c r="E45" s="125"/>
      <c r="F45" s="125"/>
      <c r="G45" s="126"/>
      <c r="H45" s="126"/>
      <c r="I45" s="126"/>
      <c r="J45" s="126"/>
      <c r="K45" s="126"/>
      <c r="L45" s="117"/>
      <c r="M45" s="117"/>
      <c r="N45" s="117"/>
      <c r="O45" s="117"/>
      <c r="P45" s="117"/>
      <c r="Q45" s="117"/>
      <c r="R45" s="117"/>
      <c r="S45" s="8"/>
      <c r="T45" s="8"/>
      <c r="U45" s="8"/>
      <c r="V45" s="117"/>
      <c r="W45" s="117"/>
      <c r="X45" s="117"/>
      <c r="Y45" s="117"/>
      <c r="Z45" s="117"/>
      <c r="AA45" s="117"/>
      <c r="AB45" s="117"/>
      <c r="AC45" s="117"/>
      <c r="AD45" s="117"/>
      <c r="AE45" s="117"/>
      <c r="AF45" s="117"/>
      <c r="AG45" s="117"/>
      <c r="AH45" s="117"/>
      <c r="AI45" s="117"/>
      <c r="AJ45" s="117"/>
      <c r="AK45" s="117"/>
      <c r="AL45" s="117"/>
      <c r="AM45" s="117"/>
      <c r="AN45" s="117"/>
      <c r="AO45" s="117"/>
      <c r="AP45" s="117"/>
      <c r="AQ45" s="117"/>
      <c r="AR45" s="117"/>
      <c r="AS45" s="117"/>
      <c r="AT45" s="117"/>
      <c r="AU45" s="117"/>
      <c r="AV45" s="117"/>
      <c r="AW45" s="117"/>
      <c r="AX45" s="117"/>
      <c r="AY45" s="117"/>
      <c r="AZ45" s="117"/>
      <c r="BA45" s="117"/>
      <c r="BB45" s="117"/>
      <c r="BC45" s="117"/>
      <c r="BD45" s="117"/>
      <c r="BE45" s="117"/>
      <c r="BF45" s="117"/>
      <c r="BG45" s="117"/>
      <c r="BH45" s="117"/>
      <c r="BI45" s="117"/>
      <c r="BJ45" s="117"/>
      <c r="BK45" s="117"/>
      <c r="BL45" s="117"/>
      <c r="BM45" s="117"/>
      <c r="BN45" s="117"/>
      <c r="BO45" s="117"/>
      <c r="BP45" s="117"/>
      <c r="BQ45" s="117"/>
      <c r="BR45" s="117"/>
      <c r="BS45" s="117"/>
      <c r="BT45" s="117"/>
      <c r="BU45" s="117"/>
      <c r="BV45" s="117"/>
      <c r="BW45" s="117"/>
      <c r="BX45" s="117"/>
      <c r="BY45" s="117"/>
      <c r="BZ45" s="117"/>
      <c r="CA45" s="117"/>
      <c r="CB45" s="117"/>
      <c r="CC45" s="117"/>
      <c r="CD45" s="117"/>
      <c r="CE45" s="117"/>
      <c r="CF45" s="117"/>
      <c r="CG45" s="117"/>
      <c r="CH45" s="117"/>
      <c r="CI45" s="117"/>
      <c r="CJ45" s="117"/>
      <c r="CK45" s="117"/>
      <c r="CL45" s="117"/>
      <c r="CM45" s="117"/>
      <c r="CN45" s="117"/>
      <c r="CO45" s="117"/>
      <c r="CP45" s="117"/>
      <c r="CQ45" s="117"/>
      <c r="CR45" s="117"/>
      <c r="CS45" s="117"/>
      <c r="CT45" s="117"/>
      <c r="CU45" s="117"/>
      <c r="CV45" s="117"/>
      <c r="CW45" s="117"/>
      <c r="CX45" s="117"/>
      <c r="CY45" s="117"/>
      <c r="CZ45" s="117"/>
      <c r="DA45" s="117"/>
      <c r="DB45" s="117"/>
      <c r="DC45" s="117"/>
      <c r="DD45" s="117"/>
      <c r="DE45" s="117"/>
      <c r="DF45" s="117"/>
      <c r="DG45" s="117"/>
      <c r="DH45" s="117"/>
      <c r="DI45" s="117"/>
      <c r="DJ45" s="117"/>
      <c r="DK45" s="117"/>
      <c r="DL45" s="117"/>
      <c r="DM45" s="117"/>
      <c r="DN45" s="117"/>
      <c r="DO45" s="117"/>
      <c r="DP45" s="117"/>
      <c r="DQ45" s="117"/>
      <c r="DR45" s="117"/>
    </row>
    <row r="46" ht="17" customHeight="1" spans="1:122">
      <c r="A46" s="125"/>
      <c r="B46" s="125"/>
      <c r="C46" s="125"/>
      <c r="D46" s="125"/>
      <c r="E46" s="125"/>
      <c r="F46" s="125"/>
      <c r="G46" s="126"/>
      <c r="H46" s="126"/>
      <c r="I46" s="126"/>
      <c r="J46" s="126"/>
      <c r="K46" s="126"/>
      <c r="L46" s="117"/>
      <c r="M46" s="117"/>
      <c r="N46" s="117"/>
      <c r="O46" s="117"/>
      <c r="P46" s="117"/>
      <c r="Q46" s="117"/>
      <c r="R46" s="117"/>
      <c r="S46" s="8"/>
      <c r="T46" s="8"/>
      <c r="U46" s="8"/>
      <c r="V46" s="117"/>
      <c r="W46" s="117"/>
      <c r="X46" s="117"/>
      <c r="Y46" s="117"/>
      <c r="Z46" s="117"/>
      <c r="AA46" s="117"/>
      <c r="AB46" s="117"/>
      <c r="AC46" s="117"/>
      <c r="AD46" s="117"/>
      <c r="AE46" s="117"/>
      <c r="AF46" s="117"/>
      <c r="AG46" s="117"/>
      <c r="AH46" s="117"/>
      <c r="AI46" s="117"/>
      <c r="AJ46" s="117"/>
      <c r="AK46" s="117"/>
      <c r="AL46" s="117"/>
      <c r="AM46" s="117"/>
      <c r="AN46" s="117"/>
      <c r="AO46" s="117"/>
      <c r="AP46" s="117"/>
      <c r="AQ46" s="117"/>
      <c r="AR46" s="117"/>
      <c r="AS46" s="117"/>
      <c r="AT46" s="117"/>
      <c r="AU46" s="117"/>
      <c r="AV46" s="117"/>
      <c r="AW46" s="117"/>
      <c r="AX46" s="117"/>
      <c r="AY46" s="117"/>
      <c r="AZ46" s="117"/>
      <c r="BA46" s="117"/>
      <c r="BB46" s="117"/>
      <c r="BC46" s="117"/>
      <c r="BD46" s="117"/>
      <c r="BE46" s="117"/>
      <c r="BF46" s="117"/>
      <c r="BG46" s="117"/>
      <c r="BH46" s="117"/>
      <c r="BI46" s="117"/>
      <c r="BJ46" s="117"/>
      <c r="BK46" s="117"/>
      <c r="BL46" s="117"/>
      <c r="BM46" s="117"/>
      <c r="BN46" s="117"/>
      <c r="BO46" s="117"/>
      <c r="BP46" s="117"/>
      <c r="BQ46" s="117"/>
      <c r="BR46" s="117"/>
      <c r="BS46" s="117"/>
      <c r="BT46" s="117"/>
      <c r="BU46" s="117"/>
      <c r="BV46" s="117"/>
      <c r="BW46" s="117"/>
      <c r="BX46" s="117"/>
      <c r="BY46" s="117"/>
      <c r="BZ46" s="117"/>
      <c r="CA46" s="117"/>
      <c r="CB46" s="117"/>
      <c r="CC46" s="117"/>
      <c r="CD46" s="117"/>
      <c r="CE46" s="117"/>
      <c r="CF46" s="117"/>
      <c r="CG46" s="117"/>
      <c r="CH46" s="117"/>
      <c r="CI46" s="117"/>
      <c r="CJ46" s="117"/>
      <c r="CK46" s="117"/>
      <c r="CL46" s="117"/>
      <c r="CM46" s="117"/>
      <c r="CN46" s="117"/>
      <c r="CO46" s="117"/>
      <c r="CP46" s="117"/>
      <c r="CQ46" s="117"/>
      <c r="CR46" s="117"/>
      <c r="CS46" s="117"/>
      <c r="CT46" s="117"/>
      <c r="CU46" s="117"/>
      <c r="CV46" s="117"/>
      <c r="CW46" s="117"/>
      <c r="CX46" s="117"/>
      <c r="CY46" s="117"/>
      <c r="CZ46" s="117"/>
      <c r="DA46" s="117"/>
      <c r="DB46" s="117"/>
      <c r="DC46" s="117"/>
      <c r="DD46" s="117"/>
      <c r="DE46" s="117"/>
      <c r="DF46" s="117"/>
      <c r="DG46" s="117"/>
      <c r="DH46" s="117"/>
      <c r="DI46" s="117"/>
      <c r="DJ46" s="117"/>
      <c r="DK46" s="117"/>
      <c r="DL46" s="117"/>
      <c r="DM46" s="117"/>
      <c r="DN46" s="117"/>
      <c r="DO46" s="117"/>
      <c r="DP46" s="117"/>
      <c r="DQ46" s="117"/>
      <c r="DR46" s="117"/>
    </row>
    <row r="47" ht="17" customHeight="1" spans="1:122">
      <c r="A47" s="125"/>
      <c r="B47" s="125"/>
      <c r="C47" s="125"/>
      <c r="D47" s="125"/>
      <c r="E47" s="125"/>
      <c r="F47" s="125"/>
      <c r="G47" s="126"/>
      <c r="H47" s="126"/>
      <c r="I47" s="126"/>
      <c r="J47" s="126"/>
      <c r="K47" s="126"/>
      <c r="L47" s="117"/>
      <c r="M47" s="117"/>
      <c r="N47" s="117"/>
      <c r="O47" s="117"/>
      <c r="P47" s="117"/>
      <c r="Q47" s="117"/>
      <c r="R47" s="117"/>
      <c r="S47" s="8"/>
      <c r="T47" s="8"/>
      <c r="U47" s="8"/>
      <c r="V47" s="117"/>
      <c r="W47" s="117"/>
      <c r="X47" s="117"/>
      <c r="Y47" s="117"/>
      <c r="Z47" s="117"/>
      <c r="AA47" s="117"/>
      <c r="AB47" s="117"/>
      <c r="AC47" s="117"/>
      <c r="AD47" s="117"/>
      <c r="AE47" s="117"/>
      <c r="AF47" s="117"/>
      <c r="AG47" s="117"/>
      <c r="AH47" s="117"/>
      <c r="AI47" s="117"/>
      <c r="AJ47" s="117"/>
      <c r="AK47" s="117"/>
      <c r="AL47" s="117"/>
      <c r="AM47" s="117"/>
      <c r="AN47" s="117"/>
      <c r="AO47" s="117"/>
      <c r="AP47" s="117"/>
      <c r="AQ47" s="117"/>
      <c r="AR47" s="117"/>
      <c r="AS47" s="117"/>
      <c r="AT47" s="117"/>
      <c r="AU47" s="117"/>
      <c r="AV47" s="117"/>
      <c r="AW47" s="117"/>
      <c r="AX47" s="117"/>
      <c r="AY47" s="117"/>
      <c r="AZ47" s="117"/>
      <c r="BA47" s="117"/>
      <c r="BB47" s="117"/>
      <c r="BC47" s="117"/>
      <c r="BD47" s="117"/>
      <c r="BE47" s="117"/>
      <c r="BF47" s="117"/>
      <c r="BG47" s="117"/>
      <c r="BH47" s="117"/>
      <c r="BI47" s="117"/>
      <c r="BJ47" s="117"/>
      <c r="BK47" s="117"/>
      <c r="BL47" s="117"/>
      <c r="BM47" s="117"/>
      <c r="BN47" s="117"/>
      <c r="BO47" s="117"/>
      <c r="BP47" s="117"/>
      <c r="BQ47" s="117"/>
      <c r="BR47" s="117"/>
      <c r="BS47" s="117"/>
      <c r="BT47" s="117"/>
      <c r="BU47" s="117"/>
      <c r="BV47" s="117"/>
      <c r="BW47" s="117"/>
      <c r="BX47" s="117"/>
      <c r="BY47" s="117"/>
      <c r="BZ47" s="117"/>
      <c r="CA47" s="117"/>
      <c r="CB47" s="117"/>
      <c r="CC47" s="117"/>
      <c r="CD47" s="117"/>
      <c r="CE47" s="117"/>
      <c r="CF47" s="117"/>
      <c r="CG47" s="117"/>
      <c r="CH47" s="117"/>
      <c r="CI47" s="117"/>
      <c r="CJ47" s="117"/>
      <c r="CK47" s="117"/>
      <c r="CL47" s="117"/>
      <c r="CM47" s="117"/>
      <c r="CN47" s="117"/>
      <c r="CO47" s="117"/>
      <c r="CP47" s="117"/>
      <c r="CQ47" s="117"/>
      <c r="CR47" s="117"/>
      <c r="CS47" s="117"/>
      <c r="CT47" s="117"/>
      <c r="CU47" s="117"/>
      <c r="CV47" s="117"/>
      <c r="CW47" s="117"/>
      <c r="CX47" s="117"/>
      <c r="CY47" s="117"/>
      <c r="CZ47" s="117"/>
      <c r="DA47" s="117"/>
      <c r="DB47" s="117"/>
      <c r="DC47" s="117"/>
      <c r="DD47" s="117"/>
      <c r="DE47" s="117"/>
      <c r="DF47" s="117"/>
      <c r="DG47" s="117"/>
      <c r="DH47" s="117"/>
      <c r="DI47" s="117"/>
      <c r="DJ47" s="117"/>
      <c r="DK47" s="117"/>
      <c r="DL47" s="117"/>
      <c r="DM47" s="117"/>
      <c r="DN47" s="117"/>
      <c r="DO47" s="117"/>
      <c r="DP47" s="117"/>
      <c r="DQ47" s="117"/>
      <c r="DR47" s="117"/>
    </row>
    <row r="48" ht="17" customHeight="1" spans="1:122">
      <c r="A48" s="125"/>
      <c r="B48" s="125"/>
      <c r="C48" s="125"/>
      <c r="D48" s="125"/>
      <c r="E48" s="125"/>
      <c r="F48" s="125"/>
      <c r="G48" s="126"/>
      <c r="H48" s="126"/>
      <c r="I48" s="126"/>
      <c r="J48" s="126"/>
      <c r="K48" s="126"/>
      <c r="L48" s="117"/>
      <c r="M48" s="117"/>
      <c r="N48" s="117"/>
      <c r="O48" s="117"/>
      <c r="P48" s="117"/>
      <c r="Q48" s="117"/>
      <c r="R48" s="117"/>
      <c r="S48" s="8"/>
      <c r="T48" s="8"/>
      <c r="U48" s="8"/>
      <c r="V48" s="117"/>
      <c r="W48" s="117"/>
      <c r="X48" s="117"/>
      <c r="Y48" s="117"/>
      <c r="Z48" s="117"/>
      <c r="AA48" s="117"/>
      <c r="AB48" s="117"/>
      <c r="AC48" s="117"/>
      <c r="AD48" s="117"/>
      <c r="AE48" s="117"/>
      <c r="AF48" s="117"/>
      <c r="AG48" s="117"/>
      <c r="AH48" s="117"/>
      <c r="AI48" s="117"/>
      <c r="AJ48" s="117"/>
      <c r="AK48" s="117"/>
      <c r="AL48" s="117"/>
      <c r="AM48" s="117"/>
      <c r="AN48" s="117"/>
      <c r="AO48" s="117"/>
      <c r="AP48" s="117"/>
      <c r="AQ48" s="117"/>
      <c r="AR48" s="117"/>
      <c r="AS48" s="117"/>
      <c r="AT48" s="117"/>
      <c r="AU48" s="117"/>
      <c r="AV48" s="117"/>
      <c r="AW48" s="117"/>
      <c r="AX48" s="117"/>
      <c r="AY48" s="117"/>
      <c r="AZ48" s="117"/>
      <c r="BA48" s="117"/>
      <c r="BB48" s="117"/>
      <c r="BC48" s="117"/>
      <c r="BD48" s="117"/>
      <c r="BE48" s="117"/>
      <c r="BF48" s="117"/>
      <c r="BG48" s="117"/>
      <c r="BH48" s="117"/>
      <c r="BI48" s="117"/>
      <c r="BJ48" s="117"/>
      <c r="BK48" s="117"/>
      <c r="BL48" s="117"/>
      <c r="BM48" s="117"/>
      <c r="BN48" s="117"/>
      <c r="BO48" s="117"/>
      <c r="BP48" s="117"/>
      <c r="BQ48" s="117"/>
      <c r="BR48" s="117"/>
      <c r="BS48" s="117"/>
      <c r="BT48" s="117"/>
      <c r="BU48" s="117"/>
      <c r="BV48" s="117"/>
      <c r="BW48" s="117"/>
      <c r="BX48" s="117"/>
      <c r="BY48" s="117"/>
      <c r="BZ48" s="117"/>
      <c r="CA48" s="117"/>
      <c r="CB48" s="117"/>
      <c r="CC48" s="117"/>
      <c r="CD48" s="117"/>
      <c r="CE48" s="117"/>
      <c r="CF48" s="117"/>
      <c r="CG48" s="117"/>
      <c r="CH48" s="117"/>
      <c r="CI48" s="117"/>
      <c r="CJ48" s="117"/>
      <c r="CK48" s="117"/>
      <c r="CL48" s="117"/>
      <c r="CM48" s="117"/>
      <c r="CN48" s="117"/>
      <c r="CO48" s="117"/>
      <c r="CP48" s="117"/>
      <c r="CQ48" s="117"/>
      <c r="CR48" s="117"/>
      <c r="CS48" s="117"/>
      <c r="CT48" s="117"/>
      <c r="CU48" s="117"/>
      <c r="CV48" s="117"/>
      <c r="CW48" s="117"/>
      <c r="CX48" s="117"/>
      <c r="CY48" s="117"/>
      <c r="CZ48" s="117"/>
      <c r="DA48" s="117"/>
      <c r="DB48" s="117"/>
      <c r="DC48" s="117"/>
      <c r="DD48" s="117"/>
      <c r="DE48" s="117"/>
      <c r="DF48" s="117"/>
      <c r="DG48" s="117"/>
      <c r="DH48" s="117"/>
      <c r="DI48" s="117"/>
      <c r="DJ48" s="117"/>
      <c r="DK48" s="117"/>
      <c r="DL48" s="117"/>
      <c r="DM48" s="117"/>
      <c r="DN48" s="117"/>
      <c r="DO48" s="117"/>
      <c r="DP48" s="117"/>
      <c r="DQ48" s="117"/>
      <c r="DR48" s="117"/>
    </row>
    <row r="49" ht="17" customHeight="1" spans="1:122">
      <c r="A49" s="125"/>
      <c r="B49" s="125"/>
      <c r="C49" s="125"/>
      <c r="D49" s="125"/>
      <c r="E49" s="125"/>
      <c r="F49" s="125"/>
      <c r="G49" s="126"/>
      <c r="H49" s="126"/>
      <c r="I49" s="126"/>
      <c r="J49" s="126"/>
      <c r="K49" s="126"/>
      <c r="L49" s="117"/>
      <c r="M49" s="117"/>
      <c r="N49" s="117"/>
      <c r="O49" s="117"/>
      <c r="P49" s="117"/>
      <c r="Q49" s="117"/>
      <c r="R49" s="117"/>
      <c r="S49" s="8"/>
      <c r="T49" s="8"/>
      <c r="U49" s="8"/>
      <c r="V49" s="117"/>
      <c r="W49" s="117"/>
      <c r="X49" s="117"/>
      <c r="Y49" s="117"/>
      <c r="Z49" s="117"/>
      <c r="AA49" s="117"/>
      <c r="AB49" s="117"/>
      <c r="AC49" s="117"/>
      <c r="AD49" s="117"/>
      <c r="AE49" s="117"/>
      <c r="AF49" s="117"/>
      <c r="AG49" s="117"/>
      <c r="AH49" s="117"/>
      <c r="AI49" s="117"/>
      <c r="AJ49" s="117"/>
      <c r="AK49" s="117"/>
      <c r="AL49" s="117"/>
      <c r="AM49" s="117"/>
      <c r="AN49" s="117"/>
      <c r="AO49" s="117"/>
      <c r="AP49" s="117"/>
      <c r="AQ49" s="117"/>
      <c r="AR49" s="117"/>
      <c r="AS49" s="117"/>
      <c r="AT49" s="117"/>
      <c r="AU49" s="117"/>
      <c r="AV49" s="117"/>
      <c r="AW49" s="117"/>
      <c r="AX49" s="117"/>
      <c r="AY49" s="117"/>
      <c r="AZ49" s="117"/>
      <c r="BA49" s="117"/>
      <c r="BB49" s="117"/>
      <c r="BC49" s="117"/>
      <c r="BD49" s="117"/>
      <c r="BE49" s="117"/>
      <c r="BF49" s="117"/>
      <c r="BG49" s="117"/>
      <c r="BH49" s="117"/>
      <c r="BI49" s="117"/>
      <c r="BJ49" s="117"/>
      <c r="BK49" s="117"/>
      <c r="BL49" s="117"/>
      <c r="BM49" s="117"/>
      <c r="BN49" s="117"/>
      <c r="BO49" s="117"/>
      <c r="BP49" s="117"/>
      <c r="BQ49" s="117"/>
      <c r="BR49" s="117"/>
      <c r="BS49" s="117"/>
      <c r="BT49" s="117"/>
      <c r="BU49" s="117"/>
      <c r="BV49" s="117"/>
      <c r="BW49" s="117"/>
      <c r="BX49" s="117"/>
      <c r="BY49" s="117"/>
      <c r="BZ49" s="117"/>
      <c r="CA49" s="117"/>
      <c r="CB49" s="117"/>
      <c r="CC49" s="117"/>
      <c r="CD49" s="117"/>
      <c r="CE49" s="117"/>
      <c r="CF49" s="117"/>
      <c r="CG49" s="117"/>
      <c r="CH49" s="117"/>
      <c r="CI49" s="117"/>
      <c r="CJ49" s="117"/>
      <c r="CK49" s="117"/>
      <c r="CL49" s="117"/>
      <c r="CM49" s="117"/>
      <c r="CN49" s="117"/>
      <c r="CO49" s="117"/>
      <c r="CP49" s="117"/>
      <c r="CQ49" s="117"/>
      <c r="CR49" s="117"/>
      <c r="CS49" s="117"/>
      <c r="CT49" s="117"/>
      <c r="CU49" s="117"/>
      <c r="CV49" s="117"/>
      <c r="CW49" s="117"/>
      <c r="CX49" s="117"/>
      <c r="CY49" s="117"/>
      <c r="CZ49" s="117"/>
      <c r="DA49" s="117"/>
      <c r="DB49" s="117"/>
      <c r="DC49" s="117"/>
      <c r="DD49" s="117"/>
      <c r="DE49" s="117"/>
      <c r="DF49" s="117"/>
      <c r="DG49" s="117"/>
      <c r="DH49" s="117"/>
      <c r="DI49" s="117"/>
      <c r="DJ49" s="117"/>
      <c r="DK49" s="117"/>
      <c r="DL49" s="117"/>
      <c r="DM49" s="117"/>
      <c r="DN49" s="117"/>
      <c r="DO49" s="117"/>
      <c r="DP49" s="117"/>
      <c r="DQ49" s="117"/>
      <c r="DR49" s="117"/>
    </row>
  </sheetData>
  <mergeCells count="23">
    <mergeCell ref="A1:Q1"/>
    <mergeCell ref="A3:Q3"/>
    <mergeCell ref="S5:T5"/>
    <mergeCell ref="A27:D27"/>
    <mergeCell ref="A28:D28"/>
    <mergeCell ref="A29:D29"/>
    <mergeCell ref="A5:A6"/>
    <mergeCell ref="B5:B6"/>
    <mergeCell ref="C5:C6"/>
    <mergeCell ref="D5:D6"/>
    <mergeCell ref="E5:E6"/>
    <mergeCell ref="F5:F6"/>
    <mergeCell ref="G5:G6"/>
    <mergeCell ref="H5:H6"/>
    <mergeCell ref="I5:I6"/>
    <mergeCell ref="J5:J6"/>
    <mergeCell ref="K5:K6"/>
    <mergeCell ref="L5:L6"/>
    <mergeCell ref="M5:M6"/>
    <mergeCell ref="N5:N6"/>
    <mergeCell ref="O5:O6"/>
    <mergeCell ref="P5:P6"/>
    <mergeCell ref="Q5:Q6"/>
  </mergeCells>
  <pageMargins left="0.75" right="0.75" top="1" bottom="1" header="0.5" footer="0.5"/>
  <headerFooter/>
  <drawing r:id="rId1"/>
  <picture r:id="rId2"/>
</worksheet>
</file>

<file path=xl/worksheets/sheet8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Z33"/>
  <sheetViews>
    <sheetView workbookViewId="0">
      <pane ySplit="6" topLeftCell="A7" activePane="bottomLeft" state="frozen"/>
      <selection/>
      <selection pane="bottomLeft" activeCell="A1" sqref="A1:T1"/>
    </sheetView>
  </sheetViews>
  <sheetFormatPr defaultColWidth="14" defaultRowHeight="15.2"/>
  <cols>
    <col min="1" max="1" width="5" customWidth="1"/>
    <col min="2" max="4" width="9" customWidth="1"/>
    <col min="5" max="5" width="7" customWidth="1"/>
    <col min="6" max="7" width="9" customWidth="1"/>
    <col min="8" max="9" width="7" customWidth="1"/>
    <col min="10" max="10" width="9" customWidth="1"/>
    <col min="11" max="13" width="5" customWidth="1"/>
    <col min="14" max="21" width="9" customWidth="1"/>
    <col min="22" max="23" width="11" customWidth="1"/>
    <col min="24" max="26" width="9" customWidth="1"/>
  </cols>
  <sheetData>
    <row r="1" ht="24" customHeight="1" spans="1:26">
      <c r="A1" s="61" t="s">
        <v>8045</v>
      </c>
      <c r="B1" s="62"/>
      <c r="C1" s="62"/>
      <c r="D1" s="62"/>
      <c r="E1" s="62"/>
      <c r="F1" s="62"/>
      <c r="G1" s="62"/>
      <c r="H1" s="62"/>
      <c r="I1" s="62"/>
      <c r="J1" s="62"/>
      <c r="K1" s="62"/>
      <c r="L1" s="62"/>
      <c r="M1" s="62"/>
      <c r="N1" s="62"/>
      <c r="O1" s="62"/>
      <c r="P1" s="62"/>
      <c r="Q1" s="62"/>
      <c r="R1" s="62"/>
      <c r="S1" s="62"/>
      <c r="T1" s="62"/>
      <c r="U1" s="62"/>
      <c r="V1" s="62"/>
      <c r="W1" s="62"/>
      <c r="X1" s="62"/>
      <c r="Y1" s="62"/>
      <c r="Z1" s="62"/>
    </row>
    <row r="2" ht="16" customHeight="1" spans="1:26">
      <c r="A2" s="63"/>
      <c r="B2" s="63"/>
      <c r="C2" s="63"/>
      <c r="D2" s="63"/>
      <c r="E2" s="63"/>
      <c r="F2" s="63"/>
      <c r="G2" s="25"/>
      <c r="H2" s="63"/>
      <c r="I2" s="63"/>
      <c r="J2" s="25"/>
      <c r="K2" s="25"/>
      <c r="L2" s="25"/>
      <c r="M2" s="25"/>
      <c r="N2" s="25"/>
      <c r="O2" s="25"/>
      <c r="P2" s="25"/>
      <c r="Q2" s="25"/>
      <c r="R2" s="25"/>
      <c r="S2" s="25"/>
      <c r="T2" s="42" t="s">
        <v>8046</v>
      </c>
      <c r="U2" s="8"/>
      <c r="V2" s="8"/>
      <c r="W2" s="8"/>
      <c r="X2" s="8"/>
      <c r="Y2" s="8"/>
      <c r="Z2" s="8"/>
    </row>
    <row r="3" ht="16" customHeight="1" spans="1:26">
      <c r="A3" s="63" t="e">
        <f>#REF!</f>
        <v>#REF!</v>
      </c>
      <c r="B3" s="8"/>
      <c r="C3" s="8"/>
      <c r="D3" s="8"/>
      <c r="E3" s="8"/>
      <c r="F3" s="8"/>
      <c r="G3" s="8"/>
      <c r="H3" s="8"/>
      <c r="I3" s="8"/>
      <c r="J3" s="8"/>
      <c r="K3" s="8"/>
      <c r="L3" s="8"/>
      <c r="M3" s="8"/>
      <c r="N3" s="8"/>
      <c r="O3" s="8"/>
      <c r="P3" s="8"/>
      <c r="Q3" s="8"/>
      <c r="R3" s="8"/>
      <c r="S3" s="8"/>
      <c r="T3" s="8"/>
      <c r="U3" s="8"/>
      <c r="V3" s="8"/>
      <c r="W3" s="8"/>
      <c r="X3" s="8"/>
      <c r="Y3" s="8"/>
      <c r="Z3" s="8"/>
    </row>
    <row r="4" ht="16" customHeight="1" spans="1:26">
      <c r="A4" s="105" t="e">
        <f>#REF!</f>
        <v>#REF!</v>
      </c>
      <c r="B4" s="8"/>
      <c r="C4" s="8"/>
      <c r="D4" s="8"/>
      <c r="E4" s="8"/>
      <c r="F4" s="8"/>
      <c r="G4" s="8"/>
      <c r="H4" s="8"/>
      <c r="I4" s="8"/>
      <c r="J4" s="8"/>
      <c r="K4" s="8"/>
      <c r="L4" s="8"/>
      <c r="M4" s="8"/>
      <c r="N4" s="8"/>
      <c r="O4" s="8"/>
      <c r="P4" s="8"/>
      <c r="Q4" s="8"/>
      <c r="R4" s="8"/>
      <c r="S4" s="8"/>
      <c r="T4" s="42" t="s">
        <v>2952</v>
      </c>
      <c r="U4" s="8"/>
      <c r="V4" s="8"/>
      <c r="W4" s="8"/>
      <c r="X4" s="8"/>
      <c r="Y4" s="8"/>
      <c r="Z4" s="8"/>
    </row>
    <row r="5" ht="22" customHeight="1" spans="1:26">
      <c r="A5" s="90" t="s">
        <v>0</v>
      </c>
      <c r="B5" s="90" t="s">
        <v>8016</v>
      </c>
      <c r="C5" s="90" t="s">
        <v>8047</v>
      </c>
      <c r="D5" s="90" t="s">
        <v>8048</v>
      </c>
      <c r="E5" s="90" t="s">
        <v>8049</v>
      </c>
      <c r="F5" s="90" t="s">
        <v>8050</v>
      </c>
      <c r="G5" s="90" t="s">
        <v>8009</v>
      </c>
      <c r="H5" s="90" t="s">
        <v>3142</v>
      </c>
      <c r="I5" s="90" t="s">
        <v>8051</v>
      </c>
      <c r="J5" s="67" t="s">
        <v>8017</v>
      </c>
      <c r="K5" s="90" t="s">
        <v>3673</v>
      </c>
      <c r="L5" s="90" t="s">
        <v>8052</v>
      </c>
      <c r="M5" s="90" t="s">
        <v>8053</v>
      </c>
      <c r="N5" s="90" t="s">
        <v>3484</v>
      </c>
      <c r="O5" s="90" t="s">
        <v>3050</v>
      </c>
      <c r="P5" s="90" t="s">
        <v>3251</v>
      </c>
      <c r="Q5" s="67" t="s">
        <v>3051</v>
      </c>
      <c r="R5" s="90" t="s">
        <v>3052</v>
      </c>
      <c r="S5" s="90" t="s">
        <v>3053</v>
      </c>
      <c r="T5" s="90" t="s">
        <v>3083</v>
      </c>
      <c r="U5" s="8"/>
      <c r="V5" s="114" t="s">
        <v>7982</v>
      </c>
      <c r="W5" s="117"/>
      <c r="X5" s="117"/>
      <c r="Y5" s="114" t="s">
        <v>8054</v>
      </c>
      <c r="Z5" s="114" t="s">
        <v>8055</v>
      </c>
    </row>
    <row r="6" ht="16" customHeight="1" spans="1:26">
      <c r="A6" s="37"/>
      <c r="B6" s="37"/>
      <c r="C6" s="37"/>
      <c r="D6" s="37"/>
      <c r="E6" s="37"/>
      <c r="F6" s="37"/>
      <c r="G6" s="37"/>
      <c r="H6" s="37"/>
      <c r="I6" s="37"/>
      <c r="J6" s="27"/>
      <c r="K6" s="37"/>
      <c r="L6" s="37"/>
      <c r="M6" s="37"/>
      <c r="N6" s="37"/>
      <c r="O6" s="37"/>
      <c r="P6" s="37"/>
      <c r="Q6" s="27"/>
      <c r="R6" s="37"/>
      <c r="S6" s="37"/>
      <c r="T6" s="37"/>
      <c r="U6" s="114"/>
      <c r="V6" s="8" t="s">
        <v>7925</v>
      </c>
      <c r="W6" s="114" t="s">
        <v>7926</v>
      </c>
      <c r="X6" s="114"/>
      <c r="Y6" s="8"/>
      <c r="Z6" s="8"/>
    </row>
    <row r="7" ht="16" customHeight="1" spans="1:26">
      <c r="A7" s="39"/>
      <c r="B7" s="68"/>
      <c r="C7" s="39"/>
      <c r="D7" s="39"/>
      <c r="E7" s="69"/>
      <c r="F7" s="69"/>
      <c r="G7" s="39"/>
      <c r="H7" s="81"/>
      <c r="I7" s="118"/>
      <c r="J7" s="119"/>
      <c r="K7" s="119"/>
      <c r="L7" s="119"/>
      <c r="M7" s="119"/>
      <c r="N7" s="29"/>
      <c r="O7" s="29"/>
      <c r="P7" s="36"/>
      <c r="Q7" s="36"/>
      <c r="R7" s="29">
        <f t="shared" ref="R7:R27" si="0">Q7-(O7-P7)</f>
        <v>0</v>
      </c>
      <c r="S7" s="106" t="str">
        <f t="shared" ref="S7:S27" si="1">IF(O7-P7=0,"",(Q7-O7+P7)/(O7-P7)*100)</f>
        <v/>
      </c>
      <c r="T7" s="120"/>
      <c r="U7" s="8"/>
      <c r="V7" s="102"/>
      <c r="W7" s="102"/>
      <c r="X7" s="8"/>
      <c r="Y7" s="8"/>
      <c r="Z7" s="8"/>
    </row>
    <row r="8" ht="16" customHeight="1" spans="1:26">
      <c r="A8" s="39"/>
      <c r="B8" s="68"/>
      <c r="C8" s="39"/>
      <c r="D8" s="39"/>
      <c r="E8" s="69"/>
      <c r="F8" s="69"/>
      <c r="G8" s="39"/>
      <c r="H8" s="81"/>
      <c r="I8" s="118"/>
      <c r="J8" s="119"/>
      <c r="K8" s="119"/>
      <c r="L8" s="119"/>
      <c r="M8" s="119"/>
      <c r="N8" s="28"/>
      <c r="O8" s="28"/>
      <c r="P8" s="121"/>
      <c r="Q8" s="121"/>
      <c r="R8" s="29">
        <f t="shared" si="0"/>
        <v>0</v>
      </c>
      <c r="S8" s="106" t="str">
        <f t="shared" si="1"/>
        <v/>
      </c>
      <c r="T8" s="120"/>
      <c r="U8" s="8"/>
      <c r="V8" s="102"/>
      <c r="W8" s="102"/>
      <c r="X8" s="8"/>
      <c r="Y8" s="8"/>
      <c r="Z8" s="8"/>
    </row>
    <row r="9" ht="16" customHeight="1" spans="1:26">
      <c r="A9" s="39"/>
      <c r="B9" s="68"/>
      <c r="C9" s="39"/>
      <c r="D9" s="39"/>
      <c r="E9" s="69"/>
      <c r="F9" s="69"/>
      <c r="G9" s="39"/>
      <c r="H9" s="81"/>
      <c r="I9" s="118"/>
      <c r="J9" s="119"/>
      <c r="K9" s="119"/>
      <c r="L9" s="119"/>
      <c r="M9" s="119"/>
      <c r="N9" s="29"/>
      <c r="O9" s="29"/>
      <c r="P9" s="36"/>
      <c r="Q9" s="36"/>
      <c r="R9" s="29">
        <f t="shared" si="0"/>
        <v>0</v>
      </c>
      <c r="S9" s="106" t="str">
        <f t="shared" si="1"/>
        <v/>
      </c>
      <c r="T9" s="120"/>
      <c r="U9" s="8"/>
      <c r="V9" s="102"/>
      <c r="W9" s="102"/>
      <c r="X9" s="8"/>
      <c r="Y9" s="8"/>
      <c r="Z9" s="8"/>
    </row>
    <row r="10" ht="16" customHeight="1" spans="1:26">
      <c r="A10" s="39"/>
      <c r="B10" s="68"/>
      <c r="C10" s="39"/>
      <c r="D10" s="39"/>
      <c r="E10" s="69"/>
      <c r="F10" s="69"/>
      <c r="G10" s="39"/>
      <c r="H10" s="81"/>
      <c r="I10" s="118"/>
      <c r="J10" s="119"/>
      <c r="K10" s="119"/>
      <c r="L10" s="119"/>
      <c r="M10" s="119"/>
      <c r="N10" s="29"/>
      <c r="O10" s="29"/>
      <c r="P10" s="36"/>
      <c r="Q10" s="36"/>
      <c r="R10" s="29">
        <f t="shared" si="0"/>
        <v>0</v>
      </c>
      <c r="S10" s="106" t="str">
        <f t="shared" si="1"/>
        <v/>
      </c>
      <c r="T10" s="120"/>
      <c r="U10" s="8"/>
      <c r="V10" s="102"/>
      <c r="W10" s="102"/>
      <c r="X10" s="8"/>
      <c r="Y10" s="8"/>
      <c r="Z10" s="8"/>
    </row>
    <row r="11" ht="16" customHeight="1" spans="1:26">
      <c r="A11" s="39"/>
      <c r="B11" s="68"/>
      <c r="C11" s="39"/>
      <c r="D11" s="39"/>
      <c r="E11" s="69"/>
      <c r="F11" s="69"/>
      <c r="G11" s="39"/>
      <c r="H11" s="81"/>
      <c r="I11" s="118"/>
      <c r="J11" s="119"/>
      <c r="K11" s="119"/>
      <c r="L11" s="119"/>
      <c r="M11" s="119"/>
      <c r="N11" s="29"/>
      <c r="O11" s="29"/>
      <c r="P11" s="36"/>
      <c r="Q11" s="36"/>
      <c r="R11" s="29">
        <f t="shared" si="0"/>
        <v>0</v>
      </c>
      <c r="S11" s="106" t="str">
        <f t="shared" si="1"/>
        <v/>
      </c>
      <c r="T11" s="120"/>
      <c r="U11" s="8"/>
      <c r="V11" s="102"/>
      <c r="W11" s="102"/>
      <c r="X11" s="8"/>
      <c r="Y11" s="8"/>
      <c r="Z11" s="8"/>
    </row>
    <row r="12" ht="16" customHeight="1" spans="1:26">
      <c r="A12" s="39"/>
      <c r="B12" s="68"/>
      <c r="C12" s="39"/>
      <c r="D12" s="39"/>
      <c r="E12" s="69"/>
      <c r="F12" s="69"/>
      <c r="G12" s="39"/>
      <c r="H12" s="81"/>
      <c r="I12" s="118"/>
      <c r="J12" s="119"/>
      <c r="K12" s="119"/>
      <c r="L12" s="119"/>
      <c r="M12" s="119"/>
      <c r="N12" s="29"/>
      <c r="O12" s="29"/>
      <c r="P12" s="36"/>
      <c r="Q12" s="36"/>
      <c r="R12" s="29">
        <f t="shared" si="0"/>
        <v>0</v>
      </c>
      <c r="S12" s="106" t="str">
        <f t="shared" si="1"/>
        <v/>
      </c>
      <c r="T12" s="120"/>
      <c r="U12" s="8"/>
      <c r="V12" s="102"/>
      <c r="W12" s="102"/>
      <c r="X12" s="8"/>
      <c r="Y12" s="8"/>
      <c r="Z12" s="8"/>
    </row>
    <row r="13" ht="16" customHeight="1" spans="1:26">
      <c r="A13" s="39"/>
      <c r="B13" s="68"/>
      <c r="C13" s="39"/>
      <c r="D13" s="39"/>
      <c r="E13" s="69"/>
      <c r="F13" s="69"/>
      <c r="G13" s="39"/>
      <c r="H13" s="81"/>
      <c r="I13" s="118"/>
      <c r="J13" s="119"/>
      <c r="K13" s="119"/>
      <c r="L13" s="119"/>
      <c r="M13" s="119"/>
      <c r="N13" s="29"/>
      <c r="O13" s="29"/>
      <c r="P13" s="36"/>
      <c r="Q13" s="36"/>
      <c r="R13" s="29">
        <f t="shared" si="0"/>
        <v>0</v>
      </c>
      <c r="S13" s="106" t="str">
        <f t="shared" si="1"/>
        <v/>
      </c>
      <c r="T13" s="120"/>
      <c r="U13" s="8"/>
      <c r="V13" s="102"/>
      <c r="W13" s="102"/>
      <c r="X13" s="8"/>
      <c r="Y13" s="8"/>
      <c r="Z13" s="8"/>
    </row>
    <row r="14" ht="16" customHeight="1" spans="1:26">
      <c r="A14" s="39"/>
      <c r="B14" s="68"/>
      <c r="C14" s="39"/>
      <c r="D14" s="39"/>
      <c r="E14" s="69"/>
      <c r="F14" s="69"/>
      <c r="G14" s="39"/>
      <c r="H14" s="81"/>
      <c r="I14" s="118"/>
      <c r="J14" s="119"/>
      <c r="K14" s="119"/>
      <c r="L14" s="119"/>
      <c r="M14" s="119"/>
      <c r="N14" s="29"/>
      <c r="O14" s="29"/>
      <c r="P14" s="36"/>
      <c r="Q14" s="36"/>
      <c r="R14" s="29">
        <f t="shared" si="0"/>
        <v>0</v>
      </c>
      <c r="S14" s="106" t="str">
        <f t="shared" si="1"/>
        <v/>
      </c>
      <c r="T14" s="120"/>
      <c r="U14" s="8"/>
      <c r="V14" s="102"/>
      <c r="W14" s="102"/>
      <c r="X14" s="8"/>
      <c r="Y14" s="8"/>
      <c r="Z14" s="8"/>
    </row>
    <row r="15" ht="16" customHeight="1" spans="1:26">
      <c r="A15" s="39"/>
      <c r="B15" s="68"/>
      <c r="C15" s="39"/>
      <c r="D15" s="39"/>
      <c r="E15" s="69"/>
      <c r="F15" s="69"/>
      <c r="G15" s="39"/>
      <c r="H15" s="81"/>
      <c r="I15" s="118"/>
      <c r="J15" s="119"/>
      <c r="K15" s="119"/>
      <c r="L15" s="119"/>
      <c r="M15" s="119"/>
      <c r="N15" s="29"/>
      <c r="O15" s="29"/>
      <c r="P15" s="36"/>
      <c r="Q15" s="36"/>
      <c r="R15" s="29">
        <f t="shared" si="0"/>
        <v>0</v>
      </c>
      <c r="S15" s="106" t="str">
        <f t="shared" si="1"/>
        <v/>
      </c>
      <c r="T15" s="120"/>
      <c r="U15" s="8"/>
      <c r="V15" s="102"/>
      <c r="W15" s="102"/>
      <c r="X15" s="8"/>
      <c r="Y15" s="8"/>
      <c r="Z15" s="8"/>
    </row>
    <row r="16" ht="16" customHeight="1" spans="1:26">
      <c r="A16" s="39"/>
      <c r="B16" s="68"/>
      <c r="C16" s="39"/>
      <c r="D16" s="39"/>
      <c r="E16" s="69"/>
      <c r="F16" s="69"/>
      <c r="G16" s="39"/>
      <c r="H16" s="81"/>
      <c r="I16" s="118"/>
      <c r="J16" s="119"/>
      <c r="K16" s="119"/>
      <c r="L16" s="119"/>
      <c r="M16" s="119"/>
      <c r="N16" s="29"/>
      <c r="O16" s="29"/>
      <c r="P16" s="36"/>
      <c r="Q16" s="36"/>
      <c r="R16" s="29">
        <f t="shared" si="0"/>
        <v>0</v>
      </c>
      <c r="S16" s="106" t="str">
        <f t="shared" si="1"/>
        <v/>
      </c>
      <c r="T16" s="120"/>
      <c r="U16" s="8"/>
      <c r="V16" s="102"/>
      <c r="W16" s="102"/>
      <c r="X16" s="8"/>
      <c r="Y16" s="8"/>
      <c r="Z16" s="8"/>
    </row>
    <row r="17" ht="16" customHeight="1" spans="1:26">
      <c r="A17" s="39"/>
      <c r="B17" s="68"/>
      <c r="C17" s="39"/>
      <c r="D17" s="39"/>
      <c r="E17" s="69"/>
      <c r="F17" s="69"/>
      <c r="G17" s="39"/>
      <c r="H17" s="81"/>
      <c r="I17" s="118"/>
      <c r="J17" s="119"/>
      <c r="K17" s="119"/>
      <c r="L17" s="119"/>
      <c r="M17" s="119"/>
      <c r="N17" s="29"/>
      <c r="O17" s="29"/>
      <c r="P17" s="36"/>
      <c r="Q17" s="36"/>
      <c r="R17" s="29">
        <f t="shared" si="0"/>
        <v>0</v>
      </c>
      <c r="S17" s="106" t="str">
        <f t="shared" si="1"/>
        <v/>
      </c>
      <c r="T17" s="120"/>
      <c r="U17" s="8"/>
      <c r="V17" s="102"/>
      <c r="W17" s="102"/>
      <c r="X17" s="8"/>
      <c r="Y17" s="8"/>
      <c r="Z17" s="8"/>
    </row>
    <row r="18" ht="16" customHeight="1" spans="1:26">
      <c r="A18" s="39"/>
      <c r="B18" s="68"/>
      <c r="C18" s="39"/>
      <c r="D18" s="39"/>
      <c r="E18" s="69"/>
      <c r="F18" s="69"/>
      <c r="G18" s="39"/>
      <c r="H18" s="81"/>
      <c r="I18" s="118"/>
      <c r="J18" s="119"/>
      <c r="K18" s="119"/>
      <c r="L18" s="119"/>
      <c r="M18" s="119"/>
      <c r="N18" s="29"/>
      <c r="O18" s="29"/>
      <c r="P18" s="36"/>
      <c r="Q18" s="36"/>
      <c r="R18" s="29">
        <f t="shared" si="0"/>
        <v>0</v>
      </c>
      <c r="S18" s="106" t="str">
        <f t="shared" si="1"/>
        <v/>
      </c>
      <c r="T18" s="120"/>
      <c r="U18" s="8"/>
      <c r="V18" s="102"/>
      <c r="W18" s="102"/>
      <c r="X18" s="8"/>
      <c r="Y18" s="8"/>
      <c r="Z18" s="8"/>
    </row>
    <row r="19" ht="16" customHeight="1" spans="1:26">
      <c r="A19" s="39"/>
      <c r="B19" s="68"/>
      <c r="C19" s="39"/>
      <c r="D19" s="39"/>
      <c r="E19" s="69"/>
      <c r="F19" s="69"/>
      <c r="G19" s="39"/>
      <c r="H19" s="81"/>
      <c r="I19" s="118"/>
      <c r="J19" s="119"/>
      <c r="K19" s="119"/>
      <c r="L19" s="119"/>
      <c r="M19" s="119"/>
      <c r="N19" s="29"/>
      <c r="O19" s="29"/>
      <c r="P19" s="36"/>
      <c r="Q19" s="36"/>
      <c r="R19" s="29">
        <f t="shared" si="0"/>
        <v>0</v>
      </c>
      <c r="S19" s="106" t="str">
        <f t="shared" si="1"/>
        <v/>
      </c>
      <c r="T19" s="120"/>
      <c r="U19" s="8"/>
      <c r="V19" s="102"/>
      <c r="W19" s="102"/>
      <c r="X19" s="8"/>
      <c r="Y19" s="8"/>
      <c r="Z19" s="8"/>
    </row>
    <row r="20" ht="16" customHeight="1" spans="1:26">
      <c r="A20" s="39"/>
      <c r="B20" s="68"/>
      <c r="C20" s="39"/>
      <c r="D20" s="39"/>
      <c r="E20" s="69"/>
      <c r="F20" s="69"/>
      <c r="G20" s="39"/>
      <c r="H20" s="81"/>
      <c r="I20" s="118"/>
      <c r="J20" s="119"/>
      <c r="K20" s="119"/>
      <c r="L20" s="119"/>
      <c r="M20" s="119"/>
      <c r="N20" s="29"/>
      <c r="O20" s="29"/>
      <c r="P20" s="36"/>
      <c r="Q20" s="36"/>
      <c r="R20" s="29">
        <f t="shared" si="0"/>
        <v>0</v>
      </c>
      <c r="S20" s="106" t="str">
        <f t="shared" si="1"/>
        <v/>
      </c>
      <c r="T20" s="120"/>
      <c r="U20" s="8"/>
      <c r="V20" s="102"/>
      <c r="W20" s="102"/>
      <c r="X20" s="8"/>
      <c r="Y20" s="8"/>
      <c r="Z20" s="8"/>
    </row>
    <row r="21" ht="16" customHeight="1" spans="1:26">
      <c r="A21" s="39"/>
      <c r="B21" s="68"/>
      <c r="C21" s="39"/>
      <c r="D21" s="39"/>
      <c r="E21" s="69"/>
      <c r="F21" s="69"/>
      <c r="G21" s="39"/>
      <c r="H21" s="81"/>
      <c r="I21" s="118"/>
      <c r="J21" s="119"/>
      <c r="K21" s="119"/>
      <c r="L21" s="119"/>
      <c r="M21" s="119"/>
      <c r="N21" s="29"/>
      <c r="O21" s="29"/>
      <c r="P21" s="36"/>
      <c r="Q21" s="36"/>
      <c r="R21" s="29">
        <f t="shared" si="0"/>
        <v>0</v>
      </c>
      <c r="S21" s="106" t="str">
        <f t="shared" si="1"/>
        <v/>
      </c>
      <c r="T21" s="120"/>
      <c r="U21" s="8"/>
      <c r="V21" s="102"/>
      <c r="W21" s="102"/>
      <c r="X21" s="8"/>
      <c r="Y21" s="8"/>
      <c r="Z21" s="8"/>
    </row>
    <row r="22" ht="16" customHeight="1" spans="1:26">
      <c r="A22" s="39"/>
      <c r="B22" s="68"/>
      <c r="C22" s="39"/>
      <c r="D22" s="39"/>
      <c r="E22" s="69"/>
      <c r="F22" s="69"/>
      <c r="G22" s="39"/>
      <c r="H22" s="81"/>
      <c r="I22" s="118"/>
      <c r="J22" s="119"/>
      <c r="K22" s="119"/>
      <c r="L22" s="119"/>
      <c r="M22" s="119"/>
      <c r="N22" s="29"/>
      <c r="O22" s="29"/>
      <c r="P22" s="36"/>
      <c r="Q22" s="36"/>
      <c r="R22" s="29">
        <f t="shared" si="0"/>
        <v>0</v>
      </c>
      <c r="S22" s="106" t="str">
        <f t="shared" si="1"/>
        <v/>
      </c>
      <c r="T22" s="120"/>
      <c r="U22" s="8"/>
      <c r="V22" s="102"/>
      <c r="W22" s="102"/>
      <c r="X22" s="8"/>
      <c r="Y22" s="8"/>
      <c r="Z22" s="8"/>
    </row>
    <row r="23" ht="16" customHeight="1" spans="1:26">
      <c r="A23" s="39"/>
      <c r="B23" s="68"/>
      <c r="C23" s="39"/>
      <c r="D23" s="39"/>
      <c r="E23" s="69"/>
      <c r="F23" s="69"/>
      <c r="G23" s="39"/>
      <c r="H23" s="81"/>
      <c r="I23" s="118"/>
      <c r="J23" s="119"/>
      <c r="K23" s="119"/>
      <c r="L23" s="119"/>
      <c r="M23" s="119"/>
      <c r="N23" s="29"/>
      <c r="O23" s="29"/>
      <c r="P23" s="36"/>
      <c r="Q23" s="36"/>
      <c r="R23" s="29">
        <f t="shared" si="0"/>
        <v>0</v>
      </c>
      <c r="S23" s="106" t="str">
        <f t="shared" si="1"/>
        <v/>
      </c>
      <c r="T23" s="120"/>
      <c r="U23" s="8"/>
      <c r="V23" s="102"/>
      <c r="W23" s="102"/>
      <c r="X23" s="8"/>
      <c r="Y23" s="8"/>
      <c r="Z23" s="8"/>
    </row>
    <row r="24" ht="16" customHeight="1" spans="1:26">
      <c r="A24" s="39"/>
      <c r="B24" s="68"/>
      <c r="C24" s="39"/>
      <c r="D24" s="39"/>
      <c r="E24" s="69"/>
      <c r="F24" s="69"/>
      <c r="G24" s="39"/>
      <c r="H24" s="81"/>
      <c r="I24" s="118"/>
      <c r="J24" s="119"/>
      <c r="K24" s="119"/>
      <c r="L24" s="119"/>
      <c r="M24" s="119"/>
      <c r="N24" s="29"/>
      <c r="O24" s="29"/>
      <c r="P24" s="36"/>
      <c r="Q24" s="36"/>
      <c r="R24" s="29">
        <f t="shared" si="0"/>
        <v>0</v>
      </c>
      <c r="S24" s="106" t="str">
        <f t="shared" si="1"/>
        <v/>
      </c>
      <c r="T24" s="120"/>
      <c r="U24" s="8"/>
      <c r="V24" s="102"/>
      <c r="W24" s="102"/>
      <c r="X24" s="8"/>
      <c r="Y24" s="8"/>
      <c r="Z24" s="8"/>
    </row>
    <row r="25" ht="16" customHeight="1" spans="1:26">
      <c r="A25" s="39"/>
      <c r="B25" s="68"/>
      <c r="C25" s="39"/>
      <c r="D25" s="39"/>
      <c r="E25" s="69"/>
      <c r="F25" s="69"/>
      <c r="G25" s="39"/>
      <c r="H25" s="81"/>
      <c r="I25" s="118"/>
      <c r="J25" s="119"/>
      <c r="K25" s="119"/>
      <c r="L25" s="119"/>
      <c r="M25" s="119"/>
      <c r="N25" s="29"/>
      <c r="O25" s="29"/>
      <c r="P25" s="36"/>
      <c r="Q25" s="36"/>
      <c r="R25" s="29">
        <f t="shared" si="0"/>
        <v>0</v>
      </c>
      <c r="S25" s="106" t="str">
        <f t="shared" si="1"/>
        <v/>
      </c>
      <c r="T25" s="120"/>
      <c r="U25" s="8"/>
      <c r="V25" s="102"/>
      <c r="W25" s="102"/>
      <c r="X25" s="8"/>
      <c r="Y25" s="8"/>
      <c r="Z25" s="8"/>
    </row>
    <row r="26" ht="16" customHeight="1" spans="1:26">
      <c r="A26" s="39"/>
      <c r="B26" s="68"/>
      <c r="C26" s="39"/>
      <c r="D26" s="39"/>
      <c r="E26" s="69"/>
      <c r="F26" s="69"/>
      <c r="G26" s="39"/>
      <c r="H26" s="81"/>
      <c r="I26" s="118"/>
      <c r="J26" s="119"/>
      <c r="K26" s="119"/>
      <c r="L26" s="119"/>
      <c r="M26" s="119"/>
      <c r="N26" s="29"/>
      <c r="O26" s="29"/>
      <c r="P26" s="36"/>
      <c r="Q26" s="36"/>
      <c r="R26" s="29">
        <f t="shared" si="0"/>
        <v>0</v>
      </c>
      <c r="S26" s="106" t="str">
        <f t="shared" si="1"/>
        <v/>
      </c>
      <c r="T26" s="120"/>
      <c r="U26" s="8"/>
      <c r="V26" s="102"/>
      <c r="W26" s="102"/>
      <c r="X26" s="8"/>
      <c r="Y26" s="8"/>
      <c r="Z26" s="8"/>
    </row>
    <row r="27" ht="16" customHeight="1" spans="1:26">
      <c r="A27" s="122" t="s">
        <v>3162</v>
      </c>
      <c r="B27" s="21"/>
      <c r="C27" s="21"/>
      <c r="D27" s="21"/>
      <c r="E27" s="69"/>
      <c r="F27" s="69"/>
      <c r="G27" s="39"/>
      <c r="H27" s="81"/>
      <c r="I27" s="118"/>
      <c r="J27" s="119"/>
      <c r="K27" s="119"/>
      <c r="L27" s="119"/>
      <c r="M27" s="119"/>
      <c r="N27" s="36">
        <f>SUM(N7:N26)</f>
        <v>0</v>
      </c>
      <c r="O27" s="36">
        <f>SUM(O7:O26)</f>
        <v>0</v>
      </c>
      <c r="P27" s="36">
        <f>SUM(P7:P26)</f>
        <v>0</v>
      </c>
      <c r="Q27" s="36">
        <f>SUM(Q7:Q26)</f>
        <v>0</v>
      </c>
      <c r="R27" s="29">
        <f t="shared" si="0"/>
        <v>0</v>
      </c>
      <c r="S27" s="106" t="str">
        <f t="shared" si="1"/>
        <v/>
      </c>
      <c r="T27" s="120"/>
      <c r="U27" s="8"/>
      <c r="V27" s="102"/>
      <c r="W27" s="102"/>
      <c r="X27" s="8"/>
      <c r="Y27" s="8"/>
      <c r="Z27" s="8"/>
    </row>
    <row r="28" ht="16" customHeight="1" spans="1:26">
      <c r="A28" s="122" t="s">
        <v>8056</v>
      </c>
      <c r="B28" s="21"/>
      <c r="C28" s="21"/>
      <c r="D28" s="21"/>
      <c r="E28" s="69"/>
      <c r="F28" s="69"/>
      <c r="G28" s="39"/>
      <c r="H28" s="81"/>
      <c r="I28" s="118"/>
      <c r="J28" s="119"/>
      <c r="K28" s="119"/>
      <c r="L28" s="119"/>
      <c r="M28" s="119"/>
      <c r="N28" s="29"/>
      <c r="O28" s="29">
        <f>P27</f>
        <v>0</v>
      </c>
      <c r="P28" s="36"/>
      <c r="Q28" s="36"/>
      <c r="R28" s="36"/>
      <c r="S28" s="36"/>
      <c r="T28" s="120"/>
      <c r="U28" s="8"/>
      <c r="V28" s="102"/>
      <c r="W28" s="102"/>
      <c r="X28" s="8"/>
      <c r="Y28" s="8"/>
      <c r="Z28" s="8"/>
    </row>
    <row r="29" ht="16" customHeight="1" spans="1:26">
      <c r="A29" s="122" t="s">
        <v>3165</v>
      </c>
      <c r="B29" s="21"/>
      <c r="C29" s="21"/>
      <c r="D29" s="21"/>
      <c r="E29" s="69"/>
      <c r="F29" s="69"/>
      <c r="G29" s="39"/>
      <c r="H29" s="81"/>
      <c r="I29" s="36"/>
      <c r="J29" s="36"/>
      <c r="K29" s="36"/>
      <c r="L29" s="36"/>
      <c r="M29" s="36"/>
      <c r="N29" s="29">
        <f>N27-N28</f>
        <v>0</v>
      </c>
      <c r="O29" s="29">
        <f>O27-O28</f>
        <v>0</v>
      </c>
      <c r="P29" s="36"/>
      <c r="Q29" s="36">
        <f>Q27</f>
        <v>0</v>
      </c>
      <c r="R29" s="107">
        <f>Q29-O29</f>
        <v>0</v>
      </c>
      <c r="S29" s="108" t="str">
        <f>IF(O29=0,"",(Q29-O29)/O29*100)</f>
        <v/>
      </c>
      <c r="T29" s="81"/>
      <c r="U29" s="8"/>
      <c r="V29" s="102">
        <f>SUM(V7:V28)</f>
        <v>0</v>
      </c>
      <c r="W29" s="102">
        <f>SUM(W7:W28)</f>
        <v>0</v>
      </c>
      <c r="X29" s="8"/>
      <c r="Y29" s="8"/>
      <c r="Z29" s="8"/>
    </row>
    <row r="30" ht="16" customHeight="1" spans="1:26">
      <c r="A30" s="73" t="e">
        <f>#REF!</f>
        <v>#REF!</v>
      </c>
      <c r="B30" s="73"/>
      <c r="C30" s="73"/>
      <c r="D30" s="73"/>
      <c r="E30" s="7"/>
      <c r="F30" s="7"/>
      <c r="G30" s="7"/>
      <c r="H30" s="7"/>
      <c r="I30" s="7"/>
      <c r="J30" s="7"/>
      <c r="K30" s="7"/>
      <c r="L30" s="7"/>
      <c r="M30" s="7"/>
      <c r="N30" s="7"/>
      <c r="O30" s="74" t="str">
        <f>CONCATENATE(索引!$D$6,"：",索引!$D82,"    ",索引!$E82)</f>
        <v>评估人员：高晓宇    王海龙</v>
      </c>
      <c r="P30" s="8"/>
      <c r="Q30" s="7"/>
      <c r="R30" s="7"/>
      <c r="S30" s="7"/>
      <c r="T30" s="7"/>
      <c r="U30" s="8"/>
      <c r="V30" s="8"/>
      <c r="W30" s="8"/>
      <c r="X30" s="8"/>
      <c r="Y30" s="8"/>
      <c r="Z30" s="8"/>
    </row>
    <row r="31" ht="16" customHeight="1" spans="1:26">
      <c r="A31" s="7" t="e">
        <f>#REF!</f>
        <v>#REF!</v>
      </c>
      <c r="B31" s="7"/>
      <c r="C31" s="7"/>
      <c r="D31" s="7"/>
      <c r="E31" s="7"/>
      <c r="F31" s="7"/>
      <c r="G31" s="8"/>
      <c r="H31" s="7"/>
      <c r="I31" s="7"/>
      <c r="J31" s="8"/>
      <c r="K31" s="8"/>
      <c r="L31" s="8"/>
      <c r="M31" s="8"/>
      <c r="N31" s="8"/>
      <c r="O31" s="8"/>
      <c r="P31" s="8"/>
      <c r="Q31" s="8"/>
      <c r="R31" s="8"/>
      <c r="S31" s="8"/>
      <c r="T31" s="8"/>
      <c r="U31" s="8"/>
      <c r="V31" s="8"/>
      <c r="W31" s="8"/>
      <c r="X31" s="8"/>
      <c r="Y31" s="8"/>
      <c r="Z31" s="8"/>
    </row>
    <row r="32" ht="16" customHeight="1" spans="1:26">
      <c r="A32" s="95" t="s">
        <v>3085</v>
      </c>
      <c r="B32" s="8"/>
      <c r="C32" s="8"/>
      <c r="D32" s="8"/>
      <c r="E32" s="8"/>
      <c r="F32" s="8"/>
      <c r="G32" s="8"/>
      <c r="H32" s="8"/>
      <c r="I32" s="8"/>
      <c r="J32" s="8"/>
      <c r="K32" s="8"/>
      <c r="L32" s="8"/>
      <c r="M32" s="8"/>
      <c r="N32" s="8"/>
      <c r="O32" s="8"/>
      <c r="P32" s="8"/>
      <c r="Q32" s="8"/>
      <c r="R32" s="8"/>
      <c r="S32" s="8"/>
      <c r="T32" s="8"/>
      <c r="U32" s="8"/>
      <c r="V32" s="8"/>
      <c r="W32" s="8"/>
      <c r="X32" s="8"/>
      <c r="Y32" s="8"/>
      <c r="Z32" s="8"/>
    </row>
    <row r="33" ht="16" customHeight="1" spans="1:26">
      <c r="A33" s="8"/>
      <c r="B33" s="96" t="s">
        <v>8024</v>
      </c>
      <c r="C33" s="8"/>
      <c r="D33" s="8"/>
      <c r="E33" s="8"/>
      <c r="F33" s="8"/>
      <c r="G33" s="8"/>
      <c r="H33" s="8"/>
      <c r="I33" s="8"/>
      <c r="J33" s="8"/>
      <c r="K33" s="8"/>
      <c r="L33" s="8"/>
      <c r="M33" s="8"/>
      <c r="N33" s="8"/>
      <c r="O33" s="8"/>
      <c r="P33" s="8"/>
      <c r="Q33" s="8"/>
      <c r="R33" s="8"/>
      <c r="S33" s="8"/>
      <c r="T33" s="8"/>
      <c r="U33" s="8"/>
      <c r="V33" s="8"/>
      <c r="W33" s="8"/>
      <c r="X33" s="8"/>
      <c r="Y33" s="8"/>
      <c r="Z33" s="8"/>
    </row>
  </sheetData>
  <mergeCells count="27">
    <mergeCell ref="A1:T1"/>
    <mergeCell ref="A3:T3"/>
    <mergeCell ref="A27:D27"/>
    <mergeCell ref="A28:D28"/>
    <mergeCell ref="A29:D29"/>
    <mergeCell ref="A5:A6"/>
    <mergeCell ref="B5:B6"/>
    <mergeCell ref="C5:C6"/>
    <mergeCell ref="D5:D6"/>
    <mergeCell ref="E5:E6"/>
    <mergeCell ref="F5:F6"/>
    <mergeCell ref="G5:G6"/>
    <mergeCell ref="H5:H6"/>
    <mergeCell ref="I5:I6"/>
    <mergeCell ref="J5:J6"/>
    <mergeCell ref="K5:K6"/>
    <mergeCell ref="L5:L6"/>
    <mergeCell ref="M5:M6"/>
    <mergeCell ref="N5:N6"/>
    <mergeCell ref="O5:O6"/>
    <mergeCell ref="P5:P6"/>
    <mergeCell ref="Q5:Q6"/>
    <mergeCell ref="R5:R6"/>
    <mergeCell ref="S5:S6"/>
    <mergeCell ref="T5:T6"/>
    <mergeCell ref="Y5:Y6"/>
    <mergeCell ref="Z5:Z6"/>
  </mergeCells>
  <conditionalFormatting sqref="C5:D5">
    <cfRule type="duplicateValues" dxfId="1" priority="2" stopIfTrue="1"/>
  </conditionalFormatting>
  <pageMargins left="0.75" right="0.75" top="1" bottom="1" header="0.5" footer="0.5"/>
  <headerFooter/>
  <drawing r:id="rId1"/>
  <picture r:id="rId2"/>
</worksheet>
</file>

<file path=xl/worksheets/sheet8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T30"/>
  <sheetViews>
    <sheetView workbookViewId="0">
      <pane ySplit="6" topLeftCell="A7" activePane="bottomLeft" state="frozen"/>
      <selection/>
      <selection pane="bottomLeft" activeCell="A1" sqref="A1:K1"/>
    </sheetView>
  </sheetViews>
  <sheetFormatPr defaultColWidth="14" defaultRowHeight="15.2"/>
  <cols>
    <col min="1" max="1" width="7" customWidth="1"/>
    <col min="2" max="2" width="31" customWidth="1"/>
    <col min="3" max="3" width="15" collapsed="1"/>
    <col min="4" max="4" width="15" hidden="1" customWidth="1" outlineLevel="1"/>
    <col min="5" max="5" width="11" hidden="1" customWidth="1" outlineLevel="1"/>
    <col min="6" max="6" width="9" hidden="1" customWidth="1" outlineLevel="1"/>
    <col min="7" max="10" width="17" customWidth="1"/>
    <col min="11" max="11" width="15" customWidth="1"/>
    <col min="12" max="20" width="9" customWidth="1"/>
  </cols>
  <sheetData>
    <row r="1" ht="24" customHeight="1" spans="1:20">
      <c r="A1" s="61" t="s">
        <v>8057</v>
      </c>
      <c r="B1" s="62"/>
      <c r="C1" s="62"/>
      <c r="D1" s="62"/>
      <c r="E1" s="62"/>
      <c r="F1" s="62"/>
      <c r="G1" s="62"/>
      <c r="H1" s="62"/>
      <c r="I1" s="62"/>
      <c r="J1" s="62"/>
      <c r="K1" s="62"/>
      <c r="L1" s="62"/>
      <c r="M1" s="62"/>
      <c r="N1" s="62"/>
      <c r="O1" s="62"/>
      <c r="P1" s="62"/>
      <c r="Q1" s="62"/>
      <c r="R1" s="62"/>
      <c r="S1" s="62"/>
      <c r="T1" s="62"/>
    </row>
    <row r="2" ht="16" customHeight="1" spans="1:20">
      <c r="A2" s="63"/>
      <c r="B2" s="63"/>
      <c r="C2" s="63"/>
      <c r="D2" s="63"/>
      <c r="E2" s="63"/>
      <c r="F2" s="63"/>
      <c r="G2" s="63"/>
      <c r="H2" s="25"/>
      <c r="I2" s="25"/>
      <c r="J2" s="25"/>
      <c r="K2" s="42" t="s">
        <v>8058</v>
      </c>
      <c r="L2" s="8"/>
      <c r="M2" s="8"/>
      <c r="N2" s="8"/>
      <c r="O2" s="8"/>
      <c r="P2" s="8"/>
      <c r="Q2" s="8"/>
      <c r="R2" s="8"/>
      <c r="S2" s="8"/>
      <c r="T2" s="8"/>
    </row>
    <row r="3" ht="16" customHeight="1" spans="1:20">
      <c r="A3" s="63" t="e">
        <f>#REF!</f>
        <v>#REF!</v>
      </c>
      <c r="B3" s="8"/>
      <c r="C3" s="8"/>
      <c r="D3" s="8"/>
      <c r="E3" s="8"/>
      <c r="F3" s="8"/>
      <c r="G3" s="8"/>
      <c r="H3" s="8"/>
      <c r="I3" s="8"/>
      <c r="J3" s="8"/>
      <c r="K3" s="8"/>
      <c r="L3" s="8"/>
      <c r="M3" s="8"/>
      <c r="N3" s="8"/>
      <c r="O3" s="8"/>
      <c r="P3" s="8"/>
      <c r="Q3" s="8"/>
      <c r="R3" s="8"/>
      <c r="S3" s="8"/>
      <c r="T3" s="8"/>
    </row>
    <row r="4" ht="16" customHeight="1" spans="1:20">
      <c r="A4" s="105" t="e">
        <f>#REF!</f>
        <v>#REF!</v>
      </c>
      <c r="B4" s="8"/>
      <c r="C4" s="8"/>
      <c r="D4" s="8"/>
      <c r="E4" s="8"/>
      <c r="F4" s="8"/>
      <c r="G4" s="8"/>
      <c r="H4" s="8"/>
      <c r="I4" s="8"/>
      <c r="J4" s="8"/>
      <c r="K4" s="42" t="s">
        <v>2952</v>
      </c>
      <c r="L4" s="8"/>
      <c r="M4" s="65" t="s">
        <v>3156</v>
      </c>
      <c r="N4" s="66"/>
      <c r="O4" s="8"/>
      <c r="P4" s="8"/>
      <c r="Q4" s="8"/>
      <c r="R4" s="8"/>
      <c r="S4" s="8"/>
      <c r="T4" s="8"/>
    </row>
    <row r="5" ht="22" customHeight="1" spans="1:20">
      <c r="A5" s="90" t="s">
        <v>0</v>
      </c>
      <c r="B5" s="90" t="s">
        <v>8059</v>
      </c>
      <c r="C5" s="90" t="s">
        <v>3198</v>
      </c>
      <c r="D5" s="90" t="s">
        <v>8060</v>
      </c>
      <c r="E5" s="90" t="s">
        <v>8061</v>
      </c>
      <c r="F5" s="90" t="s">
        <v>8062</v>
      </c>
      <c r="G5" s="90" t="s">
        <v>3050</v>
      </c>
      <c r="H5" s="90" t="s">
        <v>3051</v>
      </c>
      <c r="I5" s="90" t="s">
        <v>3052</v>
      </c>
      <c r="J5" s="67" t="s">
        <v>3053</v>
      </c>
      <c r="K5" s="90" t="s">
        <v>3083</v>
      </c>
      <c r="L5" s="8"/>
      <c r="M5" s="90" t="s">
        <v>3050</v>
      </c>
      <c r="N5" s="67" t="s">
        <v>3051</v>
      </c>
      <c r="O5" s="117"/>
      <c r="P5" s="117"/>
      <c r="Q5" s="117"/>
      <c r="R5" s="117"/>
      <c r="S5" s="117"/>
      <c r="T5" s="117"/>
    </row>
    <row r="6" ht="16" customHeight="1" spans="1:20">
      <c r="A6" s="37"/>
      <c r="B6" s="37"/>
      <c r="C6" s="37"/>
      <c r="D6" s="37"/>
      <c r="E6" s="37"/>
      <c r="F6" s="37"/>
      <c r="G6" s="37"/>
      <c r="H6" s="37"/>
      <c r="I6" s="37"/>
      <c r="J6" s="27"/>
      <c r="K6" s="37"/>
      <c r="L6" s="8"/>
      <c r="M6" s="37"/>
      <c r="N6" s="27"/>
      <c r="O6" s="114"/>
      <c r="P6" s="114"/>
      <c r="Q6" s="114"/>
      <c r="R6" s="114"/>
      <c r="S6" s="114"/>
      <c r="T6" s="114"/>
    </row>
    <row r="7" ht="16" customHeight="1" spans="1:20">
      <c r="A7" s="22"/>
      <c r="B7" s="32"/>
      <c r="C7" s="69"/>
      <c r="D7" s="69"/>
      <c r="E7" s="69"/>
      <c r="F7" s="69"/>
      <c r="G7" s="29"/>
      <c r="H7" s="36"/>
      <c r="I7" s="29">
        <f t="shared" ref="I7:I28" si="0">H7-G7</f>
        <v>0</v>
      </c>
      <c r="J7" s="115" t="str">
        <f t="shared" ref="J7:J28" si="1">IF(G7=0,"  ",I7/G7*100)</f>
        <v>  </v>
      </c>
      <c r="K7" s="28"/>
      <c r="L7" s="8"/>
      <c r="M7" s="71"/>
      <c r="N7" s="71"/>
      <c r="O7" s="8"/>
      <c r="P7" s="8"/>
      <c r="Q7" s="8"/>
      <c r="R7" s="8"/>
      <c r="S7" s="8"/>
      <c r="T7" s="8"/>
    </row>
    <row r="8" ht="16" customHeight="1" spans="1:20">
      <c r="A8" s="22"/>
      <c r="B8" s="32"/>
      <c r="C8" s="69"/>
      <c r="D8" s="69"/>
      <c r="E8" s="69"/>
      <c r="F8" s="69"/>
      <c r="G8" s="29"/>
      <c r="H8" s="36"/>
      <c r="I8" s="29">
        <f t="shared" si="0"/>
        <v>0</v>
      </c>
      <c r="J8" s="115" t="str">
        <f t="shared" si="1"/>
        <v>  </v>
      </c>
      <c r="K8" s="28"/>
      <c r="L8" s="8"/>
      <c r="M8" s="71"/>
      <c r="N8" s="71"/>
      <c r="O8" s="8"/>
      <c r="P8" s="8"/>
      <c r="Q8" s="8"/>
      <c r="R8" s="8"/>
      <c r="S8" s="8"/>
      <c r="T8" s="8"/>
    </row>
    <row r="9" ht="16" customHeight="1" spans="1:20">
      <c r="A9" s="22"/>
      <c r="B9" s="32"/>
      <c r="C9" s="69"/>
      <c r="D9" s="69"/>
      <c r="E9" s="69"/>
      <c r="F9" s="69"/>
      <c r="G9" s="29"/>
      <c r="H9" s="36"/>
      <c r="I9" s="29">
        <f t="shared" si="0"/>
        <v>0</v>
      </c>
      <c r="J9" s="115" t="str">
        <f t="shared" si="1"/>
        <v>  </v>
      </c>
      <c r="K9" s="28"/>
      <c r="L9" s="8"/>
      <c r="M9" s="71"/>
      <c r="N9" s="71"/>
      <c r="O9" s="8"/>
      <c r="P9" s="8"/>
      <c r="Q9" s="8"/>
      <c r="R9" s="8"/>
      <c r="S9" s="8"/>
      <c r="T9" s="8"/>
    </row>
    <row r="10" ht="16" customHeight="1" spans="1:20">
      <c r="A10" s="22"/>
      <c r="B10" s="32"/>
      <c r="C10" s="69"/>
      <c r="D10" s="69"/>
      <c r="E10" s="69"/>
      <c r="F10" s="69"/>
      <c r="G10" s="29"/>
      <c r="H10" s="36"/>
      <c r="I10" s="29">
        <f t="shared" si="0"/>
        <v>0</v>
      </c>
      <c r="J10" s="115" t="str">
        <f t="shared" si="1"/>
        <v>  </v>
      </c>
      <c r="K10" s="28"/>
      <c r="L10" s="8"/>
      <c r="M10" s="71"/>
      <c r="N10" s="71"/>
      <c r="O10" s="8"/>
      <c r="P10" s="8"/>
      <c r="Q10" s="8"/>
      <c r="R10" s="8"/>
      <c r="S10" s="8"/>
      <c r="T10" s="8"/>
    </row>
    <row r="11" ht="16" customHeight="1" spans="1:20">
      <c r="A11" s="22"/>
      <c r="B11" s="32"/>
      <c r="C11" s="69"/>
      <c r="D11" s="69"/>
      <c r="E11" s="69"/>
      <c r="F11" s="69"/>
      <c r="G11" s="29"/>
      <c r="H11" s="36"/>
      <c r="I11" s="29">
        <f t="shared" si="0"/>
        <v>0</v>
      </c>
      <c r="J11" s="115" t="str">
        <f t="shared" si="1"/>
        <v>  </v>
      </c>
      <c r="K11" s="28"/>
      <c r="L11" s="8"/>
      <c r="M11" s="71"/>
      <c r="N11" s="71"/>
      <c r="O11" s="8"/>
      <c r="P11" s="8"/>
      <c r="Q11" s="8"/>
      <c r="R11" s="8"/>
      <c r="S11" s="8"/>
      <c r="T11" s="8"/>
    </row>
    <row r="12" ht="16" customHeight="1" spans="1:20">
      <c r="A12" s="22"/>
      <c r="B12" s="32"/>
      <c r="C12" s="69"/>
      <c r="D12" s="69"/>
      <c r="E12" s="69"/>
      <c r="F12" s="69"/>
      <c r="G12" s="29"/>
      <c r="H12" s="36"/>
      <c r="I12" s="29">
        <f t="shared" si="0"/>
        <v>0</v>
      </c>
      <c r="J12" s="115" t="str">
        <f t="shared" si="1"/>
        <v>  </v>
      </c>
      <c r="K12" s="28"/>
      <c r="L12" s="8"/>
      <c r="M12" s="71"/>
      <c r="N12" s="71"/>
      <c r="O12" s="8"/>
      <c r="P12" s="8"/>
      <c r="Q12" s="8"/>
      <c r="R12" s="8"/>
      <c r="S12" s="8"/>
      <c r="T12" s="8"/>
    </row>
    <row r="13" ht="16" customHeight="1" spans="1:20">
      <c r="A13" s="22"/>
      <c r="B13" s="32"/>
      <c r="C13" s="69"/>
      <c r="D13" s="69"/>
      <c r="E13" s="69"/>
      <c r="F13" s="69"/>
      <c r="G13" s="29"/>
      <c r="H13" s="36"/>
      <c r="I13" s="29">
        <f t="shared" si="0"/>
        <v>0</v>
      </c>
      <c r="J13" s="115" t="str">
        <f t="shared" si="1"/>
        <v>  </v>
      </c>
      <c r="K13" s="28"/>
      <c r="L13" s="8"/>
      <c r="M13" s="71"/>
      <c r="N13" s="71"/>
      <c r="O13" s="8"/>
      <c r="P13" s="8"/>
      <c r="Q13" s="8"/>
      <c r="R13" s="8"/>
      <c r="S13" s="8"/>
      <c r="T13" s="8"/>
    </row>
    <row r="14" ht="16" customHeight="1" spans="1:20">
      <c r="A14" s="22"/>
      <c r="B14" s="32"/>
      <c r="C14" s="69"/>
      <c r="D14" s="69"/>
      <c r="E14" s="69"/>
      <c r="F14" s="69"/>
      <c r="G14" s="29"/>
      <c r="H14" s="36"/>
      <c r="I14" s="29">
        <f t="shared" si="0"/>
        <v>0</v>
      </c>
      <c r="J14" s="115" t="str">
        <f t="shared" si="1"/>
        <v>  </v>
      </c>
      <c r="K14" s="28"/>
      <c r="L14" s="8"/>
      <c r="M14" s="71"/>
      <c r="N14" s="71"/>
      <c r="O14" s="8"/>
      <c r="P14" s="8"/>
      <c r="Q14" s="8"/>
      <c r="R14" s="8"/>
      <c r="S14" s="8"/>
      <c r="T14" s="8"/>
    </row>
    <row r="15" ht="16" customHeight="1" spans="1:20">
      <c r="A15" s="22"/>
      <c r="B15" s="32"/>
      <c r="C15" s="69"/>
      <c r="D15" s="69"/>
      <c r="E15" s="69"/>
      <c r="F15" s="69"/>
      <c r="G15" s="29"/>
      <c r="H15" s="36"/>
      <c r="I15" s="29">
        <f t="shared" si="0"/>
        <v>0</v>
      </c>
      <c r="J15" s="115" t="str">
        <f t="shared" si="1"/>
        <v>  </v>
      </c>
      <c r="K15" s="28"/>
      <c r="L15" s="8"/>
      <c r="M15" s="71"/>
      <c r="N15" s="71"/>
      <c r="O15" s="8"/>
      <c r="P15" s="8"/>
      <c r="Q15" s="8"/>
      <c r="R15" s="8"/>
      <c r="S15" s="8"/>
      <c r="T15" s="8"/>
    </row>
    <row r="16" ht="16" customHeight="1" spans="1:20">
      <c r="A16" s="22"/>
      <c r="B16" s="32"/>
      <c r="C16" s="69"/>
      <c r="D16" s="69"/>
      <c r="E16" s="69"/>
      <c r="F16" s="69"/>
      <c r="G16" s="29"/>
      <c r="H16" s="36"/>
      <c r="I16" s="29">
        <f t="shared" si="0"/>
        <v>0</v>
      </c>
      <c r="J16" s="115" t="str">
        <f t="shared" si="1"/>
        <v>  </v>
      </c>
      <c r="K16" s="28"/>
      <c r="L16" s="8"/>
      <c r="M16" s="71"/>
      <c r="N16" s="71"/>
      <c r="O16" s="8"/>
      <c r="P16" s="8"/>
      <c r="Q16" s="8"/>
      <c r="R16" s="8"/>
      <c r="S16" s="8"/>
      <c r="T16" s="8"/>
    </row>
    <row r="17" ht="16" customHeight="1" spans="1:20">
      <c r="A17" s="22"/>
      <c r="B17" s="32"/>
      <c r="C17" s="69"/>
      <c r="D17" s="69"/>
      <c r="E17" s="69"/>
      <c r="F17" s="69"/>
      <c r="G17" s="29"/>
      <c r="H17" s="36"/>
      <c r="I17" s="29">
        <f t="shared" si="0"/>
        <v>0</v>
      </c>
      <c r="J17" s="115" t="str">
        <f t="shared" si="1"/>
        <v>  </v>
      </c>
      <c r="K17" s="28"/>
      <c r="L17" s="8"/>
      <c r="M17" s="71"/>
      <c r="N17" s="71"/>
      <c r="O17" s="8"/>
      <c r="P17" s="8"/>
      <c r="Q17" s="8"/>
      <c r="R17" s="8"/>
      <c r="S17" s="8"/>
      <c r="T17" s="8"/>
    </row>
    <row r="18" ht="16" customHeight="1" spans="1:20">
      <c r="A18" s="22"/>
      <c r="B18" s="32"/>
      <c r="C18" s="69"/>
      <c r="D18" s="69"/>
      <c r="E18" s="69"/>
      <c r="F18" s="69"/>
      <c r="G18" s="29"/>
      <c r="H18" s="36"/>
      <c r="I18" s="29">
        <f t="shared" si="0"/>
        <v>0</v>
      </c>
      <c r="J18" s="115" t="str">
        <f t="shared" si="1"/>
        <v>  </v>
      </c>
      <c r="K18" s="28"/>
      <c r="L18" s="8"/>
      <c r="M18" s="71"/>
      <c r="N18" s="71"/>
      <c r="O18" s="8"/>
      <c r="P18" s="8"/>
      <c r="Q18" s="8"/>
      <c r="R18" s="8"/>
      <c r="S18" s="8"/>
      <c r="T18" s="8"/>
    </row>
    <row r="19" ht="16" customHeight="1" spans="1:20">
      <c r="A19" s="22"/>
      <c r="B19" s="32"/>
      <c r="C19" s="69"/>
      <c r="D19" s="69"/>
      <c r="E19" s="69"/>
      <c r="F19" s="69"/>
      <c r="G19" s="29"/>
      <c r="H19" s="36"/>
      <c r="I19" s="29">
        <f t="shared" si="0"/>
        <v>0</v>
      </c>
      <c r="J19" s="115" t="str">
        <f t="shared" si="1"/>
        <v>  </v>
      </c>
      <c r="K19" s="28"/>
      <c r="L19" s="8"/>
      <c r="M19" s="71"/>
      <c r="N19" s="71"/>
      <c r="O19" s="8"/>
      <c r="P19" s="8"/>
      <c r="Q19" s="8"/>
      <c r="R19" s="8"/>
      <c r="S19" s="8"/>
      <c r="T19" s="8"/>
    </row>
    <row r="20" ht="16" customHeight="1" spans="1:20">
      <c r="A20" s="22"/>
      <c r="B20" s="32"/>
      <c r="C20" s="69"/>
      <c r="D20" s="69"/>
      <c r="E20" s="69"/>
      <c r="F20" s="69"/>
      <c r="G20" s="29"/>
      <c r="H20" s="36"/>
      <c r="I20" s="29">
        <f t="shared" si="0"/>
        <v>0</v>
      </c>
      <c r="J20" s="115" t="str">
        <f t="shared" si="1"/>
        <v>  </v>
      </c>
      <c r="K20" s="28"/>
      <c r="L20" s="8"/>
      <c r="M20" s="71"/>
      <c r="N20" s="71"/>
      <c r="O20" s="8"/>
      <c r="P20" s="8"/>
      <c r="Q20" s="8"/>
      <c r="R20" s="8"/>
      <c r="S20" s="8"/>
      <c r="T20" s="8"/>
    </row>
    <row r="21" ht="16" customHeight="1" spans="1:20">
      <c r="A21" s="22"/>
      <c r="B21" s="32"/>
      <c r="C21" s="69"/>
      <c r="D21" s="69"/>
      <c r="E21" s="69"/>
      <c r="F21" s="69"/>
      <c r="G21" s="29"/>
      <c r="H21" s="36"/>
      <c r="I21" s="29">
        <f t="shared" si="0"/>
        <v>0</v>
      </c>
      <c r="J21" s="115" t="str">
        <f t="shared" si="1"/>
        <v>  </v>
      </c>
      <c r="K21" s="28"/>
      <c r="L21" s="8"/>
      <c r="M21" s="71"/>
      <c r="N21" s="71"/>
      <c r="O21" s="8"/>
      <c r="P21" s="8"/>
      <c r="Q21" s="8"/>
      <c r="R21" s="8"/>
      <c r="S21" s="8"/>
      <c r="T21" s="8"/>
    </row>
    <row r="22" ht="16" customHeight="1" spans="1:20">
      <c r="A22" s="22"/>
      <c r="B22" s="32"/>
      <c r="C22" s="69"/>
      <c r="D22" s="69"/>
      <c r="E22" s="69"/>
      <c r="F22" s="69"/>
      <c r="G22" s="29"/>
      <c r="H22" s="36"/>
      <c r="I22" s="29">
        <f t="shared" si="0"/>
        <v>0</v>
      </c>
      <c r="J22" s="115" t="str">
        <f t="shared" si="1"/>
        <v>  </v>
      </c>
      <c r="K22" s="28"/>
      <c r="L22" s="8"/>
      <c r="M22" s="71"/>
      <c r="N22" s="71"/>
      <c r="O22" s="8"/>
      <c r="P22" s="8"/>
      <c r="Q22" s="8"/>
      <c r="R22" s="8"/>
      <c r="S22" s="8"/>
      <c r="T22" s="8"/>
    </row>
    <row r="23" ht="16" customHeight="1" spans="1:20">
      <c r="A23" s="22"/>
      <c r="B23" s="32"/>
      <c r="C23" s="69"/>
      <c r="D23" s="69"/>
      <c r="E23" s="69"/>
      <c r="F23" s="69"/>
      <c r="G23" s="29"/>
      <c r="H23" s="36"/>
      <c r="I23" s="29">
        <f t="shared" si="0"/>
        <v>0</v>
      </c>
      <c r="J23" s="115" t="str">
        <f t="shared" si="1"/>
        <v>  </v>
      </c>
      <c r="K23" s="28"/>
      <c r="L23" s="8"/>
      <c r="M23" s="71"/>
      <c r="N23" s="71"/>
      <c r="O23" s="8"/>
      <c r="P23" s="8"/>
      <c r="Q23" s="8"/>
      <c r="R23" s="8"/>
      <c r="S23" s="8"/>
      <c r="T23" s="8"/>
    </row>
    <row r="24" ht="16" customHeight="1" spans="1:20">
      <c r="A24" s="22"/>
      <c r="B24" s="32"/>
      <c r="C24" s="69"/>
      <c r="D24" s="69"/>
      <c r="E24" s="69"/>
      <c r="F24" s="69"/>
      <c r="G24" s="29"/>
      <c r="H24" s="36"/>
      <c r="I24" s="29">
        <f t="shared" si="0"/>
        <v>0</v>
      </c>
      <c r="J24" s="115" t="str">
        <f t="shared" si="1"/>
        <v>  </v>
      </c>
      <c r="K24" s="28"/>
      <c r="L24" s="8"/>
      <c r="M24" s="71"/>
      <c r="N24" s="71"/>
      <c r="O24" s="8"/>
      <c r="P24" s="8"/>
      <c r="Q24" s="8"/>
      <c r="R24" s="8"/>
      <c r="S24" s="8"/>
      <c r="T24" s="8"/>
    </row>
    <row r="25" ht="16" customHeight="1" spans="1:20">
      <c r="A25" s="22"/>
      <c r="B25" s="32"/>
      <c r="C25" s="69"/>
      <c r="D25" s="69"/>
      <c r="E25" s="69"/>
      <c r="F25" s="69"/>
      <c r="G25" s="29"/>
      <c r="H25" s="36"/>
      <c r="I25" s="29">
        <f t="shared" si="0"/>
        <v>0</v>
      </c>
      <c r="J25" s="115" t="str">
        <f t="shared" si="1"/>
        <v>  </v>
      </c>
      <c r="K25" s="28"/>
      <c r="L25" s="8"/>
      <c r="M25" s="71"/>
      <c r="N25" s="71"/>
      <c r="O25" s="8"/>
      <c r="P25" s="8"/>
      <c r="Q25" s="8"/>
      <c r="R25" s="8"/>
      <c r="S25" s="8"/>
      <c r="T25" s="8"/>
    </row>
    <row r="26" ht="16" customHeight="1" spans="1:20">
      <c r="A26" s="22"/>
      <c r="B26" s="32"/>
      <c r="C26" s="69"/>
      <c r="D26" s="69"/>
      <c r="E26" s="69"/>
      <c r="F26" s="69"/>
      <c r="G26" s="29"/>
      <c r="H26" s="36"/>
      <c r="I26" s="29">
        <f t="shared" si="0"/>
        <v>0</v>
      </c>
      <c r="J26" s="115" t="str">
        <f t="shared" si="1"/>
        <v>  </v>
      </c>
      <c r="K26" s="28"/>
      <c r="L26" s="8"/>
      <c r="M26" s="71"/>
      <c r="N26" s="71"/>
      <c r="O26" s="8"/>
      <c r="P26" s="8"/>
      <c r="Q26" s="8"/>
      <c r="R26" s="8"/>
      <c r="S26" s="8"/>
      <c r="T26" s="8"/>
    </row>
    <row r="27" ht="16" customHeight="1" spans="1:20">
      <c r="A27" s="22"/>
      <c r="B27" s="22"/>
      <c r="C27" s="22"/>
      <c r="D27" s="69"/>
      <c r="E27" s="69"/>
      <c r="F27" s="69"/>
      <c r="G27" s="29"/>
      <c r="H27" s="36"/>
      <c r="I27" s="29">
        <f t="shared" si="0"/>
        <v>0</v>
      </c>
      <c r="J27" s="115" t="str">
        <f t="shared" si="1"/>
        <v>  </v>
      </c>
      <c r="K27" s="28"/>
      <c r="L27" s="8"/>
      <c r="M27" s="71"/>
      <c r="N27" s="71"/>
      <c r="O27" s="8"/>
      <c r="P27" s="8"/>
      <c r="Q27" s="8"/>
      <c r="R27" s="8"/>
      <c r="S27" s="8"/>
      <c r="T27" s="8"/>
    </row>
    <row r="28" ht="16" customHeight="1" spans="1:20">
      <c r="A28" s="22" t="s">
        <v>3363</v>
      </c>
      <c r="B28" s="13"/>
      <c r="C28" s="69"/>
      <c r="D28" s="69"/>
      <c r="E28" s="69"/>
      <c r="F28" s="69"/>
      <c r="G28" s="29">
        <f>SUM(G6:G27)</f>
        <v>0</v>
      </c>
      <c r="H28" s="36">
        <f>SUM(H6:H27)</f>
        <v>0</v>
      </c>
      <c r="I28" s="29">
        <f t="shared" si="0"/>
        <v>0</v>
      </c>
      <c r="J28" s="29" t="str">
        <f t="shared" si="1"/>
        <v>  </v>
      </c>
      <c r="K28" s="28"/>
      <c r="L28" s="8"/>
      <c r="M28" s="71">
        <f>SUM(M6:M27)</f>
        <v>0</v>
      </c>
      <c r="N28" s="71">
        <f>SUM(N6:N27)</f>
        <v>0</v>
      </c>
      <c r="O28" s="8"/>
      <c r="P28" s="8"/>
      <c r="Q28" s="8"/>
      <c r="R28" s="8"/>
      <c r="S28" s="8"/>
      <c r="T28" s="8"/>
    </row>
    <row r="29" ht="16" customHeight="1" spans="1:20">
      <c r="A29" s="73" t="e">
        <f>#REF!</f>
        <v>#REF!</v>
      </c>
      <c r="B29" s="73"/>
      <c r="C29" s="73"/>
      <c r="D29" s="73"/>
      <c r="E29" s="73"/>
      <c r="F29" s="73"/>
      <c r="G29" s="73"/>
      <c r="H29" s="74" t="str">
        <f>CONCATENATE(索引!$D$6,"：",索引!$D83,"    ",索引!$E83)</f>
        <v>评估人员：高晓宇    王海龙</v>
      </c>
      <c r="I29" s="7"/>
      <c r="J29" s="7"/>
      <c r="K29" s="116"/>
      <c r="L29" s="8"/>
      <c r="M29" s="73"/>
      <c r="N29" s="73"/>
      <c r="O29" s="8"/>
      <c r="P29" s="8"/>
      <c r="Q29" s="8"/>
      <c r="R29" s="8"/>
      <c r="S29" s="8"/>
      <c r="T29" s="8"/>
    </row>
    <row r="30" ht="16" customHeight="1" spans="1:20">
      <c r="A30" s="7" t="e">
        <f>#REF!</f>
        <v>#REF!</v>
      </c>
      <c r="B30" s="7"/>
      <c r="C30" s="7"/>
      <c r="D30" s="7"/>
      <c r="E30" s="7"/>
      <c r="F30" s="7"/>
      <c r="G30" s="7"/>
      <c r="H30" s="7"/>
      <c r="I30" s="7"/>
      <c r="J30" s="8"/>
      <c r="K30" s="8"/>
      <c r="L30" s="8"/>
      <c r="M30" s="8"/>
      <c r="N30" s="7"/>
      <c r="O30" s="8"/>
      <c r="P30" s="8"/>
      <c r="Q30" s="8"/>
      <c r="R30" s="8"/>
      <c r="S30" s="8"/>
      <c r="T30" s="8"/>
    </row>
  </sheetData>
  <mergeCells count="17">
    <mergeCell ref="A1:K1"/>
    <mergeCell ref="A3:K3"/>
    <mergeCell ref="M4:N4"/>
    <mergeCell ref="A28:B28"/>
    <mergeCell ref="A5:A6"/>
    <mergeCell ref="B5:B6"/>
    <mergeCell ref="C5:C6"/>
    <mergeCell ref="D5:D6"/>
    <mergeCell ref="E5:E6"/>
    <mergeCell ref="F5:F6"/>
    <mergeCell ref="G5:G6"/>
    <mergeCell ref="H5:H6"/>
    <mergeCell ref="I5:I6"/>
    <mergeCell ref="J5:J6"/>
    <mergeCell ref="K5:K6"/>
    <mergeCell ref="M5:M6"/>
    <mergeCell ref="N5:N6"/>
  </mergeCells>
  <pageMargins left="0.75" right="0.75" top="1" bottom="1" header="0.5" footer="0.5"/>
  <headerFooter/>
  <drawing r:id="rId1"/>
  <picture r:id="rId2"/>
</worksheet>
</file>

<file path=xl/worksheets/sheet8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T31"/>
  <sheetViews>
    <sheetView workbookViewId="0">
      <selection activeCell="A1" sqref="A1:I1"/>
    </sheetView>
  </sheetViews>
  <sheetFormatPr defaultColWidth="14" defaultRowHeight="15.2"/>
  <cols>
    <col min="1" max="1" width="7" customWidth="1"/>
    <col min="2" max="2" width="27" customWidth="1"/>
    <col min="3" max="9" width="13" customWidth="1"/>
    <col min="10" max="20" width="9" customWidth="1"/>
  </cols>
  <sheetData>
    <row r="1" ht="24" customHeight="1" spans="1:20">
      <c r="A1" s="61" t="s">
        <v>8063</v>
      </c>
      <c r="B1" s="62"/>
      <c r="C1" s="62"/>
      <c r="D1" s="62"/>
      <c r="E1" s="62"/>
      <c r="F1" s="62"/>
      <c r="G1" s="62"/>
      <c r="H1" s="62"/>
      <c r="I1" s="62"/>
      <c r="J1" s="62"/>
      <c r="K1" s="62"/>
      <c r="L1" s="62"/>
      <c r="M1" s="62"/>
      <c r="N1" s="62"/>
      <c r="O1" s="62"/>
      <c r="P1" s="62"/>
      <c r="Q1" s="62"/>
      <c r="R1" s="62"/>
      <c r="S1" s="62"/>
      <c r="T1" s="62"/>
    </row>
    <row r="2" ht="16" customHeight="1" spans="1:20">
      <c r="A2" s="63"/>
      <c r="B2" s="63"/>
      <c r="C2" s="63"/>
      <c r="D2" s="63"/>
      <c r="E2" s="63"/>
      <c r="F2" s="25"/>
      <c r="G2" s="25"/>
      <c r="H2" s="25"/>
      <c r="I2" s="42" t="s">
        <v>8064</v>
      </c>
      <c r="J2" s="8"/>
      <c r="K2" s="8"/>
      <c r="L2" s="8"/>
      <c r="M2" s="8"/>
      <c r="N2" s="8"/>
      <c r="O2" s="8"/>
      <c r="P2" s="8"/>
      <c r="Q2" s="8"/>
      <c r="R2" s="8"/>
      <c r="S2" s="8"/>
      <c r="T2" s="8"/>
    </row>
    <row r="3" ht="16" customHeight="1" spans="1:20">
      <c r="A3" s="63" t="e">
        <f>#REF!</f>
        <v>#REF!</v>
      </c>
      <c r="B3" s="8"/>
      <c r="C3" s="8"/>
      <c r="D3" s="8"/>
      <c r="E3" s="8"/>
      <c r="F3" s="8"/>
      <c r="G3" s="8"/>
      <c r="H3" s="8"/>
      <c r="I3" s="8"/>
      <c r="J3" s="8"/>
      <c r="K3" s="8"/>
      <c r="L3" s="8"/>
      <c r="M3" s="8"/>
      <c r="N3" s="8"/>
      <c r="O3" s="8"/>
      <c r="P3" s="8"/>
      <c r="Q3" s="8"/>
      <c r="R3" s="8"/>
      <c r="S3" s="8"/>
      <c r="T3" s="8"/>
    </row>
    <row r="4" ht="16" customHeight="1" spans="1:20">
      <c r="A4" s="105" t="e">
        <f>#REF!</f>
        <v>#REF!</v>
      </c>
      <c r="B4" s="8"/>
      <c r="C4" s="8"/>
      <c r="D4" s="8"/>
      <c r="E4" s="8"/>
      <c r="F4" s="8"/>
      <c r="G4" s="8"/>
      <c r="H4" s="8"/>
      <c r="I4" s="42" t="s">
        <v>2952</v>
      </c>
      <c r="J4" s="8"/>
      <c r="K4" s="8"/>
      <c r="L4" s="8"/>
      <c r="M4" s="8"/>
      <c r="N4" s="8"/>
      <c r="O4" s="8"/>
      <c r="P4" s="8"/>
      <c r="Q4" s="8"/>
      <c r="R4" s="8"/>
      <c r="S4" s="8"/>
      <c r="T4" s="8"/>
    </row>
    <row r="5" ht="16" customHeight="1" spans="1:20">
      <c r="A5" s="90" t="s">
        <v>0</v>
      </c>
      <c r="B5" s="90" t="s">
        <v>8065</v>
      </c>
      <c r="C5" s="22" t="s">
        <v>3479</v>
      </c>
      <c r="D5" s="67" t="s">
        <v>3050</v>
      </c>
      <c r="E5" s="67" t="s">
        <v>3251</v>
      </c>
      <c r="F5" s="67" t="s">
        <v>3051</v>
      </c>
      <c r="G5" s="90" t="s">
        <v>3052</v>
      </c>
      <c r="H5" s="90" t="s">
        <v>3053</v>
      </c>
      <c r="I5" s="90" t="s">
        <v>3083</v>
      </c>
      <c r="J5" s="114"/>
      <c r="K5" s="114"/>
      <c r="L5" s="114"/>
      <c r="M5" s="114"/>
      <c r="N5" s="114"/>
      <c r="O5" s="114"/>
      <c r="P5" s="114"/>
      <c r="Q5" s="114"/>
      <c r="R5" s="114"/>
      <c r="S5" s="114"/>
      <c r="T5" s="114"/>
    </row>
    <row r="6" ht="16" customHeight="1" spans="1:20">
      <c r="A6" s="22"/>
      <c r="B6" s="32"/>
      <c r="C6" s="69"/>
      <c r="D6" s="69"/>
      <c r="E6" s="69"/>
      <c r="F6" s="69"/>
      <c r="G6" s="29">
        <f t="shared" ref="G6:G27" si="0">F6-D6+E6</f>
        <v>0</v>
      </c>
      <c r="H6" s="108" t="str">
        <f t="shared" ref="H6:H27" si="1">IF(D6-E6=0,"",(F6-D6+E6)/(D6-E6)*100)</f>
        <v/>
      </c>
      <c r="I6" s="28"/>
      <c r="J6" s="8"/>
      <c r="K6" s="8"/>
      <c r="L6" s="8"/>
      <c r="M6" s="8"/>
      <c r="N6" s="8"/>
      <c r="O6" s="8"/>
      <c r="P6" s="8"/>
      <c r="Q6" s="8"/>
      <c r="R6" s="8"/>
      <c r="S6" s="8"/>
      <c r="T6" s="8"/>
    </row>
    <row r="7" ht="16" customHeight="1" spans="1:20">
      <c r="A7" s="22"/>
      <c r="B7" s="32"/>
      <c r="C7" s="69"/>
      <c r="D7" s="29"/>
      <c r="E7" s="36"/>
      <c r="F7" s="36"/>
      <c r="G7" s="29">
        <f t="shared" si="0"/>
        <v>0</v>
      </c>
      <c r="H7" s="108" t="str">
        <f t="shared" si="1"/>
        <v/>
      </c>
      <c r="I7" s="28"/>
      <c r="J7" s="8"/>
      <c r="K7" s="8"/>
      <c r="L7" s="8"/>
      <c r="M7" s="8"/>
      <c r="N7" s="8"/>
      <c r="O7" s="8"/>
      <c r="P7" s="8"/>
      <c r="Q7" s="8"/>
      <c r="R7" s="8"/>
      <c r="S7" s="8"/>
      <c r="T7" s="8"/>
    </row>
    <row r="8" ht="16" customHeight="1" spans="1:20">
      <c r="A8" s="22"/>
      <c r="B8" s="32"/>
      <c r="C8" s="69"/>
      <c r="D8" s="29"/>
      <c r="E8" s="36"/>
      <c r="F8" s="36"/>
      <c r="G8" s="29">
        <f t="shared" si="0"/>
        <v>0</v>
      </c>
      <c r="H8" s="108" t="str">
        <f t="shared" si="1"/>
        <v/>
      </c>
      <c r="I8" s="28"/>
      <c r="J8" s="8"/>
      <c r="K8" s="8"/>
      <c r="L8" s="8"/>
      <c r="M8" s="8"/>
      <c r="N8" s="8"/>
      <c r="O8" s="8"/>
      <c r="P8" s="8"/>
      <c r="Q8" s="8"/>
      <c r="R8" s="8"/>
      <c r="S8" s="8"/>
      <c r="T8" s="8"/>
    </row>
    <row r="9" ht="16" customHeight="1" spans="1:20">
      <c r="A9" s="22"/>
      <c r="B9" s="32"/>
      <c r="C9" s="69"/>
      <c r="D9" s="29"/>
      <c r="E9" s="36"/>
      <c r="F9" s="36"/>
      <c r="G9" s="29">
        <f t="shared" si="0"/>
        <v>0</v>
      </c>
      <c r="H9" s="108" t="str">
        <f t="shared" si="1"/>
        <v/>
      </c>
      <c r="I9" s="28"/>
      <c r="J9" s="8"/>
      <c r="K9" s="8"/>
      <c r="L9" s="8"/>
      <c r="M9" s="8"/>
      <c r="N9" s="8"/>
      <c r="O9" s="8"/>
      <c r="P9" s="8"/>
      <c r="Q9" s="8"/>
      <c r="R9" s="8"/>
      <c r="S9" s="8"/>
      <c r="T9" s="8"/>
    </row>
    <row r="10" ht="16" customHeight="1" spans="1:20">
      <c r="A10" s="22"/>
      <c r="B10" s="32"/>
      <c r="C10" s="69"/>
      <c r="D10" s="29"/>
      <c r="E10" s="36"/>
      <c r="F10" s="36"/>
      <c r="G10" s="29">
        <f t="shared" si="0"/>
        <v>0</v>
      </c>
      <c r="H10" s="108" t="str">
        <f t="shared" si="1"/>
        <v/>
      </c>
      <c r="I10" s="28"/>
      <c r="J10" s="8"/>
      <c r="K10" s="8"/>
      <c r="L10" s="8"/>
      <c r="M10" s="8"/>
      <c r="N10" s="8"/>
      <c r="O10" s="8"/>
      <c r="P10" s="8"/>
      <c r="Q10" s="8"/>
      <c r="R10" s="8"/>
      <c r="S10" s="8"/>
      <c r="T10" s="8"/>
    </row>
    <row r="11" ht="16" customHeight="1" spans="1:20">
      <c r="A11" s="22"/>
      <c r="B11" s="32"/>
      <c r="C11" s="69"/>
      <c r="D11" s="29"/>
      <c r="E11" s="36"/>
      <c r="F11" s="36"/>
      <c r="G11" s="29">
        <f t="shared" si="0"/>
        <v>0</v>
      </c>
      <c r="H11" s="108" t="str">
        <f t="shared" si="1"/>
        <v/>
      </c>
      <c r="I11" s="28"/>
      <c r="J11" s="8"/>
      <c r="K11" s="8"/>
      <c r="L11" s="8"/>
      <c r="M11" s="8"/>
      <c r="N11" s="8"/>
      <c r="O11" s="8"/>
      <c r="P11" s="8"/>
      <c r="Q11" s="8"/>
      <c r="R11" s="8"/>
      <c r="S11" s="8"/>
      <c r="T11" s="8"/>
    </row>
    <row r="12" ht="16" customHeight="1" spans="1:20">
      <c r="A12" s="22"/>
      <c r="B12" s="32"/>
      <c r="C12" s="69"/>
      <c r="D12" s="29"/>
      <c r="E12" s="36"/>
      <c r="F12" s="36"/>
      <c r="G12" s="29">
        <f t="shared" si="0"/>
        <v>0</v>
      </c>
      <c r="H12" s="108" t="str">
        <f t="shared" si="1"/>
        <v/>
      </c>
      <c r="I12" s="28"/>
      <c r="J12" s="8"/>
      <c r="K12" s="8"/>
      <c r="L12" s="8"/>
      <c r="M12" s="8"/>
      <c r="N12" s="8"/>
      <c r="O12" s="8"/>
      <c r="P12" s="8"/>
      <c r="Q12" s="8"/>
      <c r="R12" s="8"/>
      <c r="S12" s="8"/>
      <c r="T12" s="8"/>
    </row>
    <row r="13" ht="16" customHeight="1" spans="1:20">
      <c r="A13" s="22"/>
      <c r="B13" s="32"/>
      <c r="C13" s="69"/>
      <c r="D13" s="29"/>
      <c r="E13" s="36"/>
      <c r="F13" s="36"/>
      <c r="G13" s="29">
        <f t="shared" si="0"/>
        <v>0</v>
      </c>
      <c r="H13" s="108" t="str">
        <f t="shared" si="1"/>
        <v/>
      </c>
      <c r="I13" s="28"/>
      <c r="J13" s="8"/>
      <c r="K13" s="8"/>
      <c r="L13" s="8"/>
      <c r="M13" s="8"/>
      <c r="N13" s="8"/>
      <c r="O13" s="8"/>
      <c r="P13" s="8"/>
      <c r="Q13" s="8"/>
      <c r="R13" s="8"/>
      <c r="S13" s="8"/>
      <c r="T13" s="8"/>
    </row>
    <row r="14" ht="16" customHeight="1" spans="1:20">
      <c r="A14" s="22"/>
      <c r="B14" s="32"/>
      <c r="C14" s="69"/>
      <c r="D14" s="29"/>
      <c r="E14" s="36"/>
      <c r="F14" s="36"/>
      <c r="G14" s="29">
        <f t="shared" si="0"/>
        <v>0</v>
      </c>
      <c r="H14" s="108" t="str">
        <f t="shared" si="1"/>
        <v/>
      </c>
      <c r="I14" s="28"/>
      <c r="J14" s="8"/>
      <c r="K14" s="8"/>
      <c r="L14" s="8"/>
      <c r="M14" s="8"/>
      <c r="N14" s="8"/>
      <c r="O14" s="8"/>
      <c r="P14" s="8"/>
      <c r="Q14" s="8"/>
      <c r="R14" s="8"/>
      <c r="S14" s="8"/>
      <c r="T14" s="8"/>
    </row>
    <row r="15" ht="16" customHeight="1" spans="1:20">
      <c r="A15" s="22"/>
      <c r="B15" s="32"/>
      <c r="C15" s="69"/>
      <c r="D15" s="29"/>
      <c r="E15" s="36"/>
      <c r="F15" s="36"/>
      <c r="G15" s="29">
        <f t="shared" si="0"/>
        <v>0</v>
      </c>
      <c r="H15" s="108" t="str">
        <f t="shared" si="1"/>
        <v/>
      </c>
      <c r="I15" s="28"/>
      <c r="J15" s="8"/>
      <c r="K15" s="8"/>
      <c r="L15" s="8"/>
      <c r="M15" s="8"/>
      <c r="N15" s="8"/>
      <c r="O15" s="8"/>
      <c r="P15" s="8"/>
      <c r="Q15" s="8"/>
      <c r="R15" s="8"/>
      <c r="S15" s="8"/>
      <c r="T15" s="8"/>
    </row>
    <row r="16" ht="16" customHeight="1" spans="1:20">
      <c r="A16" s="22"/>
      <c r="B16" s="32"/>
      <c r="C16" s="69"/>
      <c r="D16" s="29"/>
      <c r="E16" s="36"/>
      <c r="F16" s="36"/>
      <c r="G16" s="29">
        <f t="shared" si="0"/>
        <v>0</v>
      </c>
      <c r="H16" s="108" t="str">
        <f t="shared" si="1"/>
        <v/>
      </c>
      <c r="I16" s="28"/>
      <c r="J16" s="8"/>
      <c r="K16" s="8"/>
      <c r="L16" s="8"/>
      <c r="M16" s="8"/>
      <c r="N16" s="8"/>
      <c r="O16" s="8"/>
      <c r="P16" s="8"/>
      <c r="Q16" s="8"/>
      <c r="R16" s="8"/>
      <c r="S16" s="8"/>
      <c r="T16" s="8"/>
    </row>
    <row r="17" ht="16" customHeight="1" spans="1:20">
      <c r="A17" s="22"/>
      <c r="B17" s="32"/>
      <c r="C17" s="69"/>
      <c r="D17" s="29"/>
      <c r="E17" s="36"/>
      <c r="F17" s="36"/>
      <c r="G17" s="29">
        <f t="shared" si="0"/>
        <v>0</v>
      </c>
      <c r="H17" s="108" t="str">
        <f t="shared" si="1"/>
        <v/>
      </c>
      <c r="I17" s="28"/>
      <c r="J17" s="8"/>
      <c r="K17" s="8"/>
      <c r="L17" s="8"/>
      <c r="M17" s="8"/>
      <c r="N17" s="8"/>
      <c r="O17" s="8"/>
      <c r="P17" s="8"/>
      <c r="Q17" s="8"/>
      <c r="R17" s="8"/>
      <c r="S17" s="8"/>
      <c r="T17" s="8"/>
    </row>
    <row r="18" ht="16" customHeight="1" spans="1:20">
      <c r="A18" s="22"/>
      <c r="B18" s="32"/>
      <c r="C18" s="69"/>
      <c r="D18" s="29"/>
      <c r="E18" s="36"/>
      <c r="F18" s="36"/>
      <c r="G18" s="29">
        <f t="shared" si="0"/>
        <v>0</v>
      </c>
      <c r="H18" s="108" t="str">
        <f t="shared" si="1"/>
        <v/>
      </c>
      <c r="I18" s="28"/>
      <c r="J18" s="8"/>
      <c r="K18" s="8"/>
      <c r="L18" s="8"/>
      <c r="M18" s="8"/>
      <c r="N18" s="8"/>
      <c r="O18" s="8"/>
      <c r="P18" s="8"/>
      <c r="Q18" s="8"/>
      <c r="R18" s="8"/>
      <c r="S18" s="8"/>
      <c r="T18" s="8"/>
    </row>
    <row r="19" ht="16" customHeight="1" spans="1:20">
      <c r="A19" s="22"/>
      <c r="B19" s="32"/>
      <c r="C19" s="69"/>
      <c r="D19" s="29"/>
      <c r="E19" s="36"/>
      <c r="F19" s="36"/>
      <c r="G19" s="29">
        <f t="shared" si="0"/>
        <v>0</v>
      </c>
      <c r="H19" s="108" t="str">
        <f t="shared" si="1"/>
        <v/>
      </c>
      <c r="I19" s="28"/>
      <c r="J19" s="8"/>
      <c r="K19" s="8"/>
      <c r="L19" s="8"/>
      <c r="M19" s="8"/>
      <c r="N19" s="8"/>
      <c r="O19" s="8"/>
      <c r="P19" s="8"/>
      <c r="Q19" s="8"/>
      <c r="R19" s="8"/>
      <c r="S19" s="8"/>
      <c r="T19" s="8"/>
    </row>
    <row r="20" ht="16" customHeight="1" spans="1:20">
      <c r="A20" s="22"/>
      <c r="B20" s="32"/>
      <c r="C20" s="69"/>
      <c r="D20" s="29"/>
      <c r="E20" s="36"/>
      <c r="F20" s="36"/>
      <c r="G20" s="29">
        <f t="shared" si="0"/>
        <v>0</v>
      </c>
      <c r="H20" s="108" t="str">
        <f t="shared" si="1"/>
        <v/>
      </c>
      <c r="I20" s="28"/>
      <c r="J20" s="8"/>
      <c r="K20" s="8"/>
      <c r="L20" s="8"/>
      <c r="M20" s="8"/>
      <c r="N20" s="8"/>
      <c r="O20" s="8"/>
      <c r="P20" s="8"/>
      <c r="Q20" s="8"/>
      <c r="R20" s="8"/>
      <c r="S20" s="8"/>
      <c r="T20" s="8"/>
    </row>
    <row r="21" ht="16" customHeight="1" spans="1:20">
      <c r="A21" s="22"/>
      <c r="B21" s="32"/>
      <c r="C21" s="69"/>
      <c r="D21" s="29"/>
      <c r="E21" s="36"/>
      <c r="F21" s="36"/>
      <c r="G21" s="29">
        <f t="shared" si="0"/>
        <v>0</v>
      </c>
      <c r="H21" s="108" t="str">
        <f t="shared" si="1"/>
        <v/>
      </c>
      <c r="I21" s="28"/>
      <c r="J21" s="8"/>
      <c r="K21" s="8"/>
      <c r="L21" s="8"/>
      <c r="M21" s="8"/>
      <c r="N21" s="8"/>
      <c r="O21" s="8"/>
      <c r="P21" s="8"/>
      <c r="Q21" s="8"/>
      <c r="R21" s="8"/>
      <c r="S21" s="8"/>
      <c r="T21" s="8"/>
    </row>
    <row r="22" ht="16" customHeight="1" spans="1:20">
      <c r="A22" s="22"/>
      <c r="B22" s="32"/>
      <c r="C22" s="69"/>
      <c r="D22" s="29"/>
      <c r="E22" s="36"/>
      <c r="F22" s="36"/>
      <c r="G22" s="29">
        <f t="shared" si="0"/>
        <v>0</v>
      </c>
      <c r="H22" s="108" t="str">
        <f t="shared" si="1"/>
        <v/>
      </c>
      <c r="I22" s="28"/>
      <c r="J22" s="8"/>
      <c r="K22" s="8"/>
      <c r="L22" s="8"/>
      <c r="M22" s="8"/>
      <c r="N22" s="8"/>
      <c r="O22" s="8"/>
      <c r="P22" s="8"/>
      <c r="Q22" s="8"/>
      <c r="R22" s="8"/>
      <c r="S22" s="8"/>
      <c r="T22" s="8"/>
    </row>
    <row r="23" ht="16" customHeight="1" spans="1:20">
      <c r="A23" s="22"/>
      <c r="B23" s="32"/>
      <c r="C23" s="69"/>
      <c r="D23" s="29"/>
      <c r="E23" s="36"/>
      <c r="F23" s="36"/>
      <c r="G23" s="29">
        <f t="shared" si="0"/>
        <v>0</v>
      </c>
      <c r="H23" s="108" t="str">
        <f t="shared" si="1"/>
        <v/>
      </c>
      <c r="I23" s="28"/>
      <c r="J23" s="8"/>
      <c r="K23" s="8"/>
      <c r="L23" s="8"/>
      <c r="M23" s="8"/>
      <c r="N23" s="8"/>
      <c r="O23" s="8"/>
      <c r="P23" s="8"/>
      <c r="Q23" s="8"/>
      <c r="R23" s="8"/>
      <c r="S23" s="8"/>
      <c r="T23" s="8"/>
    </row>
    <row r="24" ht="16" customHeight="1" spans="1:20">
      <c r="A24" s="22"/>
      <c r="B24" s="32"/>
      <c r="C24" s="69"/>
      <c r="D24" s="29"/>
      <c r="E24" s="36"/>
      <c r="F24" s="36"/>
      <c r="G24" s="29">
        <f t="shared" si="0"/>
        <v>0</v>
      </c>
      <c r="H24" s="108" t="str">
        <f t="shared" si="1"/>
        <v/>
      </c>
      <c r="I24" s="28"/>
      <c r="J24" s="8"/>
      <c r="K24" s="8"/>
      <c r="L24" s="8"/>
      <c r="M24" s="8"/>
      <c r="N24" s="8"/>
      <c r="O24" s="8"/>
      <c r="P24" s="8"/>
      <c r="Q24" s="8"/>
      <c r="R24" s="8"/>
      <c r="S24" s="8"/>
      <c r="T24" s="8"/>
    </row>
    <row r="25" ht="16" customHeight="1" spans="1:20">
      <c r="A25" s="22"/>
      <c r="B25" s="32"/>
      <c r="C25" s="69"/>
      <c r="D25" s="29"/>
      <c r="E25" s="36"/>
      <c r="F25" s="36"/>
      <c r="G25" s="29">
        <f t="shared" si="0"/>
        <v>0</v>
      </c>
      <c r="H25" s="108" t="str">
        <f t="shared" si="1"/>
        <v/>
      </c>
      <c r="I25" s="28"/>
      <c r="J25" s="8"/>
      <c r="K25" s="8"/>
      <c r="L25" s="8"/>
      <c r="M25" s="8"/>
      <c r="N25" s="8"/>
      <c r="O25" s="8"/>
      <c r="P25" s="8"/>
      <c r="Q25" s="8"/>
      <c r="R25" s="8"/>
      <c r="S25" s="8"/>
      <c r="T25" s="8"/>
    </row>
    <row r="26" ht="16" customHeight="1" spans="1:20">
      <c r="A26" s="22"/>
      <c r="B26" s="32"/>
      <c r="C26" s="69"/>
      <c r="D26" s="29"/>
      <c r="E26" s="36"/>
      <c r="F26" s="36"/>
      <c r="G26" s="29">
        <f t="shared" si="0"/>
        <v>0</v>
      </c>
      <c r="H26" s="108" t="str">
        <f t="shared" si="1"/>
        <v/>
      </c>
      <c r="I26" s="28"/>
      <c r="J26" s="8"/>
      <c r="K26" s="8"/>
      <c r="L26" s="8"/>
      <c r="M26" s="8"/>
      <c r="N26" s="8"/>
      <c r="O26" s="8"/>
      <c r="P26" s="8"/>
      <c r="Q26" s="8"/>
      <c r="R26" s="8"/>
      <c r="S26" s="8"/>
      <c r="T26" s="8"/>
    </row>
    <row r="27" ht="16" customHeight="1" spans="1:20">
      <c r="A27" s="22" t="s">
        <v>3363</v>
      </c>
      <c r="B27" s="13"/>
      <c r="C27" s="69"/>
      <c r="D27" s="29">
        <f>SUM(D6:D26)</f>
        <v>0</v>
      </c>
      <c r="E27" s="29">
        <f>SUM(E6:E26)</f>
        <v>0</v>
      </c>
      <c r="F27" s="29">
        <f>SUM(F6:F26)</f>
        <v>0</v>
      </c>
      <c r="G27" s="29">
        <f t="shared" si="0"/>
        <v>0</v>
      </c>
      <c r="H27" s="108" t="str">
        <f t="shared" si="1"/>
        <v/>
      </c>
      <c r="I27" s="28"/>
      <c r="J27" s="8"/>
      <c r="K27" s="8"/>
      <c r="L27" s="8"/>
      <c r="M27" s="8"/>
      <c r="N27" s="8"/>
      <c r="O27" s="8"/>
      <c r="P27" s="8"/>
      <c r="Q27" s="8"/>
      <c r="R27" s="8"/>
      <c r="S27" s="8"/>
      <c r="T27" s="8"/>
    </row>
    <row r="28" ht="16" customHeight="1" spans="1:20">
      <c r="A28" s="22" t="s">
        <v>8066</v>
      </c>
      <c r="B28" s="13"/>
      <c r="C28" s="69"/>
      <c r="D28" s="29">
        <f>E27</f>
        <v>0</v>
      </c>
      <c r="E28" s="36"/>
      <c r="F28" s="36"/>
      <c r="G28" s="36"/>
      <c r="H28" s="36"/>
      <c r="I28" s="36"/>
      <c r="J28" s="8"/>
      <c r="K28" s="8"/>
      <c r="L28" s="8"/>
      <c r="M28" s="8"/>
      <c r="N28" s="8"/>
      <c r="O28" s="8"/>
      <c r="P28" s="8"/>
      <c r="Q28" s="8"/>
      <c r="R28" s="8"/>
      <c r="S28" s="8"/>
      <c r="T28" s="8"/>
    </row>
    <row r="29" ht="16" customHeight="1" spans="1:20">
      <c r="A29" s="22" t="s">
        <v>3165</v>
      </c>
      <c r="B29" s="13"/>
      <c r="C29" s="69"/>
      <c r="D29" s="29">
        <f>D27-D28</f>
        <v>0</v>
      </c>
      <c r="E29" s="36"/>
      <c r="F29" s="36">
        <f>F27</f>
        <v>0</v>
      </c>
      <c r="G29" s="29">
        <f>F29-D29</f>
        <v>0</v>
      </c>
      <c r="H29" s="108" t="str">
        <f>IF(D29=0,"",(F29-D29)/(D29)*100)</f>
        <v/>
      </c>
      <c r="I29" s="28"/>
      <c r="J29" s="8"/>
      <c r="K29" s="8"/>
      <c r="L29" s="8"/>
      <c r="M29" s="8"/>
      <c r="N29" s="8"/>
      <c r="O29" s="8"/>
      <c r="P29" s="8"/>
      <c r="Q29" s="8"/>
      <c r="R29" s="8"/>
      <c r="S29" s="8"/>
      <c r="T29" s="8"/>
    </row>
    <row r="30" ht="16" customHeight="1" spans="1:20">
      <c r="A30" s="73" t="e">
        <f>#REF!</f>
        <v>#REF!</v>
      </c>
      <c r="B30" s="73"/>
      <c r="C30" s="73"/>
      <c r="D30" s="73"/>
      <c r="E30" s="73"/>
      <c r="F30" s="74" t="str">
        <f>CONCATENATE(索引!$D$6,"：",索引!$D84,"    ",索引!$E84)</f>
        <v>评估人员：高晓宇    王海龙</v>
      </c>
      <c r="G30" s="7"/>
      <c r="H30" s="7"/>
      <c r="I30" s="116"/>
      <c r="J30" s="8"/>
      <c r="K30" s="8"/>
      <c r="L30" s="8"/>
      <c r="M30" s="8"/>
      <c r="N30" s="8"/>
      <c r="O30" s="8"/>
      <c r="P30" s="8"/>
      <c r="Q30" s="8"/>
      <c r="R30" s="8"/>
      <c r="S30" s="8"/>
      <c r="T30" s="8"/>
    </row>
    <row r="31" ht="16" customHeight="1" spans="1:20">
      <c r="A31" s="7" t="e">
        <f>#REF!</f>
        <v>#REF!</v>
      </c>
      <c r="B31" s="7"/>
      <c r="C31" s="7"/>
      <c r="D31" s="7"/>
      <c r="E31" s="7"/>
      <c r="F31" s="7"/>
      <c r="G31" s="7"/>
      <c r="H31" s="8"/>
      <c r="I31" s="8"/>
      <c r="J31" s="8"/>
      <c r="K31" s="8"/>
      <c r="L31" s="8"/>
      <c r="M31" s="8"/>
      <c r="N31" s="8"/>
      <c r="O31" s="8"/>
      <c r="P31" s="8"/>
      <c r="Q31" s="8"/>
      <c r="R31" s="8"/>
      <c r="S31" s="8"/>
      <c r="T31" s="8"/>
    </row>
  </sheetData>
  <mergeCells count="5">
    <mergeCell ref="A1:I1"/>
    <mergeCell ref="A3:I3"/>
    <mergeCell ref="A27:B27"/>
    <mergeCell ref="A28:B28"/>
    <mergeCell ref="A29:B29"/>
  </mergeCells>
  <pageMargins left="0.75" right="0.75" top="1" bottom="1" header="0.5" footer="0.5"/>
  <headerFooter/>
  <drawing r:id="rId1"/>
  <picture r:id="rId2"/>
</worksheet>
</file>

<file path=xl/worksheets/sheet8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T33"/>
  <sheetViews>
    <sheetView workbookViewId="0">
      <pane xSplit="2" ySplit="5" topLeftCell="C6" activePane="bottomRight" state="frozen"/>
      <selection/>
      <selection pane="topRight"/>
      <selection pane="bottomLeft"/>
      <selection pane="bottomRight" activeCell="A1" sqref="A1:K1"/>
    </sheetView>
  </sheetViews>
  <sheetFormatPr defaultColWidth="14" defaultRowHeight="15.2"/>
  <cols>
    <col min="1" max="1" width="5" customWidth="1"/>
    <col min="2" max="2" width="21" customWidth="1"/>
    <col min="3" max="3" width="7" customWidth="1"/>
    <col min="4" max="4" width="11" customWidth="1"/>
    <col min="5" max="6" width="9" customWidth="1"/>
    <col min="7" max="9" width="13" customWidth="1"/>
    <col min="10" max="10" width="11" customWidth="1"/>
    <col min="11" max="20" width="9" customWidth="1"/>
  </cols>
  <sheetData>
    <row r="1" ht="24" customHeight="1" spans="1:20">
      <c r="A1" s="61" t="s">
        <v>8067</v>
      </c>
      <c r="B1" s="62"/>
      <c r="C1" s="62"/>
      <c r="D1" s="62"/>
      <c r="E1" s="62"/>
      <c r="F1" s="62"/>
      <c r="G1" s="62"/>
      <c r="H1" s="62"/>
      <c r="I1" s="62"/>
      <c r="J1" s="62"/>
      <c r="K1" s="62"/>
      <c r="L1" s="62"/>
      <c r="M1" s="62"/>
      <c r="N1" s="62"/>
      <c r="O1" s="62"/>
      <c r="P1" s="62"/>
      <c r="Q1" s="62"/>
      <c r="R1" s="62"/>
      <c r="S1" s="62"/>
      <c r="T1" s="62"/>
    </row>
    <row r="2" ht="16" customHeight="1" spans="1:20">
      <c r="A2" s="63"/>
      <c r="B2" s="63"/>
      <c r="C2" s="63"/>
      <c r="D2" s="63"/>
      <c r="E2" s="63"/>
      <c r="F2" s="25"/>
      <c r="G2" s="63"/>
      <c r="H2" s="25"/>
      <c r="I2" s="25"/>
      <c r="J2" s="25"/>
      <c r="K2" s="42" t="s">
        <v>8068</v>
      </c>
      <c r="L2" s="8"/>
      <c r="M2" s="8"/>
      <c r="N2" s="8"/>
      <c r="O2" s="8"/>
      <c r="P2" s="8"/>
      <c r="Q2" s="8"/>
      <c r="R2" s="8"/>
      <c r="S2" s="8"/>
      <c r="T2" s="8"/>
    </row>
    <row r="3" ht="16" customHeight="1" spans="1:20">
      <c r="A3" s="63" t="e">
        <f>#REF!</f>
        <v>#REF!</v>
      </c>
      <c r="B3" s="8"/>
      <c r="C3" s="8"/>
      <c r="D3" s="8"/>
      <c r="E3" s="8"/>
      <c r="F3" s="8"/>
      <c r="G3" s="8"/>
      <c r="H3" s="8"/>
      <c r="I3" s="8"/>
      <c r="J3" s="8"/>
      <c r="K3" s="8"/>
      <c r="L3" s="8"/>
      <c r="M3" s="8"/>
      <c r="N3" s="8"/>
      <c r="O3" s="8"/>
      <c r="P3" s="8"/>
      <c r="Q3" s="8"/>
      <c r="R3" s="8"/>
      <c r="S3" s="8"/>
      <c r="T3" s="8"/>
    </row>
    <row r="4" ht="16" customHeight="1" spans="1:20">
      <c r="A4" s="105" t="e">
        <f>#REF!</f>
        <v>#REF!</v>
      </c>
      <c r="B4" s="8"/>
      <c r="C4" s="8"/>
      <c r="D4" s="8"/>
      <c r="E4" s="8"/>
      <c r="F4" s="8"/>
      <c r="G4" s="8"/>
      <c r="H4" s="8"/>
      <c r="I4" s="8"/>
      <c r="J4" s="8"/>
      <c r="K4" s="42" t="s">
        <v>2952</v>
      </c>
      <c r="L4" s="8"/>
      <c r="M4" s="65" t="s">
        <v>3156</v>
      </c>
      <c r="N4" s="66"/>
      <c r="O4" s="8"/>
      <c r="P4" s="8"/>
      <c r="Q4" s="8"/>
      <c r="R4" s="8"/>
      <c r="S4" s="8"/>
      <c r="T4" s="8"/>
    </row>
    <row r="5" ht="30" customHeight="1" spans="1:20">
      <c r="A5" s="90" t="s">
        <v>0</v>
      </c>
      <c r="B5" s="90" t="s">
        <v>8069</v>
      </c>
      <c r="C5" s="90" t="s">
        <v>3359</v>
      </c>
      <c r="D5" s="90" t="s">
        <v>8070</v>
      </c>
      <c r="E5" s="90" t="s">
        <v>8071</v>
      </c>
      <c r="F5" s="90" t="s">
        <v>8072</v>
      </c>
      <c r="G5" s="67" t="s">
        <v>3050</v>
      </c>
      <c r="H5" s="67" t="s">
        <v>3051</v>
      </c>
      <c r="I5" s="90" t="s">
        <v>3052</v>
      </c>
      <c r="J5" s="90" t="s">
        <v>3053</v>
      </c>
      <c r="K5" s="90" t="s">
        <v>3083</v>
      </c>
      <c r="L5" s="114"/>
      <c r="M5" s="65" t="s">
        <v>3050</v>
      </c>
      <c r="N5" s="65" t="s">
        <v>3051</v>
      </c>
      <c r="O5" s="114"/>
      <c r="P5" s="114"/>
      <c r="Q5" s="114"/>
      <c r="R5" s="114"/>
      <c r="S5" s="114"/>
      <c r="T5" s="114"/>
    </row>
    <row r="6" ht="16" customHeight="1" spans="1:20">
      <c r="A6" s="39"/>
      <c r="B6" s="68"/>
      <c r="C6" s="97"/>
      <c r="D6" s="29"/>
      <c r="E6" s="38"/>
      <c r="F6" s="38"/>
      <c r="G6" s="29"/>
      <c r="H6" s="36"/>
      <c r="I6" s="29">
        <f t="shared" ref="I6:I29" si="0">H6-G6</f>
        <v>0</v>
      </c>
      <c r="J6" s="115" t="str">
        <f t="shared" ref="J6:J29" si="1">IF(G6=0,"  ",I6/G6*100)</f>
        <v>  </v>
      </c>
      <c r="K6" s="70"/>
      <c r="L6" s="8"/>
      <c r="M6" s="71"/>
      <c r="N6" s="71"/>
      <c r="O6" s="8"/>
      <c r="P6" s="8"/>
      <c r="Q6" s="8"/>
      <c r="R6" s="8"/>
      <c r="S6" s="8"/>
      <c r="T6" s="8"/>
    </row>
    <row r="7" ht="16" customHeight="1" spans="1:20">
      <c r="A7" s="39"/>
      <c r="B7" s="68"/>
      <c r="C7" s="97"/>
      <c r="D7" s="29"/>
      <c r="E7" s="38"/>
      <c r="F7" s="38"/>
      <c r="G7" s="29"/>
      <c r="H7" s="36"/>
      <c r="I7" s="29">
        <f t="shared" si="0"/>
        <v>0</v>
      </c>
      <c r="J7" s="115" t="str">
        <f t="shared" si="1"/>
        <v>  </v>
      </c>
      <c r="K7" s="70"/>
      <c r="L7" s="8"/>
      <c r="M7" s="71"/>
      <c r="N7" s="71"/>
      <c r="O7" s="8"/>
      <c r="P7" s="8"/>
      <c r="Q7" s="8"/>
      <c r="R7" s="8"/>
      <c r="S7" s="8"/>
      <c r="T7" s="8"/>
    </row>
    <row r="8" ht="16" customHeight="1" spans="1:20">
      <c r="A8" s="39"/>
      <c r="B8" s="68"/>
      <c r="C8" s="97"/>
      <c r="D8" s="29"/>
      <c r="E8" s="38"/>
      <c r="F8" s="38"/>
      <c r="G8" s="29"/>
      <c r="H8" s="36"/>
      <c r="I8" s="29">
        <f t="shared" si="0"/>
        <v>0</v>
      </c>
      <c r="J8" s="115" t="str">
        <f t="shared" si="1"/>
        <v>  </v>
      </c>
      <c r="K8" s="70"/>
      <c r="L8" s="8"/>
      <c r="M8" s="71"/>
      <c r="N8" s="71"/>
      <c r="O8" s="8"/>
      <c r="P8" s="8"/>
      <c r="Q8" s="8"/>
      <c r="R8" s="8"/>
      <c r="S8" s="8"/>
      <c r="T8" s="8"/>
    </row>
    <row r="9" ht="16" customHeight="1" spans="1:20">
      <c r="A9" s="39"/>
      <c r="B9" s="68"/>
      <c r="C9" s="97"/>
      <c r="D9" s="29"/>
      <c r="E9" s="38"/>
      <c r="F9" s="38"/>
      <c r="G9" s="29"/>
      <c r="H9" s="36"/>
      <c r="I9" s="29">
        <f t="shared" si="0"/>
        <v>0</v>
      </c>
      <c r="J9" s="115" t="str">
        <f t="shared" si="1"/>
        <v>  </v>
      </c>
      <c r="K9" s="70"/>
      <c r="L9" s="8"/>
      <c r="M9" s="71"/>
      <c r="N9" s="71"/>
      <c r="O9" s="8"/>
      <c r="P9" s="8"/>
      <c r="Q9" s="8"/>
      <c r="R9" s="8"/>
      <c r="S9" s="8"/>
      <c r="T9" s="8"/>
    </row>
    <row r="10" ht="16" customHeight="1" spans="1:20">
      <c r="A10" s="39"/>
      <c r="B10" s="68"/>
      <c r="C10" s="97"/>
      <c r="D10" s="29"/>
      <c r="E10" s="38"/>
      <c r="F10" s="38"/>
      <c r="G10" s="29"/>
      <c r="H10" s="36"/>
      <c r="I10" s="29">
        <f t="shared" si="0"/>
        <v>0</v>
      </c>
      <c r="J10" s="115" t="str">
        <f t="shared" si="1"/>
        <v>  </v>
      </c>
      <c r="K10" s="70"/>
      <c r="L10" s="8"/>
      <c r="M10" s="71"/>
      <c r="N10" s="71"/>
      <c r="O10" s="8"/>
      <c r="P10" s="8"/>
      <c r="Q10" s="8"/>
      <c r="R10" s="8"/>
      <c r="S10" s="8"/>
      <c r="T10" s="8"/>
    </row>
    <row r="11" ht="16" customHeight="1" spans="1:20">
      <c r="A11" s="39"/>
      <c r="B11" s="68"/>
      <c r="C11" s="97"/>
      <c r="D11" s="29"/>
      <c r="E11" s="38"/>
      <c r="F11" s="38"/>
      <c r="G11" s="29"/>
      <c r="H11" s="36"/>
      <c r="I11" s="29">
        <f t="shared" si="0"/>
        <v>0</v>
      </c>
      <c r="J11" s="115" t="str">
        <f t="shared" si="1"/>
        <v>  </v>
      </c>
      <c r="K11" s="70"/>
      <c r="L11" s="8"/>
      <c r="M11" s="71"/>
      <c r="N11" s="71"/>
      <c r="O11" s="8"/>
      <c r="P11" s="8"/>
      <c r="Q11" s="8"/>
      <c r="R11" s="8"/>
      <c r="S11" s="8"/>
      <c r="T11" s="8"/>
    </row>
    <row r="12" ht="16" customHeight="1" spans="1:20">
      <c r="A12" s="39"/>
      <c r="B12" s="68"/>
      <c r="C12" s="97"/>
      <c r="D12" s="29"/>
      <c r="E12" s="38"/>
      <c r="F12" s="38"/>
      <c r="G12" s="29"/>
      <c r="H12" s="36"/>
      <c r="I12" s="29">
        <f t="shared" si="0"/>
        <v>0</v>
      </c>
      <c r="J12" s="115" t="str">
        <f t="shared" si="1"/>
        <v>  </v>
      </c>
      <c r="K12" s="70"/>
      <c r="L12" s="8"/>
      <c r="M12" s="71"/>
      <c r="N12" s="71"/>
      <c r="O12" s="8"/>
      <c r="P12" s="8"/>
      <c r="Q12" s="8"/>
      <c r="R12" s="8"/>
      <c r="S12" s="8"/>
      <c r="T12" s="8"/>
    </row>
    <row r="13" ht="16" customHeight="1" spans="1:20">
      <c r="A13" s="39"/>
      <c r="B13" s="68"/>
      <c r="C13" s="97"/>
      <c r="D13" s="29"/>
      <c r="E13" s="38"/>
      <c r="F13" s="38"/>
      <c r="G13" s="29"/>
      <c r="H13" s="36"/>
      <c r="I13" s="29">
        <f t="shared" si="0"/>
        <v>0</v>
      </c>
      <c r="J13" s="115" t="str">
        <f t="shared" si="1"/>
        <v>  </v>
      </c>
      <c r="K13" s="70"/>
      <c r="L13" s="8"/>
      <c r="M13" s="71"/>
      <c r="N13" s="71"/>
      <c r="O13" s="8"/>
      <c r="P13" s="8"/>
      <c r="Q13" s="8"/>
      <c r="R13" s="8"/>
      <c r="S13" s="8"/>
      <c r="T13" s="8"/>
    </row>
    <row r="14" ht="16" customHeight="1" spans="1:20">
      <c r="A14" s="39"/>
      <c r="B14" s="68"/>
      <c r="C14" s="97"/>
      <c r="D14" s="29"/>
      <c r="E14" s="38"/>
      <c r="F14" s="38"/>
      <c r="G14" s="29"/>
      <c r="H14" s="36"/>
      <c r="I14" s="29">
        <f t="shared" si="0"/>
        <v>0</v>
      </c>
      <c r="J14" s="115" t="str">
        <f t="shared" si="1"/>
        <v>  </v>
      </c>
      <c r="K14" s="70"/>
      <c r="L14" s="8"/>
      <c r="M14" s="71"/>
      <c r="N14" s="71"/>
      <c r="O14" s="8"/>
      <c r="P14" s="8"/>
      <c r="Q14" s="8"/>
      <c r="R14" s="8"/>
      <c r="S14" s="8"/>
      <c r="T14" s="8"/>
    </row>
    <row r="15" ht="16" customHeight="1" spans="1:20">
      <c r="A15" s="39"/>
      <c r="B15" s="68"/>
      <c r="C15" s="97"/>
      <c r="D15" s="29"/>
      <c r="E15" s="38"/>
      <c r="F15" s="38"/>
      <c r="G15" s="29"/>
      <c r="H15" s="36"/>
      <c r="I15" s="29">
        <f t="shared" si="0"/>
        <v>0</v>
      </c>
      <c r="J15" s="115" t="str">
        <f t="shared" si="1"/>
        <v>  </v>
      </c>
      <c r="K15" s="70"/>
      <c r="L15" s="8"/>
      <c r="M15" s="71"/>
      <c r="N15" s="71"/>
      <c r="O15" s="8"/>
      <c r="P15" s="8"/>
      <c r="Q15" s="8"/>
      <c r="R15" s="8"/>
      <c r="S15" s="8"/>
      <c r="T15" s="8"/>
    </row>
    <row r="16" ht="16" customHeight="1" spans="1:20">
      <c r="A16" s="39"/>
      <c r="B16" s="68"/>
      <c r="C16" s="97"/>
      <c r="D16" s="29"/>
      <c r="E16" s="38"/>
      <c r="F16" s="38"/>
      <c r="G16" s="29"/>
      <c r="H16" s="36"/>
      <c r="I16" s="29">
        <f t="shared" si="0"/>
        <v>0</v>
      </c>
      <c r="J16" s="115" t="str">
        <f t="shared" si="1"/>
        <v>  </v>
      </c>
      <c r="K16" s="70"/>
      <c r="L16" s="8"/>
      <c r="M16" s="71"/>
      <c r="N16" s="71"/>
      <c r="O16" s="8"/>
      <c r="P16" s="8"/>
      <c r="Q16" s="8"/>
      <c r="R16" s="8"/>
      <c r="S16" s="8"/>
      <c r="T16" s="8"/>
    </row>
    <row r="17" ht="16" customHeight="1" spans="1:20">
      <c r="A17" s="39"/>
      <c r="B17" s="68"/>
      <c r="C17" s="97"/>
      <c r="D17" s="29"/>
      <c r="E17" s="38"/>
      <c r="F17" s="38"/>
      <c r="G17" s="29"/>
      <c r="H17" s="36"/>
      <c r="I17" s="29">
        <f t="shared" si="0"/>
        <v>0</v>
      </c>
      <c r="J17" s="115" t="str">
        <f t="shared" si="1"/>
        <v>  </v>
      </c>
      <c r="K17" s="70"/>
      <c r="L17" s="8"/>
      <c r="M17" s="71"/>
      <c r="N17" s="71"/>
      <c r="O17" s="8"/>
      <c r="P17" s="8"/>
      <c r="Q17" s="8"/>
      <c r="R17" s="8"/>
      <c r="S17" s="8"/>
      <c r="T17" s="8"/>
    </row>
    <row r="18" ht="16" customHeight="1" spans="1:20">
      <c r="A18" s="39"/>
      <c r="B18" s="68"/>
      <c r="C18" s="97"/>
      <c r="D18" s="29"/>
      <c r="E18" s="38"/>
      <c r="F18" s="38"/>
      <c r="G18" s="29"/>
      <c r="H18" s="36"/>
      <c r="I18" s="29">
        <f t="shared" si="0"/>
        <v>0</v>
      </c>
      <c r="J18" s="115" t="str">
        <f t="shared" si="1"/>
        <v>  </v>
      </c>
      <c r="K18" s="70"/>
      <c r="L18" s="8"/>
      <c r="M18" s="71"/>
      <c r="N18" s="71"/>
      <c r="O18" s="8"/>
      <c r="P18" s="8"/>
      <c r="Q18" s="8"/>
      <c r="R18" s="8"/>
      <c r="S18" s="8"/>
      <c r="T18" s="8"/>
    </row>
    <row r="19" ht="16" customHeight="1" spans="1:20">
      <c r="A19" s="39"/>
      <c r="B19" s="68"/>
      <c r="C19" s="97"/>
      <c r="D19" s="29"/>
      <c r="E19" s="38"/>
      <c r="F19" s="38"/>
      <c r="G19" s="29"/>
      <c r="H19" s="36"/>
      <c r="I19" s="29">
        <f t="shared" si="0"/>
        <v>0</v>
      </c>
      <c r="J19" s="115" t="str">
        <f t="shared" si="1"/>
        <v>  </v>
      </c>
      <c r="K19" s="70"/>
      <c r="L19" s="8"/>
      <c r="M19" s="71"/>
      <c r="N19" s="71"/>
      <c r="O19" s="8"/>
      <c r="P19" s="8"/>
      <c r="Q19" s="8"/>
      <c r="R19" s="8"/>
      <c r="S19" s="8"/>
      <c r="T19" s="8"/>
    </row>
    <row r="20" ht="16" customHeight="1" spans="1:20">
      <c r="A20" s="39"/>
      <c r="B20" s="68"/>
      <c r="C20" s="97"/>
      <c r="D20" s="29"/>
      <c r="E20" s="38"/>
      <c r="F20" s="38"/>
      <c r="G20" s="29"/>
      <c r="H20" s="36"/>
      <c r="I20" s="29">
        <f t="shared" si="0"/>
        <v>0</v>
      </c>
      <c r="J20" s="115" t="str">
        <f t="shared" si="1"/>
        <v>  </v>
      </c>
      <c r="K20" s="70"/>
      <c r="L20" s="8"/>
      <c r="M20" s="71"/>
      <c r="N20" s="71"/>
      <c r="O20" s="8"/>
      <c r="P20" s="8"/>
      <c r="Q20" s="8"/>
      <c r="R20" s="8"/>
      <c r="S20" s="8"/>
      <c r="T20" s="8"/>
    </row>
    <row r="21" ht="16" customHeight="1" spans="1:20">
      <c r="A21" s="39"/>
      <c r="B21" s="68"/>
      <c r="C21" s="97"/>
      <c r="D21" s="29"/>
      <c r="E21" s="38"/>
      <c r="F21" s="38"/>
      <c r="G21" s="29"/>
      <c r="H21" s="36"/>
      <c r="I21" s="29">
        <f t="shared" si="0"/>
        <v>0</v>
      </c>
      <c r="J21" s="115" t="str">
        <f t="shared" si="1"/>
        <v>  </v>
      </c>
      <c r="K21" s="70"/>
      <c r="L21" s="8"/>
      <c r="M21" s="71"/>
      <c r="N21" s="71"/>
      <c r="O21" s="8"/>
      <c r="P21" s="8"/>
      <c r="Q21" s="8"/>
      <c r="R21" s="8"/>
      <c r="S21" s="8"/>
      <c r="T21" s="8"/>
    </row>
    <row r="22" ht="16" customHeight="1" spans="1:20">
      <c r="A22" s="39"/>
      <c r="B22" s="68"/>
      <c r="C22" s="97"/>
      <c r="D22" s="29"/>
      <c r="E22" s="38"/>
      <c r="F22" s="38"/>
      <c r="G22" s="29"/>
      <c r="H22" s="36"/>
      <c r="I22" s="29">
        <f t="shared" si="0"/>
        <v>0</v>
      </c>
      <c r="J22" s="115" t="str">
        <f t="shared" si="1"/>
        <v>  </v>
      </c>
      <c r="K22" s="70"/>
      <c r="L22" s="8"/>
      <c r="M22" s="71"/>
      <c r="N22" s="71"/>
      <c r="O22" s="8"/>
      <c r="P22" s="8"/>
      <c r="Q22" s="8"/>
      <c r="R22" s="8"/>
      <c r="S22" s="8"/>
      <c r="T22" s="8"/>
    </row>
    <row r="23" ht="16" customHeight="1" spans="1:20">
      <c r="A23" s="39"/>
      <c r="B23" s="68"/>
      <c r="C23" s="97"/>
      <c r="D23" s="29"/>
      <c r="E23" s="38"/>
      <c r="F23" s="38"/>
      <c r="G23" s="29"/>
      <c r="H23" s="36"/>
      <c r="I23" s="29">
        <f t="shared" si="0"/>
        <v>0</v>
      </c>
      <c r="J23" s="115" t="str">
        <f t="shared" si="1"/>
        <v>  </v>
      </c>
      <c r="K23" s="70"/>
      <c r="L23" s="8"/>
      <c r="M23" s="71"/>
      <c r="N23" s="71"/>
      <c r="O23" s="8"/>
      <c r="P23" s="8"/>
      <c r="Q23" s="8"/>
      <c r="R23" s="8"/>
      <c r="S23" s="8"/>
      <c r="T23" s="8"/>
    </row>
    <row r="24" ht="16" customHeight="1" spans="1:20">
      <c r="A24" s="39"/>
      <c r="B24" s="68"/>
      <c r="C24" s="97"/>
      <c r="D24" s="29"/>
      <c r="E24" s="38"/>
      <c r="F24" s="38"/>
      <c r="G24" s="29"/>
      <c r="H24" s="36"/>
      <c r="I24" s="29">
        <f t="shared" si="0"/>
        <v>0</v>
      </c>
      <c r="J24" s="115" t="str">
        <f t="shared" si="1"/>
        <v>  </v>
      </c>
      <c r="K24" s="70"/>
      <c r="L24" s="8"/>
      <c r="M24" s="71"/>
      <c r="N24" s="71"/>
      <c r="O24" s="8"/>
      <c r="P24" s="8"/>
      <c r="Q24" s="8"/>
      <c r="R24" s="8"/>
      <c r="S24" s="8"/>
      <c r="T24" s="8"/>
    </row>
    <row r="25" ht="16" customHeight="1" spans="1:20">
      <c r="A25" s="39"/>
      <c r="B25" s="68"/>
      <c r="C25" s="97"/>
      <c r="D25" s="29"/>
      <c r="E25" s="38"/>
      <c r="F25" s="38"/>
      <c r="G25" s="29"/>
      <c r="H25" s="36"/>
      <c r="I25" s="29">
        <f t="shared" si="0"/>
        <v>0</v>
      </c>
      <c r="J25" s="115" t="str">
        <f t="shared" si="1"/>
        <v>  </v>
      </c>
      <c r="K25" s="70"/>
      <c r="L25" s="8"/>
      <c r="M25" s="71"/>
      <c r="N25" s="71"/>
      <c r="O25" s="8"/>
      <c r="P25" s="8"/>
      <c r="Q25" s="8"/>
      <c r="R25" s="8"/>
      <c r="S25" s="8"/>
      <c r="T25" s="8"/>
    </row>
    <row r="26" ht="16" customHeight="1" spans="1:20">
      <c r="A26" s="39"/>
      <c r="B26" s="68"/>
      <c r="C26" s="97"/>
      <c r="D26" s="29"/>
      <c r="E26" s="38"/>
      <c r="F26" s="38"/>
      <c r="G26" s="29"/>
      <c r="H26" s="36"/>
      <c r="I26" s="29">
        <f t="shared" si="0"/>
        <v>0</v>
      </c>
      <c r="J26" s="115" t="str">
        <f t="shared" si="1"/>
        <v>  </v>
      </c>
      <c r="K26" s="70"/>
      <c r="L26" s="8"/>
      <c r="M26" s="71"/>
      <c r="N26" s="71"/>
      <c r="O26" s="8"/>
      <c r="P26" s="8"/>
      <c r="Q26" s="8"/>
      <c r="R26" s="8"/>
      <c r="S26" s="8"/>
      <c r="T26" s="8"/>
    </row>
    <row r="27" ht="16" customHeight="1" spans="1:20">
      <c r="A27" s="39"/>
      <c r="B27" s="68"/>
      <c r="C27" s="97"/>
      <c r="D27" s="29"/>
      <c r="E27" s="38"/>
      <c r="F27" s="38"/>
      <c r="G27" s="29"/>
      <c r="H27" s="36"/>
      <c r="I27" s="29">
        <f t="shared" si="0"/>
        <v>0</v>
      </c>
      <c r="J27" s="115" t="str">
        <f t="shared" si="1"/>
        <v>  </v>
      </c>
      <c r="K27" s="70"/>
      <c r="L27" s="8"/>
      <c r="M27" s="71"/>
      <c r="N27" s="71"/>
      <c r="O27" s="8"/>
      <c r="P27" s="8"/>
      <c r="Q27" s="8"/>
      <c r="R27" s="8"/>
      <c r="S27" s="8"/>
      <c r="T27" s="8"/>
    </row>
    <row r="28" ht="16" customHeight="1" spans="1:20">
      <c r="A28" s="39"/>
      <c r="B28" s="72"/>
      <c r="C28" s="97"/>
      <c r="D28" s="29"/>
      <c r="E28" s="38"/>
      <c r="F28" s="38"/>
      <c r="G28" s="29"/>
      <c r="H28" s="36"/>
      <c r="I28" s="29">
        <f t="shared" si="0"/>
        <v>0</v>
      </c>
      <c r="J28" s="115" t="str">
        <f t="shared" si="1"/>
        <v>  </v>
      </c>
      <c r="K28" s="70"/>
      <c r="L28" s="8"/>
      <c r="M28" s="71"/>
      <c r="N28" s="71"/>
      <c r="O28" s="8"/>
      <c r="P28" s="8"/>
      <c r="Q28" s="8"/>
      <c r="R28" s="8"/>
      <c r="S28" s="8"/>
      <c r="T28" s="8"/>
    </row>
    <row r="29" ht="16" customHeight="1" spans="1:20">
      <c r="A29" s="22" t="s">
        <v>8073</v>
      </c>
      <c r="B29" s="13"/>
      <c r="C29" s="69"/>
      <c r="D29" s="29">
        <f>SUM(D6:D28)</f>
        <v>0</v>
      </c>
      <c r="E29" s="29"/>
      <c r="F29" s="29"/>
      <c r="G29" s="29">
        <f>SUM(G6:G28)</f>
        <v>0</v>
      </c>
      <c r="H29" s="36">
        <f>SUM(H6:H28)</f>
        <v>0</v>
      </c>
      <c r="I29" s="29">
        <f t="shared" si="0"/>
        <v>0</v>
      </c>
      <c r="J29" s="115" t="str">
        <f t="shared" si="1"/>
        <v>  </v>
      </c>
      <c r="K29" s="28"/>
      <c r="L29" s="8"/>
      <c r="M29" s="71">
        <f>SUM(M6:M28)</f>
        <v>0</v>
      </c>
      <c r="N29" s="71">
        <f>SUM(N6:N28)</f>
        <v>0</v>
      </c>
      <c r="O29" s="8"/>
      <c r="P29" s="8"/>
      <c r="Q29" s="8"/>
      <c r="R29" s="8"/>
      <c r="S29" s="8"/>
      <c r="T29" s="8"/>
    </row>
    <row r="30" ht="16" customHeight="1" spans="1:20">
      <c r="A30" s="73" t="e">
        <f>#REF!</f>
        <v>#REF!</v>
      </c>
      <c r="B30" s="73"/>
      <c r="C30" s="73"/>
      <c r="D30" s="73"/>
      <c r="E30" s="7"/>
      <c r="F30" s="7"/>
      <c r="G30" s="74" t="str">
        <f>CONCATENATE(索引!$D$6,"：",索引!$D85,"    ",索引!$E85)</f>
        <v>评估人员：高晓宇    王海龙</v>
      </c>
      <c r="H30" s="7"/>
      <c r="I30" s="116"/>
      <c r="J30" s="73"/>
      <c r="K30" s="73"/>
      <c r="L30" s="8"/>
      <c r="M30" s="8"/>
      <c r="N30" s="8"/>
      <c r="O30" s="8"/>
      <c r="P30" s="8"/>
      <c r="Q30" s="8"/>
      <c r="R30" s="8"/>
      <c r="S30" s="8"/>
      <c r="T30" s="8"/>
    </row>
    <row r="31" ht="16" customHeight="1" spans="1:20">
      <c r="A31" s="7" t="e">
        <f>#REF!</f>
        <v>#REF!</v>
      </c>
      <c r="B31" s="7"/>
      <c r="C31" s="7"/>
      <c r="D31" s="7"/>
      <c r="E31" s="7"/>
      <c r="F31" s="8"/>
      <c r="G31" s="7"/>
      <c r="H31" s="8"/>
      <c r="I31" s="7"/>
      <c r="J31" s="8"/>
      <c r="K31" s="8"/>
      <c r="L31" s="8"/>
      <c r="M31" s="8"/>
      <c r="N31" s="8"/>
      <c r="O31" s="8"/>
      <c r="P31" s="8"/>
      <c r="Q31" s="8"/>
      <c r="R31" s="8"/>
      <c r="S31" s="8"/>
      <c r="T31" s="8"/>
    </row>
    <row r="32" ht="16" customHeight="1" spans="1:20">
      <c r="A32" s="95" t="s">
        <v>3085</v>
      </c>
      <c r="B32" s="8"/>
      <c r="C32" s="8"/>
      <c r="D32" s="8"/>
      <c r="E32" s="8"/>
      <c r="F32" s="8"/>
      <c r="G32" s="8"/>
      <c r="H32" s="8"/>
      <c r="I32" s="8"/>
      <c r="J32" s="8"/>
      <c r="K32" s="8"/>
      <c r="L32" s="8"/>
      <c r="M32" s="8"/>
      <c r="N32" s="8"/>
      <c r="O32" s="8"/>
      <c r="P32" s="8"/>
      <c r="Q32" s="8"/>
      <c r="R32" s="8"/>
      <c r="S32" s="8"/>
      <c r="T32" s="8"/>
    </row>
    <row r="33" ht="16" customHeight="1" spans="1:20">
      <c r="A33" s="8"/>
      <c r="B33" s="96" t="s">
        <v>8074</v>
      </c>
      <c r="C33" s="8"/>
      <c r="D33" s="8"/>
      <c r="E33" s="8"/>
      <c r="F33" s="8"/>
      <c r="G33" s="8"/>
      <c r="H33" s="8"/>
      <c r="I33" s="8"/>
      <c r="J33" s="8"/>
      <c r="K33" s="8"/>
      <c r="L33" s="8"/>
      <c r="M33" s="8"/>
      <c r="N33" s="8"/>
      <c r="O33" s="8"/>
      <c r="P33" s="8"/>
      <c r="Q33" s="8"/>
      <c r="R33" s="8"/>
      <c r="S33" s="8"/>
      <c r="T33" s="8"/>
    </row>
  </sheetData>
  <mergeCells count="5">
    <mergeCell ref="A1:K1"/>
    <mergeCell ref="A3:K3"/>
    <mergeCell ref="M4:N4"/>
    <mergeCell ref="A29:B29"/>
    <mergeCell ref="I31:K31"/>
  </mergeCells>
  <pageMargins left="0.75" right="0.75" top="1" bottom="1" header="0.5" footer="0.5"/>
  <headerFooter/>
  <drawing r:id="rId1"/>
  <picture r:id="rId2"/>
</worksheet>
</file>

<file path=xl/worksheets/sheet8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T31"/>
  <sheetViews>
    <sheetView workbookViewId="0">
      <pane xSplit="2" ySplit="5" topLeftCell="C6" activePane="bottomRight" state="frozen"/>
      <selection/>
      <selection pane="topRight"/>
      <selection pane="bottomLeft"/>
      <selection pane="bottomRight" activeCell="A1" sqref="A1:H1"/>
    </sheetView>
  </sheetViews>
  <sheetFormatPr defaultColWidth="14" defaultRowHeight="15.2"/>
  <cols>
    <col min="1" max="1" width="9" customWidth="1"/>
    <col min="2" max="2" width="35" customWidth="1"/>
    <col min="3" max="4" width="17" customWidth="1"/>
    <col min="5" max="7" width="19" customWidth="1"/>
    <col min="8" max="8" width="23" customWidth="1"/>
    <col min="9" max="12" width="9" customWidth="1"/>
    <col min="13" max="14" width="19" customWidth="1"/>
    <col min="15" max="15" width="17" customWidth="1"/>
    <col min="16" max="20" width="9" customWidth="1"/>
  </cols>
  <sheetData>
    <row r="1" ht="24" customHeight="1" spans="1:20">
      <c r="A1" s="61" t="s">
        <v>8075</v>
      </c>
      <c r="B1" s="62"/>
      <c r="C1" s="62"/>
      <c r="D1" s="62"/>
      <c r="E1" s="62"/>
      <c r="F1" s="62"/>
      <c r="G1" s="62"/>
      <c r="H1" s="62"/>
      <c r="I1" s="62"/>
      <c r="J1" s="62"/>
      <c r="K1" s="62"/>
      <c r="L1" s="62"/>
      <c r="M1" s="62"/>
      <c r="N1" s="62"/>
      <c r="O1" s="62"/>
      <c r="P1" s="62"/>
      <c r="Q1" s="62"/>
      <c r="R1" s="62"/>
      <c r="S1" s="62"/>
      <c r="T1" s="62"/>
    </row>
    <row r="2" ht="16" customHeight="1" spans="1:20">
      <c r="A2" s="63"/>
      <c r="B2" s="63"/>
      <c r="C2" s="63"/>
      <c r="D2" s="63"/>
      <c r="E2" s="63"/>
      <c r="F2" s="109"/>
      <c r="G2" s="63"/>
      <c r="H2" s="83" t="s">
        <v>8076</v>
      </c>
      <c r="I2" s="8"/>
      <c r="J2" s="8"/>
      <c r="K2" s="8"/>
      <c r="L2" s="8"/>
      <c r="M2" s="8"/>
      <c r="N2" s="8"/>
      <c r="O2" s="110" t="s">
        <v>8077</v>
      </c>
      <c r="P2" s="8"/>
      <c r="Q2" s="8"/>
      <c r="R2" s="8"/>
      <c r="S2" s="8"/>
      <c r="T2" s="8"/>
    </row>
    <row r="3" ht="16" customHeight="1" spans="1:20">
      <c r="A3" s="63" t="e">
        <f>#REF!</f>
        <v>#REF!</v>
      </c>
      <c r="B3" s="8"/>
      <c r="C3" s="8"/>
      <c r="D3" s="8"/>
      <c r="E3" s="8"/>
      <c r="F3" s="89"/>
      <c r="G3" s="8"/>
      <c r="H3" s="8"/>
      <c r="I3" s="8"/>
      <c r="J3" s="8"/>
      <c r="K3" s="8"/>
      <c r="L3" s="8"/>
      <c r="M3" s="8"/>
      <c r="N3" s="8"/>
      <c r="O3" s="110"/>
      <c r="P3" s="8"/>
      <c r="Q3" s="8"/>
      <c r="R3" s="8"/>
      <c r="S3" s="8"/>
      <c r="T3" s="8"/>
    </row>
    <row r="4" ht="16" customHeight="1" spans="1:20">
      <c r="A4" s="105" t="e">
        <f>#REF!</f>
        <v>#REF!</v>
      </c>
      <c r="B4" s="8"/>
      <c r="C4" s="8"/>
      <c r="D4" s="8"/>
      <c r="E4" s="8"/>
      <c r="F4" s="89"/>
      <c r="G4" s="8"/>
      <c r="H4" s="42" t="s">
        <v>2952</v>
      </c>
      <c r="I4" s="8"/>
      <c r="J4" s="65" t="s">
        <v>3156</v>
      </c>
      <c r="K4" s="66"/>
      <c r="L4" s="8"/>
      <c r="M4" s="8"/>
      <c r="N4" s="8"/>
      <c r="O4" s="8"/>
      <c r="P4" s="8"/>
      <c r="Q4" s="8"/>
      <c r="R4" s="8"/>
      <c r="S4" s="8"/>
      <c r="T4" s="8"/>
    </row>
    <row r="5" ht="16" customHeight="1" spans="1:20">
      <c r="A5" s="22" t="s">
        <v>0</v>
      </c>
      <c r="B5" s="22" t="s">
        <v>8059</v>
      </c>
      <c r="C5" s="22" t="s">
        <v>3198</v>
      </c>
      <c r="D5" s="67" t="s">
        <v>3050</v>
      </c>
      <c r="E5" s="35" t="s">
        <v>3051</v>
      </c>
      <c r="F5" s="111" t="s">
        <v>3052</v>
      </c>
      <c r="G5" s="35" t="s">
        <v>3053</v>
      </c>
      <c r="H5" s="22" t="s">
        <v>3083</v>
      </c>
      <c r="I5" s="25"/>
      <c r="J5" s="65" t="s">
        <v>3050</v>
      </c>
      <c r="K5" s="65" t="s">
        <v>3051</v>
      </c>
      <c r="L5" s="25"/>
      <c r="M5" s="65" t="s">
        <v>8078</v>
      </c>
      <c r="N5" s="65" t="s">
        <v>8079</v>
      </c>
      <c r="O5" s="65" t="s">
        <v>8080</v>
      </c>
      <c r="P5" s="65" t="s">
        <v>3045</v>
      </c>
      <c r="Q5" s="25"/>
      <c r="R5" s="25"/>
      <c r="S5" s="25"/>
      <c r="T5" s="25"/>
    </row>
    <row r="6" ht="16" customHeight="1" spans="1:20">
      <c r="A6" s="39"/>
      <c r="B6" s="68"/>
      <c r="C6" s="97"/>
      <c r="D6" s="112"/>
      <c r="E6" s="76"/>
      <c r="F6" s="76">
        <f t="shared" ref="F6:F29" si="0">E6-D6</f>
        <v>0</v>
      </c>
      <c r="G6" s="76">
        <f t="shared" ref="G6:G29" si="1">IF(D6=0,0,ROUND(F6/D6*100,2))</f>
        <v>0</v>
      </c>
      <c r="H6" s="70"/>
      <c r="I6" s="8"/>
      <c r="J6" s="71"/>
      <c r="K6" s="71"/>
      <c r="L6" s="8"/>
      <c r="M6" s="110"/>
      <c r="N6" s="110"/>
      <c r="O6" s="110">
        <f t="shared" ref="O6:O28" si="2">N6*$O$3</f>
        <v>0</v>
      </c>
      <c r="P6" s="71">
        <f t="shared" ref="P6:P29" si="3">D6-O6</f>
        <v>0</v>
      </c>
      <c r="Q6" s="8"/>
      <c r="R6" s="8"/>
      <c r="S6" s="8"/>
      <c r="T6" s="8"/>
    </row>
    <row r="7" ht="16" customHeight="1" spans="1:20">
      <c r="A7" s="39"/>
      <c r="B7" s="68"/>
      <c r="C7" s="97"/>
      <c r="D7" s="112"/>
      <c r="E7" s="76"/>
      <c r="F7" s="76">
        <f t="shared" si="0"/>
        <v>0</v>
      </c>
      <c r="G7" s="76">
        <f t="shared" si="1"/>
        <v>0</v>
      </c>
      <c r="H7" s="70"/>
      <c r="I7" s="8"/>
      <c r="J7" s="71"/>
      <c r="K7" s="71"/>
      <c r="L7" s="8"/>
      <c r="M7" s="110"/>
      <c r="N7" s="110"/>
      <c r="O7" s="110">
        <f t="shared" si="2"/>
        <v>0</v>
      </c>
      <c r="P7" s="71">
        <f t="shared" si="3"/>
        <v>0</v>
      </c>
      <c r="Q7" s="8"/>
      <c r="R7" s="8"/>
      <c r="S7" s="8"/>
      <c r="T7" s="8"/>
    </row>
    <row r="8" ht="16" customHeight="1" spans="1:20">
      <c r="A8" s="39"/>
      <c r="B8" s="68"/>
      <c r="C8" s="97"/>
      <c r="D8" s="112"/>
      <c r="E8" s="76"/>
      <c r="F8" s="76">
        <f t="shared" si="0"/>
        <v>0</v>
      </c>
      <c r="G8" s="76">
        <f t="shared" si="1"/>
        <v>0</v>
      </c>
      <c r="H8" s="70"/>
      <c r="I8" s="8"/>
      <c r="J8" s="71"/>
      <c r="K8" s="71"/>
      <c r="L8" s="8"/>
      <c r="M8" s="110"/>
      <c r="N8" s="110"/>
      <c r="O8" s="110">
        <f t="shared" si="2"/>
        <v>0</v>
      </c>
      <c r="P8" s="71">
        <f t="shared" si="3"/>
        <v>0</v>
      </c>
      <c r="Q8" s="8"/>
      <c r="R8" s="8"/>
      <c r="S8" s="8"/>
      <c r="T8" s="8"/>
    </row>
    <row r="9" ht="16" customHeight="1" spans="1:20">
      <c r="A9" s="39"/>
      <c r="B9" s="68"/>
      <c r="C9" s="97"/>
      <c r="D9" s="112"/>
      <c r="E9" s="76"/>
      <c r="F9" s="76">
        <f t="shared" si="0"/>
        <v>0</v>
      </c>
      <c r="G9" s="76">
        <f t="shared" si="1"/>
        <v>0</v>
      </c>
      <c r="H9" s="70"/>
      <c r="I9" s="8"/>
      <c r="J9" s="71"/>
      <c r="K9" s="71"/>
      <c r="L9" s="8"/>
      <c r="M9" s="110"/>
      <c r="N9" s="110"/>
      <c r="O9" s="110">
        <f t="shared" si="2"/>
        <v>0</v>
      </c>
      <c r="P9" s="71">
        <f t="shared" si="3"/>
        <v>0</v>
      </c>
      <c r="Q9" s="8"/>
      <c r="R9" s="8"/>
      <c r="S9" s="8"/>
      <c r="T9" s="8"/>
    </row>
    <row r="10" ht="16" customHeight="1" spans="1:20">
      <c r="A10" s="39"/>
      <c r="B10" s="68"/>
      <c r="C10" s="97"/>
      <c r="D10" s="112"/>
      <c r="E10" s="76"/>
      <c r="F10" s="76">
        <f t="shared" si="0"/>
        <v>0</v>
      </c>
      <c r="G10" s="76">
        <f t="shared" si="1"/>
        <v>0</v>
      </c>
      <c r="H10" s="70"/>
      <c r="I10" s="8"/>
      <c r="J10" s="71"/>
      <c r="K10" s="71"/>
      <c r="L10" s="8"/>
      <c r="M10" s="110"/>
      <c r="N10" s="110"/>
      <c r="O10" s="110">
        <f t="shared" si="2"/>
        <v>0</v>
      </c>
      <c r="P10" s="71">
        <f t="shared" si="3"/>
        <v>0</v>
      </c>
      <c r="Q10" s="8"/>
      <c r="R10" s="8"/>
      <c r="S10" s="8"/>
      <c r="T10" s="8"/>
    </row>
    <row r="11" ht="16" customHeight="1" spans="1:20">
      <c r="A11" s="39"/>
      <c r="B11" s="68"/>
      <c r="C11" s="97"/>
      <c r="D11" s="112"/>
      <c r="E11" s="76"/>
      <c r="F11" s="76">
        <f t="shared" si="0"/>
        <v>0</v>
      </c>
      <c r="G11" s="76">
        <f t="shared" si="1"/>
        <v>0</v>
      </c>
      <c r="H11" s="70"/>
      <c r="I11" s="8"/>
      <c r="J11" s="71"/>
      <c r="K11" s="71"/>
      <c r="L11" s="8"/>
      <c r="M11" s="110"/>
      <c r="N11" s="110"/>
      <c r="O11" s="110">
        <f t="shared" si="2"/>
        <v>0</v>
      </c>
      <c r="P11" s="71">
        <f t="shared" si="3"/>
        <v>0</v>
      </c>
      <c r="Q11" s="8"/>
      <c r="R11" s="8"/>
      <c r="S11" s="8"/>
      <c r="T11" s="8"/>
    </row>
    <row r="12" ht="16" customHeight="1" spans="1:20">
      <c r="A12" s="39"/>
      <c r="B12" s="68"/>
      <c r="C12" s="97"/>
      <c r="D12" s="112"/>
      <c r="E12" s="76"/>
      <c r="F12" s="76">
        <f t="shared" si="0"/>
        <v>0</v>
      </c>
      <c r="G12" s="76">
        <f t="shared" si="1"/>
        <v>0</v>
      </c>
      <c r="H12" s="70"/>
      <c r="I12" s="8"/>
      <c r="J12" s="71"/>
      <c r="K12" s="71"/>
      <c r="L12" s="8"/>
      <c r="M12" s="110"/>
      <c r="N12" s="110"/>
      <c r="O12" s="110">
        <f t="shared" si="2"/>
        <v>0</v>
      </c>
      <c r="P12" s="71">
        <f t="shared" si="3"/>
        <v>0</v>
      </c>
      <c r="Q12" s="8"/>
      <c r="R12" s="8"/>
      <c r="S12" s="8"/>
      <c r="T12" s="8"/>
    </row>
    <row r="13" ht="16" customHeight="1" spans="1:20">
      <c r="A13" s="39"/>
      <c r="B13" s="68"/>
      <c r="C13" s="97"/>
      <c r="D13" s="112"/>
      <c r="E13" s="76"/>
      <c r="F13" s="76">
        <f t="shared" si="0"/>
        <v>0</v>
      </c>
      <c r="G13" s="76">
        <f t="shared" si="1"/>
        <v>0</v>
      </c>
      <c r="H13" s="70"/>
      <c r="I13" s="8"/>
      <c r="J13" s="71"/>
      <c r="K13" s="71"/>
      <c r="L13" s="8"/>
      <c r="M13" s="110"/>
      <c r="N13" s="110"/>
      <c r="O13" s="110">
        <f t="shared" si="2"/>
        <v>0</v>
      </c>
      <c r="P13" s="71">
        <f t="shared" si="3"/>
        <v>0</v>
      </c>
      <c r="Q13" s="8"/>
      <c r="R13" s="8"/>
      <c r="S13" s="8"/>
      <c r="T13" s="8"/>
    </row>
    <row r="14" ht="16" customHeight="1" spans="1:20">
      <c r="A14" s="39"/>
      <c r="B14" s="68"/>
      <c r="C14" s="97"/>
      <c r="D14" s="112"/>
      <c r="E14" s="76"/>
      <c r="F14" s="76">
        <f t="shared" si="0"/>
        <v>0</v>
      </c>
      <c r="G14" s="76">
        <f t="shared" si="1"/>
        <v>0</v>
      </c>
      <c r="H14" s="70"/>
      <c r="I14" s="8"/>
      <c r="J14" s="71"/>
      <c r="K14" s="71"/>
      <c r="L14" s="8"/>
      <c r="M14" s="110"/>
      <c r="N14" s="110"/>
      <c r="O14" s="110">
        <f t="shared" si="2"/>
        <v>0</v>
      </c>
      <c r="P14" s="71">
        <f t="shared" si="3"/>
        <v>0</v>
      </c>
      <c r="Q14" s="8"/>
      <c r="R14" s="8"/>
      <c r="S14" s="8"/>
      <c r="T14" s="8"/>
    </row>
    <row r="15" ht="16" customHeight="1" spans="1:20">
      <c r="A15" s="39"/>
      <c r="B15" s="68"/>
      <c r="C15" s="97"/>
      <c r="D15" s="112"/>
      <c r="E15" s="76"/>
      <c r="F15" s="76">
        <f t="shared" si="0"/>
        <v>0</v>
      </c>
      <c r="G15" s="76">
        <f t="shared" si="1"/>
        <v>0</v>
      </c>
      <c r="H15" s="70"/>
      <c r="I15" s="8"/>
      <c r="J15" s="71"/>
      <c r="K15" s="71"/>
      <c r="L15" s="8"/>
      <c r="M15" s="110"/>
      <c r="N15" s="110"/>
      <c r="O15" s="110">
        <f t="shared" si="2"/>
        <v>0</v>
      </c>
      <c r="P15" s="71">
        <f t="shared" si="3"/>
        <v>0</v>
      </c>
      <c r="Q15" s="8"/>
      <c r="R15" s="8"/>
      <c r="S15" s="8"/>
      <c r="T15" s="8"/>
    </row>
    <row r="16" ht="16" customHeight="1" spans="1:20">
      <c r="A16" s="39"/>
      <c r="B16" s="68"/>
      <c r="C16" s="97"/>
      <c r="D16" s="112"/>
      <c r="E16" s="76"/>
      <c r="F16" s="76">
        <f t="shared" si="0"/>
        <v>0</v>
      </c>
      <c r="G16" s="76">
        <f t="shared" si="1"/>
        <v>0</v>
      </c>
      <c r="H16" s="70"/>
      <c r="I16" s="8"/>
      <c r="J16" s="71"/>
      <c r="K16" s="71"/>
      <c r="L16" s="8"/>
      <c r="M16" s="110"/>
      <c r="N16" s="110"/>
      <c r="O16" s="110">
        <f t="shared" si="2"/>
        <v>0</v>
      </c>
      <c r="P16" s="71">
        <f t="shared" si="3"/>
        <v>0</v>
      </c>
      <c r="Q16" s="8"/>
      <c r="R16" s="8"/>
      <c r="S16" s="8"/>
      <c r="T16" s="8"/>
    </row>
    <row r="17" ht="16" customHeight="1" spans="1:20">
      <c r="A17" s="39"/>
      <c r="B17" s="68"/>
      <c r="C17" s="97"/>
      <c r="D17" s="112"/>
      <c r="E17" s="76"/>
      <c r="F17" s="76">
        <f t="shared" si="0"/>
        <v>0</v>
      </c>
      <c r="G17" s="76">
        <f t="shared" si="1"/>
        <v>0</v>
      </c>
      <c r="H17" s="70"/>
      <c r="I17" s="8"/>
      <c r="J17" s="71"/>
      <c r="K17" s="71"/>
      <c r="L17" s="8"/>
      <c r="M17" s="110"/>
      <c r="N17" s="110"/>
      <c r="O17" s="110">
        <f t="shared" si="2"/>
        <v>0</v>
      </c>
      <c r="P17" s="71">
        <f t="shared" si="3"/>
        <v>0</v>
      </c>
      <c r="Q17" s="8"/>
      <c r="R17" s="8"/>
      <c r="S17" s="8"/>
      <c r="T17" s="8"/>
    </row>
    <row r="18" ht="16" customHeight="1" spans="1:20">
      <c r="A18" s="39"/>
      <c r="B18" s="68"/>
      <c r="C18" s="97"/>
      <c r="D18" s="112"/>
      <c r="E18" s="76"/>
      <c r="F18" s="76">
        <f t="shared" si="0"/>
        <v>0</v>
      </c>
      <c r="G18" s="76">
        <f t="shared" si="1"/>
        <v>0</v>
      </c>
      <c r="H18" s="70"/>
      <c r="I18" s="8"/>
      <c r="J18" s="71"/>
      <c r="K18" s="71"/>
      <c r="L18" s="8"/>
      <c r="M18" s="110"/>
      <c r="N18" s="110"/>
      <c r="O18" s="110">
        <f t="shared" si="2"/>
        <v>0</v>
      </c>
      <c r="P18" s="71">
        <f t="shared" si="3"/>
        <v>0</v>
      </c>
      <c r="Q18" s="8"/>
      <c r="R18" s="8"/>
      <c r="S18" s="8"/>
      <c r="T18" s="8"/>
    </row>
    <row r="19" ht="16" customHeight="1" spans="1:20">
      <c r="A19" s="39"/>
      <c r="B19" s="68"/>
      <c r="C19" s="97"/>
      <c r="D19" s="112"/>
      <c r="E19" s="76"/>
      <c r="F19" s="76">
        <f t="shared" si="0"/>
        <v>0</v>
      </c>
      <c r="G19" s="76">
        <f t="shared" si="1"/>
        <v>0</v>
      </c>
      <c r="H19" s="70"/>
      <c r="I19" s="8"/>
      <c r="J19" s="71"/>
      <c r="K19" s="71"/>
      <c r="L19" s="8"/>
      <c r="M19" s="110"/>
      <c r="N19" s="110"/>
      <c r="O19" s="110">
        <f t="shared" si="2"/>
        <v>0</v>
      </c>
      <c r="P19" s="71">
        <f t="shared" si="3"/>
        <v>0</v>
      </c>
      <c r="Q19" s="8"/>
      <c r="R19" s="8"/>
      <c r="S19" s="8"/>
      <c r="T19" s="8"/>
    </row>
    <row r="20" ht="16" customHeight="1" spans="1:20">
      <c r="A20" s="39"/>
      <c r="B20" s="68"/>
      <c r="C20" s="97"/>
      <c r="D20" s="112"/>
      <c r="E20" s="76"/>
      <c r="F20" s="76">
        <f t="shared" si="0"/>
        <v>0</v>
      </c>
      <c r="G20" s="76">
        <f t="shared" si="1"/>
        <v>0</v>
      </c>
      <c r="H20" s="70"/>
      <c r="I20" s="8"/>
      <c r="J20" s="71"/>
      <c r="K20" s="71"/>
      <c r="L20" s="8"/>
      <c r="M20" s="110"/>
      <c r="N20" s="110"/>
      <c r="O20" s="110">
        <f t="shared" si="2"/>
        <v>0</v>
      </c>
      <c r="P20" s="71">
        <f t="shared" si="3"/>
        <v>0</v>
      </c>
      <c r="Q20" s="8"/>
      <c r="R20" s="8"/>
      <c r="S20" s="8"/>
      <c r="T20" s="8"/>
    </row>
    <row r="21" ht="16" customHeight="1" spans="1:20">
      <c r="A21" s="39"/>
      <c r="B21" s="68"/>
      <c r="C21" s="97"/>
      <c r="D21" s="112"/>
      <c r="E21" s="76"/>
      <c r="F21" s="76">
        <f t="shared" si="0"/>
        <v>0</v>
      </c>
      <c r="G21" s="76">
        <f t="shared" si="1"/>
        <v>0</v>
      </c>
      <c r="H21" s="70"/>
      <c r="I21" s="8"/>
      <c r="J21" s="71"/>
      <c r="K21" s="71"/>
      <c r="L21" s="8"/>
      <c r="M21" s="110"/>
      <c r="N21" s="110"/>
      <c r="O21" s="110">
        <f t="shared" si="2"/>
        <v>0</v>
      </c>
      <c r="P21" s="71">
        <f t="shared" si="3"/>
        <v>0</v>
      </c>
      <c r="Q21" s="8"/>
      <c r="R21" s="8"/>
      <c r="S21" s="8"/>
      <c r="T21" s="8"/>
    </row>
    <row r="22" ht="16" customHeight="1" spans="1:20">
      <c r="A22" s="39"/>
      <c r="B22" s="68"/>
      <c r="C22" s="97"/>
      <c r="D22" s="112"/>
      <c r="E22" s="76"/>
      <c r="F22" s="76">
        <f t="shared" si="0"/>
        <v>0</v>
      </c>
      <c r="G22" s="76">
        <f t="shared" si="1"/>
        <v>0</v>
      </c>
      <c r="H22" s="70"/>
      <c r="I22" s="8"/>
      <c r="J22" s="71"/>
      <c r="K22" s="71"/>
      <c r="L22" s="8"/>
      <c r="M22" s="110"/>
      <c r="N22" s="110"/>
      <c r="O22" s="110">
        <f t="shared" si="2"/>
        <v>0</v>
      </c>
      <c r="P22" s="71">
        <f t="shared" si="3"/>
        <v>0</v>
      </c>
      <c r="Q22" s="8"/>
      <c r="R22" s="8"/>
      <c r="S22" s="8"/>
      <c r="T22" s="8"/>
    </row>
    <row r="23" ht="16" customHeight="1" spans="1:20">
      <c r="A23" s="39"/>
      <c r="B23" s="68"/>
      <c r="C23" s="97"/>
      <c r="D23" s="112"/>
      <c r="E23" s="76"/>
      <c r="F23" s="76">
        <f t="shared" si="0"/>
        <v>0</v>
      </c>
      <c r="G23" s="76">
        <f t="shared" si="1"/>
        <v>0</v>
      </c>
      <c r="H23" s="70"/>
      <c r="I23" s="8"/>
      <c r="J23" s="71"/>
      <c r="K23" s="71"/>
      <c r="L23" s="8"/>
      <c r="M23" s="110"/>
      <c r="N23" s="110"/>
      <c r="O23" s="110">
        <f t="shared" si="2"/>
        <v>0</v>
      </c>
      <c r="P23" s="71">
        <f t="shared" si="3"/>
        <v>0</v>
      </c>
      <c r="Q23" s="8"/>
      <c r="R23" s="8"/>
      <c r="S23" s="8"/>
      <c r="T23" s="8"/>
    </row>
    <row r="24" ht="16" customHeight="1" spans="1:20">
      <c r="A24" s="39"/>
      <c r="B24" s="68"/>
      <c r="C24" s="97"/>
      <c r="D24" s="112"/>
      <c r="E24" s="76"/>
      <c r="F24" s="76">
        <f t="shared" si="0"/>
        <v>0</v>
      </c>
      <c r="G24" s="76">
        <f t="shared" si="1"/>
        <v>0</v>
      </c>
      <c r="H24" s="70"/>
      <c r="I24" s="8"/>
      <c r="J24" s="71"/>
      <c r="K24" s="71"/>
      <c r="L24" s="8"/>
      <c r="M24" s="110"/>
      <c r="N24" s="110"/>
      <c r="O24" s="110">
        <f t="shared" si="2"/>
        <v>0</v>
      </c>
      <c r="P24" s="71">
        <f t="shared" si="3"/>
        <v>0</v>
      </c>
      <c r="Q24" s="8"/>
      <c r="R24" s="8"/>
      <c r="S24" s="8"/>
      <c r="T24" s="8"/>
    </row>
    <row r="25" ht="16" customHeight="1" spans="1:20">
      <c r="A25" s="39"/>
      <c r="B25" s="68"/>
      <c r="C25" s="97"/>
      <c r="D25" s="112"/>
      <c r="E25" s="76"/>
      <c r="F25" s="76">
        <f t="shared" si="0"/>
        <v>0</v>
      </c>
      <c r="G25" s="76">
        <f t="shared" si="1"/>
        <v>0</v>
      </c>
      <c r="H25" s="70"/>
      <c r="I25" s="8"/>
      <c r="J25" s="71"/>
      <c r="K25" s="71"/>
      <c r="L25" s="8"/>
      <c r="M25" s="110"/>
      <c r="N25" s="110"/>
      <c r="O25" s="110">
        <f t="shared" si="2"/>
        <v>0</v>
      </c>
      <c r="P25" s="71">
        <f t="shared" si="3"/>
        <v>0</v>
      </c>
      <c r="Q25" s="8"/>
      <c r="R25" s="8"/>
      <c r="S25" s="8"/>
      <c r="T25" s="8"/>
    </row>
    <row r="26" ht="16" customHeight="1" spans="1:20">
      <c r="A26" s="39"/>
      <c r="B26" s="68"/>
      <c r="C26" s="97"/>
      <c r="D26" s="112"/>
      <c r="E26" s="76"/>
      <c r="F26" s="76">
        <f t="shared" si="0"/>
        <v>0</v>
      </c>
      <c r="G26" s="76">
        <f t="shared" si="1"/>
        <v>0</v>
      </c>
      <c r="H26" s="70"/>
      <c r="I26" s="8"/>
      <c r="J26" s="71"/>
      <c r="K26" s="71"/>
      <c r="L26" s="8"/>
      <c r="M26" s="110"/>
      <c r="N26" s="110"/>
      <c r="O26" s="110">
        <f t="shared" si="2"/>
        <v>0</v>
      </c>
      <c r="P26" s="71">
        <f t="shared" si="3"/>
        <v>0</v>
      </c>
      <c r="Q26" s="8"/>
      <c r="R26" s="8"/>
      <c r="S26" s="8"/>
      <c r="T26" s="8"/>
    </row>
    <row r="27" ht="16" customHeight="1" spans="1:20">
      <c r="A27" s="39"/>
      <c r="B27" s="68"/>
      <c r="C27" s="97"/>
      <c r="D27" s="112"/>
      <c r="E27" s="76"/>
      <c r="F27" s="76">
        <f t="shared" si="0"/>
        <v>0</v>
      </c>
      <c r="G27" s="76">
        <f t="shared" si="1"/>
        <v>0</v>
      </c>
      <c r="H27" s="70"/>
      <c r="I27" s="8"/>
      <c r="J27" s="71"/>
      <c r="K27" s="71"/>
      <c r="L27" s="8"/>
      <c r="M27" s="110"/>
      <c r="N27" s="110"/>
      <c r="O27" s="110">
        <f t="shared" si="2"/>
        <v>0</v>
      </c>
      <c r="P27" s="71">
        <f t="shared" si="3"/>
        <v>0</v>
      </c>
      <c r="Q27" s="8"/>
      <c r="R27" s="8"/>
      <c r="S27" s="8"/>
      <c r="T27" s="8"/>
    </row>
    <row r="28" ht="16" customHeight="1" spans="1:20">
      <c r="A28" s="39"/>
      <c r="B28" s="72"/>
      <c r="C28" s="97"/>
      <c r="D28" s="112"/>
      <c r="E28" s="76"/>
      <c r="F28" s="76">
        <f t="shared" si="0"/>
        <v>0</v>
      </c>
      <c r="G28" s="76">
        <f t="shared" si="1"/>
        <v>0</v>
      </c>
      <c r="H28" s="70"/>
      <c r="I28" s="8"/>
      <c r="J28" s="71"/>
      <c r="K28" s="71"/>
      <c r="L28" s="8"/>
      <c r="M28" s="110"/>
      <c r="N28" s="110"/>
      <c r="O28" s="110">
        <f t="shared" si="2"/>
        <v>0</v>
      </c>
      <c r="P28" s="71">
        <f t="shared" si="3"/>
        <v>0</v>
      </c>
      <c r="Q28" s="8"/>
      <c r="R28" s="8"/>
      <c r="S28" s="8"/>
      <c r="T28" s="8"/>
    </row>
    <row r="29" ht="16" customHeight="1" spans="1:20">
      <c r="A29" s="22" t="s">
        <v>8073</v>
      </c>
      <c r="B29" s="13"/>
      <c r="C29" s="69"/>
      <c r="D29" s="112">
        <f>SUM(D6:D28)</f>
        <v>0</v>
      </c>
      <c r="E29" s="112">
        <f>SUM(E6:E28)</f>
        <v>0</v>
      </c>
      <c r="F29" s="76">
        <f t="shared" si="0"/>
        <v>0</v>
      </c>
      <c r="G29" s="76">
        <f t="shared" si="1"/>
        <v>0</v>
      </c>
      <c r="H29" s="28"/>
      <c r="I29" s="8"/>
      <c r="J29" s="71">
        <f>SUM(J6:J28)</f>
        <v>0</v>
      </c>
      <c r="K29" s="71">
        <f>SUM(K6:K28)</f>
        <v>0</v>
      </c>
      <c r="L29" s="8"/>
      <c r="M29" s="65" t="s">
        <v>3162</v>
      </c>
      <c r="N29" s="110">
        <f>SUM(N6:N28)</f>
        <v>0</v>
      </c>
      <c r="O29" s="110">
        <f>SUM(O6:O28)</f>
        <v>0</v>
      </c>
      <c r="P29" s="71">
        <f t="shared" si="3"/>
        <v>0</v>
      </c>
      <c r="Q29" s="8"/>
      <c r="R29" s="8"/>
      <c r="S29" s="8"/>
      <c r="T29" s="8"/>
    </row>
    <row r="30" ht="16" customHeight="1" spans="1:20">
      <c r="A30" s="73" t="e">
        <f>#REF!</f>
        <v>#REF!</v>
      </c>
      <c r="B30" s="73"/>
      <c r="C30" s="73"/>
      <c r="D30" s="73"/>
      <c r="E30" s="74" t="str">
        <f>CONCATENATE(索引!$D$6,"：",索引!$D86,"    ",索引!$E86)</f>
        <v>评估人员：高晓宇    王海龙</v>
      </c>
      <c r="F30" s="89"/>
      <c r="G30" s="8"/>
      <c r="H30" s="7"/>
      <c r="I30" s="8"/>
      <c r="J30" s="8"/>
      <c r="K30" s="8"/>
      <c r="L30" s="8"/>
      <c r="M30" s="8"/>
      <c r="N30" s="8"/>
      <c r="O30" s="8"/>
      <c r="P30" s="8"/>
      <c r="Q30" s="8"/>
      <c r="R30" s="8"/>
      <c r="S30" s="8"/>
      <c r="T30" s="8"/>
    </row>
    <row r="31" ht="16" customHeight="1" spans="1:20">
      <c r="A31" s="7" t="e">
        <f>#REF!</f>
        <v>#REF!</v>
      </c>
      <c r="B31" s="7"/>
      <c r="C31" s="7"/>
      <c r="D31" s="7"/>
      <c r="E31" s="7"/>
      <c r="F31" s="113"/>
      <c r="G31" s="7"/>
      <c r="H31" s="7"/>
      <c r="I31" s="8"/>
      <c r="J31" s="8"/>
      <c r="K31" s="8"/>
      <c r="L31" s="8"/>
      <c r="M31" s="8"/>
      <c r="N31" s="8"/>
      <c r="O31" s="8"/>
      <c r="P31" s="8"/>
      <c r="Q31" s="8"/>
      <c r="R31" s="8"/>
      <c r="S31" s="8"/>
      <c r="T31" s="8"/>
    </row>
  </sheetData>
  <mergeCells count="4">
    <mergeCell ref="A1:H1"/>
    <mergeCell ref="A3:H3"/>
    <mergeCell ref="J4:K4"/>
    <mergeCell ref="A29:B29"/>
  </mergeCells>
  <pageMargins left="0.75" right="0.75" top="1" bottom="1" header="0.5" footer="0.5"/>
  <headerFooter/>
  <drawing r:id="rId1"/>
  <picture r:id="rId2"/>
</worksheet>
</file>

<file path=xl/worksheets/sheet8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T33"/>
  <sheetViews>
    <sheetView workbookViewId="0">
      <pane xSplit="2" ySplit="5" topLeftCell="C6" activePane="bottomRight" state="frozen"/>
      <selection/>
      <selection pane="topRight"/>
      <selection pane="bottomLeft"/>
      <selection pane="bottomRight" activeCell="A1" sqref="A1:I1"/>
    </sheetView>
  </sheetViews>
  <sheetFormatPr defaultColWidth="14" defaultRowHeight="15.2"/>
  <cols>
    <col min="1" max="1" width="7" customWidth="1"/>
    <col min="2" max="2" width="25" customWidth="1"/>
    <col min="3" max="8" width="13" customWidth="1"/>
    <col min="9" max="9" width="21" customWidth="1"/>
    <col min="10" max="20" width="9" customWidth="1"/>
  </cols>
  <sheetData>
    <row r="1" ht="24" customHeight="1" spans="1:20">
      <c r="A1" s="61" t="s">
        <v>8081</v>
      </c>
      <c r="B1" s="62"/>
      <c r="C1" s="62"/>
      <c r="D1" s="62"/>
      <c r="E1" s="62"/>
      <c r="F1" s="62"/>
      <c r="G1" s="62"/>
      <c r="H1" s="62"/>
      <c r="I1" s="62"/>
      <c r="J1" s="62"/>
      <c r="K1" s="62"/>
      <c r="L1" s="62"/>
      <c r="M1" s="62"/>
      <c r="N1" s="62"/>
      <c r="O1" s="62"/>
      <c r="P1" s="62"/>
      <c r="Q1" s="62"/>
      <c r="R1" s="62"/>
      <c r="S1" s="62"/>
      <c r="T1" s="62"/>
    </row>
    <row r="2" ht="16" customHeight="1" spans="1:20">
      <c r="A2" s="63"/>
      <c r="B2" s="63"/>
      <c r="C2" s="63"/>
      <c r="D2" s="63"/>
      <c r="E2" s="63"/>
      <c r="F2" s="63"/>
      <c r="G2" s="63"/>
      <c r="H2" s="63"/>
      <c r="I2" s="42" t="s">
        <v>8082</v>
      </c>
      <c r="J2" s="8"/>
      <c r="K2" s="8"/>
      <c r="L2" s="8"/>
      <c r="M2" s="8"/>
      <c r="N2" s="8"/>
      <c r="O2" s="8"/>
      <c r="P2" s="8"/>
      <c r="Q2" s="8"/>
      <c r="R2" s="8"/>
      <c r="S2" s="8"/>
      <c r="T2" s="8"/>
    </row>
    <row r="3" ht="16" customHeight="1" spans="1:20">
      <c r="A3" s="63" t="e">
        <f>#REF!</f>
        <v>#REF!</v>
      </c>
      <c r="B3" s="8"/>
      <c r="C3" s="8"/>
      <c r="D3" s="8"/>
      <c r="E3" s="8"/>
      <c r="F3" s="8"/>
      <c r="G3" s="8"/>
      <c r="H3" s="8"/>
      <c r="I3" s="8"/>
      <c r="J3" s="8"/>
      <c r="K3" s="8"/>
      <c r="L3" s="8"/>
      <c r="M3" s="8"/>
      <c r="N3" s="8"/>
      <c r="O3" s="8"/>
      <c r="P3" s="8"/>
      <c r="Q3" s="8"/>
      <c r="R3" s="8"/>
      <c r="S3" s="8"/>
      <c r="T3" s="8"/>
    </row>
    <row r="4" ht="16" customHeight="1" spans="1:20">
      <c r="A4" s="64" t="e">
        <f>#REF!</f>
        <v>#REF!</v>
      </c>
      <c r="B4" s="64"/>
      <c r="C4" s="64"/>
      <c r="D4" s="64"/>
      <c r="E4" s="77"/>
      <c r="F4" s="8"/>
      <c r="G4" s="8"/>
      <c r="H4" s="8"/>
      <c r="I4" s="42" t="s">
        <v>2952</v>
      </c>
      <c r="J4" s="8"/>
      <c r="K4" s="65" t="s">
        <v>3156</v>
      </c>
      <c r="L4" s="66"/>
      <c r="M4" s="8"/>
      <c r="N4" s="8"/>
      <c r="O4" s="8"/>
      <c r="P4" s="8"/>
      <c r="Q4" s="8"/>
      <c r="R4" s="8"/>
      <c r="S4" s="8"/>
      <c r="T4" s="8"/>
    </row>
    <row r="5" ht="16" customHeight="1" spans="1:20">
      <c r="A5" s="22" t="s">
        <v>0</v>
      </c>
      <c r="B5" s="22" t="s">
        <v>8059</v>
      </c>
      <c r="C5" s="22" t="s">
        <v>3479</v>
      </c>
      <c r="D5" s="67" t="s">
        <v>3050</v>
      </c>
      <c r="E5" s="67" t="s">
        <v>3251</v>
      </c>
      <c r="F5" s="35" t="s">
        <v>3051</v>
      </c>
      <c r="G5" s="22" t="s">
        <v>3052</v>
      </c>
      <c r="H5" s="22" t="s">
        <v>3053</v>
      </c>
      <c r="I5" s="22" t="s">
        <v>3083</v>
      </c>
      <c r="J5" s="25"/>
      <c r="K5" s="65" t="s">
        <v>3050</v>
      </c>
      <c r="L5" s="65" t="s">
        <v>3051</v>
      </c>
      <c r="M5" s="25"/>
      <c r="N5" s="25"/>
      <c r="O5" s="25"/>
      <c r="P5" s="25"/>
      <c r="Q5" s="25"/>
      <c r="R5" s="25"/>
      <c r="S5" s="25"/>
      <c r="T5" s="25"/>
    </row>
    <row r="6" ht="16" customHeight="1" spans="1:20">
      <c r="A6" s="39"/>
      <c r="B6" s="68"/>
      <c r="C6" s="97"/>
      <c r="D6" s="29"/>
      <c r="E6" s="36"/>
      <c r="F6" s="36"/>
      <c r="G6" s="29">
        <f t="shared" ref="G6:G27" si="0">F6-(D6-E6)</f>
        <v>0</v>
      </c>
      <c r="H6" s="106" t="str">
        <f t="shared" ref="H6:H27" si="1">IF(D6-E6=0,"",(F6-D6+E6)/(D6-E6)*100)</f>
        <v/>
      </c>
      <c r="I6" s="70"/>
      <c r="J6" s="8"/>
      <c r="K6" s="71"/>
      <c r="L6" s="71"/>
      <c r="M6" s="8"/>
      <c r="N6" s="8"/>
      <c r="O6" s="8"/>
      <c r="P6" s="8"/>
      <c r="Q6" s="8"/>
      <c r="R6" s="8"/>
      <c r="S6" s="8"/>
      <c r="T6" s="8"/>
    </row>
    <row r="7" ht="16" customHeight="1" spans="1:20">
      <c r="A7" s="39"/>
      <c r="B7" s="68"/>
      <c r="C7" s="97"/>
      <c r="D7" s="29"/>
      <c r="E7" s="36"/>
      <c r="F7" s="36"/>
      <c r="G7" s="29">
        <f t="shared" si="0"/>
        <v>0</v>
      </c>
      <c r="H7" s="106" t="str">
        <f t="shared" si="1"/>
        <v/>
      </c>
      <c r="I7" s="70"/>
      <c r="J7" s="8"/>
      <c r="K7" s="71"/>
      <c r="L7" s="71"/>
      <c r="M7" s="8"/>
      <c r="N7" s="8"/>
      <c r="O7" s="8"/>
      <c r="P7" s="8"/>
      <c r="Q7" s="8"/>
      <c r="R7" s="8"/>
      <c r="S7" s="8"/>
      <c r="T7" s="8"/>
    </row>
    <row r="8" ht="16" customHeight="1" spans="1:20">
      <c r="A8" s="39"/>
      <c r="B8" s="68"/>
      <c r="C8" s="97"/>
      <c r="D8" s="29"/>
      <c r="E8" s="36"/>
      <c r="F8" s="36"/>
      <c r="G8" s="29">
        <f t="shared" si="0"/>
        <v>0</v>
      </c>
      <c r="H8" s="106" t="str">
        <f t="shared" si="1"/>
        <v/>
      </c>
      <c r="I8" s="70"/>
      <c r="J8" s="8"/>
      <c r="K8" s="71"/>
      <c r="L8" s="71"/>
      <c r="M8" s="8"/>
      <c r="N8" s="8"/>
      <c r="O8" s="8"/>
      <c r="P8" s="8"/>
      <c r="Q8" s="8"/>
      <c r="R8" s="8"/>
      <c r="S8" s="8"/>
      <c r="T8" s="8"/>
    </row>
    <row r="9" ht="16" customHeight="1" spans="1:20">
      <c r="A9" s="39"/>
      <c r="B9" s="68"/>
      <c r="C9" s="97"/>
      <c r="D9" s="29"/>
      <c r="E9" s="36"/>
      <c r="F9" s="36"/>
      <c r="G9" s="29">
        <f t="shared" si="0"/>
        <v>0</v>
      </c>
      <c r="H9" s="106" t="str">
        <f t="shared" si="1"/>
        <v/>
      </c>
      <c r="I9" s="70"/>
      <c r="J9" s="8"/>
      <c r="K9" s="71"/>
      <c r="L9" s="71"/>
      <c r="M9" s="8"/>
      <c r="N9" s="8"/>
      <c r="O9" s="8"/>
      <c r="P9" s="8"/>
      <c r="Q9" s="8"/>
      <c r="R9" s="8"/>
      <c r="S9" s="8"/>
      <c r="T9" s="8"/>
    </row>
    <row r="10" ht="16" customHeight="1" spans="1:20">
      <c r="A10" s="39"/>
      <c r="B10" s="68"/>
      <c r="C10" s="97"/>
      <c r="D10" s="29"/>
      <c r="E10" s="36"/>
      <c r="F10" s="36"/>
      <c r="G10" s="29">
        <f t="shared" si="0"/>
        <v>0</v>
      </c>
      <c r="H10" s="106" t="str">
        <f t="shared" si="1"/>
        <v/>
      </c>
      <c r="I10" s="70"/>
      <c r="J10" s="8"/>
      <c r="K10" s="71"/>
      <c r="L10" s="71"/>
      <c r="M10" s="8"/>
      <c r="N10" s="8"/>
      <c r="O10" s="8"/>
      <c r="P10" s="8"/>
      <c r="Q10" s="8"/>
      <c r="R10" s="8"/>
      <c r="S10" s="8"/>
      <c r="T10" s="8"/>
    </row>
    <row r="11" ht="16" customHeight="1" spans="1:20">
      <c r="A11" s="39"/>
      <c r="B11" s="68"/>
      <c r="C11" s="97"/>
      <c r="D11" s="29"/>
      <c r="E11" s="36"/>
      <c r="F11" s="36"/>
      <c r="G11" s="29">
        <f t="shared" si="0"/>
        <v>0</v>
      </c>
      <c r="H11" s="106" t="str">
        <f t="shared" si="1"/>
        <v/>
      </c>
      <c r="I11" s="70"/>
      <c r="J11" s="8"/>
      <c r="K11" s="71"/>
      <c r="L11" s="71"/>
      <c r="M11" s="8"/>
      <c r="N11" s="8"/>
      <c r="O11" s="8"/>
      <c r="P11" s="8"/>
      <c r="Q11" s="8"/>
      <c r="R11" s="8"/>
      <c r="S11" s="8"/>
      <c r="T11" s="8"/>
    </row>
    <row r="12" ht="16" customHeight="1" spans="1:20">
      <c r="A12" s="39"/>
      <c r="B12" s="68"/>
      <c r="C12" s="97"/>
      <c r="D12" s="29"/>
      <c r="E12" s="36"/>
      <c r="F12" s="36"/>
      <c r="G12" s="29">
        <f t="shared" si="0"/>
        <v>0</v>
      </c>
      <c r="H12" s="106" t="str">
        <f t="shared" si="1"/>
        <v/>
      </c>
      <c r="I12" s="70"/>
      <c r="J12" s="8"/>
      <c r="K12" s="71"/>
      <c r="L12" s="71"/>
      <c r="M12" s="8"/>
      <c r="N12" s="8"/>
      <c r="O12" s="8"/>
      <c r="P12" s="8"/>
      <c r="Q12" s="8"/>
      <c r="R12" s="8"/>
      <c r="S12" s="8"/>
      <c r="T12" s="8"/>
    </row>
    <row r="13" ht="16" customHeight="1" spans="1:20">
      <c r="A13" s="39"/>
      <c r="B13" s="68"/>
      <c r="C13" s="97"/>
      <c r="D13" s="29"/>
      <c r="E13" s="36"/>
      <c r="F13" s="36"/>
      <c r="G13" s="29">
        <f t="shared" si="0"/>
        <v>0</v>
      </c>
      <c r="H13" s="106" t="str">
        <f t="shared" si="1"/>
        <v/>
      </c>
      <c r="I13" s="70"/>
      <c r="J13" s="8"/>
      <c r="K13" s="71"/>
      <c r="L13" s="71"/>
      <c r="M13" s="8"/>
      <c r="N13" s="8"/>
      <c r="O13" s="8"/>
      <c r="P13" s="8"/>
      <c r="Q13" s="8"/>
      <c r="R13" s="8"/>
      <c r="S13" s="8"/>
      <c r="T13" s="8"/>
    </row>
    <row r="14" ht="16" customHeight="1" spans="1:20">
      <c r="A14" s="39"/>
      <c r="B14" s="68"/>
      <c r="C14" s="97"/>
      <c r="D14" s="29"/>
      <c r="E14" s="36"/>
      <c r="F14" s="36"/>
      <c r="G14" s="29">
        <f t="shared" si="0"/>
        <v>0</v>
      </c>
      <c r="H14" s="106" t="str">
        <f t="shared" si="1"/>
        <v/>
      </c>
      <c r="I14" s="70"/>
      <c r="J14" s="8"/>
      <c r="K14" s="71"/>
      <c r="L14" s="71"/>
      <c r="M14" s="8"/>
      <c r="N14" s="8"/>
      <c r="O14" s="8"/>
      <c r="P14" s="8"/>
      <c r="Q14" s="8"/>
      <c r="R14" s="8"/>
      <c r="S14" s="8"/>
      <c r="T14" s="8"/>
    </row>
    <row r="15" ht="16" customHeight="1" spans="1:20">
      <c r="A15" s="39"/>
      <c r="B15" s="68"/>
      <c r="C15" s="97"/>
      <c r="D15" s="29"/>
      <c r="E15" s="36"/>
      <c r="F15" s="36"/>
      <c r="G15" s="29">
        <f t="shared" si="0"/>
        <v>0</v>
      </c>
      <c r="H15" s="106" t="str">
        <f t="shared" si="1"/>
        <v/>
      </c>
      <c r="I15" s="70"/>
      <c r="J15" s="8"/>
      <c r="K15" s="71"/>
      <c r="L15" s="71"/>
      <c r="M15" s="8"/>
      <c r="N15" s="8"/>
      <c r="O15" s="8"/>
      <c r="P15" s="8"/>
      <c r="Q15" s="8"/>
      <c r="R15" s="8"/>
      <c r="S15" s="8"/>
      <c r="T15" s="8"/>
    </row>
    <row r="16" ht="16" customHeight="1" spans="1:20">
      <c r="A16" s="39"/>
      <c r="B16" s="68"/>
      <c r="C16" s="97"/>
      <c r="D16" s="29"/>
      <c r="E16" s="36"/>
      <c r="F16" s="36"/>
      <c r="G16" s="29">
        <f t="shared" si="0"/>
        <v>0</v>
      </c>
      <c r="H16" s="106" t="str">
        <f t="shared" si="1"/>
        <v/>
      </c>
      <c r="I16" s="70"/>
      <c r="J16" s="8"/>
      <c r="K16" s="71"/>
      <c r="L16" s="71"/>
      <c r="M16" s="8"/>
      <c r="N16" s="8"/>
      <c r="O16" s="8"/>
      <c r="P16" s="8"/>
      <c r="Q16" s="8"/>
      <c r="R16" s="8"/>
      <c r="S16" s="8"/>
      <c r="T16" s="8"/>
    </row>
    <row r="17" ht="16" customHeight="1" spans="1:20">
      <c r="A17" s="39"/>
      <c r="B17" s="68"/>
      <c r="C17" s="97"/>
      <c r="D17" s="29"/>
      <c r="E17" s="36"/>
      <c r="F17" s="36"/>
      <c r="G17" s="29">
        <f t="shared" si="0"/>
        <v>0</v>
      </c>
      <c r="H17" s="106" t="str">
        <f t="shared" si="1"/>
        <v/>
      </c>
      <c r="I17" s="70"/>
      <c r="J17" s="8"/>
      <c r="K17" s="71"/>
      <c r="L17" s="71"/>
      <c r="M17" s="8"/>
      <c r="N17" s="8"/>
      <c r="O17" s="8"/>
      <c r="P17" s="8"/>
      <c r="Q17" s="8"/>
      <c r="R17" s="8"/>
      <c r="S17" s="8"/>
      <c r="T17" s="8"/>
    </row>
    <row r="18" ht="16" customHeight="1" spans="1:20">
      <c r="A18" s="39"/>
      <c r="B18" s="68"/>
      <c r="C18" s="97"/>
      <c r="D18" s="29"/>
      <c r="E18" s="36"/>
      <c r="F18" s="36"/>
      <c r="G18" s="29">
        <f t="shared" si="0"/>
        <v>0</v>
      </c>
      <c r="H18" s="106" t="str">
        <f t="shared" si="1"/>
        <v/>
      </c>
      <c r="I18" s="70"/>
      <c r="J18" s="8"/>
      <c r="K18" s="71"/>
      <c r="L18" s="71"/>
      <c r="M18" s="8"/>
      <c r="N18" s="8"/>
      <c r="O18" s="8"/>
      <c r="P18" s="8"/>
      <c r="Q18" s="8"/>
      <c r="R18" s="8"/>
      <c r="S18" s="8"/>
      <c r="T18" s="8"/>
    </row>
    <row r="19" ht="16" customHeight="1" spans="1:20">
      <c r="A19" s="39"/>
      <c r="B19" s="68"/>
      <c r="C19" s="97"/>
      <c r="D19" s="29"/>
      <c r="E19" s="36"/>
      <c r="F19" s="36"/>
      <c r="G19" s="29">
        <f t="shared" si="0"/>
        <v>0</v>
      </c>
      <c r="H19" s="106" t="str">
        <f t="shared" si="1"/>
        <v/>
      </c>
      <c r="I19" s="70"/>
      <c r="J19" s="8"/>
      <c r="K19" s="71"/>
      <c r="L19" s="71"/>
      <c r="M19" s="8"/>
      <c r="N19" s="8"/>
      <c r="O19" s="8"/>
      <c r="P19" s="8"/>
      <c r="Q19" s="8"/>
      <c r="R19" s="8"/>
      <c r="S19" s="8"/>
      <c r="T19" s="8"/>
    </row>
    <row r="20" ht="16" customHeight="1" spans="1:20">
      <c r="A20" s="39"/>
      <c r="B20" s="68"/>
      <c r="C20" s="97"/>
      <c r="D20" s="29"/>
      <c r="E20" s="36"/>
      <c r="F20" s="36"/>
      <c r="G20" s="29">
        <f t="shared" si="0"/>
        <v>0</v>
      </c>
      <c r="H20" s="106" t="str">
        <f t="shared" si="1"/>
        <v/>
      </c>
      <c r="I20" s="70"/>
      <c r="J20" s="8"/>
      <c r="K20" s="71"/>
      <c r="L20" s="71"/>
      <c r="M20" s="8"/>
      <c r="N20" s="8"/>
      <c r="O20" s="8"/>
      <c r="P20" s="8"/>
      <c r="Q20" s="8"/>
      <c r="R20" s="8"/>
      <c r="S20" s="8"/>
      <c r="T20" s="8"/>
    </row>
    <row r="21" ht="16" customHeight="1" spans="1:20">
      <c r="A21" s="39"/>
      <c r="B21" s="68"/>
      <c r="C21" s="97"/>
      <c r="D21" s="29"/>
      <c r="E21" s="36"/>
      <c r="F21" s="36"/>
      <c r="G21" s="29">
        <f t="shared" si="0"/>
        <v>0</v>
      </c>
      <c r="H21" s="106" t="str">
        <f t="shared" si="1"/>
        <v/>
      </c>
      <c r="I21" s="70"/>
      <c r="J21" s="8"/>
      <c r="K21" s="71"/>
      <c r="L21" s="71"/>
      <c r="M21" s="8"/>
      <c r="N21" s="8"/>
      <c r="O21" s="8"/>
      <c r="P21" s="8"/>
      <c r="Q21" s="8"/>
      <c r="R21" s="8"/>
      <c r="S21" s="8"/>
      <c r="T21" s="8"/>
    </row>
    <row r="22" ht="16" customHeight="1" spans="1:20">
      <c r="A22" s="39"/>
      <c r="B22" s="68"/>
      <c r="C22" s="97"/>
      <c r="D22" s="29"/>
      <c r="E22" s="36"/>
      <c r="F22" s="36"/>
      <c r="G22" s="29">
        <f t="shared" si="0"/>
        <v>0</v>
      </c>
      <c r="H22" s="106" t="str">
        <f t="shared" si="1"/>
        <v/>
      </c>
      <c r="I22" s="70"/>
      <c r="J22" s="8"/>
      <c r="K22" s="71"/>
      <c r="L22" s="71"/>
      <c r="M22" s="8"/>
      <c r="N22" s="8"/>
      <c r="O22" s="8"/>
      <c r="P22" s="8"/>
      <c r="Q22" s="8"/>
      <c r="R22" s="8"/>
      <c r="S22" s="8"/>
      <c r="T22" s="8"/>
    </row>
    <row r="23" ht="16" customHeight="1" spans="1:20">
      <c r="A23" s="39"/>
      <c r="B23" s="68"/>
      <c r="C23" s="97"/>
      <c r="D23" s="29"/>
      <c r="E23" s="36"/>
      <c r="F23" s="36"/>
      <c r="G23" s="29">
        <f t="shared" si="0"/>
        <v>0</v>
      </c>
      <c r="H23" s="106" t="str">
        <f t="shared" si="1"/>
        <v/>
      </c>
      <c r="I23" s="70"/>
      <c r="J23" s="8"/>
      <c r="K23" s="71"/>
      <c r="L23" s="71"/>
      <c r="M23" s="8"/>
      <c r="N23" s="8"/>
      <c r="O23" s="8"/>
      <c r="P23" s="8"/>
      <c r="Q23" s="8"/>
      <c r="R23" s="8"/>
      <c r="S23" s="8"/>
      <c r="T23" s="8"/>
    </row>
    <row r="24" ht="16" customHeight="1" spans="1:20">
      <c r="A24" s="39"/>
      <c r="B24" s="68"/>
      <c r="C24" s="97"/>
      <c r="D24" s="29"/>
      <c r="E24" s="36"/>
      <c r="F24" s="36"/>
      <c r="G24" s="29">
        <f t="shared" si="0"/>
        <v>0</v>
      </c>
      <c r="H24" s="106" t="str">
        <f t="shared" si="1"/>
        <v/>
      </c>
      <c r="I24" s="70"/>
      <c r="J24" s="8"/>
      <c r="K24" s="71"/>
      <c r="L24" s="71"/>
      <c r="M24" s="8"/>
      <c r="N24" s="8"/>
      <c r="O24" s="8"/>
      <c r="P24" s="8"/>
      <c r="Q24" s="8"/>
      <c r="R24" s="8"/>
      <c r="S24" s="8"/>
      <c r="T24" s="8"/>
    </row>
    <row r="25" ht="16" customHeight="1" spans="1:20">
      <c r="A25" s="39"/>
      <c r="B25" s="68"/>
      <c r="C25" s="97"/>
      <c r="D25" s="29"/>
      <c r="E25" s="36"/>
      <c r="F25" s="36"/>
      <c r="G25" s="29">
        <f t="shared" si="0"/>
        <v>0</v>
      </c>
      <c r="H25" s="106" t="str">
        <f t="shared" si="1"/>
        <v/>
      </c>
      <c r="I25" s="70"/>
      <c r="J25" s="8"/>
      <c r="K25" s="71"/>
      <c r="L25" s="71"/>
      <c r="M25" s="8"/>
      <c r="N25" s="8"/>
      <c r="O25" s="8"/>
      <c r="P25" s="8"/>
      <c r="Q25" s="8"/>
      <c r="R25" s="8"/>
      <c r="S25" s="8"/>
      <c r="T25" s="8"/>
    </row>
    <row r="26" ht="16" customHeight="1" spans="1:20">
      <c r="A26" s="39"/>
      <c r="B26" s="68"/>
      <c r="C26" s="97"/>
      <c r="D26" s="29"/>
      <c r="E26" s="36"/>
      <c r="F26" s="36"/>
      <c r="G26" s="29">
        <f t="shared" si="0"/>
        <v>0</v>
      </c>
      <c r="H26" s="106" t="str">
        <f t="shared" si="1"/>
        <v/>
      </c>
      <c r="I26" s="70"/>
      <c r="J26" s="8"/>
      <c r="K26" s="71"/>
      <c r="L26" s="71"/>
      <c r="M26" s="8"/>
      <c r="N26" s="8"/>
      <c r="O26" s="8"/>
      <c r="P26" s="8"/>
      <c r="Q26" s="8"/>
      <c r="R26" s="8"/>
      <c r="S26" s="8"/>
      <c r="T26" s="8"/>
    </row>
    <row r="27" ht="16" customHeight="1" spans="1:20">
      <c r="A27" s="22" t="s">
        <v>3162</v>
      </c>
      <c r="B27" s="13"/>
      <c r="C27" s="97"/>
      <c r="D27" s="36">
        <f>SUM(D6:D26)</f>
        <v>0</v>
      </c>
      <c r="E27" s="36">
        <f>SUM(E7:E26)</f>
        <v>0</v>
      </c>
      <c r="F27" s="36">
        <f>SUM(F7:F26)</f>
        <v>0</v>
      </c>
      <c r="G27" s="29">
        <f t="shared" si="0"/>
        <v>0</v>
      </c>
      <c r="H27" s="106" t="str">
        <f t="shared" si="1"/>
        <v/>
      </c>
      <c r="I27" s="70"/>
      <c r="J27" s="8"/>
      <c r="K27" s="71"/>
      <c r="L27" s="71"/>
      <c r="M27" s="8"/>
      <c r="N27" s="8"/>
      <c r="O27" s="8"/>
      <c r="P27" s="8"/>
      <c r="Q27" s="8"/>
      <c r="R27" s="8"/>
      <c r="S27" s="8"/>
      <c r="T27" s="8"/>
    </row>
    <row r="28" ht="16" customHeight="1" spans="1:20">
      <c r="A28" s="22" t="s">
        <v>8083</v>
      </c>
      <c r="B28" s="13"/>
      <c r="C28" s="97"/>
      <c r="D28" s="29">
        <f>E27</f>
        <v>0</v>
      </c>
      <c r="E28" s="36"/>
      <c r="F28" s="36"/>
      <c r="G28" s="36"/>
      <c r="H28" s="36"/>
      <c r="I28" s="70"/>
      <c r="J28" s="8"/>
      <c r="K28" s="71"/>
      <c r="L28" s="71"/>
      <c r="M28" s="8"/>
      <c r="N28" s="8"/>
      <c r="O28" s="8"/>
      <c r="P28" s="8"/>
      <c r="Q28" s="8"/>
      <c r="R28" s="8"/>
      <c r="S28" s="8"/>
      <c r="T28" s="8"/>
    </row>
    <row r="29" ht="16" customHeight="1" spans="1:20">
      <c r="A29" s="22" t="s">
        <v>3165</v>
      </c>
      <c r="B29" s="13"/>
      <c r="C29" s="69"/>
      <c r="D29" s="29">
        <f>D27-D28</f>
        <v>0</v>
      </c>
      <c r="E29" s="36"/>
      <c r="F29" s="36">
        <f>F27</f>
        <v>0</v>
      </c>
      <c r="G29" s="107">
        <f>F29-D29</f>
        <v>0</v>
      </c>
      <c r="H29" s="108" t="str">
        <f>IF(D29=0,"",(F29-D29)/D29*100)</f>
        <v/>
      </c>
      <c r="I29" s="28"/>
      <c r="J29" s="8"/>
      <c r="K29" s="71">
        <f>SUM(K6:K28)</f>
        <v>0</v>
      </c>
      <c r="L29" s="71">
        <f>SUM(L6:L28)</f>
        <v>0</v>
      </c>
      <c r="M29" s="8"/>
      <c r="N29" s="8"/>
      <c r="O29" s="8"/>
      <c r="P29" s="8"/>
      <c r="Q29" s="8"/>
      <c r="R29" s="8"/>
      <c r="S29" s="8"/>
      <c r="T29" s="8"/>
    </row>
    <row r="30" ht="16" customHeight="1" spans="1:20">
      <c r="A30" s="73" t="e">
        <f>#REF!</f>
        <v>#REF!</v>
      </c>
      <c r="B30" s="73"/>
      <c r="C30" s="73"/>
      <c r="D30" s="73"/>
      <c r="E30" s="73"/>
      <c r="F30" s="74" t="str">
        <f>CONCATENATE(索引!$D$6,"：",索引!$D87,"    ",索引!$E87)</f>
        <v>评估人员：高晓宇    王海龙</v>
      </c>
      <c r="G30" s="7"/>
      <c r="H30" s="73"/>
      <c r="I30" s="73"/>
      <c r="J30" s="8"/>
      <c r="K30" s="8"/>
      <c r="L30" s="8"/>
      <c r="M30" s="8"/>
      <c r="N30" s="8"/>
      <c r="O30" s="8"/>
      <c r="P30" s="8"/>
      <c r="Q30" s="8"/>
      <c r="R30" s="8"/>
      <c r="S30" s="8"/>
      <c r="T30" s="8"/>
    </row>
    <row r="31" ht="16" customHeight="1" spans="1:20">
      <c r="A31" s="7" t="e">
        <f>#REF!</f>
        <v>#REF!</v>
      </c>
      <c r="B31" s="7"/>
      <c r="C31" s="7"/>
      <c r="D31" s="7"/>
      <c r="E31" s="7"/>
      <c r="F31" s="7"/>
      <c r="G31" s="7"/>
      <c r="H31" s="7"/>
      <c r="I31" s="7"/>
      <c r="J31" s="8"/>
      <c r="K31" s="8"/>
      <c r="L31" s="8"/>
      <c r="M31" s="8"/>
      <c r="N31" s="8"/>
      <c r="O31" s="8"/>
      <c r="P31" s="8"/>
      <c r="Q31" s="8"/>
      <c r="R31" s="8"/>
      <c r="S31" s="8"/>
      <c r="T31" s="8"/>
    </row>
    <row r="32" ht="16" customHeight="1" spans="1:20">
      <c r="A32" s="95" t="s">
        <v>3085</v>
      </c>
      <c r="B32" s="95"/>
      <c r="C32" s="95"/>
      <c r="D32" s="95"/>
      <c r="E32" s="95"/>
      <c r="F32" s="95"/>
      <c r="G32" s="95"/>
      <c r="H32" s="95"/>
      <c r="I32" s="95"/>
      <c r="J32" s="8"/>
      <c r="K32" s="8"/>
      <c r="L32" s="8"/>
      <c r="M32" s="8"/>
      <c r="N32" s="8"/>
      <c r="O32" s="8"/>
      <c r="P32" s="8"/>
      <c r="Q32" s="8"/>
      <c r="R32" s="8"/>
      <c r="S32" s="8"/>
      <c r="T32" s="8"/>
    </row>
    <row r="33" ht="16" customHeight="1" spans="1:20">
      <c r="A33" s="95"/>
      <c r="B33" s="96" t="s">
        <v>8084</v>
      </c>
      <c r="C33" s="95"/>
      <c r="D33" s="95"/>
      <c r="E33" s="95"/>
      <c r="F33" s="95"/>
      <c r="G33" s="95"/>
      <c r="H33" s="95"/>
      <c r="I33" s="95"/>
      <c r="J33" s="8"/>
      <c r="K33" s="8"/>
      <c r="L33" s="8"/>
      <c r="M33" s="8"/>
      <c r="N33" s="8"/>
      <c r="O33" s="8"/>
      <c r="P33" s="8"/>
      <c r="Q33" s="8"/>
      <c r="R33" s="8"/>
      <c r="S33" s="8"/>
      <c r="T33" s="8"/>
    </row>
  </sheetData>
  <mergeCells count="6">
    <mergeCell ref="A1:I1"/>
    <mergeCell ref="A3:I3"/>
    <mergeCell ref="K4:L4"/>
    <mergeCell ref="A27:B27"/>
    <mergeCell ref="A28:B28"/>
    <mergeCell ref="A29:B29"/>
  </mergeCells>
  <pageMargins left="0.75" right="0.75" top="1" bottom="1" header="0.5" footer="0.5"/>
  <headerFooter/>
  <drawing r:id="rId2"/>
  <legacyDrawing r:id="rId3"/>
  <picture r:id="rId4"/>
</worksheet>
</file>

<file path=xl/worksheets/sheet8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T31"/>
  <sheetViews>
    <sheetView workbookViewId="0">
      <pane xSplit="2" ySplit="5" topLeftCell="C6" activePane="bottomRight" state="frozen"/>
      <selection/>
      <selection pane="topRight"/>
      <selection pane="bottomLeft"/>
      <selection pane="bottomRight" activeCell="A1" sqref="A1:F1"/>
    </sheetView>
  </sheetViews>
  <sheetFormatPr defaultColWidth="14" defaultRowHeight="15.2"/>
  <cols>
    <col min="1" max="1" width="9" customWidth="1"/>
    <col min="2" max="2" width="29" customWidth="1"/>
    <col min="3" max="5" width="23" customWidth="1"/>
    <col min="6" max="6" width="17" customWidth="1"/>
    <col min="7" max="20" width="9" customWidth="1"/>
  </cols>
  <sheetData>
    <row r="1" ht="24" customHeight="1" spans="1:20">
      <c r="A1" s="61" t="s">
        <v>8085</v>
      </c>
      <c r="B1" s="62"/>
      <c r="C1" s="62"/>
      <c r="D1" s="62"/>
      <c r="E1" s="62"/>
      <c r="F1" s="62"/>
      <c r="G1" s="62"/>
      <c r="H1" s="62"/>
      <c r="I1" s="62"/>
      <c r="J1" s="62"/>
      <c r="K1" s="62"/>
      <c r="L1" s="62"/>
      <c r="M1" s="62"/>
      <c r="N1" s="62"/>
      <c r="O1" s="62"/>
      <c r="P1" s="62"/>
      <c r="Q1" s="62"/>
      <c r="R1" s="62"/>
      <c r="S1" s="62"/>
      <c r="T1" s="62"/>
    </row>
    <row r="2" ht="16" customHeight="1" spans="1:20">
      <c r="A2" s="63"/>
      <c r="B2" s="63"/>
      <c r="C2" s="63"/>
      <c r="D2" s="63"/>
      <c r="E2" s="63"/>
      <c r="F2" s="83" t="s">
        <v>8086</v>
      </c>
      <c r="G2" s="8"/>
      <c r="H2" s="8"/>
      <c r="I2" s="8"/>
      <c r="J2" s="8"/>
      <c r="K2" s="8"/>
      <c r="L2" s="8"/>
      <c r="M2" s="8"/>
      <c r="N2" s="8"/>
      <c r="O2" s="8"/>
      <c r="P2" s="8"/>
      <c r="Q2" s="8"/>
      <c r="R2" s="8"/>
      <c r="S2" s="8"/>
      <c r="T2" s="8"/>
    </row>
    <row r="3" ht="16" customHeight="1" spans="1:20">
      <c r="A3" s="63" t="e">
        <f>#REF!</f>
        <v>#REF!</v>
      </c>
      <c r="B3" s="8"/>
      <c r="C3" s="8"/>
      <c r="D3" s="8"/>
      <c r="E3" s="8"/>
      <c r="F3" s="8"/>
      <c r="G3" s="8"/>
      <c r="H3" s="8"/>
      <c r="I3" s="8"/>
      <c r="J3" s="8"/>
      <c r="K3" s="8"/>
      <c r="L3" s="8"/>
      <c r="M3" s="8"/>
      <c r="N3" s="8"/>
      <c r="O3" s="8"/>
      <c r="P3" s="8"/>
      <c r="Q3" s="8"/>
      <c r="R3" s="8"/>
      <c r="S3" s="8"/>
      <c r="T3" s="8"/>
    </row>
    <row r="4" ht="16" customHeight="1" spans="1:20">
      <c r="A4" s="64" t="e">
        <f>#REF!</f>
        <v>#REF!</v>
      </c>
      <c r="B4" s="75"/>
      <c r="C4" s="75"/>
      <c r="D4" s="8"/>
      <c r="E4" s="8"/>
      <c r="F4" s="84" t="s">
        <v>2952</v>
      </c>
      <c r="G4" s="8"/>
      <c r="H4" s="8"/>
      <c r="I4" s="8"/>
      <c r="J4" s="8"/>
      <c r="K4" s="8"/>
      <c r="L4" s="8"/>
      <c r="M4" s="8"/>
      <c r="N4" s="8"/>
      <c r="O4" s="8"/>
      <c r="P4" s="8"/>
      <c r="Q4" s="8"/>
      <c r="R4" s="8"/>
      <c r="S4" s="8"/>
      <c r="T4" s="8"/>
    </row>
    <row r="5" ht="16" customHeight="1" spans="1:20">
      <c r="A5" s="39" t="s">
        <v>3048</v>
      </c>
      <c r="B5" s="39" t="s">
        <v>3049</v>
      </c>
      <c r="C5" s="39" t="s">
        <v>3050</v>
      </c>
      <c r="D5" s="39" t="s">
        <v>3051</v>
      </c>
      <c r="E5" s="39" t="s">
        <v>3426</v>
      </c>
      <c r="F5" s="39" t="s">
        <v>3053</v>
      </c>
      <c r="G5" s="25"/>
      <c r="H5" s="25"/>
      <c r="I5" s="25"/>
      <c r="J5" s="25"/>
      <c r="K5" s="25"/>
      <c r="L5" s="25"/>
      <c r="M5" s="25"/>
      <c r="N5" s="25"/>
      <c r="O5" s="25"/>
      <c r="P5" s="25"/>
      <c r="Q5" s="25"/>
      <c r="R5" s="25"/>
      <c r="S5" s="25"/>
      <c r="T5" s="25"/>
    </row>
    <row r="6" ht="16" customHeight="1" spans="1:20">
      <c r="A6" s="39" t="s">
        <v>2894</v>
      </c>
      <c r="B6" s="28" t="s">
        <v>2960</v>
      </c>
      <c r="C6" s="29">
        <f>'5-1短期借款'!H29</f>
        <v>0</v>
      </c>
      <c r="D6" s="29">
        <f>'5-1短期借款'!J29</f>
        <v>0</v>
      </c>
      <c r="E6" s="29">
        <f t="shared" ref="E6:E18" si="0">D6-C6</f>
        <v>0</v>
      </c>
      <c r="F6" s="29">
        <f t="shared" ref="F6:F18" si="1">IF(C6=0,0,ROUND(E6/C6*100,2))</f>
        <v>0</v>
      </c>
      <c r="G6" s="8"/>
      <c r="H6" s="8"/>
      <c r="I6" s="8"/>
      <c r="J6" s="8"/>
      <c r="K6" s="8"/>
      <c r="L6" s="8"/>
      <c r="M6" s="8"/>
      <c r="N6" s="8"/>
      <c r="O6" s="8"/>
      <c r="P6" s="8"/>
      <c r="Q6" s="8"/>
      <c r="R6" s="8"/>
      <c r="S6" s="8"/>
      <c r="T6" s="8"/>
    </row>
    <row r="7" ht="16" customHeight="1" spans="1:20">
      <c r="A7" s="39" t="s">
        <v>2896</v>
      </c>
      <c r="B7" s="28" t="s">
        <v>2962</v>
      </c>
      <c r="C7" s="29">
        <f>'5-2交易性金融负债'!E29</f>
        <v>0</v>
      </c>
      <c r="D7" s="29">
        <f>'5-2交易性金融负债'!F29</f>
        <v>0</v>
      </c>
      <c r="E7" s="29">
        <f t="shared" si="0"/>
        <v>0</v>
      </c>
      <c r="F7" s="29">
        <f t="shared" si="1"/>
        <v>0</v>
      </c>
      <c r="G7" s="8"/>
      <c r="H7" s="8"/>
      <c r="I7" s="8"/>
      <c r="J7" s="8"/>
      <c r="K7" s="8"/>
      <c r="L7" s="8"/>
      <c r="M7" s="8"/>
      <c r="N7" s="8"/>
      <c r="O7" s="8"/>
      <c r="P7" s="8"/>
      <c r="Q7" s="8"/>
      <c r="R7" s="8"/>
      <c r="S7" s="8"/>
      <c r="T7" s="8"/>
    </row>
    <row r="8" ht="16" customHeight="1" spans="1:20">
      <c r="A8" s="39" t="s">
        <v>2898</v>
      </c>
      <c r="B8" s="28" t="s">
        <v>2964</v>
      </c>
      <c r="C8" s="29">
        <f>'5-3衍生金融负债'!E29</f>
        <v>0</v>
      </c>
      <c r="D8" s="29">
        <f>'5-3衍生金融负债'!F29</f>
        <v>0</v>
      </c>
      <c r="E8" s="29">
        <f t="shared" si="0"/>
        <v>0</v>
      </c>
      <c r="F8" s="29">
        <f t="shared" si="1"/>
        <v>0</v>
      </c>
      <c r="G8" s="8"/>
      <c r="H8" s="8"/>
      <c r="I8" s="8"/>
      <c r="J8" s="8"/>
      <c r="K8" s="8"/>
      <c r="L8" s="8"/>
      <c r="M8" s="8"/>
      <c r="N8" s="8"/>
      <c r="O8" s="8"/>
      <c r="P8" s="8"/>
      <c r="Q8" s="8"/>
      <c r="R8" s="8"/>
      <c r="S8" s="8"/>
      <c r="T8" s="8"/>
    </row>
    <row r="9" ht="16" customHeight="1" spans="1:20">
      <c r="A9" s="39" t="s">
        <v>2900</v>
      </c>
      <c r="B9" s="28" t="s">
        <v>2966</v>
      </c>
      <c r="C9" s="29">
        <f>'5-4应付票据'!F29</f>
        <v>0</v>
      </c>
      <c r="D9" s="29">
        <f>'5-4应付票据'!G29</f>
        <v>0</v>
      </c>
      <c r="E9" s="29">
        <f t="shared" si="0"/>
        <v>0</v>
      </c>
      <c r="F9" s="29">
        <f t="shared" si="1"/>
        <v>0</v>
      </c>
      <c r="G9" s="8"/>
      <c r="H9" s="8"/>
      <c r="I9" s="8"/>
      <c r="J9" s="8"/>
      <c r="K9" s="8"/>
      <c r="L9" s="8"/>
      <c r="M9" s="8"/>
      <c r="N9" s="8"/>
      <c r="O9" s="8"/>
      <c r="P9" s="8"/>
      <c r="Q9" s="8"/>
      <c r="R9" s="8"/>
      <c r="S9" s="8"/>
      <c r="T9" s="8"/>
    </row>
    <row r="10" ht="16" customHeight="1" spans="1:20">
      <c r="A10" s="39" t="s">
        <v>2902</v>
      </c>
      <c r="B10" s="28" t="s">
        <v>2968</v>
      </c>
      <c r="C10" s="29">
        <f>'5-5应付账款'!E29</f>
        <v>0</v>
      </c>
      <c r="D10" s="29">
        <f>'5-5应付账款'!F29</f>
        <v>0</v>
      </c>
      <c r="E10" s="29">
        <f t="shared" si="0"/>
        <v>0</v>
      </c>
      <c r="F10" s="29">
        <f t="shared" si="1"/>
        <v>0</v>
      </c>
      <c r="G10" s="8"/>
      <c r="H10" s="8"/>
      <c r="I10" s="8"/>
      <c r="J10" s="8"/>
      <c r="K10" s="8"/>
      <c r="L10" s="8"/>
      <c r="M10" s="8"/>
      <c r="N10" s="8"/>
      <c r="O10" s="8"/>
      <c r="P10" s="8"/>
      <c r="Q10" s="8"/>
      <c r="R10" s="8"/>
      <c r="S10" s="8"/>
      <c r="T10" s="8"/>
    </row>
    <row r="11" ht="16" customHeight="1" spans="1:20">
      <c r="A11" s="39" t="s">
        <v>2904</v>
      </c>
      <c r="B11" s="28" t="s">
        <v>2970</v>
      </c>
      <c r="C11" s="29">
        <f>'5-6预收账款'!E29</f>
        <v>0</v>
      </c>
      <c r="D11" s="29">
        <f>'5-6预收账款'!F29</f>
        <v>0</v>
      </c>
      <c r="E11" s="29">
        <f t="shared" si="0"/>
        <v>0</v>
      </c>
      <c r="F11" s="29">
        <f t="shared" si="1"/>
        <v>0</v>
      </c>
      <c r="G11" s="8"/>
      <c r="H11" s="8"/>
      <c r="I11" s="8"/>
      <c r="J11" s="8"/>
      <c r="K11" s="8"/>
      <c r="L11" s="8"/>
      <c r="M11" s="8"/>
      <c r="N11" s="8"/>
      <c r="O11" s="8"/>
      <c r="P11" s="8"/>
      <c r="Q11" s="8"/>
      <c r="R11" s="8"/>
      <c r="S11" s="8"/>
      <c r="T11" s="8"/>
    </row>
    <row r="12" ht="16" customHeight="1" spans="1:20">
      <c r="A12" s="39" t="s">
        <v>2906</v>
      </c>
      <c r="B12" s="28" t="s">
        <v>2972</v>
      </c>
      <c r="C12" s="29">
        <f>'5-7合同负债'!E29</f>
        <v>0</v>
      </c>
      <c r="D12" s="29">
        <f>'5-7合同负债'!F29</f>
        <v>0</v>
      </c>
      <c r="E12" s="29">
        <f t="shared" si="0"/>
        <v>0</v>
      </c>
      <c r="F12" s="29">
        <f t="shared" si="1"/>
        <v>0</v>
      </c>
      <c r="G12" s="8"/>
      <c r="H12" s="8"/>
      <c r="I12" s="8"/>
      <c r="J12" s="8"/>
      <c r="K12" s="8"/>
      <c r="L12" s="8"/>
      <c r="M12" s="8"/>
      <c r="N12" s="8"/>
      <c r="O12" s="8"/>
      <c r="P12" s="8"/>
      <c r="Q12" s="8"/>
      <c r="R12" s="8"/>
      <c r="S12" s="8"/>
      <c r="T12" s="8"/>
    </row>
    <row r="13" ht="16" customHeight="1" spans="1:20">
      <c r="A13" s="39" t="s">
        <v>2908</v>
      </c>
      <c r="B13" s="28" t="s">
        <v>2974</v>
      </c>
      <c r="C13" s="29">
        <f>'5-8职工薪酬'!D29</f>
        <v>0</v>
      </c>
      <c r="D13" s="29">
        <f>'5-8职工薪酬'!E29</f>
        <v>0</v>
      </c>
      <c r="E13" s="29">
        <f t="shared" si="0"/>
        <v>0</v>
      </c>
      <c r="F13" s="29">
        <f t="shared" si="1"/>
        <v>0</v>
      </c>
      <c r="G13" s="8"/>
      <c r="H13" s="8"/>
      <c r="I13" s="8"/>
      <c r="J13" s="8"/>
      <c r="K13" s="8"/>
      <c r="L13" s="8"/>
      <c r="M13" s="8"/>
      <c r="N13" s="8"/>
      <c r="O13" s="8"/>
      <c r="P13" s="8"/>
      <c r="Q13" s="8"/>
      <c r="R13" s="8"/>
      <c r="S13" s="8"/>
      <c r="T13" s="8"/>
    </row>
    <row r="14" ht="16" customHeight="1" spans="1:20">
      <c r="A14" s="39" t="s">
        <v>2910</v>
      </c>
      <c r="B14" s="28" t="s">
        <v>2977</v>
      </c>
      <c r="C14" s="29">
        <f>'5-9应交税费'!E29</f>
        <v>0</v>
      </c>
      <c r="D14" s="29">
        <f>'5-9应交税费'!F29</f>
        <v>0</v>
      </c>
      <c r="E14" s="29">
        <f t="shared" si="0"/>
        <v>0</v>
      </c>
      <c r="F14" s="29">
        <f t="shared" si="1"/>
        <v>0</v>
      </c>
      <c r="G14" s="8"/>
      <c r="H14" s="8"/>
      <c r="I14" s="8"/>
      <c r="J14" s="8"/>
      <c r="K14" s="8"/>
      <c r="L14" s="8"/>
      <c r="M14" s="8"/>
      <c r="N14" s="8"/>
      <c r="O14" s="8"/>
      <c r="P14" s="8"/>
      <c r="Q14" s="8"/>
      <c r="R14" s="8"/>
      <c r="S14" s="8"/>
      <c r="T14" s="8"/>
    </row>
    <row r="15" ht="16" customHeight="1" spans="1:20">
      <c r="A15" s="39" t="s">
        <v>2912</v>
      </c>
      <c r="B15" s="28" t="s">
        <v>2980</v>
      </c>
      <c r="C15" s="29">
        <f>'5-10其他应付款汇总表 '!C29</f>
        <v>0</v>
      </c>
      <c r="D15" s="29">
        <f>'5-10其他应付款汇总表 '!D29</f>
        <v>0</v>
      </c>
      <c r="E15" s="29">
        <f t="shared" si="0"/>
        <v>0</v>
      </c>
      <c r="F15" s="29">
        <f t="shared" si="1"/>
        <v>0</v>
      </c>
      <c r="G15" s="8"/>
      <c r="H15" s="8"/>
      <c r="I15" s="8"/>
      <c r="J15" s="8"/>
      <c r="K15" s="8"/>
      <c r="L15" s="8"/>
      <c r="M15" s="8"/>
      <c r="N15" s="8"/>
      <c r="O15" s="8"/>
      <c r="P15" s="8"/>
      <c r="Q15" s="8"/>
      <c r="R15" s="8"/>
      <c r="S15" s="8"/>
      <c r="T15" s="8"/>
    </row>
    <row r="16" ht="16" customHeight="1" spans="1:20">
      <c r="A16" s="39" t="s">
        <v>2920</v>
      </c>
      <c r="B16" s="28" t="s">
        <v>2988</v>
      </c>
      <c r="C16" s="29">
        <f>'5-11持有待售负债'!E29</f>
        <v>0</v>
      </c>
      <c r="D16" s="29">
        <f>'5-11持有待售负债'!F29</f>
        <v>0</v>
      </c>
      <c r="E16" s="29">
        <f t="shared" si="0"/>
        <v>0</v>
      </c>
      <c r="F16" s="29">
        <f t="shared" si="1"/>
        <v>0</v>
      </c>
      <c r="G16" s="8"/>
      <c r="H16" s="8"/>
      <c r="I16" s="8"/>
      <c r="J16" s="8"/>
      <c r="K16" s="8"/>
      <c r="L16" s="8"/>
      <c r="M16" s="8"/>
      <c r="N16" s="8"/>
      <c r="O16" s="8"/>
      <c r="P16" s="8"/>
      <c r="Q16" s="8"/>
      <c r="R16" s="8"/>
      <c r="S16" s="8"/>
      <c r="T16" s="8"/>
    </row>
    <row r="17" ht="16" customHeight="1" spans="1:20">
      <c r="A17" s="39" t="s">
        <v>2922</v>
      </c>
      <c r="B17" s="28" t="s">
        <v>2990</v>
      </c>
      <c r="C17" s="29">
        <f>'5-12一年到期非流动负债'!F29</f>
        <v>0</v>
      </c>
      <c r="D17" s="29">
        <f>'5-12一年到期非流动负债'!G29</f>
        <v>0</v>
      </c>
      <c r="E17" s="29">
        <f t="shared" si="0"/>
        <v>0</v>
      </c>
      <c r="F17" s="29">
        <f t="shared" si="1"/>
        <v>0</v>
      </c>
      <c r="G17" s="8"/>
      <c r="H17" s="8"/>
      <c r="I17" s="8"/>
      <c r="J17" s="8"/>
      <c r="K17" s="8"/>
      <c r="L17" s="8"/>
      <c r="M17" s="8"/>
      <c r="N17" s="8"/>
      <c r="O17" s="8"/>
      <c r="P17" s="8"/>
      <c r="Q17" s="8"/>
      <c r="R17" s="8"/>
      <c r="S17" s="8"/>
      <c r="T17" s="8"/>
    </row>
    <row r="18" ht="16" customHeight="1" spans="1:20">
      <c r="A18" s="39" t="s">
        <v>2924</v>
      </c>
      <c r="B18" s="28" t="s">
        <v>2992</v>
      </c>
      <c r="C18" s="29">
        <f>'5-13其他流动负债'!E29</f>
        <v>0</v>
      </c>
      <c r="D18" s="29">
        <f>'5-13其他流动负债'!F29</f>
        <v>0</v>
      </c>
      <c r="E18" s="29">
        <f t="shared" si="0"/>
        <v>0</v>
      </c>
      <c r="F18" s="29">
        <f t="shared" si="1"/>
        <v>0</v>
      </c>
      <c r="G18" s="8"/>
      <c r="H18" s="8"/>
      <c r="I18" s="8"/>
      <c r="J18" s="8"/>
      <c r="K18" s="8"/>
      <c r="L18" s="8"/>
      <c r="M18" s="8"/>
      <c r="N18" s="8"/>
      <c r="O18" s="8"/>
      <c r="P18" s="8"/>
      <c r="Q18" s="8"/>
      <c r="R18" s="8"/>
      <c r="S18" s="8"/>
      <c r="T18" s="8"/>
    </row>
    <row r="19" ht="16" customHeight="1" spans="1:20">
      <c r="A19" s="22"/>
      <c r="B19" s="28"/>
      <c r="C19" s="29"/>
      <c r="D19" s="29"/>
      <c r="E19" s="29"/>
      <c r="F19" s="29"/>
      <c r="G19" s="8"/>
      <c r="H19" s="8"/>
      <c r="I19" s="8"/>
      <c r="J19" s="8"/>
      <c r="K19" s="8"/>
      <c r="L19" s="8"/>
      <c r="M19" s="8"/>
      <c r="N19" s="8"/>
      <c r="O19" s="8"/>
      <c r="P19" s="8"/>
      <c r="Q19" s="8"/>
      <c r="R19" s="8"/>
      <c r="S19" s="8"/>
      <c r="T19" s="8"/>
    </row>
    <row r="20" ht="16" customHeight="1" spans="1:20">
      <c r="A20" s="22"/>
      <c r="B20" s="28"/>
      <c r="C20" s="29"/>
      <c r="D20" s="29"/>
      <c r="E20" s="29"/>
      <c r="F20" s="29"/>
      <c r="G20" s="8"/>
      <c r="H20" s="8"/>
      <c r="I20" s="8"/>
      <c r="J20" s="8"/>
      <c r="K20" s="8"/>
      <c r="L20" s="8"/>
      <c r="M20" s="8"/>
      <c r="N20" s="8"/>
      <c r="O20" s="8"/>
      <c r="P20" s="8"/>
      <c r="Q20" s="8"/>
      <c r="R20" s="8"/>
      <c r="S20" s="8"/>
      <c r="T20" s="8"/>
    </row>
    <row r="21" ht="16" customHeight="1" spans="1:20">
      <c r="A21" s="22"/>
      <c r="B21" s="28"/>
      <c r="C21" s="29"/>
      <c r="D21" s="29"/>
      <c r="E21" s="29"/>
      <c r="F21" s="29"/>
      <c r="G21" s="8"/>
      <c r="H21" s="8"/>
      <c r="I21" s="8"/>
      <c r="J21" s="8"/>
      <c r="K21" s="8"/>
      <c r="L21" s="8"/>
      <c r="M21" s="8"/>
      <c r="N21" s="8"/>
      <c r="O21" s="8"/>
      <c r="P21" s="8"/>
      <c r="Q21" s="8"/>
      <c r="R21" s="8"/>
      <c r="S21" s="8"/>
      <c r="T21" s="8"/>
    </row>
    <row r="22" ht="16" customHeight="1" spans="1:20">
      <c r="A22" s="22"/>
      <c r="B22" s="28"/>
      <c r="C22" s="29"/>
      <c r="D22" s="29"/>
      <c r="E22" s="29"/>
      <c r="F22" s="29"/>
      <c r="G22" s="8"/>
      <c r="H22" s="8"/>
      <c r="I22" s="8"/>
      <c r="J22" s="8"/>
      <c r="K22" s="8"/>
      <c r="L22" s="8"/>
      <c r="M22" s="8"/>
      <c r="N22" s="8"/>
      <c r="O22" s="8"/>
      <c r="P22" s="8"/>
      <c r="Q22" s="8"/>
      <c r="R22" s="8"/>
      <c r="S22" s="8"/>
      <c r="T22" s="8"/>
    </row>
    <row r="23" ht="16" customHeight="1" spans="1:20">
      <c r="A23" s="22"/>
      <c r="B23" s="28"/>
      <c r="C23" s="29"/>
      <c r="D23" s="29"/>
      <c r="E23" s="29"/>
      <c r="F23" s="29"/>
      <c r="G23" s="8"/>
      <c r="H23" s="8"/>
      <c r="I23" s="8"/>
      <c r="J23" s="8"/>
      <c r="K23" s="8"/>
      <c r="L23" s="8"/>
      <c r="M23" s="8"/>
      <c r="N23" s="8"/>
      <c r="O23" s="8"/>
      <c r="P23" s="8"/>
      <c r="Q23" s="8"/>
      <c r="R23" s="8"/>
      <c r="S23" s="8"/>
      <c r="T23" s="8"/>
    </row>
    <row r="24" ht="16" customHeight="1" spans="1:20">
      <c r="A24" s="22"/>
      <c r="B24" s="28"/>
      <c r="C24" s="29"/>
      <c r="D24" s="29"/>
      <c r="E24" s="29"/>
      <c r="F24" s="29"/>
      <c r="G24" s="8"/>
      <c r="H24" s="8"/>
      <c r="I24" s="8"/>
      <c r="J24" s="8"/>
      <c r="K24" s="8"/>
      <c r="L24" s="8"/>
      <c r="M24" s="8"/>
      <c r="N24" s="8"/>
      <c r="O24" s="8"/>
      <c r="P24" s="8"/>
      <c r="Q24" s="8"/>
      <c r="R24" s="8"/>
      <c r="S24" s="8"/>
      <c r="T24" s="8"/>
    </row>
    <row r="25" ht="16" customHeight="1" spans="1:20">
      <c r="A25" s="22"/>
      <c r="B25" s="28"/>
      <c r="C25" s="29"/>
      <c r="D25" s="29"/>
      <c r="E25" s="29"/>
      <c r="F25" s="29"/>
      <c r="G25" s="8"/>
      <c r="H25" s="8"/>
      <c r="I25" s="8"/>
      <c r="J25" s="8"/>
      <c r="K25" s="8"/>
      <c r="L25" s="8"/>
      <c r="M25" s="8"/>
      <c r="N25" s="8"/>
      <c r="O25" s="8"/>
      <c r="P25" s="8"/>
      <c r="Q25" s="8"/>
      <c r="R25" s="8"/>
      <c r="S25" s="8"/>
      <c r="T25" s="8"/>
    </row>
    <row r="26" ht="16" customHeight="1" spans="1:20">
      <c r="A26" s="22"/>
      <c r="B26" s="28"/>
      <c r="C26" s="29"/>
      <c r="D26" s="29"/>
      <c r="E26" s="29"/>
      <c r="F26" s="29"/>
      <c r="G26" s="8"/>
      <c r="H26" s="8"/>
      <c r="I26" s="8"/>
      <c r="J26" s="8"/>
      <c r="K26" s="8"/>
      <c r="L26" s="8"/>
      <c r="M26" s="8"/>
      <c r="N26" s="8"/>
      <c r="O26" s="8"/>
      <c r="P26" s="8"/>
      <c r="Q26" s="8"/>
      <c r="R26" s="8"/>
      <c r="S26" s="8"/>
      <c r="T26" s="8"/>
    </row>
    <row r="27" ht="16" customHeight="1" spans="1:20">
      <c r="A27" s="22"/>
      <c r="B27" s="28"/>
      <c r="C27" s="29"/>
      <c r="D27" s="29"/>
      <c r="E27" s="29"/>
      <c r="F27" s="29"/>
      <c r="G27" s="8"/>
      <c r="H27" s="8"/>
      <c r="I27" s="8"/>
      <c r="J27" s="8"/>
      <c r="K27" s="8"/>
      <c r="L27" s="8"/>
      <c r="M27" s="8"/>
      <c r="N27" s="8"/>
      <c r="O27" s="8"/>
      <c r="P27" s="8"/>
      <c r="Q27" s="8"/>
      <c r="R27" s="8"/>
      <c r="S27" s="8"/>
      <c r="T27" s="8"/>
    </row>
    <row r="28" ht="16" customHeight="1" spans="1:20">
      <c r="A28" s="39"/>
      <c r="B28" s="70"/>
      <c r="C28" s="29"/>
      <c r="D28" s="29"/>
      <c r="E28" s="29"/>
      <c r="F28" s="29"/>
      <c r="G28" s="8"/>
      <c r="H28" s="8"/>
      <c r="I28" s="8"/>
      <c r="J28" s="8"/>
      <c r="K28" s="8"/>
      <c r="L28" s="8"/>
      <c r="M28" s="8"/>
      <c r="N28" s="8"/>
      <c r="O28" s="8"/>
      <c r="P28" s="8"/>
      <c r="Q28" s="8"/>
      <c r="R28" s="8"/>
      <c r="S28" s="8"/>
      <c r="T28" s="8"/>
    </row>
    <row r="29" ht="16" customHeight="1" spans="1:20">
      <c r="A29" s="39"/>
      <c r="B29" s="70"/>
      <c r="C29" s="29"/>
      <c r="D29" s="29"/>
      <c r="E29" s="29"/>
      <c r="F29" s="29"/>
      <c r="G29" s="8"/>
      <c r="H29" s="8"/>
      <c r="I29" s="8"/>
      <c r="J29" s="8"/>
      <c r="K29" s="8"/>
      <c r="L29" s="8"/>
      <c r="M29" s="8"/>
      <c r="N29" s="8"/>
      <c r="O29" s="8"/>
      <c r="P29" s="8"/>
      <c r="Q29" s="8"/>
      <c r="R29" s="8"/>
      <c r="S29" s="8"/>
      <c r="T29" s="8"/>
    </row>
    <row r="30" ht="16" customHeight="1" spans="1:20">
      <c r="A30" s="22" t="s">
        <v>2994</v>
      </c>
      <c r="B30" s="13"/>
      <c r="C30" s="29">
        <f>SUM(C6:C29)</f>
        <v>0</v>
      </c>
      <c r="D30" s="29">
        <f>SUM(D6:D29)</f>
        <v>0</v>
      </c>
      <c r="E30" s="29">
        <f>D30-C30</f>
        <v>0</v>
      </c>
      <c r="F30" s="29">
        <f>IF(C30=0,0,ROUND(E30/C30*100,2))</f>
        <v>0</v>
      </c>
      <c r="G30" s="8"/>
      <c r="H30" s="8"/>
      <c r="I30" s="8"/>
      <c r="J30" s="8"/>
      <c r="K30" s="8"/>
      <c r="L30" s="8"/>
      <c r="M30" s="8"/>
      <c r="N30" s="8"/>
      <c r="O30" s="8"/>
      <c r="P30" s="8"/>
      <c r="Q30" s="8"/>
      <c r="R30" s="8"/>
      <c r="S30" s="8"/>
      <c r="T30" s="8"/>
    </row>
    <row r="31" ht="16" customHeight="1" spans="1:20">
      <c r="A31" s="8"/>
      <c r="B31" s="8"/>
      <c r="C31" s="8"/>
      <c r="D31" s="74" t="str">
        <f>CONCATENATE(索引!$D$6,"：",索引!$D88,"    ",索引!$E88)</f>
        <v>评估人员：高晓宇    王海龙</v>
      </c>
      <c r="E31" s="74"/>
      <c r="F31" s="74"/>
      <c r="G31" s="8"/>
      <c r="H31" s="8"/>
      <c r="I31" s="8"/>
      <c r="J31" s="8"/>
      <c r="K31" s="8"/>
      <c r="L31" s="8"/>
      <c r="M31" s="8"/>
      <c r="N31" s="8"/>
      <c r="O31" s="8"/>
      <c r="P31" s="8"/>
      <c r="Q31" s="8"/>
      <c r="R31" s="8"/>
      <c r="S31" s="8"/>
      <c r="T31" s="8"/>
    </row>
  </sheetData>
  <mergeCells count="4">
    <mergeCell ref="A1:F1"/>
    <mergeCell ref="A3:F3"/>
    <mergeCell ref="A4:C4"/>
    <mergeCell ref="A30:B30"/>
  </mergeCells>
  <pageMargins left="0.75" right="0.75" top="1" bottom="1" header="0.5" footer="0.5"/>
  <headerFooter/>
  <drawing r:id="rId1"/>
  <picture r:id="rId2"/>
</worksheet>
</file>

<file path=xl/worksheets/sheet8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T33"/>
  <sheetViews>
    <sheetView workbookViewId="0">
      <pane xSplit="2" ySplit="5" topLeftCell="C6" activePane="bottomRight" state="frozen"/>
      <selection/>
      <selection pane="topRight"/>
      <selection pane="bottomLeft"/>
      <selection pane="bottomRight" activeCell="A1" sqref="A1:K1"/>
    </sheetView>
  </sheetViews>
  <sheetFormatPr defaultColWidth="14" defaultRowHeight="15.2"/>
  <cols>
    <col min="1" max="1" width="5" customWidth="1"/>
    <col min="2" max="2" width="25" customWidth="1"/>
    <col min="3" max="4" width="9" customWidth="1"/>
    <col min="5" max="6" width="7" customWidth="1"/>
    <col min="7" max="7" width="11" customWidth="1"/>
    <col min="8" max="10" width="13" customWidth="1"/>
    <col min="11" max="11" width="11" customWidth="1"/>
    <col min="12" max="12" width="9" customWidth="1"/>
    <col min="13" max="13" width="15" customWidth="1"/>
    <col min="14" max="20" width="9" customWidth="1"/>
  </cols>
  <sheetData>
    <row r="1" ht="24" customHeight="1" spans="1:20">
      <c r="A1" s="61" t="s">
        <v>8087</v>
      </c>
      <c r="B1" s="62"/>
      <c r="C1" s="62"/>
      <c r="D1" s="62"/>
      <c r="E1" s="62"/>
      <c r="F1" s="62"/>
      <c r="G1" s="62"/>
      <c r="H1" s="62"/>
      <c r="I1" s="62"/>
      <c r="J1" s="62"/>
      <c r="K1" s="62"/>
      <c r="L1" s="62"/>
      <c r="M1" s="62"/>
      <c r="N1" s="62"/>
      <c r="O1" s="62"/>
      <c r="P1" s="62"/>
      <c r="Q1" s="62"/>
      <c r="R1" s="62"/>
      <c r="S1" s="62"/>
      <c r="T1" s="62"/>
    </row>
    <row r="2" ht="16" customHeight="1" spans="1:20">
      <c r="A2" s="63"/>
      <c r="B2" s="63"/>
      <c r="C2" s="63"/>
      <c r="D2" s="63"/>
      <c r="E2" s="63"/>
      <c r="F2" s="63"/>
      <c r="G2" s="63"/>
      <c r="H2" s="25"/>
      <c r="I2" s="25"/>
      <c r="J2" s="25"/>
      <c r="K2" s="42" t="s">
        <v>8088</v>
      </c>
      <c r="L2" s="8"/>
      <c r="M2" s="8"/>
      <c r="N2" s="8"/>
      <c r="O2" s="8"/>
      <c r="P2" s="8"/>
      <c r="Q2" s="8"/>
      <c r="R2" s="8"/>
      <c r="S2" s="8"/>
      <c r="T2" s="8"/>
    </row>
    <row r="3" ht="16" customHeight="1" spans="1:20">
      <c r="A3" s="63" t="e">
        <f>#REF!</f>
        <v>#REF!</v>
      </c>
      <c r="B3" s="8"/>
      <c r="C3" s="8"/>
      <c r="D3" s="8"/>
      <c r="E3" s="8"/>
      <c r="F3" s="8"/>
      <c r="G3" s="8"/>
      <c r="H3" s="8"/>
      <c r="I3" s="8"/>
      <c r="J3" s="8"/>
      <c r="K3" s="8"/>
      <c r="L3" s="8"/>
      <c r="M3" s="8"/>
      <c r="N3" s="8"/>
      <c r="O3" s="8"/>
      <c r="P3" s="8"/>
      <c r="Q3" s="8"/>
      <c r="R3" s="8"/>
      <c r="S3" s="8"/>
      <c r="T3" s="8"/>
    </row>
    <row r="4" ht="16" customHeight="1" spans="1:20">
      <c r="A4" s="105" t="e">
        <f>#REF!</f>
        <v>#REF!</v>
      </c>
      <c r="B4" s="8"/>
      <c r="C4" s="8"/>
      <c r="D4" s="8"/>
      <c r="E4" s="8"/>
      <c r="F4" s="8"/>
      <c r="G4" s="8"/>
      <c r="H4" s="8"/>
      <c r="I4" s="8"/>
      <c r="J4" s="8"/>
      <c r="K4" s="42" t="s">
        <v>2952</v>
      </c>
      <c r="L4" s="8"/>
      <c r="M4" s="8"/>
      <c r="N4" s="8"/>
      <c r="O4" s="8"/>
      <c r="P4" s="8"/>
      <c r="Q4" s="8"/>
      <c r="R4" s="8"/>
      <c r="S4" s="8"/>
      <c r="T4" s="8"/>
    </row>
    <row r="5" ht="16" customHeight="1" spans="1:20">
      <c r="A5" s="22" t="s">
        <v>0</v>
      </c>
      <c r="B5" s="22" t="s">
        <v>8089</v>
      </c>
      <c r="C5" s="22" t="s">
        <v>3198</v>
      </c>
      <c r="D5" s="22" t="s">
        <v>3376</v>
      </c>
      <c r="E5" s="22" t="s">
        <v>8090</v>
      </c>
      <c r="F5" s="22" t="s">
        <v>3080</v>
      </c>
      <c r="G5" s="22" t="s">
        <v>8091</v>
      </c>
      <c r="H5" s="67" t="s">
        <v>3050</v>
      </c>
      <c r="I5" s="22" t="s">
        <v>8092</v>
      </c>
      <c r="J5" s="35" t="s">
        <v>3051</v>
      </c>
      <c r="K5" s="22" t="s">
        <v>3083</v>
      </c>
      <c r="L5" s="25"/>
      <c r="M5" s="7" t="s">
        <v>8093</v>
      </c>
      <c r="N5" s="91" t="s">
        <v>8094</v>
      </c>
      <c r="O5" s="91" t="s">
        <v>8095</v>
      </c>
      <c r="P5" s="91" t="s">
        <v>8096</v>
      </c>
      <c r="Q5" s="25"/>
      <c r="R5" s="25"/>
      <c r="S5" s="25"/>
      <c r="T5" s="25"/>
    </row>
    <row r="6" ht="16" customHeight="1" spans="1:20">
      <c r="A6" s="39"/>
      <c r="B6" s="68"/>
      <c r="C6" s="69"/>
      <c r="D6" s="69"/>
      <c r="E6" s="92"/>
      <c r="F6" s="39"/>
      <c r="G6" s="29"/>
      <c r="H6" s="29"/>
      <c r="I6" s="93"/>
      <c r="J6" s="36"/>
      <c r="K6" s="70"/>
      <c r="L6" s="8"/>
      <c r="M6" s="8"/>
      <c r="N6" s="8"/>
      <c r="O6" s="8"/>
      <c r="P6" s="8"/>
      <c r="Q6" s="8"/>
      <c r="R6" s="8"/>
      <c r="S6" s="8"/>
      <c r="T6" s="8"/>
    </row>
    <row r="7" ht="16" customHeight="1" spans="1:20">
      <c r="A7" s="39"/>
      <c r="B7" s="68"/>
      <c r="C7" s="69"/>
      <c r="D7" s="69"/>
      <c r="E7" s="92"/>
      <c r="F7" s="39"/>
      <c r="G7" s="29"/>
      <c r="H7" s="29"/>
      <c r="I7" s="93"/>
      <c r="J7" s="36"/>
      <c r="K7" s="70"/>
      <c r="L7" s="8"/>
      <c r="M7" s="8"/>
      <c r="N7" s="8"/>
      <c r="O7" s="8"/>
      <c r="P7" s="8"/>
      <c r="Q7" s="8"/>
      <c r="R7" s="8"/>
      <c r="S7" s="8"/>
      <c r="T7" s="8"/>
    </row>
    <row r="8" ht="16" customHeight="1" spans="1:20">
      <c r="A8" s="39"/>
      <c r="B8" s="68"/>
      <c r="C8" s="69"/>
      <c r="D8" s="69"/>
      <c r="E8" s="92"/>
      <c r="F8" s="39"/>
      <c r="G8" s="29"/>
      <c r="H8" s="29"/>
      <c r="I8" s="93"/>
      <c r="J8" s="36"/>
      <c r="K8" s="70"/>
      <c r="L8" s="8"/>
      <c r="M8" s="8"/>
      <c r="N8" s="8"/>
      <c r="O8" s="8"/>
      <c r="P8" s="8"/>
      <c r="Q8" s="8"/>
      <c r="R8" s="8"/>
      <c r="S8" s="8"/>
      <c r="T8" s="8"/>
    </row>
    <row r="9" ht="16" customHeight="1" spans="1:20">
      <c r="A9" s="39"/>
      <c r="B9" s="68"/>
      <c r="C9" s="69"/>
      <c r="D9" s="69"/>
      <c r="E9" s="92"/>
      <c r="F9" s="39"/>
      <c r="G9" s="29"/>
      <c r="H9" s="29"/>
      <c r="I9" s="93"/>
      <c r="J9" s="36"/>
      <c r="K9" s="70"/>
      <c r="L9" s="8"/>
      <c r="M9" s="8"/>
      <c r="N9" s="8"/>
      <c r="O9" s="8"/>
      <c r="P9" s="8"/>
      <c r="Q9" s="8"/>
      <c r="R9" s="8"/>
      <c r="S9" s="8"/>
      <c r="T9" s="8"/>
    </row>
    <row r="10" ht="16" customHeight="1" spans="1:20">
      <c r="A10" s="39"/>
      <c r="B10" s="68"/>
      <c r="C10" s="69"/>
      <c r="D10" s="69"/>
      <c r="E10" s="92"/>
      <c r="F10" s="39"/>
      <c r="G10" s="29"/>
      <c r="H10" s="29"/>
      <c r="I10" s="93"/>
      <c r="J10" s="36"/>
      <c r="K10" s="70"/>
      <c r="L10" s="8"/>
      <c r="M10" s="8"/>
      <c r="N10" s="8"/>
      <c r="O10" s="8"/>
      <c r="P10" s="8"/>
      <c r="Q10" s="8"/>
      <c r="R10" s="8"/>
      <c r="S10" s="8"/>
      <c r="T10" s="8"/>
    </row>
    <row r="11" ht="16" customHeight="1" spans="1:20">
      <c r="A11" s="39"/>
      <c r="B11" s="68"/>
      <c r="C11" s="69"/>
      <c r="D11" s="69"/>
      <c r="E11" s="92"/>
      <c r="F11" s="39"/>
      <c r="G11" s="29"/>
      <c r="H11" s="29"/>
      <c r="I11" s="93"/>
      <c r="J11" s="36"/>
      <c r="K11" s="70"/>
      <c r="L11" s="8"/>
      <c r="M11" s="8"/>
      <c r="N11" s="8"/>
      <c r="O11" s="8"/>
      <c r="P11" s="8"/>
      <c r="Q11" s="8"/>
      <c r="R11" s="8"/>
      <c r="S11" s="8"/>
      <c r="T11" s="8"/>
    </row>
    <row r="12" ht="16" customHeight="1" spans="1:20">
      <c r="A12" s="39"/>
      <c r="B12" s="68"/>
      <c r="C12" s="69"/>
      <c r="D12" s="69"/>
      <c r="E12" s="92"/>
      <c r="F12" s="39"/>
      <c r="G12" s="29"/>
      <c r="H12" s="29"/>
      <c r="I12" s="93"/>
      <c r="J12" s="36"/>
      <c r="K12" s="70"/>
      <c r="L12" s="8"/>
      <c r="M12" s="8"/>
      <c r="N12" s="8"/>
      <c r="O12" s="8"/>
      <c r="P12" s="8"/>
      <c r="Q12" s="8"/>
      <c r="R12" s="8"/>
      <c r="S12" s="8"/>
      <c r="T12" s="8"/>
    </row>
    <row r="13" ht="16" customHeight="1" spans="1:20">
      <c r="A13" s="39"/>
      <c r="B13" s="68"/>
      <c r="C13" s="69"/>
      <c r="D13" s="69"/>
      <c r="E13" s="92"/>
      <c r="F13" s="39"/>
      <c r="G13" s="29"/>
      <c r="H13" s="29"/>
      <c r="I13" s="93"/>
      <c r="J13" s="36"/>
      <c r="K13" s="70"/>
      <c r="L13" s="8"/>
      <c r="M13" s="8"/>
      <c r="N13" s="8"/>
      <c r="O13" s="8"/>
      <c r="P13" s="8"/>
      <c r="Q13" s="8"/>
      <c r="R13" s="8"/>
      <c r="S13" s="8"/>
      <c r="T13" s="8"/>
    </row>
    <row r="14" ht="16" customHeight="1" spans="1:20">
      <c r="A14" s="39"/>
      <c r="B14" s="68"/>
      <c r="C14" s="69"/>
      <c r="D14" s="69"/>
      <c r="E14" s="92"/>
      <c r="F14" s="39"/>
      <c r="G14" s="29"/>
      <c r="H14" s="29"/>
      <c r="I14" s="93"/>
      <c r="J14" s="36"/>
      <c r="K14" s="70"/>
      <c r="L14" s="8"/>
      <c r="M14" s="8"/>
      <c r="N14" s="8"/>
      <c r="O14" s="8"/>
      <c r="P14" s="8"/>
      <c r="Q14" s="8"/>
      <c r="R14" s="8"/>
      <c r="S14" s="8"/>
      <c r="T14" s="8"/>
    </row>
    <row r="15" ht="16" customHeight="1" spans="1:20">
      <c r="A15" s="39"/>
      <c r="B15" s="68"/>
      <c r="C15" s="69"/>
      <c r="D15" s="69"/>
      <c r="E15" s="92"/>
      <c r="F15" s="39"/>
      <c r="G15" s="29"/>
      <c r="H15" s="29"/>
      <c r="I15" s="93"/>
      <c r="J15" s="36"/>
      <c r="K15" s="70"/>
      <c r="L15" s="8"/>
      <c r="M15" s="8"/>
      <c r="N15" s="8"/>
      <c r="O15" s="8"/>
      <c r="P15" s="8"/>
      <c r="Q15" s="8"/>
      <c r="R15" s="8"/>
      <c r="S15" s="8"/>
      <c r="T15" s="8"/>
    </row>
    <row r="16" ht="16" customHeight="1" spans="1:20">
      <c r="A16" s="39"/>
      <c r="B16" s="68"/>
      <c r="C16" s="69"/>
      <c r="D16" s="69"/>
      <c r="E16" s="92"/>
      <c r="F16" s="39"/>
      <c r="G16" s="29"/>
      <c r="H16" s="29"/>
      <c r="I16" s="93"/>
      <c r="J16" s="36"/>
      <c r="K16" s="70"/>
      <c r="L16" s="8"/>
      <c r="M16" s="8"/>
      <c r="N16" s="8"/>
      <c r="O16" s="8"/>
      <c r="P16" s="8"/>
      <c r="Q16" s="8"/>
      <c r="R16" s="8"/>
      <c r="S16" s="8"/>
      <c r="T16" s="8"/>
    </row>
    <row r="17" ht="16" customHeight="1" spans="1:20">
      <c r="A17" s="39"/>
      <c r="B17" s="68"/>
      <c r="C17" s="69"/>
      <c r="D17" s="69"/>
      <c r="E17" s="92"/>
      <c r="F17" s="39"/>
      <c r="G17" s="29"/>
      <c r="H17" s="29"/>
      <c r="I17" s="93"/>
      <c r="J17" s="36"/>
      <c r="K17" s="70"/>
      <c r="L17" s="8"/>
      <c r="M17" s="8"/>
      <c r="N17" s="8"/>
      <c r="O17" s="8"/>
      <c r="P17" s="8"/>
      <c r="Q17" s="8"/>
      <c r="R17" s="8"/>
      <c r="S17" s="8"/>
      <c r="T17" s="8"/>
    </row>
    <row r="18" ht="16" customHeight="1" spans="1:20">
      <c r="A18" s="39"/>
      <c r="B18" s="68"/>
      <c r="C18" s="69"/>
      <c r="D18" s="69"/>
      <c r="E18" s="92"/>
      <c r="F18" s="39"/>
      <c r="G18" s="29"/>
      <c r="H18" s="29"/>
      <c r="I18" s="93"/>
      <c r="J18" s="36"/>
      <c r="K18" s="70"/>
      <c r="L18" s="8"/>
      <c r="M18" s="8"/>
      <c r="N18" s="8"/>
      <c r="O18" s="8"/>
      <c r="P18" s="8"/>
      <c r="Q18" s="8"/>
      <c r="R18" s="8"/>
      <c r="S18" s="8"/>
      <c r="T18" s="8"/>
    </row>
    <row r="19" ht="16" customHeight="1" spans="1:20">
      <c r="A19" s="39"/>
      <c r="B19" s="68"/>
      <c r="C19" s="69"/>
      <c r="D19" s="69"/>
      <c r="E19" s="92"/>
      <c r="F19" s="39"/>
      <c r="G19" s="29"/>
      <c r="H19" s="29"/>
      <c r="I19" s="93"/>
      <c r="J19" s="36"/>
      <c r="K19" s="70"/>
      <c r="L19" s="8"/>
      <c r="M19" s="8"/>
      <c r="N19" s="8"/>
      <c r="O19" s="8"/>
      <c r="P19" s="8"/>
      <c r="Q19" s="8"/>
      <c r="R19" s="8"/>
      <c r="S19" s="8"/>
      <c r="T19" s="8"/>
    </row>
    <row r="20" ht="16" customHeight="1" spans="1:20">
      <c r="A20" s="39"/>
      <c r="B20" s="68"/>
      <c r="C20" s="69"/>
      <c r="D20" s="69"/>
      <c r="E20" s="92"/>
      <c r="F20" s="39"/>
      <c r="G20" s="29"/>
      <c r="H20" s="29"/>
      <c r="I20" s="93"/>
      <c r="J20" s="36"/>
      <c r="K20" s="70"/>
      <c r="L20" s="8"/>
      <c r="M20" s="8"/>
      <c r="N20" s="8"/>
      <c r="O20" s="8"/>
      <c r="P20" s="8"/>
      <c r="Q20" s="8"/>
      <c r="R20" s="8"/>
      <c r="S20" s="8"/>
      <c r="T20" s="8"/>
    </row>
    <row r="21" ht="16" customHeight="1" spans="1:20">
      <c r="A21" s="39"/>
      <c r="B21" s="68"/>
      <c r="C21" s="69"/>
      <c r="D21" s="69"/>
      <c r="E21" s="92"/>
      <c r="F21" s="39"/>
      <c r="G21" s="29"/>
      <c r="H21" s="29"/>
      <c r="I21" s="93"/>
      <c r="J21" s="36"/>
      <c r="K21" s="70"/>
      <c r="L21" s="8"/>
      <c r="M21" s="8"/>
      <c r="N21" s="8"/>
      <c r="O21" s="8"/>
      <c r="P21" s="8"/>
      <c r="Q21" s="8"/>
      <c r="R21" s="8"/>
      <c r="S21" s="8"/>
      <c r="T21" s="8"/>
    </row>
    <row r="22" ht="16" customHeight="1" spans="1:20">
      <c r="A22" s="39"/>
      <c r="B22" s="68"/>
      <c r="C22" s="69"/>
      <c r="D22" s="69"/>
      <c r="E22" s="92"/>
      <c r="F22" s="39"/>
      <c r="G22" s="29"/>
      <c r="H22" s="29"/>
      <c r="I22" s="93"/>
      <c r="J22" s="36"/>
      <c r="K22" s="70"/>
      <c r="L22" s="8"/>
      <c r="M22" s="8"/>
      <c r="N22" s="8"/>
      <c r="O22" s="8"/>
      <c r="P22" s="8"/>
      <c r="Q22" s="8"/>
      <c r="R22" s="8"/>
      <c r="S22" s="8"/>
      <c r="T22" s="8"/>
    </row>
    <row r="23" ht="16" customHeight="1" spans="1:20">
      <c r="A23" s="39"/>
      <c r="B23" s="68"/>
      <c r="C23" s="69"/>
      <c r="D23" s="69"/>
      <c r="E23" s="92"/>
      <c r="F23" s="39"/>
      <c r="G23" s="29"/>
      <c r="H23" s="29"/>
      <c r="I23" s="93"/>
      <c r="J23" s="36"/>
      <c r="K23" s="70"/>
      <c r="L23" s="8"/>
      <c r="M23" s="8"/>
      <c r="N23" s="8"/>
      <c r="O23" s="8"/>
      <c r="P23" s="8"/>
      <c r="Q23" s="8"/>
      <c r="R23" s="8"/>
      <c r="S23" s="8"/>
      <c r="T23" s="8"/>
    </row>
    <row r="24" ht="16" customHeight="1" spans="1:20">
      <c r="A24" s="39"/>
      <c r="B24" s="68"/>
      <c r="C24" s="69"/>
      <c r="D24" s="69"/>
      <c r="E24" s="92"/>
      <c r="F24" s="39"/>
      <c r="G24" s="29"/>
      <c r="H24" s="29"/>
      <c r="I24" s="93"/>
      <c r="J24" s="36"/>
      <c r="K24" s="70"/>
      <c r="L24" s="8"/>
      <c r="M24" s="8"/>
      <c r="N24" s="8"/>
      <c r="O24" s="8"/>
      <c r="P24" s="8"/>
      <c r="Q24" s="8"/>
      <c r="R24" s="8"/>
      <c r="S24" s="8"/>
      <c r="T24" s="8"/>
    </row>
    <row r="25" ht="16" customHeight="1" spans="1:20">
      <c r="A25" s="39"/>
      <c r="B25" s="68"/>
      <c r="C25" s="69"/>
      <c r="D25" s="69"/>
      <c r="E25" s="92"/>
      <c r="F25" s="39"/>
      <c r="G25" s="29"/>
      <c r="H25" s="29"/>
      <c r="I25" s="93"/>
      <c r="J25" s="36"/>
      <c r="K25" s="70"/>
      <c r="L25" s="8"/>
      <c r="M25" s="8"/>
      <c r="N25" s="8"/>
      <c r="O25" s="8"/>
      <c r="P25" s="8"/>
      <c r="Q25" s="8"/>
      <c r="R25" s="8"/>
      <c r="S25" s="8"/>
      <c r="T25" s="8"/>
    </row>
    <row r="26" ht="16" customHeight="1" spans="1:20">
      <c r="A26" s="39"/>
      <c r="B26" s="68"/>
      <c r="C26" s="69"/>
      <c r="D26" s="69"/>
      <c r="E26" s="92"/>
      <c r="F26" s="39"/>
      <c r="G26" s="29"/>
      <c r="H26" s="29"/>
      <c r="I26" s="93"/>
      <c r="J26" s="36"/>
      <c r="K26" s="70"/>
      <c r="L26" s="8"/>
      <c r="M26" s="8"/>
      <c r="N26" s="8"/>
      <c r="O26" s="8"/>
      <c r="P26" s="8"/>
      <c r="Q26" s="8"/>
      <c r="R26" s="8"/>
      <c r="S26" s="8"/>
      <c r="T26" s="8"/>
    </row>
    <row r="27" ht="16" customHeight="1" spans="1:20">
      <c r="A27" s="39"/>
      <c r="B27" s="68"/>
      <c r="C27" s="69"/>
      <c r="D27" s="69"/>
      <c r="E27" s="92"/>
      <c r="F27" s="39"/>
      <c r="G27" s="29"/>
      <c r="H27" s="29"/>
      <c r="I27" s="93"/>
      <c r="J27" s="36"/>
      <c r="K27" s="70"/>
      <c r="L27" s="8"/>
      <c r="M27" s="8"/>
      <c r="N27" s="8"/>
      <c r="O27" s="8"/>
      <c r="P27" s="8"/>
      <c r="Q27" s="8"/>
      <c r="R27" s="8"/>
      <c r="S27" s="8"/>
      <c r="T27" s="8"/>
    </row>
    <row r="28" ht="16" customHeight="1" spans="1:20">
      <c r="A28" s="39"/>
      <c r="B28" s="72"/>
      <c r="C28" s="69"/>
      <c r="D28" s="69"/>
      <c r="E28" s="92"/>
      <c r="F28" s="39"/>
      <c r="G28" s="29"/>
      <c r="H28" s="29"/>
      <c r="I28" s="93"/>
      <c r="J28" s="36"/>
      <c r="K28" s="70"/>
      <c r="L28" s="8"/>
      <c r="M28" s="8"/>
      <c r="N28" s="8"/>
      <c r="O28" s="8"/>
      <c r="P28" s="8"/>
      <c r="Q28" s="8"/>
      <c r="R28" s="8"/>
      <c r="S28" s="8"/>
      <c r="T28" s="8"/>
    </row>
    <row r="29" ht="16" customHeight="1" spans="1:20">
      <c r="A29" s="39" t="s">
        <v>3363</v>
      </c>
      <c r="B29" s="13"/>
      <c r="C29" s="69"/>
      <c r="D29" s="69"/>
      <c r="E29" s="22"/>
      <c r="F29" s="39"/>
      <c r="G29" s="29"/>
      <c r="H29" s="29">
        <f>SUM(H6:H28)</f>
        <v>0</v>
      </c>
      <c r="I29" s="93"/>
      <c r="J29" s="36">
        <f>SUM(J6:J28)</f>
        <v>0</v>
      </c>
      <c r="K29" s="70"/>
      <c r="L29" s="8"/>
      <c r="M29" s="8"/>
      <c r="N29" s="8"/>
      <c r="O29" s="8"/>
      <c r="P29" s="8"/>
      <c r="Q29" s="8"/>
      <c r="R29" s="8"/>
      <c r="S29" s="8"/>
      <c r="T29" s="8"/>
    </row>
    <row r="30" ht="16" customHeight="1" spans="1:20">
      <c r="A30" s="73" t="e">
        <f>#REF!</f>
        <v>#REF!</v>
      </c>
      <c r="B30" s="73"/>
      <c r="C30" s="73"/>
      <c r="D30" s="73"/>
      <c r="E30" s="7"/>
      <c r="F30" s="7"/>
      <c r="G30" s="73"/>
      <c r="H30" s="74" t="str">
        <f>CONCATENATE(索引!$D$6,"：",索引!$D89,"    ",索引!$E89)</f>
        <v>评估人员：高晓宇    王海龙</v>
      </c>
      <c r="I30" s="73"/>
      <c r="J30" s="73"/>
      <c r="K30" s="73"/>
      <c r="L30" s="8"/>
      <c r="M30" s="8"/>
      <c r="N30" s="8"/>
      <c r="O30" s="8"/>
      <c r="P30" s="8"/>
      <c r="Q30" s="8"/>
      <c r="R30" s="8"/>
      <c r="S30" s="8"/>
      <c r="T30" s="8"/>
    </row>
    <row r="31" ht="16" customHeight="1" spans="1:20">
      <c r="A31" s="7" t="e">
        <f>#REF!</f>
        <v>#REF!</v>
      </c>
      <c r="B31" s="7"/>
      <c r="C31" s="7"/>
      <c r="D31" s="7"/>
      <c r="E31" s="7"/>
      <c r="F31" s="7"/>
      <c r="G31" s="7"/>
      <c r="H31" s="7"/>
      <c r="I31" s="7"/>
      <c r="J31" s="7"/>
      <c r="K31" s="7"/>
      <c r="L31" s="8"/>
      <c r="M31" s="8"/>
      <c r="N31" s="8"/>
      <c r="O31" s="8"/>
      <c r="P31" s="8"/>
      <c r="Q31" s="8"/>
      <c r="R31" s="8"/>
      <c r="S31" s="8"/>
      <c r="T31" s="8"/>
    </row>
    <row r="32" ht="16" customHeight="1" spans="1:20">
      <c r="A32" s="95" t="s">
        <v>3085</v>
      </c>
      <c r="B32" s="8"/>
      <c r="C32" s="8"/>
      <c r="D32" s="8"/>
      <c r="E32" s="8"/>
      <c r="F32" s="8"/>
      <c r="G32" s="8"/>
      <c r="H32" s="8"/>
      <c r="I32" s="8"/>
      <c r="J32" s="8"/>
      <c r="K32" s="8"/>
      <c r="L32" s="8"/>
      <c r="M32" s="8"/>
      <c r="N32" s="8"/>
      <c r="O32" s="8"/>
      <c r="P32" s="8"/>
      <c r="Q32" s="8"/>
      <c r="R32" s="8"/>
      <c r="S32" s="8"/>
      <c r="T32" s="8"/>
    </row>
    <row r="33" ht="16" customHeight="1" spans="1:20">
      <c r="A33" s="8"/>
      <c r="B33" s="96" t="s">
        <v>8097</v>
      </c>
      <c r="C33" s="8"/>
      <c r="D33" s="8"/>
      <c r="E33" s="8"/>
      <c r="F33" s="8"/>
      <c r="G33" s="8"/>
      <c r="H33" s="8"/>
      <c r="I33" s="8"/>
      <c r="J33" s="8"/>
      <c r="K33" s="8"/>
      <c r="L33" s="8"/>
      <c r="M33" s="8"/>
      <c r="N33" s="8"/>
      <c r="O33" s="8"/>
      <c r="P33" s="8"/>
      <c r="Q33" s="8"/>
      <c r="R33" s="8"/>
      <c r="S33" s="8"/>
      <c r="T33" s="8"/>
    </row>
  </sheetData>
  <mergeCells count="3">
    <mergeCell ref="A1:K1"/>
    <mergeCell ref="A3:K3"/>
    <mergeCell ref="A29:B29"/>
  </mergeCells>
  <pageMargins left="0.75" right="0.75" top="1" bottom="1" header="0.5" footer="0.5"/>
  <headerFooter/>
  <drawing r:id="rId2"/>
  <legacyDrawing r:id="rId3"/>
  <picture r:id="rId4"/>
</worksheet>
</file>

<file path=xl/worksheets/sheet8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T31"/>
  <sheetViews>
    <sheetView workbookViewId="0">
      <selection activeCell="A1" sqref="A1:G1"/>
    </sheetView>
  </sheetViews>
  <sheetFormatPr defaultColWidth="14" defaultRowHeight="15.2"/>
  <cols>
    <col min="1" max="1" width="5" customWidth="1"/>
    <col min="2" max="2" width="31" customWidth="1"/>
    <col min="3" max="3" width="13" customWidth="1"/>
    <col min="4" max="4" width="19" customWidth="1"/>
    <col min="5" max="6" width="17" customWidth="1"/>
    <col min="7" max="7" width="21" customWidth="1"/>
    <col min="8" max="20" width="9" customWidth="1"/>
  </cols>
  <sheetData>
    <row r="1" ht="24" customHeight="1" spans="1:20">
      <c r="A1" s="61" t="s">
        <v>8098</v>
      </c>
      <c r="B1" s="62"/>
      <c r="C1" s="62"/>
      <c r="D1" s="62"/>
      <c r="E1" s="62"/>
      <c r="F1" s="62"/>
      <c r="G1" s="62"/>
      <c r="H1" s="62"/>
      <c r="I1" s="62"/>
      <c r="J1" s="62"/>
      <c r="K1" s="62"/>
      <c r="L1" s="62"/>
      <c r="M1" s="62"/>
      <c r="N1" s="62"/>
      <c r="O1" s="62"/>
      <c r="P1" s="62"/>
      <c r="Q1" s="62"/>
      <c r="R1" s="62"/>
      <c r="S1" s="62"/>
      <c r="T1" s="62"/>
    </row>
    <row r="2" ht="16" customHeight="1" spans="1:20">
      <c r="A2" s="63"/>
      <c r="B2" s="63"/>
      <c r="C2" s="63"/>
      <c r="D2" s="63"/>
      <c r="E2" s="63"/>
      <c r="F2" s="63"/>
      <c r="G2" s="42" t="s">
        <v>8099</v>
      </c>
      <c r="H2" s="8"/>
      <c r="I2" s="8"/>
      <c r="J2" s="8"/>
      <c r="K2" s="8"/>
      <c r="L2" s="8"/>
      <c r="M2" s="8"/>
      <c r="N2" s="8"/>
      <c r="O2" s="8"/>
      <c r="P2" s="8"/>
      <c r="Q2" s="8"/>
      <c r="R2" s="8"/>
      <c r="S2" s="8"/>
      <c r="T2" s="8"/>
    </row>
    <row r="3" ht="16" customHeight="1" spans="1:20">
      <c r="A3" s="63" t="e">
        <f>#REF!</f>
        <v>#REF!</v>
      </c>
      <c r="B3" s="8"/>
      <c r="C3" s="8"/>
      <c r="D3" s="8"/>
      <c r="E3" s="8"/>
      <c r="F3" s="8"/>
      <c r="G3" s="8"/>
      <c r="H3" s="8"/>
      <c r="I3" s="8"/>
      <c r="J3" s="8"/>
      <c r="K3" s="8"/>
      <c r="L3" s="8"/>
      <c r="M3" s="8"/>
      <c r="N3" s="8"/>
      <c r="O3" s="8"/>
      <c r="P3" s="8"/>
      <c r="Q3" s="8"/>
      <c r="R3" s="8"/>
      <c r="S3" s="8"/>
      <c r="T3" s="8"/>
    </row>
    <row r="4" ht="16" customHeight="1" spans="1:20">
      <c r="A4" s="64" t="e">
        <f>#REF!</f>
        <v>#REF!</v>
      </c>
      <c r="B4" s="64"/>
      <c r="C4" s="64"/>
      <c r="D4" s="64"/>
      <c r="E4" s="8"/>
      <c r="F4" s="8"/>
      <c r="G4" s="42" t="s">
        <v>2952</v>
      </c>
      <c r="H4" s="8"/>
      <c r="I4" s="8"/>
      <c r="J4" s="8"/>
      <c r="K4" s="8"/>
      <c r="L4" s="8"/>
      <c r="M4" s="8"/>
      <c r="N4" s="8"/>
      <c r="O4" s="8"/>
      <c r="P4" s="8"/>
      <c r="Q4" s="8"/>
      <c r="R4" s="8"/>
      <c r="S4" s="8"/>
      <c r="T4" s="8"/>
    </row>
    <row r="5" ht="16" customHeight="1" spans="1:20">
      <c r="A5" s="22" t="s">
        <v>0</v>
      </c>
      <c r="B5" s="22" t="s">
        <v>3152</v>
      </c>
      <c r="C5" s="22" t="s">
        <v>3198</v>
      </c>
      <c r="D5" s="22" t="s">
        <v>3158</v>
      </c>
      <c r="E5" s="67" t="s">
        <v>3050</v>
      </c>
      <c r="F5" s="35" t="s">
        <v>3051</v>
      </c>
      <c r="G5" s="22" t="s">
        <v>3083</v>
      </c>
      <c r="H5" s="25"/>
      <c r="I5" s="25"/>
      <c r="J5" s="25"/>
      <c r="K5" s="25"/>
      <c r="L5" s="25"/>
      <c r="M5" s="25"/>
      <c r="N5" s="25"/>
      <c r="O5" s="25"/>
      <c r="P5" s="25"/>
      <c r="Q5" s="25"/>
      <c r="R5" s="25"/>
      <c r="S5" s="25"/>
      <c r="T5" s="25"/>
    </row>
    <row r="6" ht="16" customHeight="1" spans="1:20">
      <c r="A6" s="22"/>
      <c r="B6" s="32"/>
      <c r="C6" s="69"/>
      <c r="D6" s="22"/>
      <c r="E6" s="29"/>
      <c r="F6" s="36"/>
      <c r="G6" s="28"/>
      <c r="H6" s="8"/>
      <c r="I6" s="8"/>
      <c r="J6" s="8"/>
      <c r="K6" s="8"/>
      <c r="L6" s="8"/>
      <c r="M6" s="8"/>
      <c r="N6" s="8"/>
      <c r="O6" s="8"/>
      <c r="P6" s="8"/>
      <c r="Q6" s="8"/>
      <c r="R6" s="8"/>
      <c r="S6" s="8"/>
      <c r="T6" s="8"/>
    </row>
    <row r="7" ht="16" customHeight="1" spans="1:20">
      <c r="A7" s="22"/>
      <c r="B7" s="32"/>
      <c r="C7" s="69"/>
      <c r="D7" s="22"/>
      <c r="E7" s="29"/>
      <c r="F7" s="36"/>
      <c r="G7" s="28"/>
      <c r="H7" s="8"/>
      <c r="I7" s="8"/>
      <c r="J7" s="8"/>
      <c r="K7" s="8"/>
      <c r="L7" s="8"/>
      <c r="M7" s="8"/>
      <c r="N7" s="8"/>
      <c r="O7" s="8"/>
      <c r="P7" s="8"/>
      <c r="Q7" s="8"/>
      <c r="R7" s="8"/>
      <c r="S7" s="8"/>
      <c r="T7" s="8"/>
    </row>
    <row r="8" ht="16" customHeight="1" spans="1:20">
      <c r="A8" s="22"/>
      <c r="B8" s="32"/>
      <c r="C8" s="69"/>
      <c r="D8" s="22"/>
      <c r="E8" s="29"/>
      <c r="F8" s="36"/>
      <c r="G8" s="28"/>
      <c r="H8" s="8"/>
      <c r="I8" s="8"/>
      <c r="J8" s="8"/>
      <c r="K8" s="8"/>
      <c r="L8" s="8"/>
      <c r="M8" s="8"/>
      <c r="N8" s="8"/>
      <c r="O8" s="8"/>
      <c r="P8" s="8"/>
      <c r="Q8" s="8"/>
      <c r="R8" s="8"/>
      <c r="S8" s="8"/>
      <c r="T8" s="8"/>
    </row>
    <row r="9" ht="16" customHeight="1" spans="1:20">
      <c r="A9" s="22"/>
      <c r="B9" s="32"/>
      <c r="C9" s="69"/>
      <c r="D9" s="22"/>
      <c r="E9" s="29"/>
      <c r="F9" s="36"/>
      <c r="G9" s="28"/>
      <c r="H9" s="8"/>
      <c r="I9" s="8"/>
      <c r="J9" s="8"/>
      <c r="K9" s="8"/>
      <c r="L9" s="8"/>
      <c r="M9" s="8"/>
      <c r="N9" s="8"/>
      <c r="O9" s="8"/>
      <c r="P9" s="8"/>
      <c r="Q9" s="8"/>
      <c r="R9" s="8"/>
      <c r="S9" s="8"/>
      <c r="T9" s="8"/>
    </row>
    <row r="10" ht="16" customHeight="1" spans="1:20">
      <c r="A10" s="22"/>
      <c r="B10" s="32"/>
      <c r="C10" s="69"/>
      <c r="D10" s="22"/>
      <c r="E10" s="29"/>
      <c r="F10" s="36"/>
      <c r="G10" s="28"/>
      <c r="H10" s="8"/>
      <c r="I10" s="8"/>
      <c r="J10" s="8"/>
      <c r="K10" s="8"/>
      <c r="L10" s="8"/>
      <c r="M10" s="8"/>
      <c r="N10" s="8"/>
      <c r="O10" s="8"/>
      <c r="P10" s="8"/>
      <c r="Q10" s="8"/>
      <c r="R10" s="8"/>
      <c r="S10" s="8"/>
      <c r="T10" s="8"/>
    </row>
    <row r="11" ht="16" customHeight="1" spans="1:20">
      <c r="A11" s="22"/>
      <c r="B11" s="32"/>
      <c r="C11" s="69"/>
      <c r="D11" s="22"/>
      <c r="E11" s="29"/>
      <c r="F11" s="36"/>
      <c r="G11" s="28"/>
      <c r="H11" s="8"/>
      <c r="I11" s="8"/>
      <c r="J11" s="8"/>
      <c r="K11" s="8"/>
      <c r="L11" s="8"/>
      <c r="M11" s="8"/>
      <c r="N11" s="8"/>
      <c r="O11" s="8"/>
      <c r="P11" s="8"/>
      <c r="Q11" s="8"/>
      <c r="R11" s="8"/>
      <c r="S11" s="8"/>
      <c r="T11" s="8"/>
    </row>
    <row r="12" ht="16" customHeight="1" spans="1:20">
      <c r="A12" s="22"/>
      <c r="B12" s="32"/>
      <c r="C12" s="69"/>
      <c r="D12" s="22"/>
      <c r="E12" s="29"/>
      <c r="F12" s="36"/>
      <c r="G12" s="28"/>
      <c r="H12" s="8"/>
      <c r="I12" s="8"/>
      <c r="J12" s="8"/>
      <c r="K12" s="8"/>
      <c r="L12" s="8"/>
      <c r="M12" s="8"/>
      <c r="N12" s="8"/>
      <c r="O12" s="8"/>
      <c r="P12" s="8"/>
      <c r="Q12" s="8"/>
      <c r="R12" s="8"/>
      <c r="S12" s="8"/>
      <c r="T12" s="8"/>
    </row>
    <row r="13" ht="16" customHeight="1" spans="1:20">
      <c r="A13" s="22"/>
      <c r="B13" s="32"/>
      <c r="C13" s="69"/>
      <c r="D13" s="22"/>
      <c r="E13" s="29"/>
      <c r="F13" s="36"/>
      <c r="G13" s="28"/>
      <c r="H13" s="8"/>
      <c r="I13" s="8"/>
      <c r="J13" s="8"/>
      <c r="K13" s="8"/>
      <c r="L13" s="8"/>
      <c r="M13" s="8"/>
      <c r="N13" s="8"/>
      <c r="O13" s="8"/>
      <c r="P13" s="8"/>
      <c r="Q13" s="8"/>
      <c r="R13" s="8"/>
      <c r="S13" s="8"/>
      <c r="T13" s="8"/>
    </row>
    <row r="14" ht="16" customHeight="1" spans="1:20">
      <c r="A14" s="22"/>
      <c r="B14" s="32"/>
      <c r="C14" s="69"/>
      <c r="D14" s="22"/>
      <c r="E14" s="29"/>
      <c r="F14" s="36"/>
      <c r="G14" s="28"/>
      <c r="H14" s="8"/>
      <c r="I14" s="8"/>
      <c r="J14" s="8"/>
      <c r="K14" s="8"/>
      <c r="L14" s="8"/>
      <c r="M14" s="8"/>
      <c r="N14" s="8"/>
      <c r="O14" s="8"/>
      <c r="P14" s="8"/>
      <c r="Q14" s="8"/>
      <c r="R14" s="8"/>
      <c r="S14" s="8"/>
      <c r="T14" s="8"/>
    </row>
    <row r="15" ht="16" customHeight="1" spans="1:20">
      <c r="A15" s="22"/>
      <c r="B15" s="32"/>
      <c r="C15" s="69"/>
      <c r="D15" s="22"/>
      <c r="E15" s="29"/>
      <c r="F15" s="36"/>
      <c r="G15" s="28"/>
      <c r="H15" s="8"/>
      <c r="I15" s="8"/>
      <c r="J15" s="8"/>
      <c r="K15" s="8"/>
      <c r="L15" s="8"/>
      <c r="M15" s="8"/>
      <c r="N15" s="8"/>
      <c r="O15" s="8"/>
      <c r="P15" s="8"/>
      <c r="Q15" s="8"/>
      <c r="R15" s="8"/>
      <c r="S15" s="8"/>
      <c r="T15" s="8"/>
    </row>
    <row r="16" ht="16" customHeight="1" spans="1:20">
      <c r="A16" s="22"/>
      <c r="B16" s="32"/>
      <c r="C16" s="69"/>
      <c r="D16" s="22"/>
      <c r="E16" s="29"/>
      <c r="F16" s="36"/>
      <c r="G16" s="28"/>
      <c r="H16" s="8"/>
      <c r="I16" s="8"/>
      <c r="J16" s="8"/>
      <c r="K16" s="8"/>
      <c r="L16" s="8"/>
      <c r="M16" s="8"/>
      <c r="N16" s="8"/>
      <c r="O16" s="8"/>
      <c r="P16" s="8"/>
      <c r="Q16" s="8"/>
      <c r="R16" s="8"/>
      <c r="S16" s="8"/>
      <c r="T16" s="8"/>
    </row>
    <row r="17" ht="16" customHeight="1" spans="1:20">
      <c r="A17" s="22"/>
      <c r="B17" s="32"/>
      <c r="C17" s="69"/>
      <c r="D17" s="22"/>
      <c r="E17" s="29"/>
      <c r="F17" s="36"/>
      <c r="G17" s="28"/>
      <c r="H17" s="8"/>
      <c r="I17" s="8"/>
      <c r="J17" s="8"/>
      <c r="K17" s="8"/>
      <c r="L17" s="8"/>
      <c r="M17" s="8"/>
      <c r="N17" s="8"/>
      <c r="O17" s="8"/>
      <c r="P17" s="8"/>
      <c r="Q17" s="8"/>
      <c r="R17" s="8"/>
      <c r="S17" s="8"/>
      <c r="T17" s="8"/>
    </row>
    <row r="18" ht="16" customHeight="1" spans="1:20">
      <c r="A18" s="22"/>
      <c r="B18" s="32"/>
      <c r="C18" s="69"/>
      <c r="D18" s="22"/>
      <c r="E18" s="29"/>
      <c r="F18" s="36"/>
      <c r="G18" s="28"/>
      <c r="H18" s="8"/>
      <c r="I18" s="8"/>
      <c r="J18" s="8"/>
      <c r="K18" s="8"/>
      <c r="L18" s="8"/>
      <c r="M18" s="8"/>
      <c r="N18" s="8"/>
      <c r="O18" s="8"/>
      <c r="P18" s="8"/>
      <c r="Q18" s="8"/>
      <c r="R18" s="8"/>
      <c r="S18" s="8"/>
      <c r="T18" s="8"/>
    </row>
    <row r="19" ht="16" customHeight="1" spans="1:20">
      <c r="A19" s="22"/>
      <c r="B19" s="32"/>
      <c r="C19" s="69"/>
      <c r="D19" s="22"/>
      <c r="E19" s="29"/>
      <c r="F19" s="36"/>
      <c r="G19" s="28"/>
      <c r="H19" s="8"/>
      <c r="I19" s="8"/>
      <c r="J19" s="8"/>
      <c r="K19" s="8"/>
      <c r="L19" s="8"/>
      <c r="M19" s="8"/>
      <c r="N19" s="8"/>
      <c r="O19" s="8"/>
      <c r="P19" s="8"/>
      <c r="Q19" s="8"/>
      <c r="R19" s="8"/>
      <c r="S19" s="8"/>
      <c r="T19" s="8"/>
    </row>
    <row r="20" ht="16" hidden="1" customHeight="1" spans="1:20">
      <c r="A20" s="22"/>
      <c r="B20" s="32"/>
      <c r="C20" s="69"/>
      <c r="D20" s="22"/>
      <c r="E20" s="29"/>
      <c r="F20" s="36"/>
      <c r="G20" s="28"/>
      <c r="H20" s="8"/>
      <c r="I20" s="8"/>
      <c r="J20" s="8"/>
      <c r="K20" s="8"/>
      <c r="L20" s="8"/>
      <c r="M20" s="8"/>
      <c r="N20" s="8"/>
      <c r="O20" s="8"/>
      <c r="P20" s="8"/>
      <c r="Q20" s="8"/>
      <c r="R20" s="8"/>
      <c r="S20" s="8"/>
      <c r="T20" s="8"/>
    </row>
    <row r="21" ht="16" customHeight="1" spans="1:20">
      <c r="A21" s="22"/>
      <c r="B21" s="32"/>
      <c r="C21" s="69"/>
      <c r="D21" s="22"/>
      <c r="E21" s="29"/>
      <c r="F21" s="36"/>
      <c r="G21" s="28"/>
      <c r="H21" s="8"/>
      <c r="I21" s="8"/>
      <c r="J21" s="8"/>
      <c r="K21" s="8"/>
      <c r="L21" s="8"/>
      <c r="M21" s="8"/>
      <c r="N21" s="8"/>
      <c r="O21" s="8"/>
      <c r="P21" s="8"/>
      <c r="Q21" s="8"/>
      <c r="R21" s="8"/>
      <c r="S21" s="8"/>
      <c r="T21" s="8"/>
    </row>
    <row r="22" ht="16" customHeight="1" spans="1:20">
      <c r="A22" s="22"/>
      <c r="B22" s="32"/>
      <c r="C22" s="69"/>
      <c r="D22" s="22"/>
      <c r="E22" s="29"/>
      <c r="F22" s="36"/>
      <c r="G22" s="28"/>
      <c r="H22" s="8"/>
      <c r="I22" s="8"/>
      <c r="J22" s="8"/>
      <c r="K22" s="8"/>
      <c r="L22" s="8"/>
      <c r="M22" s="8"/>
      <c r="N22" s="8"/>
      <c r="O22" s="8"/>
      <c r="P22" s="8"/>
      <c r="Q22" s="8"/>
      <c r="R22" s="8"/>
      <c r="S22" s="8"/>
      <c r="T22" s="8"/>
    </row>
    <row r="23" ht="16" customHeight="1" spans="1:20">
      <c r="A23" s="22"/>
      <c r="B23" s="32"/>
      <c r="C23" s="69"/>
      <c r="D23" s="22"/>
      <c r="E23" s="29"/>
      <c r="F23" s="36"/>
      <c r="G23" s="28"/>
      <c r="H23" s="8"/>
      <c r="I23" s="8"/>
      <c r="J23" s="8"/>
      <c r="K23" s="8"/>
      <c r="L23" s="8"/>
      <c r="M23" s="8"/>
      <c r="N23" s="8"/>
      <c r="O23" s="8"/>
      <c r="P23" s="8"/>
      <c r="Q23" s="8"/>
      <c r="R23" s="8"/>
      <c r="S23" s="8"/>
      <c r="T23" s="8"/>
    </row>
    <row r="24" ht="16" customHeight="1" spans="1:20">
      <c r="A24" s="22"/>
      <c r="B24" s="32"/>
      <c r="C24" s="69"/>
      <c r="D24" s="22"/>
      <c r="E24" s="29"/>
      <c r="F24" s="36"/>
      <c r="G24" s="28"/>
      <c r="H24" s="8"/>
      <c r="I24" s="8"/>
      <c r="J24" s="8"/>
      <c r="K24" s="8"/>
      <c r="L24" s="8"/>
      <c r="M24" s="8"/>
      <c r="N24" s="8"/>
      <c r="O24" s="8"/>
      <c r="P24" s="8"/>
      <c r="Q24" s="8"/>
      <c r="R24" s="8"/>
      <c r="S24" s="8"/>
      <c r="T24" s="8"/>
    </row>
    <row r="25" ht="16" customHeight="1" spans="1:20">
      <c r="A25" s="22"/>
      <c r="B25" s="32"/>
      <c r="C25" s="69"/>
      <c r="D25" s="22"/>
      <c r="E25" s="29"/>
      <c r="F25" s="36"/>
      <c r="G25" s="28"/>
      <c r="H25" s="8"/>
      <c r="I25" s="8"/>
      <c r="J25" s="8"/>
      <c r="K25" s="8"/>
      <c r="L25" s="8"/>
      <c r="M25" s="8"/>
      <c r="N25" s="8"/>
      <c r="O25" s="8"/>
      <c r="P25" s="8"/>
      <c r="Q25" s="8"/>
      <c r="R25" s="8"/>
      <c r="S25" s="8"/>
      <c r="T25" s="8"/>
    </row>
    <row r="26" ht="16" customHeight="1" spans="1:20">
      <c r="A26" s="22"/>
      <c r="B26" s="32"/>
      <c r="C26" s="69"/>
      <c r="D26" s="22"/>
      <c r="E26" s="29"/>
      <c r="F26" s="36"/>
      <c r="G26" s="28"/>
      <c r="H26" s="8"/>
      <c r="I26" s="8"/>
      <c r="J26" s="8"/>
      <c r="K26" s="8"/>
      <c r="L26" s="8"/>
      <c r="M26" s="8"/>
      <c r="N26" s="8"/>
      <c r="O26" s="8"/>
      <c r="P26" s="8"/>
      <c r="Q26" s="8"/>
      <c r="R26" s="8"/>
      <c r="S26" s="8"/>
      <c r="T26" s="8"/>
    </row>
    <row r="27" ht="16" customHeight="1" spans="1:20">
      <c r="A27" s="22"/>
      <c r="B27" s="32"/>
      <c r="C27" s="69"/>
      <c r="D27" s="22"/>
      <c r="E27" s="29"/>
      <c r="F27" s="36"/>
      <c r="G27" s="28"/>
      <c r="H27" s="8"/>
      <c r="I27" s="8"/>
      <c r="J27" s="8"/>
      <c r="K27" s="8"/>
      <c r="L27" s="8"/>
      <c r="M27" s="8"/>
      <c r="N27" s="8"/>
      <c r="O27" s="8"/>
      <c r="P27" s="8"/>
      <c r="Q27" s="8"/>
      <c r="R27" s="8"/>
      <c r="S27" s="8"/>
      <c r="T27" s="8"/>
    </row>
    <row r="28" ht="16" customHeight="1" spans="1:20">
      <c r="A28" s="22"/>
      <c r="B28" s="32"/>
      <c r="C28" s="69"/>
      <c r="D28" s="22"/>
      <c r="E28" s="29"/>
      <c r="F28" s="36"/>
      <c r="G28" s="28"/>
      <c r="H28" s="8"/>
      <c r="I28" s="8"/>
      <c r="J28" s="8"/>
      <c r="K28" s="8"/>
      <c r="L28" s="8"/>
      <c r="M28" s="8"/>
      <c r="N28" s="8"/>
      <c r="O28" s="8"/>
      <c r="P28" s="8"/>
      <c r="Q28" s="8"/>
      <c r="R28" s="8"/>
      <c r="S28" s="8"/>
      <c r="T28" s="8"/>
    </row>
    <row r="29" ht="16" customHeight="1" spans="1:20">
      <c r="A29" s="22" t="s">
        <v>3363</v>
      </c>
      <c r="B29" s="13"/>
      <c r="C29" s="69"/>
      <c r="D29" s="22"/>
      <c r="E29" s="29">
        <f>SUM(E6:E28)</f>
        <v>0</v>
      </c>
      <c r="F29" s="36">
        <f>SUM(F6:F28)</f>
        <v>0</v>
      </c>
      <c r="G29" s="28"/>
      <c r="H29" s="8"/>
      <c r="I29" s="8"/>
      <c r="J29" s="8"/>
      <c r="K29" s="8"/>
      <c r="L29" s="8"/>
      <c r="M29" s="8"/>
      <c r="N29" s="8"/>
      <c r="O29" s="8"/>
      <c r="P29" s="8"/>
      <c r="Q29" s="8"/>
      <c r="R29" s="8"/>
      <c r="S29" s="8"/>
      <c r="T29" s="8"/>
    </row>
    <row r="30" ht="16" customHeight="1" spans="1:20">
      <c r="A30" s="73" t="e">
        <f>#REF!</f>
        <v>#REF!</v>
      </c>
      <c r="B30" s="73"/>
      <c r="C30" s="73"/>
      <c r="D30" s="73"/>
      <c r="E30" s="74" t="str">
        <f>CONCATENATE(索引!$D$6,"：",索引!$D90,"    ",索引!$E90)</f>
        <v>评估人员：高晓宇    王海龙</v>
      </c>
      <c r="F30" s="7"/>
      <c r="G30" s="73"/>
      <c r="H30" s="8"/>
      <c r="I30" s="8"/>
      <c r="J30" s="8"/>
      <c r="K30" s="8"/>
      <c r="L30" s="8"/>
      <c r="M30" s="8"/>
      <c r="N30" s="8"/>
      <c r="O30" s="8"/>
      <c r="P30" s="8"/>
      <c r="Q30" s="8"/>
      <c r="R30" s="8"/>
      <c r="S30" s="8"/>
      <c r="T30" s="8"/>
    </row>
    <row r="31" ht="16" customHeight="1" spans="1:20">
      <c r="A31" s="7" t="e">
        <f>#REF!</f>
        <v>#REF!</v>
      </c>
      <c r="B31" s="7"/>
      <c r="C31" s="7"/>
      <c r="D31" s="7"/>
      <c r="E31" s="7"/>
      <c r="F31" s="7"/>
      <c r="G31" s="7"/>
      <c r="H31" s="8"/>
      <c r="I31" s="8"/>
      <c r="J31" s="8"/>
      <c r="K31" s="8"/>
      <c r="L31" s="8"/>
      <c r="M31" s="8"/>
      <c r="N31" s="8"/>
      <c r="O31" s="8"/>
      <c r="P31" s="8"/>
      <c r="Q31" s="8"/>
      <c r="R31" s="8"/>
      <c r="S31" s="8"/>
      <c r="T31" s="8"/>
    </row>
  </sheetData>
  <mergeCells count="3">
    <mergeCell ref="A1:G1"/>
    <mergeCell ref="A3:G3"/>
    <mergeCell ref="A29:B29"/>
  </mergeCells>
  <pageMargins left="0.75" right="0.75" top="1" bottom="1" header="0.5" footer="0.5"/>
  <headerFooter/>
  <drawing r:id="rId2"/>
  <legacyDrawing r:id="rId3"/>
  <picture r:id="rId4"/>
</worksheet>
</file>

<file path=xl/worksheets/sheet9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T31"/>
  <sheetViews>
    <sheetView workbookViewId="0">
      <selection activeCell="A1" sqref="A1:G1"/>
    </sheetView>
  </sheetViews>
  <sheetFormatPr defaultColWidth="14" defaultRowHeight="15.2"/>
  <cols>
    <col min="1" max="1" width="5" customWidth="1"/>
    <col min="2" max="2" width="17" customWidth="1"/>
    <col min="3" max="5" width="13" customWidth="1"/>
    <col min="6" max="6" width="15" customWidth="1"/>
    <col min="7" max="7" width="21" customWidth="1"/>
    <col min="8" max="20" width="9" customWidth="1"/>
  </cols>
  <sheetData>
    <row r="1" ht="24" customHeight="1" spans="1:20">
      <c r="A1" s="61" t="s">
        <v>8100</v>
      </c>
      <c r="B1" s="62"/>
      <c r="C1" s="62"/>
      <c r="D1" s="62"/>
      <c r="E1" s="62"/>
      <c r="F1" s="62"/>
      <c r="G1" s="62"/>
      <c r="H1" s="62"/>
      <c r="I1" s="62"/>
      <c r="J1" s="62"/>
      <c r="K1" s="62"/>
      <c r="L1" s="62"/>
      <c r="M1" s="62"/>
      <c r="N1" s="62"/>
      <c r="O1" s="62"/>
      <c r="P1" s="62"/>
      <c r="Q1" s="62"/>
      <c r="R1" s="62"/>
      <c r="S1" s="62"/>
      <c r="T1" s="62"/>
    </row>
    <row r="2" ht="16" customHeight="1" spans="1:20">
      <c r="A2" s="63"/>
      <c r="B2" s="63"/>
      <c r="C2" s="63"/>
      <c r="D2" s="63"/>
      <c r="E2" s="63"/>
      <c r="F2" s="63"/>
      <c r="G2" s="42" t="s">
        <v>8101</v>
      </c>
      <c r="H2" s="8"/>
      <c r="I2" s="8"/>
      <c r="J2" s="8"/>
      <c r="K2" s="8"/>
      <c r="L2" s="8"/>
      <c r="M2" s="8"/>
      <c r="N2" s="8"/>
      <c r="O2" s="8"/>
      <c r="P2" s="8"/>
      <c r="Q2" s="8"/>
      <c r="R2" s="8"/>
      <c r="S2" s="8"/>
      <c r="T2" s="8"/>
    </row>
    <row r="3" ht="16" customHeight="1" spans="1:20">
      <c r="A3" s="63" t="e">
        <f>#REF!</f>
        <v>#REF!</v>
      </c>
      <c r="B3" s="8"/>
      <c r="C3" s="8"/>
      <c r="D3" s="8"/>
      <c r="E3" s="8"/>
      <c r="F3" s="8"/>
      <c r="G3" s="8"/>
      <c r="H3" s="8"/>
      <c r="I3" s="8"/>
      <c r="J3" s="8"/>
      <c r="K3" s="8"/>
      <c r="L3" s="8"/>
      <c r="M3" s="8"/>
      <c r="N3" s="8"/>
      <c r="O3" s="8"/>
      <c r="P3" s="8"/>
      <c r="Q3" s="8"/>
      <c r="R3" s="8"/>
      <c r="S3" s="8"/>
      <c r="T3" s="8"/>
    </row>
    <row r="4" ht="16" customHeight="1" spans="1:20">
      <c r="A4" s="64" t="e">
        <f>#REF!</f>
        <v>#REF!</v>
      </c>
      <c r="B4" s="64"/>
      <c r="C4" s="64"/>
      <c r="D4" s="64"/>
      <c r="E4" s="64"/>
      <c r="F4" s="64"/>
      <c r="G4" s="42" t="s">
        <v>2952</v>
      </c>
      <c r="H4" s="8"/>
      <c r="I4" s="8"/>
      <c r="J4" s="8"/>
      <c r="K4" s="8"/>
      <c r="L4" s="8"/>
      <c r="M4" s="8"/>
      <c r="N4" s="8"/>
      <c r="O4" s="8"/>
      <c r="P4" s="8"/>
      <c r="Q4" s="8"/>
      <c r="R4" s="8"/>
      <c r="S4" s="8"/>
      <c r="T4" s="8"/>
    </row>
    <row r="5" ht="16" customHeight="1" spans="1:20">
      <c r="A5" s="22" t="s">
        <v>0</v>
      </c>
      <c r="B5" s="22" t="s">
        <v>3305</v>
      </c>
      <c r="C5" s="22" t="s">
        <v>8102</v>
      </c>
      <c r="D5" s="22" t="s">
        <v>3198</v>
      </c>
      <c r="E5" s="22" t="s">
        <v>3050</v>
      </c>
      <c r="F5" s="22" t="s">
        <v>3051</v>
      </c>
      <c r="G5" s="22" t="s">
        <v>3083</v>
      </c>
      <c r="H5" s="25"/>
      <c r="I5" s="25"/>
      <c r="J5" s="25"/>
      <c r="K5" s="25"/>
      <c r="L5" s="25"/>
      <c r="M5" s="25"/>
      <c r="N5" s="25"/>
      <c r="O5" s="25"/>
      <c r="P5" s="25"/>
      <c r="Q5" s="25"/>
      <c r="R5" s="25"/>
      <c r="S5" s="25"/>
      <c r="T5" s="25"/>
    </row>
    <row r="6" ht="16" customHeight="1" spans="1:20">
      <c r="A6" s="22"/>
      <c r="B6" s="32"/>
      <c r="C6" s="69"/>
      <c r="D6" s="69"/>
      <c r="E6" s="69"/>
      <c r="F6" s="22"/>
      <c r="G6" s="28"/>
      <c r="H6" s="8"/>
      <c r="I6" s="8"/>
      <c r="J6" s="8"/>
      <c r="K6" s="8"/>
      <c r="L6" s="8"/>
      <c r="M6" s="8"/>
      <c r="N6" s="8"/>
      <c r="O6" s="8"/>
      <c r="P6" s="8"/>
      <c r="Q6" s="8"/>
      <c r="R6" s="8"/>
      <c r="S6" s="8"/>
      <c r="T6" s="8"/>
    </row>
    <row r="7" ht="16" customHeight="1" spans="1:20">
      <c r="A7" s="22"/>
      <c r="B7" s="32"/>
      <c r="C7" s="69"/>
      <c r="D7" s="69"/>
      <c r="E7" s="69"/>
      <c r="F7" s="22"/>
      <c r="G7" s="28"/>
      <c r="H7" s="8"/>
      <c r="I7" s="8"/>
      <c r="J7" s="8"/>
      <c r="K7" s="8"/>
      <c r="L7" s="8"/>
      <c r="M7" s="8"/>
      <c r="N7" s="8"/>
      <c r="O7" s="8"/>
      <c r="P7" s="8"/>
      <c r="Q7" s="8"/>
      <c r="R7" s="8"/>
      <c r="S7" s="8"/>
      <c r="T7" s="8"/>
    </row>
    <row r="8" ht="16" customHeight="1" spans="1:20">
      <c r="A8" s="22"/>
      <c r="B8" s="32"/>
      <c r="C8" s="69"/>
      <c r="D8" s="69"/>
      <c r="E8" s="69"/>
      <c r="F8" s="22"/>
      <c r="G8" s="28"/>
      <c r="H8" s="8"/>
      <c r="I8" s="8"/>
      <c r="J8" s="8"/>
      <c r="K8" s="8"/>
      <c r="L8" s="8"/>
      <c r="M8" s="8"/>
      <c r="N8" s="8"/>
      <c r="O8" s="8"/>
      <c r="P8" s="8"/>
      <c r="Q8" s="8"/>
      <c r="R8" s="8"/>
      <c r="S8" s="8"/>
      <c r="T8" s="8"/>
    </row>
    <row r="9" ht="16" customHeight="1" spans="1:20">
      <c r="A9" s="22"/>
      <c r="B9" s="32"/>
      <c r="C9" s="69"/>
      <c r="D9" s="69"/>
      <c r="E9" s="69"/>
      <c r="F9" s="22"/>
      <c r="G9" s="28"/>
      <c r="H9" s="8"/>
      <c r="I9" s="8"/>
      <c r="J9" s="8"/>
      <c r="K9" s="8"/>
      <c r="L9" s="8"/>
      <c r="M9" s="8"/>
      <c r="N9" s="8"/>
      <c r="O9" s="8"/>
      <c r="P9" s="8"/>
      <c r="Q9" s="8"/>
      <c r="R9" s="8"/>
      <c r="S9" s="8"/>
      <c r="T9" s="8"/>
    </row>
    <row r="10" ht="16" customHeight="1" spans="1:20">
      <c r="A10" s="22"/>
      <c r="B10" s="32"/>
      <c r="C10" s="69"/>
      <c r="D10" s="69"/>
      <c r="E10" s="69"/>
      <c r="F10" s="22"/>
      <c r="G10" s="28"/>
      <c r="H10" s="8"/>
      <c r="I10" s="8"/>
      <c r="J10" s="8"/>
      <c r="K10" s="8"/>
      <c r="L10" s="8"/>
      <c r="M10" s="8"/>
      <c r="N10" s="8"/>
      <c r="O10" s="8"/>
      <c r="P10" s="8"/>
      <c r="Q10" s="8"/>
      <c r="R10" s="8"/>
      <c r="S10" s="8"/>
      <c r="T10" s="8"/>
    </row>
    <row r="11" ht="16" customHeight="1" spans="1:20">
      <c r="A11" s="22"/>
      <c r="B11" s="32"/>
      <c r="C11" s="69"/>
      <c r="D11" s="69"/>
      <c r="E11" s="69"/>
      <c r="F11" s="22"/>
      <c r="G11" s="28"/>
      <c r="H11" s="8"/>
      <c r="I11" s="8"/>
      <c r="J11" s="8"/>
      <c r="K11" s="8"/>
      <c r="L11" s="8"/>
      <c r="M11" s="8"/>
      <c r="N11" s="8"/>
      <c r="O11" s="8"/>
      <c r="P11" s="8"/>
      <c r="Q11" s="8"/>
      <c r="R11" s="8"/>
      <c r="S11" s="8"/>
      <c r="T11" s="8"/>
    </row>
    <row r="12" ht="16" customHeight="1" spans="1:20">
      <c r="A12" s="22"/>
      <c r="B12" s="32"/>
      <c r="C12" s="69"/>
      <c r="D12" s="69"/>
      <c r="E12" s="69"/>
      <c r="F12" s="22"/>
      <c r="G12" s="28"/>
      <c r="H12" s="8"/>
      <c r="I12" s="8"/>
      <c r="J12" s="8"/>
      <c r="K12" s="8"/>
      <c r="L12" s="8"/>
      <c r="M12" s="8"/>
      <c r="N12" s="8"/>
      <c r="O12" s="8"/>
      <c r="P12" s="8"/>
      <c r="Q12" s="8"/>
      <c r="R12" s="8"/>
      <c r="S12" s="8"/>
      <c r="T12" s="8"/>
    </row>
    <row r="13" ht="16" customHeight="1" spans="1:20">
      <c r="A13" s="22"/>
      <c r="B13" s="32"/>
      <c r="C13" s="69"/>
      <c r="D13" s="69"/>
      <c r="E13" s="69"/>
      <c r="F13" s="22"/>
      <c r="G13" s="28"/>
      <c r="H13" s="8"/>
      <c r="I13" s="8"/>
      <c r="J13" s="8"/>
      <c r="K13" s="8"/>
      <c r="L13" s="8"/>
      <c r="M13" s="8"/>
      <c r="N13" s="8"/>
      <c r="O13" s="8"/>
      <c r="P13" s="8"/>
      <c r="Q13" s="8"/>
      <c r="R13" s="8"/>
      <c r="S13" s="8"/>
      <c r="T13" s="8"/>
    </row>
    <row r="14" ht="16" customHeight="1" spans="1:20">
      <c r="A14" s="22"/>
      <c r="B14" s="32"/>
      <c r="C14" s="69"/>
      <c r="D14" s="69"/>
      <c r="E14" s="69"/>
      <c r="F14" s="22"/>
      <c r="G14" s="28"/>
      <c r="H14" s="8"/>
      <c r="I14" s="8"/>
      <c r="J14" s="8"/>
      <c r="K14" s="8"/>
      <c r="L14" s="8"/>
      <c r="M14" s="8"/>
      <c r="N14" s="8"/>
      <c r="O14" s="8"/>
      <c r="P14" s="8"/>
      <c r="Q14" s="8"/>
      <c r="R14" s="8"/>
      <c r="S14" s="8"/>
      <c r="T14" s="8"/>
    </row>
    <row r="15" ht="16" customHeight="1" spans="1:20">
      <c r="A15" s="22"/>
      <c r="B15" s="32"/>
      <c r="C15" s="69"/>
      <c r="D15" s="69"/>
      <c r="E15" s="69"/>
      <c r="F15" s="22"/>
      <c r="G15" s="28"/>
      <c r="H15" s="8"/>
      <c r="I15" s="8"/>
      <c r="J15" s="8"/>
      <c r="K15" s="8"/>
      <c r="L15" s="8"/>
      <c r="M15" s="8"/>
      <c r="N15" s="8"/>
      <c r="O15" s="8"/>
      <c r="P15" s="8"/>
      <c r="Q15" s="8"/>
      <c r="R15" s="8"/>
      <c r="S15" s="8"/>
      <c r="T15" s="8"/>
    </row>
    <row r="16" ht="16" customHeight="1" spans="1:20">
      <c r="A16" s="22"/>
      <c r="B16" s="32"/>
      <c r="C16" s="69"/>
      <c r="D16" s="69"/>
      <c r="E16" s="69"/>
      <c r="F16" s="22"/>
      <c r="G16" s="28"/>
      <c r="H16" s="8"/>
      <c r="I16" s="8"/>
      <c r="J16" s="8"/>
      <c r="K16" s="8"/>
      <c r="L16" s="8"/>
      <c r="M16" s="8"/>
      <c r="N16" s="8"/>
      <c r="O16" s="8"/>
      <c r="P16" s="8"/>
      <c r="Q16" s="8"/>
      <c r="R16" s="8"/>
      <c r="S16" s="8"/>
      <c r="T16" s="8"/>
    </row>
    <row r="17" ht="16" customHeight="1" spans="1:20">
      <c r="A17" s="22"/>
      <c r="B17" s="32"/>
      <c r="C17" s="69"/>
      <c r="D17" s="69"/>
      <c r="E17" s="69"/>
      <c r="F17" s="22"/>
      <c r="G17" s="28"/>
      <c r="H17" s="8"/>
      <c r="I17" s="8"/>
      <c r="J17" s="8"/>
      <c r="K17" s="8"/>
      <c r="L17" s="8"/>
      <c r="M17" s="8"/>
      <c r="N17" s="8"/>
      <c r="O17" s="8"/>
      <c r="P17" s="8"/>
      <c r="Q17" s="8"/>
      <c r="R17" s="8"/>
      <c r="S17" s="8"/>
      <c r="T17" s="8"/>
    </row>
    <row r="18" ht="16" customHeight="1" spans="1:20">
      <c r="A18" s="22"/>
      <c r="B18" s="32"/>
      <c r="C18" s="69"/>
      <c r="D18" s="69"/>
      <c r="E18" s="69"/>
      <c r="F18" s="22"/>
      <c r="G18" s="28"/>
      <c r="H18" s="8"/>
      <c r="I18" s="8"/>
      <c r="J18" s="8"/>
      <c r="K18" s="8"/>
      <c r="L18" s="8"/>
      <c r="M18" s="8"/>
      <c r="N18" s="8"/>
      <c r="O18" s="8"/>
      <c r="P18" s="8"/>
      <c r="Q18" s="8"/>
      <c r="R18" s="8"/>
      <c r="S18" s="8"/>
      <c r="T18" s="8"/>
    </row>
    <row r="19" ht="16" customHeight="1" spans="1:20">
      <c r="A19" s="22"/>
      <c r="B19" s="32"/>
      <c r="C19" s="69"/>
      <c r="D19" s="69"/>
      <c r="E19" s="69"/>
      <c r="F19" s="22"/>
      <c r="G19" s="28"/>
      <c r="H19" s="8"/>
      <c r="I19" s="8"/>
      <c r="J19" s="8"/>
      <c r="K19" s="8"/>
      <c r="L19" s="8"/>
      <c r="M19" s="8"/>
      <c r="N19" s="8"/>
      <c r="O19" s="8"/>
      <c r="P19" s="8"/>
      <c r="Q19" s="8"/>
      <c r="R19" s="8"/>
      <c r="S19" s="8"/>
      <c r="T19" s="8"/>
    </row>
    <row r="20" ht="16" hidden="1" customHeight="1" spans="1:20">
      <c r="A20" s="22"/>
      <c r="B20" s="32"/>
      <c r="C20" s="69"/>
      <c r="D20" s="69"/>
      <c r="E20" s="69"/>
      <c r="F20" s="22"/>
      <c r="G20" s="28"/>
      <c r="H20" s="8"/>
      <c r="I20" s="8"/>
      <c r="J20" s="8"/>
      <c r="K20" s="8"/>
      <c r="L20" s="8"/>
      <c r="M20" s="8"/>
      <c r="N20" s="8"/>
      <c r="O20" s="8"/>
      <c r="P20" s="8"/>
      <c r="Q20" s="8"/>
      <c r="R20" s="8"/>
      <c r="S20" s="8"/>
      <c r="T20" s="8"/>
    </row>
    <row r="21" ht="16" customHeight="1" spans="1:20">
      <c r="A21" s="22"/>
      <c r="B21" s="32"/>
      <c r="C21" s="69"/>
      <c r="D21" s="69"/>
      <c r="E21" s="69"/>
      <c r="F21" s="22"/>
      <c r="G21" s="28"/>
      <c r="H21" s="8"/>
      <c r="I21" s="8"/>
      <c r="J21" s="8"/>
      <c r="K21" s="8"/>
      <c r="L21" s="8"/>
      <c r="M21" s="8"/>
      <c r="N21" s="8"/>
      <c r="O21" s="8"/>
      <c r="P21" s="8"/>
      <c r="Q21" s="8"/>
      <c r="R21" s="8"/>
      <c r="S21" s="8"/>
      <c r="T21" s="8"/>
    </row>
    <row r="22" ht="16" customHeight="1" spans="1:20">
      <c r="A22" s="22"/>
      <c r="B22" s="32"/>
      <c r="C22" s="69"/>
      <c r="D22" s="69"/>
      <c r="E22" s="69"/>
      <c r="F22" s="22"/>
      <c r="G22" s="28"/>
      <c r="H22" s="8"/>
      <c r="I22" s="8"/>
      <c r="J22" s="8"/>
      <c r="K22" s="8"/>
      <c r="L22" s="8"/>
      <c r="M22" s="8"/>
      <c r="N22" s="8"/>
      <c r="O22" s="8"/>
      <c r="P22" s="8"/>
      <c r="Q22" s="8"/>
      <c r="R22" s="8"/>
      <c r="S22" s="8"/>
      <c r="T22" s="8"/>
    </row>
    <row r="23" ht="16" customHeight="1" spans="1:20">
      <c r="A23" s="22"/>
      <c r="B23" s="32"/>
      <c r="C23" s="69"/>
      <c r="D23" s="69"/>
      <c r="E23" s="69"/>
      <c r="F23" s="22"/>
      <c r="G23" s="28"/>
      <c r="H23" s="8"/>
      <c r="I23" s="8"/>
      <c r="J23" s="8"/>
      <c r="K23" s="8"/>
      <c r="L23" s="8"/>
      <c r="M23" s="8"/>
      <c r="N23" s="8"/>
      <c r="O23" s="8"/>
      <c r="P23" s="8"/>
      <c r="Q23" s="8"/>
      <c r="R23" s="8"/>
      <c r="S23" s="8"/>
      <c r="T23" s="8"/>
    </row>
    <row r="24" ht="16" customHeight="1" spans="1:20">
      <c r="A24" s="22"/>
      <c r="B24" s="32"/>
      <c r="C24" s="69"/>
      <c r="D24" s="69"/>
      <c r="E24" s="69"/>
      <c r="F24" s="22"/>
      <c r="G24" s="28"/>
      <c r="H24" s="8"/>
      <c r="I24" s="8"/>
      <c r="J24" s="8"/>
      <c r="K24" s="8"/>
      <c r="L24" s="8"/>
      <c r="M24" s="8"/>
      <c r="N24" s="8"/>
      <c r="O24" s="8"/>
      <c r="P24" s="8"/>
      <c r="Q24" s="8"/>
      <c r="R24" s="8"/>
      <c r="S24" s="8"/>
      <c r="T24" s="8"/>
    </row>
    <row r="25" ht="16" customHeight="1" spans="1:20">
      <c r="A25" s="22"/>
      <c r="B25" s="32"/>
      <c r="C25" s="69"/>
      <c r="D25" s="69"/>
      <c r="E25" s="69"/>
      <c r="F25" s="22"/>
      <c r="G25" s="28"/>
      <c r="H25" s="8"/>
      <c r="I25" s="8"/>
      <c r="J25" s="8"/>
      <c r="K25" s="8"/>
      <c r="L25" s="8"/>
      <c r="M25" s="8"/>
      <c r="N25" s="8"/>
      <c r="O25" s="8"/>
      <c r="P25" s="8"/>
      <c r="Q25" s="8"/>
      <c r="R25" s="8"/>
      <c r="S25" s="8"/>
      <c r="T25" s="8"/>
    </row>
    <row r="26" ht="16" customHeight="1" spans="1:20">
      <c r="A26" s="22"/>
      <c r="B26" s="32"/>
      <c r="C26" s="69"/>
      <c r="D26" s="69"/>
      <c r="E26" s="69"/>
      <c r="F26" s="22"/>
      <c r="G26" s="28"/>
      <c r="H26" s="8"/>
      <c r="I26" s="8"/>
      <c r="J26" s="8"/>
      <c r="K26" s="8"/>
      <c r="L26" s="8"/>
      <c r="M26" s="8"/>
      <c r="N26" s="8"/>
      <c r="O26" s="8"/>
      <c r="P26" s="8"/>
      <c r="Q26" s="8"/>
      <c r="R26" s="8"/>
      <c r="S26" s="8"/>
      <c r="T26" s="8"/>
    </row>
    <row r="27" ht="16" customHeight="1" spans="1:20">
      <c r="A27" s="22"/>
      <c r="B27" s="32"/>
      <c r="C27" s="69"/>
      <c r="D27" s="69"/>
      <c r="E27" s="69"/>
      <c r="F27" s="22"/>
      <c r="G27" s="28"/>
      <c r="H27" s="8"/>
      <c r="I27" s="8"/>
      <c r="J27" s="8"/>
      <c r="K27" s="8"/>
      <c r="L27" s="8"/>
      <c r="M27" s="8"/>
      <c r="N27" s="8"/>
      <c r="O27" s="8"/>
      <c r="P27" s="8"/>
      <c r="Q27" s="8"/>
      <c r="R27" s="8"/>
      <c r="S27" s="8"/>
      <c r="T27" s="8"/>
    </row>
    <row r="28" ht="16" customHeight="1" spans="1:20">
      <c r="A28" s="22"/>
      <c r="B28" s="32"/>
      <c r="C28" s="69"/>
      <c r="D28" s="69"/>
      <c r="E28" s="69"/>
      <c r="F28" s="22"/>
      <c r="G28" s="28"/>
      <c r="H28" s="8"/>
      <c r="I28" s="8"/>
      <c r="J28" s="8"/>
      <c r="K28" s="8"/>
      <c r="L28" s="8"/>
      <c r="M28" s="8"/>
      <c r="N28" s="8"/>
      <c r="O28" s="8"/>
      <c r="P28" s="8"/>
      <c r="Q28" s="8"/>
      <c r="R28" s="8"/>
      <c r="S28" s="8"/>
      <c r="T28" s="8"/>
    </row>
    <row r="29" ht="16" customHeight="1" spans="1:20">
      <c r="A29" s="22" t="s">
        <v>3363</v>
      </c>
      <c r="B29" s="13"/>
      <c r="C29" s="69"/>
      <c r="D29" s="69"/>
      <c r="E29" s="29">
        <f>SUM(E6:E28)</f>
        <v>0</v>
      </c>
      <c r="F29" s="29">
        <f>SUM(F6:F28)</f>
        <v>0</v>
      </c>
      <c r="G29" s="28"/>
      <c r="H29" s="8"/>
      <c r="I29" s="8"/>
      <c r="J29" s="8"/>
      <c r="K29" s="8"/>
      <c r="L29" s="8"/>
      <c r="M29" s="8"/>
      <c r="N29" s="8"/>
      <c r="O29" s="8"/>
      <c r="P29" s="8"/>
      <c r="Q29" s="8"/>
      <c r="R29" s="8"/>
      <c r="S29" s="8"/>
      <c r="T29" s="8"/>
    </row>
    <row r="30" ht="16" customHeight="1" spans="1:20">
      <c r="A30" s="73" t="e">
        <f>#REF!</f>
        <v>#REF!</v>
      </c>
      <c r="B30" s="73"/>
      <c r="C30" s="73"/>
      <c r="D30" s="73"/>
      <c r="E30" s="73"/>
      <c r="F30" s="74" t="str">
        <f>CONCATENATE(索引!$D$6,"：",索引!$D91,"    ",索引!$E91)</f>
        <v>评估人员：高晓宇    王海龙</v>
      </c>
      <c r="G30" s="73"/>
      <c r="H30" s="8"/>
      <c r="I30" s="8"/>
      <c r="J30" s="8"/>
      <c r="K30" s="8"/>
      <c r="L30" s="8"/>
      <c r="M30" s="8"/>
      <c r="N30" s="8"/>
      <c r="O30" s="8"/>
      <c r="P30" s="8"/>
      <c r="Q30" s="8"/>
      <c r="R30" s="8"/>
      <c r="S30" s="8"/>
      <c r="T30" s="8"/>
    </row>
    <row r="31" ht="16" customHeight="1" spans="1:20">
      <c r="A31" s="7" t="e">
        <f>#REF!</f>
        <v>#REF!</v>
      </c>
      <c r="B31" s="7"/>
      <c r="C31" s="7"/>
      <c r="D31" s="7"/>
      <c r="E31" s="7"/>
      <c r="F31" s="7"/>
      <c r="G31" s="7"/>
      <c r="H31" s="8"/>
      <c r="I31" s="8"/>
      <c r="J31" s="8"/>
      <c r="K31" s="8"/>
      <c r="L31" s="8"/>
      <c r="M31" s="8"/>
      <c r="N31" s="8"/>
      <c r="O31" s="8"/>
      <c r="P31" s="8"/>
      <c r="Q31" s="8"/>
      <c r="R31" s="8"/>
      <c r="S31" s="8"/>
      <c r="T31" s="8"/>
    </row>
  </sheetData>
  <mergeCells count="3">
    <mergeCell ref="A1:G1"/>
    <mergeCell ref="A3:G3"/>
    <mergeCell ref="A29:B29"/>
  </mergeCells>
  <pageMargins left="0.75" right="0.75" top="1" bottom="1" header="0.5" footer="0.5"/>
  <headerFooter/>
  <drawing r:id="rId2"/>
  <legacyDrawing r:id="rId3"/>
  <picture r:id="rId4"/>
</worksheet>
</file>

<file path=xl/worksheets/sheet9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T35"/>
  <sheetViews>
    <sheetView workbookViewId="0">
      <pane xSplit="2" ySplit="5" topLeftCell="C6" activePane="bottomRight" state="frozen"/>
      <selection/>
      <selection pane="topRight"/>
      <selection pane="bottomLeft"/>
      <selection pane="bottomRight" activeCell="A1" sqref="A1:H1"/>
    </sheetView>
  </sheetViews>
  <sheetFormatPr defaultColWidth="14" defaultRowHeight="15.2"/>
  <cols>
    <col min="1" max="1" width="7" customWidth="1"/>
    <col min="2" max="2" width="29" customWidth="1"/>
    <col min="3" max="4" width="13" customWidth="1"/>
    <col min="5" max="5" width="11" customWidth="1"/>
    <col min="6" max="7" width="17" customWidth="1"/>
    <col min="8" max="8" width="19" customWidth="1"/>
    <col min="9" max="20" width="9" customWidth="1"/>
  </cols>
  <sheetData>
    <row r="1" ht="24" customHeight="1" spans="1:20">
      <c r="A1" s="61" t="s">
        <v>8103</v>
      </c>
      <c r="B1" s="62"/>
      <c r="C1" s="62"/>
      <c r="D1" s="62"/>
      <c r="E1" s="62"/>
      <c r="F1" s="62"/>
      <c r="G1" s="62"/>
      <c r="H1" s="62"/>
      <c r="I1" s="62"/>
      <c r="J1" s="62"/>
      <c r="K1" s="62"/>
      <c r="L1" s="62"/>
      <c r="M1" s="62"/>
      <c r="N1" s="62"/>
      <c r="O1" s="62"/>
      <c r="P1" s="62"/>
      <c r="Q1" s="62"/>
      <c r="R1" s="62"/>
      <c r="S1" s="62"/>
      <c r="T1" s="62"/>
    </row>
    <row r="2" ht="16" customHeight="1" spans="1:20">
      <c r="A2" s="63"/>
      <c r="B2" s="63"/>
      <c r="C2" s="63"/>
      <c r="D2" s="63"/>
      <c r="E2" s="63"/>
      <c r="F2" s="63"/>
      <c r="G2" s="25"/>
      <c r="H2" s="42" t="s">
        <v>8104</v>
      </c>
      <c r="I2" s="8"/>
      <c r="J2" s="8"/>
      <c r="K2" s="8"/>
      <c r="L2" s="8"/>
      <c r="M2" s="8"/>
      <c r="N2" s="8"/>
      <c r="O2" s="8"/>
      <c r="P2" s="8"/>
      <c r="Q2" s="8"/>
      <c r="R2" s="8"/>
      <c r="S2" s="8"/>
      <c r="T2" s="8"/>
    </row>
    <row r="3" ht="16" customHeight="1" spans="1:20">
      <c r="A3" s="63" t="e">
        <f>#REF!</f>
        <v>#REF!</v>
      </c>
      <c r="B3" s="8"/>
      <c r="C3" s="8"/>
      <c r="D3" s="8"/>
      <c r="E3" s="8"/>
      <c r="F3" s="8"/>
      <c r="G3" s="8"/>
      <c r="H3" s="8"/>
      <c r="I3" s="8"/>
      <c r="J3" s="8"/>
      <c r="K3" s="8"/>
      <c r="L3" s="8"/>
      <c r="M3" s="8"/>
      <c r="N3" s="8"/>
      <c r="O3" s="8"/>
      <c r="P3" s="8"/>
      <c r="Q3" s="8"/>
      <c r="R3" s="8"/>
      <c r="S3" s="8"/>
      <c r="T3" s="8"/>
    </row>
    <row r="4" ht="16" customHeight="1" spans="1:20">
      <c r="A4" s="64" t="e">
        <f>#REF!</f>
        <v>#REF!</v>
      </c>
      <c r="B4" s="64"/>
      <c r="C4" s="64"/>
      <c r="D4" s="8"/>
      <c r="E4" s="8"/>
      <c r="F4" s="8"/>
      <c r="G4" s="8"/>
      <c r="H4" s="42" t="s">
        <v>2952</v>
      </c>
      <c r="I4" s="8"/>
      <c r="J4" s="65" t="s">
        <v>8105</v>
      </c>
      <c r="K4" s="66"/>
      <c r="L4" s="8"/>
      <c r="M4" s="8"/>
      <c r="N4" s="8"/>
      <c r="O4" s="8"/>
      <c r="P4" s="8"/>
      <c r="Q4" s="8"/>
      <c r="R4" s="8"/>
      <c r="S4" s="8"/>
      <c r="T4" s="8"/>
    </row>
    <row r="5" ht="16" customHeight="1" spans="1:20">
      <c r="A5" s="22" t="s">
        <v>0</v>
      </c>
      <c r="B5" s="22" t="s">
        <v>3152</v>
      </c>
      <c r="C5" s="22" t="s">
        <v>3198</v>
      </c>
      <c r="D5" s="22" t="s">
        <v>3376</v>
      </c>
      <c r="E5" s="22" t="s">
        <v>3127</v>
      </c>
      <c r="F5" s="67" t="s">
        <v>3050</v>
      </c>
      <c r="G5" s="35" t="s">
        <v>3051</v>
      </c>
      <c r="H5" s="22" t="s">
        <v>3083</v>
      </c>
      <c r="I5" s="25"/>
      <c r="J5" s="65" t="s">
        <v>3050</v>
      </c>
      <c r="K5" s="65" t="s">
        <v>3051</v>
      </c>
      <c r="L5" s="25"/>
      <c r="M5" s="25"/>
      <c r="N5" s="25"/>
      <c r="O5" s="25"/>
      <c r="P5" s="25"/>
      <c r="Q5" s="25"/>
      <c r="R5" s="25"/>
      <c r="S5" s="25"/>
      <c r="T5" s="25"/>
    </row>
    <row r="6" ht="16" customHeight="1" spans="1:20">
      <c r="A6" s="22"/>
      <c r="B6" s="32"/>
      <c r="C6" s="69"/>
      <c r="D6" s="22"/>
      <c r="E6" s="22"/>
      <c r="F6" s="29"/>
      <c r="G6" s="36"/>
      <c r="H6" s="28"/>
      <c r="I6" s="8"/>
      <c r="J6" s="71"/>
      <c r="K6" s="71"/>
      <c r="L6" s="8"/>
      <c r="M6" s="8"/>
      <c r="N6" s="8"/>
      <c r="O6" s="8"/>
      <c r="P6" s="8"/>
      <c r="Q6" s="8"/>
      <c r="R6" s="8"/>
      <c r="S6" s="8"/>
      <c r="T6" s="8"/>
    </row>
    <row r="7" ht="16" customHeight="1" spans="1:20">
      <c r="A7" s="22"/>
      <c r="B7" s="32"/>
      <c r="C7" s="69"/>
      <c r="D7" s="69"/>
      <c r="E7" s="22"/>
      <c r="F7" s="29"/>
      <c r="G7" s="36"/>
      <c r="H7" s="28"/>
      <c r="I7" s="8"/>
      <c r="J7" s="71"/>
      <c r="K7" s="71"/>
      <c r="L7" s="8"/>
      <c r="M7" s="8"/>
      <c r="N7" s="8"/>
      <c r="O7" s="8"/>
      <c r="P7" s="8"/>
      <c r="Q7" s="8"/>
      <c r="R7" s="8"/>
      <c r="S7" s="8"/>
      <c r="T7" s="8"/>
    </row>
    <row r="8" ht="16" customHeight="1" spans="1:20">
      <c r="A8" s="22"/>
      <c r="B8" s="32"/>
      <c r="C8" s="69"/>
      <c r="D8" s="69"/>
      <c r="E8" s="22"/>
      <c r="F8" s="29"/>
      <c r="G8" s="36"/>
      <c r="H8" s="28"/>
      <c r="I8" s="8"/>
      <c r="J8" s="71"/>
      <c r="K8" s="71"/>
      <c r="L8" s="8"/>
      <c r="M8" s="8"/>
      <c r="N8" s="8"/>
      <c r="O8" s="8"/>
      <c r="P8" s="8"/>
      <c r="Q8" s="8"/>
      <c r="R8" s="8"/>
      <c r="S8" s="8"/>
      <c r="T8" s="8"/>
    </row>
    <row r="9" ht="16" customHeight="1" spans="1:20">
      <c r="A9" s="22"/>
      <c r="B9" s="32"/>
      <c r="C9" s="69"/>
      <c r="D9" s="69"/>
      <c r="E9" s="22"/>
      <c r="F9" s="29"/>
      <c r="G9" s="36"/>
      <c r="H9" s="28"/>
      <c r="I9" s="8"/>
      <c r="J9" s="71"/>
      <c r="K9" s="71"/>
      <c r="L9" s="8"/>
      <c r="M9" s="8"/>
      <c r="N9" s="8"/>
      <c r="O9" s="8"/>
      <c r="P9" s="8"/>
      <c r="Q9" s="8"/>
      <c r="R9" s="8"/>
      <c r="S9" s="8"/>
      <c r="T9" s="8"/>
    </row>
    <row r="10" ht="16" customHeight="1" spans="1:20">
      <c r="A10" s="22"/>
      <c r="B10" s="32"/>
      <c r="C10" s="69"/>
      <c r="D10" s="69"/>
      <c r="E10" s="22"/>
      <c r="F10" s="29"/>
      <c r="G10" s="36"/>
      <c r="H10" s="28"/>
      <c r="I10" s="8"/>
      <c r="J10" s="71"/>
      <c r="K10" s="71"/>
      <c r="L10" s="8"/>
      <c r="M10" s="8"/>
      <c r="N10" s="8"/>
      <c r="O10" s="8"/>
      <c r="P10" s="8"/>
      <c r="Q10" s="8"/>
      <c r="R10" s="8"/>
      <c r="S10" s="8"/>
      <c r="T10" s="8"/>
    </row>
    <row r="11" ht="16" customHeight="1" spans="1:20">
      <c r="A11" s="22"/>
      <c r="B11" s="32"/>
      <c r="C11" s="69"/>
      <c r="D11" s="69"/>
      <c r="E11" s="22"/>
      <c r="F11" s="29"/>
      <c r="G11" s="36"/>
      <c r="H11" s="28"/>
      <c r="I11" s="8"/>
      <c r="J11" s="71"/>
      <c r="K11" s="71"/>
      <c r="L11" s="8"/>
      <c r="M11" s="8"/>
      <c r="N11" s="8"/>
      <c r="O11" s="8"/>
      <c r="P11" s="8"/>
      <c r="Q11" s="8"/>
      <c r="R11" s="8"/>
      <c r="S11" s="8"/>
      <c r="T11" s="8"/>
    </row>
    <row r="12" ht="16" customHeight="1" spans="1:20">
      <c r="A12" s="22"/>
      <c r="B12" s="32"/>
      <c r="C12" s="69"/>
      <c r="D12" s="69"/>
      <c r="E12" s="22"/>
      <c r="F12" s="29"/>
      <c r="G12" s="36"/>
      <c r="H12" s="28"/>
      <c r="I12" s="8"/>
      <c r="J12" s="71"/>
      <c r="K12" s="71"/>
      <c r="L12" s="8"/>
      <c r="M12" s="8"/>
      <c r="N12" s="8"/>
      <c r="O12" s="8"/>
      <c r="P12" s="8"/>
      <c r="Q12" s="8"/>
      <c r="R12" s="8"/>
      <c r="S12" s="8"/>
      <c r="T12" s="8"/>
    </row>
    <row r="13" ht="16" customHeight="1" spans="1:20">
      <c r="A13" s="22"/>
      <c r="B13" s="32"/>
      <c r="C13" s="69"/>
      <c r="D13" s="69"/>
      <c r="E13" s="22"/>
      <c r="F13" s="29"/>
      <c r="G13" s="36"/>
      <c r="H13" s="28"/>
      <c r="I13" s="8"/>
      <c r="J13" s="71"/>
      <c r="K13" s="71"/>
      <c r="L13" s="8"/>
      <c r="M13" s="8"/>
      <c r="N13" s="8"/>
      <c r="O13" s="8"/>
      <c r="P13" s="8"/>
      <c r="Q13" s="8"/>
      <c r="R13" s="8"/>
      <c r="S13" s="8"/>
      <c r="T13" s="8"/>
    </row>
    <row r="14" ht="16" customHeight="1" spans="1:20">
      <c r="A14" s="22"/>
      <c r="B14" s="32"/>
      <c r="C14" s="69"/>
      <c r="D14" s="69"/>
      <c r="E14" s="22"/>
      <c r="F14" s="29"/>
      <c r="G14" s="36"/>
      <c r="H14" s="28"/>
      <c r="I14" s="8"/>
      <c r="J14" s="71"/>
      <c r="K14" s="71"/>
      <c r="L14" s="8"/>
      <c r="M14" s="8"/>
      <c r="N14" s="8"/>
      <c r="O14" s="8"/>
      <c r="P14" s="8"/>
      <c r="Q14" s="8"/>
      <c r="R14" s="8"/>
      <c r="S14" s="8"/>
      <c r="T14" s="8"/>
    </row>
    <row r="15" ht="16" customHeight="1" spans="1:20">
      <c r="A15" s="22"/>
      <c r="B15" s="32"/>
      <c r="C15" s="69"/>
      <c r="D15" s="69"/>
      <c r="E15" s="22"/>
      <c r="F15" s="29"/>
      <c r="G15" s="36"/>
      <c r="H15" s="28"/>
      <c r="I15" s="8"/>
      <c r="J15" s="71"/>
      <c r="K15" s="71"/>
      <c r="L15" s="8"/>
      <c r="M15" s="8"/>
      <c r="N15" s="8"/>
      <c r="O15" s="8"/>
      <c r="P15" s="8"/>
      <c r="Q15" s="8"/>
      <c r="R15" s="8"/>
      <c r="S15" s="8"/>
      <c r="T15" s="8"/>
    </row>
    <row r="16" ht="16" customHeight="1" spans="1:20">
      <c r="A16" s="22"/>
      <c r="B16" s="32"/>
      <c r="C16" s="69"/>
      <c r="D16" s="69"/>
      <c r="E16" s="22"/>
      <c r="F16" s="29"/>
      <c r="G16" s="36"/>
      <c r="H16" s="28"/>
      <c r="I16" s="8"/>
      <c r="J16" s="71"/>
      <c r="K16" s="71"/>
      <c r="L16" s="8"/>
      <c r="M16" s="8"/>
      <c r="N16" s="8"/>
      <c r="O16" s="8"/>
      <c r="P16" s="8"/>
      <c r="Q16" s="8"/>
      <c r="R16" s="8"/>
      <c r="S16" s="8"/>
      <c r="T16" s="8"/>
    </row>
    <row r="17" ht="16" customHeight="1" spans="1:20">
      <c r="A17" s="22"/>
      <c r="B17" s="32"/>
      <c r="C17" s="69"/>
      <c r="D17" s="69"/>
      <c r="E17" s="22"/>
      <c r="F17" s="29"/>
      <c r="G17" s="36"/>
      <c r="H17" s="28"/>
      <c r="I17" s="8"/>
      <c r="J17" s="71"/>
      <c r="K17" s="71"/>
      <c r="L17" s="8"/>
      <c r="M17" s="8"/>
      <c r="N17" s="8"/>
      <c r="O17" s="8"/>
      <c r="P17" s="8"/>
      <c r="Q17" s="8"/>
      <c r="R17" s="8"/>
      <c r="S17" s="8"/>
      <c r="T17" s="8"/>
    </row>
    <row r="18" ht="16" customHeight="1" spans="1:20">
      <c r="A18" s="22"/>
      <c r="B18" s="32"/>
      <c r="C18" s="69"/>
      <c r="D18" s="69"/>
      <c r="E18" s="22"/>
      <c r="F18" s="29"/>
      <c r="G18" s="36"/>
      <c r="H18" s="28"/>
      <c r="I18" s="8"/>
      <c r="J18" s="71"/>
      <c r="K18" s="71"/>
      <c r="L18" s="8"/>
      <c r="M18" s="8"/>
      <c r="N18" s="8"/>
      <c r="O18" s="8"/>
      <c r="P18" s="8"/>
      <c r="Q18" s="8"/>
      <c r="R18" s="8"/>
      <c r="S18" s="8"/>
      <c r="T18" s="8"/>
    </row>
    <row r="19" ht="16" customHeight="1" spans="1:20">
      <c r="A19" s="22"/>
      <c r="B19" s="32"/>
      <c r="C19" s="69"/>
      <c r="D19" s="69"/>
      <c r="E19" s="22"/>
      <c r="F19" s="29"/>
      <c r="G19" s="36"/>
      <c r="H19" s="28"/>
      <c r="I19" s="8"/>
      <c r="J19" s="71"/>
      <c r="K19" s="71"/>
      <c r="L19" s="8"/>
      <c r="M19" s="8"/>
      <c r="N19" s="8"/>
      <c r="O19" s="8"/>
      <c r="P19" s="8"/>
      <c r="Q19" s="8"/>
      <c r="R19" s="8"/>
      <c r="S19" s="8"/>
      <c r="T19" s="8"/>
    </row>
    <row r="20" ht="16" customHeight="1" spans="1:20">
      <c r="A20" s="22"/>
      <c r="B20" s="32"/>
      <c r="C20" s="69"/>
      <c r="D20" s="69"/>
      <c r="E20" s="22"/>
      <c r="F20" s="29"/>
      <c r="G20" s="36"/>
      <c r="H20" s="28"/>
      <c r="I20" s="8"/>
      <c r="J20" s="71"/>
      <c r="K20" s="71"/>
      <c r="L20" s="8"/>
      <c r="M20" s="8"/>
      <c r="N20" s="8"/>
      <c r="O20" s="8"/>
      <c r="P20" s="8"/>
      <c r="Q20" s="8"/>
      <c r="R20" s="8"/>
      <c r="S20" s="8"/>
      <c r="T20" s="8"/>
    </row>
    <row r="21" ht="16" customHeight="1" spans="1:20">
      <c r="A21" s="22"/>
      <c r="B21" s="32"/>
      <c r="C21" s="69"/>
      <c r="D21" s="69"/>
      <c r="E21" s="22"/>
      <c r="F21" s="29"/>
      <c r="G21" s="36"/>
      <c r="H21" s="28"/>
      <c r="I21" s="8"/>
      <c r="J21" s="71"/>
      <c r="K21" s="71"/>
      <c r="L21" s="8"/>
      <c r="M21" s="8"/>
      <c r="N21" s="8"/>
      <c r="O21" s="8"/>
      <c r="P21" s="8"/>
      <c r="Q21" s="8"/>
      <c r="R21" s="8"/>
      <c r="S21" s="8"/>
      <c r="T21" s="8"/>
    </row>
    <row r="22" ht="16" customHeight="1" spans="1:20">
      <c r="A22" s="22"/>
      <c r="B22" s="32"/>
      <c r="C22" s="69"/>
      <c r="D22" s="69"/>
      <c r="E22" s="22"/>
      <c r="F22" s="29"/>
      <c r="G22" s="36"/>
      <c r="H22" s="28"/>
      <c r="I22" s="8"/>
      <c r="J22" s="71"/>
      <c r="K22" s="71"/>
      <c r="L22" s="8"/>
      <c r="M22" s="8"/>
      <c r="N22" s="8"/>
      <c r="O22" s="8"/>
      <c r="P22" s="8"/>
      <c r="Q22" s="8"/>
      <c r="R22" s="8"/>
      <c r="S22" s="8"/>
      <c r="T22" s="8"/>
    </row>
    <row r="23" ht="16" customHeight="1" spans="1:20">
      <c r="A23" s="22"/>
      <c r="B23" s="32"/>
      <c r="C23" s="69"/>
      <c r="D23" s="69"/>
      <c r="E23" s="22"/>
      <c r="F23" s="29"/>
      <c r="G23" s="36"/>
      <c r="H23" s="28"/>
      <c r="I23" s="8"/>
      <c r="J23" s="71"/>
      <c r="K23" s="71"/>
      <c r="L23" s="8"/>
      <c r="M23" s="8"/>
      <c r="N23" s="8"/>
      <c r="O23" s="8"/>
      <c r="P23" s="8"/>
      <c r="Q23" s="8"/>
      <c r="R23" s="8"/>
      <c r="S23" s="8"/>
      <c r="T23" s="8"/>
    </row>
    <row r="24" ht="16" customHeight="1" spans="1:20">
      <c r="A24" s="22"/>
      <c r="B24" s="32"/>
      <c r="C24" s="69"/>
      <c r="D24" s="69"/>
      <c r="E24" s="22"/>
      <c r="F24" s="29"/>
      <c r="G24" s="36"/>
      <c r="H24" s="28"/>
      <c r="I24" s="8"/>
      <c r="J24" s="71"/>
      <c r="K24" s="71"/>
      <c r="L24" s="8"/>
      <c r="M24" s="8"/>
      <c r="N24" s="8"/>
      <c r="O24" s="8"/>
      <c r="P24" s="8"/>
      <c r="Q24" s="8"/>
      <c r="R24" s="8"/>
      <c r="S24" s="8"/>
      <c r="T24" s="8"/>
    </row>
    <row r="25" ht="16" customHeight="1" spans="1:20">
      <c r="A25" s="22"/>
      <c r="B25" s="32"/>
      <c r="C25" s="69"/>
      <c r="D25" s="69"/>
      <c r="E25" s="22"/>
      <c r="F25" s="29"/>
      <c r="G25" s="36"/>
      <c r="H25" s="28"/>
      <c r="I25" s="8"/>
      <c r="J25" s="71"/>
      <c r="K25" s="71"/>
      <c r="L25" s="8"/>
      <c r="M25" s="8"/>
      <c r="N25" s="8"/>
      <c r="O25" s="8"/>
      <c r="P25" s="8"/>
      <c r="Q25" s="8"/>
      <c r="R25" s="8"/>
      <c r="S25" s="8"/>
      <c r="T25" s="8"/>
    </row>
    <row r="26" ht="16" customHeight="1" spans="1:20">
      <c r="A26" s="22"/>
      <c r="B26" s="32"/>
      <c r="C26" s="69"/>
      <c r="D26" s="69"/>
      <c r="E26" s="22"/>
      <c r="F26" s="29"/>
      <c r="G26" s="36"/>
      <c r="H26" s="28"/>
      <c r="I26" s="8"/>
      <c r="J26" s="71"/>
      <c r="K26" s="71"/>
      <c r="L26" s="8"/>
      <c r="M26" s="8"/>
      <c r="N26" s="8"/>
      <c r="O26" s="8"/>
      <c r="P26" s="8"/>
      <c r="Q26" s="8"/>
      <c r="R26" s="8"/>
      <c r="S26" s="8"/>
      <c r="T26" s="8"/>
    </row>
    <row r="27" ht="16" customHeight="1" spans="1:20">
      <c r="A27" s="22"/>
      <c r="B27" s="32"/>
      <c r="C27" s="69"/>
      <c r="D27" s="69"/>
      <c r="E27" s="22"/>
      <c r="F27" s="29"/>
      <c r="G27" s="36"/>
      <c r="H27" s="28"/>
      <c r="I27" s="8"/>
      <c r="J27" s="71"/>
      <c r="K27" s="71"/>
      <c r="L27" s="8"/>
      <c r="M27" s="8"/>
      <c r="N27" s="8"/>
      <c r="O27" s="8"/>
      <c r="P27" s="8"/>
      <c r="Q27" s="8"/>
      <c r="R27" s="8"/>
      <c r="S27" s="8"/>
      <c r="T27" s="8"/>
    </row>
    <row r="28" ht="16" customHeight="1" spans="1:20">
      <c r="A28" s="22"/>
      <c r="B28" s="32"/>
      <c r="C28" s="69"/>
      <c r="D28" s="69"/>
      <c r="E28" s="22"/>
      <c r="F28" s="29"/>
      <c r="G28" s="36"/>
      <c r="H28" s="28"/>
      <c r="I28" s="8"/>
      <c r="J28" s="71"/>
      <c r="K28" s="71"/>
      <c r="L28" s="8"/>
      <c r="M28" s="8"/>
      <c r="N28" s="8"/>
      <c r="O28" s="8"/>
      <c r="P28" s="8"/>
      <c r="Q28" s="8"/>
      <c r="R28" s="8"/>
      <c r="S28" s="8"/>
      <c r="T28" s="8"/>
    </row>
    <row r="29" ht="16" customHeight="1" spans="1:20">
      <c r="A29" s="22" t="s">
        <v>3363</v>
      </c>
      <c r="B29" s="13"/>
      <c r="C29" s="69"/>
      <c r="D29" s="69"/>
      <c r="E29" s="22"/>
      <c r="F29" s="29">
        <f>SUM(F6:F28)</f>
        <v>0</v>
      </c>
      <c r="G29" s="36">
        <f>SUM(G6:G28)</f>
        <v>0</v>
      </c>
      <c r="H29" s="28"/>
      <c r="I29" s="8"/>
      <c r="J29" s="71">
        <f>SUM(J6:J28)</f>
        <v>0</v>
      </c>
      <c r="K29" s="71">
        <f>SUM(K6:K28)</f>
        <v>0</v>
      </c>
      <c r="L29" s="8"/>
      <c r="M29" s="8"/>
      <c r="N29" s="8"/>
      <c r="O29" s="8"/>
      <c r="P29" s="8"/>
      <c r="Q29" s="8"/>
      <c r="R29" s="8"/>
      <c r="S29" s="8"/>
      <c r="T29" s="8"/>
    </row>
    <row r="30" ht="16" customHeight="1" spans="1:20">
      <c r="A30" s="73" t="e">
        <f>#REF!</f>
        <v>#REF!</v>
      </c>
      <c r="B30" s="73"/>
      <c r="C30" s="73"/>
      <c r="D30" s="73"/>
      <c r="E30" s="7"/>
      <c r="F30" s="74" t="str">
        <f>CONCATENATE(索引!$D$6,"：",索引!$D92,"    ",索引!$E92)</f>
        <v>评估人员：高晓宇    王海龙</v>
      </c>
      <c r="G30" s="73"/>
      <c r="H30" s="73"/>
      <c r="I30" s="8"/>
      <c r="J30" s="8"/>
      <c r="K30" s="8"/>
      <c r="L30" s="8"/>
      <c r="M30" s="8"/>
      <c r="N30" s="8"/>
      <c r="O30" s="8"/>
      <c r="P30" s="8"/>
      <c r="Q30" s="8"/>
      <c r="R30" s="8"/>
      <c r="S30" s="8"/>
      <c r="T30" s="8"/>
    </row>
    <row r="31" ht="16" customHeight="1" spans="1:20">
      <c r="A31" s="7" t="e">
        <f>#REF!</f>
        <v>#REF!</v>
      </c>
      <c r="B31" s="7"/>
      <c r="C31" s="7"/>
      <c r="D31" s="7"/>
      <c r="E31" s="7"/>
      <c r="F31" s="7"/>
      <c r="G31" s="7"/>
      <c r="H31" s="7"/>
      <c r="I31" s="8"/>
      <c r="J31" s="8"/>
      <c r="K31" s="8"/>
      <c r="L31" s="8"/>
      <c r="M31" s="8"/>
      <c r="N31" s="8"/>
      <c r="O31" s="8"/>
      <c r="P31" s="8"/>
      <c r="Q31" s="8"/>
      <c r="R31" s="8"/>
      <c r="S31" s="8"/>
      <c r="T31" s="8"/>
    </row>
    <row r="32" ht="16" customHeight="1" spans="1:20">
      <c r="A32" s="95" t="s">
        <v>3085</v>
      </c>
      <c r="B32" s="8"/>
      <c r="C32" s="8"/>
      <c r="D32" s="8"/>
      <c r="E32" s="8"/>
      <c r="F32" s="8"/>
      <c r="G32" s="8"/>
      <c r="H32" s="8"/>
      <c r="I32" s="8"/>
      <c r="J32" s="8"/>
      <c r="K32" s="8"/>
      <c r="L32" s="8"/>
      <c r="M32" s="8"/>
      <c r="N32" s="8"/>
      <c r="O32" s="8"/>
      <c r="P32" s="8"/>
      <c r="Q32" s="8"/>
      <c r="R32" s="8"/>
      <c r="S32" s="8"/>
      <c r="T32" s="8"/>
    </row>
    <row r="33" ht="16" customHeight="1" spans="1:20">
      <c r="A33" s="8"/>
      <c r="B33" s="96" t="s">
        <v>8106</v>
      </c>
      <c r="C33" s="8"/>
      <c r="D33" s="8"/>
      <c r="E33" s="8"/>
      <c r="F33" s="8"/>
      <c r="G33" s="8"/>
      <c r="H33" s="8"/>
      <c r="I33" s="8"/>
      <c r="J33" s="8"/>
      <c r="K33" s="8"/>
      <c r="L33" s="8"/>
      <c r="M33" s="8"/>
      <c r="N33" s="8"/>
      <c r="O33" s="8"/>
      <c r="P33" s="8"/>
      <c r="Q33" s="8"/>
      <c r="R33" s="8"/>
      <c r="S33" s="8"/>
      <c r="T33" s="8"/>
    </row>
    <row r="34" ht="16" customHeight="1" spans="1:20">
      <c r="A34" s="8"/>
      <c r="B34" s="96" t="s">
        <v>8107</v>
      </c>
      <c r="C34" s="8"/>
      <c r="D34" s="8"/>
      <c r="E34" s="8"/>
      <c r="F34" s="8"/>
      <c r="G34" s="8"/>
      <c r="H34" s="8"/>
      <c r="I34" s="8"/>
      <c r="J34" s="8"/>
      <c r="K34" s="8"/>
      <c r="L34" s="8"/>
      <c r="M34" s="8"/>
      <c r="N34" s="8"/>
      <c r="O34" s="8"/>
      <c r="P34" s="8"/>
      <c r="Q34" s="8"/>
      <c r="R34" s="8"/>
      <c r="S34" s="8"/>
      <c r="T34" s="8"/>
    </row>
    <row r="35" ht="16" customHeight="1" spans="1:20">
      <c r="A35" s="8"/>
      <c r="B35" s="96" t="s">
        <v>8108</v>
      </c>
      <c r="C35" s="8"/>
      <c r="D35" s="8"/>
      <c r="E35" s="8"/>
      <c r="F35" s="8"/>
      <c r="G35" s="8"/>
      <c r="H35" s="8"/>
      <c r="I35" s="8"/>
      <c r="J35" s="8"/>
      <c r="K35" s="8"/>
      <c r="L35" s="8"/>
      <c r="M35" s="8"/>
      <c r="N35" s="8"/>
      <c r="O35" s="8"/>
      <c r="P35" s="8"/>
      <c r="Q35" s="8"/>
      <c r="R35" s="8"/>
      <c r="S35" s="8"/>
      <c r="T35" s="8"/>
    </row>
  </sheetData>
  <mergeCells count="4">
    <mergeCell ref="A1:H1"/>
    <mergeCell ref="A3:H3"/>
    <mergeCell ref="J4:K4"/>
    <mergeCell ref="A29:B29"/>
  </mergeCells>
  <pageMargins left="0.75" right="0.75" top="1" bottom="1" header="0.5" footer="0.5"/>
  <headerFooter/>
  <drawing r:id="rId2"/>
  <legacyDrawing r:id="rId3"/>
  <picture r:id="rId4"/>
</worksheet>
</file>

<file path=xl/worksheets/sheet9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T33"/>
  <sheetViews>
    <sheetView workbookViewId="0">
      <pane xSplit="2" ySplit="5" topLeftCell="C6" activePane="bottomRight" state="frozen"/>
      <selection/>
      <selection pane="topRight"/>
      <selection pane="bottomLeft"/>
      <selection pane="bottomRight" activeCell="A1" sqref="A1:G1"/>
    </sheetView>
  </sheetViews>
  <sheetFormatPr defaultColWidth="14" defaultRowHeight="15.2"/>
  <cols>
    <col min="1" max="1" width="5" customWidth="1"/>
    <col min="2" max="2" width="33" customWidth="1"/>
    <col min="3" max="3" width="11" customWidth="1"/>
    <col min="4" max="5" width="19" customWidth="1"/>
    <col min="6" max="6" width="17" customWidth="1"/>
    <col min="7" max="7" width="19" customWidth="1"/>
    <col min="8" max="20" width="9" customWidth="1"/>
  </cols>
  <sheetData>
    <row r="1" ht="24" customHeight="1" spans="1:20">
      <c r="A1" s="61" t="s">
        <v>8109</v>
      </c>
      <c r="B1" s="62"/>
      <c r="C1" s="62"/>
      <c r="D1" s="62"/>
      <c r="E1" s="62"/>
      <c r="F1" s="62"/>
      <c r="G1" s="62"/>
      <c r="H1" s="62"/>
      <c r="I1" s="62"/>
      <c r="J1" s="62"/>
      <c r="K1" s="62"/>
      <c r="L1" s="62"/>
      <c r="M1" s="62"/>
      <c r="N1" s="62"/>
      <c r="O1" s="62"/>
      <c r="P1" s="62"/>
      <c r="Q1" s="62"/>
      <c r="R1" s="62"/>
      <c r="S1" s="62"/>
      <c r="T1" s="62"/>
    </row>
    <row r="2" ht="16" customHeight="1" spans="1:20">
      <c r="A2" s="63"/>
      <c r="B2" s="63"/>
      <c r="C2" s="63"/>
      <c r="D2" s="63"/>
      <c r="E2" s="63"/>
      <c r="F2" s="63"/>
      <c r="G2" s="42" t="s">
        <v>8110</v>
      </c>
      <c r="H2" s="8"/>
      <c r="I2" s="8"/>
      <c r="J2" s="8"/>
      <c r="K2" s="8"/>
      <c r="L2" s="8"/>
      <c r="M2" s="8"/>
      <c r="N2" s="8"/>
      <c r="O2" s="8"/>
      <c r="P2" s="8"/>
      <c r="Q2" s="8"/>
      <c r="R2" s="8"/>
      <c r="S2" s="8"/>
      <c r="T2" s="8"/>
    </row>
    <row r="3" ht="16" customHeight="1" spans="1:20">
      <c r="A3" s="63" t="e">
        <f>#REF!</f>
        <v>#REF!</v>
      </c>
      <c r="B3" s="8"/>
      <c r="C3" s="8"/>
      <c r="D3" s="8"/>
      <c r="E3" s="8"/>
      <c r="F3" s="8"/>
      <c r="G3" s="8"/>
      <c r="H3" s="8"/>
      <c r="I3" s="8"/>
      <c r="J3" s="8"/>
      <c r="K3" s="8"/>
      <c r="L3" s="8"/>
      <c r="M3" s="8"/>
      <c r="N3" s="8"/>
      <c r="O3" s="8"/>
      <c r="P3" s="8"/>
      <c r="Q3" s="8"/>
      <c r="R3" s="8"/>
      <c r="S3" s="8"/>
      <c r="T3" s="8"/>
    </row>
    <row r="4" ht="16" customHeight="1" spans="1:20">
      <c r="A4" s="64" t="e">
        <f>#REF!</f>
        <v>#REF!</v>
      </c>
      <c r="B4" s="64"/>
      <c r="C4" s="64"/>
      <c r="D4" s="64"/>
      <c r="E4" s="8"/>
      <c r="F4" s="8"/>
      <c r="G4" s="42" t="s">
        <v>2952</v>
      </c>
      <c r="H4" s="8"/>
      <c r="I4" s="65" t="s">
        <v>8105</v>
      </c>
      <c r="J4" s="66"/>
      <c r="K4" s="8"/>
      <c r="L4" s="8"/>
      <c r="M4" s="8"/>
      <c r="N4" s="8"/>
      <c r="O4" s="8"/>
      <c r="P4" s="8"/>
      <c r="Q4" s="8"/>
      <c r="R4" s="8"/>
      <c r="S4" s="8"/>
      <c r="T4" s="8"/>
    </row>
    <row r="5" ht="16" customHeight="1" spans="1:20">
      <c r="A5" s="22" t="s">
        <v>0</v>
      </c>
      <c r="B5" s="22" t="s">
        <v>3152</v>
      </c>
      <c r="C5" s="22" t="s">
        <v>3198</v>
      </c>
      <c r="D5" s="22" t="s">
        <v>3158</v>
      </c>
      <c r="E5" s="67" t="s">
        <v>3050</v>
      </c>
      <c r="F5" s="35" t="s">
        <v>3051</v>
      </c>
      <c r="G5" s="22" t="s">
        <v>3083</v>
      </c>
      <c r="H5" s="25"/>
      <c r="I5" s="65" t="s">
        <v>3050</v>
      </c>
      <c r="J5" s="65" t="s">
        <v>3051</v>
      </c>
      <c r="K5" s="25"/>
      <c r="L5" s="25"/>
      <c r="M5" s="25"/>
      <c r="N5" s="25"/>
      <c r="O5" s="25"/>
      <c r="P5" s="25"/>
      <c r="Q5" s="25"/>
      <c r="R5" s="25"/>
      <c r="S5" s="25"/>
      <c r="T5" s="25"/>
    </row>
    <row r="6" ht="16" customHeight="1" spans="1:20">
      <c r="A6" s="39"/>
      <c r="B6" s="68"/>
      <c r="C6" s="97"/>
      <c r="D6" s="39"/>
      <c r="E6" s="29"/>
      <c r="F6" s="36">
        <f t="shared" ref="F6:F24" si="0">E6</f>
        <v>0</v>
      </c>
      <c r="G6" s="70"/>
      <c r="H6" s="8"/>
      <c r="I6" s="71"/>
      <c r="J6" s="71"/>
      <c r="K6" s="8"/>
      <c r="L6" s="8"/>
      <c r="M6" s="8"/>
      <c r="N6" s="8"/>
      <c r="O6" s="8"/>
      <c r="P6" s="8"/>
      <c r="Q6" s="8"/>
      <c r="R6" s="8"/>
      <c r="S6" s="8"/>
      <c r="T6" s="8"/>
    </row>
    <row r="7" ht="16" customHeight="1" spans="1:20">
      <c r="A7" s="39"/>
      <c r="B7" s="68"/>
      <c r="C7" s="97"/>
      <c r="D7" s="39"/>
      <c r="E7" s="29"/>
      <c r="F7" s="36">
        <f t="shared" si="0"/>
        <v>0</v>
      </c>
      <c r="G7" s="70"/>
      <c r="H7" s="8"/>
      <c r="I7" s="71"/>
      <c r="J7" s="71"/>
      <c r="K7" s="8"/>
      <c r="L7" s="8"/>
      <c r="M7" s="8"/>
      <c r="N7" s="8"/>
      <c r="O7" s="8"/>
      <c r="P7" s="8"/>
      <c r="Q7" s="8"/>
      <c r="R7" s="8"/>
      <c r="S7" s="8"/>
      <c r="T7" s="8"/>
    </row>
    <row r="8" ht="16" customHeight="1" spans="1:20">
      <c r="A8" s="39"/>
      <c r="B8" s="68"/>
      <c r="C8" s="97"/>
      <c r="D8" s="39"/>
      <c r="E8" s="29"/>
      <c r="F8" s="36">
        <f t="shared" si="0"/>
        <v>0</v>
      </c>
      <c r="G8" s="70"/>
      <c r="H8" s="8"/>
      <c r="I8" s="71"/>
      <c r="J8" s="71"/>
      <c r="K8" s="8"/>
      <c r="L8" s="8"/>
      <c r="M8" s="8"/>
      <c r="N8" s="8"/>
      <c r="O8" s="8"/>
      <c r="P8" s="8"/>
      <c r="Q8" s="8"/>
      <c r="R8" s="8"/>
      <c r="S8" s="8"/>
      <c r="T8" s="8"/>
    </row>
    <row r="9" ht="16" customHeight="1" spans="1:20">
      <c r="A9" s="39"/>
      <c r="B9" s="68"/>
      <c r="C9" s="97"/>
      <c r="D9" s="39"/>
      <c r="E9" s="29"/>
      <c r="F9" s="36">
        <f t="shared" si="0"/>
        <v>0</v>
      </c>
      <c r="G9" s="70"/>
      <c r="H9" s="8"/>
      <c r="I9" s="71"/>
      <c r="J9" s="71"/>
      <c r="K9" s="8"/>
      <c r="L9" s="8"/>
      <c r="M9" s="8"/>
      <c r="N9" s="8"/>
      <c r="O9" s="8"/>
      <c r="P9" s="8"/>
      <c r="Q9" s="8"/>
      <c r="R9" s="8"/>
      <c r="S9" s="8"/>
      <c r="T9" s="8"/>
    </row>
    <row r="10" ht="16" customHeight="1" spans="1:20">
      <c r="A10" s="39"/>
      <c r="B10" s="68"/>
      <c r="C10" s="97"/>
      <c r="D10" s="39"/>
      <c r="E10" s="29"/>
      <c r="F10" s="36">
        <f t="shared" si="0"/>
        <v>0</v>
      </c>
      <c r="G10" s="70"/>
      <c r="H10" s="8"/>
      <c r="I10" s="71"/>
      <c r="J10" s="71"/>
      <c r="K10" s="8"/>
      <c r="L10" s="8"/>
      <c r="M10" s="8"/>
      <c r="N10" s="8"/>
      <c r="O10" s="8"/>
      <c r="P10" s="8"/>
      <c r="Q10" s="8"/>
      <c r="R10" s="8"/>
      <c r="S10" s="8"/>
      <c r="T10" s="8"/>
    </row>
    <row r="11" ht="16" customHeight="1" spans="1:20">
      <c r="A11" s="39"/>
      <c r="B11" s="68"/>
      <c r="C11" s="97"/>
      <c r="D11" s="39"/>
      <c r="E11" s="29"/>
      <c r="F11" s="36">
        <f t="shared" si="0"/>
        <v>0</v>
      </c>
      <c r="G11" s="70"/>
      <c r="H11" s="8"/>
      <c r="I11" s="71"/>
      <c r="J11" s="71"/>
      <c r="K11" s="8"/>
      <c r="L11" s="8"/>
      <c r="M11" s="8"/>
      <c r="N11" s="8"/>
      <c r="O11" s="8"/>
      <c r="P11" s="8"/>
      <c r="Q11" s="8"/>
      <c r="R11" s="8"/>
      <c r="S11" s="8"/>
      <c r="T11" s="8"/>
    </row>
    <row r="12" ht="16" customHeight="1" spans="1:20">
      <c r="A12" s="39"/>
      <c r="B12" s="68"/>
      <c r="C12" s="97"/>
      <c r="D12" s="39"/>
      <c r="E12" s="29"/>
      <c r="F12" s="36">
        <f t="shared" si="0"/>
        <v>0</v>
      </c>
      <c r="G12" s="70"/>
      <c r="H12" s="8"/>
      <c r="I12" s="71"/>
      <c r="J12" s="71"/>
      <c r="K12" s="8"/>
      <c r="L12" s="8"/>
      <c r="M12" s="8"/>
      <c r="N12" s="8"/>
      <c r="O12" s="8"/>
      <c r="P12" s="8"/>
      <c r="Q12" s="8"/>
      <c r="R12" s="8"/>
      <c r="S12" s="8"/>
      <c r="T12" s="8"/>
    </row>
    <row r="13" ht="16" customHeight="1" spans="1:20">
      <c r="A13" s="39"/>
      <c r="B13" s="68"/>
      <c r="C13" s="97"/>
      <c r="D13" s="39"/>
      <c r="E13" s="29"/>
      <c r="F13" s="36">
        <f t="shared" si="0"/>
        <v>0</v>
      </c>
      <c r="G13" s="70"/>
      <c r="H13" s="8"/>
      <c r="I13" s="71"/>
      <c r="J13" s="71"/>
      <c r="K13" s="8"/>
      <c r="L13" s="8"/>
      <c r="M13" s="8"/>
      <c r="N13" s="8"/>
      <c r="O13" s="8"/>
      <c r="P13" s="8"/>
      <c r="Q13" s="8"/>
      <c r="R13" s="8"/>
      <c r="S13" s="8"/>
      <c r="T13" s="8"/>
    </row>
    <row r="14" ht="16" customHeight="1" spans="1:20">
      <c r="A14" s="39"/>
      <c r="B14" s="68"/>
      <c r="C14" s="97"/>
      <c r="D14" s="39"/>
      <c r="E14" s="29"/>
      <c r="F14" s="36">
        <f t="shared" si="0"/>
        <v>0</v>
      </c>
      <c r="G14" s="70"/>
      <c r="H14" s="8"/>
      <c r="I14" s="71"/>
      <c r="J14" s="71"/>
      <c r="K14" s="8"/>
      <c r="L14" s="8"/>
      <c r="M14" s="8"/>
      <c r="N14" s="8"/>
      <c r="O14" s="8"/>
      <c r="P14" s="8"/>
      <c r="Q14" s="8"/>
      <c r="R14" s="8"/>
      <c r="S14" s="8"/>
      <c r="T14" s="8"/>
    </row>
    <row r="15" ht="16" customHeight="1" spans="1:20">
      <c r="A15" s="39"/>
      <c r="B15" s="68"/>
      <c r="C15" s="97"/>
      <c r="D15" s="39"/>
      <c r="E15" s="29"/>
      <c r="F15" s="36">
        <f t="shared" si="0"/>
        <v>0</v>
      </c>
      <c r="G15" s="70"/>
      <c r="H15" s="8"/>
      <c r="I15" s="71"/>
      <c r="J15" s="71"/>
      <c r="K15" s="8"/>
      <c r="L15" s="8"/>
      <c r="M15" s="8"/>
      <c r="N15" s="8"/>
      <c r="O15" s="8"/>
      <c r="P15" s="8"/>
      <c r="Q15" s="8"/>
      <c r="R15" s="8"/>
      <c r="S15" s="8"/>
      <c r="T15" s="8"/>
    </row>
    <row r="16" ht="16" customHeight="1" spans="1:20">
      <c r="A16" s="39"/>
      <c r="B16" s="68"/>
      <c r="C16" s="97"/>
      <c r="D16" s="39"/>
      <c r="E16" s="29"/>
      <c r="F16" s="36">
        <f t="shared" si="0"/>
        <v>0</v>
      </c>
      <c r="G16" s="70"/>
      <c r="H16" s="8"/>
      <c r="I16" s="71"/>
      <c r="J16" s="71"/>
      <c r="K16" s="8"/>
      <c r="L16" s="8"/>
      <c r="M16" s="8"/>
      <c r="N16" s="8"/>
      <c r="O16" s="8"/>
      <c r="P16" s="8"/>
      <c r="Q16" s="8"/>
      <c r="R16" s="8"/>
      <c r="S16" s="8"/>
      <c r="T16" s="8"/>
    </row>
    <row r="17" ht="16" customHeight="1" spans="1:20">
      <c r="A17" s="39"/>
      <c r="B17" s="68"/>
      <c r="C17" s="97"/>
      <c r="D17" s="39"/>
      <c r="E17" s="29"/>
      <c r="F17" s="36">
        <f t="shared" si="0"/>
        <v>0</v>
      </c>
      <c r="G17" s="70"/>
      <c r="H17" s="8"/>
      <c r="I17" s="71"/>
      <c r="J17" s="71"/>
      <c r="K17" s="8"/>
      <c r="L17" s="8"/>
      <c r="M17" s="8"/>
      <c r="N17" s="8"/>
      <c r="O17" s="8"/>
      <c r="P17" s="8"/>
      <c r="Q17" s="8"/>
      <c r="R17" s="8"/>
      <c r="S17" s="8"/>
      <c r="T17" s="8"/>
    </row>
    <row r="18" ht="16" customHeight="1" spans="1:20">
      <c r="A18" s="39"/>
      <c r="B18" s="68"/>
      <c r="C18" s="97"/>
      <c r="D18" s="39"/>
      <c r="E18" s="29"/>
      <c r="F18" s="36">
        <f t="shared" si="0"/>
        <v>0</v>
      </c>
      <c r="G18" s="70"/>
      <c r="H18" s="8"/>
      <c r="I18" s="71"/>
      <c r="J18" s="71"/>
      <c r="K18" s="8"/>
      <c r="L18" s="8"/>
      <c r="M18" s="8"/>
      <c r="N18" s="8"/>
      <c r="O18" s="8"/>
      <c r="P18" s="8"/>
      <c r="Q18" s="8"/>
      <c r="R18" s="8"/>
      <c r="S18" s="8"/>
      <c r="T18" s="8"/>
    </row>
    <row r="19" ht="16" customHeight="1" spans="1:20">
      <c r="A19" s="39"/>
      <c r="B19" s="68"/>
      <c r="C19" s="97"/>
      <c r="D19" s="39"/>
      <c r="E19" s="29"/>
      <c r="F19" s="36">
        <f t="shared" si="0"/>
        <v>0</v>
      </c>
      <c r="G19" s="70"/>
      <c r="H19" s="8"/>
      <c r="I19" s="71"/>
      <c r="J19" s="71"/>
      <c r="K19" s="8"/>
      <c r="L19" s="8"/>
      <c r="M19" s="8"/>
      <c r="N19" s="8"/>
      <c r="O19" s="8"/>
      <c r="P19" s="8"/>
      <c r="Q19" s="8"/>
      <c r="R19" s="8"/>
      <c r="S19" s="8"/>
      <c r="T19" s="8"/>
    </row>
    <row r="20" ht="16" customHeight="1" spans="1:20">
      <c r="A20" s="39"/>
      <c r="B20" s="68"/>
      <c r="C20" s="97"/>
      <c r="D20" s="39"/>
      <c r="E20" s="29"/>
      <c r="F20" s="36">
        <f t="shared" si="0"/>
        <v>0</v>
      </c>
      <c r="G20" s="70"/>
      <c r="H20" s="8"/>
      <c r="I20" s="71"/>
      <c r="J20" s="71"/>
      <c r="K20" s="8"/>
      <c r="L20" s="8"/>
      <c r="M20" s="8"/>
      <c r="N20" s="8"/>
      <c r="O20" s="8"/>
      <c r="P20" s="8"/>
      <c r="Q20" s="8"/>
      <c r="R20" s="8"/>
      <c r="S20" s="8"/>
      <c r="T20" s="8"/>
    </row>
    <row r="21" ht="16" customHeight="1" spans="1:20">
      <c r="A21" s="39"/>
      <c r="B21" s="68"/>
      <c r="C21" s="97"/>
      <c r="D21" s="39"/>
      <c r="E21" s="29"/>
      <c r="F21" s="36">
        <f t="shared" si="0"/>
        <v>0</v>
      </c>
      <c r="G21" s="70"/>
      <c r="H21" s="8"/>
      <c r="I21" s="71"/>
      <c r="J21" s="71"/>
      <c r="K21" s="8"/>
      <c r="L21" s="8"/>
      <c r="M21" s="8"/>
      <c r="N21" s="8"/>
      <c r="O21" s="8"/>
      <c r="P21" s="8"/>
      <c r="Q21" s="8"/>
      <c r="R21" s="8"/>
      <c r="S21" s="8"/>
      <c r="T21" s="8"/>
    </row>
    <row r="22" ht="16" customHeight="1" spans="1:20">
      <c r="A22" s="39"/>
      <c r="B22" s="68"/>
      <c r="C22" s="97"/>
      <c r="D22" s="39"/>
      <c r="E22" s="29"/>
      <c r="F22" s="36">
        <f t="shared" si="0"/>
        <v>0</v>
      </c>
      <c r="G22" s="70"/>
      <c r="H22" s="8"/>
      <c r="I22" s="71"/>
      <c r="J22" s="71"/>
      <c r="K22" s="8"/>
      <c r="L22" s="8"/>
      <c r="M22" s="8"/>
      <c r="N22" s="8"/>
      <c r="O22" s="8"/>
      <c r="P22" s="8"/>
      <c r="Q22" s="8"/>
      <c r="R22" s="8"/>
      <c r="S22" s="8"/>
      <c r="T22" s="8"/>
    </row>
    <row r="23" ht="16" customHeight="1" spans="1:20">
      <c r="A23" s="39"/>
      <c r="B23" s="68"/>
      <c r="C23" s="97"/>
      <c r="D23" s="39"/>
      <c r="E23" s="29"/>
      <c r="F23" s="36">
        <f t="shared" si="0"/>
        <v>0</v>
      </c>
      <c r="G23" s="70"/>
      <c r="H23" s="8"/>
      <c r="I23" s="71"/>
      <c r="J23" s="71"/>
      <c r="K23" s="8"/>
      <c r="L23" s="8"/>
      <c r="M23" s="8"/>
      <c r="N23" s="8"/>
      <c r="O23" s="8"/>
      <c r="P23" s="8"/>
      <c r="Q23" s="8"/>
      <c r="R23" s="8"/>
      <c r="S23" s="8"/>
      <c r="T23" s="8"/>
    </row>
    <row r="24" ht="16" customHeight="1" spans="1:20">
      <c r="A24" s="39"/>
      <c r="B24" s="68"/>
      <c r="C24" s="97"/>
      <c r="D24" s="39"/>
      <c r="E24" s="29"/>
      <c r="F24" s="36">
        <f t="shared" si="0"/>
        <v>0</v>
      </c>
      <c r="G24" s="70"/>
      <c r="H24" s="8"/>
      <c r="I24" s="71"/>
      <c r="J24" s="71"/>
      <c r="K24" s="8"/>
      <c r="L24" s="8"/>
      <c r="M24" s="8"/>
      <c r="N24" s="8"/>
      <c r="O24" s="8"/>
      <c r="P24" s="8"/>
      <c r="Q24" s="8"/>
      <c r="R24" s="8"/>
      <c r="S24" s="8"/>
      <c r="T24" s="8"/>
    </row>
    <row r="25" ht="16" customHeight="1" spans="1:20">
      <c r="A25" s="39"/>
      <c r="B25" s="68"/>
      <c r="C25" s="97"/>
      <c r="D25" s="39"/>
      <c r="E25" s="29"/>
      <c r="F25" s="36"/>
      <c r="G25" s="70"/>
      <c r="H25" s="8"/>
      <c r="I25" s="71"/>
      <c r="J25" s="71"/>
      <c r="K25" s="8"/>
      <c r="L25" s="8"/>
      <c r="M25" s="8"/>
      <c r="N25" s="8"/>
      <c r="O25" s="8"/>
      <c r="P25" s="8"/>
      <c r="Q25" s="8"/>
      <c r="R25" s="8"/>
      <c r="S25" s="8"/>
      <c r="T25" s="8"/>
    </row>
    <row r="26" ht="16" customHeight="1" spans="1:20">
      <c r="A26" s="39"/>
      <c r="B26" s="68"/>
      <c r="C26" s="97"/>
      <c r="D26" s="39"/>
      <c r="E26" s="29"/>
      <c r="F26" s="36"/>
      <c r="G26" s="70"/>
      <c r="H26" s="8"/>
      <c r="I26" s="71"/>
      <c r="J26" s="71"/>
      <c r="K26" s="8"/>
      <c r="L26" s="8"/>
      <c r="M26" s="8"/>
      <c r="N26" s="8"/>
      <c r="O26" s="8"/>
      <c r="P26" s="8"/>
      <c r="Q26" s="8"/>
      <c r="R26" s="8"/>
      <c r="S26" s="8"/>
      <c r="T26" s="8"/>
    </row>
    <row r="27" ht="16" customHeight="1" spans="1:20">
      <c r="A27" s="39"/>
      <c r="B27" s="68"/>
      <c r="C27" s="97"/>
      <c r="D27" s="39"/>
      <c r="E27" s="29"/>
      <c r="F27" s="36"/>
      <c r="G27" s="70"/>
      <c r="H27" s="8"/>
      <c r="I27" s="71"/>
      <c r="J27" s="71"/>
      <c r="K27" s="8"/>
      <c r="L27" s="8"/>
      <c r="M27" s="8"/>
      <c r="N27" s="8"/>
      <c r="O27" s="8"/>
      <c r="P27" s="8"/>
      <c r="Q27" s="8"/>
      <c r="R27" s="8"/>
      <c r="S27" s="8"/>
      <c r="T27" s="8"/>
    </row>
    <row r="28" ht="16" customHeight="1" spans="1:20">
      <c r="A28" s="39"/>
      <c r="B28" s="72"/>
      <c r="C28" s="97"/>
      <c r="D28" s="39"/>
      <c r="E28" s="29"/>
      <c r="F28" s="36"/>
      <c r="G28" s="70"/>
      <c r="H28" s="8"/>
      <c r="I28" s="71"/>
      <c r="J28" s="71"/>
      <c r="K28" s="8"/>
      <c r="L28" s="8"/>
      <c r="M28" s="8"/>
      <c r="N28" s="8"/>
      <c r="O28" s="8"/>
      <c r="P28" s="8"/>
      <c r="Q28" s="8"/>
      <c r="R28" s="8"/>
      <c r="S28" s="8"/>
      <c r="T28" s="8"/>
    </row>
    <row r="29" ht="16" customHeight="1" spans="1:20">
      <c r="A29" s="22" t="s">
        <v>3363</v>
      </c>
      <c r="B29" s="13"/>
      <c r="C29" s="69"/>
      <c r="D29" s="39"/>
      <c r="E29" s="29">
        <f>SUM(E6:E28)</f>
        <v>0</v>
      </c>
      <c r="F29" s="36">
        <f>SUM(F6:F28)</f>
        <v>0</v>
      </c>
      <c r="G29" s="70"/>
      <c r="H29" s="8"/>
      <c r="I29" s="71">
        <f>SUM(I6:I28)</f>
        <v>0</v>
      </c>
      <c r="J29" s="71">
        <f>SUM(J6:J28)</f>
        <v>0</v>
      </c>
      <c r="K29" s="8"/>
      <c r="L29" s="8"/>
      <c r="M29" s="8"/>
      <c r="N29" s="8"/>
      <c r="O29" s="8"/>
      <c r="P29" s="8"/>
      <c r="Q29" s="8"/>
      <c r="R29" s="8"/>
      <c r="S29" s="8"/>
      <c r="T29" s="8"/>
    </row>
    <row r="30" ht="16" customHeight="1" spans="1:20">
      <c r="A30" s="73" t="e">
        <f>#REF!</f>
        <v>#REF!</v>
      </c>
      <c r="B30" s="73"/>
      <c r="C30" s="73"/>
      <c r="D30" s="73"/>
      <c r="E30" s="74" t="str">
        <f>CONCATENATE(索引!$D$6,"：",索引!$D93,"    ",索引!$E93)</f>
        <v>评估人员：高晓宇    王海龙</v>
      </c>
      <c r="F30" s="7"/>
      <c r="G30" s="73"/>
      <c r="H30" s="8"/>
      <c r="I30" s="8"/>
      <c r="J30" s="8"/>
      <c r="K30" s="8"/>
      <c r="L30" s="8"/>
      <c r="M30" s="8"/>
      <c r="N30" s="8"/>
      <c r="O30" s="8"/>
      <c r="P30" s="8"/>
      <c r="Q30" s="8"/>
      <c r="R30" s="8"/>
      <c r="S30" s="8"/>
      <c r="T30" s="8"/>
    </row>
    <row r="31" ht="16" customHeight="1" spans="1:20">
      <c r="A31" s="7" t="e">
        <f>#REF!</f>
        <v>#REF!</v>
      </c>
      <c r="B31" s="7"/>
      <c r="C31" s="7"/>
      <c r="D31" s="7"/>
      <c r="E31" s="7"/>
      <c r="F31" s="7"/>
      <c r="G31" s="7"/>
      <c r="H31" s="8"/>
      <c r="I31" s="8"/>
      <c r="J31" s="8"/>
      <c r="K31" s="8"/>
      <c r="L31" s="8"/>
      <c r="M31" s="8"/>
      <c r="N31" s="8"/>
      <c r="O31" s="8"/>
      <c r="P31" s="8"/>
      <c r="Q31" s="8"/>
      <c r="R31" s="8"/>
      <c r="S31" s="8"/>
      <c r="T31" s="8"/>
    </row>
    <row r="32" ht="16" customHeight="1" spans="1:20">
      <c r="A32" s="95" t="s">
        <v>3085</v>
      </c>
      <c r="B32" s="8"/>
      <c r="C32" s="8"/>
      <c r="D32" s="8"/>
      <c r="E32" s="8"/>
      <c r="F32" s="8"/>
      <c r="G32" s="8"/>
      <c r="H32" s="8"/>
      <c r="I32" s="8"/>
      <c r="J32" s="8"/>
      <c r="K32" s="8"/>
      <c r="L32" s="8"/>
      <c r="M32" s="8"/>
      <c r="N32" s="8"/>
      <c r="O32" s="8"/>
      <c r="P32" s="8"/>
      <c r="Q32" s="8"/>
      <c r="R32" s="8"/>
      <c r="S32" s="8"/>
      <c r="T32" s="8"/>
    </row>
    <row r="33" ht="16" customHeight="1" spans="1:20">
      <c r="A33" s="8"/>
      <c r="B33" s="96" t="s">
        <v>8111</v>
      </c>
      <c r="C33" s="8"/>
      <c r="D33" s="8"/>
      <c r="E33" s="8"/>
      <c r="F33" s="8"/>
      <c r="G33" s="8"/>
      <c r="H33" s="8"/>
      <c r="I33" s="8"/>
      <c r="J33" s="8"/>
      <c r="K33" s="8"/>
      <c r="L33" s="8"/>
      <c r="M33" s="8"/>
      <c r="N33" s="8"/>
      <c r="O33" s="8"/>
      <c r="P33" s="8"/>
      <c r="Q33" s="8"/>
      <c r="R33" s="8"/>
      <c r="S33" s="8"/>
      <c r="T33" s="8"/>
    </row>
  </sheetData>
  <mergeCells count="4">
    <mergeCell ref="A1:G1"/>
    <mergeCell ref="A3:G3"/>
    <mergeCell ref="I4:J4"/>
    <mergeCell ref="A29:B29"/>
  </mergeCells>
  <pageMargins left="0.75" right="0.75" top="1" bottom="1" header="0.5" footer="0.5"/>
  <headerFooter/>
  <drawing r:id="rId2"/>
  <legacyDrawing r:id="rId3"/>
  <picture r:id="rId4"/>
</worksheet>
</file>

<file path=xl/worksheets/sheet9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T33"/>
  <sheetViews>
    <sheetView workbookViewId="0">
      <pane xSplit="2" ySplit="5" topLeftCell="C6" activePane="bottomRight" state="frozen"/>
      <selection/>
      <selection pane="topRight"/>
      <selection pane="bottomLeft"/>
      <selection pane="bottomRight" activeCell="A1" sqref="A1:G1"/>
    </sheetView>
  </sheetViews>
  <sheetFormatPr defaultColWidth="14" defaultRowHeight="15.2"/>
  <cols>
    <col min="1" max="1" width="5" customWidth="1"/>
    <col min="2" max="2" width="33" customWidth="1"/>
    <col min="3" max="3" width="11" customWidth="1"/>
    <col min="4" max="5" width="19" customWidth="1"/>
    <col min="6" max="6" width="17" customWidth="1"/>
    <col min="7" max="7" width="19" customWidth="1"/>
    <col min="8" max="20" width="9" customWidth="1"/>
  </cols>
  <sheetData>
    <row r="1" ht="24" customHeight="1" spans="1:20">
      <c r="A1" s="61" t="s">
        <v>8112</v>
      </c>
      <c r="B1" s="62"/>
      <c r="C1" s="62"/>
      <c r="D1" s="62"/>
      <c r="E1" s="62"/>
      <c r="F1" s="62"/>
      <c r="G1" s="62"/>
      <c r="H1" s="62"/>
      <c r="I1" s="62"/>
      <c r="J1" s="62"/>
      <c r="K1" s="62"/>
      <c r="L1" s="62"/>
      <c r="M1" s="62"/>
      <c r="N1" s="62"/>
      <c r="O1" s="62"/>
      <c r="P1" s="62"/>
      <c r="Q1" s="62"/>
      <c r="R1" s="62"/>
      <c r="S1" s="62"/>
      <c r="T1" s="62"/>
    </row>
    <row r="2" ht="16" customHeight="1" spans="1:20">
      <c r="A2" s="63"/>
      <c r="B2" s="63"/>
      <c r="C2" s="63"/>
      <c r="D2" s="63"/>
      <c r="E2" s="63"/>
      <c r="F2" s="63"/>
      <c r="G2" s="42" t="s">
        <v>8113</v>
      </c>
      <c r="H2" s="8"/>
      <c r="I2" s="8"/>
      <c r="J2" s="8"/>
      <c r="K2" s="8"/>
      <c r="L2" s="8"/>
      <c r="M2" s="8"/>
      <c r="N2" s="8"/>
      <c r="O2" s="8"/>
      <c r="P2" s="8"/>
      <c r="Q2" s="8"/>
      <c r="R2" s="8"/>
      <c r="S2" s="8"/>
      <c r="T2" s="8"/>
    </row>
    <row r="3" ht="16" customHeight="1" spans="1:20">
      <c r="A3" s="63" t="e">
        <f>#REF!</f>
        <v>#REF!</v>
      </c>
      <c r="B3" s="8"/>
      <c r="C3" s="8"/>
      <c r="D3" s="8"/>
      <c r="E3" s="8"/>
      <c r="F3" s="8"/>
      <c r="G3" s="8"/>
      <c r="H3" s="8"/>
      <c r="I3" s="8"/>
      <c r="J3" s="8"/>
      <c r="K3" s="8"/>
      <c r="L3" s="8"/>
      <c r="M3" s="8"/>
      <c r="N3" s="8"/>
      <c r="O3" s="8"/>
      <c r="P3" s="8"/>
      <c r="Q3" s="8"/>
      <c r="R3" s="8"/>
      <c r="S3" s="8"/>
      <c r="T3" s="8"/>
    </row>
    <row r="4" ht="16" customHeight="1" spans="1:20">
      <c r="A4" s="64" t="e">
        <f>#REF!</f>
        <v>#REF!</v>
      </c>
      <c r="B4" s="64"/>
      <c r="C4" s="64"/>
      <c r="D4" s="64"/>
      <c r="E4" s="8"/>
      <c r="F4" s="8"/>
      <c r="G4" s="42" t="s">
        <v>2952</v>
      </c>
      <c r="H4" s="8"/>
      <c r="I4" s="65" t="s">
        <v>8105</v>
      </c>
      <c r="J4" s="66"/>
      <c r="K4" s="8"/>
      <c r="L4" s="8"/>
      <c r="M4" s="8"/>
      <c r="N4" s="8"/>
      <c r="O4" s="8"/>
      <c r="P4" s="8"/>
      <c r="Q4" s="8"/>
      <c r="R4" s="8"/>
      <c r="S4" s="8"/>
      <c r="T4" s="8"/>
    </row>
    <row r="5" ht="16" customHeight="1" spans="1:20">
      <c r="A5" s="22" t="s">
        <v>0</v>
      </c>
      <c r="B5" s="22" t="s">
        <v>3152</v>
      </c>
      <c r="C5" s="22" t="s">
        <v>3198</v>
      </c>
      <c r="D5" s="22" t="s">
        <v>3158</v>
      </c>
      <c r="E5" s="67" t="s">
        <v>3050</v>
      </c>
      <c r="F5" s="35" t="s">
        <v>3051</v>
      </c>
      <c r="G5" s="22" t="s">
        <v>3083</v>
      </c>
      <c r="H5" s="25"/>
      <c r="I5" s="65" t="s">
        <v>3050</v>
      </c>
      <c r="J5" s="65" t="s">
        <v>3051</v>
      </c>
      <c r="K5" s="25"/>
      <c r="L5" s="25"/>
      <c r="M5" s="25"/>
      <c r="N5" s="25"/>
      <c r="O5" s="25"/>
      <c r="P5" s="25"/>
      <c r="Q5" s="25"/>
      <c r="R5" s="25"/>
      <c r="S5" s="25"/>
      <c r="T5" s="25"/>
    </row>
    <row r="6" ht="16" customHeight="1" spans="1:20">
      <c r="A6" s="39"/>
      <c r="B6" s="68"/>
      <c r="C6" s="97"/>
      <c r="D6" s="39"/>
      <c r="E6" s="29"/>
      <c r="F6" s="36">
        <f t="shared" ref="F6:F28" si="0">E6</f>
        <v>0</v>
      </c>
      <c r="G6" s="70"/>
      <c r="H6" s="8"/>
      <c r="I6" s="71"/>
      <c r="J6" s="71"/>
      <c r="K6" s="8"/>
      <c r="L6" s="8"/>
      <c r="M6" s="8"/>
      <c r="N6" s="8"/>
      <c r="O6" s="8"/>
      <c r="P6" s="8"/>
      <c r="Q6" s="8"/>
      <c r="R6" s="8"/>
      <c r="S6" s="8"/>
      <c r="T6" s="8"/>
    </row>
    <row r="7" ht="16" customHeight="1" spans="1:20">
      <c r="A7" s="39"/>
      <c r="B7" s="68"/>
      <c r="C7" s="97"/>
      <c r="D7" s="39"/>
      <c r="E7" s="29"/>
      <c r="F7" s="36">
        <f t="shared" si="0"/>
        <v>0</v>
      </c>
      <c r="G7" s="70"/>
      <c r="H7" s="8"/>
      <c r="I7" s="71"/>
      <c r="J7" s="71"/>
      <c r="K7" s="8"/>
      <c r="L7" s="8"/>
      <c r="M7" s="8"/>
      <c r="N7" s="8"/>
      <c r="O7" s="8"/>
      <c r="P7" s="8"/>
      <c r="Q7" s="8"/>
      <c r="R7" s="8"/>
      <c r="S7" s="8"/>
      <c r="T7" s="8"/>
    </row>
    <row r="8" ht="16" customHeight="1" spans="1:20">
      <c r="A8" s="39"/>
      <c r="B8" s="68"/>
      <c r="C8" s="97"/>
      <c r="D8" s="39"/>
      <c r="E8" s="29"/>
      <c r="F8" s="36">
        <f t="shared" si="0"/>
        <v>0</v>
      </c>
      <c r="G8" s="70"/>
      <c r="H8" s="8"/>
      <c r="I8" s="71"/>
      <c r="J8" s="71"/>
      <c r="K8" s="8"/>
      <c r="L8" s="8"/>
      <c r="M8" s="8"/>
      <c r="N8" s="8"/>
      <c r="O8" s="8"/>
      <c r="P8" s="8"/>
      <c r="Q8" s="8"/>
      <c r="R8" s="8"/>
      <c r="S8" s="8"/>
      <c r="T8" s="8"/>
    </row>
    <row r="9" ht="16" customHeight="1" spans="1:20">
      <c r="A9" s="39"/>
      <c r="B9" s="98"/>
      <c r="C9" s="97"/>
      <c r="D9" s="39"/>
      <c r="E9" s="29"/>
      <c r="F9" s="36">
        <f t="shared" si="0"/>
        <v>0</v>
      </c>
      <c r="G9" s="70"/>
      <c r="H9" s="8"/>
      <c r="I9" s="71"/>
      <c r="J9" s="71"/>
      <c r="K9" s="8"/>
      <c r="L9" s="8"/>
      <c r="M9" s="8"/>
      <c r="N9" s="8"/>
      <c r="O9" s="8"/>
      <c r="P9" s="8"/>
      <c r="Q9" s="8"/>
      <c r="R9" s="8"/>
      <c r="S9" s="8"/>
      <c r="T9" s="8"/>
    </row>
    <row r="10" ht="16" customHeight="1" spans="1:20">
      <c r="A10" s="39"/>
      <c r="B10" s="68"/>
      <c r="C10" s="97"/>
      <c r="D10" s="39"/>
      <c r="E10" s="29"/>
      <c r="F10" s="36">
        <f t="shared" si="0"/>
        <v>0</v>
      </c>
      <c r="G10" s="70"/>
      <c r="H10" s="8"/>
      <c r="I10" s="71"/>
      <c r="J10" s="71"/>
      <c r="K10" s="8"/>
      <c r="L10" s="8"/>
      <c r="M10" s="8"/>
      <c r="N10" s="8"/>
      <c r="O10" s="8"/>
      <c r="P10" s="8"/>
      <c r="Q10" s="8"/>
      <c r="R10" s="8"/>
      <c r="S10" s="8"/>
      <c r="T10" s="8"/>
    </row>
    <row r="11" ht="16" customHeight="1" spans="1:20">
      <c r="A11" s="39"/>
      <c r="B11" s="68"/>
      <c r="C11" s="97"/>
      <c r="D11" s="39"/>
      <c r="E11" s="29"/>
      <c r="F11" s="36">
        <f t="shared" si="0"/>
        <v>0</v>
      </c>
      <c r="G11" s="70"/>
      <c r="H11" s="8"/>
      <c r="I11" s="71"/>
      <c r="J11" s="71"/>
      <c r="K11" s="8"/>
      <c r="L11" s="8"/>
      <c r="M11" s="8"/>
      <c r="N11" s="8"/>
      <c r="O11" s="8"/>
      <c r="P11" s="8"/>
      <c r="Q11" s="8"/>
      <c r="R11" s="8"/>
      <c r="S11" s="8"/>
      <c r="T11" s="8"/>
    </row>
    <row r="12" ht="16" customHeight="1" spans="1:20">
      <c r="A12" s="39"/>
      <c r="B12" s="68"/>
      <c r="C12" s="97"/>
      <c r="D12" s="39"/>
      <c r="E12" s="29"/>
      <c r="F12" s="36">
        <f t="shared" si="0"/>
        <v>0</v>
      </c>
      <c r="G12" s="70"/>
      <c r="H12" s="8"/>
      <c r="I12" s="71"/>
      <c r="J12" s="71"/>
      <c r="K12" s="8"/>
      <c r="L12" s="8"/>
      <c r="M12" s="8"/>
      <c r="N12" s="8"/>
      <c r="O12" s="8"/>
      <c r="P12" s="8"/>
      <c r="Q12" s="8"/>
      <c r="R12" s="8"/>
      <c r="S12" s="8"/>
      <c r="T12" s="8"/>
    </row>
    <row r="13" ht="16" customHeight="1" spans="1:20">
      <c r="A13" s="39"/>
      <c r="B13" s="68"/>
      <c r="C13" s="97"/>
      <c r="D13" s="39"/>
      <c r="E13" s="29"/>
      <c r="F13" s="36">
        <f t="shared" si="0"/>
        <v>0</v>
      </c>
      <c r="G13" s="70"/>
      <c r="H13" s="8"/>
      <c r="I13" s="71"/>
      <c r="J13" s="71"/>
      <c r="K13" s="8"/>
      <c r="L13" s="8"/>
      <c r="M13" s="8"/>
      <c r="N13" s="8"/>
      <c r="O13" s="8"/>
      <c r="P13" s="8"/>
      <c r="Q13" s="8"/>
      <c r="R13" s="8"/>
      <c r="S13" s="8"/>
      <c r="T13" s="8"/>
    </row>
    <row r="14" ht="16" customHeight="1" spans="1:20">
      <c r="A14" s="39"/>
      <c r="B14" s="68"/>
      <c r="C14" s="97"/>
      <c r="D14" s="39"/>
      <c r="E14" s="29"/>
      <c r="F14" s="36">
        <f t="shared" si="0"/>
        <v>0</v>
      </c>
      <c r="G14" s="70"/>
      <c r="H14" s="8"/>
      <c r="I14" s="71"/>
      <c r="J14" s="71"/>
      <c r="K14" s="8"/>
      <c r="L14" s="8"/>
      <c r="M14" s="8"/>
      <c r="N14" s="8"/>
      <c r="O14" s="8"/>
      <c r="P14" s="8"/>
      <c r="Q14" s="8"/>
      <c r="R14" s="8"/>
      <c r="S14" s="8"/>
      <c r="T14" s="8"/>
    </row>
    <row r="15" ht="16" customHeight="1" spans="1:20">
      <c r="A15" s="39"/>
      <c r="B15" s="68"/>
      <c r="C15" s="97"/>
      <c r="D15" s="39"/>
      <c r="E15" s="29"/>
      <c r="F15" s="36">
        <f t="shared" si="0"/>
        <v>0</v>
      </c>
      <c r="G15" s="70"/>
      <c r="H15" s="8"/>
      <c r="I15" s="71"/>
      <c r="J15" s="71"/>
      <c r="K15" s="8"/>
      <c r="L15" s="8"/>
      <c r="M15" s="8"/>
      <c r="N15" s="8"/>
      <c r="O15" s="8"/>
      <c r="P15" s="8"/>
      <c r="Q15" s="8"/>
      <c r="R15" s="8"/>
      <c r="S15" s="8"/>
      <c r="T15" s="8"/>
    </row>
    <row r="16" ht="16" customHeight="1" spans="1:20">
      <c r="A16" s="39"/>
      <c r="B16" s="68"/>
      <c r="C16" s="97"/>
      <c r="D16" s="39"/>
      <c r="E16" s="29"/>
      <c r="F16" s="36">
        <f t="shared" si="0"/>
        <v>0</v>
      </c>
      <c r="G16" s="70"/>
      <c r="H16" s="8"/>
      <c r="I16" s="71"/>
      <c r="J16" s="71"/>
      <c r="K16" s="8"/>
      <c r="L16" s="8"/>
      <c r="M16" s="8"/>
      <c r="N16" s="8"/>
      <c r="O16" s="8"/>
      <c r="P16" s="8"/>
      <c r="Q16" s="8"/>
      <c r="R16" s="8"/>
      <c r="S16" s="8"/>
      <c r="T16" s="8"/>
    </row>
    <row r="17" ht="16" customHeight="1" spans="1:20">
      <c r="A17" s="39"/>
      <c r="B17" s="68"/>
      <c r="C17" s="97"/>
      <c r="D17" s="39"/>
      <c r="E17" s="29"/>
      <c r="F17" s="36">
        <f t="shared" si="0"/>
        <v>0</v>
      </c>
      <c r="G17" s="70"/>
      <c r="H17" s="8"/>
      <c r="I17" s="71"/>
      <c r="J17" s="71"/>
      <c r="K17" s="8"/>
      <c r="L17" s="8"/>
      <c r="M17" s="8"/>
      <c r="N17" s="8"/>
      <c r="O17" s="8"/>
      <c r="P17" s="8"/>
      <c r="Q17" s="8"/>
      <c r="R17" s="8"/>
      <c r="S17" s="8"/>
      <c r="T17" s="8"/>
    </row>
    <row r="18" ht="16" customHeight="1" spans="1:20">
      <c r="A18" s="39"/>
      <c r="B18" s="68"/>
      <c r="C18" s="97"/>
      <c r="D18" s="39"/>
      <c r="E18" s="29"/>
      <c r="F18" s="36">
        <f t="shared" si="0"/>
        <v>0</v>
      </c>
      <c r="G18" s="70"/>
      <c r="H18" s="8"/>
      <c r="I18" s="71"/>
      <c r="J18" s="71"/>
      <c r="K18" s="8"/>
      <c r="L18" s="8"/>
      <c r="M18" s="8"/>
      <c r="N18" s="8"/>
      <c r="O18" s="8"/>
      <c r="P18" s="8"/>
      <c r="Q18" s="8"/>
      <c r="R18" s="8"/>
      <c r="S18" s="8"/>
      <c r="T18" s="8"/>
    </row>
    <row r="19" ht="16" customHeight="1" spans="1:20">
      <c r="A19" s="39"/>
      <c r="B19" s="68"/>
      <c r="C19" s="97"/>
      <c r="D19" s="39"/>
      <c r="E19" s="29"/>
      <c r="F19" s="36">
        <f t="shared" si="0"/>
        <v>0</v>
      </c>
      <c r="G19" s="70"/>
      <c r="H19" s="8"/>
      <c r="I19" s="71"/>
      <c r="J19" s="71"/>
      <c r="K19" s="8"/>
      <c r="L19" s="8"/>
      <c r="M19" s="8"/>
      <c r="N19" s="8"/>
      <c r="O19" s="8"/>
      <c r="P19" s="8"/>
      <c r="Q19" s="8"/>
      <c r="R19" s="8"/>
      <c r="S19" s="8"/>
      <c r="T19" s="8"/>
    </row>
    <row r="20" ht="16" customHeight="1" spans="1:20">
      <c r="A20" s="39"/>
      <c r="B20" s="68"/>
      <c r="C20" s="97"/>
      <c r="D20" s="39"/>
      <c r="E20" s="29"/>
      <c r="F20" s="36">
        <f t="shared" si="0"/>
        <v>0</v>
      </c>
      <c r="G20" s="70"/>
      <c r="H20" s="8"/>
      <c r="I20" s="71"/>
      <c r="J20" s="71"/>
      <c r="K20" s="8"/>
      <c r="L20" s="8"/>
      <c r="M20" s="8"/>
      <c r="N20" s="8"/>
      <c r="O20" s="8"/>
      <c r="P20" s="8"/>
      <c r="Q20" s="8"/>
      <c r="R20" s="8"/>
      <c r="S20" s="8"/>
      <c r="T20" s="8"/>
    </row>
    <row r="21" ht="16" customHeight="1" spans="1:20">
      <c r="A21" s="39"/>
      <c r="B21" s="68"/>
      <c r="C21" s="97"/>
      <c r="D21" s="39"/>
      <c r="E21" s="29"/>
      <c r="F21" s="36">
        <f t="shared" si="0"/>
        <v>0</v>
      </c>
      <c r="G21" s="70"/>
      <c r="H21" s="8"/>
      <c r="I21" s="71"/>
      <c r="J21" s="71"/>
      <c r="K21" s="8"/>
      <c r="L21" s="8"/>
      <c r="M21" s="8"/>
      <c r="N21" s="8"/>
      <c r="O21" s="8"/>
      <c r="P21" s="8"/>
      <c r="Q21" s="8"/>
      <c r="R21" s="8"/>
      <c r="S21" s="8"/>
      <c r="T21" s="8"/>
    </row>
    <row r="22" ht="16" customHeight="1" spans="1:20">
      <c r="A22" s="39"/>
      <c r="B22" s="68"/>
      <c r="C22" s="97"/>
      <c r="D22" s="39"/>
      <c r="E22" s="29"/>
      <c r="F22" s="36">
        <f t="shared" si="0"/>
        <v>0</v>
      </c>
      <c r="G22" s="70"/>
      <c r="H22" s="8"/>
      <c r="I22" s="71"/>
      <c r="J22" s="71"/>
      <c r="K22" s="8"/>
      <c r="L22" s="8"/>
      <c r="M22" s="8"/>
      <c r="N22" s="8"/>
      <c r="O22" s="8"/>
      <c r="P22" s="8"/>
      <c r="Q22" s="8"/>
      <c r="R22" s="8"/>
      <c r="S22" s="8"/>
      <c r="T22" s="8"/>
    </row>
    <row r="23" ht="16" customHeight="1" spans="1:20">
      <c r="A23" s="39"/>
      <c r="B23" s="68"/>
      <c r="C23" s="97"/>
      <c r="D23" s="39"/>
      <c r="E23" s="29"/>
      <c r="F23" s="36">
        <f t="shared" si="0"/>
        <v>0</v>
      </c>
      <c r="G23" s="70"/>
      <c r="H23" s="8"/>
      <c r="I23" s="71"/>
      <c r="J23" s="71"/>
      <c r="K23" s="8"/>
      <c r="L23" s="8"/>
      <c r="M23" s="8"/>
      <c r="N23" s="8"/>
      <c r="O23" s="8"/>
      <c r="P23" s="8"/>
      <c r="Q23" s="8"/>
      <c r="R23" s="8"/>
      <c r="S23" s="8"/>
      <c r="T23" s="8"/>
    </row>
    <row r="24" ht="16" customHeight="1" spans="1:20">
      <c r="A24" s="39"/>
      <c r="B24" s="68"/>
      <c r="C24" s="97"/>
      <c r="D24" s="39"/>
      <c r="E24" s="29"/>
      <c r="F24" s="36">
        <f t="shared" si="0"/>
        <v>0</v>
      </c>
      <c r="G24" s="70"/>
      <c r="H24" s="8"/>
      <c r="I24" s="71"/>
      <c r="J24" s="71"/>
      <c r="K24" s="8"/>
      <c r="L24" s="8"/>
      <c r="M24" s="8"/>
      <c r="N24" s="8"/>
      <c r="O24" s="8"/>
      <c r="P24" s="8"/>
      <c r="Q24" s="8"/>
      <c r="R24" s="8"/>
      <c r="S24" s="8"/>
      <c r="T24" s="8"/>
    </row>
    <row r="25" ht="16" customHeight="1" spans="1:20">
      <c r="A25" s="39"/>
      <c r="B25" s="68"/>
      <c r="C25" s="97"/>
      <c r="D25" s="39"/>
      <c r="E25" s="29"/>
      <c r="F25" s="36">
        <f t="shared" si="0"/>
        <v>0</v>
      </c>
      <c r="G25" s="70"/>
      <c r="H25" s="8"/>
      <c r="I25" s="71"/>
      <c r="J25" s="71"/>
      <c r="K25" s="8"/>
      <c r="L25" s="8"/>
      <c r="M25" s="8"/>
      <c r="N25" s="8"/>
      <c r="O25" s="8"/>
      <c r="P25" s="8"/>
      <c r="Q25" s="8"/>
      <c r="R25" s="8"/>
      <c r="S25" s="8"/>
      <c r="T25" s="8"/>
    </row>
    <row r="26" ht="16" customHeight="1" spans="1:20">
      <c r="A26" s="39"/>
      <c r="B26" s="68"/>
      <c r="C26" s="97"/>
      <c r="D26" s="39"/>
      <c r="E26" s="29"/>
      <c r="F26" s="36">
        <f t="shared" si="0"/>
        <v>0</v>
      </c>
      <c r="G26" s="70"/>
      <c r="H26" s="8"/>
      <c r="I26" s="71"/>
      <c r="J26" s="71"/>
      <c r="K26" s="8"/>
      <c r="L26" s="8"/>
      <c r="M26" s="8"/>
      <c r="N26" s="8"/>
      <c r="O26" s="8"/>
      <c r="P26" s="8"/>
      <c r="Q26" s="8"/>
      <c r="R26" s="8"/>
      <c r="S26" s="8"/>
      <c r="T26" s="8"/>
    </row>
    <row r="27" ht="16" customHeight="1" spans="1:20">
      <c r="A27" s="39"/>
      <c r="B27" s="68"/>
      <c r="C27" s="97"/>
      <c r="D27" s="39"/>
      <c r="E27" s="29"/>
      <c r="F27" s="36">
        <f t="shared" si="0"/>
        <v>0</v>
      </c>
      <c r="G27" s="70"/>
      <c r="H27" s="8"/>
      <c r="I27" s="71"/>
      <c r="J27" s="71"/>
      <c r="K27" s="8"/>
      <c r="L27" s="8"/>
      <c r="M27" s="8"/>
      <c r="N27" s="8"/>
      <c r="O27" s="8"/>
      <c r="P27" s="8"/>
      <c r="Q27" s="8"/>
      <c r="R27" s="8"/>
      <c r="S27" s="8"/>
      <c r="T27" s="8"/>
    </row>
    <row r="28" ht="16" customHeight="1" spans="1:20">
      <c r="A28" s="39"/>
      <c r="B28" s="72"/>
      <c r="C28" s="97"/>
      <c r="D28" s="39"/>
      <c r="E28" s="29"/>
      <c r="F28" s="36">
        <f t="shared" si="0"/>
        <v>0</v>
      </c>
      <c r="G28" s="28"/>
      <c r="H28" s="8"/>
      <c r="I28" s="71"/>
      <c r="J28" s="71"/>
      <c r="K28" s="8"/>
      <c r="L28" s="8"/>
      <c r="M28" s="8"/>
      <c r="N28" s="8"/>
      <c r="O28" s="8"/>
      <c r="P28" s="8"/>
      <c r="Q28" s="8"/>
      <c r="R28" s="8"/>
      <c r="S28" s="8"/>
      <c r="T28" s="8"/>
    </row>
    <row r="29" ht="16" customHeight="1" spans="1:20">
      <c r="A29" s="22" t="s">
        <v>3363</v>
      </c>
      <c r="B29" s="13"/>
      <c r="C29" s="69"/>
      <c r="D29" s="22"/>
      <c r="E29" s="29">
        <f>SUM(E6:E28)</f>
        <v>0</v>
      </c>
      <c r="F29" s="36">
        <f>SUM(F6:F28)</f>
        <v>0</v>
      </c>
      <c r="G29" s="28"/>
      <c r="H29" s="8"/>
      <c r="I29" s="71">
        <f>SUM(I6:I28)</f>
        <v>0</v>
      </c>
      <c r="J29" s="71">
        <f>SUM(J6:J28)</f>
        <v>0</v>
      </c>
      <c r="K29" s="8"/>
      <c r="L29" s="8"/>
      <c r="M29" s="8"/>
      <c r="N29" s="8"/>
      <c r="O29" s="8"/>
      <c r="P29" s="8"/>
      <c r="Q29" s="8"/>
      <c r="R29" s="8"/>
      <c r="S29" s="8"/>
      <c r="T29" s="8"/>
    </row>
    <row r="30" ht="16" customHeight="1" spans="1:20">
      <c r="A30" s="73" t="e">
        <f>#REF!</f>
        <v>#REF!</v>
      </c>
      <c r="B30" s="73"/>
      <c r="C30" s="73"/>
      <c r="D30" s="73"/>
      <c r="E30" s="74" t="str">
        <f>CONCATENATE(索引!$D$6,"：",索引!$D94,"    ",索引!$E94)</f>
        <v>评估人员：高晓宇    王海龙</v>
      </c>
      <c r="F30" s="7"/>
      <c r="G30" s="73"/>
      <c r="H30" s="8"/>
      <c r="I30" s="8"/>
      <c r="J30" s="8"/>
      <c r="K30" s="8"/>
      <c r="L30" s="8"/>
      <c r="M30" s="8"/>
      <c r="N30" s="8"/>
      <c r="O30" s="8"/>
      <c r="P30" s="8"/>
      <c r="Q30" s="8"/>
      <c r="R30" s="8"/>
      <c r="S30" s="8"/>
      <c r="T30" s="8"/>
    </row>
    <row r="31" ht="16" customHeight="1" spans="1:20">
      <c r="A31" s="7" t="e">
        <f>#REF!</f>
        <v>#REF!</v>
      </c>
      <c r="B31" s="7"/>
      <c r="C31" s="7"/>
      <c r="D31" s="7"/>
      <c r="E31" s="7"/>
      <c r="F31" s="7"/>
      <c r="G31" s="7"/>
      <c r="H31" s="8"/>
      <c r="I31" s="8"/>
      <c r="J31" s="8"/>
      <c r="K31" s="8"/>
      <c r="L31" s="8"/>
      <c r="M31" s="8"/>
      <c r="N31" s="8"/>
      <c r="O31" s="8"/>
      <c r="P31" s="8"/>
      <c r="Q31" s="8"/>
      <c r="R31" s="8"/>
      <c r="S31" s="8"/>
      <c r="T31" s="8"/>
    </row>
    <row r="32" ht="16" customHeight="1" spans="1:20">
      <c r="A32" s="95" t="s">
        <v>3085</v>
      </c>
      <c r="B32" s="8"/>
      <c r="C32" s="8"/>
      <c r="D32" s="8"/>
      <c r="E32" s="8"/>
      <c r="F32" s="8"/>
      <c r="G32" s="8"/>
      <c r="H32" s="8"/>
      <c r="I32" s="8"/>
      <c r="J32" s="8"/>
      <c r="K32" s="8"/>
      <c r="L32" s="8"/>
      <c r="M32" s="8"/>
      <c r="N32" s="8"/>
      <c r="O32" s="8"/>
      <c r="P32" s="8"/>
      <c r="Q32" s="8"/>
      <c r="R32" s="8"/>
      <c r="S32" s="8"/>
      <c r="T32" s="8"/>
    </row>
    <row r="33" ht="16" customHeight="1" spans="1:20">
      <c r="A33" s="8"/>
      <c r="B33" s="96" t="s">
        <v>8111</v>
      </c>
      <c r="C33" s="8"/>
      <c r="D33" s="8"/>
      <c r="E33" s="8"/>
      <c r="F33" s="8"/>
      <c r="G33" s="8"/>
      <c r="H33" s="8"/>
      <c r="I33" s="8"/>
      <c r="J33" s="8"/>
      <c r="K33" s="8"/>
      <c r="L33" s="8"/>
      <c r="M33" s="8"/>
      <c r="N33" s="8"/>
      <c r="O33" s="8"/>
      <c r="P33" s="8"/>
      <c r="Q33" s="8"/>
      <c r="R33" s="8"/>
      <c r="S33" s="8"/>
      <c r="T33" s="8"/>
    </row>
  </sheetData>
  <mergeCells count="4">
    <mergeCell ref="A1:G1"/>
    <mergeCell ref="A3:G3"/>
    <mergeCell ref="I4:J4"/>
    <mergeCell ref="A29:B29"/>
  </mergeCells>
  <pageMargins left="0.75" right="0.75" top="1" bottom="1" header="0.5" footer="0.5"/>
  <headerFooter/>
  <drawing r:id="rId2"/>
  <legacyDrawing r:id="rId3"/>
  <picture r:id="rId4"/>
</worksheet>
</file>

<file path=xl/worksheets/sheet9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T33"/>
  <sheetViews>
    <sheetView workbookViewId="0">
      <pane xSplit="2" ySplit="5" topLeftCell="C6" activePane="bottomRight" state="frozen"/>
      <selection/>
      <selection pane="topRight"/>
      <selection pane="bottomLeft"/>
      <selection pane="bottomRight" activeCell="A1" sqref="A1:G1"/>
    </sheetView>
  </sheetViews>
  <sheetFormatPr defaultColWidth="14" defaultRowHeight="15.2"/>
  <cols>
    <col min="1" max="1" width="5" customWidth="1"/>
    <col min="2" max="2" width="33" customWidth="1"/>
    <col min="3" max="3" width="11" customWidth="1"/>
    <col min="4" max="6" width="17" customWidth="1"/>
    <col min="7" max="7" width="19" customWidth="1"/>
    <col min="8" max="20" width="9" customWidth="1"/>
  </cols>
  <sheetData>
    <row r="1" ht="24" customHeight="1" spans="1:20">
      <c r="A1" s="61" t="s">
        <v>8114</v>
      </c>
      <c r="B1" s="62"/>
      <c r="C1" s="62"/>
      <c r="D1" s="62"/>
      <c r="E1" s="62"/>
      <c r="F1" s="62"/>
      <c r="G1" s="62"/>
      <c r="H1" s="62"/>
      <c r="I1" s="62"/>
      <c r="J1" s="62"/>
      <c r="K1" s="62"/>
      <c r="L1" s="62"/>
      <c r="M1" s="62"/>
      <c r="N1" s="62"/>
      <c r="O1" s="62"/>
      <c r="P1" s="62"/>
      <c r="Q1" s="62"/>
      <c r="R1" s="62"/>
      <c r="S1" s="62"/>
      <c r="T1" s="62"/>
    </row>
    <row r="2" ht="16" customHeight="1" spans="1:20">
      <c r="A2" s="63"/>
      <c r="B2" s="63"/>
      <c r="C2" s="63"/>
      <c r="D2" s="63"/>
      <c r="E2" s="63"/>
      <c r="F2" s="63"/>
      <c r="G2" s="42" t="s">
        <v>8115</v>
      </c>
      <c r="H2" s="8"/>
      <c r="I2" s="8"/>
      <c r="J2" s="8"/>
      <c r="K2" s="8"/>
      <c r="L2" s="8"/>
      <c r="M2" s="8"/>
      <c r="N2" s="8"/>
      <c r="O2" s="8"/>
      <c r="P2" s="8"/>
      <c r="Q2" s="8"/>
      <c r="R2" s="8"/>
      <c r="S2" s="8"/>
      <c r="T2" s="8"/>
    </row>
    <row r="3" ht="16" customHeight="1" spans="1:20">
      <c r="A3" s="63" t="e">
        <f>#REF!</f>
        <v>#REF!</v>
      </c>
      <c r="B3" s="8"/>
      <c r="C3" s="8"/>
      <c r="D3" s="8"/>
      <c r="E3" s="8"/>
      <c r="F3" s="8"/>
      <c r="G3" s="8"/>
      <c r="H3" s="8"/>
      <c r="I3" s="8"/>
      <c r="J3" s="8"/>
      <c r="K3" s="8"/>
      <c r="L3" s="8"/>
      <c r="M3" s="8"/>
      <c r="N3" s="8"/>
      <c r="O3" s="8"/>
      <c r="P3" s="8"/>
      <c r="Q3" s="8"/>
      <c r="R3" s="8"/>
      <c r="S3" s="8"/>
      <c r="T3" s="8"/>
    </row>
    <row r="4" ht="16" customHeight="1" spans="1:20">
      <c r="A4" s="64" t="e">
        <f>#REF!</f>
        <v>#REF!</v>
      </c>
      <c r="B4" s="64"/>
      <c r="C4" s="64"/>
      <c r="D4" s="64"/>
      <c r="E4" s="8"/>
      <c r="F4" s="8"/>
      <c r="G4" s="42" t="s">
        <v>2952</v>
      </c>
      <c r="H4" s="8"/>
      <c r="I4" s="65" t="s">
        <v>8105</v>
      </c>
      <c r="J4" s="66"/>
      <c r="K4" s="8"/>
      <c r="L4" s="8"/>
      <c r="M4" s="8"/>
      <c r="N4" s="8"/>
      <c r="O4" s="8"/>
      <c r="P4" s="8"/>
      <c r="Q4" s="8"/>
      <c r="R4" s="8"/>
      <c r="S4" s="8"/>
      <c r="T4" s="8"/>
    </row>
    <row r="5" ht="16" customHeight="1" spans="1:20">
      <c r="A5" s="22" t="s">
        <v>0</v>
      </c>
      <c r="B5" s="22" t="s">
        <v>3152</v>
      </c>
      <c r="C5" s="22" t="s">
        <v>3198</v>
      </c>
      <c r="D5" s="22" t="s">
        <v>3158</v>
      </c>
      <c r="E5" s="67" t="s">
        <v>8116</v>
      </c>
      <c r="F5" s="35" t="s">
        <v>3051</v>
      </c>
      <c r="G5" s="22" t="s">
        <v>3083</v>
      </c>
      <c r="H5" s="25"/>
      <c r="I5" s="65" t="s">
        <v>3050</v>
      </c>
      <c r="J5" s="65" t="s">
        <v>3051</v>
      </c>
      <c r="K5" s="25"/>
      <c r="L5" s="25"/>
      <c r="M5" s="25"/>
      <c r="N5" s="25"/>
      <c r="O5" s="25"/>
      <c r="P5" s="25"/>
      <c r="Q5" s="25"/>
      <c r="R5" s="25"/>
      <c r="S5" s="25"/>
      <c r="T5" s="25"/>
    </row>
    <row r="6" ht="16" customHeight="1" spans="1:20">
      <c r="A6" s="39"/>
      <c r="B6" s="68"/>
      <c r="C6" s="97"/>
      <c r="D6" s="39"/>
      <c r="E6" s="29"/>
      <c r="F6" s="36">
        <f t="shared" ref="F6:F26" si="0">E6</f>
        <v>0</v>
      </c>
      <c r="G6" s="70"/>
      <c r="H6" s="8"/>
      <c r="I6" s="71"/>
      <c r="J6" s="71"/>
      <c r="K6" s="8"/>
      <c r="L6" s="8"/>
      <c r="M6" s="8"/>
      <c r="N6" s="8"/>
      <c r="O6" s="8"/>
      <c r="P6" s="8"/>
      <c r="Q6" s="8"/>
      <c r="R6" s="8"/>
      <c r="S6" s="8"/>
      <c r="T6" s="8"/>
    </row>
    <row r="7" ht="16" customHeight="1" spans="1:20">
      <c r="A7" s="39"/>
      <c r="B7" s="68"/>
      <c r="C7" s="97"/>
      <c r="D7" s="39"/>
      <c r="E7" s="29"/>
      <c r="F7" s="36">
        <f t="shared" si="0"/>
        <v>0</v>
      </c>
      <c r="G7" s="70"/>
      <c r="H7" s="8"/>
      <c r="I7" s="71"/>
      <c r="J7" s="71"/>
      <c r="K7" s="8"/>
      <c r="L7" s="8"/>
      <c r="M7" s="8"/>
      <c r="N7" s="8"/>
      <c r="O7" s="8"/>
      <c r="P7" s="8"/>
      <c r="Q7" s="8"/>
      <c r="R7" s="8"/>
      <c r="S7" s="8"/>
      <c r="T7" s="8"/>
    </row>
    <row r="8" ht="16" customHeight="1" spans="1:20">
      <c r="A8" s="39"/>
      <c r="B8" s="68"/>
      <c r="C8" s="97"/>
      <c r="D8" s="39"/>
      <c r="E8" s="29"/>
      <c r="F8" s="36">
        <f t="shared" si="0"/>
        <v>0</v>
      </c>
      <c r="G8" s="70"/>
      <c r="H8" s="8"/>
      <c r="I8" s="71"/>
      <c r="J8" s="71"/>
      <c r="K8" s="8"/>
      <c r="L8" s="8"/>
      <c r="M8" s="8"/>
      <c r="N8" s="8"/>
      <c r="O8" s="8"/>
      <c r="P8" s="8"/>
      <c r="Q8" s="8"/>
      <c r="R8" s="8"/>
      <c r="S8" s="8"/>
      <c r="T8" s="8"/>
    </row>
    <row r="9" ht="16" customHeight="1" spans="1:20">
      <c r="A9" s="39"/>
      <c r="B9" s="68"/>
      <c r="C9" s="97"/>
      <c r="D9" s="39"/>
      <c r="E9" s="29"/>
      <c r="F9" s="36">
        <f t="shared" si="0"/>
        <v>0</v>
      </c>
      <c r="G9" s="70"/>
      <c r="H9" s="8"/>
      <c r="I9" s="71"/>
      <c r="J9" s="71"/>
      <c r="K9" s="8"/>
      <c r="L9" s="8"/>
      <c r="M9" s="8"/>
      <c r="N9" s="8"/>
      <c r="O9" s="8"/>
      <c r="P9" s="8"/>
      <c r="Q9" s="8"/>
      <c r="R9" s="8"/>
      <c r="S9" s="8"/>
      <c r="T9" s="8"/>
    </row>
    <row r="10" ht="16" customHeight="1" spans="1:20">
      <c r="A10" s="39"/>
      <c r="B10" s="68"/>
      <c r="C10" s="97"/>
      <c r="D10" s="39"/>
      <c r="E10" s="29"/>
      <c r="F10" s="36">
        <f t="shared" si="0"/>
        <v>0</v>
      </c>
      <c r="G10" s="70"/>
      <c r="H10" s="8"/>
      <c r="I10" s="71"/>
      <c r="J10" s="71"/>
      <c r="K10" s="8"/>
      <c r="L10" s="8"/>
      <c r="M10" s="8"/>
      <c r="N10" s="8"/>
      <c r="O10" s="8"/>
      <c r="P10" s="8"/>
      <c r="Q10" s="8"/>
      <c r="R10" s="8"/>
      <c r="S10" s="8"/>
      <c r="T10" s="8"/>
    </row>
    <row r="11" ht="16" customHeight="1" spans="1:20">
      <c r="A11" s="39"/>
      <c r="B11" s="68"/>
      <c r="C11" s="97"/>
      <c r="D11" s="39"/>
      <c r="E11" s="29"/>
      <c r="F11" s="36">
        <f t="shared" si="0"/>
        <v>0</v>
      </c>
      <c r="G11" s="70"/>
      <c r="H11" s="8"/>
      <c r="I11" s="71"/>
      <c r="J11" s="71"/>
      <c r="K11" s="8"/>
      <c r="L11" s="8"/>
      <c r="M11" s="8"/>
      <c r="N11" s="8"/>
      <c r="O11" s="8"/>
      <c r="P11" s="8"/>
      <c r="Q11" s="8"/>
      <c r="R11" s="8"/>
      <c r="S11" s="8"/>
      <c r="T11" s="8"/>
    </row>
    <row r="12" ht="16" customHeight="1" spans="1:20">
      <c r="A12" s="39"/>
      <c r="B12" s="68"/>
      <c r="C12" s="97"/>
      <c r="D12" s="39"/>
      <c r="E12" s="29"/>
      <c r="F12" s="36">
        <f t="shared" si="0"/>
        <v>0</v>
      </c>
      <c r="G12" s="70"/>
      <c r="H12" s="8"/>
      <c r="I12" s="71"/>
      <c r="J12" s="71"/>
      <c r="K12" s="8"/>
      <c r="L12" s="8"/>
      <c r="M12" s="8"/>
      <c r="N12" s="8"/>
      <c r="O12" s="8"/>
      <c r="P12" s="8"/>
      <c r="Q12" s="8"/>
      <c r="R12" s="8"/>
      <c r="S12" s="8"/>
      <c r="T12" s="8"/>
    </row>
    <row r="13" ht="16" customHeight="1" spans="1:20">
      <c r="A13" s="39"/>
      <c r="B13" s="68"/>
      <c r="C13" s="97"/>
      <c r="D13" s="39"/>
      <c r="E13" s="29"/>
      <c r="F13" s="36">
        <f t="shared" si="0"/>
        <v>0</v>
      </c>
      <c r="G13" s="70"/>
      <c r="H13" s="8"/>
      <c r="I13" s="71"/>
      <c r="J13" s="71"/>
      <c r="K13" s="8"/>
      <c r="L13" s="8"/>
      <c r="M13" s="8"/>
      <c r="N13" s="8"/>
      <c r="O13" s="8"/>
      <c r="P13" s="8"/>
      <c r="Q13" s="8"/>
      <c r="R13" s="8"/>
      <c r="S13" s="8"/>
      <c r="T13" s="8"/>
    </row>
    <row r="14" ht="16" customHeight="1" spans="1:20">
      <c r="A14" s="39"/>
      <c r="B14" s="68"/>
      <c r="C14" s="97"/>
      <c r="D14" s="39"/>
      <c r="E14" s="29"/>
      <c r="F14" s="36">
        <f t="shared" si="0"/>
        <v>0</v>
      </c>
      <c r="G14" s="70"/>
      <c r="H14" s="8"/>
      <c r="I14" s="71"/>
      <c r="J14" s="71"/>
      <c r="K14" s="8"/>
      <c r="L14" s="8"/>
      <c r="M14" s="8"/>
      <c r="N14" s="8"/>
      <c r="O14" s="8"/>
      <c r="P14" s="8"/>
      <c r="Q14" s="8"/>
      <c r="R14" s="8"/>
      <c r="S14" s="8"/>
      <c r="T14" s="8"/>
    </row>
    <row r="15" ht="16" customHeight="1" spans="1:20">
      <c r="A15" s="39"/>
      <c r="B15" s="68"/>
      <c r="C15" s="97"/>
      <c r="D15" s="39"/>
      <c r="E15" s="29"/>
      <c r="F15" s="36">
        <f t="shared" si="0"/>
        <v>0</v>
      </c>
      <c r="G15" s="70"/>
      <c r="H15" s="8"/>
      <c r="I15" s="71"/>
      <c r="J15" s="71"/>
      <c r="K15" s="8"/>
      <c r="L15" s="8"/>
      <c r="M15" s="8"/>
      <c r="N15" s="8"/>
      <c r="O15" s="8"/>
      <c r="P15" s="8"/>
      <c r="Q15" s="8"/>
      <c r="R15" s="8"/>
      <c r="S15" s="8"/>
      <c r="T15" s="8"/>
    </row>
    <row r="16" ht="16" customHeight="1" spans="1:20">
      <c r="A16" s="39"/>
      <c r="B16" s="68"/>
      <c r="C16" s="97"/>
      <c r="D16" s="39"/>
      <c r="E16" s="29"/>
      <c r="F16" s="36">
        <f t="shared" si="0"/>
        <v>0</v>
      </c>
      <c r="G16" s="70"/>
      <c r="H16" s="8"/>
      <c r="I16" s="71"/>
      <c r="J16" s="71"/>
      <c r="K16" s="8"/>
      <c r="L16" s="8"/>
      <c r="M16" s="8"/>
      <c r="N16" s="8"/>
      <c r="O16" s="8"/>
      <c r="P16" s="8"/>
      <c r="Q16" s="8"/>
      <c r="R16" s="8"/>
      <c r="S16" s="8"/>
      <c r="T16" s="8"/>
    </row>
    <row r="17" ht="16" customHeight="1" spans="1:20">
      <c r="A17" s="39"/>
      <c r="B17" s="68"/>
      <c r="C17" s="97"/>
      <c r="D17" s="39"/>
      <c r="E17" s="29"/>
      <c r="F17" s="36">
        <f t="shared" si="0"/>
        <v>0</v>
      </c>
      <c r="G17" s="70"/>
      <c r="H17" s="8"/>
      <c r="I17" s="71"/>
      <c r="J17" s="71"/>
      <c r="K17" s="8"/>
      <c r="L17" s="8"/>
      <c r="M17" s="8"/>
      <c r="N17" s="8"/>
      <c r="O17" s="8"/>
      <c r="P17" s="8"/>
      <c r="Q17" s="8"/>
      <c r="R17" s="8"/>
      <c r="S17" s="8"/>
      <c r="T17" s="8"/>
    </row>
    <row r="18" ht="16" customHeight="1" spans="1:20">
      <c r="A18" s="39"/>
      <c r="B18" s="68"/>
      <c r="C18" s="97"/>
      <c r="D18" s="39"/>
      <c r="E18" s="29"/>
      <c r="F18" s="36">
        <f t="shared" si="0"/>
        <v>0</v>
      </c>
      <c r="G18" s="70"/>
      <c r="H18" s="8"/>
      <c r="I18" s="71"/>
      <c r="J18" s="71"/>
      <c r="K18" s="8"/>
      <c r="L18" s="8"/>
      <c r="M18" s="8"/>
      <c r="N18" s="8"/>
      <c r="O18" s="8"/>
      <c r="P18" s="8"/>
      <c r="Q18" s="8"/>
      <c r="R18" s="8"/>
      <c r="S18" s="8"/>
      <c r="T18" s="8"/>
    </row>
    <row r="19" ht="16" customHeight="1" spans="1:20">
      <c r="A19" s="39"/>
      <c r="B19" s="68"/>
      <c r="C19" s="97"/>
      <c r="D19" s="39"/>
      <c r="E19" s="29"/>
      <c r="F19" s="36">
        <f t="shared" si="0"/>
        <v>0</v>
      </c>
      <c r="G19" s="70"/>
      <c r="H19" s="8"/>
      <c r="I19" s="71"/>
      <c r="J19" s="71"/>
      <c r="K19" s="8"/>
      <c r="L19" s="8"/>
      <c r="M19" s="8"/>
      <c r="N19" s="8"/>
      <c r="O19" s="8"/>
      <c r="P19" s="8"/>
      <c r="Q19" s="8"/>
      <c r="R19" s="8"/>
      <c r="S19" s="8"/>
      <c r="T19" s="8"/>
    </row>
    <row r="20" ht="16" customHeight="1" spans="1:20">
      <c r="A20" s="39"/>
      <c r="B20" s="68"/>
      <c r="C20" s="97"/>
      <c r="D20" s="39"/>
      <c r="E20" s="29"/>
      <c r="F20" s="36">
        <f t="shared" si="0"/>
        <v>0</v>
      </c>
      <c r="G20" s="70"/>
      <c r="H20" s="8"/>
      <c r="I20" s="71"/>
      <c r="J20" s="71"/>
      <c r="K20" s="8"/>
      <c r="L20" s="8"/>
      <c r="M20" s="8"/>
      <c r="N20" s="8"/>
      <c r="O20" s="8"/>
      <c r="P20" s="8"/>
      <c r="Q20" s="8"/>
      <c r="R20" s="8"/>
      <c r="S20" s="8"/>
      <c r="T20" s="8"/>
    </row>
    <row r="21" ht="16" customHeight="1" spans="1:20">
      <c r="A21" s="39"/>
      <c r="B21" s="68"/>
      <c r="C21" s="97"/>
      <c r="D21" s="39"/>
      <c r="E21" s="29"/>
      <c r="F21" s="36">
        <f t="shared" si="0"/>
        <v>0</v>
      </c>
      <c r="G21" s="70"/>
      <c r="H21" s="8"/>
      <c r="I21" s="71"/>
      <c r="J21" s="71"/>
      <c r="K21" s="8"/>
      <c r="L21" s="8"/>
      <c r="M21" s="8"/>
      <c r="N21" s="8"/>
      <c r="O21" s="8"/>
      <c r="P21" s="8"/>
      <c r="Q21" s="8"/>
      <c r="R21" s="8"/>
      <c r="S21" s="8"/>
      <c r="T21" s="8"/>
    </row>
    <row r="22" ht="16" customHeight="1" spans="1:20">
      <c r="A22" s="39"/>
      <c r="B22" s="68"/>
      <c r="C22" s="97"/>
      <c r="D22" s="39"/>
      <c r="E22" s="29"/>
      <c r="F22" s="36">
        <f t="shared" si="0"/>
        <v>0</v>
      </c>
      <c r="G22" s="70"/>
      <c r="H22" s="8"/>
      <c r="I22" s="71"/>
      <c r="J22" s="71"/>
      <c r="K22" s="8"/>
      <c r="L22" s="8"/>
      <c r="M22" s="8"/>
      <c r="N22" s="8"/>
      <c r="O22" s="8"/>
      <c r="P22" s="8"/>
      <c r="Q22" s="8"/>
      <c r="R22" s="8"/>
      <c r="S22" s="8"/>
      <c r="T22" s="8"/>
    </row>
    <row r="23" ht="16" customHeight="1" spans="1:20">
      <c r="A23" s="39"/>
      <c r="B23" s="68"/>
      <c r="C23" s="97"/>
      <c r="D23" s="39"/>
      <c r="E23" s="29"/>
      <c r="F23" s="36">
        <f t="shared" si="0"/>
        <v>0</v>
      </c>
      <c r="G23" s="70"/>
      <c r="H23" s="8"/>
      <c r="I23" s="71"/>
      <c r="J23" s="71"/>
      <c r="K23" s="8"/>
      <c r="L23" s="8"/>
      <c r="M23" s="8"/>
      <c r="N23" s="8"/>
      <c r="O23" s="8"/>
      <c r="P23" s="8"/>
      <c r="Q23" s="8"/>
      <c r="R23" s="8"/>
      <c r="S23" s="8"/>
      <c r="T23" s="8"/>
    </row>
    <row r="24" ht="16" customHeight="1" spans="1:20">
      <c r="A24" s="39"/>
      <c r="B24" s="68"/>
      <c r="C24" s="97"/>
      <c r="D24" s="39"/>
      <c r="E24" s="29"/>
      <c r="F24" s="36">
        <f t="shared" si="0"/>
        <v>0</v>
      </c>
      <c r="G24" s="70"/>
      <c r="H24" s="8"/>
      <c r="I24" s="71"/>
      <c r="J24" s="71"/>
      <c r="K24" s="8"/>
      <c r="L24" s="8"/>
      <c r="M24" s="8"/>
      <c r="N24" s="8"/>
      <c r="O24" s="8"/>
      <c r="P24" s="8"/>
      <c r="Q24" s="8"/>
      <c r="R24" s="8"/>
      <c r="S24" s="8"/>
      <c r="T24" s="8"/>
    </row>
    <row r="25" ht="16" customHeight="1" spans="1:20">
      <c r="A25" s="39"/>
      <c r="B25" s="68"/>
      <c r="C25" s="97"/>
      <c r="D25" s="39"/>
      <c r="E25" s="29"/>
      <c r="F25" s="36">
        <f t="shared" si="0"/>
        <v>0</v>
      </c>
      <c r="G25" s="70"/>
      <c r="H25" s="8"/>
      <c r="I25" s="71"/>
      <c r="J25" s="71"/>
      <c r="K25" s="8"/>
      <c r="L25" s="8"/>
      <c r="M25" s="8"/>
      <c r="N25" s="8"/>
      <c r="O25" s="8"/>
      <c r="P25" s="8"/>
      <c r="Q25" s="8"/>
      <c r="R25" s="8"/>
      <c r="S25" s="8"/>
      <c r="T25" s="8"/>
    </row>
    <row r="26" ht="16" customHeight="1" spans="1:20">
      <c r="A26" s="39"/>
      <c r="B26" s="68"/>
      <c r="C26" s="97"/>
      <c r="D26" s="39"/>
      <c r="E26" s="29"/>
      <c r="F26" s="36">
        <f t="shared" si="0"/>
        <v>0</v>
      </c>
      <c r="G26" s="70"/>
      <c r="H26" s="8"/>
      <c r="I26" s="71"/>
      <c r="J26" s="71"/>
      <c r="K26" s="8"/>
      <c r="L26" s="8"/>
      <c r="M26" s="8"/>
      <c r="N26" s="8"/>
      <c r="O26" s="8"/>
      <c r="P26" s="8"/>
      <c r="Q26" s="8"/>
      <c r="R26" s="8"/>
      <c r="S26" s="8"/>
      <c r="T26" s="8"/>
    </row>
    <row r="27" ht="16" customHeight="1" spans="1:20">
      <c r="A27" s="39"/>
      <c r="B27" s="68"/>
      <c r="C27" s="97"/>
      <c r="D27" s="39"/>
      <c r="E27" s="29"/>
      <c r="F27" s="36"/>
      <c r="G27" s="70"/>
      <c r="H27" s="8"/>
      <c r="I27" s="71"/>
      <c r="J27" s="71"/>
      <c r="K27" s="8"/>
      <c r="L27" s="8"/>
      <c r="M27" s="8"/>
      <c r="N27" s="8"/>
      <c r="O27" s="8"/>
      <c r="P27" s="8"/>
      <c r="Q27" s="8"/>
      <c r="R27" s="8"/>
      <c r="S27" s="8"/>
      <c r="T27" s="8"/>
    </row>
    <row r="28" ht="16" customHeight="1" spans="1:20">
      <c r="A28" s="39"/>
      <c r="B28" s="68"/>
      <c r="C28" s="97"/>
      <c r="D28" s="39"/>
      <c r="E28" s="29"/>
      <c r="F28" s="36"/>
      <c r="G28" s="70"/>
      <c r="H28" s="8"/>
      <c r="I28" s="71"/>
      <c r="J28" s="71"/>
      <c r="K28" s="8"/>
      <c r="L28" s="8"/>
      <c r="M28" s="8"/>
      <c r="N28" s="8"/>
      <c r="O28" s="8"/>
      <c r="P28" s="8"/>
      <c r="Q28" s="8"/>
      <c r="R28" s="8"/>
      <c r="S28" s="8"/>
      <c r="T28" s="8"/>
    </row>
    <row r="29" ht="16" customHeight="1" spans="1:20">
      <c r="A29" s="22" t="s">
        <v>3363</v>
      </c>
      <c r="B29" s="13"/>
      <c r="C29" s="97"/>
      <c r="D29" s="39"/>
      <c r="E29" s="29">
        <f>SUM(E6:E28)</f>
        <v>0</v>
      </c>
      <c r="F29" s="36">
        <f>SUM(F6:F28)</f>
        <v>0</v>
      </c>
      <c r="G29" s="70"/>
      <c r="H29" s="8"/>
      <c r="I29" s="71">
        <f>SUM(I6:I28)</f>
        <v>0</v>
      </c>
      <c r="J29" s="71">
        <f>SUM(J6:J28)</f>
        <v>0</v>
      </c>
      <c r="K29" s="8"/>
      <c r="L29" s="8"/>
      <c r="M29" s="8"/>
      <c r="N29" s="8"/>
      <c r="O29" s="8"/>
      <c r="P29" s="8"/>
      <c r="Q29" s="8"/>
      <c r="R29" s="8"/>
      <c r="S29" s="8"/>
      <c r="T29" s="8"/>
    </row>
    <row r="30" ht="16" customHeight="1" spans="1:20">
      <c r="A30" s="73" t="e">
        <f>#REF!</f>
        <v>#REF!</v>
      </c>
      <c r="B30" s="73"/>
      <c r="C30" s="73"/>
      <c r="D30" s="73"/>
      <c r="E30" s="74" t="str">
        <f>CONCATENATE(索引!$D$6,"：",索引!$D95,"    ",索引!$E95)</f>
        <v>评估人员：高晓宇    王海龙</v>
      </c>
      <c r="F30" s="7"/>
      <c r="G30" s="73"/>
      <c r="H30" s="8"/>
      <c r="I30" s="8"/>
      <c r="J30" s="8"/>
      <c r="K30" s="8"/>
      <c r="L30" s="8"/>
      <c r="M30" s="8"/>
      <c r="N30" s="8"/>
      <c r="O30" s="8"/>
      <c r="P30" s="8"/>
      <c r="Q30" s="8"/>
      <c r="R30" s="8"/>
      <c r="S30" s="8"/>
      <c r="T30" s="8"/>
    </row>
    <row r="31" ht="16" customHeight="1" spans="1:20">
      <c r="A31" s="7" t="e">
        <f>#REF!</f>
        <v>#REF!</v>
      </c>
      <c r="B31" s="7"/>
      <c r="C31" s="7"/>
      <c r="D31" s="7"/>
      <c r="E31" s="7"/>
      <c r="F31" s="7"/>
      <c r="G31" s="7"/>
      <c r="H31" s="8"/>
      <c r="I31" s="8"/>
      <c r="J31" s="8"/>
      <c r="K31" s="8"/>
      <c r="L31" s="8"/>
      <c r="M31" s="8"/>
      <c r="N31" s="8"/>
      <c r="O31" s="8"/>
      <c r="P31" s="8"/>
      <c r="Q31" s="8"/>
      <c r="R31" s="8"/>
      <c r="S31" s="8"/>
      <c r="T31" s="8"/>
    </row>
    <row r="32" ht="16" customHeight="1" spans="1:20">
      <c r="A32" s="95" t="s">
        <v>3085</v>
      </c>
      <c r="B32" s="8"/>
      <c r="C32" s="8"/>
      <c r="D32" s="8"/>
      <c r="E32" s="8"/>
      <c r="F32" s="8"/>
      <c r="G32" s="8"/>
      <c r="H32" s="8"/>
      <c r="I32" s="8"/>
      <c r="J32" s="8"/>
      <c r="K32" s="8"/>
      <c r="L32" s="8"/>
      <c r="M32" s="8"/>
      <c r="N32" s="8"/>
      <c r="O32" s="8"/>
      <c r="P32" s="8"/>
      <c r="Q32" s="8"/>
      <c r="R32" s="8"/>
      <c r="S32" s="8"/>
      <c r="T32" s="8"/>
    </row>
    <row r="33" ht="16" customHeight="1" spans="1:20">
      <c r="A33" s="8"/>
      <c r="B33" s="96" t="s">
        <v>8111</v>
      </c>
      <c r="C33" s="8"/>
      <c r="D33" s="8"/>
      <c r="E33" s="8"/>
      <c r="F33" s="8"/>
      <c r="G33" s="8"/>
      <c r="H33" s="8"/>
      <c r="I33" s="8"/>
      <c r="J33" s="8"/>
      <c r="K33" s="8"/>
      <c r="L33" s="8"/>
      <c r="M33" s="8"/>
      <c r="N33" s="8"/>
      <c r="O33" s="8"/>
      <c r="P33" s="8"/>
      <c r="Q33" s="8"/>
      <c r="R33" s="8"/>
      <c r="S33" s="8"/>
      <c r="T33" s="8"/>
    </row>
  </sheetData>
  <mergeCells count="4">
    <mergeCell ref="A1:G1"/>
    <mergeCell ref="A3:G3"/>
    <mergeCell ref="I4:J4"/>
    <mergeCell ref="A29:B29"/>
  </mergeCells>
  <pageMargins left="0.75" right="0.75" top="1" bottom="1" header="0.5" footer="0.5"/>
  <headerFooter/>
  <drawing r:id="rId2"/>
  <legacyDrawing r:id="rId3"/>
  <picture r:id="rId4"/>
</worksheet>
</file>

<file path=xl/worksheets/sheet9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T34"/>
  <sheetViews>
    <sheetView workbookViewId="0">
      <pane xSplit="2" ySplit="5" topLeftCell="C6" activePane="bottomRight" state="frozen"/>
      <selection/>
      <selection pane="topRight"/>
      <selection pane="bottomLeft"/>
      <selection pane="bottomRight" activeCell="A1" sqref="A1:F1"/>
    </sheetView>
  </sheetViews>
  <sheetFormatPr defaultColWidth="14" defaultRowHeight="15.2"/>
  <cols>
    <col min="1" max="1" width="9" customWidth="1"/>
    <col min="2" max="2" width="33" customWidth="1"/>
    <col min="3" max="3" width="17" customWidth="1"/>
    <col min="4" max="5" width="21" customWidth="1"/>
    <col min="6" max="6" width="19" customWidth="1"/>
    <col min="7" max="20" width="9" customWidth="1"/>
  </cols>
  <sheetData>
    <row r="1" ht="24" customHeight="1" spans="1:20">
      <c r="A1" s="61" t="s">
        <v>8117</v>
      </c>
      <c r="B1" s="62"/>
      <c r="C1" s="62"/>
      <c r="D1" s="62"/>
      <c r="E1" s="62"/>
      <c r="F1" s="62"/>
      <c r="G1" s="62"/>
      <c r="H1" s="62"/>
      <c r="I1" s="62"/>
      <c r="J1" s="62"/>
      <c r="K1" s="62"/>
      <c r="L1" s="62"/>
      <c r="M1" s="62"/>
      <c r="N1" s="62"/>
      <c r="O1" s="62"/>
      <c r="P1" s="62"/>
      <c r="Q1" s="62"/>
      <c r="R1" s="62"/>
      <c r="S1" s="62"/>
      <c r="T1" s="62"/>
    </row>
    <row r="2" ht="16" customHeight="1" spans="1:20">
      <c r="A2" s="63"/>
      <c r="B2" s="63"/>
      <c r="C2" s="63"/>
      <c r="D2" s="63"/>
      <c r="E2" s="63"/>
      <c r="F2" s="42" t="s">
        <v>8118</v>
      </c>
      <c r="G2" s="8"/>
      <c r="H2" s="8"/>
      <c r="I2" s="8"/>
      <c r="J2" s="8"/>
      <c r="K2" s="8"/>
      <c r="L2" s="8"/>
      <c r="M2" s="8"/>
      <c r="N2" s="8"/>
      <c r="O2" s="8"/>
      <c r="P2" s="8"/>
      <c r="Q2" s="8"/>
      <c r="R2" s="8"/>
      <c r="S2" s="8"/>
      <c r="T2" s="8"/>
    </row>
    <row r="3" ht="16" customHeight="1" spans="1:20">
      <c r="A3" s="63" t="e">
        <f>#REF!</f>
        <v>#REF!</v>
      </c>
      <c r="B3" s="8"/>
      <c r="C3" s="8"/>
      <c r="D3" s="8"/>
      <c r="E3" s="8"/>
      <c r="F3" s="8"/>
      <c r="G3" s="8"/>
      <c r="H3" s="8"/>
      <c r="I3" s="8"/>
      <c r="J3" s="8"/>
      <c r="K3" s="8"/>
      <c r="L3" s="8"/>
      <c r="M3" s="8"/>
      <c r="N3" s="8"/>
      <c r="O3" s="8"/>
      <c r="P3" s="8"/>
      <c r="Q3" s="8"/>
      <c r="R3" s="8"/>
      <c r="S3" s="8"/>
      <c r="T3" s="8"/>
    </row>
    <row r="4" ht="16" customHeight="1" spans="1:20">
      <c r="A4" s="105" t="e">
        <f>#REF!</f>
        <v>#REF!</v>
      </c>
      <c r="B4" s="8"/>
      <c r="C4" s="8"/>
      <c r="D4" s="8"/>
      <c r="E4" s="8"/>
      <c r="F4" s="42" t="s">
        <v>2952</v>
      </c>
      <c r="G4" s="8"/>
      <c r="H4" s="65" t="s">
        <v>8105</v>
      </c>
      <c r="I4" s="66"/>
      <c r="J4" s="8"/>
      <c r="K4" s="8"/>
      <c r="L4" s="8"/>
      <c r="M4" s="8"/>
      <c r="N4" s="8"/>
      <c r="O4" s="8"/>
      <c r="P4" s="8"/>
      <c r="Q4" s="8"/>
      <c r="R4" s="8"/>
      <c r="S4" s="8"/>
      <c r="T4" s="8"/>
    </row>
    <row r="5" ht="16" customHeight="1" spans="1:20">
      <c r="A5" s="22" t="s">
        <v>0</v>
      </c>
      <c r="B5" s="22" t="s">
        <v>3366</v>
      </c>
      <c r="C5" s="22" t="s">
        <v>3198</v>
      </c>
      <c r="D5" s="67" t="s">
        <v>3050</v>
      </c>
      <c r="E5" s="35" t="s">
        <v>3051</v>
      </c>
      <c r="F5" s="22" t="s">
        <v>3083</v>
      </c>
      <c r="G5" s="25"/>
      <c r="H5" s="65" t="s">
        <v>3050</v>
      </c>
      <c r="I5" s="65" t="s">
        <v>3051</v>
      </c>
      <c r="J5" s="25"/>
      <c r="K5" s="25"/>
      <c r="L5" s="25"/>
      <c r="M5" s="25"/>
      <c r="N5" s="25"/>
      <c r="O5" s="25"/>
      <c r="P5" s="25"/>
      <c r="Q5" s="25"/>
      <c r="R5" s="25"/>
      <c r="S5" s="25"/>
      <c r="T5" s="25"/>
    </row>
    <row r="6" ht="16" customHeight="1" spans="1:20">
      <c r="A6" s="22">
        <v>1</v>
      </c>
      <c r="B6" s="32" t="s">
        <v>8119</v>
      </c>
      <c r="C6" s="97"/>
      <c r="D6" s="29"/>
      <c r="E6" s="36">
        <f t="shared" ref="E6:E21" si="0">D6</f>
        <v>0</v>
      </c>
      <c r="F6" s="70"/>
      <c r="G6" s="8"/>
      <c r="H6" s="71"/>
      <c r="I6" s="71"/>
      <c r="J6" s="8"/>
      <c r="K6" s="8"/>
      <c r="L6" s="8"/>
      <c r="M6" s="8"/>
      <c r="N6" s="8"/>
      <c r="O6" s="8"/>
      <c r="P6" s="8"/>
      <c r="Q6" s="8"/>
      <c r="R6" s="8"/>
      <c r="S6" s="8"/>
      <c r="T6" s="8"/>
    </row>
    <row r="7" ht="16" customHeight="1" spans="1:20">
      <c r="A7" s="22">
        <v>2</v>
      </c>
      <c r="B7" s="32" t="s">
        <v>8120</v>
      </c>
      <c r="C7" s="97"/>
      <c r="D7" s="29"/>
      <c r="E7" s="36">
        <f t="shared" si="0"/>
        <v>0</v>
      </c>
      <c r="F7" s="70"/>
      <c r="G7" s="8"/>
      <c r="H7" s="71"/>
      <c r="I7" s="71"/>
      <c r="J7" s="8"/>
      <c r="K7" s="8"/>
      <c r="L7" s="8"/>
      <c r="M7" s="8"/>
      <c r="N7" s="8"/>
      <c r="O7" s="8"/>
      <c r="P7" s="8"/>
      <c r="Q7" s="8"/>
      <c r="R7" s="8"/>
      <c r="S7" s="8"/>
      <c r="T7" s="8"/>
    </row>
    <row r="8" ht="16" customHeight="1" spans="1:20">
      <c r="A8" s="22">
        <v>3</v>
      </c>
      <c r="B8" s="32" t="s">
        <v>8121</v>
      </c>
      <c r="C8" s="97"/>
      <c r="D8" s="29"/>
      <c r="E8" s="36">
        <f t="shared" si="0"/>
        <v>0</v>
      </c>
      <c r="F8" s="70"/>
      <c r="G8" s="8"/>
      <c r="H8" s="71"/>
      <c r="I8" s="71"/>
      <c r="J8" s="8"/>
      <c r="K8" s="8"/>
      <c r="L8" s="8"/>
      <c r="M8" s="8"/>
      <c r="N8" s="8"/>
      <c r="O8" s="8"/>
      <c r="P8" s="8"/>
      <c r="Q8" s="8"/>
      <c r="R8" s="8"/>
      <c r="S8" s="8"/>
      <c r="T8" s="8"/>
    </row>
    <row r="9" ht="16" customHeight="1" spans="1:20">
      <c r="A9" s="22">
        <v>4</v>
      </c>
      <c r="B9" s="32" t="s">
        <v>8122</v>
      </c>
      <c r="C9" s="97"/>
      <c r="D9" s="29"/>
      <c r="E9" s="36">
        <f t="shared" si="0"/>
        <v>0</v>
      </c>
      <c r="F9" s="70"/>
      <c r="G9" s="8"/>
      <c r="H9" s="71"/>
      <c r="I9" s="71"/>
      <c r="J9" s="8"/>
      <c r="K9" s="8"/>
      <c r="L9" s="8"/>
      <c r="M9" s="8"/>
      <c r="N9" s="8"/>
      <c r="O9" s="8"/>
      <c r="P9" s="8"/>
      <c r="Q9" s="8"/>
      <c r="R9" s="8"/>
      <c r="S9" s="8"/>
      <c r="T9" s="8"/>
    </row>
    <row r="10" ht="16" customHeight="1" spans="1:20">
      <c r="A10" s="22">
        <v>5</v>
      </c>
      <c r="B10" s="32" t="s">
        <v>8123</v>
      </c>
      <c r="C10" s="97"/>
      <c r="D10" s="29"/>
      <c r="E10" s="36">
        <f t="shared" si="0"/>
        <v>0</v>
      </c>
      <c r="F10" s="70"/>
      <c r="G10" s="8"/>
      <c r="H10" s="71"/>
      <c r="I10" s="71"/>
      <c r="J10" s="8"/>
      <c r="K10" s="8"/>
      <c r="L10" s="8"/>
      <c r="M10" s="8"/>
      <c r="N10" s="8"/>
      <c r="O10" s="8"/>
      <c r="P10" s="8"/>
      <c r="Q10" s="8"/>
      <c r="R10" s="8"/>
      <c r="S10" s="8"/>
      <c r="T10" s="8"/>
    </row>
    <row r="11" ht="16" customHeight="1" spans="1:20">
      <c r="A11" s="22">
        <v>6</v>
      </c>
      <c r="B11" s="32" t="s">
        <v>8124</v>
      </c>
      <c r="C11" s="97"/>
      <c r="D11" s="29"/>
      <c r="E11" s="36">
        <f t="shared" si="0"/>
        <v>0</v>
      </c>
      <c r="F11" s="70"/>
      <c r="G11" s="8"/>
      <c r="H11" s="71"/>
      <c r="I11" s="71"/>
      <c r="J11" s="8"/>
      <c r="K11" s="8"/>
      <c r="L11" s="8"/>
      <c r="M11" s="8"/>
      <c r="N11" s="8"/>
      <c r="O11" s="8"/>
      <c r="P11" s="8"/>
      <c r="Q11" s="8"/>
      <c r="R11" s="8"/>
      <c r="S11" s="8"/>
      <c r="T11" s="8"/>
    </row>
    <row r="12" ht="16" customHeight="1" spans="1:20">
      <c r="A12" s="22">
        <v>7</v>
      </c>
      <c r="B12" s="32" t="s">
        <v>8125</v>
      </c>
      <c r="C12" s="97"/>
      <c r="D12" s="29"/>
      <c r="E12" s="36">
        <f t="shared" si="0"/>
        <v>0</v>
      </c>
      <c r="F12" s="70"/>
      <c r="G12" s="8"/>
      <c r="H12" s="71"/>
      <c r="I12" s="71"/>
      <c r="J12" s="8"/>
      <c r="K12" s="8"/>
      <c r="L12" s="8"/>
      <c r="M12" s="8"/>
      <c r="N12" s="8"/>
      <c r="O12" s="8"/>
      <c r="P12" s="8"/>
      <c r="Q12" s="8"/>
      <c r="R12" s="8"/>
      <c r="S12" s="8"/>
      <c r="T12" s="8"/>
    </row>
    <row r="13" ht="16" customHeight="1" spans="1:20">
      <c r="A13" s="22">
        <v>8</v>
      </c>
      <c r="B13" s="32" t="s">
        <v>8126</v>
      </c>
      <c r="C13" s="97"/>
      <c r="D13" s="29"/>
      <c r="E13" s="36">
        <f t="shared" si="0"/>
        <v>0</v>
      </c>
      <c r="F13" s="70"/>
      <c r="G13" s="8"/>
      <c r="H13" s="71"/>
      <c r="I13" s="71"/>
      <c r="J13" s="8"/>
      <c r="K13" s="8"/>
      <c r="L13" s="8"/>
      <c r="M13" s="8"/>
      <c r="N13" s="8"/>
      <c r="O13" s="8"/>
      <c r="P13" s="8"/>
      <c r="Q13" s="8"/>
      <c r="R13" s="8"/>
      <c r="S13" s="8"/>
      <c r="T13" s="8"/>
    </row>
    <row r="14" ht="16" customHeight="1" spans="1:20">
      <c r="A14" s="22">
        <v>9</v>
      </c>
      <c r="B14" s="32" t="s">
        <v>8127</v>
      </c>
      <c r="C14" s="97"/>
      <c r="D14" s="29"/>
      <c r="E14" s="36">
        <f t="shared" si="0"/>
        <v>0</v>
      </c>
      <c r="F14" s="70"/>
      <c r="G14" s="8"/>
      <c r="H14" s="71"/>
      <c r="I14" s="71"/>
      <c r="J14" s="8"/>
      <c r="K14" s="8"/>
      <c r="L14" s="8"/>
      <c r="M14" s="8"/>
      <c r="N14" s="8"/>
      <c r="O14" s="8"/>
      <c r="P14" s="8"/>
      <c r="Q14" s="8"/>
      <c r="R14" s="8"/>
      <c r="S14" s="8"/>
      <c r="T14" s="8"/>
    </row>
    <row r="15" ht="16" customHeight="1" spans="1:20">
      <c r="A15" s="22">
        <v>10</v>
      </c>
      <c r="B15" s="32" t="s">
        <v>8128</v>
      </c>
      <c r="C15" s="97"/>
      <c r="D15" s="29"/>
      <c r="E15" s="36">
        <f t="shared" si="0"/>
        <v>0</v>
      </c>
      <c r="F15" s="70"/>
      <c r="G15" s="8"/>
      <c r="H15" s="71"/>
      <c r="I15" s="71"/>
      <c r="J15" s="8"/>
      <c r="K15" s="8"/>
      <c r="L15" s="8"/>
      <c r="M15" s="8"/>
      <c r="N15" s="8"/>
      <c r="O15" s="8"/>
      <c r="P15" s="8"/>
      <c r="Q15" s="8"/>
      <c r="R15" s="8"/>
      <c r="S15" s="8"/>
      <c r="T15" s="8"/>
    </row>
    <row r="16" ht="16" customHeight="1" spans="1:20">
      <c r="A16" s="22">
        <v>11</v>
      </c>
      <c r="B16" s="32" t="s">
        <v>8129</v>
      </c>
      <c r="C16" s="97"/>
      <c r="D16" s="29"/>
      <c r="E16" s="36">
        <f t="shared" si="0"/>
        <v>0</v>
      </c>
      <c r="F16" s="70"/>
      <c r="G16" s="8"/>
      <c r="H16" s="71"/>
      <c r="I16" s="71"/>
      <c r="J16" s="8"/>
      <c r="K16" s="8"/>
      <c r="L16" s="8"/>
      <c r="M16" s="8"/>
      <c r="N16" s="8"/>
      <c r="O16" s="8"/>
      <c r="P16" s="8"/>
      <c r="Q16" s="8"/>
      <c r="R16" s="8"/>
      <c r="S16" s="8"/>
      <c r="T16" s="8"/>
    </row>
    <row r="17" ht="16" customHeight="1" spans="1:20">
      <c r="A17" s="22">
        <v>12</v>
      </c>
      <c r="B17" s="32" t="s">
        <v>8130</v>
      </c>
      <c r="C17" s="97"/>
      <c r="D17" s="29"/>
      <c r="E17" s="36">
        <f t="shared" si="0"/>
        <v>0</v>
      </c>
      <c r="F17" s="70"/>
      <c r="G17" s="8"/>
      <c r="H17" s="71"/>
      <c r="I17" s="71"/>
      <c r="J17" s="8"/>
      <c r="K17" s="8"/>
      <c r="L17" s="8"/>
      <c r="M17" s="8"/>
      <c r="N17" s="8"/>
      <c r="O17" s="8"/>
      <c r="P17" s="8"/>
      <c r="Q17" s="8"/>
      <c r="R17" s="8"/>
      <c r="S17" s="8"/>
      <c r="T17" s="8"/>
    </row>
    <row r="18" ht="16" customHeight="1" spans="1:20">
      <c r="A18" s="22">
        <v>13</v>
      </c>
      <c r="B18" s="32" t="s">
        <v>8131</v>
      </c>
      <c r="C18" s="97"/>
      <c r="D18" s="29"/>
      <c r="E18" s="36">
        <f t="shared" si="0"/>
        <v>0</v>
      </c>
      <c r="F18" s="70"/>
      <c r="G18" s="8"/>
      <c r="H18" s="71"/>
      <c r="I18" s="71"/>
      <c r="J18" s="8"/>
      <c r="K18" s="8"/>
      <c r="L18" s="8"/>
      <c r="M18" s="8"/>
      <c r="N18" s="8"/>
      <c r="O18" s="8"/>
      <c r="P18" s="8"/>
      <c r="Q18" s="8"/>
      <c r="R18" s="8"/>
      <c r="S18" s="8"/>
      <c r="T18" s="8"/>
    </row>
    <row r="19" ht="16" customHeight="1" spans="1:20">
      <c r="A19" s="22">
        <v>14</v>
      </c>
      <c r="B19" s="32" t="s">
        <v>8132</v>
      </c>
      <c r="C19" s="97"/>
      <c r="D19" s="29"/>
      <c r="E19" s="36">
        <f t="shared" si="0"/>
        <v>0</v>
      </c>
      <c r="F19" s="70"/>
      <c r="G19" s="8"/>
      <c r="H19" s="71"/>
      <c r="I19" s="71"/>
      <c r="J19" s="8"/>
      <c r="K19" s="8"/>
      <c r="L19" s="8"/>
      <c r="M19" s="8"/>
      <c r="N19" s="8"/>
      <c r="O19" s="8"/>
      <c r="P19" s="8"/>
      <c r="Q19" s="8"/>
      <c r="R19" s="8"/>
      <c r="S19" s="8"/>
      <c r="T19" s="8"/>
    </row>
    <row r="20" ht="16" customHeight="1" spans="1:20">
      <c r="A20" s="22">
        <v>15</v>
      </c>
      <c r="B20" s="32" t="s">
        <v>3529</v>
      </c>
      <c r="C20" s="97"/>
      <c r="D20" s="29"/>
      <c r="E20" s="36">
        <f t="shared" si="0"/>
        <v>0</v>
      </c>
      <c r="F20" s="70"/>
      <c r="G20" s="8"/>
      <c r="H20" s="71"/>
      <c r="I20" s="71"/>
      <c r="J20" s="8"/>
      <c r="K20" s="8"/>
      <c r="L20" s="8"/>
      <c r="M20" s="8"/>
      <c r="N20" s="8"/>
      <c r="O20" s="8"/>
      <c r="P20" s="8"/>
      <c r="Q20" s="8"/>
      <c r="R20" s="8"/>
      <c r="S20" s="8"/>
      <c r="T20" s="8"/>
    </row>
    <row r="21" ht="16" customHeight="1" spans="1:20">
      <c r="A21" s="22"/>
      <c r="B21" s="32"/>
      <c r="C21" s="97"/>
      <c r="D21" s="29"/>
      <c r="E21" s="36">
        <f t="shared" si="0"/>
        <v>0</v>
      </c>
      <c r="F21" s="70"/>
      <c r="G21" s="8"/>
      <c r="H21" s="71"/>
      <c r="I21" s="71"/>
      <c r="J21" s="8"/>
      <c r="K21" s="8"/>
      <c r="L21" s="8"/>
      <c r="M21" s="8"/>
      <c r="N21" s="8"/>
      <c r="O21" s="8"/>
      <c r="P21" s="8"/>
      <c r="Q21" s="8"/>
      <c r="R21" s="8"/>
      <c r="S21" s="8"/>
      <c r="T21" s="8"/>
    </row>
    <row r="22" ht="16" customHeight="1" spans="1:20">
      <c r="A22" s="22"/>
      <c r="B22" s="32"/>
      <c r="C22" s="97"/>
      <c r="D22" s="29"/>
      <c r="E22" s="36"/>
      <c r="F22" s="70"/>
      <c r="G22" s="8"/>
      <c r="H22" s="71"/>
      <c r="I22" s="71"/>
      <c r="J22" s="8"/>
      <c r="K22" s="8"/>
      <c r="L22" s="8"/>
      <c r="M22" s="8"/>
      <c r="N22" s="8"/>
      <c r="O22" s="8"/>
      <c r="P22" s="8"/>
      <c r="Q22" s="8"/>
      <c r="R22" s="8"/>
      <c r="S22" s="8"/>
      <c r="T22" s="8"/>
    </row>
    <row r="23" ht="16" customHeight="1" spans="1:20">
      <c r="A23" s="22"/>
      <c r="B23" s="32"/>
      <c r="C23" s="97"/>
      <c r="D23" s="29"/>
      <c r="E23" s="36"/>
      <c r="F23" s="70"/>
      <c r="G23" s="8"/>
      <c r="H23" s="71"/>
      <c r="I23" s="71"/>
      <c r="J23" s="8"/>
      <c r="K23" s="8"/>
      <c r="L23" s="8"/>
      <c r="M23" s="8"/>
      <c r="N23" s="8"/>
      <c r="O23" s="8"/>
      <c r="P23" s="8"/>
      <c r="Q23" s="8"/>
      <c r="R23" s="8"/>
      <c r="S23" s="8"/>
      <c r="T23" s="8"/>
    </row>
    <row r="24" ht="16" customHeight="1" spans="1:20">
      <c r="A24" s="22"/>
      <c r="B24" s="32"/>
      <c r="C24" s="97"/>
      <c r="D24" s="29"/>
      <c r="E24" s="36"/>
      <c r="F24" s="70"/>
      <c r="G24" s="8"/>
      <c r="H24" s="71"/>
      <c r="I24" s="71"/>
      <c r="J24" s="8"/>
      <c r="K24" s="8"/>
      <c r="L24" s="8"/>
      <c r="M24" s="8"/>
      <c r="N24" s="8"/>
      <c r="O24" s="8"/>
      <c r="P24" s="8"/>
      <c r="Q24" s="8"/>
      <c r="R24" s="8"/>
      <c r="S24" s="8"/>
      <c r="T24" s="8"/>
    </row>
    <row r="25" ht="16" customHeight="1" spans="1:20">
      <c r="A25" s="22"/>
      <c r="B25" s="32"/>
      <c r="C25" s="97"/>
      <c r="D25" s="29"/>
      <c r="E25" s="36"/>
      <c r="F25" s="70"/>
      <c r="G25" s="8"/>
      <c r="H25" s="71"/>
      <c r="I25" s="71"/>
      <c r="J25" s="8"/>
      <c r="K25" s="8"/>
      <c r="L25" s="8"/>
      <c r="M25" s="8"/>
      <c r="N25" s="8"/>
      <c r="O25" s="8"/>
      <c r="P25" s="8"/>
      <c r="Q25" s="8"/>
      <c r="R25" s="8"/>
      <c r="S25" s="8"/>
      <c r="T25" s="8"/>
    </row>
    <row r="26" ht="16" customHeight="1" spans="1:20">
      <c r="A26" s="22"/>
      <c r="B26" s="32"/>
      <c r="C26" s="97"/>
      <c r="D26" s="29"/>
      <c r="E26" s="36"/>
      <c r="F26" s="70"/>
      <c r="G26" s="8"/>
      <c r="H26" s="71"/>
      <c r="I26" s="71"/>
      <c r="J26" s="8"/>
      <c r="K26" s="8"/>
      <c r="L26" s="8"/>
      <c r="M26" s="8"/>
      <c r="N26" s="8"/>
      <c r="O26" s="8"/>
      <c r="P26" s="8"/>
      <c r="Q26" s="8"/>
      <c r="R26" s="8"/>
      <c r="S26" s="8"/>
      <c r="T26" s="8"/>
    </row>
    <row r="27" ht="16" customHeight="1" spans="1:20">
      <c r="A27" s="22"/>
      <c r="B27" s="32"/>
      <c r="C27" s="97"/>
      <c r="D27" s="29"/>
      <c r="E27" s="36"/>
      <c r="F27" s="70"/>
      <c r="G27" s="8"/>
      <c r="H27" s="71"/>
      <c r="I27" s="71"/>
      <c r="J27" s="8"/>
      <c r="K27" s="8"/>
      <c r="L27" s="8"/>
      <c r="M27" s="8"/>
      <c r="N27" s="8"/>
      <c r="O27" s="8"/>
      <c r="P27" s="8"/>
      <c r="Q27" s="8"/>
      <c r="R27" s="8"/>
      <c r="S27" s="8"/>
      <c r="T27" s="8"/>
    </row>
    <row r="28" ht="16" customHeight="1" spans="1:20">
      <c r="A28" s="22"/>
      <c r="B28" s="33"/>
      <c r="C28" s="97"/>
      <c r="D28" s="29"/>
      <c r="E28" s="36"/>
      <c r="F28" s="70"/>
      <c r="G28" s="8"/>
      <c r="H28" s="71"/>
      <c r="I28" s="71"/>
      <c r="J28" s="8"/>
      <c r="K28" s="8"/>
      <c r="L28" s="8"/>
      <c r="M28" s="8"/>
      <c r="N28" s="8"/>
      <c r="O28" s="8"/>
      <c r="P28" s="8"/>
      <c r="Q28" s="8"/>
      <c r="R28" s="8"/>
      <c r="S28" s="8"/>
      <c r="T28" s="8"/>
    </row>
    <row r="29" ht="16" customHeight="1" spans="1:20">
      <c r="A29" s="22" t="s">
        <v>3363</v>
      </c>
      <c r="B29" s="13"/>
      <c r="C29" s="69"/>
      <c r="D29" s="29">
        <f>SUM(D6:D28)</f>
        <v>0</v>
      </c>
      <c r="E29" s="36">
        <f>SUM(E6:E28)</f>
        <v>0</v>
      </c>
      <c r="F29" s="70"/>
      <c r="G29" s="8"/>
      <c r="H29" s="71">
        <f>SUM(H6:H28)</f>
        <v>0</v>
      </c>
      <c r="I29" s="71">
        <f>SUM(I6:I28)</f>
        <v>0</v>
      </c>
      <c r="J29" s="8"/>
      <c r="K29" s="8"/>
      <c r="L29" s="8"/>
      <c r="M29" s="8"/>
      <c r="N29" s="8"/>
      <c r="O29" s="8"/>
      <c r="P29" s="8"/>
      <c r="Q29" s="8"/>
      <c r="R29" s="8"/>
      <c r="S29" s="8"/>
      <c r="T29" s="8"/>
    </row>
    <row r="30" ht="16" customHeight="1" spans="1:20">
      <c r="A30" s="73" t="e">
        <f>#REF!</f>
        <v>#REF!</v>
      </c>
      <c r="B30" s="73"/>
      <c r="C30" s="73"/>
      <c r="D30" s="73"/>
      <c r="E30" s="74" t="str">
        <f>CONCATENATE(索引!$D$6,"：",索引!$D96,"    ",索引!$E96)</f>
        <v>评估人员：高晓宇    王海龙</v>
      </c>
      <c r="F30" s="7"/>
      <c r="G30" s="8"/>
      <c r="H30" s="8"/>
      <c r="I30" s="8"/>
      <c r="J30" s="8"/>
      <c r="K30" s="8"/>
      <c r="L30" s="8"/>
      <c r="M30" s="8"/>
      <c r="N30" s="8"/>
      <c r="O30" s="8"/>
      <c r="P30" s="8"/>
      <c r="Q30" s="8"/>
      <c r="R30" s="8"/>
      <c r="S30" s="8"/>
      <c r="T30" s="8"/>
    </row>
    <row r="31" ht="16" customHeight="1" spans="1:20">
      <c r="A31" s="7" t="e">
        <f>#REF!</f>
        <v>#REF!</v>
      </c>
      <c r="B31" s="7"/>
      <c r="C31" s="7"/>
      <c r="D31" s="7"/>
      <c r="E31" s="7"/>
      <c r="F31" s="7"/>
      <c r="G31" s="8"/>
      <c r="H31" s="8"/>
      <c r="I31" s="8"/>
      <c r="J31" s="8"/>
      <c r="K31" s="8"/>
      <c r="L31" s="8"/>
      <c r="M31" s="8"/>
      <c r="N31" s="8"/>
      <c r="O31" s="8"/>
      <c r="P31" s="8"/>
      <c r="Q31" s="8"/>
      <c r="R31" s="8"/>
      <c r="S31" s="8"/>
      <c r="T31" s="8"/>
    </row>
    <row r="32" ht="16" customHeight="1" spans="1:20">
      <c r="A32" s="95" t="s">
        <v>3085</v>
      </c>
      <c r="B32" s="8"/>
      <c r="C32" s="8"/>
      <c r="D32" s="8"/>
      <c r="E32" s="8"/>
      <c r="F32" s="8"/>
      <c r="G32" s="8"/>
      <c r="H32" s="8"/>
      <c r="I32" s="8"/>
      <c r="J32" s="8"/>
      <c r="K32" s="8"/>
      <c r="L32" s="8"/>
      <c r="M32" s="8"/>
      <c r="N32" s="8"/>
      <c r="O32" s="8"/>
      <c r="P32" s="8"/>
      <c r="Q32" s="8"/>
      <c r="R32" s="8"/>
      <c r="S32" s="8"/>
      <c r="T32" s="8"/>
    </row>
    <row r="33" ht="16" customHeight="1" spans="1:20">
      <c r="A33" s="8"/>
      <c r="B33" s="96" t="s">
        <v>8133</v>
      </c>
      <c r="C33" s="8"/>
      <c r="D33" s="8"/>
      <c r="E33" s="8"/>
      <c r="F33" s="8"/>
      <c r="G33" s="8"/>
      <c r="H33" s="8"/>
      <c r="I33" s="8"/>
      <c r="J33" s="8"/>
      <c r="K33" s="8"/>
      <c r="L33" s="8"/>
      <c r="M33" s="8"/>
      <c r="N33" s="8"/>
      <c r="O33" s="8"/>
      <c r="P33" s="8"/>
      <c r="Q33" s="8"/>
      <c r="R33" s="8"/>
      <c r="S33" s="8"/>
      <c r="T33" s="8"/>
    </row>
    <row r="34" ht="16" customHeight="1" spans="1:20">
      <c r="A34" s="8"/>
      <c r="B34" s="96" t="s">
        <v>8134</v>
      </c>
      <c r="C34" s="8"/>
      <c r="D34" s="8"/>
      <c r="E34" s="8"/>
      <c r="F34" s="8"/>
      <c r="G34" s="8"/>
      <c r="H34" s="8"/>
      <c r="I34" s="8"/>
      <c r="J34" s="8"/>
      <c r="K34" s="8"/>
      <c r="L34" s="8"/>
      <c r="M34" s="8"/>
      <c r="N34" s="8"/>
      <c r="O34" s="8"/>
      <c r="P34" s="8"/>
      <c r="Q34" s="8"/>
      <c r="R34" s="8"/>
      <c r="S34" s="8"/>
      <c r="T34" s="8"/>
    </row>
  </sheetData>
  <mergeCells count="4">
    <mergeCell ref="A1:F1"/>
    <mergeCell ref="A3:F3"/>
    <mergeCell ref="H4:I4"/>
    <mergeCell ref="A29:B29"/>
  </mergeCells>
  <pageMargins left="0.75" right="0.75" top="1" bottom="1" header="0.5" footer="0.5"/>
  <headerFooter/>
  <drawing r:id="rId2"/>
  <legacyDrawing r:id="rId3"/>
  <picture r:id="rId4"/>
</worksheet>
</file>

<file path=xl/worksheets/sheet9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T34"/>
  <sheetViews>
    <sheetView workbookViewId="0">
      <pane xSplit="2" ySplit="5" topLeftCell="C6" activePane="bottomRight" state="frozen"/>
      <selection/>
      <selection pane="topRight"/>
      <selection pane="bottomLeft"/>
      <selection pane="bottomRight" activeCell="A1" sqref="A1:G1"/>
    </sheetView>
  </sheetViews>
  <sheetFormatPr defaultColWidth="14" defaultRowHeight="15.2"/>
  <cols>
    <col min="1" max="1" width="5" customWidth="1"/>
    <col min="2" max="2" width="33" customWidth="1"/>
    <col min="3" max="3" width="11" customWidth="1"/>
    <col min="4" max="5" width="19" customWidth="1"/>
    <col min="6" max="6" width="17" customWidth="1"/>
    <col min="7" max="7" width="19" customWidth="1"/>
    <col min="8" max="20" width="9" customWidth="1"/>
  </cols>
  <sheetData>
    <row r="1" ht="24" customHeight="1" spans="1:20">
      <c r="A1" s="61" t="s">
        <v>8135</v>
      </c>
      <c r="B1" s="62"/>
      <c r="C1" s="62"/>
      <c r="D1" s="62"/>
      <c r="E1" s="62"/>
      <c r="F1" s="62"/>
      <c r="G1" s="62"/>
      <c r="H1" s="62"/>
      <c r="I1" s="62"/>
      <c r="J1" s="62"/>
      <c r="K1" s="62"/>
      <c r="L1" s="62"/>
      <c r="M1" s="62"/>
      <c r="N1" s="62"/>
      <c r="O1" s="62"/>
      <c r="P1" s="62"/>
      <c r="Q1" s="62"/>
      <c r="R1" s="62"/>
      <c r="S1" s="62"/>
      <c r="T1" s="62"/>
    </row>
    <row r="2" ht="16" customHeight="1" spans="1:20">
      <c r="A2" s="63"/>
      <c r="B2" s="63"/>
      <c r="C2" s="63"/>
      <c r="D2" s="63"/>
      <c r="E2" s="63"/>
      <c r="F2" s="63"/>
      <c r="G2" s="42" t="s">
        <v>8136</v>
      </c>
      <c r="H2" s="8"/>
      <c r="I2" s="8"/>
      <c r="J2" s="8"/>
      <c r="K2" s="8"/>
      <c r="L2" s="8"/>
      <c r="M2" s="8"/>
      <c r="N2" s="8"/>
      <c r="O2" s="8"/>
      <c r="P2" s="8"/>
      <c r="Q2" s="8"/>
      <c r="R2" s="8"/>
      <c r="S2" s="8"/>
      <c r="T2" s="8"/>
    </row>
    <row r="3" ht="16" customHeight="1" spans="1:20">
      <c r="A3" s="63" t="e">
        <f>#REF!</f>
        <v>#REF!</v>
      </c>
      <c r="B3" s="8"/>
      <c r="C3" s="8"/>
      <c r="D3" s="8"/>
      <c r="E3" s="8"/>
      <c r="F3" s="8"/>
      <c r="G3" s="8"/>
      <c r="H3" s="8"/>
      <c r="I3" s="8"/>
      <c r="J3" s="8"/>
      <c r="K3" s="8"/>
      <c r="L3" s="8"/>
      <c r="M3" s="8"/>
      <c r="N3" s="8"/>
      <c r="O3" s="8"/>
      <c r="P3" s="8"/>
      <c r="Q3" s="8"/>
      <c r="R3" s="8"/>
      <c r="S3" s="8"/>
      <c r="T3" s="8"/>
    </row>
    <row r="4" ht="16" customHeight="1" spans="1:20">
      <c r="A4" s="64" t="e">
        <f>#REF!</f>
        <v>#REF!</v>
      </c>
      <c r="B4" s="64"/>
      <c r="C4" s="64"/>
      <c r="D4" s="64"/>
      <c r="E4" s="8"/>
      <c r="F4" s="8"/>
      <c r="G4" s="42" t="s">
        <v>2952</v>
      </c>
      <c r="H4" s="8"/>
      <c r="I4" s="65" t="s">
        <v>8105</v>
      </c>
      <c r="J4" s="66"/>
      <c r="K4" s="8"/>
      <c r="L4" s="8"/>
      <c r="M4" s="8"/>
      <c r="N4" s="8"/>
      <c r="O4" s="8"/>
      <c r="P4" s="8"/>
      <c r="Q4" s="8"/>
      <c r="R4" s="8"/>
      <c r="S4" s="8"/>
      <c r="T4" s="8"/>
    </row>
    <row r="5" ht="16" customHeight="1" spans="1:20">
      <c r="A5" s="22" t="s">
        <v>0</v>
      </c>
      <c r="B5" s="22" t="s">
        <v>8137</v>
      </c>
      <c r="C5" s="22" t="s">
        <v>3198</v>
      </c>
      <c r="D5" s="22" t="s">
        <v>8138</v>
      </c>
      <c r="E5" s="67" t="s">
        <v>3050</v>
      </c>
      <c r="F5" s="35" t="s">
        <v>3051</v>
      </c>
      <c r="G5" s="22" t="s">
        <v>3083</v>
      </c>
      <c r="H5" s="25"/>
      <c r="I5" s="65" t="s">
        <v>3050</v>
      </c>
      <c r="J5" s="65" t="s">
        <v>3051</v>
      </c>
      <c r="K5" s="25"/>
      <c r="L5" s="25"/>
      <c r="M5" s="25"/>
      <c r="N5" s="25"/>
      <c r="O5" s="25"/>
      <c r="P5" s="25"/>
      <c r="Q5" s="25"/>
      <c r="R5" s="25"/>
      <c r="S5" s="25"/>
      <c r="T5" s="25"/>
    </row>
    <row r="6" ht="16" customHeight="1" spans="1:20">
      <c r="A6" s="39"/>
      <c r="B6" s="68"/>
      <c r="C6" s="97"/>
      <c r="D6" s="39"/>
      <c r="E6" s="29"/>
      <c r="F6" s="36">
        <f t="shared" ref="F6:F18" si="0">E6</f>
        <v>0</v>
      </c>
      <c r="G6" s="70"/>
      <c r="H6" s="8"/>
      <c r="I6" s="71"/>
      <c r="J6" s="71"/>
      <c r="K6" s="8"/>
      <c r="L6" s="8"/>
      <c r="M6" s="8"/>
      <c r="N6" s="8"/>
      <c r="O6" s="8"/>
      <c r="P6" s="8"/>
      <c r="Q6" s="8"/>
      <c r="R6" s="8"/>
      <c r="S6" s="8"/>
      <c r="T6" s="8"/>
    </row>
    <row r="7" ht="16" customHeight="1" spans="1:20">
      <c r="A7" s="39"/>
      <c r="B7" s="68"/>
      <c r="C7" s="97"/>
      <c r="D7" s="39"/>
      <c r="E7" s="29"/>
      <c r="F7" s="36">
        <f t="shared" si="0"/>
        <v>0</v>
      </c>
      <c r="G7" s="70"/>
      <c r="H7" s="8"/>
      <c r="I7" s="71"/>
      <c r="J7" s="71"/>
      <c r="K7" s="8"/>
      <c r="L7" s="8"/>
      <c r="M7" s="8"/>
      <c r="N7" s="8"/>
      <c r="O7" s="8"/>
      <c r="P7" s="8"/>
      <c r="Q7" s="8"/>
      <c r="R7" s="8"/>
      <c r="S7" s="8"/>
      <c r="T7" s="8"/>
    </row>
    <row r="8" ht="16" customHeight="1" spans="1:20">
      <c r="A8" s="39"/>
      <c r="B8" s="68"/>
      <c r="C8" s="97"/>
      <c r="D8" s="39"/>
      <c r="E8" s="29"/>
      <c r="F8" s="36">
        <f t="shared" si="0"/>
        <v>0</v>
      </c>
      <c r="G8" s="70"/>
      <c r="H8" s="8"/>
      <c r="I8" s="71"/>
      <c r="J8" s="71"/>
      <c r="K8" s="8"/>
      <c r="L8" s="8"/>
      <c r="M8" s="8"/>
      <c r="N8" s="8"/>
      <c r="O8" s="8"/>
      <c r="P8" s="8"/>
      <c r="Q8" s="8"/>
      <c r="R8" s="8"/>
      <c r="S8" s="8"/>
      <c r="T8" s="8"/>
    </row>
    <row r="9" ht="16" customHeight="1" spans="1:20">
      <c r="A9" s="39"/>
      <c r="B9" s="68"/>
      <c r="C9" s="97"/>
      <c r="D9" s="39"/>
      <c r="E9" s="29"/>
      <c r="F9" s="36">
        <f t="shared" si="0"/>
        <v>0</v>
      </c>
      <c r="G9" s="70"/>
      <c r="H9" s="8"/>
      <c r="I9" s="71"/>
      <c r="J9" s="71"/>
      <c r="K9" s="8"/>
      <c r="L9" s="8"/>
      <c r="M9" s="8"/>
      <c r="N9" s="8"/>
      <c r="O9" s="8"/>
      <c r="P9" s="8"/>
      <c r="Q9" s="8"/>
      <c r="R9" s="8"/>
      <c r="S9" s="8"/>
      <c r="T9" s="8"/>
    </row>
    <row r="10" ht="16" customHeight="1" spans="1:20">
      <c r="A10" s="39"/>
      <c r="B10" s="68"/>
      <c r="C10" s="97"/>
      <c r="D10" s="39"/>
      <c r="E10" s="29"/>
      <c r="F10" s="36">
        <f t="shared" si="0"/>
        <v>0</v>
      </c>
      <c r="G10" s="70"/>
      <c r="H10" s="8"/>
      <c r="I10" s="71"/>
      <c r="J10" s="71"/>
      <c r="K10" s="8"/>
      <c r="L10" s="8"/>
      <c r="M10" s="8"/>
      <c r="N10" s="8"/>
      <c r="O10" s="8"/>
      <c r="P10" s="8"/>
      <c r="Q10" s="8"/>
      <c r="R10" s="8"/>
      <c r="S10" s="8"/>
      <c r="T10" s="8"/>
    </row>
    <row r="11" ht="16" customHeight="1" spans="1:20">
      <c r="A11" s="39"/>
      <c r="B11" s="68"/>
      <c r="C11" s="97"/>
      <c r="D11" s="39"/>
      <c r="E11" s="29"/>
      <c r="F11" s="36">
        <f t="shared" si="0"/>
        <v>0</v>
      </c>
      <c r="G11" s="70"/>
      <c r="H11" s="8"/>
      <c r="I11" s="71"/>
      <c r="J11" s="71"/>
      <c r="K11" s="8"/>
      <c r="L11" s="8"/>
      <c r="M11" s="8"/>
      <c r="N11" s="8"/>
      <c r="O11" s="8"/>
      <c r="P11" s="8"/>
      <c r="Q11" s="8"/>
      <c r="R11" s="8"/>
      <c r="S11" s="8"/>
      <c r="T11" s="8"/>
    </row>
    <row r="12" ht="16" customHeight="1" spans="1:20">
      <c r="A12" s="39"/>
      <c r="B12" s="68"/>
      <c r="C12" s="97"/>
      <c r="D12" s="39"/>
      <c r="E12" s="29"/>
      <c r="F12" s="36">
        <f t="shared" si="0"/>
        <v>0</v>
      </c>
      <c r="G12" s="70"/>
      <c r="H12" s="8"/>
      <c r="I12" s="71"/>
      <c r="J12" s="71"/>
      <c r="K12" s="8"/>
      <c r="L12" s="8"/>
      <c r="M12" s="8"/>
      <c r="N12" s="8"/>
      <c r="O12" s="8"/>
      <c r="P12" s="8"/>
      <c r="Q12" s="8"/>
      <c r="R12" s="8"/>
      <c r="S12" s="8"/>
      <c r="T12" s="8"/>
    </row>
    <row r="13" ht="16" customHeight="1" spans="1:20">
      <c r="A13" s="39"/>
      <c r="B13" s="68"/>
      <c r="C13" s="97"/>
      <c r="D13" s="39"/>
      <c r="E13" s="29"/>
      <c r="F13" s="36">
        <f t="shared" si="0"/>
        <v>0</v>
      </c>
      <c r="G13" s="70"/>
      <c r="H13" s="8"/>
      <c r="I13" s="71"/>
      <c r="J13" s="71"/>
      <c r="K13" s="8"/>
      <c r="L13" s="8"/>
      <c r="M13" s="8"/>
      <c r="N13" s="8"/>
      <c r="O13" s="8"/>
      <c r="P13" s="8"/>
      <c r="Q13" s="8"/>
      <c r="R13" s="8"/>
      <c r="S13" s="8"/>
      <c r="T13" s="8"/>
    </row>
    <row r="14" ht="16" customHeight="1" spans="1:20">
      <c r="A14" s="39"/>
      <c r="B14" s="68"/>
      <c r="C14" s="97"/>
      <c r="D14" s="39"/>
      <c r="E14" s="29"/>
      <c r="F14" s="36">
        <f t="shared" si="0"/>
        <v>0</v>
      </c>
      <c r="G14" s="70"/>
      <c r="H14" s="8"/>
      <c r="I14" s="71"/>
      <c r="J14" s="71"/>
      <c r="K14" s="8"/>
      <c r="L14" s="8"/>
      <c r="M14" s="8"/>
      <c r="N14" s="8"/>
      <c r="O14" s="8"/>
      <c r="P14" s="8"/>
      <c r="Q14" s="8"/>
      <c r="R14" s="8"/>
      <c r="S14" s="8"/>
      <c r="T14" s="8"/>
    </row>
    <row r="15" ht="16" customHeight="1" spans="1:20">
      <c r="A15" s="39"/>
      <c r="B15" s="68"/>
      <c r="C15" s="97"/>
      <c r="D15" s="39"/>
      <c r="E15" s="29"/>
      <c r="F15" s="36">
        <f t="shared" si="0"/>
        <v>0</v>
      </c>
      <c r="G15" s="70"/>
      <c r="H15" s="8"/>
      <c r="I15" s="71"/>
      <c r="J15" s="71"/>
      <c r="K15" s="8"/>
      <c r="L15" s="8"/>
      <c r="M15" s="8"/>
      <c r="N15" s="8"/>
      <c r="O15" s="8"/>
      <c r="P15" s="8"/>
      <c r="Q15" s="8"/>
      <c r="R15" s="8"/>
      <c r="S15" s="8"/>
      <c r="T15" s="8"/>
    </row>
    <row r="16" ht="16" customHeight="1" spans="1:20">
      <c r="A16" s="39"/>
      <c r="B16" s="68"/>
      <c r="C16" s="97"/>
      <c r="D16" s="39"/>
      <c r="E16" s="29"/>
      <c r="F16" s="36">
        <f t="shared" si="0"/>
        <v>0</v>
      </c>
      <c r="G16" s="70"/>
      <c r="H16" s="8"/>
      <c r="I16" s="71"/>
      <c r="J16" s="71"/>
      <c r="K16" s="8"/>
      <c r="L16" s="8"/>
      <c r="M16" s="8"/>
      <c r="N16" s="8"/>
      <c r="O16" s="8"/>
      <c r="P16" s="8"/>
      <c r="Q16" s="8"/>
      <c r="R16" s="8"/>
      <c r="S16" s="8"/>
      <c r="T16" s="8"/>
    </row>
    <row r="17" ht="16" customHeight="1" spans="1:20">
      <c r="A17" s="39"/>
      <c r="B17" s="68"/>
      <c r="C17" s="97"/>
      <c r="D17" s="39"/>
      <c r="E17" s="29"/>
      <c r="F17" s="36">
        <f t="shared" si="0"/>
        <v>0</v>
      </c>
      <c r="G17" s="70"/>
      <c r="H17" s="8"/>
      <c r="I17" s="71"/>
      <c r="J17" s="71"/>
      <c r="K17" s="8"/>
      <c r="L17" s="8"/>
      <c r="M17" s="8"/>
      <c r="N17" s="8"/>
      <c r="O17" s="8"/>
      <c r="P17" s="8"/>
      <c r="Q17" s="8"/>
      <c r="R17" s="8"/>
      <c r="S17" s="8"/>
      <c r="T17" s="8"/>
    </row>
    <row r="18" ht="16" customHeight="1" spans="1:20">
      <c r="A18" s="39"/>
      <c r="B18" s="68"/>
      <c r="C18" s="97"/>
      <c r="D18" s="39"/>
      <c r="E18" s="29"/>
      <c r="F18" s="36">
        <f t="shared" si="0"/>
        <v>0</v>
      </c>
      <c r="G18" s="70"/>
      <c r="H18" s="8"/>
      <c r="I18" s="71"/>
      <c r="J18" s="71"/>
      <c r="K18" s="8"/>
      <c r="L18" s="8"/>
      <c r="M18" s="8"/>
      <c r="N18" s="8"/>
      <c r="O18" s="8"/>
      <c r="P18" s="8"/>
      <c r="Q18" s="8"/>
      <c r="R18" s="8"/>
      <c r="S18" s="8"/>
      <c r="T18" s="8"/>
    </row>
    <row r="19" ht="16" customHeight="1" spans="1:20">
      <c r="A19" s="39"/>
      <c r="B19" s="68"/>
      <c r="C19" s="97"/>
      <c r="D19" s="39"/>
      <c r="E19" s="29"/>
      <c r="F19" s="36"/>
      <c r="G19" s="70"/>
      <c r="H19" s="8"/>
      <c r="I19" s="71"/>
      <c r="J19" s="71"/>
      <c r="K19" s="8"/>
      <c r="L19" s="8"/>
      <c r="M19" s="8"/>
      <c r="N19" s="8"/>
      <c r="O19" s="8"/>
      <c r="P19" s="8"/>
      <c r="Q19" s="8"/>
      <c r="R19" s="8"/>
      <c r="S19" s="8"/>
      <c r="T19" s="8"/>
    </row>
    <row r="20" ht="16" customHeight="1" spans="1:20">
      <c r="A20" s="39"/>
      <c r="B20" s="68"/>
      <c r="C20" s="97"/>
      <c r="D20" s="39"/>
      <c r="E20" s="29"/>
      <c r="F20" s="36"/>
      <c r="G20" s="70"/>
      <c r="H20" s="8"/>
      <c r="I20" s="71"/>
      <c r="J20" s="71"/>
      <c r="K20" s="8"/>
      <c r="L20" s="8"/>
      <c r="M20" s="8"/>
      <c r="N20" s="8"/>
      <c r="O20" s="8"/>
      <c r="P20" s="8"/>
      <c r="Q20" s="8"/>
      <c r="R20" s="8"/>
      <c r="S20" s="8"/>
      <c r="T20" s="8"/>
    </row>
    <row r="21" ht="16" customHeight="1" spans="1:20">
      <c r="A21" s="39"/>
      <c r="B21" s="68"/>
      <c r="C21" s="97"/>
      <c r="D21" s="39"/>
      <c r="E21" s="29"/>
      <c r="F21" s="36"/>
      <c r="G21" s="70"/>
      <c r="H21" s="8"/>
      <c r="I21" s="71"/>
      <c r="J21" s="71"/>
      <c r="K21" s="8"/>
      <c r="L21" s="8"/>
      <c r="M21" s="8"/>
      <c r="N21" s="8"/>
      <c r="O21" s="8"/>
      <c r="P21" s="8"/>
      <c r="Q21" s="8"/>
      <c r="R21" s="8"/>
      <c r="S21" s="8"/>
      <c r="T21" s="8"/>
    </row>
    <row r="22" ht="16" customHeight="1" spans="1:20">
      <c r="A22" s="39"/>
      <c r="B22" s="68"/>
      <c r="C22" s="97"/>
      <c r="D22" s="39"/>
      <c r="E22" s="29"/>
      <c r="F22" s="36"/>
      <c r="G22" s="70"/>
      <c r="H22" s="8"/>
      <c r="I22" s="71"/>
      <c r="J22" s="71"/>
      <c r="K22" s="8"/>
      <c r="L22" s="8"/>
      <c r="M22" s="8"/>
      <c r="N22" s="8"/>
      <c r="O22" s="8"/>
      <c r="P22" s="8"/>
      <c r="Q22" s="8"/>
      <c r="R22" s="8"/>
      <c r="S22" s="8"/>
      <c r="T22" s="8"/>
    </row>
    <row r="23" ht="16" customHeight="1" spans="1:20">
      <c r="A23" s="39"/>
      <c r="B23" s="68"/>
      <c r="C23" s="97"/>
      <c r="D23" s="39"/>
      <c r="E23" s="29"/>
      <c r="F23" s="36"/>
      <c r="G23" s="70"/>
      <c r="H23" s="8"/>
      <c r="I23" s="71"/>
      <c r="J23" s="71"/>
      <c r="K23" s="8"/>
      <c r="L23" s="8"/>
      <c r="M23" s="8"/>
      <c r="N23" s="8"/>
      <c r="O23" s="8"/>
      <c r="P23" s="8"/>
      <c r="Q23" s="8"/>
      <c r="R23" s="8"/>
      <c r="S23" s="8"/>
      <c r="T23" s="8"/>
    </row>
    <row r="24" ht="16" customHeight="1" spans="1:20">
      <c r="A24" s="39"/>
      <c r="B24" s="68"/>
      <c r="C24" s="97"/>
      <c r="D24" s="39"/>
      <c r="E24" s="29"/>
      <c r="F24" s="36"/>
      <c r="G24" s="70"/>
      <c r="H24" s="8"/>
      <c r="I24" s="71"/>
      <c r="J24" s="71"/>
      <c r="K24" s="8"/>
      <c r="L24" s="8"/>
      <c r="M24" s="8"/>
      <c r="N24" s="8"/>
      <c r="O24" s="8"/>
      <c r="P24" s="8"/>
      <c r="Q24" s="8"/>
      <c r="R24" s="8"/>
      <c r="S24" s="8"/>
      <c r="T24" s="8"/>
    </row>
    <row r="25" ht="16" customHeight="1" spans="1:20">
      <c r="A25" s="39"/>
      <c r="B25" s="68"/>
      <c r="C25" s="97"/>
      <c r="D25" s="39"/>
      <c r="E25" s="29"/>
      <c r="F25" s="36"/>
      <c r="G25" s="70"/>
      <c r="H25" s="8"/>
      <c r="I25" s="71"/>
      <c r="J25" s="71"/>
      <c r="K25" s="8"/>
      <c r="L25" s="8"/>
      <c r="M25" s="8"/>
      <c r="N25" s="8"/>
      <c r="O25" s="8"/>
      <c r="P25" s="8"/>
      <c r="Q25" s="8"/>
      <c r="R25" s="8"/>
      <c r="S25" s="8"/>
      <c r="T25" s="8"/>
    </row>
    <row r="26" ht="16" customHeight="1" spans="1:20">
      <c r="A26" s="39"/>
      <c r="B26" s="68"/>
      <c r="C26" s="97"/>
      <c r="D26" s="39"/>
      <c r="E26" s="29"/>
      <c r="F26" s="36"/>
      <c r="G26" s="70"/>
      <c r="H26" s="8"/>
      <c r="I26" s="71"/>
      <c r="J26" s="71"/>
      <c r="K26" s="8"/>
      <c r="L26" s="8"/>
      <c r="M26" s="8"/>
      <c r="N26" s="8"/>
      <c r="O26" s="8"/>
      <c r="P26" s="8"/>
      <c r="Q26" s="8"/>
      <c r="R26" s="8"/>
      <c r="S26" s="8"/>
      <c r="T26" s="8"/>
    </row>
    <row r="27" ht="16" customHeight="1" spans="1:20">
      <c r="A27" s="39"/>
      <c r="B27" s="68"/>
      <c r="C27" s="97"/>
      <c r="D27" s="39"/>
      <c r="E27" s="29"/>
      <c r="F27" s="36"/>
      <c r="G27" s="70"/>
      <c r="H27" s="8"/>
      <c r="I27" s="71"/>
      <c r="J27" s="71"/>
      <c r="K27" s="8"/>
      <c r="L27" s="8"/>
      <c r="M27" s="8"/>
      <c r="N27" s="8"/>
      <c r="O27" s="8"/>
      <c r="P27" s="8"/>
      <c r="Q27" s="8"/>
      <c r="R27" s="8"/>
      <c r="S27" s="8"/>
      <c r="T27" s="8"/>
    </row>
    <row r="28" ht="16" customHeight="1" spans="1:20">
      <c r="A28" s="39"/>
      <c r="B28" s="68"/>
      <c r="C28" s="97"/>
      <c r="D28" s="39"/>
      <c r="E28" s="29"/>
      <c r="F28" s="36"/>
      <c r="G28" s="70"/>
      <c r="H28" s="8"/>
      <c r="I28" s="71"/>
      <c r="J28" s="71"/>
      <c r="K28" s="8"/>
      <c r="L28" s="8"/>
      <c r="M28" s="8"/>
      <c r="N28" s="8"/>
      <c r="O28" s="8"/>
      <c r="P28" s="8"/>
      <c r="Q28" s="8"/>
      <c r="R28" s="8"/>
      <c r="S28" s="8"/>
      <c r="T28" s="8"/>
    </row>
    <row r="29" ht="16" customHeight="1" spans="1:20">
      <c r="A29" s="22" t="s">
        <v>3363</v>
      </c>
      <c r="B29" s="13"/>
      <c r="C29" s="69"/>
      <c r="D29" s="22"/>
      <c r="E29" s="29">
        <f>SUM(E6:E28)</f>
        <v>0</v>
      </c>
      <c r="F29" s="36">
        <f>SUM(F6:F28)</f>
        <v>0</v>
      </c>
      <c r="G29" s="70"/>
      <c r="H29" s="8"/>
      <c r="I29" s="71">
        <f>SUM(I6:I28)</f>
        <v>0</v>
      </c>
      <c r="J29" s="71">
        <f>SUM(J6:J28)</f>
        <v>0</v>
      </c>
      <c r="K29" s="8"/>
      <c r="L29" s="8"/>
      <c r="M29" s="8"/>
      <c r="N29" s="8"/>
      <c r="O29" s="8"/>
      <c r="P29" s="8"/>
      <c r="Q29" s="8"/>
      <c r="R29" s="8"/>
      <c r="S29" s="8"/>
      <c r="T29" s="8"/>
    </row>
    <row r="30" ht="16" customHeight="1" spans="1:20">
      <c r="A30" s="73" t="e">
        <f>#REF!</f>
        <v>#REF!</v>
      </c>
      <c r="B30" s="73"/>
      <c r="C30" s="73"/>
      <c r="D30" s="73"/>
      <c r="E30" s="74" t="str">
        <f>CONCATENATE(索引!$D$6,"：",索引!$D97,"    ",索引!$E97)</f>
        <v>评估人员：高晓宇    王海龙</v>
      </c>
      <c r="F30" s="7"/>
      <c r="G30" s="73"/>
      <c r="H30" s="8"/>
      <c r="I30" s="8"/>
      <c r="J30" s="8"/>
      <c r="K30" s="8"/>
      <c r="L30" s="8"/>
      <c r="M30" s="8"/>
      <c r="N30" s="8"/>
      <c r="O30" s="8"/>
      <c r="P30" s="8"/>
      <c r="Q30" s="8"/>
      <c r="R30" s="8"/>
      <c r="S30" s="8"/>
      <c r="T30" s="8"/>
    </row>
    <row r="31" ht="16" customHeight="1" spans="1:20">
      <c r="A31" s="7" t="e">
        <f>#REF!</f>
        <v>#REF!</v>
      </c>
      <c r="B31" s="7"/>
      <c r="C31" s="7"/>
      <c r="D31" s="7"/>
      <c r="E31" s="7"/>
      <c r="F31" s="7"/>
      <c r="G31" s="7"/>
      <c r="H31" s="8"/>
      <c r="I31" s="8"/>
      <c r="J31" s="8"/>
      <c r="K31" s="8"/>
      <c r="L31" s="8"/>
      <c r="M31" s="8"/>
      <c r="N31" s="8"/>
      <c r="O31" s="8"/>
      <c r="P31" s="8"/>
      <c r="Q31" s="8"/>
      <c r="R31" s="8"/>
      <c r="S31" s="8"/>
      <c r="T31" s="8"/>
    </row>
    <row r="32" ht="16" customHeight="1" spans="1:20">
      <c r="A32" s="95" t="s">
        <v>3085</v>
      </c>
      <c r="B32" s="8"/>
      <c r="C32" s="8"/>
      <c r="D32" s="8"/>
      <c r="E32" s="8"/>
      <c r="F32" s="8"/>
      <c r="G32" s="8"/>
      <c r="H32" s="8"/>
      <c r="I32" s="8"/>
      <c r="J32" s="8"/>
      <c r="K32" s="8"/>
      <c r="L32" s="8"/>
      <c r="M32" s="8"/>
      <c r="N32" s="8"/>
      <c r="O32" s="8"/>
      <c r="P32" s="8"/>
      <c r="Q32" s="8"/>
      <c r="R32" s="8"/>
      <c r="S32" s="8"/>
      <c r="T32" s="8"/>
    </row>
    <row r="33" ht="16" customHeight="1" spans="1:20">
      <c r="A33" s="8"/>
      <c r="B33" s="96" t="s">
        <v>8139</v>
      </c>
      <c r="C33" s="8"/>
      <c r="D33" s="8"/>
      <c r="E33" s="8"/>
      <c r="F33" s="8"/>
      <c r="G33" s="8"/>
      <c r="H33" s="8"/>
      <c r="I33" s="8"/>
      <c r="J33" s="8"/>
      <c r="K33" s="8"/>
      <c r="L33" s="8"/>
      <c r="M33" s="8"/>
      <c r="N33" s="8"/>
      <c r="O33" s="8"/>
      <c r="P33" s="8"/>
      <c r="Q33" s="8"/>
      <c r="R33" s="8"/>
      <c r="S33" s="8"/>
      <c r="T33" s="8"/>
    </row>
    <row r="34" ht="16" customHeight="1" spans="1:20">
      <c r="A34" s="8"/>
      <c r="B34" s="96" t="s">
        <v>8140</v>
      </c>
      <c r="C34" s="8"/>
      <c r="D34" s="8"/>
      <c r="E34" s="8"/>
      <c r="F34" s="8"/>
      <c r="G34" s="8"/>
      <c r="H34" s="8"/>
      <c r="I34" s="8"/>
      <c r="J34" s="8"/>
      <c r="K34" s="8"/>
      <c r="L34" s="8"/>
      <c r="M34" s="8"/>
      <c r="N34" s="8"/>
      <c r="O34" s="8"/>
      <c r="P34" s="8"/>
      <c r="Q34" s="8"/>
      <c r="R34" s="8"/>
      <c r="S34" s="8"/>
      <c r="T34" s="8"/>
    </row>
  </sheetData>
  <mergeCells count="4">
    <mergeCell ref="A1:G1"/>
    <mergeCell ref="A3:G3"/>
    <mergeCell ref="I4:J4"/>
    <mergeCell ref="A29:B29"/>
  </mergeCells>
  <pageMargins left="0.75" right="0.75" top="1" bottom="1" header="0.5" footer="0.5"/>
  <headerFooter/>
  <drawing r:id="rId2"/>
  <legacyDrawing r:id="rId3"/>
  <picture r:id="rId4"/>
</worksheet>
</file>

<file path=xl/worksheets/sheet9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T30"/>
  <sheetViews>
    <sheetView workbookViewId="0">
      <pane xSplit="2" ySplit="5" topLeftCell="C6" activePane="bottomRight" state="frozen"/>
      <selection/>
      <selection pane="topRight"/>
      <selection pane="bottomLeft"/>
      <selection pane="bottomRight" activeCell="A1" sqref="A1:F1"/>
    </sheetView>
  </sheetViews>
  <sheetFormatPr defaultColWidth="14" defaultRowHeight="15.2"/>
  <cols>
    <col min="1" max="1" width="7" customWidth="1"/>
    <col min="2" max="2" width="31" customWidth="1"/>
    <col min="3" max="6" width="19" customWidth="1"/>
    <col min="7" max="20" width="9" customWidth="1"/>
  </cols>
  <sheetData>
    <row r="1" ht="24" customHeight="1" spans="1:20">
      <c r="A1" s="61" t="s">
        <v>8141</v>
      </c>
      <c r="B1" s="62"/>
      <c r="C1" s="62"/>
      <c r="D1" s="62"/>
      <c r="E1" s="62"/>
      <c r="F1" s="62"/>
      <c r="G1" s="62"/>
      <c r="H1" s="62"/>
      <c r="I1" s="62"/>
      <c r="J1" s="62"/>
      <c r="K1" s="62"/>
      <c r="L1" s="62"/>
      <c r="M1" s="62"/>
      <c r="N1" s="62"/>
      <c r="O1" s="62"/>
      <c r="P1" s="62"/>
      <c r="Q1" s="62"/>
      <c r="R1" s="62"/>
      <c r="S1" s="62"/>
      <c r="T1" s="62"/>
    </row>
    <row r="2" ht="16" customHeight="1" spans="1:20">
      <c r="A2" s="63"/>
      <c r="B2" s="63"/>
      <c r="C2" s="63"/>
      <c r="D2" s="63"/>
      <c r="E2" s="63"/>
      <c r="F2" s="83" t="s">
        <v>8142</v>
      </c>
      <c r="G2" s="8"/>
      <c r="H2" s="8"/>
      <c r="I2" s="8"/>
      <c r="J2" s="8"/>
      <c r="K2" s="8"/>
      <c r="L2" s="8"/>
      <c r="M2" s="8"/>
      <c r="N2" s="8"/>
      <c r="O2" s="8"/>
      <c r="P2" s="8"/>
      <c r="Q2" s="8"/>
      <c r="R2" s="8"/>
      <c r="S2" s="8"/>
      <c r="T2" s="8"/>
    </row>
    <row r="3" ht="16" customHeight="1" spans="1:20">
      <c r="A3" s="63" t="e">
        <f>#REF!</f>
        <v>#REF!</v>
      </c>
      <c r="B3" s="8"/>
      <c r="C3" s="8"/>
      <c r="D3" s="8"/>
      <c r="E3" s="8"/>
      <c r="F3" s="8"/>
      <c r="G3" s="8"/>
      <c r="H3" s="8"/>
      <c r="I3" s="8"/>
      <c r="J3" s="8"/>
      <c r="K3" s="8"/>
      <c r="L3" s="8"/>
      <c r="M3" s="8"/>
      <c r="N3" s="8"/>
      <c r="O3" s="8"/>
      <c r="P3" s="8"/>
      <c r="Q3" s="8"/>
      <c r="R3" s="8"/>
      <c r="S3" s="8"/>
      <c r="T3" s="8"/>
    </row>
    <row r="4" ht="16" customHeight="1" spans="1:20">
      <c r="A4" s="64" t="e">
        <f>#REF!</f>
        <v>#REF!</v>
      </c>
      <c r="B4" s="64"/>
      <c r="C4" s="64"/>
      <c r="D4" s="8"/>
      <c r="E4" s="8"/>
      <c r="F4" s="84" t="s">
        <v>2952</v>
      </c>
      <c r="G4" s="8"/>
      <c r="H4" s="65" t="s">
        <v>3156</v>
      </c>
      <c r="I4" s="66"/>
      <c r="J4" s="8"/>
      <c r="K4" s="8"/>
      <c r="L4" s="8"/>
      <c r="M4" s="8"/>
      <c r="N4" s="8"/>
      <c r="O4" s="8"/>
      <c r="P4" s="8"/>
      <c r="Q4" s="8"/>
      <c r="R4" s="8"/>
      <c r="S4" s="8"/>
      <c r="T4" s="8"/>
    </row>
    <row r="5" ht="16" customHeight="1" spans="1:20">
      <c r="A5" s="39" t="s">
        <v>3048</v>
      </c>
      <c r="B5" s="39" t="s">
        <v>3049</v>
      </c>
      <c r="C5" s="39" t="s">
        <v>3050</v>
      </c>
      <c r="D5" s="39" t="s">
        <v>3051</v>
      </c>
      <c r="E5" s="85" t="s">
        <v>3052</v>
      </c>
      <c r="F5" s="39" t="s">
        <v>3053</v>
      </c>
      <c r="G5" s="25"/>
      <c r="H5" s="65" t="s">
        <v>3050</v>
      </c>
      <c r="I5" s="65" t="s">
        <v>3051</v>
      </c>
      <c r="J5" s="25"/>
      <c r="K5" s="25"/>
      <c r="L5" s="25"/>
      <c r="M5" s="25"/>
      <c r="N5" s="25"/>
      <c r="O5" s="25"/>
      <c r="P5" s="25"/>
      <c r="Q5" s="25"/>
      <c r="R5" s="25"/>
      <c r="S5" s="25"/>
      <c r="T5" s="25"/>
    </row>
    <row r="6" ht="16" customHeight="1" spans="1:20">
      <c r="A6" s="39" t="s">
        <v>8143</v>
      </c>
      <c r="B6" s="70" t="s">
        <v>2980</v>
      </c>
      <c r="C6" s="36">
        <f>'5-10-1其他应付款'!E29</f>
        <v>0</v>
      </c>
      <c r="D6" s="36">
        <f>'5-10-1其他应付款'!F29</f>
        <v>0</v>
      </c>
      <c r="E6" s="29">
        <f>D6-C6</f>
        <v>0</v>
      </c>
      <c r="F6" s="29">
        <f>IF(C6=0,0,ROUND(E6/C6*100,2))</f>
        <v>0</v>
      </c>
      <c r="G6" s="8"/>
      <c r="H6" s="71">
        <f>'5-10-1其他应付款'!I29</f>
        <v>0</v>
      </c>
      <c r="I6" s="71">
        <f>'5-10-1其他应付款'!J29</f>
        <v>0</v>
      </c>
      <c r="J6" s="8"/>
      <c r="K6" s="8"/>
      <c r="L6" s="8"/>
      <c r="M6" s="8"/>
      <c r="N6" s="8"/>
      <c r="O6" s="8"/>
      <c r="P6" s="8"/>
      <c r="Q6" s="8"/>
      <c r="R6" s="8"/>
      <c r="S6" s="8"/>
      <c r="T6" s="8"/>
    </row>
    <row r="7" ht="16" customHeight="1" spans="1:20">
      <c r="A7" s="39" t="s">
        <v>8144</v>
      </c>
      <c r="B7" s="70" t="s">
        <v>8145</v>
      </c>
      <c r="C7" s="36">
        <f>'5-10-2应付利息'!G29</f>
        <v>0</v>
      </c>
      <c r="D7" s="36">
        <f>'5-10-2应付利息'!H29</f>
        <v>0</v>
      </c>
      <c r="E7" s="29">
        <f>D7-C7</f>
        <v>0</v>
      </c>
      <c r="F7" s="29">
        <f>IF(C7=0,0,ROUND(E7/C7*100,2))</f>
        <v>0</v>
      </c>
      <c r="G7" s="8"/>
      <c r="H7" s="71">
        <f>'5-10-2应付利息'!K29</f>
        <v>0</v>
      </c>
      <c r="I7" s="71">
        <f>'5-10-2应付利息'!L29</f>
        <v>0</v>
      </c>
      <c r="J7" s="8"/>
      <c r="K7" s="8"/>
      <c r="L7" s="8"/>
      <c r="M7" s="8"/>
      <c r="N7" s="8"/>
      <c r="O7" s="8"/>
      <c r="P7" s="8"/>
      <c r="Q7" s="8"/>
      <c r="R7" s="8"/>
      <c r="S7" s="8"/>
      <c r="T7" s="8"/>
    </row>
    <row r="8" ht="16" customHeight="1" spans="1:20">
      <c r="A8" s="39" t="s">
        <v>8146</v>
      </c>
      <c r="B8" s="70" t="s">
        <v>8147</v>
      </c>
      <c r="C8" s="36">
        <f>'5-10-3应付股利（利润）'!E29</f>
        <v>0</v>
      </c>
      <c r="D8" s="36">
        <f>'5-10-3应付股利（利润）'!F29</f>
        <v>0</v>
      </c>
      <c r="E8" s="29">
        <f>D8-C8</f>
        <v>0</v>
      </c>
      <c r="F8" s="29">
        <f>IF(C8=0,0,ROUND(E8/C8*100,2))</f>
        <v>0</v>
      </c>
      <c r="G8" s="8"/>
      <c r="H8" s="71">
        <f>'5-10-3应付股利（利润）'!I29</f>
        <v>0</v>
      </c>
      <c r="I8" s="71">
        <f>'5-10-3应付股利（利润）'!J29</f>
        <v>0</v>
      </c>
      <c r="J8" s="8"/>
      <c r="K8" s="8"/>
      <c r="L8" s="8"/>
      <c r="M8" s="8"/>
      <c r="N8" s="8"/>
      <c r="O8" s="8"/>
      <c r="P8" s="8"/>
      <c r="Q8" s="8"/>
      <c r="R8" s="8"/>
      <c r="S8" s="8"/>
      <c r="T8" s="8"/>
    </row>
    <row r="9" ht="16" customHeight="1" spans="1:20">
      <c r="A9" s="22"/>
      <c r="B9" s="28"/>
      <c r="C9" s="36"/>
      <c r="D9" s="29"/>
      <c r="E9" s="29"/>
      <c r="F9" s="29"/>
      <c r="G9" s="8"/>
      <c r="H9" s="71"/>
      <c r="I9" s="71"/>
      <c r="J9" s="8"/>
      <c r="K9" s="8"/>
      <c r="L9" s="8"/>
      <c r="M9" s="8"/>
      <c r="N9" s="8"/>
      <c r="O9" s="8"/>
      <c r="P9" s="8"/>
      <c r="Q9" s="8"/>
      <c r="R9" s="8"/>
      <c r="S9" s="8"/>
      <c r="T9" s="8"/>
    </row>
    <row r="10" ht="16" customHeight="1" spans="1:20">
      <c r="A10" s="22"/>
      <c r="B10" s="28"/>
      <c r="C10" s="36"/>
      <c r="D10" s="29"/>
      <c r="E10" s="29"/>
      <c r="F10" s="29"/>
      <c r="G10" s="8"/>
      <c r="H10" s="71"/>
      <c r="I10" s="71"/>
      <c r="J10" s="8"/>
      <c r="K10" s="8"/>
      <c r="L10" s="8"/>
      <c r="M10" s="8"/>
      <c r="N10" s="8"/>
      <c r="O10" s="8"/>
      <c r="P10" s="8"/>
      <c r="Q10" s="8"/>
      <c r="R10" s="8"/>
      <c r="S10" s="8"/>
      <c r="T10" s="8"/>
    </row>
    <row r="11" ht="16" customHeight="1" spans="1:20">
      <c r="A11" s="22"/>
      <c r="B11" s="28"/>
      <c r="C11" s="36"/>
      <c r="D11" s="29"/>
      <c r="E11" s="29"/>
      <c r="F11" s="29"/>
      <c r="G11" s="8"/>
      <c r="H11" s="71"/>
      <c r="I11" s="71"/>
      <c r="J11" s="8"/>
      <c r="K11" s="8"/>
      <c r="L11" s="8"/>
      <c r="M11" s="8"/>
      <c r="N11" s="8"/>
      <c r="O11" s="8"/>
      <c r="P11" s="8"/>
      <c r="Q11" s="8"/>
      <c r="R11" s="8"/>
      <c r="S11" s="8"/>
      <c r="T11" s="8"/>
    </row>
    <row r="12" ht="16" customHeight="1" spans="1:20">
      <c r="A12" s="22"/>
      <c r="B12" s="28"/>
      <c r="C12" s="36"/>
      <c r="D12" s="29"/>
      <c r="E12" s="29"/>
      <c r="F12" s="29"/>
      <c r="G12" s="8"/>
      <c r="H12" s="71"/>
      <c r="I12" s="71"/>
      <c r="J12" s="8"/>
      <c r="K12" s="8"/>
      <c r="L12" s="8"/>
      <c r="M12" s="8"/>
      <c r="N12" s="8"/>
      <c r="O12" s="8"/>
      <c r="P12" s="8"/>
      <c r="Q12" s="8"/>
      <c r="R12" s="8"/>
      <c r="S12" s="8"/>
      <c r="T12" s="8"/>
    </row>
    <row r="13" ht="16" customHeight="1" spans="1:20">
      <c r="A13" s="22"/>
      <c r="B13" s="28"/>
      <c r="C13" s="36"/>
      <c r="D13" s="29"/>
      <c r="E13" s="29"/>
      <c r="F13" s="29"/>
      <c r="G13" s="8"/>
      <c r="H13" s="71"/>
      <c r="I13" s="71"/>
      <c r="J13" s="8"/>
      <c r="K13" s="8"/>
      <c r="L13" s="8"/>
      <c r="M13" s="8"/>
      <c r="N13" s="8"/>
      <c r="O13" s="8"/>
      <c r="P13" s="8"/>
      <c r="Q13" s="8"/>
      <c r="R13" s="8"/>
      <c r="S13" s="8"/>
      <c r="T13" s="8"/>
    </row>
    <row r="14" ht="16" customHeight="1" spans="1:20">
      <c r="A14" s="22"/>
      <c r="B14" s="28"/>
      <c r="C14" s="36"/>
      <c r="D14" s="29"/>
      <c r="E14" s="29"/>
      <c r="F14" s="29"/>
      <c r="G14" s="8"/>
      <c r="H14" s="71"/>
      <c r="I14" s="71"/>
      <c r="J14" s="8"/>
      <c r="K14" s="8"/>
      <c r="L14" s="8"/>
      <c r="M14" s="8"/>
      <c r="N14" s="8"/>
      <c r="O14" s="8"/>
      <c r="P14" s="8"/>
      <c r="Q14" s="8"/>
      <c r="R14" s="8"/>
      <c r="S14" s="8"/>
      <c r="T14" s="8"/>
    </row>
    <row r="15" ht="16" customHeight="1" spans="1:20">
      <c r="A15" s="22"/>
      <c r="B15" s="28"/>
      <c r="C15" s="36"/>
      <c r="D15" s="29"/>
      <c r="E15" s="29"/>
      <c r="F15" s="29"/>
      <c r="G15" s="8"/>
      <c r="H15" s="71"/>
      <c r="I15" s="71"/>
      <c r="J15" s="8"/>
      <c r="K15" s="8"/>
      <c r="L15" s="8"/>
      <c r="M15" s="8"/>
      <c r="N15" s="8"/>
      <c r="O15" s="8"/>
      <c r="P15" s="8"/>
      <c r="Q15" s="8"/>
      <c r="R15" s="8"/>
      <c r="S15" s="8"/>
      <c r="T15" s="8"/>
    </row>
    <row r="16" ht="16" customHeight="1" spans="1:20">
      <c r="A16" s="22"/>
      <c r="B16" s="28"/>
      <c r="C16" s="36"/>
      <c r="D16" s="29"/>
      <c r="E16" s="29"/>
      <c r="F16" s="29"/>
      <c r="G16" s="8"/>
      <c r="H16" s="71"/>
      <c r="I16" s="71"/>
      <c r="J16" s="8"/>
      <c r="K16" s="8"/>
      <c r="L16" s="8"/>
      <c r="M16" s="8"/>
      <c r="N16" s="8"/>
      <c r="O16" s="8"/>
      <c r="P16" s="8"/>
      <c r="Q16" s="8"/>
      <c r="R16" s="8"/>
      <c r="S16" s="8"/>
      <c r="T16" s="8"/>
    </row>
    <row r="17" ht="16" customHeight="1" spans="1:20">
      <c r="A17" s="22"/>
      <c r="B17" s="28"/>
      <c r="C17" s="36"/>
      <c r="D17" s="29"/>
      <c r="E17" s="29"/>
      <c r="F17" s="29"/>
      <c r="G17" s="8"/>
      <c r="H17" s="71"/>
      <c r="I17" s="71"/>
      <c r="J17" s="8"/>
      <c r="K17" s="8"/>
      <c r="L17" s="8"/>
      <c r="M17" s="8"/>
      <c r="N17" s="8"/>
      <c r="O17" s="8"/>
      <c r="P17" s="8"/>
      <c r="Q17" s="8"/>
      <c r="R17" s="8"/>
      <c r="S17" s="8"/>
      <c r="T17" s="8"/>
    </row>
    <row r="18" ht="16" customHeight="1" spans="1:20">
      <c r="A18" s="22"/>
      <c r="B18" s="28"/>
      <c r="C18" s="36"/>
      <c r="D18" s="29"/>
      <c r="E18" s="29"/>
      <c r="F18" s="29"/>
      <c r="G18" s="8"/>
      <c r="H18" s="71"/>
      <c r="I18" s="71"/>
      <c r="J18" s="8"/>
      <c r="K18" s="8"/>
      <c r="L18" s="8"/>
      <c r="M18" s="8"/>
      <c r="N18" s="8"/>
      <c r="O18" s="8"/>
      <c r="P18" s="8"/>
      <c r="Q18" s="8"/>
      <c r="R18" s="8"/>
      <c r="S18" s="8"/>
      <c r="T18" s="8"/>
    </row>
    <row r="19" ht="16" customHeight="1" spans="1:20">
      <c r="A19" s="22"/>
      <c r="B19" s="28"/>
      <c r="C19" s="36"/>
      <c r="D19" s="29"/>
      <c r="E19" s="29"/>
      <c r="F19" s="29"/>
      <c r="G19" s="8"/>
      <c r="H19" s="71"/>
      <c r="I19" s="71"/>
      <c r="J19" s="8"/>
      <c r="K19" s="8"/>
      <c r="L19" s="8"/>
      <c r="M19" s="8"/>
      <c r="N19" s="8"/>
      <c r="O19" s="8"/>
      <c r="P19" s="8"/>
      <c r="Q19" s="8"/>
      <c r="R19" s="8"/>
      <c r="S19" s="8"/>
      <c r="T19" s="8"/>
    </row>
    <row r="20" ht="16" customHeight="1" spans="1:20">
      <c r="A20" s="22"/>
      <c r="B20" s="28"/>
      <c r="C20" s="36"/>
      <c r="D20" s="29"/>
      <c r="E20" s="29"/>
      <c r="F20" s="29"/>
      <c r="G20" s="8"/>
      <c r="H20" s="71"/>
      <c r="I20" s="71"/>
      <c r="J20" s="8"/>
      <c r="K20" s="8"/>
      <c r="L20" s="8"/>
      <c r="M20" s="8"/>
      <c r="N20" s="8"/>
      <c r="O20" s="8"/>
      <c r="P20" s="8"/>
      <c r="Q20" s="8"/>
      <c r="R20" s="8"/>
      <c r="S20" s="8"/>
      <c r="T20" s="8"/>
    </row>
    <row r="21" ht="16" customHeight="1" spans="1:20">
      <c r="A21" s="22"/>
      <c r="B21" s="28"/>
      <c r="C21" s="36"/>
      <c r="D21" s="29"/>
      <c r="E21" s="29"/>
      <c r="F21" s="29"/>
      <c r="G21" s="8"/>
      <c r="H21" s="71"/>
      <c r="I21" s="71"/>
      <c r="J21" s="8"/>
      <c r="K21" s="8"/>
      <c r="L21" s="8"/>
      <c r="M21" s="8"/>
      <c r="N21" s="8"/>
      <c r="O21" s="8"/>
      <c r="P21" s="8"/>
      <c r="Q21" s="8"/>
      <c r="R21" s="8"/>
      <c r="S21" s="8"/>
      <c r="T21" s="8"/>
    </row>
    <row r="22" ht="16" customHeight="1" spans="1:20">
      <c r="A22" s="22"/>
      <c r="B22" s="28"/>
      <c r="C22" s="36"/>
      <c r="D22" s="29"/>
      <c r="E22" s="29"/>
      <c r="F22" s="29"/>
      <c r="G22" s="8"/>
      <c r="H22" s="71"/>
      <c r="I22" s="71"/>
      <c r="J22" s="8"/>
      <c r="K22" s="8"/>
      <c r="L22" s="8"/>
      <c r="M22" s="8"/>
      <c r="N22" s="8"/>
      <c r="O22" s="8"/>
      <c r="P22" s="8"/>
      <c r="Q22" s="8"/>
      <c r="R22" s="8"/>
      <c r="S22" s="8"/>
      <c r="T22" s="8"/>
    </row>
    <row r="23" ht="16" customHeight="1" spans="1:20">
      <c r="A23" s="22"/>
      <c r="B23" s="28"/>
      <c r="C23" s="36"/>
      <c r="D23" s="29"/>
      <c r="E23" s="29"/>
      <c r="F23" s="29"/>
      <c r="G23" s="8"/>
      <c r="H23" s="71"/>
      <c r="I23" s="71"/>
      <c r="J23" s="8"/>
      <c r="K23" s="8"/>
      <c r="L23" s="8"/>
      <c r="M23" s="8"/>
      <c r="N23" s="8"/>
      <c r="O23" s="8"/>
      <c r="P23" s="8"/>
      <c r="Q23" s="8"/>
      <c r="R23" s="8"/>
      <c r="S23" s="8"/>
      <c r="T23" s="8"/>
    </row>
    <row r="24" ht="16" customHeight="1" spans="1:20">
      <c r="A24" s="22"/>
      <c r="B24" s="28"/>
      <c r="C24" s="36"/>
      <c r="D24" s="29"/>
      <c r="E24" s="29"/>
      <c r="F24" s="29"/>
      <c r="G24" s="8"/>
      <c r="H24" s="71"/>
      <c r="I24" s="71"/>
      <c r="J24" s="8"/>
      <c r="K24" s="8"/>
      <c r="L24" s="8"/>
      <c r="M24" s="8"/>
      <c r="N24" s="8"/>
      <c r="O24" s="8"/>
      <c r="P24" s="8"/>
      <c r="Q24" s="8"/>
      <c r="R24" s="8"/>
      <c r="S24" s="8"/>
      <c r="T24" s="8"/>
    </row>
    <row r="25" ht="16" customHeight="1" spans="1:20">
      <c r="A25" s="22"/>
      <c r="B25" s="28"/>
      <c r="C25" s="36"/>
      <c r="D25" s="29"/>
      <c r="E25" s="29"/>
      <c r="F25" s="29"/>
      <c r="G25" s="8"/>
      <c r="H25" s="71"/>
      <c r="I25" s="71"/>
      <c r="J25" s="8"/>
      <c r="K25" s="8"/>
      <c r="L25" s="8"/>
      <c r="M25" s="8"/>
      <c r="N25" s="8"/>
      <c r="O25" s="8"/>
      <c r="P25" s="8"/>
      <c r="Q25" s="8"/>
      <c r="R25" s="8"/>
      <c r="S25" s="8"/>
      <c r="T25" s="8"/>
    </row>
    <row r="26" ht="16" customHeight="1" spans="1:20">
      <c r="A26" s="22"/>
      <c r="B26" s="28"/>
      <c r="C26" s="36"/>
      <c r="D26" s="29"/>
      <c r="E26" s="29"/>
      <c r="F26" s="29"/>
      <c r="G26" s="8"/>
      <c r="H26" s="71"/>
      <c r="I26" s="71"/>
      <c r="J26" s="8"/>
      <c r="K26" s="8"/>
      <c r="L26" s="8"/>
      <c r="M26" s="8"/>
      <c r="N26" s="8"/>
      <c r="O26" s="8"/>
      <c r="P26" s="8"/>
      <c r="Q26" s="8"/>
      <c r="R26" s="8"/>
      <c r="S26" s="8"/>
      <c r="T26" s="8"/>
    </row>
    <row r="27" ht="16" customHeight="1" spans="1:20">
      <c r="A27" s="22"/>
      <c r="B27" s="28"/>
      <c r="C27" s="36"/>
      <c r="D27" s="29"/>
      <c r="E27" s="29"/>
      <c r="F27" s="29"/>
      <c r="G27" s="8"/>
      <c r="H27" s="71"/>
      <c r="I27" s="71"/>
      <c r="J27" s="8"/>
      <c r="K27" s="8"/>
      <c r="L27" s="8"/>
      <c r="M27" s="8"/>
      <c r="N27" s="8"/>
      <c r="O27" s="8"/>
      <c r="P27" s="8"/>
      <c r="Q27" s="8"/>
      <c r="R27" s="8"/>
      <c r="S27" s="8"/>
      <c r="T27" s="8"/>
    </row>
    <row r="28" ht="16" customHeight="1" spans="1:20">
      <c r="A28" s="22"/>
      <c r="B28" s="28"/>
      <c r="C28" s="36"/>
      <c r="D28" s="29"/>
      <c r="E28" s="29"/>
      <c r="F28" s="29"/>
      <c r="G28" s="8"/>
      <c r="H28" s="71"/>
      <c r="I28" s="71"/>
      <c r="J28" s="8"/>
      <c r="K28" s="8"/>
      <c r="L28" s="8"/>
      <c r="M28" s="8"/>
      <c r="N28" s="8"/>
      <c r="O28" s="8"/>
      <c r="P28" s="8"/>
      <c r="Q28" s="8"/>
      <c r="R28" s="8"/>
      <c r="S28" s="8"/>
      <c r="T28" s="8"/>
    </row>
    <row r="29" ht="16" customHeight="1" spans="1:20">
      <c r="A29" s="39" t="s">
        <v>3110</v>
      </c>
      <c r="B29" s="13"/>
      <c r="C29" s="36">
        <f>SUM(C6:C28)</f>
        <v>0</v>
      </c>
      <c r="D29" s="36">
        <f>SUM(D6:D28)</f>
        <v>0</v>
      </c>
      <c r="E29" s="29">
        <f>D29-C29</f>
        <v>0</v>
      </c>
      <c r="F29" s="29">
        <f>IF(C29=0,0,ROUND(E29/C29*100,2))</f>
        <v>0</v>
      </c>
      <c r="G29" s="8"/>
      <c r="H29" s="71">
        <f>SUM(H6:H28)</f>
        <v>0</v>
      </c>
      <c r="I29" s="71">
        <f>SUM(I6:I28)</f>
        <v>0</v>
      </c>
      <c r="J29" s="8"/>
      <c r="K29" s="8"/>
      <c r="L29" s="8"/>
      <c r="M29" s="8"/>
      <c r="N29" s="8"/>
      <c r="O29" s="8"/>
      <c r="P29" s="8"/>
      <c r="Q29" s="8"/>
      <c r="R29" s="8"/>
      <c r="S29" s="8"/>
      <c r="T29" s="8"/>
    </row>
    <row r="30" ht="16" customHeight="1" spans="1:20">
      <c r="A30" s="8"/>
      <c r="B30" s="8"/>
      <c r="C30" s="8"/>
      <c r="D30" s="74" t="str">
        <f>CONCATENATE(索引!$D$6,"：",索引!$D98,"    ",索引!$E98)</f>
        <v>评估人员：高晓宇    王海龙</v>
      </c>
      <c r="E30" s="73"/>
      <c r="F30" s="73"/>
      <c r="G30" s="8"/>
      <c r="H30" s="8"/>
      <c r="I30" s="8"/>
      <c r="J30" s="8"/>
      <c r="K30" s="8"/>
      <c r="L30" s="8"/>
      <c r="M30" s="8"/>
      <c r="N30" s="8"/>
      <c r="O30" s="8"/>
      <c r="P30" s="8"/>
      <c r="Q30" s="8"/>
      <c r="R30" s="8"/>
      <c r="S30" s="8"/>
      <c r="T30" s="8"/>
    </row>
  </sheetData>
  <mergeCells count="4">
    <mergeCell ref="A1:F1"/>
    <mergeCell ref="A3:F3"/>
    <mergeCell ref="H4:I4"/>
    <mergeCell ref="A29:B29"/>
  </mergeCells>
  <hyperlinks>
    <hyperlink ref="A8" location="'5-10-3应付股利（利润）'!A1" display="5-10-3"/>
    <hyperlink ref="A7" location="'5-10-2应付利息'!A1" display="5-10-2"/>
    <hyperlink ref="A6" location="'5-10-1其他应付款'!A1" display="5-10-1"/>
  </hyperlinks>
  <pageMargins left="0.75" right="0.75" top="1" bottom="1" header="0.5" footer="0.5"/>
  <headerFooter/>
  <drawing r:id="rId1"/>
  <picture r:id="rId2"/>
</worksheet>
</file>

<file path=xl/worksheets/sheet9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T33"/>
  <sheetViews>
    <sheetView workbookViewId="0">
      <pane xSplit="2" ySplit="5" topLeftCell="C6" activePane="bottomRight" state="frozen"/>
      <selection/>
      <selection pane="topRight"/>
      <selection pane="bottomLeft"/>
      <selection pane="bottomRight" activeCell="A1" sqref="A1:G1"/>
    </sheetView>
  </sheetViews>
  <sheetFormatPr defaultColWidth="14" defaultRowHeight="15.2"/>
  <cols>
    <col min="1" max="1" width="5" customWidth="1"/>
    <col min="2" max="2" width="33" customWidth="1"/>
    <col min="3" max="3" width="11" customWidth="1"/>
    <col min="4" max="5" width="19" customWidth="1"/>
    <col min="6" max="6" width="17" customWidth="1"/>
    <col min="7" max="7" width="19" customWidth="1"/>
    <col min="8" max="20" width="9" customWidth="1"/>
  </cols>
  <sheetData>
    <row r="1" ht="24" customHeight="1" spans="1:20">
      <c r="A1" s="61" t="s">
        <v>8148</v>
      </c>
      <c r="B1" s="62"/>
      <c r="C1" s="62"/>
      <c r="D1" s="62"/>
      <c r="E1" s="62"/>
      <c r="F1" s="62"/>
      <c r="G1" s="62"/>
      <c r="H1" s="62"/>
      <c r="I1" s="62"/>
      <c r="J1" s="62"/>
      <c r="K1" s="62"/>
      <c r="L1" s="62"/>
      <c r="M1" s="62"/>
      <c r="N1" s="62"/>
      <c r="O1" s="62"/>
      <c r="P1" s="62"/>
      <c r="Q1" s="62"/>
      <c r="R1" s="62"/>
      <c r="S1" s="62"/>
      <c r="T1" s="62"/>
    </row>
    <row r="2" ht="16" customHeight="1" spans="1:20">
      <c r="A2" s="63"/>
      <c r="B2" s="63"/>
      <c r="C2" s="63"/>
      <c r="D2" s="63"/>
      <c r="E2" s="63"/>
      <c r="F2" s="63"/>
      <c r="G2" s="42" t="s">
        <v>8149</v>
      </c>
      <c r="H2" s="8"/>
      <c r="I2" s="8"/>
      <c r="J2" s="8"/>
      <c r="K2" s="8"/>
      <c r="L2" s="8"/>
      <c r="M2" s="8"/>
      <c r="N2" s="8"/>
      <c r="O2" s="8"/>
      <c r="P2" s="8"/>
      <c r="Q2" s="8"/>
      <c r="R2" s="8"/>
      <c r="S2" s="8"/>
      <c r="T2" s="8"/>
    </row>
    <row r="3" ht="16" customHeight="1" spans="1:20">
      <c r="A3" s="63" t="e">
        <f>#REF!</f>
        <v>#REF!</v>
      </c>
      <c r="B3" s="8"/>
      <c r="C3" s="8"/>
      <c r="D3" s="8"/>
      <c r="E3" s="8"/>
      <c r="F3" s="8"/>
      <c r="G3" s="8"/>
      <c r="H3" s="8"/>
      <c r="I3" s="8"/>
      <c r="J3" s="8"/>
      <c r="K3" s="8"/>
      <c r="L3" s="8"/>
      <c r="M3" s="8"/>
      <c r="N3" s="8"/>
      <c r="O3" s="8"/>
      <c r="P3" s="8"/>
      <c r="Q3" s="8"/>
      <c r="R3" s="8"/>
      <c r="S3" s="8"/>
      <c r="T3" s="8"/>
    </row>
    <row r="4" ht="16" customHeight="1" spans="1:20">
      <c r="A4" s="64" t="e">
        <f>#REF!</f>
        <v>#REF!</v>
      </c>
      <c r="B4" s="64"/>
      <c r="C4" s="64"/>
      <c r="D4" s="64"/>
      <c r="E4" s="8"/>
      <c r="F4" s="8"/>
      <c r="G4" s="42" t="s">
        <v>2952</v>
      </c>
      <c r="H4" s="8"/>
      <c r="I4" s="65" t="s">
        <v>8105</v>
      </c>
      <c r="J4" s="66"/>
      <c r="K4" s="8"/>
      <c r="L4" s="8"/>
      <c r="M4" s="8"/>
      <c r="N4" s="8"/>
      <c r="O4" s="8"/>
      <c r="P4" s="8"/>
      <c r="Q4" s="8"/>
      <c r="R4" s="8"/>
      <c r="S4" s="8"/>
      <c r="T4" s="8"/>
    </row>
    <row r="5" ht="16" customHeight="1" spans="1:20">
      <c r="A5" s="39" t="s">
        <v>0</v>
      </c>
      <c r="B5" s="39" t="s">
        <v>3152</v>
      </c>
      <c r="C5" s="22" t="s">
        <v>3198</v>
      </c>
      <c r="D5" s="22" t="s">
        <v>3158</v>
      </c>
      <c r="E5" s="67" t="s">
        <v>3050</v>
      </c>
      <c r="F5" s="35" t="s">
        <v>3051</v>
      </c>
      <c r="G5" s="22" t="s">
        <v>3083</v>
      </c>
      <c r="H5" s="25"/>
      <c r="I5" s="65" t="s">
        <v>3050</v>
      </c>
      <c r="J5" s="65" t="s">
        <v>3051</v>
      </c>
      <c r="K5" s="25"/>
      <c r="L5" s="25"/>
      <c r="M5" s="25"/>
      <c r="N5" s="25"/>
      <c r="O5" s="25"/>
      <c r="P5" s="25"/>
      <c r="Q5" s="25"/>
      <c r="R5" s="25"/>
      <c r="S5" s="25"/>
      <c r="T5" s="25"/>
    </row>
    <row r="6" ht="16" customHeight="1" spans="1:20">
      <c r="A6" s="39"/>
      <c r="B6" s="68"/>
      <c r="C6" s="97"/>
      <c r="D6" s="39"/>
      <c r="E6" s="29"/>
      <c r="F6" s="36">
        <f t="shared" ref="F6:F26" si="0">E6</f>
        <v>0</v>
      </c>
      <c r="G6" s="70"/>
      <c r="H6" s="8"/>
      <c r="I6" s="71"/>
      <c r="J6" s="71"/>
      <c r="K6" s="8"/>
      <c r="L6" s="8"/>
      <c r="M6" s="8"/>
      <c r="N6" s="8"/>
      <c r="O6" s="8"/>
      <c r="P6" s="8"/>
      <c r="Q6" s="8"/>
      <c r="R6" s="8"/>
      <c r="S6" s="8"/>
      <c r="T6" s="8"/>
    </row>
    <row r="7" ht="16" customHeight="1" spans="1:20">
      <c r="A7" s="39"/>
      <c r="B7" s="68"/>
      <c r="C7" s="97"/>
      <c r="D7" s="39"/>
      <c r="E7" s="29"/>
      <c r="F7" s="36">
        <f t="shared" si="0"/>
        <v>0</v>
      </c>
      <c r="G7" s="70"/>
      <c r="H7" s="8"/>
      <c r="I7" s="71"/>
      <c r="J7" s="71"/>
      <c r="K7" s="8"/>
      <c r="L7" s="8"/>
      <c r="M7" s="8"/>
      <c r="N7" s="8"/>
      <c r="O7" s="8"/>
      <c r="P7" s="8"/>
      <c r="Q7" s="8"/>
      <c r="R7" s="8"/>
      <c r="S7" s="8"/>
      <c r="T7" s="8"/>
    </row>
    <row r="8" ht="16" customHeight="1" spans="1:20">
      <c r="A8" s="39"/>
      <c r="B8" s="68"/>
      <c r="C8" s="97"/>
      <c r="D8" s="39"/>
      <c r="E8" s="29"/>
      <c r="F8" s="36">
        <f t="shared" si="0"/>
        <v>0</v>
      </c>
      <c r="G8" s="70"/>
      <c r="H8" s="8"/>
      <c r="I8" s="71"/>
      <c r="J8" s="71"/>
      <c r="K8" s="8"/>
      <c r="L8" s="8"/>
      <c r="M8" s="8"/>
      <c r="N8" s="8"/>
      <c r="O8" s="8"/>
      <c r="P8" s="8"/>
      <c r="Q8" s="8"/>
      <c r="R8" s="8"/>
      <c r="S8" s="8"/>
      <c r="T8" s="8"/>
    </row>
    <row r="9" ht="16" customHeight="1" spans="1:20">
      <c r="A9" s="39"/>
      <c r="B9" s="68"/>
      <c r="C9" s="97"/>
      <c r="D9" s="39"/>
      <c r="E9" s="29"/>
      <c r="F9" s="36">
        <f t="shared" si="0"/>
        <v>0</v>
      </c>
      <c r="G9" s="70"/>
      <c r="H9" s="8"/>
      <c r="I9" s="71"/>
      <c r="J9" s="71"/>
      <c r="K9" s="8"/>
      <c r="L9" s="8"/>
      <c r="M9" s="8"/>
      <c r="N9" s="8"/>
      <c r="O9" s="8"/>
      <c r="P9" s="8"/>
      <c r="Q9" s="8"/>
      <c r="R9" s="8"/>
      <c r="S9" s="8"/>
      <c r="T9" s="8"/>
    </row>
    <row r="10" ht="16" customHeight="1" spans="1:20">
      <c r="A10" s="39"/>
      <c r="B10" s="68"/>
      <c r="C10" s="97"/>
      <c r="D10" s="39"/>
      <c r="E10" s="29"/>
      <c r="F10" s="36">
        <f t="shared" si="0"/>
        <v>0</v>
      </c>
      <c r="G10" s="70"/>
      <c r="H10" s="8"/>
      <c r="I10" s="71"/>
      <c r="J10" s="71"/>
      <c r="K10" s="8"/>
      <c r="L10" s="8"/>
      <c r="M10" s="8"/>
      <c r="N10" s="8"/>
      <c r="O10" s="8"/>
      <c r="P10" s="8"/>
      <c r="Q10" s="8"/>
      <c r="R10" s="8"/>
      <c r="S10" s="8"/>
      <c r="T10" s="8"/>
    </row>
    <row r="11" ht="16" customHeight="1" spans="1:20">
      <c r="A11" s="39"/>
      <c r="B11" s="68"/>
      <c r="C11" s="97"/>
      <c r="D11" s="39"/>
      <c r="E11" s="29"/>
      <c r="F11" s="36">
        <f t="shared" si="0"/>
        <v>0</v>
      </c>
      <c r="G11" s="70"/>
      <c r="H11" s="8"/>
      <c r="I11" s="71"/>
      <c r="J11" s="71"/>
      <c r="K11" s="8"/>
      <c r="L11" s="8"/>
      <c r="M11" s="8"/>
      <c r="N11" s="8"/>
      <c r="O11" s="8"/>
      <c r="P11" s="8"/>
      <c r="Q11" s="8"/>
      <c r="R11" s="8"/>
      <c r="S11" s="8"/>
      <c r="T11" s="8"/>
    </row>
    <row r="12" ht="16" customHeight="1" spans="1:20">
      <c r="A12" s="39"/>
      <c r="B12" s="68"/>
      <c r="C12" s="97"/>
      <c r="D12" s="39"/>
      <c r="E12" s="29"/>
      <c r="F12" s="36">
        <f t="shared" si="0"/>
        <v>0</v>
      </c>
      <c r="G12" s="70"/>
      <c r="H12" s="8"/>
      <c r="I12" s="71"/>
      <c r="J12" s="71"/>
      <c r="K12" s="8"/>
      <c r="L12" s="8"/>
      <c r="M12" s="8"/>
      <c r="N12" s="8"/>
      <c r="O12" s="8"/>
      <c r="P12" s="8"/>
      <c r="Q12" s="8"/>
      <c r="R12" s="8"/>
      <c r="S12" s="8"/>
      <c r="T12" s="8"/>
    </row>
    <row r="13" ht="16" customHeight="1" spans="1:20">
      <c r="A13" s="39"/>
      <c r="B13" s="68"/>
      <c r="C13" s="97"/>
      <c r="D13" s="39"/>
      <c r="E13" s="29"/>
      <c r="F13" s="36">
        <f t="shared" si="0"/>
        <v>0</v>
      </c>
      <c r="G13" s="70"/>
      <c r="H13" s="8"/>
      <c r="I13" s="71"/>
      <c r="J13" s="71"/>
      <c r="K13" s="8"/>
      <c r="L13" s="8"/>
      <c r="M13" s="8"/>
      <c r="N13" s="8"/>
      <c r="O13" s="8"/>
      <c r="P13" s="8"/>
      <c r="Q13" s="8"/>
      <c r="R13" s="8"/>
      <c r="S13" s="8"/>
      <c r="T13" s="8"/>
    </row>
    <row r="14" ht="16" customHeight="1" spans="1:20">
      <c r="A14" s="39"/>
      <c r="B14" s="68"/>
      <c r="C14" s="97"/>
      <c r="D14" s="39"/>
      <c r="E14" s="29"/>
      <c r="F14" s="36">
        <f t="shared" si="0"/>
        <v>0</v>
      </c>
      <c r="G14" s="70"/>
      <c r="H14" s="8"/>
      <c r="I14" s="71"/>
      <c r="J14" s="71"/>
      <c r="K14" s="8"/>
      <c r="L14" s="8"/>
      <c r="M14" s="8"/>
      <c r="N14" s="8"/>
      <c r="O14" s="8"/>
      <c r="P14" s="8"/>
      <c r="Q14" s="8"/>
      <c r="R14" s="8"/>
      <c r="S14" s="8"/>
      <c r="T14" s="8"/>
    </row>
    <row r="15" ht="16" customHeight="1" spans="1:20">
      <c r="A15" s="39"/>
      <c r="B15" s="68"/>
      <c r="C15" s="97"/>
      <c r="D15" s="39"/>
      <c r="E15" s="29"/>
      <c r="F15" s="36">
        <f t="shared" si="0"/>
        <v>0</v>
      </c>
      <c r="G15" s="70"/>
      <c r="H15" s="8"/>
      <c r="I15" s="71"/>
      <c r="J15" s="71"/>
      <c r="K15" s="8"/>
      <c r="L15" s="8"/>
      <c r="M15" s="8"/>
      <c r="N15" s="8"/>
      <c r="O15" s="8"/>
      <c r="P15" s="8"/>
      <c r="Q15" s="8"/>
      <c r="R15" s="8"/>
      <c r="S15" s="8"/>
      <c r="T15" s="8"/>
    </row>
    <row r="16" ht="16" customHeight="1" spans="1:20">
      <c r="A16" s="39"/>
      <c r="B16" s="68"/>
      <c r="C16" s="97"/>
      <c r="D16" s="39"/>
      <c r="E16" s="29"/>
      <c r="F16" s="36">
        <f t="shared" si="0"/>
        <v>0</v>
      </c>
      <c r="G16" s="70"/>
      <c r="H16" s="8"/>
      <c r="I16" s="71"/>
      <c r="J16" s="71"/>
      <c r="K16" s="8"/>
      <c r="L16" s="8"/>
      <c r="M16" s="8"/>
      <c r="N16" s="8"/>
      <c r="O16" s="8"/>
      <c r="P16" s="8"/>
      <c r="Q16" s="8"/>
      <c r="R16" s="8"/>
      <c r="S16" s="8"/>
      <c r="T16" s="8"/>
    </row>
    <row r="17" ht="16" customHeight="1" spans="1:20">
      <c r="A17" s="39"/>
      <c r="B17" s="68"/>
      <c r="C17" s="97"/>
      <c r="D17" s="39"/>
      <c r="E17" s="29"/>
      <c r="F17" s="36">
        <f t="shared" si="0"/>
        <v>0</v>
      </c>
      <c r="G17" s="70"/>
      <c r="H17" s="8"/>
      <c r="I17" s="71"/>
      <c r="J17" s="71"/>
      <c r="K17" s="8"/>
      <c r="L17" s="8"/>
      <c r="M17" s="8"/>
      <c r="N17" s="8"/>
      <c r="O17" s="8"/>
      <c r="P17" s="8"/>
      <c r="Q17" s="8"/>
      <c r="R17" s="8"/>
      <c r="S17" s="8"/>
      <c r="T17" s="8"/>
    </row>
    <row r="18" ht="16" customHeight="1" spans="1:20">
      <c r="A18" s="39"/>
      <c r="B18" s="68"/>
      <c r="C18" s="97"/>
      <c r="D18" s="39"/>
      <c r="E18" s="29"/>
      <c r="F18" s="36">
        <f t="shared" si="0"/>
        <v>0</v>
      </c>
      <c r="G18" s="70"/>
      <c r="H18" s="8"/>
      <c r="I18" s="71"/>
      <c r="J18" s="71"/>
      <c r="K18" s="8"/>
      <c r="L18" s="8"/>
      <c r="M18" s="8"/>
      <c r="N18" s="8"/>
      <c r="O18" s="8"/>
      <c r="P18" s="8"/>
      <c r="Q18" s="8"/>
      <c r="R18" s="8"/>
      <c r="S18" s="8"/>
      <c r="T18" s="8"/>
    </row>
    <row r="19" ht="16" customHeight="1" spans="1:20">
      <c r="A19" s="39"/>
      <c r="B19" s="68"/>
      <c r="C19" s="97"/>
      <c r="D19" s="39"/>
      <c r="E19" s="29"/>
      <c r="F19" s="36">
        <f t="shared" si="0"/>
        <v>0</v>
      </c>
      <c r="G19" s="70"/>
      <c r="H19" s="8"/>
      <c r="I19" s="71"/>
      <c r="J19" s="71"/>
      <c r="K19" s="8"/>
      <c r="L19" s="8"/>
      <c r="M19" s="8"/>
      <c r="N19" s="8"/>
      <c r="O19" s="8"/>
      <c r="P19" s="8"/>
      <c r="Q19" s="8"/>
      <c r="R19" s="8"/>
      <c r="S19" s="8"/>
      <c r="T19" s="8"/>
    </row>
    <row r="20" ht="16" customHeight="1" spans="1:20">
      <c r="A20" s="39"/>
      <c r="B20" s="68"/>
      <c r="C20" s="97"/>
      <c r="D20" s="39"/>
      <c r="E20" s="29"/>
      <c r="F20" s="36">
        <f t="shared" si="0"/>
        <v>0</v>
      </c>
      <c r="G20" s="70"/>
      <c r="H20" s="8"/>
      <c r="I20" s="71"/>
      <c r="J20" s="71"/>
      <c r="K20" s="8"/>
      <c r="L20" s="8"/>
      <c r="M20" s="8"/>
      <c r="N20" s="8"/>
      <c r="O20" s="8"/>
      <c r="P20" s="8"/>
      <c r="Q20" s="8"/>
      <c r="R20" s="8"/>
      <c r="S20" s="8"/>
      <c r="T20" s="8"/>
    </row>
    <row r="21" ht="16" customHeight="1" spans="1:20">
      <c r="A21" s="39"/>
      <c r="B21" s="68"/>
      <c r="C21" s="97"/>
      <c r="D21" s="39"/>
      <c r="E21" s="29"/>
      <c r="F21" s="36">
        <f t="shared" si="0"/>
        <v>0</v>
      </c>
      <c r="G21" s="70"/>
      <c r="H21" s="8"/>
      <c r="I21" s="71"/>
      <c r="J21" s="71"/>
      <c r="K21" s="8"/>
      <c r="L21" s="8"/>
      <c r="M21" s="8"/>
      <c r="N21" s="8"/>
      <c r="O21" s="8"/>
      <c r="P21" s="8"/>
      <c r="Q21" s="8"/>
      <c r="R21" s="8"/>
      <c r="S21" s="8"/>
      <c r="T21" s="8"/>
    </row>
    <row r="22" ht="16" customHeight="1" spans="1:20">
      <c r="A22" s="39"/>
      <c r="B22" s="68"/>
      <c r="C22" s="97"/>
      <c r="D22" s="39"/>
      <c r="E22" s="29"/>
      <c r="F22" s="36">
        <f t="shared" si="0"/>
        <v>0</v>
      </c>
      <c r="G22" s="70"/>
      <c r="H22" s="8"/>
      <c r="I22" s="71"/>
      <c r="J22" s="71"/>
      <c r="K22" s="8"/>
      <c r="L22" s="8"/>
      <c r="M22" s="8"/>
      <c r="N22" s="8"/>
      <c r="O22" s="8"/>
      <c r="P22" s="8"/>
      <c r="Q22" s="8"/>
      <c r="R22" s="8"/>
      <c r="S22" s="8"/>
      <c r="T22" s="8"/>
    </row>
    <row r="23" ht="16" customHeight="1" spans="1:20">
      <c r="A23" s="39"/>
      <c r="B23" s="68"/>
      <c r="C23" s="97"/>
      <c r="D23" s="39"/>
      <c r="E23" s="29"/>
      <c r="F23" s="36">
        <f t="shared" si="0"/>
        <v>0</v>
      </c>
      <c r="G23" s="70"/>
      <c r="H23" s="8"/>
      <c r="I23" s="71"/>
      <c r="J23" s="71"/>
      <c r="K23" s="8"/>
      <c r="L23" s="8"/>
      <c r="M23" s="8"/>
      <c r="N23" s="8"/>
      <c r="O23" s="8"/>
      <c r="P23" s="8"/>
      <c r="Q23" s="8"/>
      <c r="R23" s="8"/>
      <c r="S23" s="8"/>
      <c r="T23" s="8"/>
    </row>
    <row r="24" ht="16" customHeight="1" spans="1:20">
      <c r="A24" s="39"/>
      <c r="B24" s="68"/>
      <c r="C24" s="97"/>
      <c r="D24" s="39"/>
      <c r="E24" s="29"/>
      <c r="F24" s="36">
        <f t="shared" si="0"/>
        <v>0</v>
      </c>
      <c r="G24" s="70"/>
      <c r="H24" s="8"/>
      <c r="I24" s="71"/>
      <c r="J24" s="71"/>
      <c r="K24" s="8"/>
      <c r="L24" s="8"/>
      <c r="M24" s="8"/>
      <c r="N24" s="8"/>
      <c r="O24" s="8"/>
      <c r="P24" s="8"/>
      <c r="Q24" s="8"/>
      <c r="R24" s="8"/>
      <c r="S24" s="8"/>
      <c r="T24" s="8"/>
    </row>
    <row r="25" ht="16" customHeight="1" spans="1:20">
      <c r="A25" s="39"/>
      <c r="B25" s="68"/>
      <c r="C25" s="97"/>
      <c r="D25" s="39"/>
      <c r="E25" s="29"/>
      <c r="F25" s="36">
        <f t="shared" si="0"/>
        <v>0</v>
      </c>
      <c r="G25" s="70"/>
      <c r="H25" s="8"/>
      <c r="I25" s="71"/>
      <c r="J25" s="71"/>
      <c r="K25" s="8"/>
      <c r="L25" s="8"/>
      <c r="M25" s="8"/>
      <c r="N25" s="8"/>
      <c r="O25" s="8"/>
      <c r="P25" s="8"/>
      <c r="Q25" s="8"/>
      <c r="R25" s="8"/>
      <c r="S25" s="8"/>
      <c r="T25" s="8"/>
    </row>
    <row r="26" ht="16" customHeight="1" spans="1:20">
      <c r="A26" s="39"/>
      <c r="B26" s="68"/>
      <c r="C26" s="97"/>
      <c r="D26" s="39"/>
      <c r="E26" s="29"/>
      <c r="F26" s="36">
        <f t="shared" si="0"/>
        <v>0</v>
      </c>
      <c r="G26" s="70"/>
      <c r="H26" s="8"/>
      <c r="I26" s="71"/>
      <c r="J26" s="71"/>
      <c r="K26" s="8"/>
      <c r="L26" s="8"/>
      <c r="M26" s="8"/>
      <c r="N26" s="8"/>
      <c r="O26" s="8"/>
      <c r="P26" s="8"/>
      <c r="Q26" s="8"/>
      <c r="R26" s="8"/>
      <c r="S26" s="8"/>
      <c r="T26" s="8"/>
    </row>
    <row r="27" ht="16" customHeight="1" spans="1:20">
      <c r="A27" s="39"/>
      <c r="B27" s="68"/>
      <c r="C27" s="97"/>
      <c r="D27" s="39"/>
      <c r="E27" s="29"/>
      <c r="F27" s="36"/>
      <c r="G27" s="70"/>
      <c r="H27" s="8"/>
      <c r="I27" s="71"/>
      <c r="J27" s="71"/>
      <c r="K27" s="8"/>
      <c r="L27" s="8"/>
      <c r="M27" s="8"/>
      <c r="N27" s="8"/>
      <c r="O27" s="8"/>
      <c r="P27" s="8"/>
      <c r="Q27" s="8"/>
      <c r="R27" s="8"/>
      <c r="S27" s="8"/>
      <c r="T27" s="8"/>
    </row>
    <row r="28" ht="16" customHeight="1" spans="1:20">
      <c r="A28" s="39"/>
      <c r="B28" s="68"/>
      <c r="C28" s="97"/>
      <c r="D28" s="39"/>
      <c r="E28" s="29"/>
      <c r="F28" s="36"/>
      <c r="G28" s="70"/>
      <c r="H28" s="8"/>
      <c r="I28" s="71"/>
      <c r="J28" s="71"/>
      <c r="K28" s="8"/>
      <c r="L28" s="8"/>
      <c r="M28" s="8"/>
      <c r="N28" s="8"/>
      <c r="O28" s="8"/>
      <c r="P28" s="8"/>
      <c r="Q28" s="8"/>
      <c r="R28" s="8"/>
      <c r="S28" s="8"/>
      <c r="T28" s="8"/>
    </row>
    <row r="29" ht="16" customHeight="1" spans="1:20">
      <c r="A29" s="22" t="s">
        <v>3363</v>
      </c>
      <c r="B29" s="13"/>
      <c r="C29" s="97"/>
      <c r="D29" s="22"/>
      <c r="E29" s="29">
        <f>SUM(E6:E28)</f>
        <v>0</v>
      </c>
      <c r="F29" s="36">
        <f>SUM(F6:F28)</f>
        <v>0</v>
      </c>
      <c r="G29" s="28"/>
      <c r="H29" s="8"/>
      <c r="I29" s="71">
        <f>SUM(I6:I28)</f>
        <v>0</v>
      </c>
      <c r="J29" s="71">
        <f>SUM(J6:J28)</f>
        <v>0</v>
      </c>
      <c r="K29" s="8"/>
      <c r="L29" s="8"/>
      <c r="M29" s="8"/>
      <c r="N29" s="8"/>
      <c r="O29" s="8"/>
      <c r="P29" s="8"/>
      <c r="Q29" s="8"/>
      <c r="R29" s="8"/>
      <c r="S29" s="8"/>
      <c r="T29" s="8"/>
    </row>
    <row r="30" ht="16" customHeight="1" spans="1:20">
      <c r="A30" s="73" t="e">
        <f>#REF!</f>
        <v>#REF!</v>
      </c>
      <c r="B30" s="73"/>
      <c r="C30" s="73"/>
      <c r="D30" s="73"/>
      <c r="E30" s="74" t="str">
        <f>CONCATENATE(索引!$D$6,"：",索引!$D98,"    ",索引!$E98)</f>
        <v>评估人员：高晓宇    王海龙</v>
      </c>
      <c r="F30" s="7"/>
      <c r="G30" s="73"/>
      <c r="H30" s="8"/>
      <c r="I30" s="8"/>
      <c r="J30" s="8"/>
      <c r="K30" s="8"/>
      <c r="L30" s="8"/>
      <c r="M30" s="8"/>
      <c r="N30" s="8"/>
      <c r="O30" s="8"/>
      <c r="P30" s="8"/>
      <c r="Q30" s="8"/>
      <c r="R30" s="8"/>
      <c r="S30" s="8"/>
      <c r="T30" s="8"/>
    </row>
    <row r="31" ht="16" customHeight="1" spans="1:20">
      <c r="A31" s="7" t="e">
        <f>#REF!</f>
        <v>#REF!</v>
      </c>
      <c r="B31" s="7"/>
      <c r="C31" s="7"/>
      <c r="D31" s="7"/>
      <c r="E31" s="7"/>
      <c r="F31" s="7"/>
      <c r="G31" s="7"/>
      <c r="H31" s="8"/>
      <c r="I31" s="8"/>
      <c r="J31" s="8"/>
      <c r="K31" s="8"/>
      <c r="L31" s="8"/>
      <c r="M31" s="8"/>
      <c r="N31" s="8"/>
      <c r="O31" s="8"/>
      <c r="P31" s="8"/>
      <c r="Q31" s="8"/>
      <c r="R31" s="8"/>
      <c r="S31" s="8"/>
      <c r="T31" s="8"/>
    </row>
    <row r="32" ht="16" customHeight="1" spans="1:20">
      <c r="A32" s="95" t="s">
        <v>3085</v>
      </c>
      <c r="B32" s="8"/>
      <c r="C32" s="8"/>
      <c r="D32" s="8"/>
      <c r="E32" s="8"/>
      <c r="F32" s="8"/>
      <c r="G32" s="8"/>
      <c r="H32" s="8"/>
      <c r="I32" s="8"/>
      <c r="J32" s="8"/>
      <c r="K32" s="8"/>
      <c r="L32" s="8"/>
      <c r="M32" s="8"/>
      <c r="N32" s="8"/>
      <c r="O32" s="8"/>
      <c r="P32" s="8"/>
      <c r="Q32" s="8"/>
      <c r="R32" s="8"/>
      <c r="S32" s="8"/>
      <c r="T32" s="8"/>
    </row>
    <row r="33" ht="16" customHeight="1" spans="1:20">
      <c r="A33" s="8"/>
      <c r="B33" s="96" t="s">
        <v>8111</v>
      </c>
      <c r="C33" s="8"/>
      <c r="D33" s="8"/>
      <c r="E33" s="8"/>
      <c r="F33" s="8"/>
      <c r="G33" s="8"/>
      <c r="H33" s="8"/>
      <c r="I33" s="8"/>
      <c r="J33" s="8"/>
      <c r="K33" s="8"/>
      <c r="L33" s="8"/>
      <c r="M33" s="8"/>
      <c r="N33" s="8"/>
      <c r="O33" s="8"/>
      <c r="P33" s="8"/>
      <c r="Q33" s="8"/>
      <c r="R33" s="8"/>
      <c r="S33" s="8"/>
      <c r="T33" s="8"/>
    </row>
  </sheetData>
  <mergeCells count="4">
    <mergeCell ref="A1:G1"/>
    <mergeCell ref="A3:G3"/>
    <mergeCell ref="I4:J4"/>
    <mergeCell ref="A29:B29"/>
  </mergeCells>
  <pageMargins left="0.75" right="0.75" top="1" bottom="1" header="0.5" footer="0.5"/>
  <headerFooter/>
  <drawing r:id="rId2"/>
  <legacyDrawing r:id="rId3"/>
  <picture r:id="rId4"/>
</worksheet>
</file>

<file path=xl/worksheets/sheet9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T31"/>
  <sheetViews>
    <sheetView workbookViewId="0">
      <pane xSplit="2" ySplit="5" topLeftCell="C6" activePane="bottomRight" state="frozen"/>
      <selection/>
      <selection pane="topRight"/>
      <selection pane="bottomLeft"/>
      <selection pane="bottomRight" activeCell="A1" sqref="A1:I1"/>
    </sheetView>
  </sheetViews>
  <sheetFormatPr defaultColWidth="14" defaultRowHeight="15.2"/>
  <cols>
    <col min="1" max="1" width="7" customWidth="1"/>
    <col min="2" max="2" width="17" customWidth="1"/>
    <col min="3" max="3" width="11" customWidth="1"/>
    <col min="4" max="4" width="15" customWidth="1"/>
    <col min="5" max="5" width="21" customWidth="1"/>
    <col min="6" max="6" width="9" customWidth="1"/>
    <col min="7" max="8" width="13" customWidth="1"/>
    <col min="9" max="9" width="15" customWidth="1"/>
    <col min="10" max="20" width="9" customWidth="1"/>
  </cols>
  <sheetData>
    <row r="1" ht="24" customHeight="1" spans="1:20">
      <c r="A1" s="61" t="s">
        <v>8150</v>
      </c>
      <c r="B1" s="62"/>
      <c r="C1" s="62"/>
      <c r="D1" s="62"/>
      <c r="E1" s="62"/>
      <c r="F1" s="62"/>
      <c r="G1" s="62"/>
      <c r="H1" s="62"/>
      <c r="I1" s="62"/>
      <c r="J1" s="62"/>
      <c r="K1" s="62"/>
      <c r="L1" s="62"/>
      <c r="M1" s="62"/>
      <c r="N1" s="62"/>
      <c r="O1" s="62"/>
      <c r="P1" s="62"/>
      <c r="Q1" s="62"/>
      <c r="R1" s="62"/>
      <c r="S1" s="62"/>
      <c r="T1" s="62"/>
    </row>
    <row r="2" ht="16" customHeight="1" spans="1:20">
      <c r="A2" s="63"/>
      <c r="B2" s="63"/>
      <c r="C2" s="63"/>
      <c r="D2" s="63"/>
      <c r="E2" s="63"/>
      <c r="F2" s="63"/>
      <c r="G2" s="63"/>
      <c r="H2" s="25"/>
      <c r="I2" s="42" t="s">
        <v>8151</v>
      </c>
      <c r="J2" s="8"/>
      <c r="K2" s="8"/>
      <c r="L2" s="8"/>
      <c r="M2" s="8"/>
      <c r="N2" s="8"/>
      <c r="O2" s="8"/>
      <c r="P2" s="8"/>
      <c r="Q2" s="8"/>
      <c r="R2" s="8"/>
      <c r="S2" s="8"/>
      <c r="T2" s="8"/>
    </row>
    <row r="3" ht="16" customHeight="1" spans="1:20">
      <c r="A3" s="63" t="e">
        <f>#REF!</f>
        <v>#REF!</v>
      </c>
      <c r="B3" s="8"/>
      <c r="C3" s="8"/>
      <c r="D3" s="8"/>
      <c r="E3" s="8"/>
      <c r="F3" s="8"/>
      <c r="G3" s="8"/>
      <c r="H3" s="8"/>
      <c r="I3" s="8"/>
      <c r="J3" s="8"/>
      <c r="K3" s="8"/>
      <c r="L3" s="8"/>
      <c r="M3" s="8"/>
      <c r="N3" s="8"/>
      <c r="O3" s="8"/>
      <c r="P3" s="8"/>
      <c r="Q3" s="8"/>
      <c r="R3" s="8"/>
      <c r="S3" s="8"/>
      <c r="T3" s="8"/>
    </row>
    <row r="4" ht="16" customHeight="1" spans="1:20">
      <c r="A4" s="64" t="e">
        <f>#REF!</f>
        <v>#REF!</v>
      </c>
      <c r="B4" s="64"/>
      <c r="C4" s="64"/>
      <c r="D4" s="64"/>
      <c r="E4" s="8"/>
      <c r="F4" s="8"/>
      <c r="G4" s="8"/>
      <c r="H4" s="8"/>
      <c r="I4" s="42" t="s">
        <v>2952</v>
      </c>
      <c r="J4" s="8"/>
      <c r="K4" s="100" t="s">
        <v>7982</v>
      </c>
      <c r="L4" s="101"/>
      <c r="M4" s="8"/>
      <c r="N4" s="8"/>
      <c r="O4" s="8"/>
      <c r="P4" s="8"/>
      <c r="Q4" s="8"/>
      <c r="R4" s="8"/>
      <c r="S4" s="8"/>
      <c r="T4" s="8"/>
    </row>
    <row r="5" ht="16" customHeight="1" spans="1:20">
      <c r="A5" s="22" t="s">
        <v>0</v>
      </c>
      <c r="B5" s="22" t="s">
        <v>3152</v>
      </c>
      <c r="C5" s="22" t="s">
        <v>3198</v>
      </c>
      <c r="D5" s="22" t="s">
        <v>3215</v>
      </c>
      <c r="E5" s="22" t="s">
        <v>3216</v>
      </c>
      <c r="F5" s="22" t="s">
        <v>3217</v>
      </c>
      <c r="G5" s="67" t="s">
        <v>3050</v>
      </c>
      <c r="H5" s="35" t="s">
        <v>3051</v>
      </c>
      <c r="I5" s="22" t="s">
        <v>3083</v>
      </c>
      <c r="J5" s="25"/>
      <c r="K5" s="100" t="s">
        <v>7925</v>
      </c>
      <c r="L5" s="100" t="s">
        <v>7926</v>
      </c>
      <c r="M5" s="25"/>
      <c r="N5" s="25"/>
      <c r="O5" s="25"/>
      <c r="P5" s="25"/>
      <c r="Q5" s="25"/>
      <c r="R5" s="25"/>
      <c r="S5" s="25"/>
      <c r="T5" s="25"/>
    </row>
    <row r="6" ht="16" customHeight="1" spans="1:20">
      <c r="A6" s="22"/>
      <c r="B6" s="32"/>
      <c r="C6" s="69"/>
      <c r="D6" s="29"/>
      <c r="E6" s="103"/>
      <c r="F6" s="104"/>
      <c r="G6" s="29"/>
      <c r="H6" s="29"/>
      <c r="I6" s="28"/>
      <c r="J6" s="8"/>
      <c r="K6" s="102"/>
      <c r="L6" s="102"/>
      <c r="M6" s="8"/>
      <c r="N6" s="8"/>
      <c r="O6" s="8"/>
      <c r="P6" s="8"/>
      <c r="Q6" s="8"/>
      <c r="R6" s="8"/>
      <c r="S6" s="8"/>
      <c r="T6" s="8"/>
    </row>
    <row r="7" ht="16" customHeight="1" spans="1:20">
      <c r="A7" s="22"/>
      <c r="B7" s="32"/>
      <c r="C7" s="69"/>
      <c r="D7" s="29"/>
      <c r="E7" s="103"/>
      <c r="F7" s="104"/>
      <c r="G7" s="29"/>
      <c r="H7" s="29"/>
      <c r="I7" s="28"/>
      <c r="J7" s="8"/>
      <c r="K7" s="102"/>
      <c r="L7" s="102"/>
      <c r="M7" s="8"/>
      <c r="N7" s="8"/>
      <c r="O7" s="8"/>
      <c r="P7" s="8"/>
      <c r="Q7" s="8"/>
      <c r="R7" s="8"/>
      <c r="S7" s="8"/>
      <c r="T7" s="8"/>
    </row>
    <row r="8" ht="16" customHeight="1" spans="1:20">
      <c r="A8" s="22"/>
      <c r="B8" s="32"/>
      <c r="C8" s="69"/>
      <c r="D8" s="29"/>
      <c r="E8" s="103"/>
      <c r="F8" s="104"/>
      <c r="G8" s="29"/>
      <c r="H8" s="29"/>
      <c r="I8" s="28"/>
      <c r="J8" s="8"/>
      <c r="K8" s="102"/>
      <c r="L8" s="102"/>
      <c r="M8" s="8"/>
      <c r="N8" s="8"/>
      <c r="O8" s="8"/>
      <c r="P8" s="8"/>
      <c r="Q8" s="8"/>
      <c r="R8" s="8"/>
      <c r="S8" s="8"/>
      <c r="T8" s="8"/>
    </row>
    <row r="9" ht="16" customHeight="1" spans="1:20">
      <c r="A9" s="22"/>
      <c r="B9" s="32"/>
      <c r="C9" s="69"/>
      <c r="D9" s="29"/>
      <c r="E9" s="103"/>
      <c r="F9" s="104"/>
      <c r="G9" s="29"/>
      <c r="H9" s="29"/>
      <c r="I9" s="28"/>
      <c r="J9" s="8"/>
      <c r="K9" s="102">
        <f>G9</f>
        <v>0</v>
      </c>
      <c r="L9" s="102">
        <f>H9</f>
        <v>0</v>
      </c>
      <c r="M9" s="8"/>
      <c r="N9" s="8"/>
      <c r="O9" s="8"/>
      <c r="P9" s="8"/>
      <c r="Q9" s="8"/>
      <c r="R9" s="8"/>
      <c r="S9" s="8"/>
      <c r="T9" s="8"/>
    </row>
    <row r="10" ht="16" customHeight="1" spans="1:20">
      <c r="A10" s="22"/>
      <c r="B10" s="32"/>
      <c r="C10" s="69"/>
      <c r="D10" s="29"/>
      <c r="E10" s="103"/>
      <c r="F10" s="104"/>
      <c r="G10" s="29"/>
      <c r="H10" s="29"/>
      <c r="I10" s="28"/>
      <c r="J10" s="8"/>
      <c r="K10" s="102">
        <f>G10</f>
        <v>0</v>
      </c>
      <c r="L10" s="102">
        <f>H10</f>
        <v>0</v>
      </c>
      <c r="M10" s="8"/>
      <c r="N10" s="8"/>
      <c r="O10" s="8"/>
      <c r="P10" s="8"/>
      <c r="Q10" s="8"/>
      <c r="R10" s="8"/>
      <c r="S10" s="8"/>
      <c r="T10" s="8"/>
    </row>
    <row r="11" ht="16" customHeight="1" spans="1:20">
      <c r="A11" s="22"/>
      <c r="B11" s="32"/>
      <c r="C11" s="69"/>
      <c r="D11" s="29"/>
      <c r="E11" s="103"/>
      <c r="F11" s="104"/>
      <c r="G11" s="29"/>
      <c r="H11" s="29"/>
      <c r="I11" s="28"/>
      <c r="J11" s="8"/>
      <c r="K11" s="102">
        <f>G11</f>
        <v>0</v>
      </c>
      <c r="L11" s="102">
        <f>H11</f>
        <v>0</v>
      </c>
      <c r="M11" s="8"/>
      <c r="N11" s="8"/>
      <c r="O11" s="8"/>
      <c r="P11" s="8"/>
      <c r="Q11" s="8"/>
      <c r="R11" s="8"/>
      <c r="S11" s="8"/>
      <c r="T11" s="8"/>
    </row>
    <row r="12" ht="16" customHeight="1" spans="1:20">
      <c r="A12" s="22"/>
      <c r="B12" s="32"/>
      <c r="C12" s="69"/>
      <c r="D12" s="29"/>
      <c r="E12" s="103"/>
      <c r="F12" s="104"/>
      <c r="G12" s="29"/>
      <c r="H12" s="29"/>
      <c r="I12" s="28"/>
      <c r="J12" s="8"/>
      <c r="K12" s="102">
        <f>G12</f>
        <v>0</v>
      </c>
      <c r="L12" s="102">
        <f>H12</f>
        <v>0</v>
      </c>
      <c r="M12" s="8"/>
      <c r="N12" s="8"/>
      <c r="O12" s="8"/>
      <c r="P12" s="8"/>
      <c r="Q12" s="8"/>
      <c r="R12" s="8"/>
      <c r="S12" s="8"/>
      <c r="T12" s="8"/>
    </row>
    <row r="13" ht="16" customHeight="1" spans="1:20">
      <c r="A13" s="22"/>
      <c r="B13" s="32"/>
      <c r="C13" s="69"/>
      <c r="D13" s="29"/>
      <c r="E13" s="103"/>
      <c r="F13" s="104"/>
      <c r="G13" s="29"/>
      <c r="H13" s="29"/>
      <c r="I13" s="28"/>
      <c r="J13" s="8"/>
      <c r="K13" s="102"/>
      <c r="L13" s="102"/>
      <c r="M13" s="8"/>
      <c r="N13" s="8"/>
      <c r="O13" s="8"/>
      <c r="P13" s="8"/>
      <c r="Q13" s="8"/>
      <c r="R13" s="8"/>
      <c r="S13" s="8"/>
      <c r="T13" s="8"/>
    </row>
    <row r="14" ht="16" customHeight="1" spans="1:20">
      <c r="A14" s="22"/>
      <c r="B14" s="32"/>
      <c r="C14" s="69"/>
      <c r="D14" s="29"/>
      <c r="E14" s="103"/>
      <c r="F14" s="104"/>
      <c r="G14" s="29"/>
      <c r="H14" s="29"/>
      <c r="I14" s="28"/>
      <c r="J14" s="8"/>
      <c r="K14" s="102"/>
      <c r="L14" s="102"/>
      <c r="M14" s="8"/>
      <c r="N14" s="8"/>
      <c r="O14" s="8"/>
      <c r="P14" s="8"/>
      <c r="Q14" s="8"/>
      <c r="R14" s="8"/>
      <c r="S14" s="8"/>
      <c r="T14" s="8"/>
    </row>
    <row r="15" ht="16" customHeight="1" spans="1:20">
      <c r="A15" s="22"/>
      <c r="B15" s="32"/>
      <c r="C15" s="69"/>
      <c r="D15" s="29"/>
      <c r="E15" s="103"/>
      <c r="F15" s="104"/>
      <c r="G15" s="29"/>
      <c r="H15" s="29"/>
      <c r="I15" s="28"/>
      <c r="J15" s="8"/>
      <c r="K15" s="102"/>
      <c r="L15" s="102"/>
      <c r="M15" s="8"/>
      <c r="N15" s="8"/>
      <c r="O15" s="8"/>
      <c r="P15" s="8"/>
      <c r="Q15" s="8"/>
      <c r="R15" s="8"/>
      <c r="S15" s="8"/>
      <c r="T15" s="8"/>
    </row>
    <row r="16" ht="16" customHeight="1" spans="1:20">
      <c r="A16" s="22"/>
      <c r="B16" s="32"/>
      <c r="C16" s="69"/>
      <c r="D16" s="29"/>
      <c r="E16" s="103"/>
      <c r="F16" s="104"/>
      <c r="G16" s="29"/>
      <c r="H16" s="29"/>
      <c r="I16" s="28"/>
      <c r="J16" s="8"/>
      <c r="K16" s="102"/>
      <c r="L16" s="102"/>
      <c r="M16" s="8"/>
      <c r="N16" s="8"/>
      <c r="O16" s="8"/>
      <c r="P16" s="8"/>
      <c r="Q16" s="8"/>
      <c r="R16" s="8"/>
      <c r="S16" s="8"/>
      <c r="T16" s="8"/>
    </row>
    <row r="17" ht="16" customHeight="1" spans="1:20">
      <c r="A17" s="22"/>
      <c r="B17" s="32"/>
      <c r="C17" s="69"/>
      <c r="D17" s="29"/>
      <c r="E17" s="22"/>
      <c r="F17" s="22"/>
      <c r="G17" s="29"/>
      <c r="H17" s="36"/>
      <c r="I17" s="28"/>
      <c r="J17" s="8"/>
      <c r="K17" s="102"/>
      <c r="L17" s="102"/>
      <c r="M17" s="8"/>
      <c r="N17" s="8"/>
      <c r="O17" s="8"/>
      <c r="P17" s="8"/>
      <c r="Q17" s="8"/>
      <c r="R17" s="8"/>
      <c r="S17" s="8"/>
      <c r="T17" s="8"/>
    </row>
    <row r="18" ht="16" customHeight="1" spans="1:20">
      <c r="A18" s="22"/>
      <c r="B18" s="32"/>
      <c r="C18" s="69"/>
      <c r="D18" s="29"/>
      <c r="E18" s="22"/>
      <c r="F18" s="22"/>
      <c r="G18" s="29"/>
      <c r="H18" s="36"/>
      <c r="I18" s="28"/>
      <c r="J18" s="8"/>
      <c r="K18" s="102"/>
      <c r="L18" s="102"/>
      <c r="M18" s="8"/>
      <c r="N18" s="8"/>
      <c r="O18" s="8"/>
      <c r="P18" s="8"/>
      <c r="Q18" s="8"/>
      <c r="R18" s="8"/>
      <c r="S18" s="8"/>
      <c r="T18" s="8"/>
    </row>
    <row r="19" ht="16" customHeight="1" spans="1:20">
      <c r="A19" s="22"/>
      <c r="B19" s="32"/>
      <c r="C19" s="69"/>
      <c r="D19" s="29"/>
      <c r="E19" s="22"/>
      <c r="F19" s="22"/>
      <c r="G19" s="29"/>
      <c r="H19" s="36"/>
      <c r="I19" s="28"/>
      <c r="J19" s="8"/>
      <c r="K19" s="102"/>
      <c r="L19" s="102"/>
      <c r="M19" s="8"/>
      <c r="N19" s="8"/>
      <c r="O19" s="8"/>
      <c r="P19" s="8"/>
      <c r="Q19" s="8"/>
      <c r="R19" s="8"/>
      <c r="S19" s="8"/>
      <c r="T19" s="8"/>
    </row>
    <row r="20" ht="16" customHeight="1" spans="1:20">
      <c r="A20" s="22"/>
      <c r="B20" s="32"/>
      <c r="C20" s="69"/>
      <c r="D20" s="29"/>
      <c r="E20" s="22"/>
      <c r="F20" s="22"/>
      <c r="G20" s="29"/>
      <c r="H20" s="36"/>
      <c r="I20" s="28"/>
      <c r="J20" s="8"/>
      <c r="K20" s="102"/>
      <c r="L20" s="102"/>
      <c r="M20" s="8"/>
      <c r="N20" s="8"/>
      <c r="O20" s="8"/>
      <c r="P20" s="8"/>
      <c r="Q20" s="8"/>
      <c r="R20" s="8"/>
      <c r="S20" s="8"/>
      <c r="T20" s="8"/>
    </row>
    <row r="21" ht="16" customHeight="1" spans="1:20">
      <c r="A21" s="22"/>
      <c r="B21" s="32"/>
      <c r="C21" s="69"/>
      <c r="D21" s="29"/>
      <c r="E21" s="22"/>
      <c r="F21" s="22"/>
      <c r="G21" s="29"/>
      <c r="H21" s="36"/>
      <c r="I21" s="28"/>
      <c r="J21" s="8"/>
      <c r="K21" s="102"/>
      <c r="L21" s="102"/>
      <c r="M21" s="8"/>
      <c r="N21" s="8"/>
      <c r="O21" s="8"/>
      <c r="P21" s="8"/>
      <c r="Q21" s="8"/>
      <c r="R21" s="8"/>
      <c r="S21" s="8"/>
      <c r="T21" s="8"/>
    </row>
    <row r="22" ht="16" customHeight="1" spans="1:20">
      <c r="A22" s="22"/>
      <c r="B22" s="32"/>
      <c r="C22" s="69"/>
      <c r="D22" s="29"/>
      <c r="E22" s="22"/>
      <c r="F22" s="22"/>
      <c r="G22" s="29"/>
      <c r="H22" s="36"/>
      <c r="I22" s="28"/>
      <c r="J22" s="8"/>
      <c r="K22" s="102"/>
      <c r="L22" s="102"/>
      <c r="M22" s="8"/>
      <c r="N22" s="8"/>
      <c r="O22" s="8"/>
      <c r="P22" s="8"/>
      <c r="Q22" s="8"/>
      <c r="R22" s="8"/>
      <c r="S22" s="8"/>
      <c r="T22" s="8"/>
    </row>
    <row r="23" ht="16" customHeight="1" spans="1:20">
      <c r="A23" s="22"/>
      <c r="B23" s="32"/>
      <c r="C23" s="69"/>
      <c r="D23" s="29"/>
      <c r="E23" s="22"/>
      <c r="F23" s="22"/>
      <c r="G23" s="29"/>
      <c r="H23" s="36"/>
      <c r="I23" s="28"/>
      <c r="J23" s="8"/>
      <c r="K23" s="102"/>
      <c r="L23" s="102"/>
      <c r="M23" s="8"/>
      <c r="N23" s="8"/>
      <c r="O23" s="8"/>
      <c r="P23" s="8"/>
      <c r="Q23" s="8"/>
      <c r="R23" s="8"/>
      <c r="S23" s="8"/>
      <c r="T23" s="8"/>
    </row>
    <row r="24" ht="16" customHeight="1" spans="1:20">
      <c r="A24" s="22"/>
      <c r="B24" s="32"/>
      <c r="C24" s="69"/>
      <c r="D24" s="29"/>
      <c r="E24" s="22"/>
      <c r="F24" s="22"/>
      <c r="G24" s="29"/>
      <c r="H24" s="36"/>
      <c r="I24" s="28"/>
      <c r="J24" s="8"/>
      <c r="K24" s="102"/>
      <c r="L24" s="102"/>
      <c r="M24" s="8"/>
      <c r="N24" s="8"/>
      <c r="O24" s="8"/>
      <c r="P24" s="8"/>
      <c r="Q24" s="8"/>
      <c r="R24" s="8"/>
      <c r="S24" s="8"/>
      <c r="T24" s="8"/>
    </row>
    <row r="25" ht="16" customHeight="1" spans="1:20">
      <c r="A25" s="22"/>
      <c r="B25" s="32"/>
      <c r="C25" s="69"/>
      <c r="D25" s="29"/>
      <c r="E25" s="22"/>
      <c r="F25" s="22"/>
      <c r="G25" s="29"/>
      <c r="H25" s="36"/>
      <c r="I25" s="28"/>
      <c r="J25" s="8"/>
      <c r="K25" s="102"/>
      <c r="L25" s="102"/>
      <c r="M25" s="8"/>
      <c r="N25" s="8"/>
      <c r="O25" s="8"/>
      <c r="P25" s="8"/>
      <c r="Q25" s="8"/>
      <c r="R25" s="8"/>
      <c r="S25" s="8"/>
      <c r="T25" s="8"/>
    </row>
    <row r="26" ht="16" customHeight="1" spans="1:20">
      <c r="A26" s="22"/>
      <c r="B26" s="32"/>
      <c r="C26" s="69"/>
      <c r="D26" s="29"/>
      <c r="E26" s="22"/>
      <c r="F26" s="22"/>
      <c r="G26" s="29"/>
      <c r="H26" s="36"/>
      <c r="I26" s="28"/>
      <c r="J26" s="8"/>
      <c r="K26" s="102"/>
      <c r="L26" s="102"/>
      <c r="M26" s="8"/>
      <c r="N26" s="8"/>
      <c r="O26" s="8"/>
      <c r="P26" s="8"/>
      <c r="Q26" s="8"/>
      <c r="R26" s="8"/>
      <c r="S26" s="8"/>
      <c r="T26" s="8"/>
    </row>
    <row r="27" ht="16" customHeight="1" spans="1:20">
      <c r="A27" s="22"/>
      <c r="B27" s="32"/>
      <c r="C27" s="69"/>
      <c r="D27" s="29"/>
      <c r="E27" s="22"/>
      <c r="F27" s="22"/>
      <c r="G27" s="29"/>
      <c r="H27" s="36"/>
      <c r="I27" s="28"/>
      <c r="J27" s="8"/>
      <c r="K27" s="102"/>
      <c r="L27" s="102"/>
      <c r="M27" s="8"/>
      <c r="N27" s="8"/>
      <c r="O27" s="8"/>
      <c r="P27" s="8"/>
      <c r="Q27" s="8"/>
      <c r="R27" s="8"/>
      <c r="S27" s="8"/>
      <c r="T27" s="8"/>
    </row>
    <row r="28" ht="16" customHeight="1" spans="1:20">
      <c r="A28" s="22"/>
      <c r="B28" s="32"/>
      <c r="C28" s="69"/>
      <c r="D28" s="29"/>
      <c r="E28" s="22"/>
      <c r="F28" s="22"/>
      <c r="G28" s="29"/>
      <c r="H28" s="36"/>
      <c r="I28" s="28"/>
      <c r="J28" s="8"/>
      <c r="K28" s="102"/>
      <c r="L28" s="102"/>
      <c r="M28" s="8"/>
      <c r="N28" s="8"/>
      <c r="O28" s="8"/>
      <c r="P28" s="8"/>
      <c r="Q28" s="8"/>
      <c r="R28" s="8"/>
      <c r="S28" s="8"/>
      <c r="T28" s="8"/>
    </row>
    <row r="29" ht="16" customHeight="1" spans="1:20">
      <c r="A29" s="22" t="s">
        <v>3363</v>
      </c>
      <c r="B29" s="13"/>
      <c r="C29" s="28"/>
      <c r="D29" s="29"/>
      <c r="E29" s="28"/>
      <c r="F29" s="28"/>
      <c r="G29" s="29">
        <f>SUM(G6:G28)</f>
        <v>0</v>
      </c>
      <c r="H29" s="36">
        <f>SUM(H6:H28)</f>
        <v>0</v>
      </c>
      <c r="I29" s="28"/>
      <c r="J29" s="8"/>
      <c r="K29" s="102">
        <f>SUM(K6:K28)</f>
        <v>0</v>
      </c>
      <c r="L29" s="102">
        <f>SUM(L6:L28)</f>
        <v>0</v>
      </c>
      <c r="M29" s="8"/>
      <c r="N29" s="8"/>
      <c r="O29" s="8"/>
      <c r="P29" s="8"/>
      <c r="Q29" s="8"/>
      <c r="R29" s="8"/>
      <c r="S29" s="8"/>
      <c r="T29" s="8"/>
    </row>
    <row r="30" ht="16" customHeight="1" spans="1:20">
      <c r="A30" s="73" t="e">
        <f>#REF!</f>
        <v>#REF!</v>
      </c>
      <c r="B30" s="73"/>
      <c r="C30" s="73"/>
      <c r="D30" s="73"/>
      <c r="E30" s="74"/>
      <c r="F30" s="7"/>
      <c r="G30" s="74" t="str">
        <f>CONCATENATE(索引!$D$6,"：",索引!$D98,"    ",索引!$E98)</f>
        <v>评估人员：高晓宇    王海龙</v>
      </c>
      <c r="H30" s="73"/>
      <c r="I30" s="73"/>
      <c r="J30" s="8"/>
      <c r="K30" s="8"/>
      <c r="L30" s="8"/>
      <c r="M30" s="8"/>
      <c r="N30" s="8"/>
      <c r="O30" s="8"/>
      <c r="P30" s="8"/>
      <c r="Q30" s="8"/>
      <c r="R30" s="8"/>
      <c r="S30" s="8"/>
      <c r="T30" s="8"/>
    </row>
    <row r="31" ht="16" customHeight="1" spans="1:20">
      <c r="A31" s="7" t="e">
        <f>#REF!</f>
        <v>#REF!</v>
      </c>
      <c r="B31" s="7"/>
      <c r="C31" s="7"/>
      <c r="D31" s="7"/>
      <c r="E31" s="7"/>
      <c r="F31" s="7"/>
      <c r="G31" s="7"/>
      <c r="H31" s="7"/>
      <c r="I31" s="8"/>
      <c r="J31" s="8"/>
      <c r="K31" s="8"/>
      <c r="L31" s="8"/>
      <c r="M31" s="8"/>
      <c r="N31" s="8"/>
      <c r="O31" s="8"/>
      <c r="P31" s="8"/>
      <c r="Q31" s="8"/>
      <c r="R31" s="8"/>
      <c r="S31" s="8"/>
      <c r="T31" s="8"/>
    </row>
  </sheetData>
  <mergeCells count="5">
    <mergeCell ref="A1:I1"/>
    <mergeCell ref="A3:I3"/>
    <mergeCell ref="K4:L4"/>
    <mergeCell ref="A29:B29"/>
    <mergeCell ref="H31:I31"/>
  </mergeCells>
  <pageMargins left="0.75" right="0.75" top="1" bottom="1" header="0.5" footer="0.5"/>
  <headerFooter/>
  <drawing r:id="rId2"/>
  <legacyDrawing r:id="rId3"/>
  <picture r:id="rId4"/>
</worksheet>
</file>

<file path=xl/worksheets/sheet10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T31"/>
  <sheetViews>
    <sheetView workbookViewId="0">
      <pane xSplit="2" ySplit="5" topLeftCell="C6" activePane="bottomRight" state="frozen"/>
      <selection/>
      <selection pane="topRight"/>
      <selection pane="bottomLeft"/>
      <selection pane="bottomRight" activeCell="A1" sqref="A1:G1"/>
    </sheetView>
  </sheetViews>
  <sheetFormatPr defaultColWidth="14" defaultRowHeight="15.2"/>
  <cols>
    <col min="1" max="1" width="5" customWidth="1"/>
    <col min="2" max="2" width="33" customWidth="1"/>
    <col min="3" max="3" width="11" customWidth="1"/>
    <col min="4" max="5" width="19" customWidth="1"/>
    <col min="6" max="6" width="17" customWidth="1"/>
    <col min="7" max="7" width="19" customWidth="1"/>
    <col min="8" max="20" width="9" customWidth="1"/>
  </cols>
  <sheetData>
    <row r="1" ht="24" customHeight="1" spans="1:20">
      <c r="A1" s="61" t="s">
        <v>8152</v>
      </c>
      <c r="B1" s="62"/>
      <c r="C1" s="62"/>
      <c r="D1" s="62"/>
      <c r="E1" s="62"/>
      <c r="F1" s="62"/>
      <c r="G1" s="62"/>
      <c r="H1" s="62"/>
      <c r="I1" s="62"/>
      <c r="J1" s="62"/>
      <c r="K1" s="62"/>
      <c r="L1" s="62"/>
      <c r="M1" s="62"/>
      <c r="N1" s="62"/>
      <c r="O1" s="62"/>
      <c r="P1" s="62"/>
      <c r="Q1" s="62"/>
      <c r="R1" s="62"/>
      <c r="S1" s="62"/>
      <c r="T1" s="62"/>
    </row>
    <row r="2" ht="16" customHeight="1" spans="1:20">
      <c r="A2" s="63"/>
      <c r="B2" s="63"/>
      <c r="C2" s="63"/>
      <c r="D2" s="63"/>
      <c r="E2" s="63"/>
      <c r="F2" s="63"/>
      <c r="G2" s="42" t="s">
        <v>8153</v>
      </c>
      <c r="H2" s="8"/>
      <c r="I2" s="8"/>
      <c r="J2" s="8"/>
      <c r="K2" s="8"/>
      <c r="L2" s="8"/>
      <c r="M2" s="8"/>
      <c r="N2" s="8"/>
      <c r="O2" s="8"/>
      <c r="P2" s="8"/>
      <c r="Q2" s="8"/>
      <c r="R2" s="8"/>
      <c r="S2" s="8"/>
      <c r="T2" s="8"/>
    </row>
    <row r="3" ht="16" customHeight="1" spans="1:20">
      <c r="A3" s="63" t="e">
        <f>#REF!</f>
        <v>#REF!</v>
      </c>
      <c r="B3" s="8"/>
      <c r="C3" s="8"/>
      <c r="D3" s="8"/>
      <c r="E3" s="8"/>
      <c r="F3" s="8"/>
      <c r="G3" s="8"/>
      <c r="H3" s="8"/>
      <c r="I3" s="8"/>
      <c r="J3" s="8"/>
      <c r="K3" s="8"/>
      <c r="L3" s="8"/>
      <c r="M3" s="8"/>
      <c r="N3" s="8"/>
      <c r="O3" s="8"/>
      <c r="P3" s="8"/>
      <c r="Q3" s="8"/>
      <c r="R3" s="8"/>
      <c r="S3" s="8"/>
      <c r="T3" s="8"/>
    </row>
    <row r="4" ht="16" customHeight="1" spans="1:20">
      <c r="A4" s="64" t="e">
        <f>#REF!</f>
        <v>#REF!</v>
      </c>
      <c r="B4" s="64"/>
      <c r="C4" s="64"/>
      <c r="D4" s="64"/>
      <c r="E4" s="8"/>
      <c r="F4" s="8"/>
      <c r="G4" s="42" t="s">
        <v>2952</v>
      </c>
      <c r="H4" s="8"/>
      <c r="I4" s="100" t="s">
        <v>7982</v>
      </c>
      <c r="J4" s="101"/>
      <c r="K4" s="8"/>
      <c r="L4" s="8"/>
      <c r="M4" s="8"/>
      <c r="N4" s="8"/>
      <c r="O4" s="8"/>
      <c r="P4" s="8"/>
      <c r="Q4" s="8"/>
      <c r="R4" s="8"/>
      <c r="S4" s="8"/>
      <c r="T4" s="8"/>
    </row>
    <row r="5" ht="16" customHeight="1" spans="1:20">
      <c r="A5" s="22" t="s">
        <v>0</v>
      </c>
      <c r="B5" s="22" t="s">
        <v>8154</v>
      </c>
      <c r="C5" s="22" t="s">
        <v>3198</v>
      </c>
      <c r="D5" s="22" t="s">
        <v>8155</v>
      </c>
      <c r="E5" s="67" t="s">
        <v>3050</v>
      </c>
      <c r="F5" s="35" t="s">
        <v>3051</v>
      </c>
      <c r="G5" s="22" t="s">
        <v>3083</v>
      </c>
      <c r="H5" s="25"/>
      <c r="I5" s="100" t="s">
        <v>7925</v>
      </c>
      <c r="J5" s="100" t="s">
        <v>7926</v>
      </c>
      <c r="K5" s="25"/>
      <c r="L5" s="25"/>
      <c r="M5" s="25"/>
      <c r="N5" s="25"/>
      <c r="O5" s="25"/>
      <c r="P5" s="25"/>
      <c r="Q5" s="25"/>
      <c r="R5" s="25"/>
      <c r="S5" s="25"/>
      <c r="T5" s="25"/>
    </row>
    <row r="6" ht="16" customHeight="1" spans="1:20">
      <c r="A6" s="22"/>
      <c r="B6" s="32"/>
      <c r="C6" s="69"/>
      <c r="D6" s="22"/>
      <c r="E6" s="29"/>
      <c r="F6" s="36"/>
      <c r="G6" s="28"/>
      <c r="H6" s="8"/>
      <c r="I6" s="102">
        <f>E6</f>
        <v>0</v>
      </c>
      <c r="J6" s="102">
        <f>F6</f>
        <v>0</v>
      </c>
      <c r="K6" s="8"/>
      <c r="L6" s="8"/>
      <c r="M6" s="8"/>
      <c r="N6" s="8"/>
      <c r="O6" s="8"/>
      <c r="P6" s="8"/>
      <c r="Q6" s="8"/>
      <c r="R6" s="8"/>
      <c r="S6" s="8"/>
      <c r="T6" s="8"/>
    </row>
    <row r="7" ht="16" customHeight="1" spans="1:20">
      <c r="A7" s="22"/>
      <c r="B7" s="32"/>
      <c r="C7" s="69"/>
      <c r="D7" s="22"/>
      <c r="E7" s="29"/>
      <c r="F7" s="36"/>
      <c r="G7" s="28"/>
      <c r="H7" s="8"/>
      <c r="I7" s="102">
        <f>E7</f>
        <v>0</v>
      </c>
      <c r="J7" s="102">
        <f>F7</f>
        <v>0</v>
      </c>
      <c r="K7" s="8"/>
      <c r="L7" s="8"/>
      <c r="M7" s="8"/>
      <c r="N7" s="8"/>
      <c r="O7" s="8"/>
      <c r="P7" s="8"/>
      <c r="Q7" s="8"/>
      <c r="R7" s="8"/>
      <c r="S7" s="8"/>
      <c r="T7" s="8"/>
    </row>
    <row r="8" ht="16" customHeight="1" spans="1:20">
      <c r="A8" s="22"/>
      <c r="B8" s="32"/>
      <c r="C8" s="69"/>
      <c r="D8" s="22"/>
      <c r="E8" s="29"/>
      <c r="F8" s="36"/>
      <c r="G8" s="28"/>
      <c r="H8" s="8"/>
      <c r="I8" s="102">
        <f>E8</f>
        <v>0</v>
      </c>
      <c r="J8" s="102">
        <f>F8</f>
        <v>0</v>
      </c>
      <c r="K8" s="8"/>
      <c r="L8" s="8"/>
      <c r="M8" s="8"/>
      <c r="N8" s="8"/>
      <c r="O8" s="8"/>
      <c r="P8" s="8"/>
      <c r="Q8" s="8"/>
      <c r="R8" s="8"/>
      <c r="S8" s="8"/>
      <c r="T8" s="8"/>
    </row>
    <row r="9" ht="16" customHeight="1" spans="1:20">
      <c r="A9" s="22"/>
      <c r="B9" s="32"/>
      <c r="C9" s="69"/>
      <c r="D9" s="22"/>
      <c r="E9" s="29"/>
      <c r="F9" s="36"/>
      <c r="G9" s="28"/>
      <c r="H9" s="8"/>
      <c r="I9" s="102"/>
      <c r="J9" s="102"/>
      <c r="K9" s="8"/>
      <c r="L9" s="8"/>
      <c r="M9" s="8"/>
      <c r="N9" s="8"/>
      <c r="O9" s="8"/>
      <c r="P9" s="8"/>
      <c r="Q9" s="8"/>
      <c r="R9" s="8"/>
      <c r="S9" s="8"/>
      <c r="T9" s="8"/>
    </row>
    <row r="10" ht="16" customHeight="1" spans="1:20">
      <c r="A10" s="22"/>
      <c r="B10" s="32"/>
      <c r="C10" s="69"/>
      <c r="D10" s="22"/>
      <c r="E10" s="29"/>
      <c r="F10" s="36"/>
      <c r="G10" s="28"/>
      <c r="H10" s="8"/>
      <c r="I10" s="102"/>
      <c r="J10" s="102"/>
      <c r="K10" s="8"/>
      <c r="L10" s="8"/>
      <c r="M10" s="8"/>
      <c r="N10" s="8"/>
      <c r="O10" s="8"/>
      <c r="P10" s="8"/>
      <c r="Q10" s="8"/>
      <c r="R10" s="8"/>
      <c r="S10" s="8"/>
      <c r="T10" s="8"/>
    </row>
    <row r="11" ht="16" customHeight="1" spans="1:20">
      <c r="A11" s="22"/>
      <c r="B11" s="32"/>
      <c r="C11" s="69"/>
      <c r="D11" s="22"/>
      <c r="E11" s="29"/>
      <c r="F11" s="36"/>
      <c r="G11" s="28"/>
      <c r="H11" s="8"/>
      <c r="I11" s="102"/>
      <c r="J11" s="102"/>
      <c r="K11" s="8"/>
      <c r="L11" s="8"/>
      <c r="M11" s="8"/>
      <c r="N11" s="8"/>
      <c r="O11" s="8"/>
      <c r="P11" s="8"/>
      <c r="Q11" s="8"/>
      <c r="R11" s="8"/>
      <c r="S11" s="8"/>
      <c r="T11" s="8"/>
    </row>
    <row r="12" ht="16" customHeight="1" spans="1:20">
      <c r="A12" s="22"/>
      <c r="B12" s="32"/>
      <c r="C12" s="69"/>
      <c r="D12" s="22"/>
      <c r="E12" s="29"/>
      <c r="F12" s="36"/>
      <c r="G12" s="28"/>
      <c r="H12" s="8"/>
      <c r="I12" s="102"/>
      <c r="J12" s="102"/>
      <c r="K12" s="8"/>
      <c r="L12" s="8"/>
      <c r="M12" s="8"/>
      <c r="N12" s="8"/>
      <c r="O12" s="8"/>
      <c r="P12" s="8"/>
      <c r="Q12" s="8"/>
      <c r="R12" s="8"/>
      <c r="S12" s="8"/>
      <c r="T12" s="8"/>
    </row>
    <row r="13" ht="16" customHeight="1" spans="1:20">
      <c r="A13" s="22"/>
      <c r="B13" s="32"/>
      <c r="C13" s="69"/>
      <c r="D13" s="22"/>
      <c r="E13" s="29"/>
      <c r="F13" s="36"/>
      <c r="G13" s="28"/>
      <c r="H13" s="8"/>
      <c r="I13" s="102"/>
      <c r="J13" s="102"/>
      <c r="K13" s="8"/>
      <c r="L13" s="8"/>
      <c r="M13" s="8"/>
      <c r="N13" s="8"/>
      <c r="O13" s="8"/>
      <c r="P13" s="8"/>
      <c r="Q13" s="8"/>
      <c r="R13" s="8"/>
      <c r="S13" s="8"/>
      <c r="T13" s="8"/>
    </row>
    <row r="14" ht="16" customHeight="1" spans="1:20">
      <c r="A14" s="22"/>
      <c r="B14" s="32"/>
      <c r="C14" s="69"/>
      <c r="D14" s="22"/>
      <c r="E14" s="29"/>
      <c r="F14" s="36"/>
      <c r="G14" s="28"/>
      <c r="H14" s="8"/>
      <c r="I14" s="102"/>
      <c r="J14" s="102"/>
      <c r="K14" s="8"/>
      <c r="L14" s="8"/>
      <c r="M14" s="8"/>
      <c r="N14" s="8"/>
      <c r="O14" s="8"/>
      <c r="P14" s="8"/>
      <c r="Q14" s="8"/>
      <c r="R14" s="8"/>
      <c r="S14" s="8"/>
      <c r="T14" s="8"/>
    </row>
    <row r="15" ht="16" customHeight="1" spans="1:20">
      <c r="A15" s="22"/>
      <c r="B15" s="32"/>
      <c r="C15" s="69"/>
      <c r="D15" s="22"/>
      <c r="E15" s="29"/>
      <c r="F15" s="36"/>
      <c r="G15" s="28"/>
      <c r="H15" s="8"/>
      <c r="I15" s="102"/>
      <c r="J15" s="102"/>
      <c r="K15" s="8"/>
      <c r="L15" s="8"/>
      <c r="M15" s="8"/>
      <c r="N15" s="8"/>
      <c r="O15" s="8"/>
      <c r="P15" s="8"/>
      <c r="Q15" s="8"/>
      <c r="R15" s="8"/>
      <c r="S15" s="8"/>
      <c r="T15" s="8"/>
    </row>
    <row r="16" ht="16" customHeight="1" spans="1:20">
      <c r="A16" s="22"/>
      <c r="B16" s="32"/>
      <c r="C16" s="69"/>
      <c r="D16" s="22"/>
      <c r="E16" s="29"/>
      <c r="F16" s="36"/>
      <c r="G16" s="28"/>
      <c r="H16" s="8"/>
      <c r="I16" s="102"/>
      <c r="J16" s="102"/>
      <c r="K16" s="8"/>
      <c r="L16" s="8"/>
      <c r="M16" s="8"/>
      <c r="N16" s="8"/>
      <c r="O16" s="8"/>
      <c r="P16" s="8"/>
      <c r="Q16" s="8"/>
      <c r="R16" s="8"/>
      <c r="S16" s="8"/>
      <c r="T16" s="8"/>
    </row>
    <row r="17" ht="16" customHeight="1" spans="1:20">
      <c r="A17" s="22"/>
      <c r="B17" s="32"/>
      <c r="C17" s="69"/>
      <c r="D17" s="22"/>
      <c r="E17" s="29"/>
      <c r="F17" s="36"/>
      <c r="G17" s="28"/>
      <c r="H17" s="8"/>
      <c r="I17" s="102"/>
      <c r="J17" s="102"/>
      <c r="K17" s="8"/>
      <c r="L17" s="8"/>
      <c r="M17" s="8"/>
      <c r="N17" s="8"/>
      <c r="O17" s="8"/>
      <c r="P17" s="8"/>
      <c r="Q17" s="8"/>
      <c r="R17" s="8"/>
      <c r="S17" s="8"/>
      <c r="T17" s="8"/>
    </row>
    <row r="18" ht="16" customHeight="1" spans="1:20">
      <c r="A18" s="22"/>
      <c r="B18" s="32"/>
      <c r="C18" s="69"/>
      <c r="D18" s="22"/>
      <c r="E18" s="29"/>
      <c r="F18" s="36"/>
      <c r="G18" s="28"/>
      <c r="H18" s="8"/>
      <c r="I18" s="102"/>
      <c r="J18" s="102"/>
      <c r="K18" s="8"/>
      <c r="L18" s="8"/>
      <c r="M18" s="8"/>
      <c r="N18" s="8"/>
      <c r="O18" s="8"/>
      <c r="P18" s="8"/>
      <c r="Q18" s="8"/>
      <c r="R18" s="8"/>
      <c r="S18" s="8"/>
      <c r="T18" s="8"/>
    </row>
    <row r="19" ht="16" customHeight="1" spans="1:20">
      <c r="A19" s="22"/>
      <c r="B19" s="32"/>
      <c r="C19" s="69"/>
      <c r="D19" s="22"/>
      <c r="E19" s="29"/>
      <c r="F19" s="36"/>
      <c r="G19" s="28"/>
      <c r="H19" s="8"/>
      <c r="I19" s="102"/>
      <c r="J19" s="102"/>
      <c r="K19" s="8"/>
      <c r="L19" s="8"/>
      <c r="M19" s="8"/>
      <c r="N19" s="8"/>
      <c r="O19" s="8"/>
      <c r="P19" s="8"/>
      <c r="Q19" s="8"/>
      <c r="R19" s="8"/>
      <c r="S19" s="8"/>
      <c r="T19" s="8"/>
    </row>
    <row r="20" ht="16" customHeight="1" spans="1:20">
      <c r="A20" s="22"/>
      <c r="B20" s="32"/>
      <c r="C20" s="69"/>
      <c r="D20" s="22"/>
      <c r="E20" s="29"/>
      <c r="F20" s="36"/>
      <c r="G20" s="28"/>
      <c r="H20" s="8"/>
      <c r="I20" s="102"/>
      <c r="J20" s="102"/>
      <c r="K20" s="8"/>
      <c r="L20" s="8"/>
      <c r="M20" s="8"/>
      <c r="N20" s="8"/>
      <c r="O20" s="8"/>
      <c r="P20" s="8"/>
      <c r="Q20" s="8"/>
      <c r="R20" s="8"/>
      <c r="S20" s="8"/>
      <c r="T20" s="8"/>
    </row>
    <row r="21" ht="16" customHeight="1" spans="1:20">
      <c r="A21" s="22"/>
      <c r="B21" s="32"/>
      <c r="C21" s="69"/>
      <c r="D21" s="22"/>
      <c r="E21" s="29"/>
      <c r="F21" s="36"/>
      <c r="G21" s="28"/>
      <c r="H21" s="8"/>
      <c r="I21" s="102"/>
      <c r="J21" s="102"/>
      <c r="K21" s="8"/>
      <c r="L21" s="8"/>
      <c r="M21" s="8"/>
      <c r="N21" s="8"/>
      <c r="O21" s="8"/>
      <c r="P21" s="8"/>
      <c r="Q21" s="8"/>
      <c r="R21" s="8"/>
      <c r="S21" s="8"/>
      <c r="T21" s="8"/>
    </row>
    <row r="22" ht="16" customHeight="1" spans="1:20">
      <c r="A22" s="22"/>
      <c r="B22" s="32"/>
      <c r="C22" s="69"/>
      <c r="D22" s="22"/>
      <c r="E22" s="29"/>
      <c r="F22" s="36"/>
      <c r="G22" s="28"/>
      <c r="H22" s="8"/>
      <c r="I22" s="102"/>
      <c r="J22" s="102"/>
      <c r="K22" s="8"/>
      <c r="L22" s="8"/>
      <c r="M22" s="8"/>
      <c r="N22" s="8"/>
      <c r="O22" s="8"/>
      <c r="P22" s="8"/>
      <c r="Q22" s="8"/>
      <c r="R22" s="8"/>
      <c r="S22" s="8"/>
      <c r="T22" s="8"/>
    </row>
    <row r="23" ht="16" customHeight="1" spans="1:20">
      <c r="A23" s="22"/>
      <c r="B23" s="32"/>
      <c r="C23" s="69"/>
      <c r="D23" s="22"/>
      <c r="E23" s="29"/>
      <c r="F23" s="36"/>
      <c r="G23" s="28"/>
      <c r="H23" s="8"/>
      <c r="I23" s="102"/>
      <c r="J23" s="102"/>
      <c r="K23" s="8"/>
      <c r="L23" s="8"/>
      <c r="M23" s="8"/>
      <c r="N23" s="8"/>
      <c r="O23" s="8"/>
      <c r="P23" s="8"/>
      <c r="Q23" s="8"/>
      <c r="R23" s="8"/>
      <c r="S23" s="8"/>
      <c r="T23" s="8"/>
    </row>
    <row r="24" ht="16" customHeight="1" spans="1:20">
      <c r="A24" s="22"/>
      <c r="B24" s="32"/>
      <c r="C24" s="69"/>
      <c r="D24" s="22"/>
      <c r="E24" s="29"/>
      <c r="F24" s="36"/>
      <c r="G24" s="28"/>
      <c r="H24" s="8"/>
      <c r="I24" s="102"/>
      <c r="J24" s="102"/>
      <c r="K24" s="8"/>
      <c r="L24" s="8"/>
      <c r="M24" s="8"/>
      <c r="N24" s="8"/>
      <c r="O24" s="8"/>
      <c r="P24" s="8"/>
      <c r="Q24" s="8"/>
      <c r="R24" s="8"/>
      <c r="S24" s="8"/>
      <c r="T24" s="8"/>
    </row>
    <row r="25" ht="16" customHeight="1" spans="1:20">
      <c r="A25" s="22"/>
      <c r="B25" s="32"/>
      <c r="C25" s="69"/>
      <c r="D25" s="22"/>
      <c r="E25" s="29"/>
      <c r="F25" s="36"/>
      <c r="G25" s="28"/>
      <c r="H25" s="8"/>
      <c r="I25" s="102"/>
      <c r="J25" s="102"/>
      <c r="K25" s="8"/>
      <c r="L25" s="8"/>
      <c r="M25" s="8"/>
      <c r="N25" s="8"/>
      <c r="O25" s="8"/>
      <c r="P25" s="8"/>
      <c r="Q25" s="8"/>
      <c r="R25" s="8"/>
      <c r="S25" s="8"/>
      <c r="T25" s="8"/>
    </row>
    <row r="26" ht="16" customHeight="1" spans="1:20">
      <c r="A26" s="22"/>
      <c r="B26" s="32"/>
      <c r="C26" s="69"/>
      <c r="D26" s="22"/>
      <c r="E26" s="29"/>
      <c r="F26" s="36"/>
      <c r="G26" s="28"/>
      <c r="H26" s="8"/>
      <c r="I26" s="102"/>
      <c r="J26" s="102"/>
      <c r="K26" s="8"/>
      <c r="L26" s="8"/>
      <c r="M26" s="8"/>
      <c r="N26" s="8"/>
      <c r="O26" s="8"/>
      <c r="P26" s="8"/>
      <c r="Q26" s="8"/>
      <c r="R26" s="8"/>
      <c r="S26" s="8"/>
      <c r="T26" s="8"/>
    </row>
    <row r="27" ht="16" customHeight="1" spans="1:20">
      <c r="A27" s="22"/>
      <c r="B27" s="32"/>
      <c r="C27" s="69"/>
      <c r="D27" s="22"/>
      <c r="E27" s="29"/>
      <c r="F27" s="36"/>
      <c r="G27" s="28"/>
      <c r="H27" s="8"/>
      <c r="I27" s="102"/>
      <c r="J27" s="102"/>
      <c r="K27" s="8"/>
      <c r="L27" s="8"/>
      <c r="M27" s="8"/>
      <c r="N27" s="8"/>
      <c r="O27" s="8"/>
      <c r="P27" s="8"/>
      <c r="Q27" s="8"/>
      <c r="R27" s="8"/>
      <c r="S27" s="8"/>
      <c r="T27" s="8"/>
    </row>
    <row r="28" ht="16" customHeight="1" spans="1:20">
      <c r="A28" s="22"/>
      <c r="B28" s="32"/>
      <c r="C28" s="69"/>
      <c r="D28" s="22"/>
      <c r="E28" s="29"/>
      <c r="F28" s="36"/>
      <c r="G28" s="28"/>
      <c r="H28" s="8"/>
      <c r="I28" s="102"/>
      <c r="J28" s="102"/>
      <c r="K28" s="8"/>
      <c r="L28" s="8"/>
      <c r="M28" s="8"/>
      <c r="N28" s="8"/>
      <c r="O28" s="8"/>
      <c r="P28" s="8"/>
      <c r="Q28" s="8"/>
      <c r="R28" s="8"/>
      <c r="S28" s="8"/>
      <c r="T28" s="8"/>
    </row>
    <row r="29" ht="16" customHeight="1" spans="1:20">
      <c r="A29" s="22" t="s">
        <v>3363</v>
      </c>
      <c r="B29" s="13"/>
      <c r="C29" s="69"/>
      <c r="D29" s="22"/>
      <c r="E29" s="29">
        <f>SUM(E6:E28)</f>
        <v>0</v>
      </c>
      <c r="F29" s="36">
        <f>SUM(F6:F28)</f>
        <v>0</v>
      </c>
      <c r="G29" s="28"/>
      <c r="H29" s="8"/>
      <c r="I29" s="102">
        <f>SUM(I6:I28)</f>
        <v>0</v>
      </c>
      <c r="J29" s="102">
        <f>SUM(J6:J28)</f>
        <v>0</v>
      </c>
      <c r="K29" s="8"/>
      <c r="L29" s="8"/>
      <c r="M29" s="8"/>
      <c r="N29" s="8"/>
      <c r="O29" s="8"/>
      <c r="P29" s="8"/>
      <c r="Q29" s="8"/>
      <c r="R29" s="8"/>
      <c r="S29" s="8"/>
      <c r="T29" s="8"/>
    </row>
    <row r="30" ht="16" customHeight="1" spans="1:20">
      <c r="A30" s="73" t="e">
        <f>#REF!</f>
        <v>#REF!</v>
      </c>
      <c r="B30" s="73"/>
      <c r="C30" s="73"/>
      <c r="D30" s="73"/>
      <c r="E30" s="74" t="str">
        <f>CONCATENATE(索引!$D$6,"：",索引!$D101,"    ",索引!$E101)</f>
        <v>评估人员：高晓宇    王海龙</v>
      </c>
      <c r="F30" s="7"/>
      <c r="G30" s="73"/>
      <c r="H30" s="8"/>
      <c r="I30" s="8"/>
      <c r="J30" s="8"/>
      <c r="K30" s="8"/>
      <c r="L30" s="8"/>
      <c r="M30" s="8"/>
      <c r="N30" s="8"/>
      <c r="O30" s="8"/>
      <c r="P30" s="8"/>
      <c r="Q30" s="8"/>
      <c r="R30" s="8"/>
      <c r="S30" s="8"/>
      <c r="T30" s="8"/>
    </row>
    <row r="31" ht="16" customHeight="1" spans="1:20">
      <c r="A31" s="7" t="e">
        <f>#REF!</f>
        <v>#REF!</v>
      </c>
      <c r="B31" s="7"/>
      <c r="C31" s="7"/>
      <c r="D31" s="7"/>
      <c r="E31" s="7"/>
      <c r="F31" s="7"/>
      <c r="G31" s="7"/>
      <c r="H31" s="8"/>
      <c r="I31" s="8"/>
      <c r="J31" s="8"/>
      <c r="K31" s="8"/>
      <c r="L31" s="8"/>
      <c r="M31" s="8"/>
      <c r="N31" s="8"/>
      <c r="O31" s="8"/>
      <c r="P31" s="8"/>
      <c r="Q31" s="8"/>
      <c r="R31" s="8"/>
      <c r="S31" s="8"/>
      <c r="T31" s="8"/>
    </row>
  </sheetData>
  <mergeCells count="4">
    <mergeCell ref="A1:G1"/>
    <mergeCell ref="A3:G3"/>
    <mergeCell ref="I4:J4"/>
    <mergeCell ref="A29:B29"/>
  </mergeCells>
  <pageMargins left="0.75" right="0.75" top="1" bottom="1" header="0.5" footer="0.5"/>
  <headerFooter/>
  <drawing r:id="rId2"/>
  <legacyDrawing r:id="rId3"/>
  <picture r:id="rId4"/>
</worksheet>
</file>

<file path=xl/worksheets/sheet10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T31"/>
  <sheetViews>
    <sheetView workbookViewId="0">
      <pane xSplit="2" ySplit="5" topLeftCell="C6" activePane="bottomRight" state="frozen"/>
      <selection/>
      <selection pane="topRight"/>
      <selection pane="bottomLeft"/>
      <selection pane="bottomRight" activeCell="A1" sqref="A1:G1"/>
    </sheetView>
  </sheetViews>
  <sheetFormatPr defaultColWidth="14" defaultRowHeight="15.2"/>
  <cols>
    <col min="1" max="1" width="5" customWidth="1"/>
    <col min="2" max="2" width="33" customWidth="1"/>
    <col min="3" max="3" width="11" customWidth="1"/>
    <col min="4" max="5" width="19" customWidth="1"/>
    <col min="6" max="6" width="17" customWidth="1"/>
    <col min="7" max="7" width="19" customWidth="1"/>
    <col min="8" max="20" width="9" customWidth="1"/>
  </cols>
  <sheetData>
    <row r="1" ht="24" customHeight="1" spans="1:20">
      <c r="A1" s="61" t="s">
        <v>8156</v>
      </c>
      <c r="B1" s="62"/>
      <c r="C1" s="62"/>
      <c r="D1" s="62"/>
      <c r="E1" s="62"/>
      <c r="F1" s="62"/>
      <c r="G1" s="62"/>
      <c r="H1" s="62"/>
      <c r="I1" s="62"/>
      <c r="J1" s="62"/>
      <c r="K1" s="62"/>
      <c r="L1" s="62"/>
      <c r="M1" s="62"/>
      <c r="N1" s="62"/>
      <c r="O1" s="62"/>
      <c r="P1" s="62"/>
      <c r="Q1" s="62"/>
      <c r="R1" s="62"/>
      <c r="S1" s="62"/>
      <c r="T1" s="62"/>
    </row>
    <row r="2" ht="16" customHeight="1" spans="1:20">
      <c r="A2" s="63"/>
      <c r="B2" s="63"/>
      <c r="C2" s="63"/>
      <c r="D2" s="63"/>
      <c r="E2" s="63"/>
      <c r="F2" s="63"/>
      <c r="G2" s="42" t="s">
        <v>8157</v>
      </c>
      <c r="H2" s="8"/>
      <c r="I2" s="8"/>
      <c r="J2" s="8"/>
      <c r="K2" s="8"/>
      <c r="L2" s="8"/>
      <c r="M2" s="8"/>
      <c r="N2" s="8"/>
      <c r="O2" s="8"/>
      <c r="P2" s="8"/>
      <c r="Q2" s="8"/>
      <c r="R2" s="8"/>
      <c r="S2" s="8"/>
      <c r="T2" s="8"/>
    </row>
    <row r="3" ht="16" customHeight="1" spans="1:20">
      <c r="A3" s="63" t="e">
        <f>#REF!</f>
        <v>#REF!</v>
      </c>
      <c r="B3" s="8"/>
      <c r="C3" s="8"/>
      <c r="D3" s="8"/>
      <c r="E3" s="8"/>
      <c r="F3" s="8"/>
      <c r="G3" s="8"/>
      <c r="H3" s="8"/>
      <c r="I3" s="8"/>
      <c r="J3" s="8"/>
      <c r="K3" s="8"/>
      <c r="L3" s="8"/>
      <c r="M3" s="8"/>
      <c r="N3" s="8"/>
      <c r="O3" s="8"/>
      <c r="P3" s="8"/>
      <c r="Q3" s="8"/>
      <c r="R3" s="8"/>
      <c r="S3" s="8"/>
      <c r="T3" s="8"/>
    </row>
    <row r="4" ht="16" customHeight="1" spans="1:20">
      <c r="A4" s="64" t="e">
        <f>#REF!</f>
        <v>#REF!</v>
      </c>
      <c r="B4" s="64"/>
      <c r="C4" s="64"/>
      <c r="D4" s="64"/>
      <c r="E4" s="8"/>
      <c r="F4" s="8"/>
      <c r="G4" s="42" t="s">
        <v>2952</v>
      </c>
      <c r="H4" s="8"/>
      <c r="I4" s="65" t="s">
        <v>8105</v>
      </c>
      <c r="J4" s="66"/>
      <c r="K4" s="8"/>
      <c r="L4" s="8"/>
      <c r="M4" s="8"/>
      <c r="N4" s="8"/>
      <c r="O4" s="8"/>
      <c r="P4" s="8"/>
      <c r="Q4" s="8"/>
      <c r="R4" s="8"/>
      <c r="S4" s="8"/>
      <c r="T4" s="8"/>
    </row>
    <row r="5" ht="16" customHeight="1" spans="1:20">
      <c r="A5" s="39" t="s">
        <v>0</v>
      </c>
      <c r="B5" s="39" t="s">
        <v>3152</v>
      </c>
      <c r="C5" s="22" t="s">
        <v>3198</v>
      </c>
      <c r="D5" s="22" t="s">
        <v>3158</v>
      </c>
      <c r="E5" s="67" t="s">
        <v>3050</v>
      </c>
      <c r="F5" s="35" t="s">
        <v>3051</v>
      </c>
      <c r="G5" s="22" t="s">
        <v>3083</v>
      </c>
      <c r="H5" s="25"/>
      <c r="I5" s="65" t="s">
        <v>3050</v>
      </c>
      <c r="J5" s="65" t="s">
        <v>3051</v>
      </c>
      <c r="K5" s="25"/>
      <c r="L5" s="25"/>
      <c r="M5" s="25"/>
      <c r="N5" s="25"/>
      <c r="O5" s="25"/>
      <c r="P5" s="25"/>
      <c r="Q5" s="25"/>
      <c r="R5" s="25"/>
      <c r="S5" s="25"/>
      <c r="T5" s="25"/>
    </row>
    <row r="6" ht="16" customHeight="1" spans="1:20">
      <c r="A6" s="39"/>
      <c r="B6" s="68"/>
      <c r="C6" s="97"/>
      <c r="D6" s="39"/>
      <c r="E6" s="29"/>
      <c r="F6" s="36">
        <f t="shared" ref="F6:F26" si="0">E6</f>
        <v>0</v>
      </c>
      <c r="G6" s="70"/>
      <c r="H6" s="8"/>
      <c r="I6" s="71"/>
      <c r="J6" s="71"/>
      <c r="K6" s="8"/>
      <c r="L6" s="8"/>
      <c r="M6" s="8"/>
      <c r="N6" s="8"/>
      <c r="O6" s="8"/>
      <c r="P6" s="8"/>
      <c r="Q6" s="8"/>
      <c r="R6" s="8"/>
      <c r="S6" s="8"/>
      <c r="T6" s="8"/>
    </row>
    <row r="7" ht="16" customHeight="1" spans="1:20">
      <c r="A7" s="39"/>
      <c r="B7" s="68"/>
      <c r="C7" s="97"/>
      <c r="D7" s="39"/>
      <c r="E7" s="29"/>
      <c r="F7" s="36">
        <f t="shared" si="0"/>
        <v>0</v>
      </c>
      <c r="G7" s="70"/>
      <c r="H7" s="8"/>
      <c r="I7" s="71"/>
      <c r="J7" s="71"/>
      <c r="K7" s="8"/>
      <c r="L7" s="8"/>
      <c r="M7" s="8"/>
      <c r="N7" s="8"/>
      <c r="O7" s="8"/>
      <c r="P7" s="8"/>
      <c r="Q7" s="8"/>
      <c r="R7" s="8"/>
      <c r="S7" s="8"/>
      <c r="T7" s="8"/>
    </row>
    <row r="8" ht="16" customHeight="1" spans="1:20">
      <c r="A8" s="39"/>
      <c r="B8" s="68"/>
      <c r="C8" s="97"/>
      <c r="D8" s="39"/>
      <c r="E8" s="29"/>
      <c r="F8" s="36">
        <f t="shared" si="0"/>
        <v>0</v>
      </c>
      <c r="G8" s="70"/>
      <c r="H8" s="8"/>
      <c r="I8" s="71"/>
      <c r="J8" s="71"/>
      <c r="K8" s="8"/>
      <c r="L8" s="8"/>
      <c r="M8" s="8"/>
      <c r="N8" s="8"/>
      <c r="O8" s="8"/>
      <c r="P8" s="8"/>
      <c r="Q8" s="8"/>
      <c r="R8" s="8"/>
      <c r="S8" s="8"/>
      <c r="T8" s="8"/>
    </row>
    <row r="9" ht="16" customHeight="1" spans="1:20">
      <c r="A9" s="39"/>
      <c r="B9" s="68"/>
      <c r="C9" s="97"/>
      <c r="D9" s="39"/>
      <c r="E9" s="29"/>
      <c r="F9" s="36">
        <f t="shared" si="0"/>
        <v>0</v>
      </c>
      <c r="G9" s="70"/>
      <c r="H9" s="8"/>
      <c r="I9" s="71"/>
      <c r="J9" s="71"/>
      <c r="K9" s="8"/>
      <c r="L9" s="8"/>
      <c r="M9" s="8"/>
      <c r="N9" s="8"/>
      <c r="O9" s="8"/>
      <c r="P9" s="8"/>
      <c r="Q9" s="8"/>
      <c r="R9" s="8"/>
      <c r="S9" s="8"/>
      <c r="T9" s="8"/>
    </row>
    <row r="10" ht="16" customHeight="1" spans="1:20">
      <c r="A10" s="39"/>
      <c r="B10" s="68"/>
      <c r="C10" s="97"/>
      <c r="D10" s="39"/>
      <c r="E10" s="29"/>
      <c r="F10" s="36">
        <f t="shared" si="0"/>
        <v>0</v>
      </c>
      <c r="G10" s="70"/>
      <c r="H10" s="8"/>
      <c r="I10" s="71"/>
      <c r="J10" s="71"/>
      <c r="K10" s="8"/>
      <c r="L10" s="8"/>
      <c r="M10" s="8"/>
      <c r="N10" s="8"/>
      <c r="O10" s="8"/>
      <c r="P10" s="8"/>
      <c r="Q10" s="8"/>
      <c r="R10" s="8"/>
      <c r="S10" s="8"/>
      <c r="T10" s="8"/>
    </row>
    <row r="11" ht="16" customHeight="1" spans="1:20">
      <c r="A11" s="39"/>
      <c r="B11" s="68"/>
      <c r="C11" s="97"/>
      <c r="D11" s="39"/>
      <c r="E11" s="29"/>
      <c r="F11" s="36">
        <f t="shared" si="0"/>
        <v>0</v>
      </c>
      <c r="G11" s="70"/>
      <c r="H11" s="8"/>
      <c r="I11" s="71"/>
      <c r="J11" s="71"/>
      <c r="K11" s="8"/>
      <c r="L11" s="8"/>
      <c r="M11" s="8"/>
      <c r="N11" s="8"/>
      <c r="O11" s="8"/>
      <c r="P11" s="8"/>
      <c r="Q11" s="8"/>
      <c r="R11" s="8"/>
      <c r="S11" s="8"/>
      <c r="T11" s="8"/>
    </row>
    <row r="12" ht="16" customHeight="1" spans="1:20">
      <c r="A12" s="39"/>
      <c r="B12" s="68"/>
      <c r="C12" s="97"/>
      <c r="D12" s="39"/>
      <c r="E12" s="29"/>
      <c r="F12" s="36">
        <f t="shared" si="0"/>
        <v>0</v>
      </c>
      <c r="G12" s="70"/>
      <c r="H12" s="8"/>
      <c r="I12" s="71"/>
      <c r="J12" s="71"/>
      <c r="K12" s="8"/>
      <c r="L12" s="8"/>
      <c r="M12" s="8"/>
      <c r="N12" s="8"/>
      <c r="O12" s="8"/>
      <c r="P12" s="8"/>
      <c r="Q12" s="8"/>
      <c r="R12" s="8"/>
      <c r="S12" s="8"/>
      <c r="T12" s="8"/>
    </row>
    <row r="13" ht="16" customHeight="1" spans="1:20">
      <c r="A13" s="39"/>
      <c r="B13" s="68"/>
      <c r="C13" s="97"/>
      <c r="D13" s="39"/>
      <c r="E13" s="29"/>
      <c r="F13" s="36">
        <f t="shared" si="0"/>
        <v>0</v>
      </c>
      <c r="G13" s="70"/>
      <c r="H13" s="8"/>
      <c r="I13" s="71"/>
      <c r="J13" s="71"/>
      <c r="K13" s="8"/>
      <c r="L13" s="8"/>
      <c r="M13" s="8"/>
      <c r="N13" s="8"/>
      <c r="O13" s="8"/>
      <c r="P13" s="8"/>
      <c r="Q13" s="8"/>
      <c r="R13" s="8"/>
      <c r="S13" s="8"/>
      <c r="T13" s="8"/>
    </row>
    <row r="14" ht="16" customHeight="1" spans="1:20">
      <c r="A14" s="39"/>
      <c r="B14" s="68"/>
      <c r="C14" s="97"/>
      <c r="D14" s="39"/>
      <c r="E14" s="29"/>
      <c r="F14" s="36">
        <f t="shared" si="0"/>
        <v>0</v>
      </c>
      <c r="G14" s="70"/>
      <c r="H14" s="8"/>
      <c r="I14" s="71"/>
      <c r="J14" s="71"/>
      <c r="K14" s="8"/>
      <c r="L14" s="8"/>
      <c r="M14" s="8"/>
      <c r="N14" s="8"/>
      <c r="O14" s="8"/>
      <c r="P14" s="8"/>
      <c r="Q14" s="8"/>
      <c r="R14" s="8"/>
      <c r="S14" s="8"/>
      <c r="T14" s="8"/>
    </row>
    <row r="15" ht="16" customHeight="1" spans="1:20">
      <c r="A15" s="39"/>
      <c r="B15" s="68"/>
      <c r="C15" s="97"/>
      <c r="D15" s="39"/>
      <c r="E15" s="29"/>
      <c r="F15" s="36">
        <f t="shared" si="0"/>
        <v>0</v>
      </c>
      <c r="G15" s="70"/>
      <c r="H15" s="8"/>
      <c r="I15" s="71"/>
      <c r="J15" s="71"/>
      <c r="K15" s="8"/>
      <c r="L15" s="8"/>
      <c r="M15" s="8"/>
      <c r="N15" s="8"/>
      <c r="O15" s="8"/>
      <c r="P15" s="8"/>
      <c r="Q15" s="8"/>
      <c r="R15" s="8"/>
      <c r="S15" s="8"/>
      <c r="T15" s="8"/>
    </row>
    <row r="16" ht="16" customHeight="1" spans="1:20">
      <c r="A16" s="39"/>
      <c r="B16" s="68"/>
      <c r="C16" s="97"/>
      <c r="D16" s="39"/>
      <c r="E16" s="29"/>
      <c r="F16" s="36">
        <f t="shared" si="0"/>
        <v>0</v>
      </c>
      <c r="G16" s="70"/>
      <c r="H16" s="8"/>
      <c r="I16" s="71"/>
      <c r="J16" s="71"/>
      <c r="K16" s="8"/>
      <c r="L16" s="8"/>
      <c r="M16" s="8"/>
      <c r="N16" s="8"/>
      <c r="O16" s="8"/>
      <c r="P16" s="8"/>
      <c r="Q16" s="8"/>
      <c r="R16" s="8"/>
      <c r="S16" s="8"/>
      <c r="T16" s="8"/>
    </row>
    <row r="17" ht="16" customHeight="1" spans="1:20">
      <c r="A17" s="39"/>
      <c r="B17" s="68"/>
      <c r="C17" s="97"/>
      <c r="D17" s="39"/>
      <c r="E17" s="29"/>
      <c r="F17" s="36">
        <f t="shared" si="0"/>
        <v>0</v>
      </c>
      <c r="G17" s="70"/>
      <c r="H17" s="8"/>
      <c r="I17" s="71"/>
      <c r="J17" s="71"/>
      <c r="K17" s="8"/>
      <c r="L17" s="8"/>
      <c r="M17" s="8"/>
      <c r="N17" s="8"/>
      <c r="O17" s="8"/>
      <c r="P17" s="8"/>
      <c r="Q17" s="8"/>
      <c r="R17" s="8"/>
      <c r="S17" s="8"/>
      <c r="T17" s="8"/>
    </row>
    <row r="18" ht="16" customHeight="1" spans="1:20">
      <c r="A18" s="39"/>
      <c r="B18" s="68"/>
      <c r="C18" s="97"/>
      <c r="D18" s="39"/>
      <c r="E18" s="29"/>
      <c r="F18" s="36">
        <f t="shared" si="0"/>
        <v>0</v>
      </c>
      <c r="G18" s="70"/>
      <c r="H18" s="8"/>
      <c r="I18" s="71"/>
      <c r="J18" s="71"/>
      <c r="K18" s="8"/>
      <c r="L18" s="8"/>
      <c r="M18" s="8"/>
      <c r="N18" s="8"/>
      <c r="O18" s="8"/>
      <c r="P18" s="8"/>
      <c r="Q18" s="8"/>
      <c r="R18" s="8"/>
      <c r="S18" s="8"/>
      <c r="T18" s="8"/>
    </row>
    <row r="19" ht="16" customHeight="1" spans="1:20">
      <c r="A19" s="39"/>
      <c r="B19" s="68"/>
      <c r="C19" s="97"/>
      <c r="D19" s="39"/>
      <c r="E19" s="29"/>
      <c r="F19" s="36">
        <f t="shared" si="0"/>
        <v>0</v>
      </c>
      <c r="G19" s="70"/>
      <c r="H19" s="8"/>
      <c r="I19" s="71"/>
      <c r="J19" s="71"/>
      <c r="K19" s="8"/>
      <c r="L19" s="8"/>
      <c r="M19" s="8"/>
      <c r="N19" s="8"/>
      <c r="O19" s="8"/>
      <c r="P19" s="8"/>
      <c r="Q19" s="8"/>
      <c r="R19" s="8"/>
      <c r="S19" s="8"/>
      <c r="T19" s="8"/>
    </row>
    <row r="20" ht="16" customHeight="1" spans="1:20">
      <c r="A20" s="39"/>
      <c r="B20" s="68"/>
      <c r="C20" s="97"/>
      <c r="D20" s="39"/>
      <c r="E20" s="29"/>
      <c r="F20" s="36">
        <f t="shared" si="0"/>
        <v>0</v>
      </c>
      <c r="G20" s="70"/>
      <c r="H20" s="8"/>
      <c r="I20" s="71"/>
      <c r="J20" s="71"/>
      <c r="K20" s="8"/>
      <c r="L20" s="8"/>
      <c r="M20" s="8"/>
      <c r="N20" s="8"/>
      <c r="O20" s="8"/>
      <c r="P20" s="8"/>
      <c r="Q20" s="8"/>
      <c r="R20" s="8"/>
      <c r="S20" s="8"/>
      <c r="T20" s="8"/>
    </row>
    <row r="21" ht="16" customHeight="1" spans="1:20">
      <c r="A21" s="39"/>
      <c r="B21" s="68"/>
      <c r="C21" s="97"/>
      <c r="D21" s="39"/>
      <c r="E21" s="29"/>
      <c r="F21" s="36">
        <f t="shared" si="0"/>
        <v>0</v>
      </c>
      <c r="G21" s="70"/>
      <c r="H21" s="8"/>
      <c r="I21" s="71"/>
      <c r="J21" s="71"/>
      <c r="K21" s="8"/>
      <c r="L21" s="8"/>
      <c r="M21" s="8"/>
      <c r="N21" s="8"/>
      <c r="O21" s="8"/>
      <c r="P21" s="8"/>
      <c r="Q21" s="8"/>
      <c r="R21" s="8"/>
      <c r="S21" s="8"/>
      <c r="T21" s="8"/>
    </row>
    <row r="22" ht="16" customHeight="1" spans="1:20">
      <c r="A22" s="39"/>
      <c r="B22" s="68"/>
      <c r="C22" s="97"/>
      <c r="D22" s="39"/>
      <c r="E22" s="29"/>
      <c r="F22" s="36">
        <f t="shared" si="0"/>
        <v>0</v>
      </c>
      <c r="G22" s="70"/>
      <c r="H22" s="8"/>
      <c r="I22" s="71"/>
      <c r="J22" s="71"/>
      <c r="K22" s="8"/>
      <c r="L22" s="8"/>
      <c r="M22" s="8"/>
      <c r="N22" s="8"/>
      <c r="O22" s="8"/>
      <c r="P22" s="8"/>
      <c r="Q22" s="8"/>
      <c r="R22" s="8"/>
      <c r="S22" s="8"/>
      <c r="T22" s="8"/>
    </row>
    <row r="23" ht="16" customHeight="1" spans="1:20">
      <c r="A23" s="39"/>
      <c r="B23" s="68"/>
      <c r="C23" s="97"/>
      <c r="D23" s="39"/>
      <c r="E23" s="29"/>
      <c r="F23" s="36">
        <f t="shared" si="0"/>
        <v>0</v>
      </c>
      <c r="G23" s="70"/>
      <c r="H23" s="8"/>
      <c r="I23" s="71"/>
      <c r="J23" s="71"/>
      <c r="K23" s="8"/>
      <c r="L23" s="8"/>
      <c r="M23" s="8"/>
      <c r="N23" s="8"/>
      <c r="O23" s="8"/>
      <c r="P23" s="8"/>
      <c r="Q23" s="8"/>
      <c r="R23" s="8"/>
      <c r="S23" s="8"/>
      <c r="T23" s="8"/>
    </row>
    <row r="24" ht="16" customHeight="1" spans="1:20">
      <c r="A24" s="39"/>
      <c r="B24" s="68"/>
      <c r="C24" s="97"/>
      <c r="D24" s="39"/>
      <c r="E24" s="29"/>
      <c r="F24" s="36">
        <f t="shared" si="0"/>
        <v>0</v>
      </c>
      <c r="G24" s="70"/>
      <c r="H24" s="8"/>
      <c r="I24" s="71"/>
      <c r="J24" s="71"/>
      <c r="K24" s="8"/>
      <c r="L24" s="8"/>
      <c r="M24" s="8"/>
      <c r="N24" s="8"/>
      <c r="O24" s="8"/>
      <c r="P24" s="8"/>
      <c r="Q24" s="8"/>
      <c r="R24" s="8"/>
      <c r="S24" s="8"/>
      <c r="T24" s="8"/>
    </row>
    <row r="25" ht="16" customHeight="1" spans="1:20">
      <c r="A25" s="39"/>
      <c r="B25" s="68"/>
      <c r="C25" s="97"/>
      <c r="D25" s="39"/>
      <c r="E25" s="29"/>
      <c r="F25" s="36">
        <f t="shared" si="0"/>
        <v>0</v>
      </c>
      <c r="G25" s="70"/>
      <c r="H25" s="8"/>
      <c r="I25" s="71"/>
      <c r="J25" s="71"/>
      <c r="K25" s="8"/>
      <c r="L25" s="8"/>
      <c r="M25" s="8"/>
      <c r="N25" s="8"/>
      <c r="O25" s="8"/>
      <c r="P25" s="8"/>
      <c r="Q25" s="8"/>
      <c r="R25" s="8"/>
      <c r="S25" s="8"/>
      <c r="T25" s="8"/>
    </row>
    <row r="26" ht="16" customHeight="1" spans="1:20">
      <c r="A26" s="39"/>
      <c r="B26" s="68"/>
      <c r="C26" s="97"/>
      <c r="D26" s="39"/>
      <c r="E26" s="29"/>
      <c r="F26" s="36">
        <f t="shared" si="0"/>
        <v>0</v>
      </c>
      <c r="G26" s="70"/>
      <c r="H26" s="8"/>
      <c r="I26" s="71"/>
      <c r="J26" s="71"/>
      <c r="K26" s="8"/>
      <c r="L26" s="8"/>
      <c r="M26" s="8"/>
      <c r="N26" s="8"/>
      <c r="O26" s="8"/>
      <c r="P26" s="8"/>
      <c r="Q26" s="8"/>
      <c r="R26" s="8"/>
      <c r="S26" s="8"/>
      <c r="T26" s="8"/>
    </row>
    <row r="27" ht="16" customHeight="1" spans="1:20">
      <c r="A27" s="39"/>
      <c r="B27" s="68"/>
      <c r="C27" s="97"/>
      <c r="D27" s="39"/>
      <c r="E27" s="29"/>
      <c r="F27" s="36"/>
      <c r="G27" s="70"/>
      <c r="H27" s="8"/>
      <c r="I27" s="71"/>
      <c r="J27" s="71"/>
      <c r="K27" s="8"/>
      <c r="L27" s="8"/>
      <c r="M27" s="8"/>
      <c r="N27" s="8"/>
      <c r="O27" s="8"/>
      <c r="P27" s="8"/>
      <c r="Q27" s="8"/>
      <c r="R27" s="8"/>
      <c r="S27" s="8"/>
      <c r="T27" s="8"/>
    </row>
    <row r="28" ht="16" customHeight="1" spans="1:20">
      <c r="A28" s="39"/>
      <c r="B28" s="68"/>
      <c r="C28" s="97"/>
      <c r="D28" s="39"/>
      <c r="E28" s="29"/>
      <c r="F28" s="36"/>
      <c r="G28" s="70"/>
      <c r="H28" s="8"/>
      <c r="I28" s="71"/>
      <c r="J28" s="71"/>
      <c r="K28" s="8"/>
      <c r="L28" s="8"/>
      <c r="M28" s="8"/>
      <c r="N28" s="8"/>
      <c r="O28" s="8"/>
      <c r="P28" s="8"/>
      <c r="Q28" s="8"/>
      <c r="R28" s="8"/>
      <c r="S28" s="8"/>
      <c r="T28" s="8"/>
    </row>
    <row r="29" ht="16" customHeight="1" spans="1:20">
      <c r="A29" s="22" t="s">
        <v>3363</v>
      </c>
      <c r="B29" s="13"/>
      <c r="C29" s="97"/>
      <c r="D29" s="22"/>
      <c r="E29" s="29">
        <f>SUM(E6:E28)</f>
        <v>0</v>
      </c>
      <c r="F29" s="36">
        <f>SUM(F6:F28)</f>
        <v>0</v>
      </c>
      <c r="G29" s="28"/>
      <c r="H29" s="8"/>
      <c r="I29" s="71">
        <f>SUM(I6:I28)</f>
        <v>0</v>
      </c>
      <c r="J29" s="71">
        <f>SUM(J6:J28)</f>
        <v>0</v>
      </c>
      <c r="K29" s="8"/>
      <c r="L29" s="8"/>
      <c r="M29" s="8"/>
      <c r="N29" s="8"/>
      <c r="O29" s="8"/>
      <c r="P29" s="8"/>
      <c r="Q29" s="8"/>
      <c r="R29" s="8"/>
      <c r="S29" s="8"/>
      <c r="T29" s="8"/>
    </row>
    <row r="30" ht="16" customHeight="1" spans="1:20">
      <c r="A30" s="73" t="e">
        <f>#REF!</f>
        <v>#REF!</v>
      </c>
      <c r="B30" s="73"/>
      <c r="C30" s="73"/>
      <c r="D30" s="73"/>
      <c r="E30" s="74" t="str">
        <f>CONCATENATE(索引!$D$6,"：",索引!$D102,"    ",索引!$E102)</f>
        <v>评估人员：高晓宇    王海龙</v>
      </c>
      <c r="F30" s="7"/>
      <c r="G30" s="73"/>
      <c r="H30" s="8"/>
      <c r="I30" s="8"/>
      <c r="J30" s="8"/>
      <c r="K30" s="8"/>
      <c r="L30" s="8"/>
      <c r="M30" s="8"/>
      <c r="N30" s="8"/>
      <c r="O30" s="8"/>
      <c r="P30" s="8"/>
      <c r="Q30" s="8"/>
      <c r="R30" s="8"/>
      <c r="S30" s="8"/>
      <c r="T30" s="8"/>
    </row>
    <row r="31" ht="16" customHeight="1" spans="1:20">
      <c r="A31" s="7" t="e">
        <f>#REF!</f>
        <v>#REF!</v>
      </c>
      <c r="B31" s="7"/>
      <c r="C31" s="7"/>
      <c r="D31" s="7"/>
      <c r="E31" s="7"/>
      <c r="F31" s="7"/>
      <c r="G31" s="7"/>
      <c r="H31" s="8"/>
      <c r="I31" s="8"/>
      <c r="J31" s="8"/>
      <c r="K31" s="8"/>
      <c r="L31" s="8"/>
      <c r="M31" s="8"/>
      <c r="N31" s="8"/>
      <c r="O31" s="8"/>
      <c r="P31" s="8"/>
      <c r="Q31" s="8"/>
      <c r="R31" s="8"/>
      <c r="S31" s="8"/>
      <c r="T31" s="8"/>
    </row>
  </sheetData>
  <mergeCells count="4">
    <mergeCell ref="A1:G1"/>
    <mergeCell ref="A3:G3"/>
    <mergeCell ref="I4:J4"/>
    <mergeCell ref="A29:B29"/>
  </mergeCells>
  <pageMargins left="0.75" right="0.75" top="1" bottom="1" header="0.5" footer="0.5"/>
  <headerFooter/>
  <drawing r:id="rId2"/>
  <legacyDrawing r:id="rId3"/>
  <picture r:id="rId4"/>
</worksheet>
</file>

<file path=xl/worksheets/sheet10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T31"/>
  <sheetViews>
    <sheetView workbookViewId="0">
      <pane xSplit="2" ySplit="5" topLeftCell="C6" activePane="bottomRight" state="frozen"/>
      <selection/>
      <selection pane="topRight"/>
      <selection pane="bottomLeft"/>
      <selection pane="bottomRight" activeCell="A1" sqref="A1:H1"/>
    </sheetView>
  </sheetViews>
  <sheetFormatPr defaultColWidth="14" defaultRowHeight="15.2"/>
  <cols>
    <col min="1" max="1" width="7" customWidth="1"/>
    <col min="2" max="2" width="29" customWidth="1"/>
    <col min="3" max="5" width="13" customWidth="1"/>
    <col min="6" max="6" width="17" customWidth="1"/>
    <col min="7" max="7" width="15" customWidth="1"/>
    <col min="8" max="8" width="17" customWidth="1"/>
    <col min="9" max="20" width="9" customWidth="1"/>
  </cols>
  <sheetData>
    <row r="1" ht="24" customHeight="1" spans="1:20">
      <c r="A1" s="61" t="s">
        <v>8158</v>
      </c>
      <c r="B1" s="62"/>
      <c r="C1" s="62"/>
      <c r="D1" s="62"/>
      <c r="E1" s="62"/>
      <c r="F1" s="62"/>
      <c r="G1" s="62"/>
      <c r="H1" s="62"/>
      <c r="I1" s="62"/>
      <c r="J1" s="62"/>
      <c r="K1" s="62"/>
      <c r="L1" s="62"/>
      <c r="M1" s="62"/>
      <c r="N1" s="62"/>
      <c r="O1" s="62"/>
      <c r="P1" s="62"/>
      <c r="Q1" s="62"/>
      <c r="R1" s="62"/>
      <c r="S1" s="62"/>
      <c r="T1" s="62"/>
    </row>
    <row r="2" ht="16" customHeight="1" spans="1:20">
      <c r="A2" s="63"/>
      <c r="B2" s="63"/>
      <c r="C2" s="63"/>
      <c r="D2" s="63"/>
      <c r="E2" s="63"/>
      <c r="F2" s="63"/>
      <c r="G2" s="25"/>
      <c r="H2" s="42" t="s">
        <v>8159</v>
      </c>
      <c r="I2" s="8"/>
      <c r="J2" s="8"/>
      <c r="K2" s="8"/>
      <c r="L2" s="8"/>
      <c r="M2" s="8"/>
      <c r="N2" s="8"/>
      <c r="O2" s="8"/>
      <c r="P2" s="8"/>
      <c r="Q2" s="8"/>
      <c r="R2" s="8"/>
      <c r="S2" s="8"/>
      <c r="T2" s="8"/>
    </row>
    <row r="3" ht="16" customHeight="1" spans="1:20">
      <c r="A3" s="63" t="e">
        <f>#REF!</f>
        <v>#REF!</v>
      </c>
      <c r="B3" s="8"/>
      <c r="C3" s="8"/>
      <c r="D3" s="8"/>
      <c r="E3" s="8"/>
      <c r="F3" s="8"/>
      <c r="G3" s="8"/>
      <c r="H3" s="8"/>
      <c r="I3" s="8"/>
      <c r="J3" s="8"/>
      <c r="K3" s="8"/>
      <c r="L3" s="8"/>
      <c r="M3" s="8"/>
      <c r="N3" s="8"/>
      <c r="O3" s="8"/>
      <c r="P3" s="8"/>
      <c r="Q3" s="8"/>
      <c r="R3" s="8"/>
      <c r="S3" s="8"/>
      <c r="T3" s="8"/>
    </row>
    <row r="4" ht="16" customHeight="1" spans="1:20">
      <c r="A4" s="64" t="e">
        <f>#REF!</f>
        <v>#REF!</v>
      </c>
      <c r="B4" s="64"/>
      <c r="C4" s="64"/>
      <c r="D4" s="8"/>
      <c r="E4" s="8"/>
      <c r="F4" s="8"/>
      <c r="G4" s="8"/>
      <c r="H4" s="42" t="s">
        <v>2952</v>
      </c>
      <c r="I4" s="8"/>
      <c r="J4" s="65" t="s">
        <v>8105</v>
      </c>
      <c r="K4" s="66"/>
      <c r="L4" s="8"/>
      <c r="M4" s="8"/>
      <c r="N4" s="8"/>
      <c r="O4" s="8"/>
      <c r="P4" s="8"/>
      <c r="Q4" s="8"/>
      <c r="R4" s="8"/>
      <c r="S4" s="8"/>
      <c r="T4" s="8"/>
    </row>
    <row r="5" ht="16" customHeight="1" spans="1:20">
      <c r="A5" s="22" t="s">
        <v>0</v>
      </c>
      <c r="B5" s="22" t="s">
        <v>8160</v>
      </c>
      <c r="C5" s="22" t="s">
        <v>3198</v>
      </c>
      <c r="D5" s="22" t="s">
        <v>3376</v>
      </c>
      <c r="E5" s="22" t="s">
        <v>8161</v>
      </c>
      <c r="F5" s="67" t="s">
        <v>3050</v>
      </c>
      <c r="G5" s="35" t="s">
        <v>3051</v>
      </c>
      <c r="H5" s="22" t="s">
        <v>3083</v>
      </c>
      <c r="I5" s="25"/>
      <c r="J5" s="65" t="s">
        <v>3050</v>
      </c>
      <c r="K5" s="65" t="s">
        <v>3051</v>
      </c>
      <c r="L5" s="25"/>
      <c r="M5" s="25"/>
      <c r="N5" s="25"/>
      <c r="O5" s="25"/>
      <c r="P5" s="25"/>
      <c r="Q5" s="25"/>
      <c r="R5" s="25"/>
      <c r="S5" s="25"/>
      <c r="T5" s="25"/>
    </row>
    <row r="6" ht="16" customHeight="1" spans="1:20">
      <c r="A6" s="39"/>
      <c r="B6" s="68"/>
      <c r="C6" s="69"/>
      <c r="D6" s="69"/>
      <c r="E6" s="92"/>
      <c r="F6" s="29"/>
      <c r="G6" s="36"/>
      <c r="H6" s="70"/>
      <c r="I6" s="8"/>
      <c r="J6" s="71"/>
      <c r="K6" s="71"/>
      <c r="L6" s="8"/>
      <c r="M6" s="8"/>
      <c r="N6" s="8"/>
      <c r="O6" s="8"/>
      <c r="P6" s="8"/>
      <c r="Q6" s="8"/>
      <c r="R6" s="8"/>
      <c r="S6" s="8"/>
      <c r="T6" s="8"/>
    </row>
    <row r="7" ht="16" customHeight="1" spans="1:20">
      <c r="A7" s="39"/>
      <c r="B7" s="68"/>
      <c r="C7" s="69"/>
      <c r="D7" s="69"/>
      <c r="E7" s="92"/>
      <c r="F7" s="29"/>
      <c r="G7" s="36"/>
      <c r="H7" s="70"/>
      <c r="I7" s="8"/>
      <c r="J7" s="71"/>
      <c r="K7" s="71"/>
      <c r="L7" s="8"/>
      <c r="M7" s="8"/>
      <c r="N7" s="8"/>
      <c r="O7" s="8"/>
      <c r="P7" s="8"/>
      <c r="Q7" s="8"/>
      <c r="R7" s="8"/>
      <c r="S7" s="8"/>
      <c r="T7" s="8"/>
    </row>
    <row r="8" ht="16" customHeight="1" spans="1:20">
      <c r="A8" s="39"/>
      <c r="B8" s="68"/>
      <c r="C8" s="69"/>
      <c r="D8" s="69"/>
      <c r="E8" s="92"/>
      <c r="F8" s="29"/>
      <c r="G8" s="36"/>
      <c r="H8" s="70"/>
      <c r="I8" s="8"/>
      <c r="J8" s="71"/>
      <c r="K8" s="71"/>
      <c r="L8" s="8"/>
      <c r="M8" s="8"/>
      <c r="N8" s="8"/>
      <c r="O8" s="8"/>
      <c r="P8" s="8"/>
      <c r="Q8" s="8"/>
      <c r="R8" s="8"/>
      <c r="S8" s="8"/>
      <c r="T8" s="8"/>
    </row>
    <row r="9" ht="16" customHeight="1" spans="1:20">
      <c r="A9" s="39"/>
      <c r="B9" s="68"/>
      <c r="C9" s="69"/>
      <c r="D9" s="69"/>
      <c r="E9" s="92"/>
      <c r="F9" s="29"/>
      <c r="G9" s="36"/>
      <c r="H9" s="70"/>
      <c r="I9" s="8"/>
      <c r="J9" s="71"/>
      <c r="K9" s="71"/>
      <c r="L9" s="8"/>
      <c r="M9" s="8"/>
      <c r="N9" s="8"/>
      <c r="O9" s="8"/>
      <c r="P9" s="8"/>
      <c r="Q9" s="8"/>
      <c r="R9" s="8"/>
      <c r="S9" s="8"/>
      <c r="T9" s="8"/>
    </row>
    <row r="10" ht="16" customHeight="1" spans="1:20">
      <c r="A10" s="39"/>
      <c r="B10" s="68"/>
      <c r="C10" s="69"/>
      <c r="D10" s="69"/>
      <c r="E10" s="92"/>
      <c r="F10" s="29"/>
      <c r="G10" s="36"/>
      <c r="H10" s="70"/>
      <c r="I10" s="8"/>
      <c r="J10" s="71"/>
      <c r="K10" s="71"/>
      <c r="L10" s="8"/>
      <c r="M10" s="8"/>
      <c r="N10" s="8"/>
      <c r="O10" s="8"/>
      <c r="P10" s="8"/>
      <c r="Q10" s="8"/>
      <c r="R10" s="8"/>
      <c r="S10" s="8"/>
      <c r="T10" s="8"/>
    </row>
    <row r="11" ht="16" customHeight="1" spans="1:20">
      <c r="A11" s="39"/>
      <c r="B11" s="68"/>
      <c r="C11" s="69"/>
      <c r="D11" s="69"/>
      <c r="E11" s="92"/>
      <c r="F11" s="29"/>
      <c r="G11" s="36"/>
      <c r="H11" s="70"/>
      <c r="I11" s="8"/>
      <c r="J11" s="71"/>
      <c r="K11" s="71"/>
      <c r="L11" s="8"/>
      <c r="M11" s="8"/>
      <c r="N11" s="8"/>
      <c r="O11" s="8"/>
      <c r="P11" s="8"/>
      <c r="Q11" s="8"/>
      <c r="R11" s="8"/>
      <c r="S11" s="8"/>
      <c r="T11" s="8"/>
    </row>
    <row r="12" ht="16" customHeight="1" spans="1:20">
      <c r="A12" s="39"/>
      <c r="B12" s="68"/>
      <c r="C12" s="69"/>
      <c r="D12" s="69"/>
      <c r="E12" s="92"/>
      <c r="F12" s="29"/>
      <c r="G12" s="36"/>
      <c r="H12" s="70"/>
      <c r="I12" s="8"/>
      <c r="J12" s="71"/>
      <c r="K12" s="71"/>
      <c r="L12" s="8"/>
      <c r="M12" s="8"/>
      <c r="N12" s="8"/>
      <c r="O12" s="8"/>
      <c r="P12" s="8"/>
      <c r="Q12" s="8"/>
      <c r="R12" s="8"/>
      <c r="S12" s="8"/>
      <c r="T12" s="8"/>
    </row>
    <row r="13" ht="16" customHeight="1" spans="1:20">
      <c r="A13" s="39"/>
      <c r="B13" s="68"/>
      <c r="C13" s="69"/>
      <c r="D13" s="69"/>
      <c r="E13" s="92"/>
      <c r="F13" s="29"/>
      <c r="G13" s="36"/>
      <c r="H13" s="70"/>
      <c r="I13" s="8"/>
      <c r="J13" s="71"/>
      <c r="K13" s="71"/>
      <c r="L13" s="8"/>
      <c r="M13" s="8"/>
      <c r="N13" s="8"/>
      <c r="O13" s="8"/>
      <c r="P13" s="8"/>
      <c r="Q13" s="8"/>
      <c r="R13" s="8"/>
      <c r="S13" s="8"/>
      <c r="T13" s="8"/>
    </row>
    <row r="14" ht="16" customHeight="1" spans="1:20">
      <c r="A14" s="39"/>
      <c r="B14" s="68"/>
      <c r="C14" s="69"/>
      <c r="D14" s="69"/>
      <c r="E14" s="92"/>
      <c r="F14" s="29"/>
      <c r="G14" s="36"/>
      <c r="H14" s="70"/>
      <c r="I14" s="8"/>
      <c r="J14" s="71"/>
      <c r="K14" s="71"/>
      <c r="L14" s="8"/>
      <c r="M14" s="8"/>
      <c r="N14" s="8"/>
      <c r="O14" s="8"/>
      <c r="P14" s="8"/>
      <c r="Q14" s="8"/>
      <c r="R14" s="8"/>
      <c r="S14" s="8"/>
      <c r="T14" s="8"/>
    </row>
    <row r="15" ht="16" customHeight="1" spans="1:20">
      <c r="A15" s="39"/>
      <c r="B15" s="68"/>
      <c r="C15" s="69"/>
      <c r="D15" s="69"/>
      <c r="E15" s="92"/>
      <c r="F15" s="29"/>
      <c r="G15" s="36"/>
      <c r="H15" s="70"/>
      <c r="I15" s="8"/>
      <c r="J15" s="71"/>
      <c r="K15" s="71"/>
      <c r="L15" s="8"/>
      <c r="M15" s="8"/>
      <c r="N15" s="8"/>
      <c r="O15" s="8"/>
      <c r="P15" s="8"/>
      <c r="Q15" s="8"/>
      <c r="R15" s="8"/>
      <c r="S15" s="8"/>
      <c r="T15" s="8"/>
    </row>
    <row r="16" ht="16" customHeight="1" spans="1:20">
      <c r="A16" s="39"/>
      <c r="B16" s="68"/>
      <c r="C16" s="69"/>
      <c r="D16" s="69"/>
      <c r="E16" s="92"/>
      <c r="F16" s="29"/>
      <c r="G16" s="36"/>
      <c r="H16" s="70"/>
      <c r="I16" s="8"/>
      <c r="J16" s="71"/>
      <c r="K16" s="71"/>
      <c r="L16" s="8"/>
      <c r="M16" s="8"/>
      <c r="N16" s="8"/>
      <c r="O16" s="8"/>
      <c r="P16" s="8"/>
      <c r="Q16" s="8"/>
      <c r="R16" s="8"/>
      <c r="S16" s="8"/>
      <c r="T16" s="8"/>
    </row>
    <row r="17" ht="16" customHeight="1" spans="1:20">
      <c r="A17" s="39"/>
      <c r="B17" s="68"/>
      <c r="C17" s="69"/>
      <c r="D17" s="69"/>
      <c r="E17" s="92"/>
      <c r="F17" s="29"/>
      <c r="G17" s="36"/>
      <c r="H17" s="70"/>
      <c r="I17" s="8"/>
      <c r="J17" s="71"/>
      <c r="K17" s="71"/>
      <c r="L17" s="8"/>
      <c r="M17" s="8"/>
      <c r="N17" s="8"/>
      <c r="O17" s="8"/>
      <c r="P17" s="8"/>
      <c r="Q17" s="8"/>
      <c r="R17" s="8"/>
      <c r="S17" s="8"/>
      <c r="T17" s="8"/>
    </row>
    <row r="18" ht="16" customHeight="1" spans="1:20">
      <c r="A18" s="39"/>
      <c r="B18" s="68"/>
      <c r="C18" s="69"/>
      <c r="D18" s="69"/>
      <c r="E18" s="92"/>
      <c r="F18" s="29"/>
      <c r="G18" s="36"/>
      <c r="H18" s="70"/>
      <c r="I18" s="8"/>
      <c r="J18" s="71"/>
      <c r="K18" s="71"/>
      <c r="L18" s="8"/>
      <c r="M18" s="8"/>
      <c r="N18" s="8"/>
      <c r="O18" s="8"/>
      <c r="P18" s="8"/>
      <c r="Q18" s="8"/>
      <c r="R18" s="8"/>
      <c r="S18" s="8"/>
      <c r="T18" s="8"/>
    </row>
    <row r="19" ht="16" customHeight="1" spans="1:20">
      <c r="A19" s="39"/>
      <c r="B19" s="68"/>
      <c r="C19" s="69"/>
      <c r="D19" s="69"/>
      <c r="E19" s="92"/>
      <c r="F19" s="29"/>
      <c r="G19" s="36"/>
      <c r="H19" s="70"/>
      <c r="I19" s="8"/>
      <c r="J19" s="71"/>
      <c r="K19" s="71"/>
      <c r="L19" s="8"/>
      <c r="M19" s="8"/>
      <c r="N19" s="8"/>
      <c r="O19" s="8"/>
      <c r="P19" s="8"/>
      <c r="Q19" s="8"/>
      <c r="R19" s="8"/>
      <c r="S19" s="8"/>
      <c r="T19" s="8"/>
    </row>
    <row r="20" ht="16" customHeight="1" spans="1:20">
      <c r="A20" s="39"/>
      <c r="B20" s="68"/>
      <c r="C20" s="69"/>
      <c r="D20" s="69"/>
      <c r="E20" s="92"/>
      <c r="F20" s="29"/>
      <c r="G20" s="36"/>
      <c r="H20" s="70"/>
      <c r="I20" s="8"/>
      <c r="J20" s="71"/>
      <c r="K20" s="71"/>
      <c r="L20" s="8"/>
      <c r="M20" s="8"/>
      <c r="N20" s="8"/>
      <c r="O20" s="8"/>
      <c r="P20" s="8"/>
      <c r="Q20" s="8"/>
      <c r="R20" s="8"/>
      <c r="S20" s="8"/>
      <c r="T20" s="8"/>
    </row>
    <row r="21" ht="16" customHeight="1" spans="1:20">
      <c r="A21" s="39"/>
      <c r="B21" s="68"/>
      <c r="C21" s="69"/>
      <c r="D21" s="69"/>
      <c r="E21" s="92"/>
      <c r="F21" s="29"/>
      <c r="G21" s="36"/>
      <c r="H21" s="70"/>
      <c r="I21" s="8"/>
      <c r="J21" s="71"/>
      <c r="K21" s="71"/>
      <c r="L21" s="8"/>
      <c r="M21" s="8"/>
      <c r="N21" s="8"/>
      <c r="O21" s="8"/>
      <c r="P21" s="8"/>
      <c r="Q21" s="8"/>
      <c r="R21" s="8"/>
      <c r="S21" s="8"/>
      <c r="T21" s="8"/>
    </row>
    <row r="22" ht="16" customHeight="1" spans="1:20">
      <c r="A22" s="39"/>
      <c r="B22" s="68"/>
      <c r="C22" s="69"/>
      <c r="D22" s="69"/>
      <c r="E22" s="92"/>
      <c r="F22" s="29"/>
      <c r="G22" s="36"/>
      <c r="H22" s="70"/>
      <c r="I22" s="8"/>
      <c r="J22" s="71"/>
      <c r="K22" s="71"/>
      <c r="L22" s="8"/>
      <c r="M22" s="8"/>
      <c r="N22" s="8"/>
      <c r="O22" s="8"/>
      <c r="P22" s="8"/>
      <c r="Q22" s="8"/>
      <c r="R22" s="8"/>
      <c r="S22" s="8"/>
      <c r="T22" s="8"/>
    </row>
    <row r="23" ht="16" customHeight="1" spans="1:20">
      <c r="A23" s="39"/>
      <c r="B23" s="68"/>
      <c r="C23" s="69"/>
      <c r="D23" s="69"/>
      <c r="E23" s="92"/>
      <c r="F23" s="29"/>
      <c r="G23" s="36"/>
      <c r="H23" s="70"/>
      <c r="I23" s="8"/>
      <c r="J23" s="71"/>
      <c r="K23" s="71"/>
      <c r="L23" s="8"/>
      <c r="M23" s="8"/>
      <c r="N23" s="8"/>
      <c r="O23" s="8"/>
      <c r="P23" s="8"/>
      <c r="Q23" s="8"/>
      <c r="R23" s="8"/>
      <c r="S23" s="8"/>
      <c r="T23" s="8"/>
    </row>
    <row r="24" ht="16" customHeight="1" spans="1:20">
      <c r="A24" s="39"/>
      <c r="B24" s="68"/>
      <c r="C24" s="69"/>
      <c r="D24" s="69"/>
      <c r="E24" s="92"/>
      <c r="F24" s="29"/>
      <c r="G24" s="36"/>
      <c r="H24" s="70"/>
      <c r="I24" s="8"/>
      <c r="J24" s="71"/>
      <c r="K24" s="71"/>
      <c r="L24" s="8"/>
      <c r="M24" s="8"/>
      <c r="N24" s="8"/>
      <c r="O24" s="8"/>
      <c r="P24" s="8"/>
      <c r="Q24" s="8"/>
      <c r="R24" s="8"/>
      <c r="S24" s="8"/>
      <c r="T24" s="8"/>
    </row>
    <row r="25" ht="16" customHeight="1" spans="1:20">
      <c r="A25" s="39"/>
      <c r="B25" s="68"/>
      <c r="C25" s="69"/>
      <c r="D25" s="69"/>
      <c r="E25" s="92"/>
      <c r="F25" s="29"/>
      <c r="G25" s="36"/>
      <c r="H25" s="70"/>
      <c r="I25" s="8"/>
      <c r="J25" s="71"/>
      <c r="K25" s="71"/>
      <c r="L25" s="8"/>
      <c r="M25" s="8"/>
      <c r="N25" s="8"/>
      <c r="O25" s="8"/>
      <c r="P25" s="8"/>
      <c r="Q25" s="8"/>
      <c r="R25" s="8"/>
      <c r="S25" s="8"/>
      <c r="T25" s="8"/>
    </row>
    <row r="26" ht="16" customHeight="1" spans="1:20">
      <c r="A26" s="39"/>
      <c r="B26" s="68"/>
      <c r="C26" s="69"/>
      <c r="D26" s="69"/>
      <c r="E26" s="92"/>
      <c r="F26" s="29"/>
      <c r="G26" s="36"/>
      <c r="H26" s="70"/>
      <c r="I26" s="8"/>
      <c r="J26" s="71"/>
      <c r="K26" s="71"/>
      <c r="L26" s="8"/>
      <c r="M26" s="8"/>
      <c r="N26" s="8"/>
      <c r="O26" s="8"/>
      <c r="P26" s="8"/>
      <c r="Q26" s="8"/>
      <c r="R26" s="8"/>
      <c r="S26" s="8"/>
      <c r="T26" s="8"/>
    </row>
    <row r="27" ht="16" customHeight="1" spans="1:20">
      <c r="A27" s="39"/>
      <c r="B27" s="68"/>
      <c r="C27" s="69"/>
      <c r="D27" s="69"/>
      <c r="E27" s="92"/>
      <c r="F27" s="29"/>
      <c r="G27" s="36"/>
      <c r="H27" s="70"/>
      <c r="I27" s="8"/>
      <c r="J27" s="71"/>
      <c r="K27" s="71"/>
      <c r="L27" s="8"/>
      <c r="M27" s="8"/>
      <c r="N27" s="8"/>
      <c r="O27" s="8"/>
      <c r="P27" s="8"/>
      <c r="Q27" s="8"/>
      <c r="R27" s="8"/>
      <c r="S27" s="8"/>
      <c r="T27" s="8"/>
    </row>
    <row r="28" ht="16" customHeight="1" spans="1:20">
      <c r="A28" s="39"/>
      <c r="B28" s="68"/>
      <c r="C28" s="69"/>
      <c r="D28" s="69"/>
      <c r="E28" s="92"/>
      <c r="F28" s="29"/>
      <c r="G28" s="36"/>
      <c r="H28" s="70"/>
      <c r="I28" s="8"/>
      <c r="J28" s="71"/>
      <c r="K28" s="71"/>
      <c r="L28" s="8"/>
      <c r="M28" s="8"/>
      <c r="N28" s="8"/>
      <c r="O28" s="8"/>
      <c r="P28" s="8"/>
      <c r="Q28" s="8"/>
      <c r="R28" s="8"/>
      <c r="S28" s="8"/>
      <c r="T28" s="8"/>
    </row>
    <row r="29" ht="16" customHeight="1" spans="1:20">
      <c r="A29" s="22" t="s">
        <v>3363</v>
      </c>
      <c r="B29" s="13"/>
      <c r="C29" s="69"/>
      <c r="D29" s="69"/>
      <c r="E29" s="28"/>
      <c r="F29" s="29">
        <f>SUM(F6:F28)</f>
        <v>0</v>
      </c>
      <c r="G29" s="36">
        <f>SUM(G6:G28)</f>
        <v>0</v>
      </c>
      <c r="H29" s="28"/>
      <c r="I29" s="8"/>
      <c r="J29" s="71">
        <f>SUM(J6:J28)</f>
        <v>0</v>
      </c>
      <c r="K29" s="71">
        <f>SUM(K6:K28)</f>
        <v>0</v>
      </c>
      <c r="L29" s="8"/>
      <c r="M29" s="8"/>
      <c r="N29" s="8"/>
      <c r="O29" s="8"/>
      <c r="P29" s="8"/>
      <c r="Q29" s="8"/>
      <c r="R29" s="8"/>
      <c r="S29" s="8"/>
      <c r="T29" s="8"/>
    </row>
    <row r="30" ht="16" customHeight="1" spans="1:20">
      <c r="A30" s="73" t="e">
        <f>#REF!</f>
        <v>#REF!</v>
      </c>
      <c r="B30" s="73"/>
      <c r="C30" s="73"/>
      <c r="D30" s="73"/>
      <c r="E30" s="74" t="str">
        <f>CONCATENATE(索引!$D$6,"：",索引!$D103,"    ",索引!$E103)</f>
        <v>评估人员：高晓宇    王海龙</v>
      </c>
      <c r="F30" s="7"/>
      <c r="G30" s="73"/>
      <c r="H30" s="8"/>
      <c r="I30" s="8"/>
      <c r="J30" s="8"/>
      <c r="K30" s="8"/>
      <c r="L30" s="8"/>
      <c r="M30" s="8"/>
      <c r="N30" s="8"/>
      <c r="O30" s="8"/>
      <c r="P30" s="8"/>
      <c r="Q30" s="8"/>
      <c r="R30" s="8"/>
      <c r="S30" s="8"/>
      <c r="T30" s="8"/>
    </row>
    <row r="31" ht="16" customHeight="1" spans="1:20">
      <c r="A31" s="7" t="e">
        <f>#REF!</f>
        <v>#REF!</v>
      </c>
      <c r="B31" s="7"/>
      <c r="C31" s="7"/>
      <c r="D31" s="7"/>
      <c r="E31" s="7"/>
      <c r="F31" s="7"/>
      <c r="G31" s="7"/>
      <c r="H31" s="8"/>
      <c r="I31" s="8"/>
      <c r="J31" s="8"/>
      <c r="K31" s="8"/>
      <c r="L31" s="8"/>
      <c r="M31" s="8"/>
      <c r="N31" s="8"/>
      <c r="O31" s="8"/>
      <c r="P31" s="8"/>
      <c r="Q31" s="8"/>
      <c r="R31" s="8"/>
      <c r="S31" s="8"/>
      <c r="T31" s="8"/>
    </row>
  </sheetData>
  <mergeCells count="4">
    <mergeCell ref="A1:H1"/>
    <mergeCell ref="A3:H3"/>
    <mergeCell ref="J4:K4"/>
    <mergeCell ref="A29:B29"/>
  </mergeCells>
  <pageMargins left="0.75" right="0.75" top="1" bottom="1" header="0.5" footer="0.5"/>
  <headerFooter/>
  <drawing r:id="rId2"/>
  <legacyDrawing r:id="rId3"/>
  <picture r:id="rId4"/>
</worksheet>
</file>

<file path=xl/worksheets/sheet10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T31"/>
  <sheetViews>
    <sheetView workbookViewId="0">
      <pane xSplit="2" ySplit="5" topLeftCell="C6" activePane="bottomRight" state="frozen"/>
      <selection/>
      <selection pane="topRight"/>
      <selection pane="bottomLeft"/>
      <selection pane="bottomRight" activeCell="A1" sqref="A1:G1"/>
    </sheetView>
  </sheetViews>
  <sheetFormatPr defaultColWidth="14" defaultRowHeight="15.2"/>
  <cols>
    <col min="1" max="1" width="5" customWidth="1"/>
    <col min="2" max="2" width="33" customWidth="1"/>
    <col min="3" max="3" width="11" customWidth="1"/>
    <col min="4" max="5" width="19" customWidth="1"/>
    <col min="6" max="6" width="17" customWidth="1"/>
    <col min="7" max="7" width="19" customWidth="1"/>
    <col min="8" max="20" width="9" customWidth="1"/>
  </cols>
  <sheetData>
    <row r="1" ht="24" customHeight="1" spans="1:20">
      <c r="A1" s="61" t="s">
        <v>8162</v>
      </c>
      <c r="B1" s="62"/>
      <c r="C1" s="62"/>
      <c r="D1" s="62"/>
      <c r="E1" s="62"/>
      <c r="F1" s="62"/>
      <c r="G1" s="62"/>
      <c r="H1" s="62"/>
      <c r="I1" s="62"/>
      <c r="J1" s="62"/>
      <c r="K1" s="62"/>
      <c r="L1" s="62"/>
      <c r="M1" s="62"/>
      <c r="N1" s="62"/>
      <c r="O1" s="62"/>
      <c r="P1" s="62"/>
      <c r="Q1" s="62"/>
      <c r="R1" s="62"/>
      <c r="S1" s="62"/>
      <c r="T1" s="62"/>
    </row>
    <row r="2" ht="16" customHeight="1" spans="1:20">
      <c r="A2" s="63"/>
      <c r="B2" s="63"/>
      <c r="C2" s="63"/>
      <c r="D2" s="63"/>
      <c r="E2" s="63"/>
      <c r="F2" s="63"/>
      <c r="G2" s="42" t="s">
        <v>8163</v>
      </c>
      <c r="H2" s="8"/>
      <c r="I2" s="8"/>
      <c r="J2" s="8"/>
      <c r="K2" s="8"/>
      <c r="L2" s="8"/>
      <c r="M2" s="8"/>
      <c r="N2" s="8"/>
      <c r="O2" s="8"/>
      <c r="P2" s="8"/>
      <c r="Q2" s="8"/>
      <c r="R2" s="8"/>
      <c r="S2" s="8"/>
      <c r="T2" s="8"/>
    </row>
    <row r="3" ht="16" customHeight="1" spans="1:20">
      <c r="A3" s="63" t="e">
        <f>#REF!</f>
        <v>#REF!</v>
      </c>
      <c r="B3" s="8"/>
      <c r="C3" s="8"/>
      <c r="D3" s="8"/>
      <c r="E3" s="8"/>
      <c r="F3" s="8"/>
      <c r="G3" s="8"/>
      <c r="H3" s="8"/>
      <c r="I3" s="8"/>
      <c r="J3" s="8"/>
      <c r="K3" s="8"/>
      <c r="L3" s="8"/>
      <c r="M3" s="8"/>
      <c r="N3" s="8"/>
      <c r="O3" s="8"/>
      <c r="P3" s="8"/>
      <c r="Q3" s="8"/>
      <c r="R3" s="8"/>
      <c r="S3" s="8"/>
      <c r="T3" s="8"/>
    </row>
    <row r="4" ht="16" customHeight="1" spans="1:20">
      <c r="A4" s="64" t="e">
        <f>#REF!</f>
        <v>#REF!</v>
      </c>
      <c r="B4" s="64"/>
      <c r="C4" s="64"/>
      <c r="D4" s="64"/>
      <c r="E4" s="8"/>
      <c r="F4" s="8"/>
      <c r="G4" s="42" t="s">
        <v>2952</v>
      </c>
      <c r="H4" s="8"/>
      <c r="I4" s="65" t="s">
        <v>8105</v>
      </c>
      <c r="J4" s="66"/>
      <c r="K4" s="8"/>
      <c r="L4" s="8"/>
      <c r="M4" s="8"/>
      <c r="N4" s="8"/>
      <c r="O4" s="8"/>
      <c r="P4" s="8"/>
      <c r="Q4" s="8"/>
      <c r="R4" s="8"/>
      <c r="S4" s="8"/>
      <c r="T4" s="8"/>
    </row>
    <row r="5" ht="16" customHeight="1" spans="1:20">
      <c r="A5" s="22" t="s">
        <v>0</v>
      </c>
      <c r="B5" s="22" t="s">
        <v>3152</v>
      </c>
      <c r="C5" s="22" t="s">
        <v>3198</v>
      </c>
      <c r="D5" s="22" t="s">
        <v>3366</v>
      </c>
      <c r="E5" s="67" t="s">
        <v>3050</v>
      </c>
      <c r="F5" s="22" t="s">
        <v>3051</v>
      </c>
      <c r="G5" s="22" t="s">
        <v>3083</v>
      </c>
      <c r="H5" s="25"/>
      <c r="I5" s="65" t="s">
        <v>3050</v>
      </c>
      <c r="J5" s="65" t="s">
        <v>3051</v>
      </c>
      <c r="K5" s="25"/>
      <c r="L5" s="25"/>
      <c r="M5" s="25"/>
      <c r="N5" s="25"/>
      <c r="O5" s="25"/>
      <c r="P5" s="25"/>
      <c r="Q5" s="25"/>
      <c r="R5" s="25"/>
      <c r="S5" s="25"/>
      <c r="T5" s="25"/>
    </row>
    <row r="6" ht="16" customHeight="1" spans="1:20">
      <c r="A6" s="39"/>
      <c r="B6" s="68"/>
      <c r="C6" s="97"/>
      <c r="D6" s="39"/>
      <c r="E6" s="29"/>
      <c r="F6" s="29"/>
      <c r="G6" s="70"/>
      <c r="H6" s="8"/>
      <c r="I6" s="71"/>
      <c r="J6" s="71"/>
      <c r="K6" s="8"/>
      <c r="L6" s="8"/>
      <c r="M6" s="8"/>
      <c r="N6" s="8"/>
      <c r="O6" s="8"/>
      <c r="P6" s="8"/>
      <c r="Q6" s="8"/>
      <c r="R6" s="8"/>
      <c r="S6" s="8"/>
      <c r="T6" s="8"/>
    </row>
    <row r="7" ht="16" customHeight="1" spans="1:20">
      <c r="A7" s="39"/>
      <c r="B7" s="68"/>
      <c r="C7" s="97"/>
      <c r="D7" s="39"/>
      <c r="E7" s="29"/>
      <c r="F7" s="29"/>
      <c r="G7" s="70"/>
      <c r="H7" s="8"/>
      <c r="I7" s="71"/>
      <c r="J7" s="71"/>
      <c r="K7" s="8"/>
      <c r="L7" s="8"/>
      <c r="M7" s="8"/>
      <c r="N7" s="8"/>
      <c r="O7" s="8"/>
      <c r="P7" s="8"/>
      <c r="Q7" s="8"/>
      <c r="R7" s="8"/>
      <c r="S7" s="8"/>
      <c r="T7" s="8"/>
    </row>
    <row r="8" ht="16" customHeight="1" spans="1:20">
      <c r="A8" s="39"/>
      <c r="B8" s="68"/>
      <c r="C8" s="97"/>
      <c r="D8" s="39"/>
      <c r="E8" s="29"/>
      <c r="F8" s="29"/>
      <c r="G8" s="70"/>
      <c r="H8" s="8"/>
      <c r="I8" s="71"/>
      <c r="J8" s="71"/>
      <c r="K8" s="8"/>
      <c r="L8" s="8"/>
      <c r="M8" s="8"/>
      <c r="N8" s="8"/>
      <c r="O8" s="8"/>
      <c r="P8" s="8"/>
      <c r="Q8" s="8"/>
      <c r="R8" s="8"/>
      <c r="S8" s="8"/>
      <c r="T8" s="8"/>
    </row>
    <row r="9" ht="16" customHeight="1" spans="1:20">
      <c r="A9" s="39"/>
      <c r="B9" s="68"/>
      <c r="C9" s="97"/>
      <c r="D9" s="39"/>
      <c r="E9" s="29"/>
      <c r="F9" s="29"/>
      <c r="G9" s="70"/>
      <c r="H9" s="8"/>
      <c r="I9" s="71"/>
      <c r="J9" s="71"/>
      <c r="K9" s="8"/>
      <c r="L9" s="8"/>
      <c r="M9" s="8"/>
      <c r="N9" s="8"/>
      <c r="O9" s="8"/>
      <c r="P9" s="8"/>
      <c r="Q9" s="8"/>
      <c r="R9" s="8"/>
      <c r="S9" s="8"/>
      <c r="T9" s="8"/>
    </row>
    <row r="10" ht="16" customHeight="1" spans="1:20">
      <c r="A10" s="39"/>
      <c r="B10" s="68"/>
      <c r="C10" s="97"/>
      <c r="D10" s="39"/>
      <c r="E10" s="29"/>
      <c r="F10" s="29"/>
      <c r="G10" s="70"/>
      <c r="H10" s="8"/>
      <c r="I10" s="71"/>
      <c r="J10" s="71"/>
      <c r="K10" s="8"/>
      <c r="L10" s="8"/>
      <c r="M10" s="8"/>
      <c r="N10" s="8"/>
      <c r="O10" s="8"/>
      <c r="P10" s="8"/>
      <c r="Q10" s="8"/>
      <c r="R10" s="8"/>
      <c r="S10" s="8"/>
      <c r="T10" s="8"/>
    </row>
    <row r="11" ht="16" customHeight="1" spans="1:20">
      <c r="A11" s="39"/>
      <c r="B11" s="68"/>
      <c r="C11" s="97"/>
      <c r="D11" s="39"/>
      <c r="E11" s="29"/>
      <c r="F11" s="29"/>
      <c r="G11" s="70"/>
      <c r="H11" s="8"/>
      <c r="I11" s="71"/>
      <c r="J11" s="71"/>
      <c r="K11" s="8"/>
      <c r="L11" s="8"/>
      <c r="M11" s="8"/>
      <c r="N11" s="8"/>
      <c r="O11" s="8"/>
      <c r="P11" s="8"/>
      <c r="Q11" s="8"/>
      <c r="R11" s="8"/>
      <c r="S11" s="8"/>
      <c r="T11" s="8"/>
    </row>
    <row r="12" ht="16" customHeight="1" spans="1:20">
      <c r="A12" s="39"/>
      <c r="B12" s="68"/>
      <c r="C12" s="97"/>
      <c r="D12" s="39"/>
      <c r="E12" s="39"/>
      <c r="F12" s="29"/>
      <c r="G12" s="70"/>
      <c r="H12" s="8"/>
      <c r="I12" s="71"/>
      <c r="J12" s="71"/>
      <c r="K12" s="8"/>
      <c r="L12" s="8"/>
      <c r="M12" s="8"/>
      <c r="N12" s="8"/>
      <c r="O12" s="8"/>
      <c r="P12" s="8"/>
      <c r="Q12" s="8"/>
      <c r="R12" s="8"/>
      <c r="S12" s="8"/>
      <c r="T12" s="8"/>
    </row>
    <row r="13" ht="16" customHeight="1" spans="1:20">
      <c r="A13" s="39"/>
      <c r="B13" s="68"/>
      <c r="C13" s="97"/>
      <c r="D13" s="39"/>
      <c r="E13" s="29"/>
      <c r="F13" s="29"/>
      <c r="G13" s="70"/>
      <c r="H13" s="8"/>
      <c r="I13" s="71"/>
      <c r="J13" s="71"/>
      <c r="K13" s="8"/>
      <c r="L13" s="8"/>
      <c r="M13" s="8"/>
      <c r="N13" s="8"/>
      <c r="O13" s="8"/>
      <c r="P13" s="8"/>
      <c r="Q13" s="8"/>
      <c r="R13" s="8"/>
      <c r="S13" s="8"/>
      <c r="T13" s="8"/>
    </row>
    <row r="14" ht="16" customHeight="1" spans="1:20">
      <c r="A14" s="39"/>
      <c r="B14" s="68"/>
      <c r="C14" s="97"/>
      <c r="D14" s="39"/>
      <c r="E14" s="29"/>
      <c r="F14" s="29"/>
      <c r="G14" s="70"/>
      <c r="H14" s="8"/>
      <c r="I14" s="71"/>
      <c r="J14" s="71"/>
      <c r="K14" s="8"/>
      <c r="L14" s="8"/>
      <c r="M14" s="8"/>
      <c r="N14" s="8"/>
      <c r="O14" s="8"/>
      <c r="P14" s="8"/>
      <c r="Q14" s="8"/>
      <c r="R14" s="8"/>
      <c r="S14" s="8"/>
      <c r="T14" s="8"/>
    </row>
    <row r="15" ht="16" customHeight="1" spans="1:20">
      <c r="A15" s="39"/>
      <c r="B15" s="68"/>
      <c r="C15" s="97"/>
      <c r="D15" s="39"/>
      <c r="E15" s="29"/>
      <c r="F15" s="29"/>
      <c r="G15" s="70"/>
      <c r="H15" s="8"/>
      <c r="I15" s="71"/>
      <c r="J15" s="71"/>
      <c r="K15" s="8"/>
      <c r="L15" s="8"/>
      <c r="M15" s="8"/>
      <c r="N15" s="8"/>
      <c r="O15" s="8"/>
      <c r="P15" s="8"/>
      <c r="Q15" s="8"/>
      <c r="R15" s="8"/>
      <c r="S15" s="8"/>
      <c r="T15" s="8"/>
    </row>
    <row r="16" ht="16" customHeight="1" spans="1:20">
      <c r="A16" s="39"/>
      <c r="B16" s="68"/>
      <c r="C16" s="97"/>
      <c r="D16" s="39"/>
      <c r="E16" s="29"/>
      <c r="F16" s="29"/>
      <c r="G16" s="70"/>
      <c r="H16" s="8"/>
      <c r="I16" s="71"/>
      <c r="J16" s="71"/>
      <c r="K16" s="8"/>
      <c r="L16" s="8"/>
      <c r="M16" s="8"/>
      <c r="N16" s="8"/>
      <c r="O16" s="8"/>
      <c r="P16" s="8"/>
      <c r="Q16" s="8"/>
      <c r="R16" s="8"/>
      <c r="S16" s="8"/>
      <c r="T16" s="8"/>
    </row>
    <row r="17" ht="16" customHeight="1" spans="1:20">
      <c r="A17" s="39"/>
      <c r="B17" s="68"/>
      <c r="C17" s="97"/>
      <c r="D17" s="39"/>
      <c r="E17" s="29"/>
      <c r="F17" s="29"/>
      <c r="G17" s="70"/>
      <c r="H17" s="8"/>
      <c r="I17" s="71"/>
      <c r="J17" s="71"/>
      <c r="K17" s="8"/>
      <c r="L17" s="8"/>
      <c r="M17" s="8"/>
      <c r="N17" s="8"/>
      <c r="O17" s="8"/>
      <c r="P17" s="8"/>
      <c r="Q17" s="8"/>
      <c r="R17" s="8"/>
      <c r="S17" s="8"/>
      <c r="T17" s="8"/>
    </row>
    <row r="18" ht="16" customHeight="1" spans="1:20">
      <c r="A18" s="39"/>
      <c r="B18" s="68"/>
      <c r="C18" s="97"/>
      <c r="D18" s="39"/>
      <c r="E18" s="29"/>
      <c r="F18" s="29"/>
      <c r="G18" s="70"/>
      <c r="H18" s="8"/>
      <c r="I18" s="71"/>
      <c r="J18" s="71"/>
      <c r="K18" s="8"/>
      <c r="L18" s="8"/>
      <c r="M18" s="8"/>
      <c r="N18" s="8"/>
      <c r="O18" s="8"/>
      <c r="P18" s="8"/>
      <c r="Q18" s="8"/>
      <c r="R18" s="8"/>
      <c r="S18" s="8"/>
      <c r="T18" s="8"/>
    </row>
    <row r="19" ht="16" customHeight="1" spans="1:20">
      <c r="A19" s="39"/>
      <c r="B19" s="68"/>
      <c r="C19" s="97"/>
      <c r="D19" s="39"/>
      <c r="E19" s="29"/>
      <c r="F19" s="29"/>
      <c r="G19" s="70"/>
      <c r="H19" s="8"/>
      <c r="I19" s="71"/>
      <c r="J19" s="71"/>
      <c r="K19" s="8"/>
      <c r="L19" s="8"/>
      <c r="M19" s="8"/>
      <c r="N19" s="8"/>
      <c r="O19" s="8"/>
      <c r="P19" s="8"/>
      <c r="Q19" s="8"/>
      <c r="R19" s="8"/>
      <c r="S19" s="8"/>
      <c r="T19" s="8"/>
    </row>
    <row r="20" ht="16" customHeight="1" spans="1:20">
      <c r="A20" s="39"/>
      <c r="B20" s="68"/>
      <c r="C20" s="97"/>
      <c r="D20" s="39"/>
      <c r="E20" s="29"/>
      <c r="F20" s="29"/>
      <c r="G20" s="70"/>
      <c r="H20" s="8"/>
      <c r="I20" s="71"/>
      <c r="J20" s="71"/>
      <c r="K20" s="8"/>
      <c r="L20" s="8"/>
      <c r="M20" s="8"/>
      <c r="N20" s="8"/>
      <c r="O20" s="8"/>
      <c r="P20" s="8"/>
      <c r="Q20" s="8"/>
      <c r="R20" s="8"/>
      <c r="S20" s="8"/>
      <c r="T20" s="8"/>
    </row>
    <row r="21" ht="16" customHeight="1" spans="1:20">
      <c r="A21" s="39"/>
      <c r="B21" s="68"/>
      <c r="C21" s="97"/>
      <c r="D21" s="39"/>
      <c r="E21" s="29"/>
      <c r="F21" s="29"/>
      <c r="G21" s="70"/>
      <c r="H21" s="8"/>
      <c r="I21" s="71"/>
      <c r="J21" s="71"/>
      <c r="K21" s="8"/>
      <c r="L21" s="8"/>
      <c r="M21" s="8"/>
      <c r="N21" s="8"/>
      <c r="O21" s="8"/>
      <c r="P21" s="8"/>
      <c r="Q21" s="8"/>
      <c r="R21" s="8"/>
      <c r="S21" s="8"/>
      <c r="T21" s="8"/>
    </row>
    <row r="22" ht="16" customHeight="1" spans="1:20">
      <c r="A22" s="39"/>
      <c r="B22" s="68"/>
      <c r="C22" s="97"/>
      <c r="D22" s="39"/>
      <c r="E22" s="29"/>
      <c r="F22" s="29"/>
      <c r="G22" s="70"/>
      <c r="H22" s="8"/>
      <c r="I22" s="71"/>
      <c r="J22" s="71"/>
      <c r="K22" s="8"/>
      <c r="L22" s="8"/>
      <c r="M22" s="8"/>
      <c r="N22" s="8"/>
      <c r="O22" s="8"/>
      <c r="P22" s="8"/>
      <c r="Q22" s="8"/>
      <c r="R22" s="8"/>
      <c r="S22" s="8"/>
      <c r="T22" s="8"/>
    </row>
    <row r="23" ht="16" customHeight="1" spans="1:20">
      <c r="A23" s="39"/>
      <c r="B23" s="68"/>
      <c r="C23" s="97"/>
      <c r="D23" s="39"/>
      <c r="E23" s="29"/>
      <c r="F23" s="29"/>
      <c r="G23" s="70"/>
      <c r="H23" s="8"/>
      <c r="I23" s="71"/>
      <c r="J23" s="71"/>
      <c r="K23" s="8"/>
      <c r="L23" s="8"/>
      <c r="M23" s="8"/>
      <c r="N23" s="8"/>
      <c r="O23" s="8"/>
      <c r="P23" s="8"/>
      <c r="Q23" s="8"/>
      <c r="R23" s="8"/>
      <c r="S23" s="8"/>
      <c r="T23" s="8"/>
    </row>
    <row r="24" ht="16" customHeight="1" spans="1:20">
      <c r="A24" s="39"/>
      <c r="B24" s="68"/>
      <c r="C24" s="97"/>
      <c r="D24" s="39"/>
      <c r="E24" s="29"/>
      <c r="F24" s="29"/>
      <c r="G24" s="70"/>
      <c r="H24" s="8"/>
      <c r="I24" s="71"/>
      <c r="J24" s="71"/>
      <c r="K24" s="8"/>
      <c r="L24" s="8"/>
      <c r="M24" s="8"/>
      <c r="N24" s="8"/>
      <c r="O24" s="8"/>
      <c r="P24" s="8"/>
      <c r="Q24" s="8"/>
      <c r="R24" s="8"/>
      <c r="S24" s="8"/>
      <c r="T24" s="8"/>
    </row>
    <row r="25" ht="16" customHeight="1" spans="1:20">
      <c r="A25" s="39"/>
      <c r="B25" s="68"/>
      <c r="C25" s="97"/>
      <c r="D25" s="39"/>
      <c r="E25" s="29"/>
      <c r="F25" s="29"/>
      <c r="G25" s="70"/>
      <c r="H25" s="8"/>
      <c r="I25" s="71"/>
      <c r="J25" s="71"/>
      <c r="K25" s="8"/>
      <c r="L25" s="8"/>
      <c r="M25" s="8"/>
      <c r="N25" s="8"/>
      <c r="O25" s="8"/>
      <c r="P25" s="8"/>
      <c r="Q25" s="8"/>
      <c r="R25" s="8"/>
      <c r="S25" s="8"/>
      <c r="T25" s="8"/>
    </row>
    <row r="26" ht="16" customHeight="1" spans="1:20">
      <c r="A26" s="39"/>
      <c r="B26" s="68"/>
      <c r="C26" s="97"/>
      <c r="D26" s="39"/>
      <c r="E26" s="29"/>
      <c r="F26" s="29"/>
      <c r="G26" s="70"/>
      <c r="H26" s="8"/>
      <c r="I26" s="71"/>
      <c r="J26" s="71"/>
      <c r="K26" s="8"/>
      <c r="L26" s="8"/>
      <c r="M26" s="8"/>
      <c r="N26" s="8"/>
      <c r="O26" s="8"/>
      <c r="P26" s="8"/>
      <c r="Q26" s="8"/>
      <c r="R26" s="8"/>
      <c r="S26" s="8"/>
      <c r="T26" s="8"/>
    </row>
    <row r="27" ht="16" customHeight="1" spans="1:20">
      <c r="A27" s="39"/>
      <c r="B27" s="68"/>
      <c r="C27" s="97"/>
      <c r="D27" s="39"/>
      <c r="E27" s="29"/>
      <c r="F27" s="29"/>
      <c r="G27" s="70"/>
      <c r="H27" s="8"/>
      <c r="I27" s="71"/>
      <c r="J27" s="71"/>
      <c r="K27" s="8"/>
      <c r="L27" s="8"/>
      <c r="M27" s="8"/>
      <c r="N27" s="8"/>
      <c r="O27" s="8"/>
      <c r="P27" s="8"/>
      <c r="Q27" s="8"/>
      <c r="R27" s="8"/>
      <c r="S27" s="8"/>
      <c r="T27" s="8"/>
    </row>
    <row r="28" ht="16" customHeight="1" spans="1:20">
      <c r="A28" s="39"/>
      <c r="B28" s="72"/>
      <c r="C28" s="97"/>
      <c r="D28" s="22"/>
      <c r="E28" s="29"/>
      <c r="F28" s="29"/>
      <c r="G28" s="28"/>
      <c r="H28" s="8"/>
      <c r="I28" s="71"/>
      <c r="J28" s="71"/>
      <c r="K28" s="8"/>
      <c r="L28" s="8"/>
      <c r="M28" s="8"/>
      <c r="N28" s="8"/>
      <c r="O28" s="8"/>
      <c r="P28" s="8"/>
      <c r="Q28" s="8"/>
      <c r="R28" s="8"/>
      <c r="S28" s="8"/>
      <c r="T28" s="8"/>
    </row>
    <row r="29" ht="16" customHeight="1" spans="1:20">
      <c r="A29" s="22" t="s">
        <v>3363</v>
      </c>
      <c r="B29" s="13"/>
      <c r="C29" s="98"/>
      <c r="D29" s="32"/>
      <c r="E29" s="99">
        <f>SUM(E6:E28)</f>
        <v>0</v>
      </c>
      <c r="F29" s="99">
        <f>SUM(F6:F28)</f>
        <v>0</v>
      </c>
      <c r="G29" s="32"/>
      <c r="H29" s="8"/>
      <c r="I29" s="71">
        <f>SUM(I6:I28)</f>
        <v>0</v>
      </c>
      <c r="J29" s="71">
        <f>SUM(J6:J28)</f>
        <v>0</v>
      </c>
      <c r="K29" s="8"/>
      <c r="L29" s="8"/>
      <c r="M29" s="8"/>
      <c r="N29" s="8"/>
      <c r="O29" s="8"/>
      <c r="P29" s="8"/>
      <c r="Q29" s="8"/>
      <c r="R29" s="8"/>
      <c r="S29" s="8"/>
      <c r="T29" s="8"/>
    </row>
    <row r="30" ht="16" customHeight="1" spans="1:20">
      <c r="A30" s="7" t="e">
        <f>#REF!</f>
        <v>#REF!</v>
      </c>
      <c r="B30" s="7"/>
      <c r="C30" s="7"/>
      <c r="D30" s="7"/>
      <c r="E30" s="7" t="str">
        <f>CONCATENATE(索引!$D$6,"：",索引!$D104,"    ",索引!$E104)</f>
        <v>评估人员：高晓宇    王海龙</v>
      </c>
      <c r="F30" s="7"/>
      <c r="G30" s="7"/>
      <c r="H30" s="8"/>
      <c r="I30" s="8"/>
      <c r="J30" s="8"/>
      <c r="K30" s="8"/>
      <c r="L30" s="8"/>
      <c r="M30" s="8"/>
      <c r="N30" s="8"/>
      <c r="O30" s="8"/>
      <c r="P30" s="8"/>
      <c r="Q30" s="8"/>
      <c r="R30" s="8"/>
      <c r="S30" s="8"/>
      <c r="T30" s="8"/>
    </row>
    <row r="31" ht="16" customHeight="1" spans="1:20">
      <c r="A31" s="7" t="e">
        <f>#REF!</f>
        <v>#REF!</v>
      </c>
      <c r="B31" s="7"/>
      <c r="C31" s="7"/>
      <c r="D31" s="7"/>
      <c r="E31" s="7"/>
      <c r="F31" s="7"/>
      <c r="G31" s="7"/>
      <c r="H31" s="8"/>
      <c r="I31" s="8"/>
      <c r="J31" s="8"/>
      <c r="K31" s="8"/>
      <c r="L31" s="8"/>
      <c r="M31" s="8"/>
      <c r="N31" s="8"/>
      <c r="O31" s="8"/>
      <c r="P31" s="8"/>
      <c r="Q31" s="8"/>
      <c r="R31" s="8"/>
      <c r="S31" s="8"/>
      <c r="T31" s="8"/>
    </row>
  </sheetData>
  <mergeCells count="4">
    <mergeCell ref="A1:G1"/>
    <mergeCell ref="A3:G3"/>
    <mergeCell ref="I4:J4"/>
    <mergeCell ref="A29:B29"/>
  </mergeCells>
  <pageMargins left="0.75" right="0.75" top="1" bottom="1" header="0.5" footer="0.5"/>
  <headerFooter/>
  <drawing r:id="rId1"/>
  <picture r:id="rId2"/>
</worksheet>
</file>

<file path=xl/worksheets/sheet10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T30"/>
  <sheetViews>
    <sheetView workbookViewId="0">
      <pane xSplit="2" ySplit="5" topLeftCell="C6" activePane="bottomRight" state="frozen"/>
      <selection/>
      <selection pane="topRight"/>
      <selection pane="bottomLeft"/>
      <selection pane="bottomRight" activeCell="A1" sqref="A1:F1"/>
    </sheetView>
  </sheetViews>
  <sheetFormatPr defaultColWidth="14" defaultRowHeight="15.2"/>
  <cols>
    <col min="1" max="1" width="9" customWidth="1"/>
    <col min="2" max="2" width="29" customWidth="1"/>
    <col min="3" max="5" width="23" customWidth="1"/>
    <col min="6" max="6" width="17" customWidth="1"/>
    <col min="7" max="20" width="9" customWidth="1"/>
  </cols>
  <sheetData>
    <row r="1" ht="24" customHeight="1" spans="1:20">
      <c r="A1" s="61" t="s">
        <v>8164</v>
      </c>
      <c r="B1" s="62"/>
      <c r="C1" s="62"/>
      <c r="D1" s="62"/>
      <c r="E1" s="62"/>
      <c r="F1" s="62"/>
      <c r="G1" s="62"/>
      <c r="H1" s="62"/>
      <c r="I1" s="62"/>
      <c r="J1" s="62"/>
      <c r="K1" s="62"/>
      <c r="L1" s="62"/>
      <c r="M1" s="62"/>
      <c r="N1" s="62"/>
      <c r="O1" s="62"/>
      <c r="P1" s="62"/>
      <c r="Q1" s="62"/>
      <c r="R1" s="62"/>
      <c r="S1" s="62"/>
      <c r="T1" s="62"/>
    </row>
    <row r="2" ht="16" customHeight="1" spans="1:20">
      <c r="A2" s="63"/>
      <c r="B2" s="63"/>
      <c r="C2" s="63"/>
      <c r="D2" s="63"/>
      <c r="E2" s="63"/>
      <c r="F2" s="83" t="s">
        <v>8165</v>
      </c>
      <c r="G2" s="8"/>
      <c r="H2" s="8"/>
      <c r="I2" s="8"/>
      <c r="J2" s="8"/>
      <c r="K2" s="8"/>
      <c r="L2" s="8"/>
      <c r="M2" s="8"/>
      <c r="N2" s="8"/>
      <c r="O2" s="8"/>
      <c r="P2" s="8"/>
      <c r="Q2" s="8"/>
      <c r="R2" s="8"/>
      <c r="S2" s="8"/>
      <c r="T2" s="8"/>
    </row>
    <row r="3" ht="16" customHeight="1" spans="1:20">
      <c r="A3" s="63" t="e">
        <f>#REF!</f>
        <v>#REF!</v>
      </c>
      <c r="B3" s="8"/>
      <c r="C3" s="8"/>
      <c r="D3" s="8"/>
      <c r="E3" s="8"/>
      <c r="F3" s="8"/>
      <c r="G3" s="8"/>
      <c r="H3" s="8"/>
      <c r="I3" s="8"/>
      <c r="J3" s="8"/>
      <c r="K3" s="8"/>
      <c r="L3" s="8"/>
      <c r="M3" s="8"/>
      <c r="N3" s="8"/>
      <c r="O3" s="8"/>
      <c r="P3" s="8"/>
      <c r="Q3" s="8"/>
      <c r="R3" s="8"/>
      <c r="S3" s="8"/>
      <c r="T3" s="8"/>
    </row>
    <row r="4" ht="16" customHeight="1" spans="1:20">
      <c r="A4" s="64" t="e">
        <f>#REF!</f>
        <v>#REF!</v>
      </c>
      <c r="B4" s="64"/>
      <c r="C4" s="64"/>
      <c r="D4" s="8"/>
      <c r="E4" s="8"/>
      <c r="F4" s="84" t="s">
        <v>2952</v>
      </c>
      <c r="G4" s="8"/>
      <c r="H4" s="8"/>
      <c r="I4" s="8"/>
      <c r="J4" s="8"/>
      <c r="K4" s="8"/>
      <c r="L4" s="8"/>
      <c r="M4" s="8"/>
      <c r="N4" s="8"/>
      <c r="O4" s="8"/>
      <c r="P4" s="8"/>
      <c r="Q4" s="8"/>
      <c r="R4" s="8"/>
      <c r="S4" s="8"/>
      <c r="T4" s="8"/>
    </row>
    <row r="5" ht="16" customHeight="1" spans="1:20">
      <c r="A5" s="39" t="s">
        <v>3048</v>
      </c>
      <c r="B5" s="39" t="s">
        <v>3049</v>
      </c>
      <c r="C5" s="39" t="s">
        <v>3050</v>
      </c>
      <c r="D5" s="39" t="s">
        <v>3051</v>
      </c>
      <c r="E5" s="39" t="s">
        <v>3426</v>
      </c>
      <c r="F5" s="39" t="s">
        <v>3053</v>
      </c>
      <c r="G5" s="25"/>
      <c r="H5" s="25"/>
      <c r="I5" s="25"/>
      <c r="J5" s="25"/>
      <c r="K5" s="25"/>
      <c r="L5" s="25"/>
      <c r="M5" s="25"/>
      <c r="N5" s="25"/>
      <c r="O5" s="25"/>
      <c r="P5" s="25"/>
      <c r="Q5" s="25"/>
      <c r="R5" s="25"/>
      <c r="S5" s="25"/>
      <c r="T5" s="25"/>
    </row>
    <row r="6" ht="16" customHeight="1" spans="1:20">
      <c r="A6" s="39" t="s">
        <v>2928</v>
      </c>
      <c r="B6" s="28" t="s">
        <v>2998</v>
      </c>
      <c r="C6" s="29">
        <f>'6-1长期借款'!I29</f>
        <v>0</v>
      </c>
      <c r="D6" s="29">
        <f>'6-1长期借款'!J29</f>
        <v>0</v>
      </c>
      <c r="E6" s="29">
        <f t="shared" ref="E6:E14" si="0">D6-C6</f>
        <v>0</v>
      </c>
      <c r="F6" s="29">
        <f t="shared" ref="F6:F14" si="1">IF(C6=0,0,ROUND(E6/C6*100,2))</f>
        <v>0</v>
      </c>
      <c r="G6" s="8"/>
      <c r="H6" s="8"/>
      <c r="I6" s="8"/>
      <c r="J6" s="8"/>
      <c r="K6" s="8"/>
      <c r="L6" s="8"/>
      <c r="M6" s="8"/>
      <c r="N6" s="8"/>
      <c r="O6" s="8"/>
      <c r="P6" s="8"/>
      <c r="Q6" s="8"/>
      <c r="R6" s="8"/>
      <c r="S6" s="8"/>
      <c r="T6" s="8"/>
    </row>
    <row r="7" ht="16" customHeight="1" spans="1:20">
      <c r="A7" s="39" t="s">
        <v>2930</v>
      </c>
      <c r="B7" s="28" t="s">
        <v>3000</v>
      </c>
      <c r="C7" s="29">
        <f>'6-2应付债券'!G29</f>
        <v>0</v>
      </c>
      <c r="D7" s="29">
        <f>'6-2应付债券'!H29</f>
        <v>0</v>
      </c>
      <c r="E7" s="29">
        <f t="shared" si="0"/>
        <v>0</v>
      </c>
      <c r="F7" s="29">
        <f t="shared" si="1"/>
        <v>0</v>
      </c>
      <c r="G7" s="8"/>
      <c r="H7" s="8"/>
      <c r="I7" s="8"/>
      <c r="J7" s="8"/>
      <c r="K7" s="8"/>
      <c r="L7" s="8"/>
      <c r="M7" s="8"/>
      <c r="N7" s="8"/>
      <c r="O7" s="8"/>
      <c r="P7" s="8"/>
      <c r="Q7" s="8"/>
      <c r="R7" s="8"/>
      <c r="S7" s="8"/>
      <c r="T7" s="8"/>
    </row>
    <row r="8" ht="16" customHeight="1" spans="1:20">
      <c r="A8" s="39" t="s">
        <v>2932</v>
      </c>
      <c r="B8" s="28" t="s">
        <v>3008</v>
      </c>
      <c r="C8" s="29">
        <f>'6-3租赁负债'!G29</f>
        <v>0</v>
      </c>
      <c r="D8" s="29">
        <f>'6-3租赁负债'!H29</f>
        <v>0</v>
      </c>
      <c r="E8" s="29">
        <f t="shared" si="0"/>
        <v>0</v>
      </c>
      <c r="F8" s="29">
        <f t="shared" si="1"/>
        <v>0</v>
      </c>
      <c r="G8" s="8"/>
      <c r="H8" s="8"/>
      <c r="I8" s="8"/>
      <c r="J8" s="8"/>
      <c r="K8" s="8"/>
      <c r="L8" s="8"/>
      <c r="M8" s="8"/>
      <c r="N8" s="8"/>
      <c r="O8" s="8"/>
      <c r="P8" s="8"/>
      <c r="Q8" s="8"/>
      <c r="R8" s="8"/>
      <c r="S8" s="8"/>
      <c r="T8" s="8"/>
    </row>
    <row r="9" ht="16" customHeight="1" spans="1:20">
      <c r="A9" s="39" t="s">
        <v>2934</v>
      </c>
      <c r="B9" s="28" t="s">
        <v>3010</v>
      </c>
      <c r="C9" s="29">
        <f>'6-4长期应付款汇总表 '!C29</f>
        <v>0</v>
      </c>
      <c r="D9" s="29">
        <f>'6-4长期应付款汇总表 '!D29</f>
        <v>0</v>
      </c>
      <c r="E9" s="29">
        <f t="shared" si="0"/>
        <v>0</v>
      </c>
      <c r="F9" s="29">
        <f t="shared" si="1"/>
        <v>0</v>
      </c>
      <c r="G9" s="8"/>
      <c r="H9" s="8"/>
      <c r="I9" s="8"/>
      <c r="J9" s="8"/>
      <c r="K9" s="8"/>
      <c r="L9" s="8"/>
      <c r="M9" s="8"/>
      <c r="N9" s="8"/>
      <c r="O9" s="8"/>
      <c r="P9" s="8"/>
      <c r="Q9" s="8"/>
      <c r="R9" s="8"/>
      <c r="S9" s="8"/>
      <c r="T9" s="8"/>
    </row>
    <row r="10" ht="16" customHeight="1" spans="1:20">
      <c r="A10" s="39" t="s">
        <v>2940</v>
      </c>
      <c r="B10" s="28" t="s">
        <v>3012</v>
      </c>
      <c r="C10" s="29">
        <f>'6-5长期应付职工薪酬'!D29</f>
        <v>0</v>
      </c>
      <c r="D10" s="29">
        <f>'6-5长期应付职工薪酬'!E29</f>
        <v>0</v>
      </c>
      <c r="E10" s="29">
        <f t="shared" si="0"/>
        <v>0</v>
      </c>
      <c r="F10" s="29">
        <f t="shared" si="1"/>
        <v>0</v>
      </c>
      <c r="G10" s="8"/>
      <c r="H10" s="8"/>
      <c r="I10" s="8"/>
      <c r="J10" s="8"/>
      <c r="K10" s="8"/>
      <c r="L10" s="8"/>
      <c r="M10" s="8"/>
      <c r="N10" s="8"/>
      <c r="O10" s="8"/>
      <c r="P10" s="8"/>
      <c r="Q10" s="8"/>
      <c r="R10" s="8"/>
      <c r="S10" s="8"/>
      <c r="T10" s="8"/>
    </row>
    <row r="11" ht="16" customHeight="1" spans="1:20">
      <c r="A11" s="39" t="s">
        <v>2942</v>
      </c>
      <c r="B11" s="28" t="s">
        <v>3014</v>
      </c>
      <c r="C11" s="29">
        <f>'6-6预计负债'!E29</f>
        <v>0</v>
      </c>
      <c r="D11" s="29">
        <f>'6-6预计负债'!F29</f>
        <v>0</v>
      </c>
      <c r="E11" s="29">
        <f t="shared" si="0"/>
        <v>0</v>
      </c>
      <c r="F11" s="29">
        <f t="shared" si="1"/>
        <v>0</v>
      </c>
      <c r="G11" s="8"/>
      <c r="H11" s="8"/>
      <c r="I11" s="8"/>
      <c r="J11" s="8"/>
      <c r="K11" s="8"/>
      <c r="L11" s="8"/>
      <c r="M11" s="8"/>
      <c r="N11" s="8"/>
      <c r="O11" s="8"/>
      <c r="P11" s="8"/>
      <c r="Q11" s="8"/>
      <c r="R11" s="8"/>
      <c r="S11" s="8"/>
      <c r="T11" s="8"/>
    </row>
    <row r="12" ht="16" customHeight="1" spans="1:20">
      <c r="A12" s="39" t="s">
        <v>2944</v>
      </c>
      <c r="B12" s="28" t="s">
        <v>3016</v>
      </c>
      <c r="C12" s="29">
        <f>'6-7递延收益'!H29</f>
        <v>0</v>
      </c>
      <c r="D12" s="29">
        <f>'6-7递延收益'!I29</f>
        <v>0</v>
      </c>
      <c r="E12" s="29">
        <f t="shared" si="0"/>
        <v>0</v>
      </c>
      <c r="F12" s="29">
        <f t="shared" si="1"/>
        <v>0</v>
      </c>
      <c r="G12" s="8"/>
      <c r="H12" s="8"/>
      <c r="I12" s="8"/>
      <c r="J12" s="8"/>
      <c r="K12" s="8"/>
      <c r="L12" s="8"/>
      <c r="M12" s="8"/>
      <c r="N12" s="8"/>
      <c r="O12" s="8"/>
      <c r="P12" s="8"/>
      <c r="Q12" s="8"/>
      <c r="R12" s="8"/>
      <c r="S12" s="8"/>
      <c r="T12" s="8"/>
    </row>
    <row r="13" ht="16" customHeight="1" spans="1:20">
      <c r="A13" s="39" t="s">
        <v>2946</v>
      </c>
      <c r="B13" s="28" t="s">
        <v>3018</v>
      </c>
      <c r="C13" s="29">
        <f>'6-8递延所得税负债'!D29</f>
        <v>0</v>
      </c>
      <c r="D13" s="29">
        <f>'6-8递延所得税负债'!E29</f>
        <v>0</v>
      </c>
      <c r="E13" s="29">
        <f t="shared" si="0"/>
        <v>0</v>
      </c>
      <c r="F13" s="29">
        <f t="shared" si="1"/>
        <v>0</v>
      </c>
      <c r="G13" s="8"/>
      <c r="H13" s="8"/>
      <c r="I13" s="8"/>
      <c r="J13" s="8"/>
      <c r="K13" s="8"/>
      <c r="L13" s="8"/>
      <c r="M13" s="8"/>
      <c r="N13" s="8"/>
      <c r="O13" s="8"/>
      <c r="P13" s="8"/>
      <c r="Q13" s="8"/>
      <c r="R13" s="8"/>
      <c r="S13" s="8"/>
      <c r="T13" s="8"/>
    </row>
    <row r="14" ht="16" customHeight="1" spans="1:20">
      <c r="A14" s="39" t="s">
        <v>2948</v>
      </c>
      <c r="B14" s="28" t="s">
        <v>3020</v>
      </c>
      <c r="C14" s="29">
        <f>'6-9其他非流动负债'!E29</f>
        <v>0</v>
      </c>
      <c r="D14" s="29">
        <f>'6-9其他非流动负债'!F29</f>
        <v>0</v>
      </c>
      <c r="E14" s="29">
        <f t="shared" si="0"/>
        <v>0</v>
      </c>
      <c r="F14" s="29">
        <f t="shared" si="1"/>
        <v>0</v>
      </c>
      <c r="G14" s="8"/>
      <c r="H14" s="8"/>
      <c r="I14" s="8"/>
      <c r="J14" s="8"/>
      <c r="K14" s="8"/>
      <c r="L14" s="8"/>
      <c r="M14" s="8"/>
      <c r="N14" s="8"/>
      <c r="O14" s="8"/>
      <c r="P14" s="8"/>
      <c r="Q14" s="8"/>
      <c r="R14" s="8"/>
      <c r="S14" s="8"/>
      <c r="T14" s="8"/>
    </row>
    <row r="15" ht="16" customHeight="1" spans="1:20">
      <c r="A15" s="22"/>
      <c r="B15" s="28"/>
      <c r="C15" s="29"/>
      <c r="D15" s="29"/>
      <c r="E15" s="29"/>
      <c r="F15" s="29"/>
      <c r="G15" s="8"/>
      <c r="H15" s="8"/>
      <c r="I15" s="8"/>
      <c r="J15" s="8"/>
      <c r="K15" s="8"/>
      <c r="L15" s="8"/>
      <c r="M15" s="8"/>
      <c r="N15" s="8"/>
      <c r="O15" s="8"/>
      <c r="P15" s="8"/>
      <c r="Q15" s="8"/>
      <c r="R15" s="8"/>
      <c r="S15" s="8"/>
      <c r="T15" s="8"/>
    </row>
    <row r="16" ht="16" customHeight="1" spans="1:20">
      <c r="A16" s="22"/>
      <c r="B16" s="28"/>
      <c r="C16" s="29"/>
      <c r="D16" s="29"/>
      <c r="E16" s="29"/>
      <c r="F16" s="29"/>
      <c r="G16" s="8"/>
      <c r="H16" s="8"/>
      <c r="I16" s="8"/>
      <c r="J16" s="8"/>
      <c r="K16" s="8"/>
      <c r="L16" s="8"/>
      <c r="M16" s="8"/>
      <c r="N16" s="8"/>
      <c r="O16" s="8"/>
      <c r="P16" s="8"/>
      <c r="Q16" s="8"/>
      <c r="R16" s="8"/>
      <c r="S16" s="8"/>
      <c r="T16" s="8"/>
    </row>
    <row r="17" ht="16" customHeight="1" spans="1:20">
      <c r="A17" s="22"/>
      <c r="B17" s="28"/>
      <c r="C17" s="29"/>
      <c r="D17" s="29"/>
      <c r="E17" s="29"/>
      <c r="F17" s="29"/>
      <c r="G17" s="8"/>
      <c r="H17" s="8"/>
      <c r="I17" s="8"/>
      <c r="J17" s="8"/>
      <c r="K17" s="8"/>
      <c r="L17" s="8"/>
      <c r="M17" s="8"/>
      <c r="N17" s="8"/>
      <c r="O17" s="8"/>
      <c r="P17" s="8"/>
      <c r="Q17" s="8"/>
      <c r="R17" s="8"/>
      <c r="S17" s="8"/>
      <c r="T17" s="8"/>
    </row>
    <row r="18" ht="16" customHeight="1" spans="1:20">
      <c r="A18" s="22"/>
      <c r="B18" s="28"/>
      <c r="C18" s="29"/>
      <c r="D18" s="29"/>
      <c r="E18" s="29"/>
      <c r="F18" s="29"/>
      <c r="G18" s="8"/>
      <c r="H18" s="8"/>
      <c r="I18" s="8"/>
      <c r="J18" s="8"/>
      <c r="K18" s="8"/>
      <c r="L18" s="8"/>
      <c r="M18" s="8"/>
      <c r="N18" s="8"/>
      <c r="O18" s="8"/>
      <c r="P18" s="8"/>
      <c r="Q18" s="8"/>
      <c r="R18" s="8"/>
      <c r="S18" s="8"/>
      <c r="T18" s="8"/>
    </row>
    <row r="19" ht="16" customHeight="1" spans="1:20">
      <c r="A19" s="22"/>
      <c r="B19" s="28"/>
      <c r="C19" s="29"/>
      <c r="D19" s="29"/>
      <c r="E19" s="29"/>
      <c r="F19" s="29"/>
      <c r="G19" s="8"/>
      <c r="H19" s="8"/>
      <c r="I19" s="8"/>
      <c r="J19" s="8"/>
      <c r="K19" s="8"/>
      <c r="L19" s="8"/>
      <c r="M19" s="8"/>
      <c r="N19" s="8"/>
      <c r="O19" s="8"/>
      <c r="P19" s="8"/>
      <c r="Q19" s="8"/>
      <c r="R19" s="8"/>
      <c r="S19" s="8"/>
      <c r="T19" s="8"/>
    </row>
    <row r="20" ht="16" customHeight="1" spans="1:20">
      <c r="A20" s="22"/>
      <c r="B20" s="28"/>
      <c r="C20" s="29"/>
      <c r="D20" s="29"/>
      <c r="E20" s="29"/>
      <c r="F20" s="29"/>
      <c r="G20" s="8"/>
      <c r="H20" s="8"/>
      <c r="I20" s="8"/>
      <c r="J20" s="8"/>
      <c r="K20" s="8"/>
      <c r="L20" s="8"/>
      <c r="M20" s="8"/>
      <c r="N20" s="8"/>
      <c r="O20" s="8"/>
      <c r="P20" s="8"/>
      <c r="Q20" s="8"/>
      <c r="R20" s="8"/>
      <c r="S20" s="8"/>
      <c r="T20" s="8"/>
    </row>
    <row r="21" ht="16" customHeight="1" spans="1:20">
      <c r="A21" s="22"/>
      <c r="B21" s="28"/>
      <c r="C21" s="29"/>
      <c r="D21" s="29"/>
      <c r="E21" s="29"/>
      <c r="F21" s="29"/>
      <c r="G21" s="8"/>
      <c r="H21" s="8"/>
      <c r="I21" s="8"/>
      <c r="J21" s="8"/>
      <c r="K21" s="8"/>
      <c r="L21" s="8"/>
      <c r="M21" s="8"/>
      <c r="N21" s="8"/>
      <c r="O21" s="8"/>
      <c r="P21" s="8"/>
      <c r="Q21" s="8"/>
      <c r="R21" s="8"/>
      <c r="S21" s="8"/>
      <c r="T21" s="8"/>
    </row>
    <row r="22" ht="16" customHeight="1" spans="1:20">
      <c r="A22" s="22"/>
      <c r="B22" s="28"/>
      <c r="C22" s="29"/>
      <c r="D22" s="29"/>
      <c r="E22" s="29"/>
      <c r="F22" s="29"/>
      <c r="G22" s="8"/>
      <c r="H22" s="8"/>
      <c r="I22" s="8"/>
      <c r="J22" s="8"/>
      <c r="K22" s="8"/>
      <c r="L22" s="8"/>
      <c r="M22" s="8"/>
      <c r="N22" s="8"/>
      <c r="O22" s="8"/>
      <c r="P22" s="8"/>
      <c r="Q22" s="8"/>
      <c r="R22" s="8"/>
      <c r="S22" s="8"/>
      <c r="T22" s="8"/>
    </row>
    <row r="23" ht="16" customHeight="1" spans="1:20">
      <c r="A23" s="22"/>
      <c r="B23" s="28"/>
      <c r="C23" s="29"/>
      <c r="D23" s="29"/>
      <c r="E23" s="29"/>
      <c r="F23" s="29"/>
      <c r="G23" s="8"/>
      <c r="H23" s="8"/>
      <c r="I23" s="8"/>
      <c r="J23" s="8"/>
      <c r="K23" s="8"/>
      <c r="L23" s="8"/>
      <c r="M23" s="8"/>
      <c r="N23" s="8"/>
      <c r="O23" s="8"/>
      <c r="P23" s="8"/>
      <c r="Q23" s="8"/>
      <c r="R23" s="8"/>
      <c r="S23" s="8"/>
      <c r="T23" s="8"/>
    </row>
    <row r="24" ht="16" customHeight="1" spans="1:20">
      <c r="A24" s="22"/>
      <c r="B24" s="28"/>
      <c r="C24" s="29"/>
      <c r="D24" s="29"/>
      <c r="E24" s="29"/>
      <c r="F24" s="29"/>
      <c r="G24" s="8"/>
      <c r="H24" s="8"/>
      <c r="I24" s="8"/>
      <c r="J24" s="8"/>
      <c r="K24" s="8"/>
      <c r="L24" s="8"/>
      <c r="M24" s="8"/>
      <c r="N24" s="8"/>
      <c r="O24" s="8"/>
      <c r="P24" s="8"/>
      <c r="Q24" s="8"/>
      <c r="R24" s="8"/>
      <c r="S24" s="8"/>
      <c r="T24" s="8"/>
    </row>
    <row r="25" ht="16" customHeight="1" spans="1:20">
      <c r="A25" s="22"/>
      <c r="B25" s="28"/>
      <c r="C25" s="29"/>
      <c r="D25" s="29"/>
      <c r="E25" s="29"/>
      <c r="F25" s="29"/>
      <c r="G25" s="8"/>
      <c r="H25" s="8"/>
      <c r="I25" s="8"/>
      <c r="J25" s="8"/>
      <c r="K25" s="8"/>
      <c r="L25" s="8"/>
      <c r="M25" s="8"/>
      <c r="N25" s="8"/>
      <c r="O25" s="8"/>
      <c r="P25" s="8"/>
      <c r="Q25" s="8"/>
      <c r="R25" s="8"/>
      <c r="S25" s="8"/>
      <c r="T25" s="8"/>
    </row>
    <row r="26" ht="16" customHeight="1" spans="1:20">
      <c r="A26" s="22"/>
      <c r="B26" s="28"/>
      <c r="C26" s="29"/>
      <c r="D26" s="29"/>
      <c r="E26" s="29"/>
      <c r="F26" s="29"/>
      <c r="G26" s="8"/>
      <c r="H26" s="8"/>
      <c r="I26" s="8"/>
      <c r="J26" s="8"/>
      <c r="K26" s="8"/>
      <c r="L26" s="8"/>
      <c r="M26" s="8"/>
      <c r="N26" s="8"/>
      <c r="O26" s="8"/>
      <c r="P26" s="8"/>
      <c r="Q26" s="8"/>
      <c r="R26" s="8"/>
      <c r="S26" s="8"/>
      <c r="T26" s="8"/>
    </row>
    <row r="27" ht="16" customHeight="1" spans="1:20">
      <c r="A27" s="22"/>
      <c r="B27" s="28"/>
      <c r="C27" s="29"/>
      <c r="D27" s="29"/>
      <c r="E27" s="29"/>
      <c r="F27" s="29"/>
      <c r="G27" s="8"/>
      <c r="H27" s="8"/>
      <c r="I27" s="8"/>
      <c r="J27" s="8"/>
      <c r="K27" s="8"/>
      <c r="L27" s="8"/>
      <c r="M27" s="8"/>
      <c r="N27" s="8"/>
      <c r="O27" s="8"/>
      <c r="P27" s="8"/>
      <c r="Q27" s="8"/>
      <c r="R27" s="8"/>
      <c r="S27" s="8"/>
      <c r="T27" s="8"/>
    </row>
    <row r="28" ht="16" customHeight="1" spans="1:20">
      <c r="A28" s="39"/>
      <c r="B28" s="70"/>
      <c r="C28" s="29"/>
      <c r="D28" s="29"/>
      <c r="E28" s="29"/>
      <c r="F28" s="29"/>
      <c r="G28" s="8"/>
      <c r="H28" s="8"/>
      <c r="I28" s="8"/>
      <c r="J28" s="8"/>
      <c r="K28" s="8"/>
      <c r="L28" s="8"/>
      <c r="M28" s="8"/>
      <c r="N28" s="8"/>
      <c r="O28" s="8"/>
      <c r="P28" s="8"/>
      <c r="Q28" s="8"/>
      <c r="R28" s="8"/>
      <c r="S28" s="8"/>
      <c r="T28" s="8"/>
    </row>
    <row r="29" ht="16" customHeight="1" spans="1:20">
      <c r="A29" s="22" t="s">
        <v>3022</v>
      </c>
      <c r="B29" s="13"/>
      <c r="C29" s="29">
        <f>SUM(C6:C28)</f>
        <v>0</v>
      </c>
      <c r="D29" s="29">
        <f>SUM(D6:D28)</f>
        <v>0</v>
      </c>
      <c r="E29" s="29">
        <f>D29-C29</f>
        <v>0</v>
      </c>
      <c r="F29" s="29">
        <f>IF(C29=0,0,ROUND(E29/C29*100,2))</f>
        <v>0</v>
      </c>
      <c r="G29" s="8"/>
      <c r="H29" s="8"/>
      <c r="I29" s="8"/>
      <c r="J29" s="8"/>
      <c r="K29" s="8"/>
      <c r="L29" s="8"/>
      <c r="M29" s="8"/>
      <c r="N29" s="8"/>
      <c r="O29" s="8"/>
      <c r="P29" s="8"/>
      <c r="Q29" s="8"/>
      <c r="R29" s="8"/>
      <c r="S29" s="8"/>
      <c r="T29" s="8"/>
    </row>
    <row r="30" ht="16" customHeight="1" spans="1:20">
      <c r="A30" s="8"/>
      <c r="B30" s="8"/>
      <c r="C30" s="8"/>
      <c r="D30" s="74" t="str">
        <f>CONCATENATE(索引!$D$6,"：",索引!$D105,"    ",索引!$E105)</f>
        <v>评估人员：高晓宇    王海龙</v>
      </c>
      <c r="E30" s="74"/>
      <c r="F30" s="74"/>
      <c r="G30" s="8"/>
      <c r="H30" s="8"/>
      <c r="I30" s="8"/>
      <c r="J30" s="8"/>
      <c r="K30" s="8"/>
      <c r="L30" s="8"/>
      <c r="M30" s="8"/>
      <c r="N30" s="8"/>
      <c r="O30" s="8"/>
      <c r="P30" s="8"/>
      <c r="Q30" s="8"/>
      <c r="R30" s="8"/>
      <c r="S30" s="8"/>
      <c r="T30" s="8"/>
    </row>
  </sheetData>
  <mergeCells count="3">
    <mergeCell ref="A1:F1"/>
    <mergeCell ref="A3:F3"/>
    <mergeCell ref="A29:B29"/>
  </mergeCells>
  <pageMargins left="0.75" right="0.75" top="1" bottom="1" header="0.5" footer="0.5"/>
  <headerFooter/>
  <drawing r:id="rId1"/>
  <picture r:id="rId2"/>
</worksheet>
</file>

<file path=xl/worksheets/sheet10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T33"/>
  <sheetViews>
    <sheetView workbookViewId="0">
      <pane xSplit="2" ySplit="5" topLeftCell="C6" activePane="bottomRight" state="frozen"/>
      <selection/>
      <selection pane="topRight"/>
      <selection pane="bottomLeft"/>
      <selection pane="bottomRight" activeCell="A1" sqref="A1:K1"/>
    </sheetView>
  </sheetViews>
  <sheetFormatPr defaultColWidth="14" defaultRowHeight="15.2"/>
  <cols>
    <col min="1" max="1" width="5" customWidth="1"/>
    <col min="2" max="2" width="25" customWidth="1"/>
    <col min="3" max="4" width="9" customWidth="1"/>
    <col min="5" max="6" width="7" customWidth="1"/>
    <col min="7" max="8" width="11" customWidth="1"/>
    <col min="9" max="9" width="13" customWidth="1"/>
    <col min="10" max="10" width="15" customWidth="1"/>
    <col min="11" max="11" width="11" customWidth="1"/>
    <col min="12" max="12" width="9" customWidth="1"/>
    <col min="13" max="13" width="15" customWidth="1"/>
    <col min="14" max="20" width="9" customWidth="1"/>
  </cols>
  <sheetData>
    <row r="1" ht="24" customHeight="1" spans="1:20">
      <c r="A1" s="61" t="s">
        <v>8166</v>
      </c>
      <c r="B1" s="62"/>
      <c r="C1" s="62"/>
      <c r="D1" s="62"/>
      <c r="E1" s="62"/>
      <c r="F1" s="62"/>
      <c r="G1" s="62"/>
      <c r="H1" s="62"/>
      <c r="I1" s="62"/>
      <c r="J1" s="62"/>
      <c r="K1" s="62"/>
      <c r="L1" s="62"/>
      <c r="M1" s="62"/>
      <c r="N1" s="62"/>
      <c r="O1" s="62"/>
      <c r="P1" s="62"/>
      <c r="Q1" s="62"/>
      <c r="R1" s="62"/>
      <c r="S1" s="62"/>
      <c r="T1" s="62"/>
    </row>
    <row r="2" ht="16" customHeight="1" spans="1:20">
      <c r="A2" s="63"/>
      <c r="B2" s="63"/>
      <c r="C2" s="63"/>
      <c r="D2" s="63"/>
      <c r="E2" s="63"/>
      <c r="F2" s="63"/>
      <c r="G2" s="63"/>
      <c r="H2" s="25"/>
      <c r="I2" s="25"/>
      <c r="J2" s="25"/>
      <c r="K2" s="42" t="s">
        <v>8167</v>
      </c>
      <c r="L2" s="8"/>
      <c r="M2" s="8"/>
      <c r="N2" s="8"/>
      <c r="O2" s="8"/>
      <c r="P2" s="8"/>
      <c r="Q2" s="8"/>
      <c r="R2" s="8"/>
      <c r="S2" s="8"/>
      <c r="T2" s="8"/>
    </row>
    <row r="3" ht="16" customHeight="1" spans="1:20">
      <c r="A3" s="63" t="e">
        <f>#REF!</f>
        <v>#REF!</v>
      </c>
      <c r="B3" s="8"/>
      <c r="C3" s="8"/>
      <c r="D3" s="8"/>
      <c r="E3" s="8"/>
      <c r="F3" s="8"/>
      <c r="G3" s="8"/>
      <c r="H3" s="8"/>
      <c r="I3" s="8"/>
      <c r="J3" s="8"/>
      <c r="K3" s="8"/>
      <c r="L3" s="8"/>
      <c r="M3" s="8"/>
      <c r="N3" s="8"/>
      <c r="O3" s="8"/>
      <c r="P3" s="8"/>
      <c r="Q3" s="8"/>
      <c r="R3" s="8"/>
      <c r="S3" s="8"/>
      <c r="T3" s="8"/>
    </row>
    <row r="4" ht="16" customHeight="1" spans="1:20">
      <c r="A4" s="64" t="e">
        <f>#REF!</f>
        <v>#REF!</v>
      </c>
      <c r="B4" s="64"/>
      <c r="C4" s="64"/>
      <c r="D4" s="64"/>
      <c r="E4" s="64"/>
      <c r="F4" s="8"/>
      <c r="G4" s="8"/>
      <c r="H4" s="8"/>
      <c r="I4" s="8"/>
      <c r="J4" s="8"/>
      <c r="K4" s="42" t="s">
        <v>2952</v>
      </c>
      <c r="L4" s="8"/>
      <c r="M4" s="8"/>
      <c r="N4" s="8"/>
      <c r="O4" s="8"/>
      <c r="P4" s="8"/>
      <c r="Q4" s="8"/>
      <c r="R4" s="8"/>
      <c r="S4" s="8"/>
      <c r="T4" s="8"/>
    </row>
    <row r="5" ht="16" customHeight="1" spans="1:20">
      <c r="A5" s="22" t="s">
        <v>0</v>
      </c>
      <c r="B5" s="22" t="s">
        <v>8089</v>
      </c>
      <c r="C5" s="22" t="s">
        <v>3198</v>
      </c>
      <c r="D5" s="22" t="s">
        <v>3376</v>
      </c>
      <c r="E5" s="22" t="s">
        <v>8090</v>
      </c>
      <c r="F5" s="22" t="s">
        <v>3080</v>
      </c>
      <c r="G5" s="22" t="s">
        <v>8091</v>
      </c>
      <c r="H5" s="22" t="s">
        <v>8092</v>
      </c>
      <c r="I5" s="67" t="s">
        <v>3050</v>
      </c>
      <c r="J5" s="35" t="s">
        <v>3051</v>
      </c>
      <c r="K5" s="22" t="s">
        <v>3083</v>
      </c>
      <c r="L5" s="25"/>
      <c r="M5" s="7" t="s">
        <v>8093</v>
      </c>
      <c r="N5" s="91" t="s">
        <v>8094</v>
      </c>
      <c r="O5" s="91" t="s">
        <v>8095</v>
      </c>
      <c r="P5" s="91" t="s">
        <v>8096</v>
      </c>
      <c r="Q5" s="25"/>
      <c r="R5" s="25"/>
      <c r="S5" s="25"/>
      <c r="T5" s="25"/>
    </row>
    <row r="6" ht="16" customHeight="1" spans="1:20">
      <c r="A6" s="39"/>
      <c r="B6" s="68"/>
      <c r="C6" s="69"/>
      <c r="D6" s="69"/>
      <c r="E6" s="92"/>
      <c r="F6" s="39"/>
      <c r="G6" s="29"/>
      <c r="H6" s="93"/>
      <c r="I6" s="36"/>
      <c r="J6" s="36"/>
      <c r="K6" s="70"/>
      <c r="L6" s="8"/>
      <c r="M6" s="8"/>
      <c r="N6" s="8"/>
      <c r="O6" s="8"/>
      <c r="P6" s="8"/>
      <c r="Q6" s="8"/>
      <c r="R6" s="8"/>
      <c r="S6" s="8"/>
      <c r="T6" s="8"/>
    </row>
    <row r="7" ht="16" customHeight="1" spans="1:20">
      <c r="A7" s="39"/>
      <c r="B7" s="68"/>
      <c r="C7" s="69"/>
      <c r="D7" s="69"/>
      <c r="E7" s="92"/>
      <c r="F7" s="39"/>
      <c r="G7" s="29"/>
      <c r="H7" s="93"/>
      <c r="I7" s="36"/>
      <c r="J7" s="36"/>
      <c r="K7" s="70"/>
      <c r="L7" s="8"/>
      <c r="M7" s="8"/>
      <c r="N7" s="8"/>
      <c r="O7" s="8"/>
      <c r="P7" s="8"/>
      <c r="Q7" s="8"/>
      <c r="R7" s="8"/>
      <c r="S7" s="8"/>
      <c r="T7" s="8"/>
    </row>
    <row r="8" ht="16" customHeight="1" spans="1:20">
      <c r="A8" s="39"/>
      <c r="B8" s="68"/>
      <c r="C8" s="69"/>
      <c r="D8" s="69"/>
      <c r="E8" s="92"/>
      <c r="F8" s="39"/>
      <c r="G8" s="29"/>
      <c r="H8" s="93"/>
      <c r="I8" s="36"/>
      <c r="J8" s="36"/>
      <c r="K8" s="70"/>
      <c r="L8" s="8"/>
      <c r="M8" s="8"/>
      <c r="N8" s="8"/>
      <c r="O8" s="8"/>
      <c r="P8" s="8"/>
      <c r="Q8" s="8"/>
      <c r="R8" s="8"/>
      <c r="S8" s="8"/>
      <c r="T8" s="8"/>
    </row>
    <row r="9" ht="16" customHeight="1" spans="1:20">
      <c r="A9" s="39"/>
      <c r="B9" s="68"/>
      <c r="C9" s="69"/>
      <c r="D9" s="69"/>
      <c r="E9" s="92"/>
      <c r="F9" s="39"/>
      <c r="G9" s="29"/>
      <c r="H9" s="93"/>
      <c r="I9" s="36"/>
      <c r="J9" s="36"/>
      <c r="K9" s="70"/>
      <c r="L9" s="8"/>
      <c r="M9" s="8"/>
      <c r="N9" s="8"/>
      <c r="O9" s="8"/>
      <c r="P9" s="8"/>
      <c r="Q9" s="8"/>
      <c r="R9" s="8"/>
      <c r="S9" s="8"/>
      <c r="T9" s="8"/>
    </row>
    <row r="10" ht="16" customHeight="1" spans="1:20">
      <c r="A10" s="39"/>
      <c r="B10" s="68"/>
      <c r="C10" s="69"/>
      <c r="D10" s="69"/>
      <c r="E10" s="92"/>
      <c r="F10" s="39"/>
      <c r="G10" s="29"/>
      <c r="H10" s="93"/>
      <c r="I10" s="36"/>
      <c r="J10" s="36"/>
      <c r="K10" s="70"/>
      <c r="L10" s="8"/>
      <c r="M10" s="8"/>
      <c r="N10" s="8"/>
      <c r="O10" s="8"/>
      <c r="P10" s="8"/>
      <c r="Q10" s="8"/>
      <c r="R10" s="8"/>
      <c r="S10" s="8"/>
      <c r="T10" s="8"/>
    </row>
    <row r="11" ht="16" customHeight="1" spans="1:20">
      <c r="A11" s="39"/>
      <c r="B11" s="68"/>
      <c r="C11" s="69"/>
      <c r="D11" s="69"/>
      <c r="E11" s="92"/>
      <c r="F11" s="39"/>
      <c r="G11" s="29"/>
      <c r="H11" s="93"/>
      <c r="I11" s="36"/>
      <c r="J11" s="36"/>
      <c r="K11" s="70"/>
      <c r="L11" s="8"/>
      <c r="M11" s="8"/>
      <c r="N11" s="8"/>
      <c r="O11" s="8"/>
      <c r="P11" s="8"/>
      <c r="Q11" s="8"/>
      <c r="R11" s="8"/>
      <c r="S11" s="8"/>
      <c r="T11" s="8"/>
    </row>
    <row r="12" ht="16" customHeight="1" spans="1:20">
      <c r="A12" s="39"/>
      <c r="B12" s="68"/>
      <c r="C12" s="69"/>
      <c r="D12" s="69"/>
      <c r="E12" s="92"/>
      <c r="F12" s="39"/>
      <c r="G12" s="29"/>
      <c r="H12" s="93"/>
      <c r="I12" s="36"/>
      <c r="J12" s="36"/>
      <c r="K12" s="70"/>
      <c r="L12" s="8"/>
      <c r="M12" s="8"/>
      <c r="N12" s="8"/>
      <c r="O12" s="8"/>
      <c r="P12" s="8"/>
      <c r="Q12" s="8"/>
      <c r="R12" s="8"/>
      <c r="S12" s="8"/>
      <c r="T12" s="8"/>
    </row>
    <row r="13" ht="16" customHeight="1" spans="1:20">
      <c r="A13" s="39"/>
      <c r="B13" s="68"/>
      <c r="C13" s="69"/>
      <c r="D13" s="69"/>
      <c r="E13" s="92"/>
      <c r="F13" s="39"/>
      <c r="G13" s="29"/>
      <c r="H13" s="93"/>
      <c r="I13" s="36"/>
      <c r="J13" s="36"/>
      <c r="K13" s="70"/>
      <c r="L13" s="8"/>
      <c r="M13" s="8"/>
      <c r="N13" s="8"/>
      <c r="O13" s="8"/>
      <c r="P13" s="8"/>
      <c r="Q13" s="8"/>
      <c r="R13" s="8"/>
      <c r="S13" s="8"/>
      <c r="T13" s="8"/>
    </row>
    <row r="14" ht="16" customHeight="1" spans="1:20">
      <c r="A14" s="39"/>
      <c r="B14" s="68"/>
      <c r="C14" s="69"/>
      <c r="D14" s="69"/>
      <c r="E14" s="92"/>
      <c r="F14" s="39"/>
      <c r="G14" s="29"/>
      <c r="H14" s="93"/>
      <c r="I14" s="36"/>
      <c r="J14" s="36"/>
      <c r="K14" s="70"/>
      <c r="L14" s="8"/>
      <c r="M14" s="8"/>
      <c r="N14" s="8"/>
      <c r="O14" s="8"/>
      <c r="P14" s="8"/>
      <c r="Q14" s="8"/>
      <c r="R14" s="8"/>
      <c r="S14" s="8"/>
      <c r="T14" s="8"/>
    </row>
    <row r="15" ht="16" customHeight="1" spans="1:20">
      <c r="A15" s="39"/>
      <c r="B15" s="68"/>
      <c r="C15" s="69"/>
      <c r="D15" s="69"/>
      <c r="E15" s="92"/>
      <c r="F15" s="39"/>
      <c r="G15" s="29"/>
      <c r="H15" s="93"/>
      <c r="I15" s="36"/>
      <c r="J15" s="36"/>
      <c r="K15" s="70"/>
      <c r="L15" s="8"/>
      <c r="M15" s="8"/>
      <c r="N15" s="8"/>
      <c r="O15" s="8"/>
      <c r="P15" s="8"/>
      <c r="Q15" s="8"/>
      <c r="R15" s="8"/>
      <c r="S15" s="8"/>
      <c r="T15" s="8"/>
    </row>
    <row r="16" ht="16" customHeight="1" spans="1:20">
      <c r="A16" s="39"/>
      <c r="B16" s="68"/>
      <c r="C16" s="69"/>
      <c r="D16" s="69"/>
      <c r="E16" s="92"/>
      <c r="F16" s="39"/>
      <c r="G16" s="29"/>
      <c r="H16" s="93"/>
      <c r="I16" s="36"/>
      <c r="J16" s="36"/>
      <c r="K16" s="70"/>
      <c r="L16" s="8"/>
      <c r="M16" s="8"/>
      <c r="N16" s="8"/>
      <c r="O16" s="8"/>
      <c r="P16" s="8"/>
      <c r="Q16" s="8"/>
      <c r="R16" s="8"/>
      <c r="S16" s="8"/>
      <c r="T16" s="8"/>
    </row>
    <row r="17" ht="16" customHeight="1" spans="1:20">
      <c r="A17" s="39"/>
      <c r="B17" s="68"/>
      <c r="C17" s="69"/>
      <c r="D17" s="69"/>
      <c r="E17" s="92"/>
      <c r="F17" s="39"/>
      <c r="G17" s="29"/>
      <c r="H17" s="93"/>
      <c r="I17" s="36"/>
      <c r="J17" s="36"/>
      <c r="K17" s="70"/>
      <c r="L17" s="8"/>
      <c r="M17" s="8"/>
      <c r="N17" s="8"/>
      <c r="O17" s="8"/>
      <c r="P17" s="8"/>
      <c r="Q17" s="8"/>
      <c r="R17" s="8"/>
      <c r="S17" s="8"/>
      <c r="T17" s="8"/>
    </row>
    <row r="18" ht="16" customHeight="1" spans="1:20">
      <c r="A18" s="39"/>
      <c r="B18" s="68"/>
      <c r="C18" s="69"/>
      <c r="D18" s="69"/>
      <c r="E18" s="92"/>
      <c r="F18" s="39"/>
      <c r="G18" s="29"/>
      <c r="H18" s="93"/>
      <c r="I18" s="36"/>
      <c r="J18" s="36"/>
      <c r="K18" s="70"/>
      <c r="L18" s="8"/>
      <c r="M18" s="8"/>
      <c r="N18" s="8"/>
      <c r="O18" s="8"/>
      <c r="P18" s="8"/>
      <c r="Q18" s="8"/>
      <c r="R18" s="8"/>
      <c r="S18" s="8"/>
      <c r="T18" s="8"/>
    </row>
    <row r="19" ht="16" customHeight="1" spans="1:20">
      <c r="A19" s="39"/>
      <c r="B19" s="68"/>
      <c r="C19" s="69"/>
      <c r="D19" s="69"/>
      <c r="E19" s="92"/>
      <c r="F19" s="39"/>
      <c r="G19" s="29"/>
      <c r="H19" s="93"/>
      <c r="I19" s="36"/>
      <c r="J19" s="36"/>
      <c r="K19" s="70"/>
      <c r="L19" s="8"/>
      <c r="M19" s="8"/>
      <c r="N19" s="8"/>
      <c r="O19" s="8"/>
      <c r="P19" s="8"/>
      <c r="Q19" s="8"/>
      <c r="R19" s="8"/>
      <c r="S19" s="8"/>
      <c r="T19" s="8"/>
    </row>
    <row r="20" ht="16" customHeight="1" spans="1:20">
      <c r="A20" s="39"/>
      <c r="B20" s="68"/>
      <c r="C20" s="69"/>
      <c r="D20" s="69"/>
      <c r="E20" s="92"/>
      <c r="F20" s="39"/>
      <c r="G20" s="29"/>
      <c r="H20" s="93"/>
      <c r="I20" s="36"/>
      <c r="J20" s="36"/>
      <c r="K20" s="70"/>
      <c r="L20" s="8"/>
      <c r="M20" s="8"/>
      <c r="N20" s="8"/>
      <c r="O20" s="8"/>
      <c r="P20" s="8"/>
      <c r="Q20" s="8"/>
      <c r="R20" s="8"/>
      <c r="S20" s="8"/>
      <c r="T20" s="8"/>
    </row>
    <row r="21" ht="16" customHeight="1" spans="1:20">
      <c r="A21" s="39"/>
      <c r="B21" s="68"/>
      <c r="C21" s="69"/>
      <c r="D21" s="69"/>
      <c r="E21" s="92"/>
      <c r="F21" s="39"/>
      <c r="G21" s="29"/>
      <c r="H21" s="93"/>
      <c r="I21" s="36"/>
      <c r="J21" s="36"/>
      <c r="K21" s="70"/>
      <c r="L21" s="8"/>
      <c r="M21" s="8"/>
      <c r="N21" s="8"/>
      <c r="O21" s="8"/>
      <c r="P21" s="8"/>
      <c r="Q21" s="8"/>
      <c r="R21" s="8"/>
      <c r="S21" s="8"/>
      <c r="T21" s="8"/>
    </row>
    <row r="22" ht="16" customHeight="1" spans="1:20">
      <c r="A22" s="39"/>
      <c r="B22" s="68"/>
      <c r="C22" s="69"/>
      <c r="D22" s="69"/>
      <c r="E22" s="92"/>
      <c r="F22" s="39"/>
      <c r="G22" s="29"/>
      <c r="H22" s="93"/>
      <c r="I22" s="36"/>
      <c r="J22" s="36"/>
      <c r="K22" s="70"/>
      <c r="L22" s="8"/>
      <c r="M22" s="8"/>
      <c r="N22" s="8"/>
      <c r="O22" s="8"/>
      <c r="P22" s="8"/>
      <c r="Q22" s="8"/>
      <c r="R22" s="8"/>
      <c r="S22" s="8"/>
      <c r="T22" s="8"/>
    </row>
    <row r="23" ht="16" customHeight="1" spans="1:20">
      <c r="A23" s="39"/>
      <c r="B23" s="68"/>
      <c r="C23" s="69"/>
      <c r="D23" s="69"/>
      <c r="E23" s="92"/>
      <c r="F23" s="39"/>
      <c r="G23" s="29"/>
      <c r="H23" s="93"/>
      <c r="I23" s="36"/>
      <c r="J23" s="36"/>
      <c r="K23" s="70"/>
      <c r="L23" s="8"/>
      <c r="M23" s="8"/>
      <c r="N23" s="8"/>
      <c r="O23" s="8"/>
      <c r="P23" s="8"/>
      <c r="Q23" s="8"/>
      <c r="R23" s="8"/>
      <c r="S23" s="8"/>
      <c r="T23" s="8"/>
    </row>
    <row r="24" ht="16" customHeight="1" spans="1:20">
      <c r="A24" s="39"/>
      <c r="B24" s="68"/>
      <c r="C24" s="69"/>
      <c r="D24" s="69"/>
      <c r="E24" s="92"/>
      <c r="F24" s="39"/>
      <c r="G24" s="29"/>
      <c r="H24" s="93"/>
      <c r="I24" s="36"/>
      <c r="J24" s="36"/>
      <c r="K24" s="70"/>
      <c r="L24" s="8"/>
      <c r="M24" s="8"/>
      <c r="N24" s="8"/>
      <c r="O24" s="8"/>
      <c r="P24" s="8"/>
      <c r="Q24" s="8"/>
      <c r="R24" s="8"/>
      <c r="S24" s="8"/>
      <c r="T24" s="8"/>
    </row>
    <row r="25" ht="16" customHeight="1" spans="1:20">
      <c r="A25" s="39"/>
      <c r="B25" s="68"/>
      <c r="C25" s="69"/>
      <c r="D25" s="69"/>
      <c r="E25" s="92"/>
      <c r="F25" s="39"/>
      <c r="G25" s="29"/>
      <c r="H25" s="93"/>
      <c r="I25" s="36"/>
      <c r="J25" s="36"/>
      <c r="K25" s="70"/>
      <c r="L25" s="8"/>
      <c r="M25" s="8"/>
      <c r="N25" s="8"/>
      <c r="O25" s="8"/>
      <c r="P25" s="8"/>
      <c r="Q25" s="8"/>
      <c r="R25" s="8"/>
      <c r="S25" s="8"/>
      <c r="T25" s="8"/>
    </row>
    <row r="26" ht="16" customHeight="1" spans="1:20">
      <c r="A26" s="39"/>
      <c r="B26" s="68"/>
      <c r="C26" s="69"/>
      <c r="D26" s="69"/>
      <c r="E26" s="92"/>
      <c r="F26" s="39"/>
      <c r="G26" s="29"/>
      <c r="H26" s="93"/>
      <c r="I26" s="36"/>
      <c r="J26" s="36"/>
      <c r="K26" s="70"/>
      <c r="L26" s="8"/>
      <c r="M26" s="8"/>
      <c r="N26" s="8"/>
      <c r="O26" s="8"/>
      <c r="P26" s="8"/>
      <c r="Q26" s="8"/>
      <c r="R26" s="8"/>
      <c r="S26" s="8"/>
      <c r="T26" s="8"/>
    </row>
    <row r="27" ht="16" customHeight="1" spans="1:20">
      <c r="A27" s="39"/>
      <c r="B27" s="68"/>
      <c r="C27" s="69"/>
      <c r="D27" s="69"/>
      <c r="E27" s="92"/>
      <c r="F27" s="39"/>
      <c r="G27" s="29"/>
      <c r="H27" s="93"/>
      <c r="I27" s="36"/>
      <c r="J27" s="36"/>
      <c r="K27" s="70"/>
      <c r="L27" s="8"/>
      <c r="M27" s="8"/>
      <c r="N27" s="8"/>
      <c r="O27" s="8"/>
      <c r="P27" s="8"/>
      <c r="Q27" s="8"/>
      <c r="R27" s="8"/>
      <c r="S27" s="8"/>
      <c r="T27" s="8"/>
    </row>
    <row r="28" ht="16" customHeight="1" spans="1:20">
      <c r="A28" s="39"/>
      <c r="B28" s="72"/>
      <c r="C28" s="69"/>
      <c r="D28" s="69"/>
      <c r="E28" s="92"/>
      <c r="F28" s="39"/>
      <c r="G28" s="29"/>
      <c r="H28" s="93"/>
      <c r="I28" s="36"/>
      <c r="J28" s="36"/>
      <c r="K28" s="70"/>
      <c r="L28" s="8"/>
      <c r="M28" s="8"/>
      <c r="N28" s="8"/>
      <c r="O28" s="8"/>
      <c r="P28" s="8"/>
      <c r="Q28" s="8"/>
      <c r="R28" s="8"/>
      <c r="S28" s="8"/>
      <c r="T28" s="8"/>
    </row>
    <row r="29" ht="16" customHeight="1" spans="1:20">
      <c r="A29" s="22" t="s">
        <v>3363</v>
      </c>
      <c r="B29" s="13"/>
      <c r="C29" s="69"/>
      <c r="D29" s="69"/>
      <c r="E29" s="22"/>
      <c r="F29" s="22"/>
      <c r="G29" s="29"/>
      <c r="H29" s="94"/>
      <c r="I29" s="36">
        <f>SUM(I6:I28)</f>
        <v>0</v>
      </c>
      <c r="J29" s="36">
        <f>SUM(J6:J28)</f>
        <v>0</v>
      </c>
      <c r="K29" s="28"/>
      <c r="L29" s="8"/>
      <c r="M29" s="8"/>
      <c r="N29" s="8"/>
      <c r="O29" s="8"/>
      <c r="P29" s="8"/>
      <c r="Q29" s="8"/>
      <c r="R29" s="8"/>
      <c r="S29" s="8"/>
      <c r="T29" s="8"/>
    </row>
    <row r="30" ht="16" customHeight="1" spans="1:20">
      <c r="A30" s="73" t="e">
        <f>#REF!</f>
        <v>#REF!</v>
      </c>
      <c r="B30" s="73"/>
      <c r="C30" s="73"/>
      <c r="D30" s="73"/>
      <c r="E30" s="7"/>
      <c r="F30" s="7"/>
      <c r="G30" s="74"/>
      <c r="H30" s="73"/>
      <c r="I30" s="73" t="str">
        <f>CONCATENATE(索引!$D$6,"：",索引!$D106,"    ",索引!$E106)</f>
        <v>评估人员：高晓宇    王海龙</v>
      </c>
      <c r="J30" s="73"/>
      <c r="K30" s="73"/>
      <c r="L30" s="8"/>
      <c r="M30" s="8"/>
      <c r="N30" s="8"/>
      <c r="O30" s="8"/>
      <c r="P30" s="8"/>
      <c r="Q30" s="8"/>
      <c r="R30" s="8"/>
      <c r="S30" s="8"/>
      <c r="T30" s="8"/>
    </row>
    <row r="31" ht="16" customHeight="1" spans="1:20">
      <c r="A31" s="7" t="e">
        <f>#REF!</f>
        <v>#REF!</v>
      </c>
      <c r="B31" s="7"/>
      <c r="C31" s="7"/>
      <c r="D31" s="7"/>
      <c r="E31" s="7"/>
      <c r="F31" s="7"/>
      <c r="G31" s="7"/>
      <c r="H31" s="7"/>
      <c r="I31" s="7"/>
      <c r="J31" s="7"/>
      <c r="K31" s="7"/>
      <c r="L31" s="8"/>
      <c r="M31" s="8"/>
      <c r="N31" s="8"/>
      <c r="O31" s="8"/>
      <c r="P31" s="8"/>
      <c r="Q31" s="8"/>
      <c r="R31" s="8"/>
      <c r="S31" s="8"/>
      <c r="T31" s="8"/>
    </row>
    <row r="32" ht="16" customHeight="1" spans="1:20">
      <c r="A32" s="95" t="s">
        <v>3085</v>
      </c>
      <c r="B32" s="95"/>
      <c r="C32" s="8"/>
      <c r="D32" s="8"/>
      <c r="E32" s="8"/>
      <c r="F32" s="8"/>
      <c r="G32" s="8"/>
      <c r="H32" s="8"/>
      <c r="I32" s="8"/>
      <c r="J32" s="8"/>
      <c r="K32" s="8"/>
      <c r="L32" s="8"/>
      <c r="M32" s="8"/>
      <c r="N32" s="8"/>
      <c r="O32" s="8"/>
      <c r="P32" s="8"/>
      <c r="Q32" s="8"/>
      <c r="R32" s="8"/>
      <c r="S32" s="8"/>
      <c r="T32" s="8"/>
    </row>
    <row r="33" ht="16" customHeight="1" spans="1:20">
      <c r="A33" s="95"/>
      <c r="B33" s="96" t="s">
        <v>8097</v>
      </c>
      <c r="C33" s="8"/>
      <c r="D33" s="8"/>
      <c r="E33" s="8"/>
      <c r="F33" s="8"/>
      <c r="G33" s="8"/>
      <c r="H33" s="8"/>
      <c r="I33" s="8"/>
      <c r="J33" s="8"/>
      <c r="K33" s="8"/>
      <c r="L33" s="8"/>
      <c r="M33" s="8"/>
      <c r="N33" s="8"/>
      <c r="O33" s="8"/>
      <c r="P33" s="8"/>
      <c r="Q33" s="8"/>
      <c r="R33" s="8"/>
      <c r="S33" s="8"/>
      <c r="T33" s="8"/>
    </row>
  </sheetData>
  <mergeCells count="3">
    <mergeCell ref="A1:K1"/>
    <mergeCell ref="A3:K3"/>
    <mergeCell ref="A29:B29"/>
  </mergeCells>
  <pageMargins left="0.75" right="0.75" top="1" bottom="1" header="0.5" footer="0.5"/>
  <headerFooter/>
  <drawing r:id="rId2"/>
  <legacyDrawing r:id="rId3"/>
  <picture r:id="rId4"/>
</worksheet>
</file>

<file path=xl/worksheets/sheet10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T31"/>
  <sheetViews>
    <sheetView workbookViewId="0">
      <pane xSplit="2" ySplit="5" topLeftCell="C6" activePane="bottomRight" state="frozen"/>
      <selection/>
      <selection pane="topRight"/>
      <selection pane="bottomLeft"/>
      <selection pane="bottomRight" activeCell="A1" sqref="A1:I1"/>
    </sheetView>
  </sheetViews>
  <sheetFormatPr defaultColWidth="14" defaultRowHeight="15.2"/>
  <cols>
    <col min="1" max="1" width="5" customWidth="1"/>
    <col min="2" max="2" width="27" customWidth="1"/>
    <col min="3" max="3" width="9" customWidth="1"/>
    <col min="4" max="6" width="11" customWidth="1"/>
    <col min="7" max="9" width="15" customWidth="1"/>
    <col min="10" max="20" width="9" customWidth="1"/>
  </cols>
  <sheetData>
    <row r="1" ht="24" customHeight="1" spans="1:20">
      <c r="A1" s="61" t="s">
        <v>8168</v>
      </c>
      <c r="B1" s="8"/>
      <c r="C1" s="8"/>
      <c r="D1" s="8"/>
      <c r="E1" s="8"/>
      <c r="F1" s="8"/>
      <c r="G1" s="8"/>
      <c r="H1" s="8"/>
      <c r="I1" s="8"/>
      <c r="J1" s="8"/>
      <c r="K1" s="8"/>
      <c r="L1" s="8"/>
      <c r="M1" s="8"/>
      <c r="N1" s="8"/>
      <c r="O1" s="8"/>
      <c r="P1" s="8"/>
      <c r="Q1" s="8"/>
      <c r="R1" s="8"/>
      <c r="S1" s="8"/>
      <c r="T1" s="8"/>
    </row>
    <row r="2" ht="16" customHeight="1" spans="1:20">
      <c r="A2" s="8"/>
      <c r="B2" s="63"/>
      <c r="C2" s="63"/>
      <c r="D2" s="63"/>
      <c r="E2" s="63"/>
      <c r="F2" s="63"/>
      <c r="G2" s="63"/>
      <c r="H2" s="25"/>
      <c r="I2" s="42" t="s">
        <v>8169</v>
      </c>
      <c r="J2" s="8"/>
      <c r="K2" s="8"/>
      <c r="L2" s="8"/>
      <c r="M2" s="8"/>
      <c r="N2" s="8"/>
      <c r="O2" s="8"/>
      <c r="P2" s="8"/>
      <c r="Q2" s="8"/>
      <c r="R2" s="8"/>
      <c r="S2" s="8"/>
      <c r="T2" s="8"/>
    </row>
    <row r="3" ht="16" customHeight="1" spans="1:20">
      <c r="A3" s="63" t="e">
        <f>#REF!</f>
        <v>#REF!</v>
      </c>
      <c r="B3" s="8"/>
      <c r="C3" s="8"/>
      <c r="D3" s="8"/>
      <c r="E3" s="8"/>
      <c r="F3" s="8"/>
      <c r="G3" s="8"/>
      <c r="H3" s="8"/>
      <c r="I3" s="8"/>
      <c r="J3" s="8"/>
      <c r="K3" s="8"/>
      <c r="L3" s="8"/>
      <c r="M3" s="8"/>
      <c r="N3" s="8"/>
      <c r="O3" s="8"/>
      <c r="P3" s="8"/>
      <c r="Q3" s="8"/>
      <c r="R3" s="8"/>
      <c r="S3" s="8"/>
      <c r="T3" s="8"/>
    </row>
    <row r="4" ht="16" customHeight="1" spans="1:20">
      <c r="A4" s="77" t="e">
        <f>#REF!</f>
        <v>#REF!</v>
      </c>
      <c r="B4" s="77"/>
      <c r="C4" s="77"/>
      <c r="D4" s="77"/>
      <c r="E4" s="8"/>
      <c r="F4" s="8"/>
      <c r="G4" s="8"/>
      <c r="H4" s="8"/>
      <c r="I4" s="42" t="s">
        <v>2952</v>
      </c>
      <c r="J4" s="8"/>
      <c r="K4" s="8"/>
      <c r="L4" s="8"/>
      <c r="M4" s="8"/>
      <c r="N4" s="8"/>
      <c r="O4" s="8"/>
      <c r="P4" s="8"/>
      <c r="Q4" s="8"/>
      <c r="R4" s="8"/>
      <c r="S4" s="8"/>
      <c r="T4" s="8"/>
    </row>
    <row r="5" ht="16" customHeight="1" spans="1:20">
      <c r="A5" s="22" t="s">
        <v>0</v>
      </c>
      <c r="B5" s="22" t="s">
        <v>8170</v>
      </c>
      <c r="C5" s="22" t="s">
        <v>8171</v>
      </c>
      <c r="D5" s="22" t="s">
        <v>3198</v>
      </c>
      <c r="E5" s="22" t="s">
        <v>3376</v>
      </c>
      <c r="F5" s="22" t="s">
        <v>3127</v>
      </c>
      <c r="G5" s="90" t="s">
        <v>3050</v>
      </c>
      <c r="H5" s="35" t="s">
        <v>3051</v>
      </c>
      <c r="I5" s="22" t="s">
        <v>8172</v>
      </c>
      <c r="J5" s="8"/>
      <c r="K5" s="8"/>
      <c r="L5" s="8"/>
      <c r="M5" s="8"/>
      <c r="N5" s="8"/>
      <c r="O5" s="8"/>
      <c r="P5" s="8"/>
      <c r="Q5" s="8"/>
      <c r="R5" s="8"/>
      <c r="S5" s="8"/>
      <c r="T5" s="8"/>
    </row>
    <row r="6" ht="16" customHeight="1" spans="1:20">
      <c r="A6" s="22"/>
      <c r="B6" s="32"/>
      <c r="C6" s="22"/>
      <c r="D6" s="22"/>
      <c r="E6" s="22"/>
      <c r="F6" s="22"/>
      <c r="G6" s="36"/>
      <c r="H6" s="36"/>
      <c r="I6" s="28"/>
      <c r="J6" s="8"/>
      <c r="K6" s="8"/>
      <c r="L6" s="8"/>
      <c r="M6" s="8"/>
      <c r="N6" s="8"/>
      <c r="O6" s="8"/>
      <c r="P6" s="8"/>
      <c r="Q6" s="8"/>
      <c r="R6" s="8"/>
      <c r="S6" s="8"/>
      <c r="T6" s="8"/>
    </row>
    <row r="7" ht="16" customHeight="1" spans="1:20">
      <c r="A7" s="22"/>
      <c r="B7" s="32"/>
      <c r="C7" s="22"/>
      <c r="D7" s="22"/>
      <c r="E7" s="22"/>
      <c r="F7" s="22"/>
      <c r="G7" s="36"/>
      <c r="H7" s="36"/>
      <c r="I7" s="28"/>
      <c r="J7" s="8"/>
      <c r="K7" s="8"/>
      <c r="L7" s="8"/>
      <c r="M7" s="8"/>
      <c r="N7" s="8"/>
      <c r="O7" s="8"/>
      <c r="P7" s="8"/>
      <c r="Q7" s="8"/>
      <c r="R7" s="8"/>
      <c r="S7" s="8"/>
      <c r="T7" s="8"/>
    </row>
    <row r="8" ht="16" customHeight="1" spans="1:20">
      <c r="A8" s="22"/>
      <c r="B8" s="32"/>
      <c r="C8" s="22"/>
      <c r="D8" s="22"/>
      <c r="E8" s="22"/>
      <c r="F8" s="22"/>
      <c r="G8" s="36"/>
      <c r="H8" s="36"/>
      <c r="I8" s="28"/>
      <c r="J8" s="8"/>
      <c r="K8" s="8"/>
      <c r="L8" s="8"/>
      <c r="M8" s="8"/>
      <c r="N8" s="8"/>
      <c r="O8" s="8"/>
      <c r="P8" s="8"/>
      <c r="Q8" s="8"/>
      <c r="R8" s="8"/>
      <c r="S8" s="8"/>
      <c r="T8" s="8"/>
    </row>
    <row r="9" ht="16" customHeight="1" spans="1:20">
      <c r="A9" s="22"/>
      <c r="B9" s="32"/>
      <c r="C9" s="22"/>
      <c r="D9" s="22"/>
      <c r="E9" s="22"/>
      <c r="F9" s="22"/>
      <c r="G9" s="36"/>
      <c r="H9" s="36"/>
      <c r="I9" s="28"/>
      <c r="J9" s="8"/>
      <c r="K9" s="8"/>
      <c r="L9" s="8"/>
      <c r="M9" s="8"/>
      <c r="N9" s="8"/>
      <c r="O9" s="8"/>
      <c r="P9" s="8"/>
      <c r="Q9" s="8"/>
      <c r="R9" s="8"/>
      <c r="S9" s="8"/>
      <c r="T9" s="8"/>
    </row>
    <row r="10" ht="16" customHeight="1" spans="1:20">
      <c r="A10" s="22"/>
      <c r="B10" s="32"/>
      <c r="C10" s="22"/>
      <c r="D10" s="22"/>
      <c r="E10" s="22"/>
      <c r="F10" s="22"/>
      <c r="G10" s="36"/>
      <c r="H10" s="36"/>
      <c r="I10" s="28"/>
      <c r="J10" s="8"/>
      <c r="K10" s="8"/>
      <c r="L10" s="8"/>
      <c r="M10" s="8"/>
      <c r="N10" s="8"/>
      <c r="O10" s="8"/>
      <c r="P10" s="8"/>
      <c r="Q10" s="8"/>
      <c r="R10" s="8"/>
      <c r="S10" s="8"/>
      <c r="T10" s="8"/>
    </row>
    <row r="11" ht="16" customHeight="1" spans="1:20">
      <c r="A11" s="22"/>
      <c r="B11" s="32"/>
      <c r="C11" s="22"/>
      <c r="D11" s="22"/>
      <c r="E11" s="22"/>
      <c r="F11" s="22"/>
      <c r="G11" s="36"/>
      <c r="H11" s="36"/>
      <c r="I11" s="28"/>
      <c r="J11" s="8"/>
      <c r="K11" s="8"/>
      <c r="L11" s="8"/>
      <c r="M11" s="8"/>
      <c r="N11" s="8"/>
      <c r="O11" s="8"/>
      <c r="P11" s="8"/>
      <c r="Q11" s="8"/>
      <c r="R11" s="8"/>
      <c r="S11" s="8"/>
      <c r="T11" s="8"/>
    </row>
    <row r="12" ht="16" customHeight="1" spans="1:20">
      <c r="A12" s="22"/>
      <c r="B12" s="32"/>
      <c r="C12" s="22"/>
      <c r="D12" s="22"/>
      <c r="E12" s="22"/>
      <c r="F12" s="22"/>
      <c r="G12" s="36"/>
      <c r="H12" s="36"/>
      <c r="I12" s="28"/>
      <c r="J12" s="8"/>
      <c r="K12" s="8"/>
      <c r="L12" s="8"/>
      <c r="M12" s="8"/>
      <c r="N12" s="8"/>
      <c r="O12" s="8"/>
      <c r="P12" s="8"/>
      <c r="Q12" s="8"/>
      <c r="R12" s="8"/>
      <c r="S12" s="8"/>
      <c r="T12" s="8"/>
    </row>
    <row r="13" ht="16" customHeight="1" spans="1:20">
      <c r="A13" s="22"/>
      <c r="B13" s="32"/>
      <c r="C13" s="22"/>
      <c r="D13" s="22"/>
      <c r="E13" s="22"/>
      <c r="F13" s="22"/>
      <c r="G13" s="36"/>
      <c r="H13" s="36"/>
      <c r="I13" s="28"/>
      <c r="J13" s="8"/>
      <c r="K13" s="8"/>
      <c r="L13" s="8"/>
      <c r="M13" s="8"/>
      <c r="N13" s="8"/>
      <c r="O13" s="8"/>
      <c r="P13" s="8"/>
      <c r="Q13" s="8"/>
      <c r="R13" s="8"/>
      <c r="S13" s="8"/>
      <c r="T13" s="8"/>
    </row>
    <row r="14" ht="16" customHeight="1" spans="1:20">
      <c r="A14" s="22"/>
      <c r="B14" s="32"/>
      <c r="C14" s="22"/>
      <c r="D14" s="22"/>
      <c r="E14" s="22"/>
      <c r="F14" s="22"/>
      <c r="G14" s="36"/>
      <c r="H14" s="36"/>
      <c r="I14" s="28"/>
      <c r="J14" s="8"/>
      <c r="K14" s="8"/>
      <c r="L14" s="8"/>
      <c r="M14" s="8"/>
      <c r="N14" s="8"/>
      <c r="O14" s="8"/>
      <c r="P14" s="8"/>
      <c r="Q14" s="8"/>
      <c r="R14" s="8"/>
      <c r="S14" s="8"/>
      <c r="T14" s="8"/>
    </row>
    <row r="15" ht="16" customHeight="1" spans="1:20">
      <c r="A15" s="22"/>
      <c r="B15" s="32"/>
      <c r="C15" s="22"/>
      <c r="D15" s="22"/>
      <c r="E15" s="22"/>
      <c r="F15" s="22"/>
      <c r="G15" s="36"/>
      <c r="H15" s="36"/>
      <c r="I15" s="28"/>
      <c r="J15" s="8"/>
      <c r="K15" s="8"/>
      <c r="L15" s="8"/>
      <c r="M15" s="8"/>
      <c r="N15" s="8"/>
      <c r="O15" s="8"/>
      <c r="P15" s="8"/>
      <c r="Q15" s="8"/>
      <c r="R15" s="8"/>
      <c r="S15" s="8"/>
      <c r="T15" s="8"/>
    </row>
    <row r="16" ht="16" customHeight="1" spans="1:20">
      <c r="A16" s="22"/>
      <c r="B16" s="32"/>
      <c r="C16" s="22"/>
      <c r="D16" s="22"/>
      <c r="E16" s="22"/>
      <c r="F16" s="22"/>
      <c r="G16" s="36"/>
      <c r="H16" s="36"/>
      <c r="I16" s="28"/>
      <c r="J16" s="8"/>
      <c r="K16" s="8"/>
      <c r="L16" s="8"/>
      <c r="M16" s="8"/>
      <c r="N16" s="8"/>
      <c r="O16" s="8"/>
      <c r="P16" s="8"/>
      <c r="Q16" s="8"/>
      <c r="R16" s="8"/>
      <c r="S16" s="8"/>
      <c r="T16" s="8"/>
    </row>
    <row r="17" ht="16" customHeight="1" spans="1:20">
      <c r="A17" s="22"/>
      <c r="B17" s="32"/>
      <c r="C17" s="22"/>
      <c r="D17" s="22"/>
      <c r="E17" s="22"/>
      <c r="F17" s="22"/>
      <c r="G17" s="36"/>
      <c r="H17" s="36"/>
      <c r="I17" s="28"/>
      <c r="J17" s="8"/>
      <c r="K17" s="8"/>
      <c r="L17" s="8"/>
      <c r="M17" s="8"/>
      <c r="N17" s="8"/>
      <c r="O17" s="8"/>
      <c r="P17" s="8"/>
      <c r="Q17" s="8"/>
      <c r="R17" s="8"/>
      <c r="S17" s="8"/>
      <c r="T17" s="8"/>
    </row>
    <row r="18" ht="16" customHeight="1" spans="1:20">
      <c r="A18" s="22"/>
      <c r="B18" s="32"/>
      <c r="C18" s="22"/>
      <c r="D18" s="22"/>
      <c r="E18" s="22"/>
      <c r="F18" s="22"/>
      <c r="G18" s="36"/>
      <c r="H18" s="36"/>
      <c r="I18" s="28"/>
      <c r="J18" s="8"/>
      <c r="K18" s="8"/>
      <c r="L18" s="8"/>
      <c r="M18" s="8"/>
      <c r="N18" s="8"/>
      <c r="O18" s="8"/>
      <c r="P18" s="8"/>
      <c r="Q18" s="8"/>
      <c r="R18" s="8"/>
      <c r="S18" s="8"/>
      <c r="T18" s="8"/>
    </row>
    <row r="19" ht="16" customHeight="1" spans="1:20">
      <c r="A19" s="22"/>
      <c r="B19" s="32"/>
      <c r="C19" s="22"/>
      <c r="D19" s="22"/>
      <c r="E19" s="22"/>
      <c r="F19" s="22"/>
      <c r="G19" s="36"/>
      <c r="H19" s="36"/>
      <c r="I19" s="28"/>
      <c r="J19" s="8"/>
      <c r="K19" s="8"/>
      <c r="L19" s="8"/>
      <c r="M19" s="8"/>
      <c r="N19" s="8"/>
      <c r="O19" s="8"/>
      <c r="P19" s="8"/>
      <c r="Q19" s="8"/>
      <c r="R19" s="8"/>
      <c r="S19" s="8"/>
      <c r="T19" s="8"/>
    </row>
    <row r="20" ht="16" customHeight="1" spans="1:20">
      <c r="A20" s="22"/>
      <c r="B20" s="32"/>
      <c r="C20" s="22"/>
      <c r="D20" s="22"/>
      <c r="E20" s="22"/>
      <c r="F20" s="22"/>
      <c r="G20" s="36"/>
      <c r="H20" s="36"/>
      <c r="I20" s="28"/>
      <c r="J20" s="8"/>
      <c r="K20" s="8"/>
      <c r="L20" s="8"/>
      <c r="M20" s="8"/>
      <c r="N20" s="8"/>
      <c r="O20" s="8"/>
      <c r="P20" s="8"/>
      <c r="Q20" s="8"/>
      <c r="R20" s="8"/>
      <c r="S20" s="8"/>
      <c r="T20" s="8"/>
    </row>
    <row r="21" ht="16" customHeight="1" spans="1:20">
      <c r="A21" s="22"/>
      <c r="B21" s="32"/>
      <c r="C21" s="22"/>
      <c r="D21" s="22"/>
      <c r="E21" s="22"/>
      <c r="F21" s="22"/>
      <c r="G21" s="36"/>
      <c r="H21" s="36"/>
      <c r="I21" s="28"/>
      <c r="J21" s="8"/>
      <c r="K21" s="8"/>
      <c r="L21" s="8"/>
      <c r="M21" s="8"/>
      <c r="N21" s="8"/>
      <c r="O21" s="8"/>
      <c r="P21" s="8"/>
      <c r="Q21" s="8"/>
      <c r="R21" s="8"/>
      <c r="S21" s="8"/>
      <c r="T21" s="8"/>
    </row>
    <row r="22" ht="16" customHeight="1" spans="1:20">
      <c r="A22" s="22"/>
      <c r="B22" s="32"/>
      <c r="C22" s="22"/>
      <c r="D22" s="22"/>
      <c r="E22" s="22"/>
      <c r="F22" s="22"/>
      <c r="G22" s="36"/>
      <c r="H22" s="36"/>
      <c r="I22" s="28"/>
      <c r="J22" s="8"/>
      <c r="K22" s="8"/>
      <c r="L22" s="8"/>
      <c r="M22" s="8"/>
      <c r="N22" s="8"/>
      <c r="O22" s="8"/>
      <c r="P22" s="8"/>
      <c r="Q22" s="8"/>
      <c r="R22" s="8"/>
      <c r="S22" s="8"/>
      <c r="T22" s="8"/>
    </row>
    <row r="23" ht="16" customHeight="1" spans="1:20">
      <c r="A23" s="22"/>
      <c r="B23" s="32"/>
      <c r="C23" s="22"/>
      <c r="D23" s="22"/>
      <c r="E23" s="22"/>
      <c r="F23" s="22"/>
      <c r="G23" s="36"/>
      <c r="H23" s="36"/>
      <c r="I23" s="28"/>
      <c r="J23" s="8"/>
      <c r="K23" s="8"/>
      <c r="L23" s="8"/>
      <c r="M23" s="8"/>
      <c r="N23" s="8"/>
      <c r="O23" s="8"/>
      <c r="P23" s="8"/>
      <c r="Q23" s="8"/>
      <c r="R23" s="8"/>
      <c r="S23" s="8"/>
      <c r="T23" s="8"/>
    </row>
    <row r="24" ht="16" customHeight="1" spans="1:20">
      <c r="A24" s="22"/>
      <c r="B24" s="32"/>
      <c r="C24" s="22"/>
      <c r="D24" s="22"/>
      <c r="E24" s="22"/>
      <c r="F24" s="22"/>
      <c r="G24" s="36"/>
      <c r="H24" s="36"/>
      <c r="I24" s="28"/>
      <c r="J24" s="8"/>
      <c r="K24" s="8"/>
      <c r="L24" s="8"/>
      <c r="M24" s="8"/>
      <c r="N24" s="8"/>
      <c r="O24" s="8"/>
      <c r="P24" s="8"/>
      <c r="Q24" s="8"/>
      <c r="R24" s="8"/>
      <c r="S24" s="8"/>
      <c r="T24" s="8"/>
    </row>
    <row r="25" ht="16" customHeight="1" spans="1:20">
      <c r="A25" s="22"/>
      <c r="B25" s="32"/>
      <c r="C25" s="22"/>
      <c r="D25" s="22"/>
      <c r="E25" s="22"/>
      <c r="F25" s="22"/>
      <c r="G25" s="36"/>
      <c r="H25" s="36"/>
      <c r="I25" s="28"/>
      <c r="J25" s="8"/>
      <c r="K25" s="8"/>
      <c r="L25" s="8"/>
      <c r="M25" s="8"/>
      <c r="N25" s="8"/>
      <c r="O25" s="8"/>
      <c r="P25" s="8"/>
      <c r="Q25" s="8"/>
      <c r="R25" s="8"/>
      <c r="S25" s="8"/>
      <c r="T25" s="8"/>
    </row>
    <row r="26" ht="16" customHeight="1" spans="1:20">
      <c r="A26" s="22"/>
      <c r="B26" s="32"/>
      <c r="C26" s="22"/>
      <c r="D26" s="22"/>
      <c r="E26" s="22"/>
      <c r="F26" s="22"/>
      <c r="G26" s="36"/>
      <c r="H26" s="36"/>
      <c r="I26" s="28"/>
      <c r="J26" s="8"/>
      <c r="K26" s="8"/>
      <c r="L26" s="8"/>
      <c r="M26" s="8"/>
      <c r="N26" s="8"/>
      <c r="O26" s="8"/>
      <c r="P26" s="8"/>
      <c r="Q26" s="8"/>
      <c r="R26" s="8"/>
      <c r="S26" s="8"/>
      <c r="T26" s="8"/>
    </row>
    <row r="27" ht="16" customHeight="1" spans="1:20">
      <c r="A27" s="22"/>
      <c r="B27" s="32"/>
      <c r="C27" s="22"/>
      <c r="D27" s="22"/>
      <c r="E27" s="22"/>
      <c r="F27" s="22"/>
      <c r="G27" s="36"/>
      <c r="H27" s="36"/>
      <c r="I27" s="28"/>
      <c r="J27" s="8"/>
      <c r="K27" s="8"/>
      <c r="L27" s="8"/>
      <c r="M27" s="8"/>
      <c r="N27" s="8"/>
      <c r="O27" s="8"/>
      <c r="P27" s="8"/>
      <c r="Q27" s="8"/>
      <c r="R27" s="8"/>
      <c r="S27" s="8"/>
      <c r="T27" s="8"/>
    </row>
    <row r="28" ht="16" customHeight="1" spans="1:20">
      <c r="A28" s="22"/>
      <c r="B28" s="32"/>
      <c r="C28" s="22"/>
      <c r="D28" s="22"/>
      <c r="E28" s="22"/>
      <c r="F28" s="22"/>
      <c r="G28" s="36"/>
      <c r="H28" s="36"/>
      <c r="I28" s="28"/>
      <c r="J28" s="8"/>
      <c r="K28" s="8"/>
      <c r="L28" s="8"/>
      <c r="M28" s="8"/>
      <c r="N28" s="8"/>
      <c r="O28" s="8"/>
      <c r="P28" s="8"/>
      <c r="Q28" s="8"/>
      <c r="R28" s="8"/>
      <c r="S28" s="8"/>
      <c r="T28" s="8"/>
    </row>
    <row r="29" ht="16" customHeight="1" spans="1:20">
      <c r="A29" s="22" t="s">
        <v>3363</v>
      </c>
      <c r="B29" s="21"/>
      <c r="C29" s="13"/>
      <c r="D29" s="28"/>
      <c r="E29" s="22"/>
      <c r="F29" s="22"/>
      <c r="G29" s="29">
        <f>SUM(G6:G28)</f>
        <v>0</v>
      </c>
      <c r="H29" s="36">
        <f>SUM(H6:H28)</f>
        <v>0</v>
      </c>
      <c r="I29" s="33"/>
      <c r="J29" s="34"/>
      <c r="K29" s="34"/>
      <c r="L29" s="34"/>
      <c r="M29" s="34"/>
      <c r="N29" s="34"/>
      <c r="O29" s="34"/>
      <c r="P29" s="34"/>
      <c r="Q29" s="34"/>
      <c r="R29" s="34"/>
      <c r="S29" s="34"/>
      <c r="T29" s="8"/>
    </row>
    <row r="30" ht="16" customHeight="1" spans="1:20">
      <c r="A30" s="73" t="e">
        <f>#REF!</f>
        <v>#REF!</v>
      </c>
      <c r="B30" s="73"/>
      <c r="C30" s="73"/>
      <c r="D30" s="73"/>
      <c r="E30" s="7"/>
      <c r="F30" s="74" t="str">
        <f>CONCATENATE(索引!$D$6,"：",索引!$D107,"    ",索引!$E107)</f>
        <v>评估人员：高晓宇    王海龙</v>
      </c>
      <c r="G30" s="73"/>
      <c r="H30" s="73"/>
      <c r="I30" s="73"/>
      <c r="J30" s="8"/>
      <c r="K30" s="8"/>
      <c r="L30" s="8"/>
      <c r="M30" s="8"/>
      <c r="N30" s="8"/>
      <c r="O30" s="8"/>
      <c r="P30" s="8"/>
      <c r="Q30" s="8"/>
      <c r="R30" s="8"/>
      <c r="S30" s="8"/>
      <c r="T30" s="8"/>
    </row>
    <row r="31" ht="16" customHeight="1" spans="1:20">
      <c r="A31" s="7" t="e">
        <f>#REF!</f>
        <v>#REF!</v>
      </c>
      <c r="B31" s="7"/>
      <c r="C31" s="7"/>
      <c r="D31" s="7"/>
      <c r="E31" s="7"/>
      <c r="F31" s="7"/>
      <c r="G31" s="7"/>
      <c r="H31" s="7"/>
      <c r="I31" s="7"/>
      <c r="J31" s="8"/>
      <c r="K31" s="8"/>
      <c r="L31" s="8"/>
      <c r="M31" s="8"/>
      <c r="N31" s="8"/>
      <c r="O31" s="8"/>
      <c r="P31" s="8"/>
      <c r="Q31" s="8"/>
      <c r="R31" s="8"/>
      <c r="S31" s="8"/>
      <c r="T31" s="8"/>
    </row>
  </sheetData>
  <mergeCells count="3">
    <mergeCell ref="A1:I1"/>
    <mergeCell ref="A3:I3"/>
    <mergeCell ref="A29:C29"/>
  </mergeCells>
  <pageMargins left="0.75" right="0.75" top="1" bottom="1" header="0.5" footer="0.5"/>
  <headerFooter/>
  <drawing r:id="rId1"/>
  <picture r:id="rId2"/>
</worksheet>
</file>

<file path=xl/worksheets/sheet10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D8D8D8"/>
    <outlinePr summaryBelow="0" summaryRight="0"/>
  </sheetPr>
  <dimension ref="A1:T31"/>
  <sheetViews>
    <sheetView workbookViewId="0">
      <pane xSplit="2" ySplit="6" topLeftCell="C7" activePane="bottomRight" state="frozen"/>
      <selection/>
      <selection pane="topRight"/>
      <selection pane="bottomLeft"/>
      <selection pane="bottomRight" activeCell="A1" sqref="A1:I1"/>
    </sheetView>
  </sheetViews>
  <sheetFormatPr defaultColWidth="14" defaultRowHeight="15.2"/>
  <cols>
    <col min="1" max="1" width="5" customWidth="1"/>
    <col min="2" max="2" width="21" customWidth="1"/>
    <col min="3" max="4" width="13" customWidth="1"/>
    <col min="5" max="8" width="15" customWidth="1"/>
    <col min="9" max="9" width="23" customWidth="1"/>
    <col min="10" max="10" width="9" customWidth="1"/>
    <col min="11" max="12" width="11" customWidth="1"/>
    <col min="13" max="15" width="9" customWidth="1"/>
    <col min="16" max="16" width="11" customWidth="1"/>
    <col min="17" max="17" width="13" customWidth="1"/>
    <col min="18" max="18" width="11" customWidth="1"/>
    <col min="19" max="20" width="9" customWidth="1"/>
  </cols>
  <sheetData>
    <row r="1" ht="24" customHeight="1" spans="1:20">
      <c r="A1" s="61" t="s">
        <v>8173</v>
      </c>
      <c r="B1" s="62"/>
      <c r="C1" s="62"/>
      <c r="D1" s="62"/>
      <c r="E1" s="62"/>
      <c r="F1" s="62"/>
      <c r="G1" s="62"/>
      <c r="H1" s="62"/>
      <c r="I1" s="62"/>
      <c r="J1" s="62"/>
      <c r="K1" s="62"/>
      <c r="L1" s="62"/>
      <c r="M1" s="62"/>
      <c r="N1" s="62"/>
      <c r="O1" s="62"/>
      <c r="P1" s="62"/>
      <c r="Q1" s="62"/>
      <c r="R1" s="62"/>
      <c r="S1" s="62"/>
      <c r="T1" s="62"/>
    </row>
    <row r="2" ht="16" customHeight="1" spans="1:20">
      <c r="A2" s="8"/>
      <c r="B2" s="8"/>
      <c r="C2" s="8"/>
      <c r="D2" s="63"/>
      <c r="E2" s="63"/>
      <c r="F2" s="63"/>
      <c r="G2" s="63"/>
      <c r="H2" s="63"/>
      <c r="I2" s="42" t="s">
        <v>8174</v>
      </c>
      <c r="J2" s="8"/>
      <c r="K2" s="8"/>
      <c r="L2" s="8"/>
      <c r="M2" s="8"/>
      <c r="N2" s="8"/>
      <c r="O2" s="8"/>
      <c r="P2" s="8"/>
      <c r="Q2" s="8"/>
      <c r="R2" s="8"/>
      <c r="S2" s="8"/>
      <c r="T2" s="8"/>
    </row>
    <row r="3" ht="16" customHeight="1" spans="1:20">
      <c r="A3" s="63" t="e">
        <f>#REF!</f>
        <v>#REF!</v>
      </c>
      <c r="B3" s="8"/>
      <c r="C3" s="8"/>
      <c r="D3" s="8"/>
      <c r="E3" s="8"/>
      <c r="F3" s="8"/>
      <c r="G3" s="8"/>
      <c r="H3" s="8"/>
      <c r="I3" s="8"/>
      <c r="J3" s="8"/>
      <c r="K3" s="8"/>
      <c r="L3" s="8"/>
      <c r="M3" s="8"/>
      <c r="N3" s="8"/>
      <c r="O3" s="8"/>
      <c r="P3" s="8"/>
      <c r="Q3" s="8"/>
      <c r="R3" s="8"/>
      <c r="S3" s="8"/>
      <c r="T3" s="8"/>
    </row>
    <row r="4" ht="16" customHeight="1" spans="1:20">
      <c r="A4" s="77" t="e">
        <f>#REF!</f>
        <v>#REF!</v>
      </c>
      <c r="B4" s="77"/>
      <c r="C4" s="77"/>
      <c r="D4" s="8"/>
      <c r="E4" s="8"/>
      <c r="F4" s="8"/>
      <c r="G4" s="8"/>
      <c r="H4" s="8"/>
      <c r="I4" s="42" t="s">
        <v>2952</v>
      </c>
      <c r="J4" s="8"/>
      <c r="K4" s="65" t="s">
        <v>8105</v>
      </c>
      <c r="L4" s="66"/>
      <c r="M4" s="8"/>
      <c r="N4" s="86"/>
      <c r="O4" s="8"/>
      <c r="P4" s="8"/>
      <c r="Q4" s="8"/>
      <c r="R4" s="8"/>
      <c r="S4" s="8"/>
      <c r="T4" s="8"/>
    </row>
    <row r="5" ht="16" customHeight="1" spans="1:20">
      <c r="A5" s="22" t="s">
        <v>0</v>
      </c>
      <c r="B5" s="22" t="s">
        <v>3152</v>
      </c>
      <c r="C5" s="22" t="s">
        <v>3198</v>
      </c>
      <c r="D5" s="22" t="s">
        <v>3158</v>
      </c>
      <c r="E5" s="22" t="s">
        <v>3050</v>
      </c>
      <c r="F5" s="21"/>
      <c r="G5" s="13"/>
      <c r="H5" s="35" t="s">
        <v>3051</v>
      </c>
      <c r="I5" s="22" t="s">
        <v>3083</v>
      </c>
      <c r="J5" s="25"/>
      <c r="K5" s="87" t="s">
        <v>3050</v>
      </c>
      <c r="L5" s="87" t="s">
        <v>3051</v>
      </c>
      <c r="M5" s="25"/>
      <c r="N5" s="25"/>
      <c r="O5" s="25"/>
      <c r="P5" s="25"/>
      <c r="Q5" s="25"/>
      <c r="R5" s="25"/>
      <c r="S5" s="25"/>
      <c r="T5" s="25"/>
    </row>
    <row r="6" ht="16" customHeight="1" spans="1:20">
      <c r="A6" s="37"/>
      <c r="B6" s="37"/>
      <c r="C6" s="37"/>
      <c r="D6" s="37"/>
      <c r="E6" s="22" t="s">
        <v>8175</v>
      </c>
      <c r="F6" s="22" t="s">
        <v>8176</v>
      </c>
      <c r="G6" s="22" t="s">
        <v>3162</v>
      </c>
      <c r="H6" s="27"/>
      <c r="I6" s="37"/>
      <c r="J6" s="25"/>
      <c r="K6" s="88"/>
      <c r="L6" s="88"/>
      <c r="M6" s="25"/>
      <c r="N6" s="25"/>
      <c r="O6" s="25"/>
      <c r="P6" s="25"/>
      <c r="Q6" s="25"/>
      <c r="R6" s="25"/>
      <c r="S6" s="25"/>
      <c r="T6" s="25"/>
    </row>
    <row r="7" ht="16" customHeight="1" spans="1:20">
      <c r="A7" s="22"/>
      <c r="B7" s="32"/>
      <c r="C7" s="32"/>
      <c r="D7" s="69"/>
      <c r="E7" s="36"/>
      <c r="F7" s="36"/>
      <c r="G7" s="36"/>
      <c r="H7" s="36"/>
      <c r="I7" s="28"/>
      <c r="J7" s="8"/>
      <c r="K7" s="71"/>
      <c r="L7" s="71"/>
      <c r="M7" s="8"/>
      <c r="N7" s="8"/>
      <c r="O7" s="8"/>
      <c r="P7" s="89"/>
      <c r="Q7" s="89"/>
      <c r="R7" s="89"/>
      <c r="S7" s="8"/>
      <c r="T7" s="8"/>
    </row>
    <row r="8" ht="16" customHeight="1" spans="1:20">
      <c r="A8" s="22"/>
      <c r="B8" s="32"/>
      <c r="C8" s="32"/>
      <c r="D8" s="69"/>
      <c r="E8" s="36"/>
      <c r="F8" s="36"/>
      <c r="G8" s="36"/>
      <c r="H8" s="36"/>
      <c r="I8" s="28"/>
      <c r="J8" s="8"/>
      <c r="K8" s="71"/>
      <c r="L8" s="71"/>
      <c r="M8" s="8"/>
      <c r="N8" s="8"/>
      <c r="O8" s="8"/>
      <c r="P8" s="89"/>
      <c r="Q8" s="89"/>
      <c r="R8" s="89"/>
      <c r="S8" s="8"/>
      <c r="T8" s="8"/>
    </row>
    <row r="9" ht="16" customHeight="1" spans="1:20">
      <c r="A9" s="22"/>
      <c r="B9" s="32"/>
      <c r="C9" s="32"/>
      <c r="D9" s="69"/>
      <c r="E9" s="36"/>
      <c r="F9" s="36"/>
      <c r="G9" s="36"/>
      <c r="H9" s="36"/>
      <c r="I9" s="28"/>
      <c r="J9" s="8"/>
      <c r="K9" s="71"/>
      <c r="L9" s="71"/>
      <c r="M9" s="8"/>
      <c r="N9" s="8"/>
      <c r="O9" s="8"/>
      <c r="P9" s="89"/>
      <c r="Q9" s="89"/>
      <c r="R9" s="89"/>
      <c r="S9" s="8"/>
      <c r="T9" s="8"/>
    </row>
    <row r="10" ht="16" customHeight="1" spans="1:20">
      <c r="A10" s="22"/>
      <c r="B10" s="32"/>
      <c r="C10" s="32"/>
      <c r="D10" s="69"/>
      <c r="E10" s="36"/>
      <c r="F10" s="36"/>
      <c r="G10" s="36"/>
      <c r="H10" s="36"/>
      <c r="I10" s="28"/>
      <c r="J10" s="8"/>
      <c r="K10" s="71"/>
      <c r="L10" s="71"/>
      <c r="M10" s="8"/>
      <c r="N10" s="8"/>
      <c r="O10" s="8"/>
      <c r="P10" s="89"/>
      <c r="Q10" s="89"/>
      <c r="R10" s="89"/>
      <c r="S10" s="8"/>
      <c r="T10" s="8"/>
    </row>
    <row r="11" ht="16" customHeight="1" spans="1:20">
      <c r="A11" s="22"/>
      <c r="B11" s="32"/>
      <c r="C11" s="32"/>
      <c r="D11" s="69"/>
      <c r="E11" s="36"/>
      <c r="F11" s="36"/>
      <c r="G11" s="36"/>
      <c r="H11" s="36"/>
      <c r="I11" s="28"/>
      <c r="J11" s="8"/>
      <c r="K11" s="71"/>
      <c r="L11" s="71"/>
      <c r="M11" s="8"/>
      <c r="N11" s="8"/>
      <c r="O11" s="8"/>
      <c r="P11" s="8"/>
      <c r="Q11" s="8"/>
      <c r="R11" s="8"/>
      <c r="S11" s="8"/>
      <c r="T11" s="8"/>
    </row>
    <row r="12" ht="16" customHeight="1" spans="1:20">
      <c r="A12" s="22"/>
      <c r="B12" s="32"/>
      <c r="C12" s="32"/>
      <c r="D12" s="69"/>
      <c r="E12" s="36"/>
      <c r="F12" s="36"/>
      <c r="G12" s="36"/>
      <c r="H12" s="36"/>
      <c r="I12" s="28"/>
      <c r="J12" s="8"/>
      <c r="K12" s="71"/>
      <c r="L12" s="71"/>
      <c r="M12" s="8"/>
      <c r="N12" s="8"/>
      <c r="O12" s="8"/>
      <c r="P12" s="8"/>
      <c r="Q12" s="8"/>
      <c r="R12" s="8"/>
      <c r="S12" s="8"/>
      <c r="T12" s="8"/>
    </row>
    <row r="13" ht="16" customHeight="1" spans="1:20">
      <c r="A13" s="22"/>
      <c r="B13" s="32"/>
      <c r="C13" s="32"/>
      <c r="D13" s="69"/>
      <c r="E13" s="36"/>
      <c r="F13" s="36"/>
      <c r="G13" s="36"/>
      <c r="H13" s="36"/>
      <c r="I13" s="28"/>
      <c r="J13" s="8"/>
      <c r="K13" s="71"/>
      <c r="L13" s="71"/>
      <c r="M13" s="8"/>
      <c r="N13" s="8"/>
      <c r="O13" s="8"/>
      <c r="P13" s="8"/>
      <c r="Q13" s="8"/>
      <c r="R13" s="8"/>
      <c r="S13" s="8"/>
      <c r="T13" s="8"/>
    </row>
    <row r="14" ht="16" customHeight="1" spans="1:20">
      <c r="A14" s="22"/>
      <c r="B14" s="32"/>
      <c r="C14" s="32"/>
      <c r="D14" s="69"/>
      <c r="E14" s="36"/>
      <c r="F14" s="36"/>
      <c r="G14" s="36"/>
      <c r="H14" s="36"/>
      <c r="I14" s="28"/>
      <c r="J14" s="8"/>
      <c r="K14" s="71"/>
      <c r="L14" s="71"/>
      <c r="M14" s="8"/>
      <c r="N14" s="8"/>
      <c r="O14" s="8"/>
      <c r="P14" s="8"/>
      <c r="Q14" s="8"/>
      <c r="R14" s="8"/>
      <c r="S14" s="8"/>
      <c r="T14" s="8"/>
    </row>
    <row r="15" ht="16" customHeight="1" spans="1:20">
      <c r="A15" s="22"/>
      <c r="B15" s="32"/>
      <c r="C15" s="32"/>
      <c r="D15" s="69"/>
      <c r="E15" s="36"/>
      <c r="F15" s="36"/>
      <c r="G15" s="36"/>
      <c r="H15" s="36"/>
      <c r="I15" s="28"/>
      <c r="J15" s="8"/>
      <c r="K15" s="71"/>
      <c r="L15" s="71"/>
      <c r="M15" s="8"/>
      <c r="N15" s="8"/>
      <c r="O15" s="8"/>
      <c r="P15" s="8"/>
      <c r="Q15" s="8"/>
      <c r="R15" s="89"/>
      <c r="S15" s="8"/>
      <c r="T15" s="8"/>
    </row>
    <row r="16" ht="16" customHeight="1" spans="1:20">
      <c r="A16" s="22"/>
      <c r="B16" s="32"/>
      <c r="C16" s="32"/>
      <c r="D16" s="69"/>
      <c r="E16" s="36"/>
      <c r="F16" s="36"/>
      <c r="G16" s="36"/>
      <c r="H16" s="36"/>
      <c r="I16" s="28"/>
      <c r="J16" s="8"/>
      <c r="K16" s="71"/>
      <c r="L16" s="71"/>
      <c r="M16" s="8"/>
      <c r="N16" s="8"/>
      <c r="O16" s="8"/>
      <c r="P16" s="8"/>
      <c r="Q16" s="8"/>
      <c r="R16" s="89"/>
      <c r="S16" s="8"/>
      <c r="T16" s="8"/>
    </row>
    <row r="17" ht="16" customHeight="1" spans="1:20">
      <c r="A17" s="22"/>
      <c r="B17" s="32"/>
      <c r="C17" s="32"/>
      <c r="D17" s="69"/>
      <c r="E17" s="36"/>
      <c r="F17" s="36"/>
      <c r="G17" s="36"/>
      <c r="H17" s="36"/>
      <c r="I17" s="28"/>
      <c r="J17" s="8"/>
      <c r="K17" s="71"/>
      <c r="L17" s="71"/>
      <c r="M17" s="8"/>
      <c r="N17" s="8"/>
      <c r="O17" s="8"/>
      <c r="P17" s="8"/>
      <c r="Q17" s="8"/>
      <c r="R17" s="89"/>
      <c r="S17" s="8"/>
      <c r="T17" s="8"/>
    </row>
    <row r="18" ht="16" customHeight="1" spans="1:20">
      <c r="A18" s="22"/>
      <c r="B18" s="32"/>
      <c r="C18" s="32"/>
      <c r="D18" s="69"/>
      <c r="E18" s="36"/>
      <c r="F18" s="36"/>
      <c r="G18" s="36"/>
      <c r="H18" s="36"/>
      <c r="I18" s="28"/>
      <c r="J18" s="8"/>
      <c r="K18" s="71"/>
      <c r="L18" s="71"/>
      <c r="M18" s="8"/>
      <c r="N18" s="8"/>
      <c r="O18" s="8"/>
      <c r="P18" s="8"/>
      <c r="Q18" s="8"/>
      <c r="R18" s="89"/>
      <c r="S18" s="8"/>
      <c r="T18" s="8"/>
    </row>
    <row r="19" ht="16" customHeight="1" spans="1:20">
      <c r="A19" s="22"/>
      <c r="B19" s="32"/>
      <c r="C19" s="32"/>
      <c r="D19" s="69"/>
      <c r="E19" s="36"/>
      <c r="F19" s="36"/>
      <c r="G19" s="36"/>
      <c r="H19" s="36"/>
      <c r="I19" s="28"/>
      <c r="J19" s="8"/>
      <c r="K19" s="71"/>
      <c r="L19" s="71"/>
      <c r="M19" s="8"/>
      <c r="N19" s="8"/>
      <c r="O19" s="8"/>
      <c r="P19" s="8"/>
      <c r="Q19" s="8"/>
      <c r="R19" s="89"/>
      <c r="S19" s="8"/>
      <c r="T19" s="8"/>
    </row>
    <row r="20" ht="16" customHeight="1" spans="1:20">
      <c r="A20" s="22"/>
      <c r="B20" s="32"/>
      <c r="C20" s="32"/>
      <c r="D20" s="69"/>
      <c r="E20" s="36"/>
      <c r="F20" s="36"/>
      <c r="G20" s="36"/>
      <c r="H20" s="36"/>
      <c r="I20" s="28"/>
      <c r="J20" s="8"/>
      <c r="K20" s="71"/>
      <c r="L20" s="71"/>
      <c r="M20" s="8"/>
      <c r="N20" s="8"/>
      <c r="O20" s="8"/>
      <c r="P20" s="8"/>
      <c r="Q20" s="8"/>
      <c r="R20" s="89"/>
      <c r="S20" s="8"/>
      <c r="T20" s="8"/>
    </row>
    <row r="21" ht="16" customHeight="1" spans="1:20">
      <c r="A21" s="22"/>
      <c r="B21" s="32"/>
      <c r="C21" s="32"/>
      <c r="D21" s="69"/>
      <c r="E21" s="36"/>
      <c r="F21" s="36"/>
      <c r="G21" s="36"/>
      <c r="H21" s="36"/>
      <c r="I21" s="28"/>
      <c r="J21" s="8"/>
      <c r="K21" s="71"/>
      <c r="L21" s="71"/>
      <c r="M21" s="8"/>
      <c r="N21" s="8"/>
      <c r="O21" s="8"/>
      <c r="P21" s="8"/>
      <c r="Q21" s="8"/>
      <c r="R21" s="8"/>
      <c r="S21" s="8"/>
      <c r="T21" s="8"/>
    </row>
    <row r="22" ht="16" customHeight="1" spans="1:20">
      <c r="A22" s="22"/>
      <c r="B22" s="32"/>
      <c r="C22" s="32"/>
      <c r="D22" s="69"/>
      <c r="E22" s="36"/>
      <c r="F22" s="36"/>
      <c r="G22" s="36"/>
      <c r="H22" s="36"/>
      <c r="I22" s="28"/>
      <c r="J22" s="8"/>
      <c r="K22" s="71"/>
      <c r="L22" s="71"/>
      <c r="M22" s="8"/>
      <c r="N22" s="8"/>
      <c r="O22" s="8"/>
      <c r="P22" s="8"/>
      <c r="Q22" s="8"/>
      <c r="R22" s="8"/>
      <c r="S22" s="8"/>
      <c r="T22" s="8"/>
    </row>
    <row r="23" ht="16" customHeight="1" spans="1:20">
      <c r="A23" s="22"/>
      <c r="B23" s="32"/>
      <c r="C23" s="32"/>
      <c r="D23" s="69"/>
      <c r="E23" s="36"/>
      <c r="F23" s="36"/>
      <c r="G23" s="36"/>
      <c r="H23" s="36"/>
      <c r="I23" s="28"/>
      <c r="J23" s="8"/>
      <c r="K23" s="71"/>
      <c r="L23" s="71"/>
      <c r="M23" s="8"/>
      <c r="N23" s="8"/>
      <c r="O23" s="8"/>
      <c r="P23" s="8"/>
      <c r="Q23" s="8"/>
      <c r="R23" s="8"/>
      <c r="S23" s="8"/>
      <c r="T23" s="8"/>
    </row>
    <row r="24" ht="16" customHeight="1" spans="1:20">
      <c r="A24" s="22"/>
      <c r="B24" s="32"/>
      <c r="C24" s="32"/>
      <c r="D24" s="69"/>
      <c r="E24" s="36"/>
      <c r="F24" s="36"/>
      <c r="G24" s="36"/>
      <c r="H24" s="36"/>
      <c r="I24" s="28"/>
      <c r="J24" s="8"/>
      <c r="K24" s="71"/>
      <c r="L24" s="71"/>
      <c r="M24" s="8"/>
      <c r="N24" s="8"/>
      <c r="O24" s="8"/>
      <c r="P24" s="8"/>
      <c r="Q24" s="8"/>
      <c r="R24" s="8"/>
      <c r="S24" s="8"/>
      <c r="T24" s="8"/>
    </row>
    <row r="25" ht="16" customHeight="1" spans="1:20">
      <c r="A25" s="22"/>
      <c r="B25" s="32"/>
      <c r="C25" s="32"/>
      <c r="D25" s="69"/>
      <c r="E25" s="36"/>
      <c r="F25" s="36"/>
      <c r="G25" s="36"/>
      <c r="H25" s="36"/>
      <c r="I25" s="28"/>
      <c r="J25" s="8"/>
      <c r="K25" s="71"/>
      <c r="L25" s="71"/>
      <c r="M25" s="8"/>
      <c r="N25" s="8"/>
      <c r="O25" s="8"/>
      <c r="P25" s="8"/>
      <c r="Q25" s="8"/>
      <c r="R25" s="8"/>
      <c r="S25" s="8"/>
      <c r="T25" s="8"/>
    </row>
    <row r="26" ht="16" customHeight="1" spans="1:20">
      <c r="A26" s="22"/>
      <c r="B26" s="32"/>
      <c r="C26" s="32"/>
      <c r="D26" s="69"/>
      <c r="E26" s="36"/>
      <c r="F26" s="36"/>
      <c r="G26" s="36"/>
      <c r="H26" s="36"/>
      <c r="I26" s="28"/>
      <c r="J26" s="8"/>
      <c r="K26" s="71"/>
      <c r="L26" s="71"/>
      <c r="M26" s="8"/>
      <c r="N26" s="8"/>
      <c r="O26" s="8"/>
      <c r="P26" s="8"/>
      <c r="Q26" s="8"/>
      <c r="R26" s="8"/>
      <c r="S26" s="8"/>
      <c r="T26" s="8"/>
    </row>
    <row r="27" ht="16" customHeight="1" spans="1:20">
      <c r="A27" s="22"/>
      <c r="B27" s="32"/>
      <c r="C27" s="32"/>
      <c r="D27" s="69"/>
      <c r="E27" s="36"/>
      <c r="F27" s="36"/>
      <c r="G27" s="36"/>
      <c r="H27" s="36"/>
      <c r="I27" s="28"/>
      <c r="J27" s="8"/>
      <c r="K27" s="71"/>
      <c r="L27" s="71"/>
      <c r="M27" s="8"/>
      <c r="N27" s="8"/>
      <c r="O27" s="8"/>
      <c r="P27" s="8"/>
      <c r="Q27" s="8"/>
      <c r="R27" s="8"/>
      <c r="S27" s="8"/>
      <c r="T27" s="8"/>
    </row>
    <row r="28" ht="16" customHeight="1" spans="1:20">
      <c r="A28" s="22"/>
      <c r="B28" s="22"/>
      <c r="C28" s="22"/>
      <c r="D28" s="69"/>
      <c r="E28" s="29"/>
      <c r="F28" s="36"/>
      <c r="G28" s="36"/>
      <c r="H28" s="36"/>
      <c r="I28" s="28"/>
      <c r="J28" s="8"/>
      <c r="K28" s="71"/>
      <c r="L28" s="71"/>
      <c r="M28" s="8"/>
      <c r="N28" s="8"/>
      <c r="O28" s="8"/>
      <c r="P28" s="8"/>
      <c r="Q28" s="8"/>
      <c r="R28" s="8"/>
      <c r="S28" s="8"/>
      <c r="T28" s="8"/>
    </row>
    <row r="29" ht="16" customHeight="1" spans="1:20">
      <c r="A29" s="22" t="s">
        <v>3363</v>
      </c>
      <c r="B29" s="13"/>
      <c r="C29" s="28"/>
      <c r="D29" s="28"/>
      <c r="E29" s="36">
        <f>SUM(E7:E28)</f>
        <v>0</v>
      </c>
      <c r="F29" s="36">
        <f>SUM(F7:F28)</f>
        <v>0</v>
      </c>
      <c r="G29" s="36">
        <f>SUM(G7:G28)</f>
        <v>0</v>
      </c>
      <c r="H29" s="36">
        <f>SUM(H7:H28)</f>
        <v>0</v>
      </c>
      <c r="I29" s="28"/>
      <c r="J29" s="8"/>
      <c r="K29" s="71">
        <f>SUM(K7:K28)</f>
        <v>0</v>
      </c>
      <c r="L29" s="71">
        <f>SUM(L7:L28)</f>
        <v>0</v>
      </c>
      <c r="M29" s="8"/>
      <c r="N29" s="8"/>
      <c r="O29" s="8"/>
      <c r="P29" s="8"/>
      <c r="Q29" s="8"/>
      <c r="R29" s="8"/>
      <c r="S29" s="8"/>
      <c r="T29" s="8"/>
    </row>
    <row r="30" ht="16" customHeight="1" spans="1:20">
      <c r="A30" s="73" t="e">
        <f>#REF!</f>
        <v>#REF!</v>
      </c>
      <c r="B30" s="73"/>
      <c r="C30" s="73"/>
      <c r="D30" s="73"/>
      <c r="E30" s="73"/>
      <c r="F30" s="7"/>
      <c r="G30" s="7" t="str">
        <f>CONCATENATE(索引!$D$6,"：",索引!$D108,"    ",索引!$E108)</f>
        <v>评估人员：高晓宇    王海龙</v>
      </c>
      <c r="H30" s="7"/>
      <c r="I30" s="73"/>
      <c r="J30" s="8"/>
      <c r="K30" s="8"/>
      <c r="L30" s="8"/>
      <c r="M30" s="8"/>
      <c r="N30" s="8"/>
      <c r="O30" s="8"/>
      <c r="P30" s="8"/>
      <c r="Q30" s="8"/>
      <c r="R30" s="8"/>
      <c r="S30" s="8"/>
      <c r="T30" s="8"/>
    </row>
    <row r="31" ht="16" customHeight="1" spans="1:20">
      <c r="A31" s="7" t="e">
        <f>#REF!</f>
        <v>#REF!</v>
      </c>
      <c r="B31" s="7"/>
      <c r="C31" s="7"/>
      <c r="D31" s="7"/>
      <c r="E31" s="7"/>
      <c r="F31" s="7"/>
      <c r="G31" s="7"/>
      <c r="H31" s="7"/>
      <c r="I31" s="7"/>
      <c r="J31" s="8"/>
      <c r="K31" s="8"/>
      <c r="L31" s="8"/>
      <c r="M31" s="8"/>
      <c r="N31" s="8"/>
      <c r="O31" s="8"/>
      <c r="P31" s="8"/>
      <c r="Q31" s="8"/>
      <c r="R31" s="8"/>
      <c r="S31" s="8"/>
      <c r="T31" s="8"/>
    </row>
  </sheetData>
  <mergeCells count="13">
    <mergeCell ref="A1:I1"/>
    <mergeCell ref="A3:I3"/>
    <mergeCell ref="K4:L4"/>
    <mergeCell ref="E5:G5"/>
    <mergeCell ref="A29:B29"/>
    <mergeCell ref="A5:A6"/>
    <mergeCell ref="B5:B6"/>
    <mergeCell ref="C5:C6"/>
    <mergeCell ref="D5:D6"/>
    <mergeCell ref="H5:H6"/>
    <mergeCell ref="I5:I6"/>
    <mergeCell ref="K5:K6"/>
    <mergeCell ref="L5:L6"/>
  </mergeCells>
  <pageMargins left="0.75" right="0.75" top="1" bottom="1" header="0.5" footer="0.5"/>
  <headerFooter/>
  <drawing r:id="rId1"/>
  <picture r:id="rId2"/>
</worksheet>
</file>

<file path=xl/worksheets/sheet10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T30"/>
  <sheetViews>
    <sheetView workbookViewId="0">
      <selection activeCell="A1" sqref="A1:F1"/>
    </sheetView>
  </sheetViews>
  <sheetFormatPr defaultColWidth="14" defaultRowHeight="15.2"/>
  <cols>
    <col min="1" max="1" width="7" customWidth="1"/>
    <col min="2" max="2" width="31" customWidth="1"/>
    <col min="3" max="6" width="19" customWidth="1"/>
    <col min="7" max="20" width="9" customWidth="1"/>
  </cols>
  <sheetData>
    <row r="1" ht="24" customHeight="1" spans="1:20">
      <c r="A1" s="61" t="s">
        <v>8177</v>
      </c>
      <c r="B1" s="62"/>
      <c r="C1" s="62"/>
      <c r="D1" s="62"/>
      <c r="E1" s="62"/>
      <c r="F1" s="62"/>
      <c r="G1" s="62"/>
      <c r="H1" s="62"/>
      <c r="I1" s="62"/>
      <c r="J1" s="62"/>
      <c r="K1" s="62"/>
      <c r="L1" s="62"/>
      <c r="M1" s="62"/>
      <c r="N1" s="62"/>
      <c r="O1" s="62"/>
      <c r="P1" s="62"/>
      <c r="Q1" s="62"/>
      <c r="R1" s="62"/>
      <c r="S1" s="62"/>
      <c r="T1" s="62"/>
    </row>
    <row r="2" ht="16" customHeight="1" spans="1:20">
      <c r="A2" s="63"/>
      <c r="B2" s="63"/>
      <c r="C2" s="63"/>
      <c r="D2" s="63"/>
      <c r="E2" s="63"/>
      <c r="F2" s="83" t="s">
        <v>8178</v>
      </c>
      <c r="G2" s="8"/>
      <c r="H2" s="8"/>
      <c r="I2" s="8"/>
      <c r="J2" s="8"/>
      <c r="K2" s="8"/>
      <c r="L2" s="8"/>
      <c r="M2" s="8"/>
      <c r="N2" s="8"/>
      <c r="O2" s="8"/>
      <c r="P2" s="8"/>
      <c r="Q2" s="8"/>
      <c r="R2" s="8"/>
      <c r="S2" s="8"/>
      <c r="T2" s="8"/>
    </row>
    <row r="3" ht="16" customHeight="1" spans="1:20">
      <c r="A3" s="63" t="e">
        <f>#REF!</f>
        <v>#REF!</v>
      </c>
      <c r="B3" s="8"/>
      <c r="C3" s="8"/>
      <c r="D3" s="8"/>
      <c r="E3" s="8"/>
      <c r="F3" s="8"/>
      <c r="G3" s="8"/>
      <c r="H3" s="8"/>
      <c r="I3" s="8"/>
      <c r="J3" s="8"/>
      <c r="K3" s="8"/>
      <c r="L3" s="8"/>
      <c r="M3" s="8"/>
      <c r="N3" s="8"/>
      <c r="O3" s="8"/>
      <c r="P3" s="8"/>
      <c r="Q3" s="8"/>
      <c r="R3" s="8"/>
      <c r="S3" s="8"/>
      <c r="T3" s="8"/>
    </row>
    <row r="4" ht="16" customHeight="1" spans="1:20">
      <c r="A4" s="64" t="e">
        <f>#REF!</f>
        <v>#REF!</v>
      </c>
      <c r="B4" s="64"/>
      <c r="C4" s="64"/>
      <c r="D4" s="8"/>
      <c r="E4" s="8"/>
      <c r="F4" s="84" t="s">
        <v>2952</v>
      </c>
      <c r="G4" s="8"/>
      <c r="H4" s="65" t="s">
        <v>3156</v>
      </c>
      <c r="I4" s="66"/>
      <c r="J4" s="8"/>
      <c r="K4" s="8"/>
      <c r="L4" s="8"/>
      <c r="M4" s="8"/>
      <c r="N4" s="8"/>
      <c r="O4" s="8"/>
      <c r="P4" s="8"/>
      <c r="Q4" s="8"/>
      <c r="R4" s="8"/>
      <c r="S4" s="8"/>
      <c r="T4" s="8"/>
    </row>
    <row r="5" ht="16" customHeight="1" spans="1:20">
      <c r="A5" s="39" t="s">
        <v>3048</v>
      </c>
      <c r="B5" s="39" t="s">
        <v>3049</v>
      </c>
      <c r="C5" s="39" t="s">
        <v>3050</v>
      </c>
      <c r="D5" s="39" t="s">
        <v>3051</v>
      </c>
      <c r="E5" s="85" t="s">
        <v>3052</v>
      </c>
      <c r="F5" s="39" t="s">
        <v>3053</v>
      </c>
      <c r="G5" s="25"/>
      <c r="H5" s="65" t="s">
        <v>3050</v>
      </c>
      <c r="I5" s="65" t="s">
        <v>3051</v>
      </c>
      <c r="J5" s="25"/>
      <c r="K5" s="25"/>
      <c r="L5" s="25"/>
      <c r="M5" s="25"/>
      <c r="N5" s="25"/>
      <c r="O5" s="25"/>
      <c r="P5" s="25"/>
      <c r="Q5" s="25"/>
      <c r="R5" s="25"/>
      <c r="S5" s="25"/>
      <c r="T5" s="25"/>
    </row>
    <row r="6" ht="16" customHeight="1" spans="1:20">
      <c r="A6" s="39" t="s">
        <v>2936</v>
      </c>
      <c r="B6" s="70" t="s">
        <v>3010</v>
      </c>
      <c r="C6" s="36">
        <f>'6-4-1长期应付款'!G29</f>
        <v>0</v>
      </c>
      <c r="D6" s="36">
        <f>'6-4-1长期应付款'!H29</f>
        <v>0</v>
      </c>
      <c r="E6" s="29">
        <f>D6-C6</f>
        <v>0</v>
      </c>
      <c r="F6" s="29">
        <f>IF(C6=0,0,ROUND(E6/C6*100,2))</f>
        <v>0</v>
      </c>
      <c r="G6" s="8"/>
      <c r="H6" s="71"/>
      <c r="I6" s="71"/>
      <c r="J6" s="8"/>
      <c r="K6" s="8"/>
      <c r="L6" s="8"/>
      <c r="M6" s="8"/>
      <c r="N6" s="8"/>
      <c r="O6" s="8"/>
      <c r="P6" s="8"/>
      <c r="Q6" s="8"/>
      <c r="R6" s="8"/>
      <c r="S6" s="8"/>
      <c r="T6" s="8"/>
    </row>
    <row r="7" ht="16" customHeight="1" spans="1:20">
      <c r="A7" s="39" t="s">
        <v>2938</v>
      </c>
      <c r="B7" s="70" t="s">
        <v>8179</v>
      </c>
      <c r="C7" s="36">
        <f>'6-4-2专项应付款'!E29</f>
        <v>0</v>
      </c>
      <c r="D7" s="36">
        <f>'6-4-2专项应付款'!F29</f>
        <v>0</v>
      </c>
      <c r="E7" s="29">
        <f>D7-C7</f>
        <v>0</v>
      </c>
      <c r="F7" s="29">
        <f>IF(C7=0,0,ROUND(E7/C7*100,2))</f>
        <v>0</v>
      </c>
      <c r="G7" s="8"/>
      <c r="H7" s="71"/>
      <c r="I7" s="71"/>
      <c r="J7" s="8"/>
      <c r="K7" s="8"/>
      <c r="L7" s="8"/>
      <c r="M7" s="8"/>
      <c r="N7" s="8"/>
      <c r="O7" s="8"/>
      <c r="P7" s="8"/>
      <c r="Q7" s="8"/>
      <c r="R7" s="8"/>
      <c r="S7" s="8"/>
      <c r="T7" s="8"/>
    </row>
    <row r="8" ht="16" customHeight="1" spans="1:20">
      <c r="A8" s="39"/>
      <c r="B8" s="70"/>
      <c r="C8" s="36"/>
      <c r="D8" s="36"/>
      <c r="E8" s="29"/>
      <c r="F8" s="29"/>
      <c r="G8" s="8"/>
      <c r="H8" s="71"/>
      <c r="I8" s="71"/>
      <c r="J8" s="8"/>
      <c r="K8" s="8"/>
      <c r="L8" s="8"/>
      <c r="M8" s="8"/>
      <c r="N8" s="8"/>
      <c r="O8" s="8"/>
      <c r="P8" s="8"/>
      <c r="Q8" s="8"/>
      <c r="R8" s="8"/>
      <c r="S8" s="8"/>
      <c r="T8" s="8"/>
    </row>
    <row r="9" ht="16" customHeight="1" spans="1:20">
      <c r="A9" s="22"/>
      <c r="B9" s="28"/>
      <c r="C9" s="36"/>
      <c r="D9" s="29"/>
      <c r="E9" s="29"/>
      <c r="F9" s="29"/>
      <c r="G9" s="8"/>
      <c r="H9" s="71"/>
      <c r="I9" s="71"/>
      <c r="J9" s="8"/>
      <c r="K9" s="8"/>
      <c r="L9" s="8"/>
      <c r="M9" s="8"/>
      <c r="N9" s="8"/>
      <c r="O9" s="8"/>
      <c r="P9" s="8"/>
      <c r="Q9" s="8"/>
      <c r="R9" s="8"/>
      <c r="S9" s="8"/>
      <c r="T9" s="8"/>
    </row>
    <row r="10" ht="16" customHeight="1" spans="1:20">
      <c r="A10" s="22"/>
      <c r="B10" s="28"/>
      <c r="C10" s="36"/>
      <c r="D10" s="29"/>
      <c r="E10" s="29"/>
      <c r="F10" s="29"/>
      <c r="G10" s="8"/>
      <c r="H10" s="71"/>
      <c r="I10" s="71"/>
      <c r="J10" s="8"/>
      <c r="K10" s="8"/>
      <c r="L10" s="8"/>
      <c r="M10" s="8"/>
      <c r="N10" s="8"/>
      <c r="O10" s="8"/>
      <c r="P10" s="8"/>
      <c r="Q10" s="8"/>
      <c r="R10" s="8"/>
      <c r="S10" s="8"/>
      <c r="T10" s="8"/>
    </row>
    <row r="11" ht="16" customHeight="1" spans="1:20">
      <c r="A11" s="22"/>
      <c r="B11" s="28"/>
      <c r="C11" s="36"/>
      <c r="D11" s="29"/>
      <c r="E11" s="29"/>
      <c r="F11" s="29"/>
      <c r="G11" s="8"/>
      <c r="H11" s="71"/>
      <c r="I11" s="71"/>
      <c r="J11" s="8"/>
      <c r="K11" s="8"/>
      <c r="L11" s="8"/>
      <c r="M11" s="8"/>
      <c r="N11" s="8"/>
      <c r="O11" s="8"/>
      <c r="P11" s="8"/>
      <c r="Q11" s="8"/>
      <c r="R11" s="8"/>
      <c r="S11" s="8"/>
      <c r="T11" s="8"/>
    </row>
    <row r="12" ht="16" customHeight="1" spans="1:20">
      <c r="A12" s="22"/>
      <c r="B12" s="28"/>
      <c r="C12" s="36"/>
      <c r="D12" s="29"/>
      <c r="E12" s="29"/>
      <c r="F12" s="29"/>
      <c r="G12" s="8"/>
      <c r="H12" s="71"/>
      <c r="I12" s="71"/>
      <c r="J12" s="8"/>
      <c r="K12" s="8"/>
      <c r="L12" s="8"/>
      <c r="M12" s="8"/>
      <c r="N12" s="8"/>
      <c r="O12" s="8"/>
      <c r="P12" s="8"/>
      <c r="Q12" s="8"/>
      <c r="R12" s="8"/>
      <c r="S12" s="8"/>
      <c r="T12" s="8"/>
    </row>
    <row r="13" ht="16" customHeight="1" spans="1:20">
      <c r="A13" s="22"/>
      <c r="B13" s="28"/>
      <c r="C13" s="36"/>
      <c r="D13" s="29"/>
      <c r="E13" s="29"/>
      <c r="F13" s="29"/>
      <c r="G13" s="8"/>
      <c r="H13" s="71"/>
      <c r="I13" s="71"/>
      <c r="J13" s="8"/>
      <c r="K13" s="8"/>
      <c r="L13" s="8"/>
      <c r="M13" s="8"/>
      <c r="N13" s="8"/>
      <c r="O13" s="8"/>
      <c r="P13" s="8"/>
      <c r="Q13" s="8"/>
      <c r="R13" s="8"/>
      <c r="S13" s="8"/>
      <c r="T13" s="8"/>
    </row>
    <row r="14" ht="16" customHeight="1" spans="1:20">
      <c r="A14" s="22"/>
      <c r="B14" s="28"/>
      <c r="C14" s="36"/>
      <c r="D14" s="29"/>
      <c r="E14" s="29"/>
      <c r="F14" s="29"/>
      <c r="G14" s="8"/>
      <c r="H14" s="71"/>
      <c r="I14" s="71"/>
      <c r="J14" s="8"/>
      <c r="K14" s="8"/>
      <c r="L14" s="8"/>
      <c r="M14" s="8"/>
      <c r="N14" s="8"/>
      <c r="O14" s="8"/>
      <c r="P14" s="8"/>
      <c r="Q14" s="8"/>
      <c r="R14" s="8"/>
      <c r="S14" s="8"/>
      <c r="T14" s="8"/>
    </row>
    <row r="15" ht="16" customHeight="1" spans="1:20">
      <c r="A15" s="22"/>
      <c r="B15" s="28"/>
      <c r="C15" s="36"/>
      <c r="D15" s="29"/>
      <c r="E15" s="29"/>
      <c r="F15" s="29"/>
      <c r="G15" s="8"/>
      <c r="H15" s="71"/>
      <c r="I15" s="71"/>
      <c r="J15" s="8"/>
      <c r="K15" s="8"/>
      <c r="L15" s="8"/>
      <c r="M15" s="8"/>
      <c r="N15" s="8"/>
      <c r="O15" s="8"/>
      <c r="P15" s="8"/>
      <c r="Q15" s="8"/>
      <c r="R15" s="8"/>
      <c r="S15" s="8"/>
      <c r="T15" s="8"/>
    </row>
    <row r="16" ht="16" customHeight="1" spans="1:20">
      <c r="A16" s="22"/>
      <c r="B16" s="28"/>
      <c r="C16" s="36"/>
      <c r="D16" s="29"/>
      <c r="E16" s="29"/>
      <c r="F16" s="29"/>
      <c r="G16" s="8"/>
      <c r="H16" s="71"/>
      <c r="I16" s="71"/>
      <c r="J16" s="8"/>
      <c r="K16" s="8"/>
      <c r="L16" s="8"/>
      <c r="M16" s="8"/>
      <c r="N16" s="8"/>
      <c r="O16" s="8"/>
      <c r="P16" s="8"/>
      <c r="Q16" s="8"/>
      <c r="R16" s="8"/>
      <c r="S16" s="8"/>
      <c r="T16" s="8"/>
    </row>
    <row r="17" ht="16" customHeight="1" spans="1:20">
      <c r="A17" s="22"/>
      <c r="B17" s="28"/>
      <c r="C17" s="36"/>
      <c r="D17" s="29"/>
      <c r="E17" s="29"/>
      <c r="F17" s="29"/>
      <c r="G17" s="8"/>
      <c r="H17" s="71"/>
      <c r="I17" s="71"/>
      <c r="J17" s="8"/>
      <c r="K17" s="8"/>
      <c r="L17" s="8"/>
      <c r="M17" s="8"/>
      <c r="N17" s="8"/>
      <c r="O17" s="8"/>
      <c r="P17" s="8"/>
      <c r="Q17" s="8"/>
      <c r="R17" s="8"/>
      <c r="S17" s="8"/>
      <c r="T17" s="8"/>
    </row>
    <row r="18" ht="16" customHeight="1" spans="1:20">
      <c r="A18" s="22"/>
      <c r="B18" s="28"/>
      <c r="C18" s="36"/>
      <c r="D18" s="29"/>
      <c r="E18" s="29"/>
      <c r="F18" s="29"/>
      <c r="G18" s="8"/>
      <c r="H18" s="71"/>
      <c r="I18" s="71"/>
      <c r="J18" s="8"/>
      <c r="K18" s="8"/>
      <c r="L18" s="8"/>
      <c r="M18" s="8"/>
      <c r="N18" s="8"/>
      <c r="O18" s="8"/>
      <c r="P18" s="8"/>
      <c r="Q18" s="8"/>
      <c r="R18" s="8"/>
      <c r="S18" s="8"/>
      <c r="T18" s="8"/>
    </row>
    <row r="19" ht="16" customHeight="1" spans="1:20">
      <c r="A19" s="22"/>
      <c r="B19" s="28"/>
      <c r="C19" s="36"/>
      <c r="D19" s="29"/>
      <c r="E19" s="29"/>
      <c r="F19" s="29"/>
      <c r="G19" s="8"/>
      <c r="H19" s="71"/>
      <c r="I19" s="71"/>
      <c r="J19" s="8"/>
      <c r="K19" s="8"/>
      <c r="L19" s="8"/>
      <c r="M19" s="8"/>
      <c r="N19" s="8"/>
      <c r="O19" s="8"/>
      <c r="P19" s="8"/>
      <c r="Q19" s="8"/>
      <c r="R19" s="8"/>
      <c r="S19" s="8"/>
      <c r="T19" s="8"/>
    </row>
    <row r="20" ht="16" customHeight="1" spans="1:20">
      <c r="A20" s="22"/>
      <c r="B20" s="28"/>
      <c r="C20" s="36"/>
      <c r="D20" s="29"/>
      <c r="E20" s="29"/>
      <c r="F20" s="29"/>
      <c r="G20" s="8"/>
      <c r="H20" s="71"/>
      <c r="I20" s="71"/>
      <c r="J20" s="8"/>
      <c r="K20" s="8"/>
      <c r="L20" s="8"/>
      <c r="M20" s="8"/>
      <c r="N20" s="8"/>
      <c r="O20" s="8"/>
      <c r="P20" s="8"/>
      <c r="Q20" s="8"/>
      <c r="R20" s="8"/>
      <c r="S20" s="8"/>
      <c r="T20" s="8"/>
    </row>
    <row r="21" ht="16" customHeight="1" spans="1:20">
      <c r="A21" s="22"/>
      <c r="B21" s="28"/>
      <c r="C21" s="36"/>
      <c r="D21" s="29"/>
      <c r="E21" s="29"/>
      <c r="F21" s="29"/>
      <c r="G21" s="8"/>
      <c r="H21" s="71"/>
      <c r="I21" s="71"/>
      <c r="J21" s="8"/>
      <c r="K21" s="8"/>
      <c r="L21" s="8"/>
      <c r="M21" s="8"/>
      <c r="N21" s="8"/>
      <c r="O21" s="8"/>
      <c r="P21" s="8"/>
      <c r="Q21" s="8"/>
      <c r="R21" s="8"/>
      <c r="S21" s="8"/>
      <c r="T21" s="8"/>
    </row>
    <row r="22" ht="16" customHeight="1" spans="1:20">
      <c r="A22" s="22"/>
      <c r="B22" s="28"/>
      <c r="C22" s="36"/>
      <c r="D22" s="29"/>
      <c r="E22" s="29"/>
      <c r="F22" s="29"/>
      <c r="G22" s="8"/>
      <c r="H22" s="71"/>
      <c r="I22" s="71"/>
      <c r="J22" s="8"/>
      <c r="K22" s="8"/>
      <c r="L22" s="8"/>
      <c r="M22" s="8"/>
      <c r="N22" s="8"/>
      <c r="O22" s="8"/>
      <c r="P22" s="8"/>
      <c r="Q22" s="8"/>
      <c r="R22" s="8"/>
      <c r="S22" s="8"/>
      <c r="T22" s="8"/>
    </row>
    <row r="23" ht="16" customHeight="1" spans="1:20">
      <c r="A23" s="22"/>
      <c r="B23" s="28"/>
      <c r="C23" s="36"/>
      <c r="D23" s="29"/>
      <c r="E23" s="29"/>
      <c r="F23" s="29"/>
      <c r="G23" s="8"/>
      <c r="H23" s="71"/>
      <c r="I23" s="71"/>
      <c r="J23" s="8"/>
      <c r="K23" s="8"/>
      <c r="L23" s="8"/>
      <c r="M23" s="8"/>
      <c r="N23" s="8"/>
      <c r="O23" s="8"/>
      <c r="P23" s="8"/>
      <c r="Q23" s="8"/>
      <c r="R23" s="8"/>
      <c r="S23" s="8"/>
      <c r="T23" s="8"/>
    </row>
    <row r="24" ht="16" customHeight="1" spans="1:20">
      <c r="A24" s="22"/>
      <c r="B24" s="28"/>
      <c r="C24" s="36"/>
      <c r="D24" s="29"/>
      <c r="E24" s="29"/>
      <c r="F24" s="29"/>
      <c r="G24" s="8"/>
      <c r="H24" s="71"/>
      <c r="I24" s="71"/>
      <c r="J24" s="8"/>
      <c r="K24" s="8"/>
      <c r="L24" s="8"/>
      <c r="M24" s="8"/>
      <c r="N24" s="8"/>
      <c r="O24" s="8"/>
      <c r="P24" s="8"/>
      <c r="Q24" s="8"/>
      <c r="R24" s="8"/>
      <c r="S24" s="8"/>
      <c r="T24" s="8"/>
    </row>
    <row r="25" ht="16" customHeight="1" spans="1:20">
      <c r="A25" s="22"/>
      <c r="B25" s="28"/>
      <c r="C25" s="36"/>
      <c r="D25" s="29"/>
      <c r="E25" s="29"/>
      <c r="F25" s="29"/>
      <c r="G25" s="8"/>
      <c r="H25" s="71"/>
      <c r="I25" s="71"/>
      <c r="J25" s="8"/>
      <c r="K25" s="8"/>
      <c r="L25" s="8"/>
      <c r="M25" s="8"/>
      <c r="N25" s="8"/>
      <c r="O25" s="8"/>
      <c r="P25" s="8"/>
      <c r="Q25" s="8"/>
      <c r="R25" s="8"/>
      <c r="S25" s="8"/>
      <c r="T25" s="8"/>
    </row>
    <row r="26" ht="16" customHeight="1" spans="1:20">
      <c r="A26" s="22"/>
      <c r="B26" s="28"/>
      <c r="C26" s="36"/>
      <c r="D26" s="29"/>
      <c r="E26" s="29"/>
      <c r="F26" s="29"/>
      <c r="G26" s="8"/>
      <c r="H26" s="71"/>
      <c r="I26" s="71"/>
      <c r="J26" s="8"/>
      <c r="K26" s="8"/>
      <c r="L26" s="8"/>
      <c r="M26" s="8"/>
      <c r="N26" s="8"/>
      <c r="O26" s="8"/>
      <c r="P26" s="8"/>
      <c r="Q26" s="8"/>
      <c r="R26" s="8"/>
      <c r="S26" s="8"/>
      <c r="T26" s="8"/>
    </row>
    <row r="27" ht="16" customHeight="1" spans="1:20">
      <c r="A27" s="22"/>
      <c r="B27" s="28"/>
      <c r="C27" s="36"/>
      <c r="D27" s="29"/>
      <c r="E27" s="29"/>
      <c r="F27" s="29"/>
      <c r="G27" s="8"/>
      <c r="H27" s="71"/>
      <c r="I27" s="71"/>
      <c r="J27" s="8"/>
      <c r="K27" s="8"/>
      <c r="L27" s="8"/>
      <c r="M27" s="8"/>
      <c r="N27" s="8"/>
      <c r="O27" s="8"/>
      <c r="P27" s="8"/>
      <c r="Q27" s="8"/>
      <c r="R27" s="8"/>
      <c r="S27" s="8"/>
      <c r="T27" s="8"/>
    </row>
    <row r="28" ht="16" customHeight="1" spans="1:20">
      <c r="A28" s="22"/>
      <c r="B28" s="28"/>
      <c r="C28" s="36"/>
      <c r="D28" s="29"/>
      <c r="E28" s="29"/>
      <c r="F28" s="29"/>
      <c r="G28" s="8"/>
      <c r="H28" s="71"/>
      <c r="I28" s="71"/>
      <c r="J28" s="8"/>
      <c r="K28" s="8"/>
      <c r="L28" s="8"/>
      <c r="M28" s="8"/>
      <c r="N28" s="8"/>
      <c r="O28" s="8"/>
      <c r="P28" s="8"/>
      <c r="Q28" s="8"/>
      <c r="R28" s="8"/>
      <c r="S28" s="8"/>
      <c r="T28" s="8"/>
    </row>
    <row r="29" ht="16" customHeight="1" spans="1:20">
      <c r="A29" s="39" t="s">
        <v>3110</v>
      </c>
      <c r="B29" s="13"/>
      <c r="C29" s="36">
        <f>SUM(C6:C28)</f>
        <v>0</v>
      </c>
      <c r="D29" s="36">
        <f>SUM(D6:D28)</f>
        <v>0</v>
      </c>
      <c r="E29" s="29">
        <f>D29-C29</f>
        <v>0</v>
      </c>
      <c r="F29" s="29">
        <f>IF(C29=0,0,ROUND(E29/C29*100,2))</f>
        <v>0</v>
      </c>
      <c r="G29" s="8"/>
      <c r="H29" s="71">
        <f>SUM(H6:H28)</f>
        <v>0</v>
      </c>
      <c r="I29" s="71">
        <f>SUM(I6:I28)</f>
        <v>0</v>
      </c>
      <c r="J29" s="8"/>
      <c r="K29" s="8"/>
      <c r="L29" s="8"/>
      <c r="M29" s="8"/>
      <c r="N29" s="8"/>
      <c r="O29" s="8"/>
      <c r="P29" s="8"/>
      <c r="Q29" s="8"/>
      <c r="R29" s="8"/>
      <c r="S29" s="8"/>
      <c r="T29" s="8"/>
    </row>
    <row r="30" ht="16" customHeight="1" spans="1:20">
      <c r="A30" s="8"/>
      <c r="B30" s="8"/>
      <c r="C30" s="8"/>
      <c r="D30" s="74" t="str">
        <f>CONCATENATE(索引!$D$6,"：",索引!$D109,"    ",索引!$E109)</f>
        <v>评估人员：高晓宇    王海龙</v>
      </c>
      <c r="E30" s="73"/>
      <c r="F30" s="73"/>
      <c r="G30" s="8"/>
      <c r="H30" s="8"/>
      <c r="I30" s="8"/>
      <c r="J30" s="8"/>
      <c r="K30" s="8"/>
      <c r="L30" s="8"/>
      <c r="M30" s="8"/>
      <c r="N30" s="8"/>
      <c r="O30" s="8"/>
      <c r="P30" s="8"/>
      <c r="Q30" s="8"/>
      <c r="R30" s="8"/>
      <c r="S30" s="8"/>
      <c r="T30" s="8"/>
    </row>
  </sheetData>
  <mergeCells count="4">
    <mergeCell ref="A1:F1"/>
    <mergeCell ref="A3:F3"/>
    <mergeCell ref="H4:I4"/>
    <mergeCell ref="A29:B29"/>
  </mergeCells>
  <pageMargins left="0.75" right="0.75" top="1" bottom="1" header="0.5" footer="0.5"/>
  <headerFooter/>
  <drawing r:id="rId1"/>
  <picture r:id="rId2"/>
</worksheet>
</file>

<file path=xl/worksheets/sheet10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T31"/>
  <sheetViews>
    <sheetView workbookViewId="0">
      <pane xSplit="2" topLeftCell="C1" activePane="topRight" state="frozen"/>
      <selection/>
      <selection pane="topRight" activeCell="A1" sqref="A1:I1"/>
    </sheetView>
  </sheetViews>
  <sheetFormatPr defaultColWidth="14" defaultRowHeight="15.2"/>
  <cols>
    <col min="1" max="1" width="5" customWidth="1"/>
    <col min="2" max="2" width="29" customWidth="1"/>
    <col min="3" max="3" width="9" customWidth="1"/>
    <col min="4" max="4" width="13" customWidth="1"/>
    <col min="5" max="5" width="11" customWidth="1"/>
    <col min="6" max="6" width="15" customWidth="1"/>
    <col min="7" max="7" width="11" customWidth="1"/>
    <col min="8" max="8" width="13" customWidth="1"/>
    <col min="9" max="9" width="11" customWidth="1"/>
    <col min="10" max="20" width="9" customWidth="1"/>
  </cols>
  <sheetData>
    <row r="1" ht="24" customHeight="1" spans="1:20">
      <c r="A1" s="61" t="s">
        <v>8180</v>
      </c>
      <c r="B1" s="62"/>
      <c r="C1" s="62"/>
      <c r="D1" s="62"/>
      <c r="E1" s="62"/>
      <c r="F1" s="62"/>
      <c r="G1" s="62"/>
      <c r="H1" s="62"/>
      <c r="I1" s="62"/>
      <c r="J1" s="62"/>
      <c r="K1" s="62"/>
      <c r="L1" s="62"/>
      <c r="M1" s="62"/>
      <c r="N1" s="62"/>
      <c r="O1" s="62"/>
      <c r="P1" s="62"/>
      <c r="Q1" s="62"/>
      <c r="R1" s="62"/>
      <c r="S1" s="62"/>
      <c r="T1" s="62"/>
    </row>
    <row r="2" ht="16" customHeight="1" spans="1:20">
      <c r="A2" s="63"/>
      <c r="B2" s="63"/>
      <c r="C2" s="63"/>
      <c r="D2" s="63"/>
      <c r="E2" s="63"/>
      <c r="F2" s="63"/>
      <c r="G2" s="63"/>
      <c r="H2" s="25"/>
      <c r="I2" s="42" t="s">
        <v>8181</v>
      </c>
      <c r="J2" s="8"/>
      <c r="K2" s="8"/>
      <c r="L2" s="8"/>
      <c r="M2" s="8"/>
      <c r="N2" s="8"/>
      <c r="O2" s="8"/>
      <c r="P2" s="8"/>
      <c r="Q2" s="8"/>
      <c r="R2" s="8"/>
      <c r="S2" s="8"/>
      <c r="T2" s="8"/>
    </row>
    <row r="3" ht="16" customHeight="1" spans="1:20">
      <c r="A3" s="63" t="e">
        <f>#REF!</f>
        <v>#REF!</v>
      </c>
      <c r="B3" s="8"/>
      <c r="C3" s="8"/>
      <c r="D3" s="8"/>
      <c r="E3" s="8"/>
      <c r="F3" s="8"/>
      <c r="G3" s="8"/>
      <c r="H3" s="8"/>
      <c r="I3" s="8"/>
      <c r="J3" s="8"/>
      <c r="K3" s="8"/>
      <c r="L3" s="8"/>
      <c r="M3" s="8"/>
      <c r="N3" s="8"/>
      <c r="O3" s="8"/>
      <c r="P3" s="8"/>
      <c r="Q3" s="8"/>
      <c r="R3" s="8"/>
      <c r="S3" s="8"/>
      <c r="T3" s="8"/>
    </row>
    <row r="4" ht="16" customHeight="1" spans="1:20">
      <c r="A4" s="64" t="e">
        <f>#REF!</f>
        <v>#REF!</v>
      </c>
      <c r="B4" s="64"/>
      <c r="C4" s="64"/>
      <c r="D4" s="64"/>
      <c r="E4" s="8"/>
      <c r="F4" s="8"/>
      <c r="G4" s="8"/>
      <c r="H4" s="8"/>
      <c r="I4" s="42" t="s">
        <v>2952</v>
      </c>
      <c r="J4" s="8"/>
      <c r="K4" s="8"/>
      <c r="L4" s="8"/>
      <c r="M4" s="8"/>
      <c r="N4" s="8"/>
      <c r="O4" s="8"/>
      <c r="P4" s="8"/>
      <c r="Q4" s="8"/>
      <c r="R4" s="8"/>
      <c r="S4" s="8"/>
      <c r="T4" s="8"/>
    </row>
    <row r="5" ht="16" customHeight="1" spans="1:20">
      <c r="A5" s="22" t="s">
        <v>0</v>
      </c>
      <c r="B5" s="22" t="s">
        <v>3152</v>
      </c>
      <c r="C5" s="22" t="s">
        <v>3198</v>
      </c>
      <c r="D5" s="22" t="s">
        <v>3158</v>
      </c>
      <c r="E5" s="22" t="s">
        <v>3050</v>
      </c>
      <c r="F5" s="21"/>
      <c r="G5" s="13"/>
      <c r="H5" s="35" t="s">
        <v>3051</v>
      </c>
      <c r="I5" s="22" t="s">
        <v>3083</v>
      </c>
      <c r="J5" s="25"/>
      <c r="K5" s="25"/>
      <c r="L5" s="25"/>
      <c r="M5" s="25"/>
      <c r="N5" s="25"/>
      <c r="O5" s="25"/>
      <c r="P5" s="25"/>
      <c r="Q5" s="25"/>
      <c r="R5" s="25"/>
      <c r="S5" s="25"/>
      <c r="T5" s="25"/>
    </row>
    <row r="6" ht="16" customHeight="1" spans="1:20">
      <c r="A6" s="37"/>
      <c r="B6" s="37"/>
      <c r="C6" s="37"/>
      <c r="D6" s="37"/>
      <c r="E6" s="22" t="s">
        <v>8175</v>
      </c>
      <c r="F6" s="22" t="s">
        <v>8176</v>
      </c>
      <c r="G6" s="22" t="s">
        <v>3162</v>
      </c>
      <c r="H6" s="27"/>
      <c r="I6" s="37"/>
      <c r="J6" s="25"/>
      <c r="K6" s="25"/>
      <c r="L6" s="25"/>
      <c r="M6" s="25"/>
      <c r="N6" s="25"/>
      <c r="O6" s="25"/>
      <c r="P6" s="25"/>
      <c r="Q6" s="25"/>
      <c r="R6" s="25"/>
      <c r="S6" s="25"/>
      <c r="T6" s="25"/>
    </row>
    <row r="7" ht="16" customHeight="1" spans="1:20">
      <c r="A7" s="39"/>
      <c r="B7" s="68"/>
      <c r="C7" s="80"/>
      <c r="D7" s="81"/>
      <c r="E7" s="36"/>
      <c r="F7" s="29"/>
      <c r="G7" s="29">
        <f t="shared" ref="G7:G28" si="0">SUM(E7:F7)</f>
        <v>0</v>
      </c>
      <c r="H7" s="36"/>
      <c r="I7" s="70"/>
      <c r="J7" s="8"/>
      <c r="K7" s="8"/>
      <c r="L7" s="8"/>
      <c r="M7" s="8"/>
      <c r="N7" s="8"/>
      <c r="O7" s="8"/>
      <c r="P7" s="8"/>
      <c r="Q7" s="8"/>
      <c r="R7" s="8"/>
      <c r="S7" s="8"/>
      <c r="T7" s="8"/>
    </row>
    <row r="8" ht="16" customHeight="1" spans="1:20">
      <c r="A8" s="39"/>
      <c r="B8" s="68"/>
      <c r="C8" s="80"/>
      <c r="D8" s="81"/>
      <c r="E8" s="36"/>
      <c r="F8" s="29"/>
      <c r="G8" s="29">
        <f t="shared" si="0"/>
        <v>0</v>
      </c>
      <c r="H8" s="36"/>
      <c r="I8" s="70"/>
      <c r="J8" s="8"/>
      <c r="K8" s="8"/>
      <c r="L8" s="8"/>
      <c r="M8" s="8"/>
      <c r="N8" s="8"/>
      <c r="O8" s="8"/>
      <c r="P8" s="8"/>
      <c r="Q8" s="8"/>
      <c r="R8" s="8"/>
      <c r="S8" s="8"/>
      <c r="T8" s="8"/>
    </row>
    <row r="9" ht="16" customHeight="1" spans="1:20">
      <c r="A9" s="39"/>
      <c r="B9" s="68"/>
      <c r="C9" s="80"/>
      <c r="D9" s="81"/>
      <c r="E9" s="36"/>
      <c r="F9" s="29"/>
      <c r="G9" s="29">
        <f t="shared" si="0"/>
        <v>0</v>
      </c>
      <c r="H9" s="36"/>
      <c r="I9" s="70"/>
      <c r="J9" s="8"/>
      <c r="K9" s="8"/>
      <c r="L9" s="8"/>
      <c r="M9" s="8"/>
      <c r="N9" s="8"/>
      <c r="O9" s="8"/>
      <c r="P9" s="8"/>
      <c r="Q9" s="8"/>
      <c r="R9" s="8"/>
      <c r="S9" s="8"/>
      <c r="T9" s="8"/>
    </row>
    <row r="10" ht="16" customHeight="1" spans="1:20">
      <c r="A10" s="39"/>
      <c r="B10" s="68"/>
      <c r="C10" s="80"/>
      <c r="D10" s="81"/>
      <c r="E10" s="36"/>
      <c r="F10" s="29"/>
      <c r="G10" s="29">
        <f t="shared" si="0"/>
        <v>0</v>
      </c>
      <c r="H10" s="36"/>
      <c r="I10" s="70"/>
      <c r="J10" s="8"/>
      <c r="K10" s="8"/>
      <c r="L10" s="8"/>
      <c r="M10" s="8"/>
      <c r="N10" s="8"/>
      <c r="O10" s="8"/>
      <c r="P10" s="8"/>
      <c r="Q10" s="8"/>
      <c r="R10" s="8"/>
      <c r="S10" s="8"/>
      <c r="T10" s="8"/>
    </row>
    <row r="11" ht="16" customHeight="1" spans="1:20">
      <c r="A11" s="39"/>
      <c r="B11" s="68"/>
      <c r="C11" s="80"/>
      <c r="D11" s="81"/>
      <c r="E11" s="36"/>
      <c r="F11" s="29"/>
      <c r="G11" s="29">
        <f t="shared" si="0"/>
        <v>0</v>
      </c>
      <c r="H11" s="36"/>
      <c r="I11" s="70"/>
      <c r="J11" s="8"/>
      <c r="K11" s="8"/>
      <c r="L11" s="8"/>
      <c r="M11" s="8"/>
      <c r="N11" s="8"/>
      <c r="O11" s="8"/>
      <c r="P11" s="8"/>
      <c r="Q11" s="8"/>
      <c r="R11" s="8"/>
      <c r="S11" s="8"/>
      <c r="T11" s="8"/>
    </row>
    <row r="12" ht="16" customHeight="1" spans="1:20">
      <c r="A12" s="39"/>
      <c r="B12" s="68"/>
      <c r="C12" s="80"/>
      <c r="D12" s="81"/>
      <c r="E12" s="36"/>
      <c r="F12" s="29"/>
      <c r="G12" s="29">
        <f t="shared" si="0"/>
        <v>0</v>
      </c>
      <c r="H12" s="36"/>
      <c r="I12" s="70"/>
      <c r="J12" s="8"/>
      <c r="K12" s="8"/>
      <c r="L12" s="8"/>
      <c r="M12" s="8"/>
      <c r="N12" s="8"/>
      <c r="O12" s="8"/>
      <c r="P12" s="8"/>
      <c r="Q12" s="8"/>
      <c r="R12" s="8"/>
      <c r="S12" s="8"/>
      <c r="T12" s="8"/>
    </row>
    <row r="13" ht="16" customHeight="1" spans="1:20">
      <c r="A13" s="39"/>
      <c r="B13" s="68"/>
      <c r="C13" s="80"/>
      <c r="D13" s="81"/>
      <c r="E13" s="36"/>
      <c r="F13" s="29"/>
      <c r="G13" s="29">
        <f t="shared" si="0"/>
        <v>0</v>
      </c>
      <c r="H13" s="36"/>
      <c r="I13" s="70"/>
      <c r="J13" s="8"/>
      <c r="K13" s="8"/>
      <c r="L13" s="8"/>
      <c r="M13" s="8"/>
      <c r="N13" s="8"/>
      <c r="O13" s="8"/>
      <c r="P13" s="8"/>
      <c r="Q13" s="8"/>
      <c r="R13" s="8"/>
      <c r="S13" s="8"/>
      <c r="T13" s="8"/>
    </row>
    <row r="14" ht="16" customHeight="1" spans="1:20">
      <c r="A14" s="39"/>
      <c r="B14" s="68"/>
      <c r="C14" s="80"/>
      <c r="D14" s="81"/>
      <c r="E14" s="36"/>
      <c r="F14" s="29"/>
      <c r="G14" s="29">
        <f t="shared" si="0"/>
        <v>0</v>
      </c>
      <c r="H14" s="36"/>
      <c r="I14" s="70"/>
      <c r="J14" s="8"/>
      <c r="K14" s="8"/>
      <c r="L14" s="8"/>
      <c r="M14" s="8"/>
      <c r="N14" s="8"/>
      <c r="O14" s="8"/>
      <c r="P14" s="8"/>
      <c r="Q14" s="8"/>
      <c r="R14" s="8"/>
      <c r="S14" s="8"/>
      <c r="T14" s="8"/>
    </row>
    <row r="15" ht="16" customHeight="1" spans="1:20">
      <c r="A15" s="39"/>
      <c r="B15" s="68"/>
      <c r="C15" s="80"/>
      <c r="D15" s="81"/>
      <c r="E15" s="36"/>
      <c r="F15" s="29"/>
      <c r="G15" s="29">
        <f t="shared" si="0"/>
        <v>0</v>
      </c>
      <c r="H15" s="36"/>
      <c r="I15" s="70"/>
      <c r="J15" s="8"/>
      <c r="K15" s="8"/>
      <c r="L15" s="8"/>
      <c r="M15" s="8"/>
      <c r="N15" s="8"/>
      <c r="O15" s="8"/>
      <c r="P15" s="8"/>
      <c r="Q15" s="8"/>
      <c r="R15" s="8"/>
      <c r="S15" s="8"/>
      <c r="T15" s="8"/>
    </row>
    <row r="16" ht="16" customHeight="1" spans="1:20">
      <c r="A16" s="39"/>
      <c r="B16" s="68"/>
      <c r="C16" s="80"/>
      <c r="D16" s="81"/>
      <c r="E16" s="36"/>
      <c r="F16" s="29"/>
      <c r="G16" s="29">
        <f t="shared" si="0"/>
        <v>0</v>
      </c>
      <c r="H16" s="36"/>
      <c r="I16" s="70"/>
      <c r="J16" s="8"/>
      <c r="K16" s="8"/>
      <c r="L16" s="8"/>
      <c r="M16" s="8"/>
      <c r="N16" s="8"/>
      <c r="O16" s="8"/>
      <c r="P16" s="8"/>
      <c r="Q16" s="8"/>
      <c r="R16" s="8"/>
      <c r="S16" s="8"/>
      <c r="T16" s="8"/>
    </row>
    <row r="17" ht="16" customHeight="1" spans="1:20">
      <c r="A17" s="39"/>
      <c r="B17" s="68"/>
      <c r="C17" s="80"/>
      <c r="D17" s="81"/>
      <c r="E17" s="36"/>
      <c r="F17" s="29"/>
      <c r="G17" s="29">
        <f t="shared" si="0"/>
        <v>0</v>
      </c>
      <c r="H17" s="36"/>
      <c r="I17" s="70"/>
      <c r="J17" s="8"/>
      <c r="K17" s="8"/>
      <c r="L17" s="8"/>
      <c r="M17" s="8"/>
      <c r="N17" s="8"/>
      <c r="O17" s="8"/>
      <c r="P17" s="8"/>
      <c r="Q17" s="8"/>
      <c r="R17" s="8"/>
      <c r="S17" s="8"/>
      <c r="T17" s="8"/>
    </row>
    <row r="18" ht="16" customHeight="1" spans="1:20">
      <c r="A18" s="39"/>
      <c r="B18" s="68"/>
      <c r="C18" s="80"/>
      <c r="D18" s="81"/>
      <c r="E18" s="36"/>
      <c r="F18" s="29"/>
      <c r="G18" s="29">
        <f t="shared" si="0"/>
        <v>0</v>
      </c>
      <c r="H18" s="36"/>
      <c r="I18" s="70"/>
      <c r="J18" s="8"/>
      <c r="K18" s="8"/>
      <c r="L18" s="8"/>
      <c r="M18" s="8"/>
      <c r="N18" s="8"/>
      <c r="O18" s="8"/>
      <c r="P18" s="8"/>
      <c r="Q18" s="8"/>
      <c r="R18" s="8"/>
      <c r="S18" s="8"/>
      <c r="T18" s="8"/>
    </row>
    <row r="19" ht="16" customHeight="1" spans="1:20">
      <c r="A19" s="39"/>
      <c r="B19" s="68"/>
      <c r="C19" s="80"/>
      <c r="D19" s="81"/>
      <c r="E19" s="36"/>
      <c r="F19" s="29"/>
      <c r="G19" s="29">
        <f t="shared" si="0"/>
        <v>0</v>
      </c>
      <c r="H19" s="36"/>
      <c r="I19" s="70"/>
      <c r="J19" s="8"/>
      <c r="K19" s="8"/>
      <c r="L19" s="8"/>
      <c r="M19" s="8"/>
      <c r="N19" s="8"/>
      <c r="O19" s="8"/>
      <c r="P19" s="8"/>
      <c r="Q19" s="8"/>
      <c r="R19" s="8"/>
      <c r="S19" s="8"/>
      <c r="T19" s="8"/>
    </row>
    <row r="20" ht="16" customHeight="1" spans="1:20">
      <c r="A20" s="39"/>
      <c r="B20" s="68"/>
      <c r="C20" s="80"/>
      <c r="D20" s="81"/>
      <c r="E20" s="36"/>
      <c r="F20" s="29"/>
      <c r="G20" s="29">
        <f t="shared" si="0"/>
        <v>0</v>
      </c>
      <c r="H20" s="36"/>
      <c r="I20" s="70"/>
      <c r="J20" s="8"/>
      <c r="K20" s="8"/>
      <c r="L20" s="8"/>
      <c r="M20" s="8"/>
      <c r="N20" s="8"/>
      <c r="O20" s="8"/>
      <c r="P20" s="8"/>
      <c r="Q20" s="8"/>
      <c r="R20" s="8"/>
      <c r="S20" s="8"/>
      <c r="T20" s="8"/>
    </row>
    <row r="21" ht="16" customHeight="1" spans="1:20">
      <c r="A21" s="39"/>
      <c r="B21" s="68"/>
      <c r="C21" s="80"/>
      <c r="D21" s="81"/>
      <c r="E21" s="36"/>
      <c r="F21" s="29"/>
      <c r="G21" s="29">
        <f t="shared" si="0"/>
        <v>0</v>
      </c>
      <c r="H21" s="36"/>
      <c r="I21" s="70"/>
      <c r="J21" s="8"/>
      <c r="K21" s="8"/>
      <c r="L21" s="8"/>
      <c r="M21" s="8"/>
      <c r="N21" s="8"/>
      <c r="O21" s="8"/>
      <c r="P21" s="8"/>
      <c r="Q21" s="8"/>
      <c r="R21" s="8"/>
      <c r="S21" s="8"/>
      <c r="T21" s="8"/>
    </row>
    <row r="22" ht="16" customHeight="1" spans="1:20">
      <c r="A22" s="39"/>
      <c r="B22" s="68"/>
      <c r="C22" s="80"/>
      <c r="D22" s="81"/>
      <c r="E22" s="36"/>
      <c r="F22" s="29"/>
      <c r="G22" s="29">
        <f t="shared" si="0"/>
        <v>0</v>
      </c>
      <c r="H22" s="36"/>
      <c r="I22" s="70"/>
      <c r="J22" s="8"/>
      <c r="K22" s="8"/>
      <c r="L22" s="8"/>
      <c r="M22" s="8"/>
      <c r="N22" s="8"/>
      <c r="O22" s="8"/>
      <c r="P22" s="8"/>
      <c r="Q22" s="8"/>
      <c r="R22" s="8"/>
      <c r="S22" s="8"/>
      <c r="T22" s="8"/>
    </row>
    <row r="23" ht="16" customHeight="1" spans="1:20">
      <c r="A23" s="39"/>
      <c r="B23" s="68"/>
      <c r="C23" s="80"/>
      <c r="D23" s="81"/>
      <c r="E23" s="36"/>
      <c r="F23" s="29"/>
      <c r="G23" s="29">
        <f t="shared" si="0"/>
        <v>0</v>
      </c>
      <c r="H23" s="36"/>
      <c r="I23" s="70"/>
      <c r="J23" s="8"/>
      <c r="K23" s="8"/>
      <c r="L23" s="8"/>
      <c r="M23" s="8"/>
      <c r="N23" s="8"/>
      <c r="O23" s="8"/>
      <c r="P23" s="8"/>
      <c r="Q23" s="8"/>
      <c r="R23" s="8"/>
      <c r="S23" s="8"/>
      <c r="T23" s="8"/>
    </row>
    <row r="24" ht="16" customHeight="1" spans="1:20">
      <c r="A24" s="39"/>
      <c r="B24" s="68"/>
      <c r="C24" s="80"/>
      <c r="D24" s="81"/>
      <c r="E24" s="36"/>
      <c r="F24" s="29"/>
      <c r="G24" s="29">
        <f t="shared" si="0"/>
        <v>0</v>
      </c>
      <c r="H24" s="36"/>
      <c r="I24" s="70"/>
      <c r="J24" s="8"/>
      <c r="K24" s="8"/>
      <c r="L24" s="8"/>
      <c r="M24" s="8"/>
      <c r="N24" s="8"/>
      <c r="O24" s="8"/>
      <c r="P24" s="8"/>
      <c r="Q24" s="8"/>
      <c r="R24" s="8"/>
      <c r="S24" s="8"/>
      <c r="T24" s="8"/>
    </row>
    <row r="25" ht="16" customHeight="1" spans="1:20">
      <c r="A25" s="39"/>
      <c r="B25" s="68"/>
      <c r="C25" s="80"/>
      <c r="D25" s="81"/>
      <c r="E25" s="36"/>
      <c r="F25" s="29"/>
      <c r="G25" s="29">
        <f t="shared" si="0"/>
        <v>0</v>
      </c>
      <c r="H25" s="36"/>
      <c r="I25" s="70"/>
      <c r="J25" s="8"/>
      <c r="K25" s="8"/>
      <c r="L25" s="8"/>
      <c r="M25" s="8"/>
      <c r="N25" s="8"/>
      <c r="O25" s="8"/>
      <c r="P25" s="8"/>
      <c r="Q25" s="8"/>
      <c r="R25" s="8"/>
      <c r="S25" s="8"/>
      <c r="T25" s="8"/>
    </row>
    <row r="26" ht="16" customHeight="1" spans="1:20">
      <c r="A26" s="39"/>
      <c r="B26" s="68"/>
      <c r="C26" s="80"/>
      <c r="D26" s="81"/>
      <c r="E26" s="36"/>
      <c r="F26" s="29"/>
      <c r="G26" s="29">
        <f t="shared" si="0"/>
        <v>0</v>
      </c>
      <c r="H26" s="36"/>
      <c r="I26" s="70"/>
      <c r="J26" s="8"/>
      <c r="K26" s="8"/>
      <c r="L26" s="8"/>
      <c r="M26" s="8"/>
      <c r="N26" s="8"/>
      <c r="O26" s="8"/>
      <c r="P26" s="8"/>
      <c r="Q26" s="8"/>
      <c r="R26" s="8"/>
      <c r="S26" s="8"/>
      <c r="T26" s="8"/>
    </row>
    <row r="27" ht="16" customHeight="1" spans="1:20">
      <c r="A27" s="39"/>
      <c r="B27" s="68"/>
      <c r="C27" s="80"/>
      <c r="D27" s="81"/>
      <c r="E27" s="36"/>
      <c r="F27" s="29"/>
      <c r="G27" s="29">
        <f t="shared" si="0"/>
        <v>0</v>
      </c>
      <c r="H27" s="36"/>
      <c r="I27" s="70"/>
      <c r="J27" s="8"/>
      <c r="K27" s="8"/>
      <c r="L27" s="8"/>
      <c r="M27" s="8"/>
      <c r="N27" s="8"/>
      <c r="O27" s="8"/>
      <c r="P27" s="8"/>
      <c r="Q27" s="8"/>
      <c r="R27" s="8"/>
      <c r="S27" s="8"/>
      <c r="T27" s="8"/>
    </row>
    <row r="28" ht="16" customHeight="1" spans="1:20">
      <c r="A28" s="39"/>
      <c r="B28" s="72"/>
      <c r="C28" s="80"/>
      <c r="D28" s="81"/>
      <c r="E28" s="36"/>
      <c r="F28" s="29"/>
      <c r="G28" s="29">
        <f t="shared" si="0"/>
        <v>0</v>
      </c>
      <c r="H28" s="36"/>
      <c r="I28" s="70"/>
      <c r="J28" s="8"/>
      <c r="K28" s="8"/>
      <c r="L28" s="8"/>
      <c r="M28" s="8"/>
      <c r="N28" s="8"/>
      <c r="O28" s="8"/>
      <c r="P28" s="8"/>
      <c r="Q28" s="8"/>
      <c r="R28" s="8"/>
      <c r="S28" s="8"/>
      <c r="T28" s="8"/>
    </row>
    <row r="29" ht="16" customHeight="1" spans="1:20">
      <c r="A29" s="22" t="s">
        <v>3363</v>
      </c>
      <c r="B29" s="13"/>
      <c r="C29" s="80"/>
      <c r="D29" s="82"/>
      <c r="E29" s="29">
        <f>SUM(E7:E28)</f>
        <v>0</v>
      </c>
      <c r="F29" s="29">
        <f>SUM(F7:F28)</f>
        <v>0</v>
      </c>
      <c r="G29" s="29">
        <f>SUM(G7:G28)</f>
        <v>0</v>
      </c>
      <c r="H29" s="36">
        <f>SUM(H7:H28)</f>
        <v>0</v>
      </c>
      <c r="I29" s="28"/>
      <c r="J29" s="8"/>
      <c r="K29" s="8"/>
      <c r="L29" s="8"/>
      <c r="M29" s="8"/>
      <c r="N29" s="8"/>
      <c r="O29" s="8"/>
      <c r="P29" s="8"/>
      <c r="Q29" s="8"/>
      <c r="R29" s="8"/>
      <c r="S29" s="8"/>
      <c r="T29" s="8"/>
    </row>
    <row r="30" ht="16" customHeight="1" spans="1:20">
      <c r="A30" s="73" t="e">
        <f>#REF!</f>
        <v>#REF!</v>
      </c>
      <c r="B30" s="73"/>
      <c r="C30" s="73"/>
      <c r="D30" s="73"/>
      <c r="E30" s="7"/>
      <c r="F30" s="74" t="str">
        <f>CONCATENATE(索引!$D$6,"：",索引!$D110,"    ",索引!$E110)</f>
        <v>评估人员：高晓宇    王海龙</v>
      </c>
      <c r="G30" s="73"/>
      <c r="H30" s="73"/>
      <c r="I30" s="73"/>
      <c r="J30" s="8"/>
      <c r="K30" s="8"/>
      <c r="L30" s="8"/>
      <c r="M30" s="8"/>
      <c r="N30" s="8"/>
      <c r="O30" s="8"/>
      <c r="P30" s="8"/>
      <c r="Q30" s="8"/>
      <c r="R30" s="8"/>
      <c r="S30" s="8"/>
      <c r="T30" s="8"/>
    </row>
    <row r="31" ht="16" customHeight="1" spans="1:20">
      <c r="A31" s="7" t="e">
        <f>#REF!</f>
        <v>#REF!</v>
      </c>
      <c r="B31" s="7"/>
      <c r="C31" s="7"/>
      <c r="D31" s="7"/>
      <c r="E31" s="7"/>
      <c r="F31" s="7"/>
      <c r="G31" s="7"/>
      <c r="H31" s="7"/>
      <c r="I31" s="7"/>
      <c r="J31" s="8"/>
      <c r="K31" s="8"/>
      <c r="L31" s="8"/>
      <c r="M31" s="8"/>
      <c r="N31" s="8"/>
      <c r="O31" s="8"/>
      <c r="P31" s="8"/>
      <c r="Q31" s="8"/>
      <c r="R31" s="8"/>
      <c r="S31" s="8"/>
      <c r="T31" s="8"/>
    </row>
  </sheetData>
  <mergeCells count="10">
    <mergeCell ref="A1:I1"/>
    <mergeCell ref="A3:I3"/>
    <mergeCell ref="E5:G5"/>
    <mergeCell ref="A29:B29"/>
    <mergeCell ref="A5:A6"/>
    <mergeCell ref="B5:B6"/>
    <mergeCell ref="C5:C6"/>
    <mergeCell ref="D5:D6"/>
    <mergeCell ref="H5:H6"/>
    <mergeCell ref="I5:I6"/>
  </mergeCells>
  <pageMargins left="0.75" right="0.75" top="1" bottom="1" header="0.5" footer="0.5"/>
  <headerFooter/>
  <drawing r:id="rId2"/>
  <legacyDrawing r:id="rId3"/>
  <picture r:id="rId4"/>
</worksheet>
</file>

<file path=xl/worksheets/sheet1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T31"/>
  <sheetViews>
    <sheetView workbookViewId="0">
      <pane xSplit="2" ySplit="5" topLeftCell="C6" activePane="bottomRight" state="frozen"/>
      <selection/>
      <selection pane="topRight"/>
      <selection pane="bottomLeft"/>
      <selection pane="bottomRight" activeCell="A1" sqref="A1:G1"/>
    </sheetView>
  </sheetViews>
  <sheetFormatPr defaultColWidth="14" defaultRowHeight="15.2"/>
  <cols>
    <col min="1" max="1" width="5" customWidth="1"/>
    <col min="2" max="2" width="29" customWidth="1"/>
    <col min="3" max="3" width="9" customWidth="1"/>
    <col min="4" max="4" width="13" customWidth="1"/>
    <col min="5" max="5" width="19" customWidth="1"/>
    <col min="6" max="6" width="21" customWidth="1"/>
    <col min="7" max="7" width="11" customWidth="1"/>
    <col min="8" max="20" width="9" customWidth="1"/>
  </cols>
  <sheetData>
    <row r="1" ht="24" customHeight="1" spans="1:20">
      <c r="A1" s="61" t="s">
        <v>8182</v>
      </c>
      <c r="B1" s="62"/>
      <c r="C1" s="62"/>
      <c r="D1" s="62"/>
      <c r="E1" s="62"/>
      <c r="F1" s="62"/>
      <c r="G1" s="62"/>
      <c r="H1" s="62"/>
      <c r="I1" s="62"/>
      <c r="J1" s="62"/>
      <c r="K1" s="62"/>
      <c r="L1" s="62"/>
      <c r="M1" s="62"/>
      <c r="N1" s="62"/>
      <c r="O1" s="62"/>
      <c r="P1" s="62"/>
      <c r="Q1" s="62"/>
      <c r="R1" s="62"/>
      <c r="S1" s="62"/>
      <c r="T1" s="62"/>
    </row>
    <row r="2" ht="16" customHeight="1" spans="1:20">
      <c r="A2" s="63"/>
      <c r="B2" s="63"/>
      <c r="C2" s="63"/>
      <c r="D2" s="63"/>
      <c r="E2" s="63"/>
      <c r="F2" s="25"/>
      <c r="G2" s="42" t="s">
        <v>8183</v>
      </c>
      <c r="H2" s="8"/>
      <c r="I2" s="8"/>
      <c r="J2" s="8"/>
      <c r="K2" s="8"/>
      <c r="L2" s="8"/>
      <c r="M2" s="8"/>
      <c r="N2" s="8"/>
      <c r="O2" s="8"/>
      <c r="P2" s="8"/>
      <c r="Q2" s="8"/>
      <c r="R2" s="8"/>
      <c r="S2" s="8"/>
      <c r="T2" s="8"/>
    </row>
    <row r="3" ht="16" customHeight="1" spans="1:20">
      <c r="A3" s="63" t="e">
        <f>#REF!</f>
        <v>#REF!</v>
      </c>
      <c r="B3" s="8"/>
      <c r="C3" s="8"/>
      <c r="D3" s="8"/>
      <c r="E3" s="8"/>
      <c r="F3" s="8"/>
      <c r="G3" s="8"/>
      <c r="H3" s="8"/>
      <c r="I3" s="8"/>
      <c r="J3" s="8"/>
      <c r="K3" s="8"/>
      <c r="L3" s="8"/>
      <c r="M3" s="8"/>
      <c r="N3" s="8"/>
      <c r="O3" s="8"/>
      <c r="P3" s="8"/>
      <c r="Q3" s="8"/>
      <c r="R3" s="8"/>
      <c r="S3" s="8"/>
      <c r="T3" s="8"/>
    </row>
    <row r="4" ht="16" customHeight="1" spans="1:20">
      <c r="A4" s="64" t="e">
        <f>#REF!</f>
        <v>#REF!</v>
      </c>
      <c r="B4" s="64"/>
      <c r="C4" s="64"/>
      <c r="D4" s="64"/>
      <c r="E4" s="8"/>
      <c r="F4" s="8"/>
      <c r="G4" s="42" t="s">
        <v>2952</v>
      </c>
      <c r="H4" s="8"/>
      <c r="I4" s="8"/>
      <c r="J4" s="8"/>
      <c r="K4" s="8"/>
      <c r="L4" s="8"/>
      <c r="M4" s="8"/>
      <c r="N4" s="8"/>
      <c r="O4" s="8"/>
      <c r="P4" s="8"/>
      <c r="Q4" s="8"/>
      <c r="R4" s="8"/>
      <c r="S4" s="8"/>
      <c r="T4" s="8"/>
    </row>
    <row r="5" ht="16" customHeight="1" spans="1:20">
      <c r="A5" s="22" t="s">
        <v>0</v>
      </c>
      <c r="B5" s="22" t="s">
        <v>3152</v>
      </c>
      <c r="C5" s="22" t="s">
        <v>3198</v>
      </c>
      <c r="D5" s="22" t="s">
        <v>3158</v>
      </c>
      <c r="E5" s="79" t="s">
        <v>3050</v>
      </c>
      <c r="F5" s="35" t="s">
        <v>3051</v>
      </c>
      <c r="G5" s="22" t="s">
        <v>3083</v>
      </c>
      <c r="H5" s="25"/>
      <c r="I5" s="25"/>
      <c r="J5" s="25"/>
      <c r="K5" s="25"/>
      <c r="L5" s="25"/>
      <c r="M5" s="25"/>
      <c r="N5" s="25"/>
      <c r="O5" s="25"/>
      <c r="P5" s="25"/>
      <c r="Q5" s="25"/>
      <c r="R5" s="25"/>
      <c r="S5" s="25"/>
      <c r="T5" s="25"/>
    </row>
    <row r="6" ht="16" customHeight="1" spans="1:20">
      <c r="A6" s="39"/>
      <c r="B6" s="68"/>
      <c r="C6" s="80"/>
      <c r="D6" s="81"/>
      <c r="E6" s="36"/>
      <c r="F6" s="36"/>
      <c r="G6" s="70"/>
      <c r="H6" s="8"/>
      <c r="I6" s="8"/>
      <c r="J6" s="8"/>
      <c r="K6" s="8"/>
      <c r="L6" s="8"/>
      <c r="M6" s="8"/>
      <c r="N6" s="8"/>
      <c r="O6" s="8"/>
      <c r="P6" s="8"/>
      <c r="Q6" s="8"/>
      <c r="R6" s="8"/>
      <c r="S6" s="8"/>
      <c r="T6" s="8"/>
    </row>
    <row r="7" ht="16" customHeight="1" spans="1:20">
      <c r="A7" s="39"/>
      <c r="B7" s="68"/>
      <c r="C7" s="80"/>
      <c r="D7" s="81"/>
      <c r="E7" s="36"/>
      <c r="F7" s="36"/>
      <c r="G7" s="70"/>
      <c r="H7" s="8"/>
      <c r="I7" s="8"/>
      <c r="J7" s="8"/>
      <c r="K7" s="8"/>
      <c r="L7" s="8"/>
      <c r="M7" s="8"/>
      <c r="N7" s="8"/>
      <c r="O7" s="8"/>
      <c r="P7" s="8"/>
      <c r="Q7" s="8"/>
      <c r="R7" s="8"/>
      <c r="S7" s="8"/>
      <c r="T7" s="8"/>
    </row>
    <row r="8" ht="16" customHeight="1" spans="1:20">
      <c r="A8" s="39"/>
      <c r="B8" s="68"/>
      <c r="C8" s="80"/>
      <c r="D8" s="81"/>
      <c r="E8" s="36"/>
      <c r="F8" s="36"/>
      <c r="G8" s="70"/>
      <c r="H8" s="8"/>
      <c r="I8" s="8"/>
      <c r="J8" s="8"/>
      <c r="K8" s="8"/>
      <c r="L8" s="8"/>
      <c r="M8" s="8"/>
      <c r="N8" s="8"/>
      <c r="O8" s="8"/>
      <c r="P8" s="8"/>
      <c r="Q8" s="8"/>
      <c r="R8" s="8"/>
      <c r="S8" s="8"/>
      <c r="T8" s="8"/>
    </row>
    <row r="9" ht="16" customHeight="1" spans="1:20">
      <c r="A9" s="39"/>
      <c r="B9" s="68"/>
      <c r="C9" s="80"/>
      <c r="D9" s="81"/>
      <c r="E9" s="36"/>
      <c r="F9" s="36"/>
      <c r="G9" s="70"/>
      <c r="H9" s="8"/>
      <c r="I9" s="8"/>
      <c r="J9" s="8"/>
      <c r="K9" s="8"/>
      <c r="L9" s="8"/>
      <c r="M9" s="8"/>
      <c r="N9" s="8"/>
      <c r="O9" s="8"/>
      <c r="P9" s="8"/>
      <c r="Q9" s="8"/>
      <c r="R9" s="8"/>
      <c r="S9" s="8"/>
      <c r="T9" s="8"/>
    </row>
    <row r="10" ht="16" customHeight="1" spans="1:20">
      <c r="A10" s="39"/>
      <c r="B10" s="68"/>
      <c r="C10" s="80"/>
      <c r="D10" s="81"/>
      <c r="E10" s="36"/>
      <c r="F10" s="36"/>
      <c r="G10" s="70"/>
      <c r="H10" s="8"/>
      <c r="I10" s="8"/>
      <c r="J10" s="8"/>
      <c r="K10" s="8"/>
      <c r="L10" s="8"/>
      <c r="M10" s="8"/>
      <c r="N10" s="8"/>
      <c r="O10" s="8"/>
      <c r="P10" s="8"/>
      <c r="Q10" s="8"/>
      <c r="R10" s="8"/>
      <c r="S10" s="8"/>
      <c r="T10" s="8"/>
    </row>
    <row r="11" ht="16" customHeight="1" spans="1:20">
      <c r="A11" s="39"/>
      <c r="B11" s="68"/>
      <c r="C11" s="80"/>
      <c r="D11" s="81"/>
      <c r="E11" s="36"/>
      <c r="F11" s="36"/>
      <c r="G11" s="70"/>
      <c r="H11" s="8"/>
      <c r="I11" s="8"/>
      <c r="J11" s="8"/>
      <c r="K11" s="8"/>
      <c r="L11" s="8"/>
      <c r="M11" s="8"/>
      <c r="N11" s="8"/>
      <c r="O11" s="8"/>
      <c r="P11" s="8"/>
      <c r="Q11" s="8"/>
      <c r="R11" s="8"/>
      <c r="S11" s="8"/>
      <c r="T11" s="8"/>
    </row>
    <row r="12" ht="16" customHeight="1" spans="1:20">
      <c r="A12" s="39"/>
      <c r="B12" s="68"/>
      <c r="C12" s="80"/>
      <c r="D12" s="81"/>
      <c r="E12" s="36"/>
      <c r="F12" s="36"/>
      <c r="G12" s="70"/>
      <c r="H12" s="8"/>
      <c r="I12" s="8"/>
      <c r="J12" s="8"/>
      <c r="K12" s="8"/>
      <c r="L12" s="8"/>
      <c r="M12" s="8"/>
      <c r="N12" s="8"/>
      <c r="O12" s="8"/>
      <c r="P12" s="8"/>
      <c r="Q12" s="8"/>
      <c r="R12" s="8"/>
      <c r="S12" s="8"/>
      <c r="T12" s="8"/>
    </row>
    <row r="13" ht="16" customHeight="1" spans="1:20">
      <c r="A13" s="39"/>
      <c r="B13" s="68"/>
      <c r="C13" s="80"/>
      <c r="D13" s="81"/>
      <c r="E13" s="36"/>
      <c r="F13" s="36"/>
      <c r="G13" s="70"/>
      <c r="H13" s="8"/>
      <c r="I13" s="8"/>
      <c r="J13" s="8"/>
      <c r="K13" s="8"/>
      <c r="L13" s="8"/>
      <c r="M13" s="8"/>
      <c r="N13" s="8"/>
      <c r="O13" s="8"/>
      <c r="P13" s="8"/>
      <c r="Q13" s="8"/>
      <c r="R13" s="8"/>
      <c r="S13" s="8"/>
      <c r="T13" s="8"/>
    </row>
    <row r="14" ht="16" customHeight="1" spans="1:20">
      <c r="A14" s="39"/>
      <c r="B14" s="68"/>
      <c r="C14" s="80"/>
      <c r="D14" s="81"/>
      <c r="E14" s="36"/>
      <c r="F14" s="36"/>
      <c r="G14" s="70"/>
      <c r="H14" s="8"/>
      <c r="I14" s="8"/>
      <c r="J14" s="8"/>
      <c r="K14" s="8"/>
      <c r="L14" s="8"/>
      <c r="M14" s="8"/>
      <c r="N14" s="8"/>
      <c r="O14" s="8"/>
      <c r="P14" s="8"/>
      <c r="Q14" s="8"/>
      <c r="R14" s="8"/>
      <c r="S14" s="8"/>
      <c r="T14" s="8"/>
    </row>
    <row r="15" ht="16" customHeight="1" spans="1:20">
      <c r="A15" s="39"/>
      <c r="B15" s="68"/>
      <c r="C15" s="80"/>
      <c r="D15" s="81"/>
      <c r="E15" s="36"/>
      <c r="F15" s="36"/>
      <c r="G15" s="70"/>
      <c r="H15" s="8"/>
      <c r="I15" s="8"/>
      <c r="J15" s="8"/>
      <c r="K15" s="8"/>
      <c r="L15" s="8"/>
      <c r="M15" s="8"/>
      <c r="N15" s="8"/>
      <c r="O15" s="8"/>
      <c r="P15" s="8"/>
      <c r="Q15" s="8"/>
      <c r="R15" s="8"/>
      <c r="S15" s="8"/>
      <c r="T15" s="8"/>
    </row>
    <row r="16" ht="16" customHeight="1" spans="1:20">
      <c r="A16" s="39"/>
      <c r="B16" s="68"/>
      <c r="C16" s="80"/>
      <c r="D16" s="81"/>
      <c r="E16" s="36"/>
      <c r="F16" s="36"/>
      <c r="G16" s="70"/>
      <c r="H16" s="8"/>
      <c r="I16" s="8"/>
      <c r="J16" s="8"/>
      <c r="K16" s="8"/>
      <c r="L16" s="8"/>
      <c r="M16" s="8"/>
      <c r="N16" s="8"/>
      <c r="O16" s="8"/>
      <c r="P16" s="8"/>
      <c r="Q16" s="8"/>
      <c r="R16" s="8"/>
      <c r="S16" s="8"/>
      <c r="T16" s="8"/>
    </row>
    <row r="17" ht="16" customHeight="1" spans="1:20">
      <c r="A17" s="39"/>
      <c r="B17" s="68"/>
      <c r="C17" s="80"/>
      <c r="D17" s="81"/>
      <c r="E17" s="36"/>
      <c r="F17" s="36"/>
      <c r="G17" s="70"/>
      <c r="H17" s="8"/>
      <c r="I17" s="8"/>
      <c r="J17" s="8"/>
      <c r="K17" s="8"/>
      <c r="L17" s="8"/>
      <c r="M17" s="8"/>
      <c r="N17" s="8"/>
      <c r="O17" s="8"/>
      <c r="P17" s="8"/>
      <c r="Q17" s="8"/>
      <c r="R17" s="8"/>
      <c r="S17" s="8"/>
      <c r="T17" s="8"/>
    </row>
    <row r="18" ht="16" customHeight="1" spans="1:20">
      <c r="A18" s="39"/>
      <c r="B18" s="68"/>
      <c r="C18" s="80"/>
      <c r="D18" s="81"/>
      <c r="E18" s="36"/>
      <c r="F18" s="36"/>
      <c r="G18" s="70"/>
      <c r="H18" s="8"/>
      <c r="I18" s="8"/>
      <c r="J18" s="8"/>
      <c r="K18" s="8"/>
      <c r="L18" s="8"/>
      <c r="M18" s="8"/>
      <c r="N18" s="8"/>
      <c r="O18" s="8"/>
      <c r="P18" s="8"/>
      <c r="Q18" s="8"/>
      <c r="R18" s="8"/>
      <c r="S18" s="8"/>
      <c r="T18" s="8"/>
    </row>
    <row r="19" ht="16" customHeight="1" spans="1:20">
      <c r="A19" s="39"/>
      <c r="B19" s="68"/>
      <c r="C19" s="80"/>
      <c r="D19" s="81"/>
      <c r="E19" s="36"/>
      <c r="F19" s="36"/>
      <c r="G19" s="70"/>
      <c r="H19" s="8"/>
      <c r="I19" s="8"/>
      <c r="J19" s="8"/>
      <c r="K19" s="8"/>
      <c r="L19" s="8"/>
      <c r="M19" s="8"/>
      <c r="N19" s="8"/>
      <c r="O19" s="8"/>
      <c r="P19" s="8"/>
      <c r="Q19" s="8"/>
      <c r="R19" s="8"/>
      <c r="S19" s="8"/>
      <c r="T19" s="8"/>
    </row>
    <row r="20" ht="16" customHeight="1" spans="1:20">
      <c r="A20" s="39"/>
      <c r="B20" s="68"/>
      <c r="C20" s="80"/>
      <c r="D20" s="81"/>
      <c r="E20" s="36"/>
      <c r="F20" s="36"/>
      <c r="G20" s="70"/>
      <c r="H20" s="8"/>
      <c r="I20" s="8"/>
      <c r="J20" s="8"/>
      <c r="K20" s="8"/>
      <c r="L20" s="8"/>
      <c r="M20" s="8"/>
      <c r="N20" s="8"/>
      <c r="O20" s="8"/>
      <c r="P20" s="8"/>
      <c r="Q20" s="8"/>
      <c r="R20" s="8"/>
      <c r="S20" s="8"/>
      <c r="T20" s="8"/>
    </row>
    <row r="21" ht="16" customHeight="1" spans="1:20">
      <c r="A21" s="39"/>
      <c r="B21" s="68"/>
      <c r="C21" s="80"/>
      <c r="D21" s="81"/>
      <c r="E21" s="36"/>
      <c r="F21" s="36"/>
      <c r="G21" s="70"/>
      <c r="H21" s="8"/>
      <c r="I21" s="8"/>
      <c r="J21" s="8"/>
      <c r="K21" s="8"/>
      <c r="L21" s="8"/>
      <c r="M21" s="8"/>
      <c r="N21" s="8"/>
      <c r="O21" s="8"/>
      <c r="P21" s="8"/>
      <c r="Q21" s="8"/>
      <c r="R21" s="8"/>
      <c r="S21" s="8"/>
      <c r="T21" s="8"/>
    </row>
    <row r="22" ht="16" customHeight="1" spans="1:20">
      <c r="A22" s="39"/>
      <c r="B22" s="68"/>
      <c r="C22" s="80"/>
      <c r="D22" s="81"/>
      <c r="E22" s="36"/>
      <c r="F22" s="36"/>
      <c r="G22" s="70"/>
      <c r="H22" s="8"/>
      <c r="I22" s="8"/>
      <c r="J22" s="8"/>
      <c r="K22" s="8"/>
      <c r="L22" s="8"/>
      <c r="M22" s="8"/>
      <c r="N22" s="8"/>
      <c r="O22" s="8"/>
      <c r="P22" s="8"/>
      <c r="Q22" s="8"/>
      <c r="R22" s="8"/>
      <c r="S22" s="8"/>
      <c r="T22" s="8"/>
    </row>
    <row r="23" ht="16" customHeight="1" spans="1:20">
      <c r="A23" s="39"/>
      <c r="B23" s="68"/>
      <c r="C23" s="80"/>
      <c r="D23" s="81"/>
      <c r="E23" s="36"/>
      <c r="F23" s="36"/>
      <c r="G23" s="70"/>
      <c r="H23" s="8"/>
      <c r="I23" s="8"/>
      <c r="J23" s="8"/>
      <c r="K23" s="8"/>
      <c r="L23" s="8"/>
      <c r="M23" s="8"/>
      <c r="N23" s="8"/>
      <c r="O23" s="8"/>
      <c r="P23" s="8"/>
      <c r="Q23" s="8"/>
      <c r="R23" s="8"/>
      <c r="S23" s="8"/>
      <c r="T23" s="8"/>
    </row>
    <row r="24" ht="16" customHeight="1" spans="1:20">
      <c r="A24" s="39"/>
      <c r="B24" s="68"/>
      <c r="C24" s="80"/>
      <c r="D24" s="81"/>
      <c r="E24" s="36"/>
      <c r="F24" s="36"/>
      <c r="G24" s="70"/>
      <c r="H24" s="8"/>
      <c r="I24" s="8"/>
      <c r="J24" s="8"/>
      <c r="K24" s="8"/>
      <c r="L24" s="8"/>
      <c r="M24" s="8"/>
      <c r="N24" s="8"/>
      <c r="O24" s="8"/>
      <c r="P24" s="8"/>
      <c r="Q24" s="8"/>
      <c r="R24" s="8"/>
      <c r="S24" s="8"/>
      <c r="T24" s="8"/>
    </row>
    <row r="25" ht="16" customHeight="1" spans="1:20">
      <c r="A25" s="39"/>
      <c r="B25" s="68"/>
      <c r="C25" s="80"/>
      <c r="D25" s="81"/>
      <c r="E25" s="36"/>
      <c r="F25" s="36"/>
      <c r="G25" s="70"/>
      <c r="H25" s="8"/>
      <c r="I25" s="8"/>
      <c r="J25" s="8"/>
      <c r="K25" s="8"/>
      <c r="L25" s="8"/>
      <c r="M25" s="8"/>
      <c r="N25" s="8"/>
      <c r="O25" s="8"/>
      <c r="P25" s="8"/>
      <c r="Q25" s="8"/>
      <c r="R25" s="8"/>
      <c r="S25" s="8"/>
      <c r="T25" s="8"/>
    </row>
    <row r="26" ht="16" customHeight="1" spans="1:20">
      <c r="A26" s="39"/>
      <c r="B26" s="68"/>
      <c r="C26" s="80"/>
      <c r="D26" s="81"/>
      <c r="E26" s="36"/>
      <c r="F26" s="36"/>
      <c r="G26" s="70"/>
      <c r="H26" s="8"/>
      <c r="I26" s="8"/>
      <c r="J26" s="8"/>
      <c r="K26" s="8"/>
      <c r="L26" s="8"/>
      <c r="M26" s="8"/>
      <c r="N26" s="8"/>
      <c r="O26" s="8"/>
      <c r="P26" s="8"/>
      <c r="Q26" s="8"/>
      <c r="R26" s="8"/>
      <c r="S26" s="8"/>
      <c r="T26" s="8"/>
    </row>
    <row r="27" ht="16" customHeight="1" spans="1:20">
      <c r="A27" s="39"/>
      <c r="B27" s="68"/>
      <c r="C27" s="80"/>
      <c r="D27" s="81"/>
      <c r="E27" s="36"/>
      <c r="F27" s="36"/>
      <c r="G27" s="70"/>
      <c r="H27" s="8"/>
      <c r="I27" s="8"/>
      <c r="J27" s="8"/>
      <c r="K27" s="8"/>
      <c r="L27" s="8"/>
      <c r="M27" s="8"/>
      <c r="N27" s="8"/>
      <c r="O27" s="8"/>
      <c r="P27" s="8"/>
      <c r="Q27" s="8"/>
      <c r="R27" s="8"/>
      <c r="S27" s="8"/>
      <c r="T27" s="8"/>
    </row>
    <row r="28" ht="16" customHeight="1" spans="1:20">
      <c r="A28" s="39"/>
      <c r="B28" s="72"/>
      <c r="C28" s="80"/>
      <c r="D28" s="81"/>
      <c r="E28" s="36"/>
      <c r="F28" s="36"/>
      <c r="G28" s="70"/>
      <c r="H28" s="8"/>
      <c r="I28" s="8"/>
      <c r="J28" s="8"/>
      <c r="K28" s="8"/>
      <c r="L28" s="8"/>
      <c r="M28" s="8"/>
      <c r="N28" s="8"/>
      <c r="O28" s="8"/>
      <c r="P28" s="8"/>
      <c r="Q28" s="8"/>
      <c r="R28" s="8"/>
      <c r="S28" s="8"/>
      <c r="T28" s="8"/>
    </row>
    <row r="29" ht="16" customHeight="1" spans="1:20">
      <c r="A29" s="22" t="s">
        <v>3363</v>
      </c>
      <c r="B29" s="13"/>
      <c r="C29" s="80"/>
      <c r="D29" s="82"/>
      <c r="E29" s="29">
        <f>SUM(E6:E28)</f>
        <v>0</v>
      </c>
      <c r="F29" s="36">
        <f>SUM(F6:F28)</f>
        <v>0</v>
      </c>
      <c r="G29" s="28"/>
      <c r="H29" s="8"/>
      <c r="I29" s="8"/>
      <c r="J29" s="8"/>
      <c r="K29" s="8"/>
      <c r="L29" s="8"/>
      <c r="M29" s="8"/>
      <c r="N29" s="8"/>
      <c r="O29" s="8"/>
      <c r="P29" s="8"/>
      <c r="Q29" s="8"/>
      <c r="R29" s="8"/>
      <c r="S29" s="8"/>
      <c r="T29" s="8"/>
    </row>
    <row r="30" ht="16" customHeight="1" spans="1:20">
      <c r="A30" s="73" t="e">
        <f>#REF!</f>
        <v>#REF!</v>
      </c>
      <c r="B30" s="73"/>
      <c r="C30" s="73"/>
      <c r="D30" s="73"/>
      <c r="E30" s="73" t="str">
        <f>CONCATENATE(索引!$D$6,"：",索引!$D111,"    ",索引!$E111)</f>
        <v>评估人员：高晓宇    王海龙</v>
      </c>
      <c r="F30" s="73"/>
      <c r="G30" s="73"/>
      <c r="H30" s="8"/>
      <c r="I30" s="8"/>
      <c r="J30" s="8"/>
      <c r="K30" s="8"/>
      <c r="L30" s="8"/>
      <c r="M30" s="8"/>
      <c r="N30" s="8"/>
      <c r="O30" s="8"/>
      <c r="P30" s="8"/>
      <c r="Q30" s="8"/>
      <c r="R30" s="8"/>
      <c r="S30" s="8"/>
      <c r="T30" s="8"/>
    </row>
    <row r="31" ht="16" customHeight="1" spans="1:20">
      <c r="A31" s="7" t="e">
        <f>#REF!</f>
        <v>#REF!</v>
      </c>
      <c r="B31" s="7"/>
      <c r="C31" s="7"/>
      <c r="D31" s="7"/>
      <c r="E31" s="7"/>
      <c r="F31" s="7"/>
      <c r="G31" s="7"/>
      <c r="H31" s="8"/>
      <c r="I31" s="8"/>
      <c r="J31" s="8"/>
      <c r="K31" s="8"/>
      <c r="L31" s="8"/>
      <c r="M31" s="8"/>
      <c r="N31" s="8"/>
      <c r="O31" s="8"/>
      <c r="P31" s="8"/>
      <c r="Q31" s="8"/>
      <c r="R31" s="8"/>
      <c r="S31" s="8"/>
      <c r="T31" s="8"/>
    </row>
  </sheetData>
  <mergeCells count="3">
    <mergeCell ref="A1:G1"/>
    <mergeCell ref="A3:G3"/>
    <mergeCell ref="A29:B29"/>
  </mergeCells>
  <pageMargins left="0.75" right="0.75" top="1" bottom="1" header="0.5" footer="0.5"/>
  <headerFooter/>
  <drawing r:id="rId2"/>
  <legacyDrawing r:id="rId3"/>
  <picture r:id="rId4"/>
</worksheet>
</file>

<file path=xl/worksheets/sheet1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T31"/>
  <sheetViews>
    <sheetView workbookViewId="0">
      <pane xSplit="2" ySplit="5" topLeftCell="C6" activePane="bottomRight" state="frozen"/>
      <selection/>
      <selection pane="topRight"/>
      <selection pane="bottomLeft"/>
      <selection pane="bottomRight" activeCell="A1" sqref="A1:F1"/>
    </sheetView>
  </sheetViews>
  <sheetFormatPr defaultColWidth="14" defaultRowHeight="15.2"/>
  <cols>
    <col min="1" max="1" width="7" customWidth="1"/>
    <col min="2" max="2" width="33" customWidth="1"/>
    <col min="3" max="3" width="19" customWidth="1"/>
    <col min="4" max="5" width="15" customWidth="1"/>
    <col min="6" max="6" width="17" customWidth="1"/>
    <col min="7" max="20" width="9" customWidth="1"/>
  </cols>
  <sheetData>
    <row r="1" ht="24" customHeight="1" spans="1:20">
      <c r="A1" s="61" t="s">
        <v>8184</v>
      </c>
      <c r="B1" s="62"/>
      <c r="C1" s="62"/>
      <c r="D1" s="62"/>
      <c r="E1" s="62"/>
      <c r="F1" s="62"/>
      <c r="G1" s="62"/>
      <c r="H1" s="62"/>
      <c r="I1" s="62"/>
      <c r="J1" s="62"/>
      <c r="K1" s="62"/>
      <c r="L1" s="62"/>
      <c r="M1" s="62"/>
      <c r="N1" s="62"/>
      <c r="O1" s="62"/>
      <c r="P1" s="62"/>
      <c r="Q1" s="62"/>
      <c r="R1" s="62"/>
      <c r="S1" s="62"/>
      <c r="T1" s="62"/>
    </row>
    <row r="2" ht="16" customHeight="1" spans="1:20">
      <c r="A2" s="63"/>
      <c r="B2" s="63"/>
      <c r="C2" s="63"/>
      <c r="D2" s="63"/>
      <c r="E2" s="63"/>
      <c r="F2" s="42" t="s">
        <v>8185</v>
      </c>
      <c r="G2" s="8"/>
      <c r="H2" s="8"/>
      <c r="I2" s="8"/>
      <c r="J2" s="8"/>
      <c r="K2" s="8"/>
      <c r="L2" s="8"/>
      <c r="M2" s="8"/>
      <c r="N2" s="8"/>
      <c r="O2" s="8"/>
      <c r="P2" s="8"/>
      <c r="Q2" s="8"/>
      <c r="R2" s="8"/>
      <c r="S2" s="8"/>
      <c r="T2" s="8"/>
    </row>
    <row r="3" ht="16" customHeight="1" spans="1:20">
      <c r="A3" s="63" t="e">
        <f>#REF!</f>
        <v>#REF!</v>
      </c>
      <c r="B3" s="8"/>
      <c r="C3" s="8"/>
      <c r="D3" s="8"/>
      <c r="E3" s="8"/>
      <c r="F3" s="8"/>
      <c r="G3" s="8"/>
      <c r="H3" s="8"/>
      <c r="I3" s="8"/>
      <c r="J3" s="8"/>
      <c r="K3" s="8"/>
      <c r="L3" s="8"/>
      <c r="M3" s="8"/>
      <c r="N3" s="8"/>
      <c r="O3" s="8"/>
      <c r="P3" s="8"/>
      <c r="Q3" s="8"/>
      <c r="R3" s="8"/>
      <c r="S3" s="8"/>
      <c r="T3" s="8"/>
    </row>
    <row r="4" ht="16" customHeight="1" spans="1:20">
      <c r="A4" s="64" t="e">
        <f>#REF!</f>
        <v>#REF!</v>
      </c>
      <c r="B4" s="64"/>
      <c r="C4" s="64"/>
      <c r="D4" s="8"/>
      <c r="E4" s="8"/>
      <c r="F4" s="42" t="s">
        <v>2952</v>
      </c>
      <c r="G4" s="8"/>
      <c r="H4" s="65" t="s">
        <v>8105</v>
      </c>
      <c r="I4" s="66"/>
      <c r="J4" s="8"/>
      <c r="K4" s="8"/>
      <c r="L4" s="8"/>
      <c r="M4" s="8"/>
      <c r="N4" s="8"/>
      <c r="O4" s="8"/>
      <c r="P4" s="8"/>
      <c r="Q4" s="8"/>
      <c r="R4" s="8"/>
      <c r="S4" s="8"/>
      <c r="T4" s="8"/>
    </row>
    <row r="5" ht="16" customHeight="1" spans="1:20">
      <c r="A5" s="22" t="s">
        <v>0</v>
      </c>
      <c r="B5" s="22" t="s">
        <v>3366</v>
      </c>
      <c r="C5" s="22" t="s">
        <v>3198</v>
      </c>
      <c r="D5" s="67" t="s">
        <v>3050</v>
      </c>
      <c r="E5" s="35" t="s">
        <v>3051</v>
      </c>
      <c r="F5" s="22" t="s">
        <v>3083</v>
      </c>
      <c r="G5" s="25"/>
      <c r="H5" s="65" t="s">
        <v>3050</v>
      </c>
      <c r="I5" s="65" t="s">
        <v>3051</v>
      </c>
      <c r="J5" s="25"/>
      <c r="K5" s="25"/>
      <c r="L5" s="25"/>
      <c r="M5" s="25"/>
      <c r="N5" s="25"/>
      <c r="O5" s="25"/>
      <c r="P5" s="25"/>
      <c r="Q5" s="25"/>
      <c r="R5" s="25"/>
      <c r="S5" s="25"/>
      <c r="T5" s="25"/>
    </row>
    <row r="6" ht="16" customHeight="1" spans="1:20">
      <c r="A6" s="39"/>
      <c r="B6" s="68"/>
      <c r="C6" s="69"/>
      <c r="D6" s="36"/>
      <c r="E6" s="36"/>
      <c r="F6" s="70"/>
      <c r="G6" s="8"/>
      <c r="H6" s="71"/>
      <c r="I6" s="71"/>
      <c r="J6" s="8"/>
      <c r="K6" s="8"/>
      <c r="L6" s="8"/>
      <c r="M6" s="8"/>
      <c r="N6" s="8"/>
      <c r="O6" s="8"/>
      <c r="P6" s="8"/>
      <c r="Q6" s="8"/>
      <c r="R6" s="8"/>
      <c r="S6" s="8"/>
      <c r="T6" s="8"/>
    </row>
    <row r="7" ht="16" customHeight="1" spans="1:20">
      <c r="A7" s="39"/>
      <c r="B7" s="68"/>
      <c r="C7" s="69"/>
      <c r="D7" s="36"/>
      <c r="E7" s="36"/>
      <c r="F7" s="70"/>
      <c r="G7" s="8"/>
      <c r="H7" s="71"/>
      <c r="I7" s="71"/>
      <c r="J7" s="8"/>
      <c r="K7" s="8"/>
      <c r="L7" s="8"/>
      <c r="M7" s="8"/>
      <c r="N7" s="8"/>
      <c r="O7" s="8"/>
      <c r="P7" s="8"/>
      <c r="Q7" s="8"/>
      <c r="R7" s="8"/>
      <c r="S7" s="8"/>
      <c r="T7" s="8"/>
    </row>
    <row r="8" ht="16" customHeight="1" spans="1:20">
      <c r="A8" s="39"/>
      <c r="B8" s="68"/>
      <c r="C8" s="69"/>
      <c r="D8" s="36"/>
      <c r="E8" s="36"/>
      <c r="F8" s="70"/>
      <c r="G8" s="8"/>
      <c r="H8" s="71"/>
      <c r="I8" s="71"/>
      <c r="J8" s="8"/>
      <c r="K8" s="8"/>
      <c r="L8" s="8"/>
      <c r="M8" s="8"/>
      <c r="N8" s="8"/>
      <c r="O8" s="8"/>
      <c r="P8" s="8"/>
      <c r="Q8" s="8"/>
      <c r="R8" s="8"/>
      <c r="S8" s="8"/>
      <c r="T8" s="8"/>
    </row>
    <row r="9" ht="16" customHeight="1" spans="1:20">
      <c r="A9" s="39"/>
      <c r="B9" s="68"/>
      <c r="C9" s="69"/>
      <c r="D9" s="36"/>
      <c r="E9" s="36"/>
      <c r="F9" s="70"/>
      <c r="G9" s="8"/>
      <c r="H9" s="71"/>
      <c r="I9" s="71"/>
      <c r="J9" s="8"/>
      <c r="K9" s="8"/>
      <c r="L9" s="8"/>
      <c r="M9" s="8"/>
      <c r="N9" s="8"/>
      <c r="O9" s="8"/>
      <c r="P9" s="8"/>
      <c r="Q9" s="8"/>
      <c r="R9" s="8"/>
      <c r="S9" s="8"/>
      <c r="T9" s="8"/>
    </row>
    <row r="10" ht="16" customHeight="1" spans="1:20">
      <c r="A10" s="39"/>
      <c r="B10" s="68"/>
      <c r="C10" s="69"/>
      <c r="D10" s="36"/>
      <c r="E10" s="36"/>
      <c r="F10" s="70"/>
      <c r="G10" s="8"/>
      <c r="H10" s="71"/>
      <c r="I10" s="71"/>
      <c r="J10" s="8"/>
      <c r="K10" s="8"/>
      <c r="L10" s="8"/>
      <c r="M10" s="8"/>
      <c r="N10" s="8"/>
      <c r="O10" s="8"/>
      <c r="P10" s="8"/>
      <c r="Q10" s="8"/>
      <c r="R10" s="8"/>
      <c r="S10" s="8"/>
      <c r="T10" s="8"/>
    </row>
    <row r="11" ht="16" customHeight="1" spans="1:20">
      <c r="A11" s="39"/>
      <c r="B11" s="68"/>
      <c r="C11" s="69"/>
      <c r="D11" s="36"/>
      <c r="E11" s="36"/>
      <c r="F11" s="70"/>
      <c r="G11" s="8"/>
      <c r="H11" s="71"/>
      <c r="I11" s="71"/>
      <c r="J11" s="8"/>
      <c r="K11" s="8"/>
      <c r="L11" s="8"/>
      <c r="M11" s="8"/>
      <c r="N11" s="8"/>
      <c r="O11" s="8"/>
      <c r="P11" s="8"/>
      <c r="Q11" s="8"/>
      <c r="R11" s="8"/>
      <c r="S11" s="8"/>
      <c r="T11" s="8"/>
    </row>
    <row r="12" ht="16" customHeight="1" spans="1:20">
      <c r="A12" s="39"/>
      <c r="B12" s="68"/>
      <c r="C12" s="69"/>
      <c r="D12" s="36"/>
      <c r="E12" s="36"/>
      <c r="F12" s="70"/>
      <c r="G12" s="8"/>
      <c r="H12" s="71"/>
      <c r="I12" s="71"/>
      <c r="J12" s="8"/>
      <c r="K12" s="8"/>
      <c r="L12" s="8"/>
      <c r="M12" s="8"/>
      <c r="N12" s="8"/>
      <c r="O12" s="8"/>
      <c r="P12" s="8"/>
      <c r="Q12" s="8"/>
      <c r="R12" s="8"/>
      <c r="S12" s="8"/>
      <c r="T12" s="8"/>
    </row>
    <row r="13" ht="16" customHeight="1" spans="1:20">
      <c r="A13" s="39"/>
      <c r="B13" s="68"/>
      <c r="C13" s="69"/>
      <c r="D13" s="36"/>
      <c r="E13" s="36"/>
      <c r="F13" s="70"/>
      <c r="G13" s="8"/>
      <c r="H13" s="71"/>
      <c r="I13" s="71"/>
      <c r="J13" s="8"/>
      <c r="K13" s="8"/>
      <c r="L13" s="8"/>
      <c r="M13" s="8"/>
      <c r="N13" s="8"/>
      <c r="O13" s="8"/>
      <c r="P13" s="8"/>
      <c r="Q13" s="8"/>
      <c r="R13" s="8"/>
      <c r="S13" s="8"/>
      <c r="T13" s="8"/>
    </row>
    <row r="14" ht="16" customHeight="1" spans="1:20">
      <c r="A14" s="39"/>
      <c r="B14" s="68"/>
      <c r="C14" s="69"/>
      <c r="D14" s="36"/>
      <c r="E14" s="36"/>
      <c r="F14" s="70"/>
      <c r="G14" s="8"/>
      <c r="H14" s="71"/>
      <c r="I14" s="71"/>
      <c r="J14" s="8"/>
      <c r="K14" s="8"/>
      <c r="L14" s="8"/>
      <c r="M14" s="8"/>
      <c r="N14" s="8"/>
      <c r="O14" s="8"/>
      <c r="P14" s="8"/>
      <c r="Q14" s="8"/>
      <c r="R14" s="8"/>
      <c r="S14" s="8"/>
      <c r="T14" s="8"/>
    </row>
    <row r="15" ht="16" customHeight="1" spans="1:20">
      <c r="A15" s="39"/>
      <c r="B15" s="68"/>
      <c r="C15" s="69"/>
      <c r="D15" s="36"/>
      <c r="E15" s="36"/>
      <c r="F15" s="70"/>
      <c r="G15" s="8"/>
      <c r="H15" s="71"/>
      <c r="I15" s="71"/>
      <c r="J15" s="8"/>
      <c r="K15" s="8"/>
      <c r="L15" s="8"/>
      <c r="M15" s="8"/>
      <c r="N15" s="8"/>
      <c r="O15" s="8"/>
      <c r="P15" s="8"/>
      <c r="Q15" s="8"/>
      <c r="R15" s="8"/>
      <c r="S15" s="8"/>
      <c r="T15" s="8"/>
    </row>
    <row r="16" ht="16" customHeight="1" spans="1:20">
      <c r="A16" s="39"/>
      <c r="B16" s="68"/>
      <c r="C16" s="69"/>
      <c r="D16" s="36"/>
      <c r="E16" s="36"/>
      <c r="F16" s="70"/>
      <c r="G16" s="8"/>
      <c r="H16" s="71"/>
      <c r="I16" s="71"/>
      <c r="J16" s="8"/>
      <c r="K16" s="8"/>
      <c r="L16" s="8"/>
      <c r="M16" s="8"/>
      <c r="N16" s="8"/>
      <c r="O16" s="8"/>
      <c r="P16" s="8"/>
      <c r="Q16" s="8"/>
      <c r="R16" s="8"/>
      <c r="S16" s="8"/>
      <c r="T16" s="8"/>
    </row>
    <row r="17" ht="16" customHeight="1" spans="1:20">
      <c r="A17" s="39"/>
      <c r="B17" s="68"/>
      <c r="C17" s="69"/>
      <c r="D17" s="36"/>
      <c r="E17" s="36"/>
      <c r="F17" s="70"/>
      <c r="G17" s="8"/>
      <c r="H17" s="71"/>
      <c r="I17" s="71"/>
      <c r="J17" s="8"/>
      <c r="K17" s="8"/>
      <c r="L17" s="8"/>
      <c r="M17" s="8"/>
      <c r="N17" s="8"/>
      <c r="O17" s="8"/>
      <c r="P17" s="8"/>
      <c r="Q17" s="8"/>
      <c r="R17" s="8"/>
      <c r="S17" s="8"/>
      <c r="T17" s="8"/>
    </row>
    <row r="18" ht="16" customHeight="1" spans="1:20">
      <c r="A18" s="39"/>
      <c r="B18" s="68"/>
      <c r="C18" s="69"/>
      <c r="D18" s="36"/>
      <c r="E18" s="36"/>
      <c r="F18" s="70"/>
      <c r="G18" s="8"/>
      <c r="H18" s="71"/>
      <c r="I18" s="71"/>
      <c r="J18" s="8"/>
      <c r="K18" s="8"/>
      <c r="L18" s="8"/>
      <c r="M18" s="8"/>
      <c r="N18" s="8"/>
      <c r="O18" s="8"/>
      <c r="P18" s="8"/>
      <c r="Q18" s="8"/>
      <c r="R18" s="8"/>
      <c r="S18" s="8"/>
      <c r="T18" s="8"/>
    </row>
    <row r="19" ht="16" customHeight="1" spans="1:20">
      <c r="A19" s="39"/>
      <c r="B19" s="68"/>
      <c r="C19" s="69"/>
      <c r="D19" s="36"/>
      <c r="E19" s="36"/>
      <c r="F19" s="70"/>
      <c r="G19" s="8"/>
      <c r="H19" s="71"/>
      <c r="I19" s="71"/>
      <c r="J19" s="8"/>
      <c r="K19" s="8"/>
      <c r="L19" s="8"/>
      <c r="M19" s="8"/>
      <c r="N19" s="8"/>
      <c r="O19" s="8"/>
      <c r="P19" s="8"/>
      <c r="Q19" s="8"/>
      <c r="R19" s="8"/>
      <c r="S19" s="8"/>
      <c r="T19" s="8"/>
    </row>
    <row r="20" ht="16" customHeight="1" spans="1:20">
      <c r="A20" s="39"/>
      <c r="B20" s="68"/>
      <c r="C20" s="69"/>
      <c r="D20" s="36"/>
      <c r="E20" s="36"/>
      <c r="F20" s="70"/>
      <c r="G20" s="8"/>
      <c r="H20" s="71"/>
      <c r="I20" s="71"/>
      <c r="J20" s="8"/>
      <c r="K20" s="8"/>
      <c r="L20" s="8"/>
      <c r="M20" s="8"/>
      <c r="N20" s="8"/>
      <c r="O20" s="8"/>
      <c r="P20" s="8"/>
      <c r="Q20" s="8"/>
      <c r="R20" s="8"/>
      <c r="S20" s="8"/>
      <c r="T20" s="8"/>
    </row>
    <row r="21" ht="16" customHeight="1" spans="1:20">
      <c r="A21" s="39"/>
      <c r="B21" s="68"/>
      <c r="C21" s="69"/>
      <c r="D21" s="36"/>
      <c r="E21" s="36"/>
      <c r="F21" s="70"/>
      <c r="G21" s="8"/>
      <c r="H21" s="71"/>
      <c r="I21" s="71"/>
      <c r="J21" s="8"/>
      <c r="K21" s="8"/>
      <c r="L21" s="8"/>
      <c r="M21" s="8"/>
      <c r="N21" s="8"/>
      <c r="O21" s="8"/>
      <c r="P21" s="8"/>
      <c r="Q21" s="8"/>
      <c r="R21" s="8"/>
      <c r="S21" s="8"/>
      <c r="T21" s="8"/>
    </row>
    <row r="22" ht="16" customHeight="1" spans="1:20">
      <c r="A22" s="39"/>
      <c r="B22" s="68"/>
      <c r="C22" s="69"/>
      <c r="D22" s="36"/>
      <c r="E22" s="36"/>
      <c r="F22" s="70"/>
      <c r="G22" s="8"/>
      <c r="H22" s="71"/>
      <c r="I22" s="71"/>
      <c r="J22" s="8"/>
      <c r="K22" s="8"/>
      <c r="L22" s="8"/>
      <c r="M22" s="8"/>
      <c r="N22" s="8"/>
      <c r="O22" s="8"/>
      <c r="P22" s="8"/>
      <c r="Q22" s="8"/>
      <c r="R22" s="8"/>
      <c r="S22" s="8"/>
      <c r="T22" s="8"/>
    </row>
    <row r="23" ht="16" customHeight="1" spans="1:20">
      <c r="A23" s="39"/>
      <c r="B23" s="68"/>
      <c r="C23" s="69"/>
      <c r="D23" s="36"/>
      <c r="E23" s="36"/>
      <c r="F23" s="70"/>
      <c r="G23" s="8"/>
      <c r="H23" s="71"/>
      <c r="I23" s="71"/>
      <c r="J23" s="8"/>
      <c r="K23" s="8"/>
      <c r="L23" s="8"/>
      <c r="M23" s="8"/>
      <c r="N23" s="8"/>
      <c r="O23" s="8"/>
      <c r="P23" s="8"/>
      <c r="Q23" s="8"/>
      <c r="R23" s="8"/>
      <c r="S23" s="8"/>
      <c r="T23" s="8"/>
    </row>
    <row r="24" ht="16" customHeight="1" spans="1:20">
      <c r="A24" s="39"/>
      <c r="B24" s="68"/>
      <c r="C24" s="69"/>
      <c r="D24" s="36"/>
      <c r="E24" s="36"/>
      <c r="F24" s="70"/>
      <c r="G24" s="8"/>
      <c r="H24" s="71"/>
      <c r="I24" s="71"/>
      <c r="J24" s="8"/>
      <c r="K24" s="8"/>
      <c r="L24" s="8"/>
      <c r="M24" s="8"/>
      <c r="N24" s="8"/>
      <c r="O24" s="8"/>
      <c r="P24" s="8"/>
      <c r="Q24" s="8"/>
      <c r="R24" s="8"/>
      <c r="S24" s="8"/>
      <c r="T24" s="8"/>
    </row>
    <row r="25" ht="16" customHeight="1" spans="1:20">
      <c r="A25" s="39"/>
      <c r="B25" s="68"/>
      <c r="C25" s="69"/>
      <c r="D25" s="36"/>
      <c r="E25" s="36"/>
      <c r="F25" s="70"/>
      <c r="G25" s="8"/>
      <c r="H25" s="71"/>
      <c r="I25" s="71"/>
      <c r="J25" s="8"/>
      <c r="K25" s="8"/>
      <c r="L25" s="8"/>
      <c r="M25" s="8"/>
      <c r="N25" s="8"/>
      <c r="O25" s="8"/>
      <c r="P25" s="8"/>
      <c r="Q25" s="8"/>
      <c r="R25" s="8"/>
      <c r="S25" s="8"/>
      <c r="T25" s="8"/>
    </row>
    <row r="26" ht="16" customHeight="1" spans="1:20">
      <c r="A26" s="39"/>
      <c r="B26" s="68"/>
      <c r="C26" s="69"/>
      <c r="D26" s="36"/>
      <c r="E26" s="36"/>
      <c r="F26" s="70"/>
      <c r="G26" s="8"/>
      <c r="H26" s="71"/>
      <c r="I26" s="71"/>
      <c r="J26" s="8"/>
      <c r="K26" s="8"/>
      <c r="L26" s="8"/>
      <c r="M26" s="8"/>
      <c r="N26" s="8"/>
      <c r="O26" s="8"/>
      <c r="P26" s="8"/>
      <c r="Q26" s="8"/>
      <c r="R26" s="8"/>
      <c r="S26" s="8"/>
      <c r="T26" s="8"/>
    </row>
    <row r="27" ht="16" customHeight="1" spans="1:20">
      <c r="A27" s="39"/>
      <c r="B27" s="68"/>
      <c r="C27" s="69"/>
      <c r="D27" s="36"/>
      <c r="E27" s="36"/>
      <c r="F27" s="70"/>
      <c r="G27" s="8"/>
      <c r="H27" s="71"/>
      <c r="I27" s="71"/>
      <c r="J27" s="8"/>
      <c r="K27" s="8"/>
      <c r="L27" s="8"/>
      <c r="M27" s="8"/>
      <c r="N27" s="8"/>
      <c r="O27" s="8"/>
      <c r="P27" s="8"/>
      <c r="Q27" s="8"/>
      <c r="R27" s="8"/>
      <c r="S27" s="8"/>
      <c r="T27" s="8"/>
    </row>
    <row r="28" ht="16" customHeight="1" spans="1:20">
      <c r="A28" s="39"/>
      <c r="B28" s="72"/>
      <c r="C28" s="69"/>
      <c r="D28" s="36"/>
      <c r="E28" s="36"/>
      <c r="F28" s="70"/>
      <c r="G28" s="8"/>
      <c r="H28" s="71"/>
      <c r="I28" s="71"/>
      <c r="J28" s="8"/>
      <c r="K28" s="8"/>
      <c r="L28" s="8"/>
      <c r="M28" s="8"/>
      <c r="N28" s="8"/>
      <c r="O28" s="8"/>
      <c r="P28" s="8"/>
      <c r="Q28" s="8"/>
      <c r="R28" s="8"/>
      <c r="S28" s="8"/>
      <c r="T28" s="8"/>
    </row>
    <row r="29" ht="16" customHeight="1" spans="1:20">
      <c r="A29" s="22" t="s">
        <v>3363</v>
      </c>
      <c r="B29" s="13"/>
      <c r="C29" s="69"/>
      <c r="D29" s="36">
        <f>SUM(D6:D28)</f>
        <v>0</v>
      </c>
      <c r="E29" s="36">
        <f>SUM(E6:E28)</f>
        <v>0</v>
      </c>
      <c r="F29" s="28"/>
      <c r="G29" s="8"/>
      <c r="H29" s="71">
        <f>SUM(H6:H28)</f>
        <v>0</v>
      </c>
      <c r="I29" s="71">
        <f>SUM(I6:I28)</f>
        <v>0</v>
      </c>
      <c r="J29" s="8"/>
      <c r="K29" s="8"/>
      <c r="L29" s="8"/>
      <c r="M29" s="8"/>
      <c r="N29" s="8"/>
      <c r="O29" s="8"/>
      <c r="P29" s="8"/>
      <c r="Q29" s="8"/>
      <c r="R29" s="8"/>
      <c r="S29" s="8"/>
      <c r="T29" s="8"/>
    </row>
    <row r="30" ht="16" customHeight="1" spans="1:20">
      <c r="A30" s="73" t="e">
        <f>#REF!</f>
        <v>#REF!</v>
      </c>
      <c r="B30" s="73"/>
      <c r="C30" s="73"/>
      <c r="D30" s="74" t="str">
        <f>CONCATENATE(索引!$D$6,"：",索引!$D112,"    ",索引!$E112)</f>
        <v>评估人员：高晓宇    王海龙</v>
      </c>
      <c r="E30" s="73"/>
      <c r="F30" s="73"/>
      <c r="G30" s="8"/>
      <c r="H30" s="8"/>
      <c r="I30" s="8"/>
      <c r="J30" s="8"/>
      <c r="K30" s="8"/>
      <c r="L30" s="8"/>
      <c r="M30" s="8"/>
      <c r="N30" s="8"/>
      <c r="O30" s="8"/>
      <c r="P30" s="8"/>
      <c r="Q30" s="8"/>
      <c r="R30" s="8"/>
      <c r="S30" s="8"/>
      <c r="T30" s="8"/>
    </row>
    <row r="31" ht="16" customHeight="1" spans="1:20">
      <c r="A31" s="7" t="e">
        <f>#REF!</f>
        <v>#REF!</v>
      </c>
      <c r="B31" s="7"/>
      <c r="C31" s="7"/>
      <c r="D31" s="7"/>
      <c r="E31" s="7"/>
      <c r="F31" s="7"/>
      <c r="G31" s="8"/>
      <c r="H31" s="8"/>
      <c r="I31" s="8"/>
      <c r="J31" s="8"/>
      <c r="K31" s="8"/>
      <c r="L31" s="8"/>
      <c r="M31" s="8"/>
      <c r="N31" s="8"/>
      <c r="O31" s="8"/>
      <c r="P31" s="8"/>
      <c r="Q31" s="8"/>
      <c r="R31" s="8"/>
      <c r="S31" s="8"/>
      <c r="T31" s="8"/>
    </row>
  </sheetData>
  <mergeCells count="4">
    <mergeCell ref="A1:F1"/>
    <mergeCell ref="A3:F3"/>
    <mergeCell ref="H4:I4"/>
    <mergeCell ref="A29:B29"/>
  </mergeCells>
  <pageMargins left="0.75" right="0.75" top="1" bottom="1" header="0.5" footer="0.5"/>
  <headerFooter/>
  <drawing r:id="rId1"/>
  <picture r:id="rId2"/>
</worksheet>
</file>

<file path=xl/worksheets/sheet1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T31"/>
  <sheetViews>
    <sheetView workbookViewId="0">
      <pane xSplit="2" ySplit="5" topLeftCell="C6" activePane="bottomRight" state="frozen"/>
      <selection/>
      <selection pane="topRight"/>
      <selection pane="bottomLeft"/>
      <selection pane="bottomRight" activeCell="A1" sqref="A1:G1"/>
    </sheetView>
  </sheetViews>
  <sheetFormatPr defaultColWidth="14" defaultRowHeight="15.2"/>
  <cols>
    <col min="1" max="1" width="7" customWidth="1"/>
    <col min="2" max="2" width="33" customWidth="1"/>
    <col min="3" max="3" width="13" customWidth="1"/>
    <col min="4" max="6" width="17" customWidth="1"/>
    <col min="7" max="7" width="19" customWidth="1"/>
    <col min="8" max="20" width="9" customWidth="1"/>
  </cols>
  <sheetData>
    <row r="1" ht="24" customHeight="1" spans="1:20">
      <c r="A1" s="61" t="s">
        <v>8186</v>
      </c>
      <c r="B1" s="62"/>
      <c r="C1" s="62"/>
      <c r="D1" s="62"/>
      <c r="E1" s="62"/>
      <c r="F1" s="62"/>
      <c r="G1" s="62"/>
      <c r="H1" s="62"/>
      <c r="I1" s="62"/>
      <c r="J1" s="62"/>
      <c r="K1" s="62"/>
      <c r="L1" s="62"/>
      <c r="M1" s="62"/>
      <c r="N1" s="62"/>
      <c r="O1" s="62"/>
      <c r="P1" s="62"/>
      <c r="Q1" s="62"/>
      <c r="R1" s="62"/>
      <c r="S1" s="62"/>
      <c r="T1" s="62"/>
    </row>
    <row r="2" ht="16" customHeight="1" spans="1:20">
      <c r="A2" s="63"/>
      <c r="B2" s="63"/>
      <c r="C2" s="63"/>
      <c r="D2" s="63"/>
      <c r="E2" s="63"/>
      <c r="F2" s="63"/>
      <c r="G2" s="42" t="s">
        <v>8187</v>
      </c>
      <c r="H2" s="8"/>
      <c r="I2" s="8"/>
      <c r="J2" s="8"/>
      <c r="K2" s="8"/>
      <c r="L2" s="8"/>
      <c r="M2" s="8"/>
      <c r="N2" s="8"/>
      <c r="O2" s="8"/>
      <c r="P2" s="8"/>
      <c r="Q2" s="8"/>
      <c r="R2" s="8"/>
      <c r="S2" s="8"/>
      <c r="T2" s="8"/>
    </row>
    <row r="3" ht="16" customHeight="1" spans="1:20">
      <c r="A3" s="63" t="e">
        <f>#REF!</f>
        <v>#REF!</v>
      </c>
      <c r="B3" s="8"/>
      <c r="C3" s="8"/>
      <c r="D3" s="8"/>
      <c r="E3" s="8"/>
      <c r="F3" s="8"/>
      <c r="G3" s="8"/>
      <c r="H3" s="8"/>
      <c r="I3" s="8"/>
      <c r="J3" s="8"/>
      <c r="K3" s="8"/>
      <c r="L3" s="8"/>
      <c r="M3" s="8"/>
      <c r="N3" s="8"/>
      <c r="O3" s="8"/>
      <c r="P3" s="8"/>
      <c r="Q3" s="8"/>
      <c r="R3" s="8"/>
      <c r="S3" s="8"/>
      <c r="T3" s="8"/>
    </row>
    <row r="4" ht="16" customHeight="1" spans="1:20">
      <c r="A4" s="64" t="e">
        <f>#REF!</f>
        <v>#REF!</v>
      </c>
      <c r="B4" s="64"/>
      <c r="C4" s="64"/>
      <c r="D4" s="64"/>
      <c r="E4" s="8"/>
      <c r="F4" s="8"/>
      <c r="G4" s="42" t="s">
        <v>2952</v>
      </c>
      <c r="H4" s="8"/>
      <c r="I4" s="65" t="s">
        <v>8105</v>
      </c>
      <c r="J4" s="66"/>
      <c r="K4" s="8"/>
      <c r="L4" s="8"/>
      <c r="M4" s="8"/>
      <c r="N4" s="8"/>
      <c r="O4" s="8"/>
      <c r="P4" s="8"/>
      <c r="Q4" s="8"/>
      <c r="R4" s="8"/>
      <c r="S4" s="8"/>
      <c r="T4" s="8"/>
    </row>
    <row r="5" ht="16" customHeight="1" spans="1:20">
      <c r="A5" s="22" t="s">
        <v>0</v>
      </c>
      <c r="B5" s="22" t="s">
        <v>3152</v>
      </c>
      <c r="C5" s="22" t="s">
        <v>3198</v>
      </c>
      <c r="D5" s="22" t="s">
        <v>8188</v>
      </c>
      <c r="E5" s="67" t="s">
        <v>3050</v>
      </c>
      <c r="F5" s="35" t="s">
        <v>3051</v>
      </c>
      <c r="G5" s="22" t="s">
        <v>3083</v>
      </c>
      <c r="H5" s="25"/>
      <c r="I5" s="65" t="s">
        <v>3050</v>
      </c>
      <c r="J5" s="65" t="s">
        <v>3051</v>
      </c>
      <c r="K5" s="25"/>
      <c r="L5" s="25"/>
      <c r="M5" s="25"/>
      <c r="N5" s="25"/>
      <c r="O5" s="25"/>
      <c r="P5" s="25"/>
      <c r="Q5" s="25"/>
      <c r="R5" s="25"/>
      <c r="S5" s="25"/>
      <c r="T5" s="25"/>
    </row>
    <row r="6" ht="16" customHeight="1" spans="1:20">
      <c r="A6" s="22"/>
      <c r="B6" s="32"/>
      <c r="C6" s="69"/>
      <c r="D6" s="22"/>
      <c r="E6" s="36"/>
      <c r="F6" s="36"/>
      <c r="G6" s="28"/>
      <c r="H6" s="8"/>
      <c r="I6" s="71"/>
      <c r="J6" s="71"/>
      <c r="K6" s="8"/>
      <c r="L6" s="8"/>
      <c r="M6" s="8"/>
      <c r="N6" s="8"/>
      <c r="O6" s="8"/>
      <c r="P6" s="8"/>
      <c r="Q6" s="8"/>
      <c r="R6" s="8"/>
      <c r="S6" s="8"/>
      <c r="T6" s="8"/>
    </row>
    <row r="7" ht="16" customHeight="1" spans="1:20">
      <c r="A7" s="22"/>
      <c r="B7" s="32"/>
      <c r="C7" s="69"/>
      <c r="D7" s="22"/>
      <c r="E7" s="36"/>
      <c r="F7" s="36"/>
      <c r="G7" s="28"/>
      <c r="H7" s="8"/>
      <c r="I7" s="71"/>
      <c r="J7" s="71"/>
      <c r="K7" s="8"/>
      <c r="L7" s="8"/>
      <c r="M7" s="8"/>
      <c r="N7" s="8"/>
      <c r="O7" s="8"/>
      <c r="P7" s="8"/>
      <c r="Q7" s="8"/>
      <c r="R7" s="8"/>
      <c r="S7" s="8"/>
      <c r="T7" s="8"/>
    </row>
    <row r="8" ht="16" customHeight="1" spans="1:20">
      <c r="A8" s="22"/>
      <c r="B8" s="32"/>
      <c r="C8" s="69"/>
      <c r="D8" s="22"/>
      <c r="E8" s="36"/>
      <c r="F8" s="36"/>
      <c r="G8" s="28"/>
      <c r="H8" s="8"/>
      <c r="I8" s="71"/>
      <c r="J8" s="71"/>
      <c r="K8" s="8"/>
      <c r="L8" s="8"/>
      <c r="M8" s="8"/>
      <c r="N8" s="8"/>
      <c r="O8" s="8"/>
      <c r="P8" s="8"/>
      <c r="Q8" s="8"/>
      <c r="R8" s="8"/>
      <c r="S8" s="8"/>
      <c r="T8" s="8"/>
    </row>
    <row r="9" ht="16" customHeight="1" spans="1:20">
      <c r="A9" s="22"/>
      <c r="B9" s="32"/>
      <c r="C9" s="69"/>
      <c r="D9" s="22"/>
      <c r="E9" s="36"/>
      <c r="F9" s="36"/>
      <c r="G9" s="28"/>
      <c r="H9" s="8"/>
      <c r="I9" s="71"/>
      <c r="J9" s="71"/>
      <c r="K9" s="8"/>
      <c r="L9" s="8"/>
      <c r="M9" s="8"/>
      <c r="N9" s="8"/>
      <c r="O9" s="8"/>
      <c r="P9" s="8"/>
      <c r="Q9" s="8"/>
      <c r="R9" s="8"/>
      <c r="S9" s="8"/>
      <c r="T9" s="8"/>
    </row>
    <row r="10" ht="16" customHeight="1" spans="1:20">
      <c r="A10" s="22"/>
      <c r="B10" s="32"/>
      <c r="C10" s="69"/>
      <c r="D10" s="22"/>
      <c r="E10" s="36"/>
      <c r="F10" s="36"/>
      <c r="G10" s="28"/>
      <c r="H10" s="8"/>
      <c r="I10" s="71"/>
      <c r="J10" s="71"/>
      <c r="K10" s="8"/>
      <c r="L10" s="8"/>
      <c r="M10" s="8"/>
      <c r="N10" s="8"/>
      <c r="O10" s="8"/>
      <c r="P10" s="8"/>
      <c r="Q10" s="8"/>
      <c r="R10" s="8"/>
      <c r="S10" s="8"/>
      <c r="T10" s="8"/>
    </row>
    <row r="11" ht="16" customHeight="1" spans="1:20">
      <c r="A11" s="22"/>
      <c r="B11" s="32"/>
      <c r="C11" s="69"/>
      <c r="D11" s="22"/>
      <c r="E11" s="36"/>
      <c r="F11" s="36"/>
      <c r="G11" s="28"/>
      <c r="H11" s="8"/>
      <c r="I11" s="71"/>
      <c r="J11" s="71"/>
      <c r="K11" s="8"/>
      <c r="L11" s="8"/>
      <c r="M11" s="8"/>
      <c r="N11" s="8"/>
      <c r="O11" s="8"/>
      <c r="P11" s="8"/>
      <c r="Q11" s="8"/>
      <c r="R11" s="8"/>
      <c r="S11" s="8"/>
      <c r="T11" s="8"/>
    </row>
    <row r="12" ht="16" customHeight="1" spans="1:20">
      <c r="A12" s="22"/>
      <c r="B12" s="32"/>
      <c r="C12" s="69"/>
      <c r="D12" s="22"/>
      <c r="E12" s="36"/>
      <c r="F12" s="36"/>
      <c r="G12" s="28"/>
      <c r="H12" s="8"/>
      <c r="I12" s="71"/>
      <c r="J12" s="71"/>
      <c r="K12" s="8"/>
      <c r="L12" s="8"/>
      <c r="M12" s="8"/>
      <c r="N12" s="8"/>
      <c r="O12" s="8"/>
      <c r="P12" s="8"/>
      <c r="Q12" s="8"/>
      <c r="R12" s="8"/>
      <c r="S12" s="8"/>
      <c r="T12" s="8"/>
    </row>
    <row r="13" ht="16" customHeight="1" spans="1:20">
      <c r="A13" s="22"/>
      <c r="B13" s="32"/>
      <c r="C13" s="69"/>
      <c r="D13" s="22"/>
      <c r="E13" s="36"/>
      <c r="F13" s="36"/>
      <c r="G13" s="28"/>
      <c r="H13" s="8"/>
      <c r="I13" s="71"/>
      <c r="J13" s="71"/>
      <c r="K13" s="8"/>
      <c r="L13" s="8"/>
      <c r="M13" s="8"/>
      <c r="N13" s="8"/>
      <c r="O13" s="8"/>
      <c r="P13" s="8"/>
      <c r="Q13" s="8"/>
      <c r="R13" s="8"/>
      <c r="S13" s="8"/>
      <c r="T13" s="8"/>
    </row>
    <row r="14" ht="16" customHeight="1" spans="1:20">
      <c r="A14" s="22"/>
      <c r="B14" s="32"/>
      <c r="C14" s="69"/>
      <c r="D14" s="22"/>
      <c r="E14" s="36"/>
      <c r="F14" s="36"/>
      <c r="G14" s="28"/>
      <c r="H14" s="8"/>
      <c r="I14" s="71"/>
      <c r="J14" s="71"/>
      <c r="K14" s="8"/>
      <c r="L14" s="8"/>
      <c r="M14" s="8"/>
      <c r="N14" s="8"/>
      <c r="O14" s="8"/>
      <c r="P14" s="8"/>
      <c r="Q14" s="8"/>
      <c r="R14" s="8"/>
      <c r="S14" s="8"/>
      <c r="T14" s="8"/>
    </row>
    <row r="15" ht="16" customHeight="1" spans="1:20">
      <c r="A15" s="22"/>
      <c r="B15" s="32"/>
      <c r="C15" s="69"/>
      <c r="D15" s="22"/>
      <c r="E15" s="36"/>
      <c r="F15" s="36"/>
      <c r="G15" s="28"/>
      <c r="H15" s="8"/>
      <c r="I15" s="71"/>
      <c r="J15" s="71"/>
      <c r="K15" s="8"/>
      <c r="L15" s="8"/>
      <c r="M15" s="8"/>
      <c r="N15" s="8"/>
      <c r="O15" s="8"/>
      <c r="P15" s="8"/>
      <c r="Q15" s="8"/>
      <c r="R15" s="8"/>
      <c r="S15" s="8"/>
      <c r="T15" s="8"/>
    </row>
    <row r="16" ht="16" customHeight="1" spans="1:20">
      <c r="A16" s="22"/>
      <c r="B16" s="32"/>
      <c r="C16" s="69"/>
      <c r="D16" s="22"/>
      <c r="E16" s="36"/>
      <c r="F16" s="36"/>
      <c r="G16" s="28"/>
      <c r="H16" s="8"/>
      <c r="I16" s="71"/>
      <c r="J16" s="71"/>
      <c r="K16" s="8"/>
      <c r="L16" s="8"/>
      <c r="M16" s="8"/>
      <c r="N16" s="8"/>
      <c r="O16" s="8"/>
      <c r="P16" s="8"/>
      <c r="Q16" s="8"/>
      <c r="R16" s="8"/>
      <c r="S16" s="8"/>
      <c r="T16" s="8"/>
    </row>
    <row r="17" ht="16" customHeight="1" spans="1:20">
      <c r="A17" s="22"/>
      <c r="B17" s="32"/>
      <c r="C17" s="69"/>
      <c r="D17" s="22"/>
      <c r="E17" s="36"/>
      <c r="F17" s="36"/>
      <c r="G17" s="28"/>
      <c r="H17" s="8"/>
      <c r="I17" s="71"/>
      <c r="J17" s="71"/>
      <c r="K17" s="8"/>
      <c r="L17" s="8"/>
      <c r="M17" s="8"/>
      <c r="N17" s="8"/>
      <c r="O17" s="8"/>
      <c r="P17" s="8"/>
      <c r="Q17" s="8"/>
      <c r="R17" s="8"/>
      <c r="S17" s="8"/>
      <c r="T17" s="8"/>
    </row>
    <row r="18" ht="16" customHeight="1" spans="1:20">
      <c r="A18" s="22"/>
      <c r="B18" s="32"/>
      <c r="C18" s="69"/>
      <c r="D18" s="22"/>
      <c r="E18" s="36"/>
      <c r="F18" s="36"/>
      <c r="G18" s="28"/>
      <c r="H18" s="8"/>
      <c r="I18" s="71"/>
      <c r="J18" s="71"/>
      <c r="K18" s="8"/>
      <c r="L18" s="8"/>
      <c r="M18" s="8"/>
      <c r="N18" s="8"/>
      <c r="O18" s="8"/>
      <c r="P18" s="8"/>
      <c r="Q18" s="8"/>
      <c r="R18" s="8"/>
      <c r="S18" s="8"/>
      <c r="T18" s="8"/>
    </row>
    <row r="19" ht="16" customHeight="1" spans="1:20">
      <c r="A19" s="22"/>
      <c r="B19" s="32"/>
      <c r="C19" s="69"/>
      <c r="D19" s="22"/>
      <c r="E19" s="36"/>
      <c r="F19" s="36"/>
      <c r="G19" s="28"/>
      <c r="H19" s="8"/>
      <c r="I19" s="71"/>
      <c r="J19" s="71"/>
      <c r="K19" s="8"/>
      <c r="L19" s="8"/>
      <c r="M19" s="8"/>
      <c r="N19" s="8"/>
      <c r="O19" s="8"/>
      <c r="P19" s="8"/>
      <c r="Q19" s="8"/>
      <c r="R19" s="8"/>
      <c r="S19" s="8"/>
      <c r="T19" s="8"/>
    </row>
    <row r="20" ht="16" customHeight="1" spans="1:20">
      <c r="A20" s="22"/>
      <c r="B20" s="32"/>
      <c r="C20" s="69"/>
      <c r="D20" s="22"/>
      <c r="E20" s="36"/>
      <c r="F20" s="36"/>
      <c r="G20" s="28"/>
      <c r="H20" s="8"/>
      <c r="I20" s="71"/>
      <c r="J20" s="71"/>
      <c r="K20" s="8"/>
      <c r="L20" s="8"/>
      <c r="M20" s="8"/>
      <c r="N20" s="8"/>
      <c r="O20" s="8"/>
      <c r="P20" s="8"/>
      <c r="Q20" s="8"/>
      <c r="R20" s="8"/>
      <c r="S20" s="8"/>
      <c r="T20" s="8"/>
    </row>
    <row r="21" ht="16" customHeight="1" spans="1:20">
      <c r="A21" s="22"/>
      <c r="B21" s="32"/>
      <c r="C21" s="69"/>
      <c r="D21" s="22"/>
      <c r="E21" s="36"/>
      <c r="F21" s="36"/>
      <c r="G21" s="28"/>
      <c r="H21" s="8"/>
      <c r="I21" s="71"/>
      <c r="J21" s="71"/>
      <c r="K21" s="8"/>
      <c r="L21" s="8"/>
      <c r="M21" s="8"/>
      <c r="N21" s="8"/>
      <c r="O21" s="8"/>
      <c r="P21" s="8"/>
      <c r="Q21" s="8"/>
      <c r="R21" s="8"/>
      <c r="S21" s="8"/>
      <c r="T21" s="8"/>
    </row>
    <row r="22" ht="16" customHeight="1" spans="1:20">
      <c r="A22" s="22"/>
      <c r="B22" s="32"/>
      <c r="C22" s="69"/>
      <c r="D22" s="22"/>
      <c r="E22" s="36"/>
      <c r="F22" s="36"/>
      <c r="G22" s="28"/>
      <c r="H22" s="8"/>
      <c r="I22" s="71"/>
      <c r="J22" s="71"/>
      <c r="K22" s="8"/>
      <c r="L22" s="8"/>
      <c r="M22" s="8"/>
      <c r="N22" s="8"/>
      <c r="O22" s="8"/>
      <c r="P22" s="8"/>
      <c r="Q22" s="8"/>
      <c r="R22" s="8"/>
      <c r="S22" s="8"/>
      <c r="T22" s="8"/>
    </row>
    <row r="23" ht="16" customHeight="1" spans="1:20">
      <c r="A23" s="22"/>
      <c r="B23" s="32"/>
      <c r="C23" s="69"/>
      <c r="D23" s="22"/>
      <c r="E23" s="36"/>
      <c r="F23" s="36"/>
      <c r="G23" s="28"/>
      <c r="H23" s="8"/>
      <c r="I23" s="71"/>
      <c r="J23" s="71"/>
      <c r="K23" s="8"/>
      <c r="L23" s="8"/>
      <c r="M23" s="8"/>
      <c r="N23" s="8"/>
      <c r="O23" s="8"/>
      <c r="P23" s="8"/>
      <c r="Q23" s="8"/>
      <c r="R23" s="8"/>
      <c r="S23" s="8"/>
      <c r="T23" s="8"/>
    </row>
    <row r="24" ht="16" customHeight="1" spans="1:20">
      <c r="A24" s="22"/>
      <c r="B24" s="32"/>
      <c r="C24" s="69"/>
      <c r="D24" s="22"/>
      <c r="E24" s="36"/>
      <c r="F24" s="36"/>
      <c r="G24" s="28"/>
      <c r="H24" s="8"/>
      <c r="I24" s="71"/>
      <c r="J24" s="71"/>
      <c r="K24" s="8"/>
      <c r="L24" s="8"/>
      <c r="M24" s="8"/>
      <c r="N24" s="8"/>
      <c r="O24" s="8"/>
      <c r="P24" s="8"/>
      <c r="Q24" s="8"/>
      <c r="R24" s="8"/>
      <c r="S24" s="8"/>
      <c r="T24" s="8"/>
    </row>
    <row r="25" ht="16" customHeight="1" spans="1:20">
      <c r="A25" s="22"/>
      <c r="B25" s="32"/>
      <c r="C25" s="69"/>
      <c r="D25" s="22"/>
      <c r="E25" s="36"/>
      <c r="F25" s="36"/>
      <c r="G25" s="28"/>
      <c r="H25" s="8"/>
      <c r="I25" s="71"/>
      <c r="J25" s="71"/>
      <c r="K25" s="8"/>
      <c r="L25" s="8"/>
      <c r="M25" s="8"/>
      <c r="N25" s="8"/>
      <c r="O25" s="8"/>
      <c r="P25" s="8"/>
      <c r="Q25" s="8"/>
      <c r="R25" s="8"/>
      <c r="S25" s="8"/>
      <c r="T25" s="8"/>
    </row>
    <row r="26" ht="16" customHeight="1" spans="1:20">
      <c r="A26" s="22"/>
      <c r="B26" s="32"/>
      <c r="C26" s="69"/>
      <c r="D26" s="22"/>
      <c r="E26" s="36"/>
      <c r="F26" s="36"/>
      <c r="G26" s="28"/>
      <c r="H26" s="8"/>
      <c r="I26" s="71"/>
      <c r="J26" s="71"/>
      <c r="K26" s="8"/>
      <c r="L26" s="8"/>
      <c r="M26" s="8"/>
      <c r="N26" s="8"/>
      <c r="O26" s="8"/>
      <c r="P26" s="8"/>
      <c r="Q26" s="8"/>
      <c r="R26" s="8"/>
      <c r="S26" s="8"/>
      <c r="T26" s="8"/>
    </row>
    <row r="27" ht="16" customHeight="1" spans="1:20">
      <c r="A27" s="22"/>
      <c r="B27" s="32"/>
      <c r="C27" s="69"/>
      <c r="D27" s="22"/>
      <c r="E27" s="36"/>
      <c r="F27" s="36"/>
      <c r="G27" s="28"/>
      <c r="H27" s="8"/>
      <c r="I27" s="71"/>
      <c r="J27" s="71"/>
      <c r="K27" s="8"/>
      <c r="L27" s="8"/>
      <c r="M27" s="8"/>
      <c r="N27" s="8"/>
      <c r="O27" s="8"/>
      <c r="P27" s="8"/>
      <c r="Q27" s="8"/>
      <c r="R27" s="8"/>
      <c r="S27" s="8"/>
      <c r="T27" s="8"/>
    </row>
    <row r="28" ht="16" customHeight="1" spans="1:20">
      <c r="A28" s="22"/>
      <c r="B28" s="32"/>
      <c r="C28" s="69"/>
      <c r="D28" s="22"/>
      <c r="E28" s="36"/>
      <c r="F28" s="36"/>
      <c r="G28" s="28"/>
      <c r="H28" s="8"/>
      <c r="I28" s="71"/>
      <c r="J28" s="71"/>
      <c r="K28" s="8"/>
      <c r="L28" s="8"/>
      <c r="M28" s="8"/>
      <c r="N28" s="8"/>
      <c r="O28" s="8"/>
      <c r="P28" s="8"/>
      <c r="Q28" s="8"/>
      <c r="R28" s="8"/>
      <c r="S28" s="8"/>
      <c r="T28" s="8"/>
    </row>
    <row r="29" ht="16" customHeight="1" spans="1:20">
      <c r="A29" s="22" t="s">
        <v>3363</v>
      </c>
      <c r="B29" s="13"/>
      <c r="C29" s="69"/>
      <c r="D29" s="22"/>
      <c r="E29" s="29">
        <f>SUM(E6:E28)</f>
        <v>0</v>
      </c>
      <c r="F29" s="36">
        <f>SUM(F6:F28)</f>
        <v>0</v>
      </c>
      <c r="G29" s="28"/>
      <c r="H29" s="8"/>
      <c r="I29" s="71">
        <f>SUM(I6:I28)</f>
        <v>0</v>
      </c>
      <c r="J29" s="71">
        <f>SUM(J6:J28)</f>
        <v>0</v>
      </c>
      <c r="K29" s="8"/>
      <c r="L29" s="8"/>
      <c r="M29" s="8"/>
      <c r="N29" s="8"/>
      <c r="O29" s="8"/>
      <c r="P29" s="8"/>
      <c r="Q29" s="8"/>
      <c r="R29" s="8"/>
      <c r="S29" s="8"/>
      <c r="T29" s="8"/>
    </row>
    <row r="30" ht="16" customHeight="1" spans="1:20">
      <c r="A30" s="73" t="e">
        <f>#REF!</f>
        <v>#REF!</v>
      </c>
      <c r="B30" s="73"/>
      <c r="C30" s="73"/>
      <c r="D30" s="73"/>
      <c r="E30" s="74" t="str">
        <f>CONCATENATE(索引!$D$6,"：",索引!$D113,"    ",索引!$E113)</f>
        <v>评估人员：高晓宇    王海龙</v>
      </c>
      <c r="F30" s="7"/>
      <c r="G30" s="73"/>
      <c r="H30" s="8"/>
      <c r="I30" s="8"/>
      <c r="J30" s="8"/>
      <c r="K30" s="8"/>
      <c r="L30" s="8"/>
      <c r="M30" s="8"/>
      <c r="N30" s="8"/>
      <c r="O30" s="8"/>
      <c r="P30" s="8"/>
      <c r="Q30" s="8"/>
      <c r="R30" s="8"/>
      <c r="S30" s="8"/>
      <c r="T30" s="8"/>
    </row>
    <row r="31" ht="16" customHeight="1" spans="1:20">
      <c r="A31" s="7" t="e">
        <f>#REF!</f>
        <v>#REF!</v>
      </c>
      <c r="B31" s="7"/>
      <c r="C31" s="7"/>
      <c r="D31" s="7"/>
      <c r="E31" s="7"/>
      <c r="F31" s="7"/>
      <c r="G31" s="7"/>
      <c r="H31" s="8"/>
      <c r="I31" s="8"/>
      <c r="J31" s="8"/>
      <c r="K31" s="8"/>
      <c r="L31" s="8"/>
      <c r="M31" s="8"/>
      <c r="N31" s="8"/>
      <c r="O31" s="8"/>
      <c r="P31" s="8"/>
      <c r="Q31" s="8"/>
      <c r="R31" s="8"/>
      <c r="S31" s="8"/>
      <c r="T31" s="8"/>
    </row>
  </sheetData>
  <mergeCells count="4">
    <mergeCell ref="A1:G1"/>
    <mergeCell ref="A3:G3"/>
    <mergeCell ref="I4:J4"/>
    <mergeCell ref="A29:B29"/>
  </mergeCells>
  <pageMargins left="0.75" right="0.75" top="1" bottom="1" header="0.5" footer="0.5"/>
  <headerFooter/>
  <drawing r:id="rId1"/>
  <picture r:id="rId2"/>
</worksheet>
</file>

<file path=xl/worksheets/sheet1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T31"/>
  <sheetViews>
    <sheetView workbookViewId="0">
      <pane xSplit="2" ySplit="5" topLeftCell="C6" activePane="bottomRight" state="frozen"/>
      <selection/>
      <selection pane="topRight"/>
      <selection pane="bottomLeft"/>
      <selection pane="bottomRight" activeCell="A1" sqref="A1:J1"/>
    </sheetView>
  </sheetViews>
  <sheetFormatPr defaultColWidth="14" defaultRowHeight="15.2"/>
  <cols>
    <col min="1" max="1" width="5" customWidth="1"/>
    <col min="2" max="2" width="29" customWidth="1"/>
    <col min="3" max="3" width="19" customWidth="1"/>
    <col min="4" max="4" width="17" customWidth="1"/>
    <col min="5" max="5" width="17" collapsed="1"/>
    <col min="6" max="6" width="17" hidden="1" customWidth="1" outlineLevel="1"/>
    <col min="7" max="7" width="13" hidden="1" customWidth="1" outlineLevel="1"/>
    <col min="8" max="9" width="17" customWidth="1"/>
    <col min="10" max="10" width="23" customWidth="1"/>
    <col min="11" max="14" width="9" customWidth="1"/>
    <col min="15" max="17" width="11" customWidth="1"/>
    <col min="18" max="20" width="9" customWidth="1"/>
  </cols>
  <sheetData>
    <row r="1" ht="24" customHeight="1" spans="1:20">
      <c r="A1" s="61" t="s">
        <v>8189</v>
      </c>
      <c r="B1" s="62"/>
      <c r="C1" s="62"/>
      <c r="D1" s="62"/>
      <c r="E1" s="62"/>
      <c r="F1" s="62"/>
      <c r="G1" s="62"/>
      <c r="H1" s="62"/>
      <c r="I1" s="62"/>
      <c r="J1" s="62"/>
      <c r="K1" s="62"/>
      <c r="L1" s="62"/>
      <c r="M1" s="62"/>
      <c r="N1" s="62"/>
      <c r="O1" s="62"/>
      <c r="P1" s="62"/>
      <c r="Q1" s="62"/>
      <c r="R1" s="62"/>
      <c r="S1" s="62"/>
      <c r="T1" s="62"/>
    </row>
    <row r="2" ht="16" customHeight="1" spans="1:20">
      <c r="A2" s="8"/>
      <c r="B2" s="8"/>
      <c r="C2" s="8"/>
      <c r="D2" s="8"/>
      <c r="E2" s="8"/>
      <c r="F2" s="8"/>
      <c r="G2" s="63"/>
      <c r="H2" s="63"/>
      <c r="I2" s="63"/>
      <c r="J2" s="42" t="s">
        <v>8190</v>
      </c>
      <c r="K2" s="8"/>
      <c r="L2" s="8"/>
      <c r="M2" s="8"/>
      <c r="N2" s="8"/>
      <c r="O2" s="8"/>
      <c r="P2" s="8"/>
      <c r="Q2" s="8"/>
      <c r="R2" s="8"/>
      <c r="S2" s="8"/>
      <c r="T2" s="8"/>
    </row>
    <row r="3" ht="16" customHeight="1" spans="1:20">
      <c r="A3" s="63" t="e">
        <f>#REF!</f>
        <v>#REF!</v>
      </c>
      <c r="B3" s="8"/>
      <c r="C3" s="8"/>
      <c r="D3" s="8"/>
      <c r="E3" s="8"/>
      <c r="F3" s="8"/>
      <c r="G3" s="8"/>
      <c r="H3" s="8"/>
      <c r="I3" s="8"/>
      <c r="J3" s="8"/>
      <c r="K3" s="8"/>
      <c r="L3" s="8"/>
      <c r="M3" s="8"/>
      <c r="N3" s="8"/>
      <c r="O3" s="8"/>
      <c r="P3" s="8"/>
      <c r="Q3" s="8"/>
      <c r="R3" s="8"/>
      <c r="S3" s="8"/>
      <c r="T3" s="8"/>
    </row>
    <row r="4" ht="16" customHeight="1" spans="1:20">
      <c r="A4" s="77" t="e">
        <f>#REF!</f>
        <v>#REF!</v>
      </c>
      <c r="B4" s="77"/>
      <c r="C4" s="77"/>
      <c r="D4" s="77"/>
      <c r="E4" s="77"/>
      <c r="F4" s="77"/>
      <c r="G4" s="8"/>
      <c r="H4" s="8"/>
      <c r="I4" s="8"/>
      <c r="J4" s="42" t="s">
        <v>2952</v>
      </c>
      <c r="K4" s="8"/>
      <c r="L4" s="65" t="s">
        <v>8105</v>
      </c>
      <c r="M4" s="66"/>
      <c r="N4" s="8"/>
      <c r="O4" s="8"/>
      <c r="P4" s="8"/>
      <c r="Q4" s="8"/>
      <c r="R4" s="8"/>
      <c r="S4" s="8"/>
      <c r="T4" s="8"/>
    </row>
    <row r="5" ht="16" customHeight="1" spans="1:20">
      <c r="A5" s="22" t="s">
        <v>0</v>
      </c>
      <c r="B5" s="78" t="s">
        <v>3305</v>
      </c>
      <c r="C5" s="78" t="s">
        <v>8191</v>
      </c>
      <c r="D5" s="78" t="s">
        <v>8192</v>
      </c>
      <c r="E5" s="22" t="s">
        <v>3198</v>
      </c>
      <c r="F5" s="22" t="s">
        <v>3484</v>
      </c>
      <c r="G5" s="22" t="s">
        <v>8193</v>
      </c>
      <c r="H5" s="67" t="s">
        <v>3050</v>
      </c>
      <c r="I5" s="35" t="s">
        <v>3051</v>
      </c>
      <c r="J5" s="22" t="s">
        <v>8172</v>
      </c>
      <c r="K5" s="25"/>
      <c r="L5" s="65" t="s">
        <v>3050</v>
      </c>
      <c r="M5" s="65" t="s">
        <v>3051</v>
      </c>
      <c r="N5" s="25"/>
      <c r="O5" s="25" t="s">
        <v>8194</v>
      </c>
      <c r="P5" s="25" t="s">
        <v>8195</v>
      </c>
      <c r="Q5" s="25" t="s">
        <v>8196</v>
      </c>
      <c r="R5" s="65" t="s">
        <v>8197</v>
      </c>
      <c r="S5" s="25"/>
      <c r="T5" s="25"/>
    </row>
    <row r="6" ht="16" customHeight="1" spans="1:20">
      <c r="A6" s="39"/>
      <c r="B6" s="68"/>
      <c r="C6" s="68"/>
      <c r="D6" s="68" t="s">
        <v>8198</v>
      </c>
      <c r="E6" s="68"/>
      <c r="F6" s="68"/>
      <c r="G6" s="69"/>
      <c r="H6" s="36"/>
      <c r="I6" s="36"/>
      <c r="J6" s="39"/>
      <c r="K6" s="8"/>
      <c r="L6" s="71"/>
      <c r="M6" s="71"/>
      <c r="N6" s="8"/>
      <c r="O6" s="8"/>
      <c r="P6" s="8"/>
      <c r="Q6" s="8"/>
      <c r="R6" s="8"/>
      <c r="S6" s="8"/>
      <c r="T6" s="8"/>
    </row>
    <row r="7" ht="16" customHeight="1" spans="1:20">
      <c r="A7" s="39"/>
      <c r="B7" s="68"/>
      <c r="C7" s="68"/>
      <c r="D7" s="68" t="s">
        <v>8199</v>
      </c>
      <c r="E7" s="68"/>
      <c r="F7" s="68"/>
      <c r="G7" s="69"/>
      <c r="H7" s="36"/>
      <c r="I7" s="36"/>
      <c r="J7" s="39"/>
      <c r="K7" s="8"/>
      <c r="L7" s="71"/>
      <c r="M7" s="71"/>
      <c r="N7" s="8"/>
      <c r="O7" s="8"/>
      <c r="P7" s="8"/>
      <c r="Q7" s="8"/>
      <c r="R7" s="8"/>
      <c r="S7" s="8"/>
      <c r="T7" s="8"/>
    </row>
    <row r="8" ht="16" customHeight="1" spans="1:20">
      <c r="A8" s="39"/>
      <c r="B8" s="39"/>
      <c r="C8" s="39"/>
      <c r="D8" s="39"/>
      <c r="E8" s="39"/>
      <c r="F8" s="39"/>
      <c r="G8" s="39"/>
      <c r="H8" s="36"/>
      <c r="I8" s="36"/>
      <c r="J8" s="39"/>
      <c r="K8" s="8"/>
      <c r="L8" s="71"/>
      <c r="M8" s="71"/>
      <c r="N8" s="8"/>
      <c r="O8" s="8"/>
      <c r="P8" s="8"/>
      <c r="Q8" s="8"/>
      <c r="R8" s="8"/>
      <c r="S8" s="8"/>
      <c r="T8" s="8"/>
    </row>
    <row r="9" ht="16" customHeight="1" spans="1:20">
      <c r="A9" s="39"/>
      <c r="B9" s="68"/>
      <c r="C9" s="68"/>
      <c r="D9" s="68"/>
      <c r="E9" s="68"/>
      <c r="F9" s="68"/>
      <c r="G9" s="69"/>
      <c r="H9" s="36"/>
      <c r="I9" s="36"/>
      <c r="J9" s="39"/>
      <c r="K9" s="8"/>
      <c r="L9" s="71"/>
      <c r="M9" s="71"/>
      <c r="N9" s="8"/>
      <c r="O9" s="8"/>
      <c r="P9" s="8"/>
      <c r="Q9" s="8"/>
      <c r="R9" s="8"/>
      <c r="S9" s="8"/>
      <c r="T9" s="8"/>
    </row>
    <row r="10" ht="16" customHeight="1" spans="1:20">
      <c r="A10" s="39"/>
      <c r="B10" s="68"/>
      <c r="C10" s="68"/>
      <c r="D10" s="68"/>
      <c r="E10" s="68"/>
      <c r="F10" s="68"/>
      <c r="G10" s="69"/>
      <c r="H10" s="36"/>
      <c r="I10" s="36"/>
      <c r="J10" s="39"/>
      <c r="K10" s="8"/>
      <c r="L10" s="71"/>
      <c r="M10" s="71"/>
      <c r="N10" s="8"/>
      <c r="O10" s="8"/>
      <c r="P10" s="8"/>
      <c r="Q10" s="8"/>
      <c r="R10" s="8"/>
      <c r="S10" s="8"/>
      <c r="T10" s="8"/>
    </row>
    <row r="11" ht="16" customHeight="1" spans="1:20">
      <c r="A11" s="39"/>
      <c r="B11" s="68"/>
      <c r="C11" s="68"/>
      <c r="D11" s="68"/>
      <c r="E11" s="68"/>
      <c r="F11" s="68"/>
      <c r="G11" s="69"/>
      <c r="H11" s="36"/>
      <c r="I11" s="36"/>
      <c r="J11" s="39"/>
      <c r="K11" s="8"/>
      <c r="L11" s="71"/>
      <c r="M11" s="71"/>
      <c r="N11" s="8"/>
      <c r="O11" s="8"/>
      <c r="P11" s="8"/>
      <c r="Q11" s="8"/>
      <c r="R11" s="8"/>
      <c r="S11" s="8"/>
      <c r="T11" s="8"/>
    </row>
    <row r="12" ht="16" customHeight="1" spans="1:20">
      <c r="A12" s="39"/>
      <c r="B12" s="68"/>
      <c r="C12" s="68"/>
      <c r="D12" s="68"/>
      <c r="E12" s="68"/>
      <c r="F12" s="68"/>
      <c r="G12" s="69"/>
      <c r="H12" s="36"/>
      <c r="I12" s="36"/>
      <c r="J12" s="39"/>
      <c r="K12" s="8"/>
      <c r="L12" s="71"/>
      <c r="M12" s="71"/>
      <c r="N12" s="8"/>
      <c r="O12" s="8"/>
      <c r="P12" s="8"/>
      <c r="Q12" s="8"/>
      <c r="R12" s="8"/>
      <c r="S12" s="8"/>
      <c r="T12" s="8"/>
    </row>
    <row r="13" ht="16" customHeight="1" spans="1:20">
      <c r="A13" s="39"/>
      <c r="B13" s="68"/>
      <c r="C13" s="68"/>
      <c r="D13" s="68"/>
      <c r="E13" s="68"/>
      <c r="F13" s="68"/>
      <c r="G13" s="69"/>
      <c r="H13" s="36"/>
      <c r="I13" s="36"/>
      <c r="J13" s="39"/>
      <c r="K13" s="8"/>
      <c r="L13" s="71"/>
      <c r="M13" s="71"/>
      <c r="N13" s="8"/>
      <c r="O13" s="8"/>
      <c r="P13" s="8"/>
      <c r="Q13" s="8"/>
      <c r="R13" s="8"/>
      <c r="S13" s="8"/>
      <c r="T13" s="8"/>
    </row>
    <row r="14" ht="16" customHeight="1" spans="1:20">
      <c r="A14" s="39"/>
      <c r="B14" s="68"/>
      <c r="C14" s="68"/>
      <c r="D14" s="68"/>
      <c r="E14" s="68"/>
      <c r="F14" s="68"/>
      <c r="G14" s="69"/>
      <c r="H14" s="36"/>
      <c r="I14" s="36"/>
      <c r="J14" s="39"/>
      <c r="K14" s="8"/>
      <c r="L14" s="71"/>
      <c r="M14" s="71"/>
      <c r="N14" s="8"/>
      <c r="O14" s="8"/>
      <c r="P14" s="8"/>
      <c r="Q14" s="8"/>
      <c r="R14" s="8"/>
      <c r="S14" s="8"/>
      <c r="T14" s="8"/>
    </row>
    <row r="15" ht="16" customHeight="1" spans="1:20">
      <c r="A15" s="39"/>
      <c r="B15" s="68"/>
      <c r="C15" s="68"/>
      <c r="D15" s="68"/>
      <c r="E15" s="68"/>
      <c r="F15" s="68"/>
      <c r="G15" s="69"/>
      <c r="H15" s="36"/>
      <c r="I15" s="36"/>
      <c r="J15" s="39"/>
      <c r="K15" s="8"/>
      <c r="L15" s="71"/>
      <c r="M15" s="71"/>
      <c r="N15" s="8"/>
      <c r="O15" s="8"/>
      <c r="P15" s="8"/>
      <c r="Q15" s="8"/>
      <c r="R15" s="8"/>
      <c r="S15" s="8"/>
      <c r="T15" s="8"/>
    </row>
    <row r="16" ht="16" customHeight="1" spans="1:20">
      <c r="A16" s="39"/>
      <c r="B16" s="68"/>
      <c r="C16" s="68"/>
      <c r="D16" s="68"/>
      <c r="E16" s="68"/>
      <c r="F16" s="68"/>
      <c r="G16" s="69"/>
      <c r="H16" s="36"/>
      <c r="I16" s="36"/>
      <c r="J16" s="39"/>
      <c r="K16" s="8"/>
      <c r="L16" s="71"/>
      <c r="M16" s="71"/>
      <c r="N16" s="8"/>
      <c r="O16" s="8"/>
      <c r="P16" s="8"/>
      <c r="Q16" s="8"/>
      <c r="R16" s="8"/>
      <c r="S16" s="8"/>
      <c r="T16" s="8"/>
    </row>
    <row r="17" ht="16" customHeight="1" spans="1:20">
      <c r="A17" s="39"/>
      <c r="B17" s="68"/>
      <c r="C17" s="68"/>
      <c r="D17" s="68"/>
      <c r="E17" s="68"/>
      <c r="F17" s="68"/>
      <c r="G17" s="69"/>
      <c r="H17" s="36"/>
      <c r="I17" s="36"/>
      <c r="J17" s="39"/>
      <c r="K17" s="8"/>
      <c r="L17" s="71"/>
      <c r="M17" s="71"/>
      <c r="N17" s="8"/>
      <c r="O17" s="8"/>
      <c r="P17" s="8"/>
      <c r="Q17" s="8"/>
      <c r="R17" s="8"/>
      <c r="S17" s="8"/>
      <c r="T17" s="8"/>
    </row>
    <row r="18" ht="16" customHeight="1" spans="1:20">
      <c r="A18" s="39"/>
      <c r="B18" s="68"/>
      <c r="C18" s="68"/>
      <c r="D18" s="68"/>
      <c r="E18" s="68"/>
      <c r="F18" s="68"/>
      <c r="G18" s="69"/>
      <c r="H18" s="36"/>
      <c r="I18" s="36"/>
      <c r="J18" s="39"/>
      <c r="K18" s="8"/>
      <c r="L18" s="71"/>
      <c r="M18" s="71"/>
      <c r="N18" s="8"/>
      <c r="O18" s="8"/>
      <c r="P18" s="8"/>
      <c r="Q18" s="8"/>
      <c r="R18" s="8"/>
      <c r="S18" s="8"/>
      <c r="T18" s="8"/>
    </row>
    <row r="19" ht="16" customHeight="1" spans="1:20">
      <c r="A19" s="39"/>
      <c r="B19" s="68"/>
      <c r="C19" s="68"/>
      <c r="D19" s="68"/>
      <c r="E19" s="68"/>
      <c r="F19" s="68"/>
      <c r="G19" s="69"/>
      <c r="H19" s="36"/>
      <c r="I19" s="36"/>
      <c r="J19" s="39"/>
      <c r="K19" s="8"/>
      <c r="L19" s="71"/>
      <c r="M19" s="71"/>
      <c r="N19" s="8"/>
      <c r="O19" s="8"/>
      <c r="P19" s="8"/>
      <c r="Q19" s="8"/>
      <c r="R19" s="8"/>
      <c r="S19" s="8"/>
      <c r="T19" s="8"/>
    </row>
    <row r="20" ht="16" customHeight="1" spans="1:20">
      <c r="A20" s="39"/>
      <c r="B20" s="68"/>
      <c r="C20" s="68"/>
      <c r="D20" s="68"/>
      <c r="E20" s="68"/>
      <c r="F20" s="68"/>
      <c r="G20" s="69"/>
      <c r="H20" s="36"/>
      <c r="I20" s="36"/>
      <c r="J20" s="39"/>
      <c r="K20" s="8"/>
      <c r="L20" s="71"/>
      <c r="M20" s="71"/>
      <c r="N20" s="8"/>
      <c r="O20" s="8"/>
      <c r="P20" s="8"/>
      <c r="Q20" s="8"/>
      <c r="R20" s="8"/>
      <c r="S20" s="8"/>
      <c r="T20" s="8"/>
    </row>
    <row r="21" ht="16" customHeight="1" spans="1:20">
      <c r="A21" s="39"/>
      <c r="B21" s="68"/>
      <c r="C21" s="68"/>
      <c r="D21" s="68"/>
      <c r="E21" s="68"/>
      <c r="F21" s="68"/>
      <c r="G21" s="69"/>
      <c r="H21" s="36"/>
      <c r="I21" s="36"/>
      <c r="J21" s="39"/>
      <c r="K21" s="8"/>
      <c r="L21" s="71"/>
      <c r="M21" s="71"/>
      <c r="N21" s="8"/>
      <c r="O21" s="8"/>
      <c r="P21" s="8"/>
      <c r="Q21" s="8"/>
      <c r="R21" s="8"/>
      <c r="S21" s="8"/>
      <c r="T21" s="8"/>
    </row>
    <row r="22" ht="16" customHeight="1" spans="1:20">
      <c r="A22" s="39"/>
      <c r="B22" s="68"/>
      <c r="C22" s="68"/>
      <c r="D22" s="68"/>
      <c r="E22" s="68"/>
      <c r="F22" s="68"/>
      <c r="G22" s="69"/>
      <c r="H22" s="36"/>
      <c r="I22" s="36"/>
      <c r="J22" s="39"/>
      <c r="K22" s="8"/>
      <c r="L22" s="71"/>
      <c r="M22" s="71"/>
      <c r="N22" s="8"/>
      <c r="O22" s="8"/>
      <c r="P22" s="8"/>
      <c r="Q22" s="8"/>
      <c r="R22" s="8"/>
      <c r="S22" s="8"/>
      <c r="T22" s="8"/>
    </row>
    <row r="23" ht="16" customHeight="1" spans="1:20">
      <c r="A23" s="39"/>
      <c r="B23" s="68"/>
      <c r="C23" s="68"/>
      <c r="D23" s="68"/>
      <c r="E23" s="68"/>
      <c r="F23" s="68"/>
      <c r="G23" s="69"/>
      <c r="H23" s="36"/>
      <c r="I23" s="36"/>
      <c r="J23" s="39"/>
      <c r="K23" s="8"/>
      <c r="L23" s="71"/>
      <c r="M23" s="71"/>
      <c r="N23" s="8"/>
      <c r="O23" s="8"/>
      <c r="P23" s="8"/>
      <c r="Q23" s="8"/>
      <c r="R23" s="8"/>
      <c r="S23" s="8"/>
      <c r="T23" s="8"/>
    </row>
    <row r="24" ht="16" customHeight="1" spans="1:20">
      <c r="A24" s="39"/>
      <c r="B24" s="68"/>
      <c r="C24" s="68"/>
      <c r="D24" s="68"/>
      <c r="E24" s="68"/>
      <c r="F24" s="68"/>
      <c r="G24" s="69"/>
      <c r="H24" s="36"/>
      <c r="I24" s="36"/>
      <c r="J24" s="39"/>
      <c r="K24" s="8"/>
      <c r="L24" s="71"/>
      <c r="M24" s="71"/>
      <c r="N24" s="8"/>
      <c r="O24" s="8"/>
      <c r="P24" s="8"/>
      <c r="Q24" s="8"/>
      <c r="R24" s="8"/>
      <c r="S24" s="8"/>
      <c r="T24" s="8"/>
    </row>
    <row r="25" ht="16" customHeight="1" spans="1:20">
      <c r="A25" s="39"/>
      <c r="B25" s="68"/>
      <c r="C25" s="68"/>
      <c r="D25" s="68"/>
      <c r="E25" s="68"/>
      <c r="F25" s="68"/>
      <c r="G25" s="69"/>
      <c r="H25" s="36"/>
      <c r="I25" s="36"/>
      <c r="J25" s="39"/>
      <c r="K25" s="8"/>
      <c r="L25" s="71"/>
      <c r="M25" s="71"/>
      <c r="N25" s="8"/>
      <c r="O25" s="8"/>
      <c r="P25" s="8"/>
      <c r="Q25" s="8"/>
      <c r="R25" s="8"/>
      <c r="S25" s="8"/>
      <c r="T25" s="8"/>
    </row>
    <row r="26" ht="16" customHeight="1" spans="1:20">
      <c r="A26" s="39"/>
      <c r="B26" s="68"/>
      <c r="C26" s="68"/>
      <c r="D26" s="68"/>
      <c r="E26" s="68"/>
      <c r="F26" s="68"/>
      <c r="G26" s="69"/>
      <c r="H26" s="36"/>
      <c r="I26" s="36"/>
      <c r="J26" s="39"/>
      <c r="K26" s="8"/>
      <c r="L26" s="71"/>
      <c r="M26" s="71"/>
      <c r="N26" s="8"/>
      <c r="O26" s="8"/>
      <c r="P26" s="8"/>
      <c r="Q26" s="8"/>
      <c r="R26" s="8"/>
      <c r="S26" s="8"/>
      <c r="T26" s="8"/>
    </row>
    <row r="27" ht="16" customHeight="1" spans="1:20">
      <c r="A27" s="39"/>
      <c r="B27" s="68"/>
      <c r="C27" s="68"/>
      <c r="D27" s="68"/>
      <c r="E27" s="68"/>
      <c r="F27" s="68"/>
      <c r="G27" s="69"/>
      <c r="H27" s="36"/>
      <c r="I27" s="36"/>
      <c r="J27" s="39"/>
      <c r="K27" s="8"/>
      <c r="L27" s="71"/>
      <c r="M27" s="71"/>
      <c r="N27" s="8"/>
      <c r="O27" s="8"/>
      <c r="P27" s="8"/>
      <c r="Q27" s="8"/>
      <c r="R27" s="8"/>
      <c r="S27" s="8"/>
      <c r="T27" s="8"/>
    </row>
    <row r="28" ht="16" customHeight="1" spans="1:20">
      <c r="A28" s="39"/>
      <c r="B28" s="68"/>
      <c r="C28" s="68"/>
      <c r="D28" s="68"/>
      <c r="E28" s="68"/>
      <c r="F28" s="68"/>
      <c r="G28" s="69"/>
      <c r="H28" s="29"/>
      <c r="I28" s="36"/>
      <c r="J28" s="39"/>
      <c r="K28" s="8"/>
      <c r="L28" s="71"/>
      <c r="M28" s="71"/>
      <c r="N28" s="8"/>
      <c r="O28" s="8"/>
      <c r="P28" s="8"/>
      <c r="Q28" s="8"/>
      <c r="R28" s="8"/>
      <c r="S28" s="8"/>
      <c r="T28" s="8"/>
    </row>
    <row r="29" ht="16" customHeight="1" spans="1:20">
      <c r="A29" s="22" t="s">
        <v>3363</v>
      </c>
      <c r="B29" s="13"/>
      <c r="C29" s="28"/>
      <c r="D29" s="28"/>
      <c r="E29" s="28"/>
      <c r="F29" s="28"/>
      <c r="G29" s="28"/>
      <c r="H29" s="29">
        <f>SUM(H6:H28)</f>
        <v>0</v>
      </c>
      <c r="I29" s="36">
        <f>SUM(I6:I28)</f>
        <v>0</v>
      </c>
      <c r="J29" s="28"/>
      <c r="K29" s="8"/>
      <c r="L29" s="71">
        <f>SUM(L6:L28)</f>
        <v>0</v>
      </c>
      <c r="M29" s="71">
        <f>SUM(M6:M28)</f>
        <v>0</v>
      </c>
      <c r="N29" s="8"/>
      <c r="O29" s="8"/>
      <c r="P29" s="8"/>
      <c r="Q29" s="8"/>
      <c r="R29" s="8"/>
      <c r="S29" s="8"/>
      <c r="T29" s="8"/>
    </row>
    <row r="30" ht="16" customHeight="1" spans="1:20">
      <c r="A30" s="73" t="e">
        <f>#REF!</f>
        <v>#REF!</v>
      </c>
      <c r="B30" s="73"/>
      <c r="C30" s="73"/>
      <c r="D30" s="73"/>
      <c r="E30" s="73"/>
      <c r="F30" s="73"/>
      <c r="G30" s="73"/>
      <c r="H30" s="74" t="str">
        <f>CONCATENATE(索引!$D$6,"：",索引!$D114,"    ",索引!$E114)</f>
        <v>评估人员：高晓宇    王海龙</v>
      </c>
      <c r="I30" s="7"/>
      <c r="J30" s="73"/>
      <c r="K30" s="8"/>
      <c r="L30" s="8"/>
      <c r="M30" s="8"/>
      <c r="N30" s="8"/>
      <c r="O30" s="8"/>
      <c r="P30" s="8"/>
      <c r="Q30" s="8"/>
      <c r="R30" s="8"/>
      <c r="S30" s="8"/>
      <c r="T30" s="8"/>
    </row>
    <row r="31" ht="16" customHeight="1" spans="1:20">
      <c r="A31" s="7" t="e">
        <f>#REF!</f>
        <v>#REF!</v>
      </c>
      <c r="B31" s="7"/>
      <c r="C31" s="7"/>
      <c r="D31" s="7"/>
      <c r="E31" s="7"/>
      <c r="F31" s="7"/>
      <c r="G31" s="7"/>
      <c r="H31" s="7"/>
      <c r="I31" s="7"/>
      <c r="J31" s="7"/>
      <c r="K31" s="8"/>
      <c r="L31" s="8"/>
      <c r="M31" s="8"/>
      <c r="N31" s="8"/>
      <c r="O31" s="8"/>
      <c r="P31" s="8"/>
      <c r="Q31" s="8"/>
      <c r="R31" s="8"/>
      <c r="S31" s="8"/>
      <c r="T31" s="8"/>
    </row>
  </sheetData>
  <mergeCells count="4">
    <mergeCell ref="A1:J1"/>
    <mergeCell ref="A3:J3"/>
    <mergeCell ref="L4:M4"/>
    <mergeCell ref="A29:B29"/>
  </mergeCells>
  <pageMargins left="0.75" right="0.75" top="1" bottom="1" header="0.5" footer="0.5"/>
  <headerFooter/>
  <drawing r:id="rId1"/>
  <picture r:id="rId2"/>
</worksheet>
</file>

<file path=xl/worksheets/sheet1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T31"/>
  <sheetViews>
    <sheetView workbookViewId="0">
      <pane xSplit="2" ySplit="5" topLeftCell="C6" activePane="bottomRight" state="frozen"/>
      <selection/>
      <selection pane="topRight"/>
      <selection pane="bottomLeft"/>
      <selection pane="bottomRight" activeCell="A1" sqref="A1:F1"/>
    </sheetView>
  </sheetViews>
  <sheetFormatPr defaultColWidth="14" defaultRowHeight="15.2"/>
  <cols>
    <col min="1" max="1" width="7" customWidth="1"/>
    <col min="2" max="2" width="37" customWidth="1"/>
    <col min="3" max="3" width="15" customWidth="1"/>
    <col min="4" max="6" width="21" customWidth="1"/>
    <col min="7" max="20" width="9" customWidth="1"/>
  </cols>
  <sheetData>
    <row r="1" ht="24" customHeight="1" spans="1:20">
      <c r="A1" s="61" t="s">
        <v>8200</v>
      </c>
      <c r="B1" s="62"/>
      <c r="C1" s="62"/>
      <c r="D1" s="62"/>
      <c r="E1" s="62"/>
      <c r="F1" s="62"/>
      <c r="G1" s="62"/>
      <c r="H1" s="62"/>
      <c r="I1" s="62"/>
      <c r="J1" s="62"/>
      <c r="K1" s="62"/>
      <c r="L1" s="62"/>
      <c r="M1" s="62"/>
      <c r="N1" s="62"/>
      <c r="O1" s="62"/>
      <c r="P1" s="62"/>
      <c r="Q1" s="62"/>
      <c r="R1" s="62"/>
      <c r="S1" s="62"/>
      <c r="T1" s="62"/>
    </row>
    <row r="2" ht="16" customHeight="1" spans="1:20">
      <c r="A2" s="63"/>
      <c r="B2" s="63"/>
      <c r="C2" s="63"/>
      <c r="D2" s="63"/>
      <c r="E2" s="63"/>
      <c r="F2" s="42" t="s">
        <v>8201</v>
      </c>
      <c r="G2" s="8"/>
      <c r="H2" s="8"/>
      <c r="I2" s="8"/>
      <c r="J2" s="8"/>
      <c r="K2" s="8"/>
      <c r="L2" s="8"/>
      <c r="M2" s="8"/>
      <c r="N2" s="8"/>
      <c r="O2" s="8"/>
      <c r="P2" s="8"/>
      <c r="Q2" s="8"/>
      <c r="R2" s="8"/>
      <c r="S2" s="8"/>
      <c r="T2" s="8"/>
    </row>
    <row r="3" ht="16" customHeight="1" spans="1:20">
      <c r="A3" s="63" t="e">
        <f>#REF!</f>
        <v>#REF!</v>
      </c>
      <c r="B3" s="8"/>
      <c r="C3" s="8"/>
      <c r="D3" s="8"/>
      <c r="E3" s="8"/>
      <c r="F3" s="8"/>
      <c r="G3" s="8"/>
      <c r="H3" s="8"/>
      <c r="I3" s="8"/>
      <c r="J3" s="8"/>
      <c r="K3" s="8"/>
      <c r="L3" s="8"/>
      <c r="M3" s="8"/>
      <c r="N3" s="8"/>
      <c r="O3" s="8"/>
      <c r="P3" s="8"/>
      <c r="Q3" s="8"/>
      <c r="R3" s="8"/>
      <c r="S3" s="8"/>
      <c r="T3" s="8"/>
    </row>
    <row r="4" ht="16" customHeight="1" spans="1:20">
      <c r="A4" s="64" t="e">
        <f>#REF!</f>
        <v>#REF!</v>
      </c>
      <c r="B4" s="75"/>
      <c r="C4" s="75"/>
      <c r="D4" s="8"/>
      <c r="E4" s="8"/>
      <c r="F4" s="42" t="s">
        <v>2952</v>
      </c>
      <c r="G4" s="8"/>
      <c r="H4" s="65" t="s">
        <v>8105</v>
      </c>
      <c r="I4" s="66"/>
      <c r="J4" s="8"/>
      <c r="K4" s="8"/>
      <c r="L4" s="8"/>
      <c r="M4" s="8"/>
      <c r="N4" s="8"/>
      <c r="O4" s="8"/>
      <c r="P4" s="8"/>
      <c r="Q4" s="8"/>
      <c r="R4" s="8"/>
      <c r="S4" s="8"/>
      <c r="T4" s="8"/>
    </row>
    <row r="5" ht="16" customHeight="1" spans="1:20">
      <c r="A5" s="22" t="s">
        <v>0</v>
      </c>
      <c r="B5" s="22" t="s">
        <v>8202</v>
      </c>
      <c r="C5" s="22" t="s">
        <v>3198</v>
      </c>
      <c r="D5" s="67" t="s">
        <v>3050</v>
      </c>
      <c r="E5" s="35" t="s">
        <v>3051</v>
      </c>
      <c r="F5" s="22" t="s">
        <v>3083</v>
      </c>
      <c r="G5" s="25"/>
      <c r="H5" s="65" t="s">
        <v>3050</v>
      </c>
      <c r="I5" s="65" t="s">
        <v>3051</v>
      </c>
      <c r="J5" s="25"/>
      <c r="K5" s="25"/>
      <c r="L5" s="25"/>
      <c r="M5" s="25"/>
      <c r="N5" s="25"/>
      <c r="O5" s="25"/>
      <c r="P5" s="25"/>
      <c r="Q5" s="25"/>
      <c r="R5" s="25"/>
      <c r="S5" s="25"/>
      <c r="T5" s="25"/>
    </row>
    <row r="6" ht="16" customHeight="1" spans="1:20">
      <c r="A6" s="39"/>
      <c r="B6" s="68"/>
      <c r="C6" s="69"/>
      <c r="D6" s="76"/>
      <c r="E6" s="76"/>
      <c r="F6" s="39"/>
      <c r="G6" s="8"/>
      <c r="H6" s="71"/>
      <c r="I6" s="71"/>
      <c r="J6" s="8"/>
      <c r="K6" s="8"/>
      <c r="L6" s="8"/>
      <c r="M6" s="8"/>
      <c r="N6" s="8"/>
      <c r="O6" s="8"/>
      <c r="P6" s="8"/>
      <c r="Q6" s="8"/>
      <c r="R6" s="8"/>
      <c r="S6" s="8"/>
      <c r="T6" s="8"/>
    </row>
    <row r="7" ht="16" customHeight="1" spans="1:20">
      <c r="A7" s="39"/>
      <c r="B7" s="68"/>
      <c r="C7" s="69"/>
      <c r="D7" s="76"/>
      <c r="E7" s="76"/>
      <c r="F7" s="39"/>
      <c r="G7" s="8"/>
      <c r="H7" s="71"/>
      <c r="I7" s="71"/>
      <c r="J7" s="8"/>
      <c r="K7" s="8"/>
      <c r="L7" s="8"/>
      <c r="M7" s="8"/>
      <c r="N7" s="8"/>
      <c r="O7" s="8"/>
      <c r="P7" s="8"/>
      <c r="Q7" s="8"/>
      <c r="R7" s="8"/>
      <c r="S7" s="8"/>
      <c r="T7" s="8"/>
    </row>
    <row r="8" ht="16" customHeight="1" spans="1:20">
      <c r="A8" s="39"/>
      <c r="B8" s="68"/>
      <c r="C8" s="69"/>
      <c r="D8" s="76"/>
      <c r="E8" s="76"/>
      <c r="F8" s="39"/>
      <c r="G8" s="8"/>
      <c r="H8" s="71"/>
      <c r="I8" s="71"/>
      <c r="J8" s="8"/>
      <c r="K8" s="8"/>
      <c r="L8" s="8"/>
      <c r="M8" s="8"/>
      <c r="N8" s="8"/>
      <c r="O8" s="8"/>
      <c r="P8" s="8"/>
      <c r="Q8" s="8"/>
      <c r="R8" s="8"/>
      <c r="S8" s="8"/>
      <c r="T8" s="8"/>
    </row>
    <row r="9" ht="16" customHeight="1" spans="1:20">
      <c r="A9" s="39"/>
      <c r="B9" s="68"/>
      <c r="C9" s="69"/>
      <c r="D9" s="76"/>
      <c r="E9" s="76"/>
      <c r="F9" s="39"/>
      <c r="G9" s="8"/>
      <c r="H9" s="71"/>
      <c r="I9" s="71"/>
      <c r="J9" s="8"/>
      <c r="K9" s="8"/>
      <c r="L9" s="8"/>
      <c r="M9" s="8"/>
      <c r="N9" s="8"/>
      <c r="O9" s="8"/>
      <c r="P9" s="8"/>
      <c r="Q9" s="8"/>
      <c r="R9" s="8"/>
      <c r="S9" s="8"/>
      <c r="T9" s="8"/>
    </row>
    <row r="10" ht="16" customHeight="1" spans="1:20">
      <c r="A10" s="39"/>
      <c r="B10" s="68"/>
      <c r="C10" s="69"/>
      <c r="D10" s="76"/>
      <c r="E10" s="76"/>
      <c r="F10" s="39"/>
      <c r="G10" s="8"/>
      <c r="H10" s="71"/>
      <c r="I10" s="71"/>
      <c r="J10" s="8"/>
      <c r="K10" s="8"/>
      <c r="L10" s="8"/>
      <c r="M10" s="8"/>
      <c r="N10" s="8"/>
      <c r="O10" s="8"/>
      <c r="P10" s="8"/>
      <c r="Q10" s="8"/>
      <c r="R10" s="8"/>
      <c r="S10" s="8"/>
      <c r="T10" s="8"/>
    </row>
    <row r="11" ht="16" customHeight="1" spans="1:20">
      <c r="A11" s="39"/>
      <c r="B11" s="68"/>
      <c r="C11" s="69"/>
      <c r="D11" s="76"/>
      <c r="E11" s="76"/>
      <c r="F11" s="39"/>
      <c r="G11" s="8"/>
      <c r="H11" s="71"/>
      <c r="I11" s="71"/>
      <c r="J11" s="8"/>
      <c r="K11" s="8"/>
      <c r="L11" s="8"/>
      <c r="M11" s="8"/>
      <c r="N11" s="8"/>
      <c r="O11" s="8"/>
      <c r="P11" s="8"/>
      <c r="Q11" s="8"/>
      <c r="R11" s="8"/>
      <c r="S11" s="8"/>
      <c r="T11" s="8"/>
    </row>
    <row r="12" ht="16" customHeight="1" spans="1:20">
      <c r="A12" s="39"/>
      <c r="B12" s="68"/>
      <c r="C12" s="69"/>
      <c r="D12" s="76"/>
      <c r="E12" s="76"/>
      <c r="F12" s="39"/>
      <c r="G12" s="8"/>
      <c r="H12" s="71"/>
      <c r="I12" s="71"/>
      <c r="J12" s="8"/>
      <c r="K12" s="8"/>
      <c r="L12" s="8"/>
      <c r="M12" s="8"/>
      <c r="N12" s="8"/>
      <c r="O12" s="8"/>
      <c r="P12" s="8"/>
      <c r="Q12" s="8"/>
      <c r="R12" s="8"/>
      <c r="S12" s="8"/>
      <c r="T12" s="8"/>
    </row>
    <row r="13" ht="16" customHeight="1" spans="1:20">
      <c r="A13" s="39"/>
      <c r="B13" s="68"/>
      <c r="C13" s="69"/>
      <c r="D13" s="76"/>
      <c r="E13" s="76"/>
      <c r="F13" s="39"/>
      <c r="G13" s="8"/>
      <c r="H13" s="71"/>
      <c r="I13" s="71"/>
      <c r="J13" s="8"/>
      <c r="K13" s="8"/>
      <c r="L13" s="8"/>
      <c r="M13" s="8"/>
      <c r="N13" s="8"/>
      <c r="O13" s="8"/>
      <c r="P13" s="8"/>
      <c r="Q13" s="8"/>
      <c r="R13" s="8"/>
      <c r="S13" s="8"/>
      <c r="T13" s="8"/>
    </row>
    <row r="14" ht="16" customHeight="1" spans="1:20">
      <c r="A14" s="39"/>
      <c r="B14" s="68"/>
      <c r="C14" s="69"/>
      <c r="D14" s="76"/>
      <c r="E14" s="76"/>
      <c r="F14" s="39"/>
      <c r="G14" s="8"/>
      <c r="H14" s="71"/>
      <c r="I14" s="71"/>
      <c r="J14" s="8"/>
      <c r="K14" s="8"/>
      <c r="L14" s="8"/>
      <c r="M14" s="8"/>
      <c r="N14" s="8"/>
      <c r="O14" s="8"/>
      <c r="P14" s="8"/>
      <c r="Q14" s="8"/>
      <c r="R14" s="8"/>
      <c r="S14" s="8"/>
      <c r="T14" s="8"/>
    </row>
    <row r="15" ht="16" customHeight="1" spans="1:20">
      <c r="A15" s="39"/>
      <c r="B15" s="68"/>
      <c r="C15" s="69"/>
      <c r="D15" s="76"/>
      <c r="E15" s="76"/>
      <c r="F15" s="39"/>
      <c r="G15" s="8"/>
      <c r="H15" s="71"/>
      <c r="I15" s="71"/>
      <c r="J15" s="8"/>
      <c r="K15" s="8"/>
      <c r="L15" s="8"/>
      <c r="M15" s="8"/>
      <c r="N15" s="8"/>
      <c r="O15" s="8"/>
      <c r="P15" s="8"/>
      <c r="Q15" s="8"/>
      <c r="R15" s="8"/>
      <c r="S15" s="8"/>
      <c r="T15" s="8"/>
    </row>
    <row r="16" ht="16" customHeight="1" spans="1:20">
      <c r="A16" s="39"/>
      <c r="B16" s="68"/>
      <c r="C16" s="69"/>
      <c r="D16" s="76"/>
      <c r="E16" s="76"/>
      <c r="F16" s="39"/>
      <c r="G16" s="8"/>
      <c r="H16" s="71"/>
      <c r="I16" s="71"/>
      <c r="J16" s="8"/>
      <c r="K16" s="8"/>
      <c r="L16" s="8"/>
      <c r="M16" s="8"/>
      <c r="N16" s="8"/>
      <c r="O16" s="8"/>
      <c r="P16" s="8"/>
      <c r="Q16" s="8"/>
      <c r="R16" s="8"/>
      <c r="S16" s="8"/>
      <c r="T16" s="8"/>
    </row>
    <row r="17" ht="16" customHeight="1" spans="1:20">
      <c r="A17" s="39"/>
      <c r="B17" s="68"/>
      <c r="C17" s="69"/>
      <c r="D17" s="76"/>
      <c r="E17" s="76"/>
      <c r="F17" s="39"/>
      <c r="G17" s="8"/>
      <c r="H17" s="71"/>
      <c r="I17" s="71"/>
      <c r="J17" s="8"/>
      <c r="K17" s="8"/>
      <c r="L17" s="8"/>
      <c r="M17" s="8"/>
      <c r="N17" s="8"/>
      <c r="O17" s="8"/>
      <c r="P17" s="8"/>
      <c r="Q17" s="8"/>
      <c r="R17" s="8"/>
      <c r="S17" s="8"/>
      <c r="T17" s="8"/>
    </row>
    <row r="18" ht="16" customHeight="1" spans="1:20">
      <c r="A18" s="39"/>
      <c r="B18" s="68"/>
      <c r="C18" s="69"/>
      <c r="D18" s="76"/>
      <c r="E18" s="76"/>
      <c r="F18" s="39"/>
      <c r="G18" s="8"/>
      <c r="H18" s="71"/>
      <c r="I18" s="71"/>
      <c r="J18" s="8"/>
      <c r="K18" s="8"/>
      <c r="L18" s="8"/>
      <c r="M18" s="8"/>
      <c r="N18" s="8"/>
      <c r="O18" s="8"/>
      <c r="P18" s="8"/>
      <c r="Q18" s="8"/>
      <c r="R18" s="8"/>
      <c r="S18" s="8"/>
      <c r="T18" s="8"/>
    </row>
    <row r="19" ht="16" customHeight="1" spans="1:20">
      <c r="A19" s="39"/>
      <c r="B19" s="68"/>
      <c r="C19" s="69"/>
      <c r="D19" s="76"/>
      <c r="E19" s="76"/>
      <c r="F19" s="39"/>
      <c r="G19" s="8"/>
      <c r="H19" s="71"/>
      <c r="I19" s="71"/>
      <c r="J19" s="8"/>
      <c r="K19" s="8"/>
      <c r="L19" s="8"/>
      <c r="M19" s="8"/>
      <c r="N19" s="8"/>
      <c r="O19" s="8"/>
      <c r="P19" s="8"/>
      <c r="Q19" s="8"/>
      <c r="R19" s="8"/>
      <c r="S19" s="8"/>
      <c r="T19" s="8"/>
    </row>
    <row r="20" ht="16" customHeight="1" spans="1:20">
      <c r="A20" s="39"/>
      <c r="B20" s="68"/>
      <c r="C20" s="69"/>
      <c r="D20" s="76"/>
      <c r="E20" s="76"/>
      <c r="F20" s="39"/>
      <c r="G20" s="8"/>
      <c r="H20" s="71"/>
      <c r="I20" s="71"/>
      <c r="J20" s="8"/>
      <c r="K20" s="8"/>
      <c r="L20" s="8"/>
      <c r="M20" s="8"/>
      <c r="N20" s="8"/>
      <c r="O20" s="8"/>
      <c r="P20" s="8"/>
      <c r="Q20" s="8"/>
      <c r="R20" s="8"/>
      <c r="S20" s="8"/>
      <c r="T20" s="8"/>
    </row>
    <row r="21" ht="16" customHeight="1" spans="1:20">
      <c r="A21" s="39"/>
      <c r="B21" s="68"/>
      <c r="C21" s="69"/>
      <c r="D21" s="76"/>
      <c r="E21" s="76"/>
      <c r="F21" s="39"/>
      <c r="G21" s="8"/>
      <c r="H21" s="71"/>
      <c r="I21" s="71"/>
      <c r="J21" s="8"/>
      <c r="K21" s="8"/>
      <c r="L21" s="8"/>
      <c r="M21" s="8"/>
      <c r="N21" s="8"/>
      <c r="O21" s="8"/>
      <c r="P21" s="8"/>
      <c r="Q21" s="8"/>
      <c r="R21" s="8"/>
      <c r="S21" s="8"/>
      <c r="T21" s="8"/>
    </row>
    <row r="22" ht="16" customHeight="1" spans="1:20">
      <c r="A22" s="39"/>
      <c r="B22" s="68"/>
      <c r="C22" s="69"/>
      <c r="D22" s="76"/>
      <c r="E22" s="76"/>
      <c r="F22" s="39"/>
      <c r="G22" s="8"/>
      <c r="H22" s="71"/>
      <c r="I22" s="71"/>
      <c r="J22" s="8"/>
      <c r="K22" s="8"/>
      <c r="L22" s="8"/>
      <c r="M22" s="8"/>
      <c r="N22" s="8"/>
      <c r="O22" s="8"/>
      <c r="P22" s="8"/>
      <c r="Q22" s="8"/>
      <c r="R22" s="8"/>
      <c r="S22" s="8"/>
      <c r="T22" s="8"/>
    </row>
    <row r="23" ht="16" customHeight="1" spans="1:20">
      <c r="A23" s="39"/>
      <c r="B23" s="68"/>
      <c r="C23" s="69"/>
      <c r="D23" s="76"/>
      <c r="E23" s="76"/>
      <c r="F23" s="39"/>
      <c r="G23" s="8"/>
      <c r="H23" s="71"/>
      <c r="I23" s="71"/>
      <c r="J23" s="8"/>
      <c r="K23" s="8"/>
      <c r="L23" s="8"/>
      <c r="M23" s="8"/>
      <c r="N23" s="8"/>
      <c r="O23" s="8"/>
      <c r="P23" s="8"/>
      <c r="Q23" s="8"/>
      <c r="R23" s="8"/>
      <c r="S23" s="8"/>
      <c r="T23" s="8"/>
    </row>
    <row r="24" ht="16" customHeight="1" spans="1:20">
      <c r="A24" s="39"/>
      <c r="B24" s="68"/>
      <c r="C24" s="69"/>
      <c r="D24" s="76"/>
      <c r="E24" s="76"/>
      <c r="F24" s="39"/>
      <c r="G24" s="8"/>
      <c r="H24" s="71"/>
      <c r="I24" s="71"/>
      <c r="J24" s="8"/>
      <c r="K24" s="8"/>
      <c r="L24" s="8"/>
      <c r="M24" s="8"/>
      <c r="N24" s="8"/>
      <c r="O24" s="8"/>
      <c r="P24" s="8"/>
      <c r="Q24" s="8"/>
      <c r="R24" s="8"/>
      <c r="S24" s="8"/>
      <c r="T24" s="8"/>
    </row>
    <row r="25" ht="16" customHeight="1" spans="1:20">
      <c r="A25" s="39"/>
      <c r="B25" s="68"/>
      <c r="C25" s="69"/>
      <c r="D25" s="76"/>
      <c r="E25" s="76"/>
      <c r="F25" s="39"/>
      <c r="G25" s="8"/>
      <c r="H25" s="71"/>
      <c r="I25" s="71"/>
      <c r="J25" s="8"/>
      <c r="K25" s="8"/>
      <c r="L25" s="8"/>
      <c r="M25" s="8"/>
      <c r="N25" s="8"/>
      <c r="O25" s="8"/>
      <c r="P25" s="8"/>
      <c r="Q25" s="8"/>
      <c r="R25" s="8"/>
      <c r="S25" s="8"/>
      <c r="T25" s="8"/>
    </row>
    <row r="26" ht="16" customHeight="1" spans="1:20">
      <c r="A26" s="39"/>
      <c r="B26" s="68"/>
      <c r="C26" s="69"/>
      <c r="D26" s="76"/>
      <c r="E26" s="76"/>
      <c r="F26" s="39"/>
      <c r="G26" s="8"/>
      <c r="H26" s="71"/>
      <c r="I26" s="71"/>
      <c r="J26" s="8"/>
      <c r="K26" s="8"/>
      <c r="L26" s="8"/>
      <c r="M26" s="8"/>
      <c r="N26" s="8"/>
      <c r="O26" s="8"/>
      <c r="P26" s="8"/>
      <c r="Q26" s="8"/>
      <c r="R26" s="8"/>
      <c r="S26" s="8"/>
      <c r="T26" s="8"/>
    </row>
    <row r="27" ht="16" customHeight="1" spans="1:20">
      <c r="A27" s="39"/>
      <c r="B27" s="68"/>
      <c r="C27" s="69"/>
      <c r="D27" s="76"/>
      <c r="E27" s="76"/>
      <c r="F27" s="39"/>
      <c r="G27" s="8"/>
      <c r="H27" s="71"/>
      <c r="I27" s="71"/>
      <c r="J27" s="8"/>
      <c r="K27" s="8"/>
      <c r="L27" s="8"/>
      <c r="M27" s="8"/>
      <c r="N27" s="8"/>
      <c r="O27" s="8"/>
      <c r="P27" s="8"/>
      <c r="Q27" s="8"/>
      <c r="R27" s="8"/>
      <c r="S27" s="8"/>
      <c r="T27" s="8"/>
    </row>
    <row r="28" ht="16" customHeight="1" spans="1:20">
      <c r="A28" s="39"/>
      <c r="B28" s="72"/>
      <c r="C28" s="69"/>
      <c r="D28" s="76"/>
      <c r="E28" s="76"/>
      <c r="F28" s="39"/>
      <c r="G28" s="8"/>
      <c r="H28" s="71"/>
      <c r="I28" s="71"/>
      <c r="J28" s="8"/>
      <c r="K28" s="8"/>
      <c r="L28" s="8"/>
      <c r="M28" s="8"/>
      <c r="N28" s="8"/>
      <c r="O28" s="8"/>
      <c r="P28" s="8"/>
      <c r="Q28" s="8"/>
      <c r="R28" s="8"/>
      <c r="S28" s="8"/>
      <c r="T28" s="8"/>
    </row>
    <row r="29" ht="16" customHeight="1" spans="1:20">
      <c r="A29" s="22" t="s">
        <v>3363</v>
      </c>
      <c r="B29" s="13"/>
      <c r="C29" s="69"/>
      <c r="D29" s="76">
        <f>SUM(D6:D28)</f>
        <v>0</v>
      </c>
      <c r="E29" s="76">
        <f>SUM(E6:E28)</f>
        <v>0</v>
      </c>
      <c r="F29" s="22"/>
      <c r="G29" s="8"/>
      <c r="H29" s="71">
        <f>SUM(H6:H28)</f>
        <v>0</v>
      </c>
      <c r="I29" s="71">
        <f>SUM(I6:I28)</f>
        <v>0</v>
      </c>
      <c r="J29" s="8"/>
      <c r="K29" s="8"/>
      <c r="L29" s="8"/>
      <c r="M29" s="8"/>
      <c r="N29" s="8"/>
      <c r="O29" s="8"/>
      <c r="P29" s="8"/>
      <c r="Q29" s="8"/>
      <c r="R29" s="8"/>
      <c r="S29" s="8"/>
      <c r="T29" s="8"/>
    </row>
    <row r="30" ht="16" customHeight="1" spans="1:20">
      <c r="A30" s="73" t="e">
        <f>#REF!</f>
        <v>#REF!</v>
      </c>
      <c r="B30" s="73"/>
      <c r="C30" s="73"/>
      <c r="D30" s="73"/>
      <c r="E30" s="74" t="str">
        <f>CONCATENATE(索引!$D$6,"：",索引!$D115,"    ",索引!$E115)</f>
        <v>评估人员：高晓宇    王海龙</v>
      </c>
      <c r="F30" s="7"/>
      <c r="G30" s="8"/>
      <c r="H30" s="8"/>
      <c r="I30" s="8"/>
      <c r="J30" s="8"/>
      <c r="K30" s="8"/>
      <c r="L30" s="8"/>
      <c r="M30" s="8"/>
      <c r="N30" s="8"/>
      <c r="O30" s="8"/>
      <c r="P30" s="8"/>
      <c r="Q30" s="8"/>
      <c r="R30" s="8"/>
      <c r="S30" s="8"/>
      <c r="T30" s="8"/>
    </row>
    <row r="31" ht="16" customHeight="1" spans="1:20">
      <c r="A31" s="7" t="e">
        <f>#REF!</f>
        <v>#REF!</v>
      </c>
      <c r="B31" s="7"/>
      <c r="C31" s="7"/>
      <c r="D31" s="7"/>
      <c r="E31" s="7"/>
      <c r="F31" s="7"/>
      <c r="G31" s="8"/>
      <c r="H31" s="8"/>
      <c r="I31" s="8"/>
      <c r="J31" s="8"/>
      <c r="K31" s="8"/>
      <c r="L31" s="8"/>
      <c r="M31" s="8"/>
      <c r="N31" s="8"/>
      <c r="O31" s="8"/>
      <c r="P31" s="8"/>
      <c r="Q31" s="8"/>
      <c r="R31" s="8"/>
      <c r="S31" s="8"/>
      <c r="T31" s="8"/>
    </row>
  </sheetData>
  <mergeCells count="5">
    <mergeCell ref="A1:F1"/>
    <mergeCell ref="A3:F3"/>
    <mergeCell ref="A4:C4"/>
    <mergeCell ref="H4:I4"/>
    <mergeCell ref="A29:B29"/>
  </mergeCells>
  <pageMargins left="0.75" right="0.75" top="1" bottom="1" header="0.5" footer="0.5"/>
  <headerFooter/>
  <drawing r:id="rId1"/>
  <picture r:id="rId2"/>
</worksheet>
</file>

<file path=xl/worksheets/sheet1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T31"/>
  <sheetViews>
    <sheetView workbookViewId="0">
      <pane xSplit="2" ySplit="5" topLeftCell="C6" activePane="bottomRight" state="frozen"/>
      <selection/>
      <selection pane="topRight"/>
      <selection pane="bottomLeft"/>
      <selection pane="bottomRight" activeCell="A1" sqref="A1:G1"/>
    </sheetView>
  </sheetViews>
  <sheetFormatPr defaultColWidth="14" defaultRowHeight="15.2"/>
  <cols>
    <col min="1" max="1" width="7" customWidth="1"/>
    <col min="2" max="2" width="33" customWidth="1"/>
    <col min="3" max="3" width="13" customWidth="1"/>
    <col min="4" max="4" width="19" customWidth="1"/>
    <col min="5" max="6" width="15" customWidth="1"/>
    <col min="7" max="7" width="17" customWidth="1"/>
    <col min="8" max="20" width="9" customWidth="1"/>
  </cols>
  <sheetData>
    <row r="1" ht="24" customHeight="1" spans="1:20">
      <c r="A1" s="61" t="s">
        <v>8203</v>
      </c>
      <c r="B1" s="62"/>
      <c r="C1" s="62"/>
      <c r="D1" s="62"/>
      <c r="E1" s="62"/>
      <c r="F1" s="62"/>
      <c r="G1" s="62"/>
      <c r="H1" s="62"/>
      <c r="I1" s="62"/>
      <c r="J1" s="62"/>
      <c r="K1" s="62"/>
      <c r="L1" s="62"/>
      <c r="M1" s="62"/>
      <c r="N1" s="62"/>
      <c r="O1" s="62"/>
      <c r="P1" s="62"/>
      <c r="Q1" s="62"/>
      <c r="R1" s="62"/>
      <c r="S1" s="62"/>
      <c r="T1" s="62"/>
    </row>
    <row r="2" ht="16" customHeight="1" spans="1:20">
      <c r="A2" s="63"/>
      <c r="B2" s="63"/>
      <c r="C2" s="63"/>
      <c r="D2" s="63"/>
      <c r="E2" s="63"/>
      <c r="F2" s="63"/>
      <c r="G2" s="42" t="s">
        <v>8204</v>
      </c>
      <c r="H2" s="8"/>
      <c r="I2" s="8"/>
      <c r="J2" s="8"/>
      <c r="K2" s="8"/>
      <c r="L2" s="8"/>
      <c r="M2" s="8"/>
      <c r="N2" s="8"/>
      <c r="O2" s="8"/>
      <c r="P2" s="8"/>
      <c r="Q2" s="8"/>
      <c r="R2" s="8"/>
      <c r="S2" s="8"/>
      <c r="T2" s="8"/>
    </row>
    <row r="3" ht="16" customHeight="1" spans="1:20">
      <c r="A3" s="63" t="e">
        <f>#REF!</f>
        <v>#REF!</v>
      </c>
      <c r="B3" s="8"/>
      <c r="C3" s="8"/>
      <c r="D3" s="8"/>
      <c r="E3" s="8"/>
      <c r="F3" s="8"/>
      <c r="G3" s="8"/>
      <c r="H3" s="8"/>
      <c r="I3" s="8"/>
      <c r="J3" s="8"/>
      <c r="K3" s="8"/>
      <c r="L3" s="8"/>
      <c r="M3" s="8"/>
      <c r="N3" s="8"/>
      <c r="O3" s="8"/>
      <c r="P3" s="8"/>
      <c r="Q3" s="8"/>
      <c r="R3" s="8"/>
      <c r="S3" s="8"/>
      <c r="T3" s="8"/>
    </row>
    <row r="4" ht="16" customHeight="1" spans="1:20">
      <c r="A4" s="64" t="e">
        <f>#REF!</f>
        <v>#REF!</v>
      </c>
      <c r="B4" s="64"/>
      <c r="C4" s="64"/>
      <c r="D4" s="64"/>
      <c r="E4" s="8"/>
      <c r="F4" s="8"/>
      <c r="G4" s="42" t="s">
        <v>2952</v>
      </c>
      <c r="H4" s="8"/>
      <c r="I4" s="65" t="s">
        <v>8105</v>
      </c>
      <c r="J4" s="66"/>
      <c r="K4" s="8"/>
      <c r="L4" s="8"/>
      <c r="M4" s="8"/>
      <c r="N4" s="8"/>
      <c r="O4" s="8"/>
      <c r="P4" s="8"/>
      <c r="Q4" s="8"/>
      <c r="R4" s="8"/>
      <c r="S4" s="8"/>
      <c r="T4" s="8"/>
    </row>
    <row r="5" ht="16" customHeight="1" spans="1:20">
      <c r="A5" s="22" t="s">
        <v>0</v>
      </c>
      <c r="B5" s="22" t="s">
        <v>3152</v>
      </c>
      <c r="C5" s="22" t="s">
        <v>3198</v>
      </c>
      <c r="D5" s="22" t="s">
        <v>3366</v>
      </c>
      <c r="E5" s="67" t="s">
        <v>3050</v>
      </c>
      <c r="F5" s="35" t="s">
        <v>3051</v>
      </c>
      <c r="G5" s="22" t="s">
        <v>3083</v>
      </c>
      <c r="H5" s="25"/>
      <c r="I5" s="65" t="s">
        <v>3050</v>
      </c>
      <c r="J5" s="65" t="s">
        <v>3051</v>
      </c>
      <c r="K5" s="25"/>
      <c r="L5" s="25"/>
      <c r="M5" s="25"/>
      <c r="N5" s="25"/>
      <c r="O5" s="25"/>
      <c r="P5" s="25"/>
      <c r="Q5" s="25"/>
      <c r="R5" s="25"/>
      <c r="S5" s="25"/>
      <c r="T5" s="25"/>
    </row>
    <row r="6" ht="16" customHeight="1" spans="1:20">
      <c r="A6" s="39"/>
      <c r="B6" s="68"/>
      <c r="C6" s="69"/>
      <c r="D6" s="39"/>
      <c r="E6" s="36"/>
      <c r="F6" s="36"/>
      <c r="G6" s="70"/>
      <c r="H6" s="8"/>
      <c r="I6" s="71"/>
      <c r="J6" s="71"/>
      <c r="K6" s="8"/>
      <c r="L6" s="8"/>
      <c r="M6" s="8"/>
      <c r="N6" s="8"/>
      <c r="O6" s="8"/>
      <c r="P6" s="8"/>
      <c r="Q6" s="8"/>
      <c r="R6" s="8"/>
      <c r="S6" s="8"/>
      <c r="T6" s="8"/>
    </row>
    <row r="7" ht="16" customHeight="1" spans="1:20">
      <c r="A7" s="39"/>
      <c r="B7" s="68"/>
      <c r="C7" s="69"/>
      <c r="D7" s="39"/>
      <c r="E7" s="36"/>
      <c r="F7" s="36"/>
      <c r="G7" s="70"/>
      <c r="H7" s="8"/>
      <c r="I7" s="71"/>
      <c r="J7" s="71"/>
      <c r="K7" s="8"/>
      <c r="L7" s="8"/>
      <c r="M7" s="8"/>
      <c r="N7" s="8"/>
      <c r="O7" s="8"/>
      <c r="P7" s="8"/>
      <c r="Q7" s="8"/>
      <c r="R7" s="8"/>
      <c r="S7" s="8"/>
      <c r="T7" s="8"/>
    </row>
    <row r="8" ht="16" customHeight="1" spans="1:20">
      <c r="A8" s="39"/>
      <c r="B8" s="68"/>
      <c r="C8" s="69"/>
      <c r="D8" s="39"/>
      <c r="E8" s="36"/>
      <c r="F8" s="36"/>
      <c r="G8" s="70"/>
      <c r="H8" s="8"/>
      <c r="I8" s="71"/>
      <c r="J8" s="71"/>
      <c r="K8" s="8"/>
      <c r="L8" s="8"/>
      <c r="M8" s="8"/>
      <c r="N8" s="8"/>
      <c r="O8" s="8"/>
      <c r="P8" s="8"/>
      <c r="Q8" s="8"/>
      <c r="R8" s="8"/>
      <c r="S8" s="8"/>
      <c r="T8" s="8"/>
    </row>
    <row r="9" ht="16" customHeight="1" spans="1:20">
      <c r="A9" s="39"/>
      <c r="B9" s="68"/>
      <c r="C9" s="69"/>
      <c r="D9" s="39"/>
      <c r="E9" s="36"/>
      <c r="F9" s="36"/>
      <c r="G9" s="70"/>
      <c r="H9" s="8"/>
      <c r="I9" s="71"/>
      <c r="J9" s="71"/>
      <c r="K9" s="8"/>
      <c r="L9" s="8"/>
      <c r="M9" s="8"/>
      <c r="N9" s="8"/>
      <c r="O9" s="8"/>
      <c r="P9" s="8"/>
      <c r="Q9" s="8"/>
      <c r="R9" s="8"/>
      <c r="S9" s="8"/>
      <c r="T9" s="8"/>
    </row>
    <row r="10" ht="16" customHeight="1" spans="1:20">
      <c r="A10" s="39"/>
      <c r="B10" s="68"/>
      <c r="C10" s="69"/>
      <c r="D10" s="39"/>
      <c r="E10" s="36"/>
      <c r="F10" s="36"/>
      <c r="G10" s="70"/>
      <c r="H10" s="8"/>
      <c r="I10" s="71"/>
      <c r="J10" s="71"/>
      <c r="K10" s="8"/>
      <c r="L10" s="8"/>
      <c r="M10" s="8"/>
      <c r="N10" s="8"/>
      <c r="O10" s="8"/>
      <c r="P10" s="8"/>
      <c r="Q10" s="8"/>
      <c r="R10" s="8"/>
      <c r="S10" s="8"/>
      <c r="T10" s="8"/>
    </row>
    <row r="11" ht="16" customHeight="1" spans="1:20">
      <c r="A11" s="39"/>
      <c r="B11" s="68"/>
      <c r="C11" s="69"/>
      <c r="D11" s="39"/>
      <c r="E11" s="36"/>
      <c r="F11" s="36"/>
      <c r="G11" s="70"/>
      <c r="H11" s="8"/>
      <c r="I11" s="71"/>
      <c r="J11" s="71"/>
      <c r="K11" s="8"/>
      <c r="L11" s="8"/>
      <c r="M11" s="8"/>
      <c r="N11" s="8"/>
      <c r="O11" s="8"/>
      <c r="P11" s="8"/>
      <c r="Q11" s="8"/>
      <c r="R11" s="8"/>
      <c r="S11" s="8"/>
      <c r="T11" s="8"/>
    </row>
    <row r="12" ht="16" customHeight="1" spans="1:20">
      <c r="A12" s="39"/>
      <c r="B12" s="68"/>
      <c r="C12" s="69"/>
      <c r="D12" s="39"/>
      <c r="E12" s="36"/>
      <c r="F12" s="36"/>
      <c r="G12" s="70"/>
      <c r="H12" s="8"/>
      <c r="I12" s="71"/>
      <c r="J12" s="71"/>
      <c r="K12" s="8"/>
      <c r="L12" s="8"/>
      <c r="M12" s="8"/>
      <c r="N12" s="8"/>
      <c r="O12" s="8"/>
      <c r="P12" s="8"/>
      <c r="Q12" s="8"/>
      <c r="R12" s="8"/>
      <c r="S12" s="8"/>
      <c r="T12" s="8"/>
    </row>
    <row r="13" ht="16" customHeight="1" spans="1:20">
      <c r="A13" s="39"/>
      <c r="B13" s="68"/>
      <c r="C13" s="69"/>
      <c r="D13" s="39"/>
      <c r="E13" s="36"/>
      <c r="F13" s="36"/>
      <c r="G13" s="70"/>
      <c r="H13" s="8"/>
      <c r="I13" s="71"/>
      <c r="J13" s="71"/>
      <c r="K13" s="8"/>
      <c r="L13" s="8"/>
      <c r="M13" s="8"/>
      <c r="N13" s="8"/>
      <c r="O13" s="8"/>
      <c r="P13" s="8"/>
      <c r="Q13" s="8"/>
      <c r="R13" s="8"/>
      <c r="S13" s="8"/>
      <c r="T13" s="8"/>
    </row>
    <row r="14" ht="16" customHeight="1" spans="1:20">
      <c r="A14" s="39"/>
      <c r="B14" s="68"/>
      <c r="C14" s="69"/>
      <c r="D14" s="39"/>
      <c r="E14" s="36"/>
      <c r="F14" s="36"/>
      <c r="G14" s="70"/>
      <c r="H14" s="8"/>
      <c r="I14" s="71"/>
      <c r="J14" s="71"/>
      <c r="K14" s="8"/>
      <c r="L14" s="8"/>
      <c r="M14" s="8"/>
      <c r="N14" s="8"/>
      <c r="O14" s="8"/>
      <c r="P14" s="8"/>
      <c r="Q14" s="8"/>
      <c r="R14" s="8"/>
      <c r="S14" s="8"/>
      <c r="T14" s="8"/>
    </row>
    <row r="15" ht="16" customHeight="1" spans="1:20">
      <c r="A15" s="39"/>
      <c r="B15" s="68"/>
      <c r="C15" s="69"/>
      <c r="D15" s="39"/>
      <c r="E15" s="36"/>
      <c r="F15" s="36"/>
      <c r="G15" s="70"/>
      <c r="H15" s="8"/>
      <c r="I15" s="71"/>
      <c r="J15" s="71"/>
      <c r="K15" s="8"/>
      <c r="L15" s="8"/>
      <c r="M15" s="8"/>
      <c r="N15" s="8"/>
      <c r="O15" s="8"/>
      <c r="P15" s="8"/>
      <c r="Q15" s="8"/>
      <c r="R15" s="8"/>
      <c r="S15" s="8"/>
      <c r="T15" s="8"/>
    </row>
    <row r="16" ht="16" customHeight="1" spans="1:20">
      <c r="A16" s="39"/>
      <c r="B16" s="68"/>
      <c r="C16" s="69"/>
      <c r="D16" s="39"/>
      <c r="E16" s="36"/>
      <c r="F16" s="36"/>
      <c r="G16" s="70"/>
      <c r="H16" s="8"/>
      <c r="I16" s="71"/>
      <c r="J16" s="71"/>
      <c r="K16" s="8"/>
      <c r="L16" s="8"/>
      <c r="M16" s="8"/>
      <c r="N16" s="8"/>
      <c r="O16" s="8"/>
      <c r="P16" s="8"/>
      <c r="Q16" s="8"/>
      <c r="R16" s="8"/>
      <c r="S16" s="8"/>
      <c r="T16" s="8"/>
    </row>
    <row r="17" ht="16" customHeight="1" spans="1:20">
      <c r="A17" s="39"/>
      <c r="B17" s="68"/>
      <c r="C17" s="69"/>
      <c r="D17" s="39"/>
      <c r="E17" s="36"/>
      <c r="F17" s="36"/>
      <c r="G17" s="70"/>
      <c r="H17" s="8"/>
      <c r="I17" s="71"/>
      <c r="J17" s="71"/>
      <c r="K17" s="8"/>
      <c r="L17" s="8"/>
      <c r="M17" s="8"/>
      <c r="N17" s="8"/>
      <c r="O17" s="8"/>
      <c r="P17" s="8"/>
      <c r="Q17" s="8"/>
      <c r="R17" s="8"/>
      <c r="S17" s="8"/>
      <c r="T17" s="8"/>
    </row>
    <row r="18" ht="16" customHeight="1" spans="1:20">
      <c r="A18" s="39"/>
      <c r="B18" s="68"/>
      <c r="C18" s="69"/>
      <c r="D18" s="39"/>
      <c r="E18" s="36"/>
      <c r="F18" s="36"/>
      <c r="G18" s="70"/>
      <c r="H18" s="8"/>
      <c r="I18" s="71"/>
      <c r="J18" s="71"/>
      <c r="K18" s="8"/>
      <c r="L18" s="8"/>
      <c r="M18" s="8"/>
      <c r="N18" s="8"/>
      <c r="O18" s="8"/>
      <c r="P18" s="8"/>
      <c r="Q18" s="8"/>
      <c r="R18" s="8"/>
      <c r="S18" s="8"/>
      <c r="T18" s="8"/>
    </row>
    <row r="19" ht="16" customHeight="1" spans="1:20">
      <c r="A19" s="39"/>
      <c r="B19" s="68"/>
      <c r="C19" s="69"/>
      <c r="D19" s="39"/>
      <c r="E19" s="36"/>
      <c r="F19" s="36"/>
      <c r="G19" s="70"/>
      <c r="H19" s="8"/>
      <c r="I19" s="71"/>
      <c r="J19" s="71"/>
      <c r="K19" s="8"/>
      <c r="L19" s="8"/>
      <c r="M19" s="8"/>
      <c r="N19" s="8"/>
      <c r="O19" s="8"/>
      <c r="P19" s="8"/>
      <c r="Q19" s="8"/>
      <c r="R19" s="8"/>
      <c r="S19" s="8"/>
      <c r="T19" s="8"/>
    </row>
    <row r="20" ht="16" customHeight="1" spans="1:20">
      <c r="A20" s="39"/>
      <c r="B20" s="68"/>
      <c r="C20" s="69"/>
      <c r="D20" s="39"/>
      <c r="E20" s="36"/>
      <c r="F20" s="36"/>
      <c r="G20" s="70"/>
      <c r="H20" s="8"/>
      <c r="I20" s="71"/>
      <c r="J20" s="71"/>
      <c r="K20" s="8"/>
      <c r="L20" s="8"/>
      <c r="M20" s="8"/>
      <c r="N20" s="8"/>
      <c r="O20" s="8"/>
      <c r="P20" s="8"/>
      <c r="Q20" s="8"/>
      <c r="R20" s="8"/>
      <c r="S20" s="8"/>
      <c r="T20" s="8"/>
    </row>
    <row r="21" ht="16" customHeight="1" spans="1:20">
      <c r="A21" s="39"/>
      <c r="B21" s="68"/>
      <c r="C21" s="69"/>
      <c r="D21" s="39"/>
      <c r="E21" s="36"/>
      <c r="F21" s="36"/>
      <c r="G21" s="70"/>
      <c r="H21" s="8"/>
      <c r="I21" s="71"/>
      <c r="J21" s="71"/>
      <c r="K21" s="8"/>
      <c r="L21" s="8"/>
      <c r="M21" s="8"/>
      <c r="N21" s="8"/>
      <c r="O21" s="8"/>
      <c r="P21" s="8"/>
      <c r="Q21" s="8"/>
      <c r="R21" s="8"/>
      <c r="S21" s="8"/>
      <c r="T21" s="8"/>
    </row>
    <row r="22" ht="16" customHeight="1" spans="1:20">
      <c r="A22" s="39"/>
      <c r="B22" s="68"/>
      <c r="C22" s="69"/>
      <c r="D22" s="39"/>
      <c r="E22" s="36"/>
      <c r="F22" s="36"/>
      <c r="G22" s="70"/>
      <c r="H22" s="8"/>
      <c r="I22" s="71"/>
      <c r="J22" s="71"/>
      <c r="K22" s="8"/>
      <c r="L22" s="8"/>
      <c r="M22" s="8"/>
      <c r="N22" s="8"/>
      <c r="O22" s="8"/>
      <c r="P22" s="8"/>
      <c r="Q22" s="8"/>
      <c r="R22" s="8"/>
      <c r="S22" s="8"/>
      <c r="T22" s="8"/>
    </row>
    <row r="23" ht="16" customHeight="1" spans="1:20">
      <c r="A23" s="39"/>
      <c r="B23" s="68"/>
      <c r="C23" s="69"/>
      <c r="D23" s="39"/>
      <c r="E23" s="36"/>
      <c r="F23" s="36"/>
      <c r="G23" s="70"/>
      <c r="H23" s="8"/>
      <c r="I23" s="71"/>
      <c r="J23" s="71"/>
      <c r="K23" s="8"/>
      <c r="L23" s="8"/>
      <c r="M23" s="8"/>
      <c r="N23" s="8"/>
      <c r="O23" s="8"/>
      <c r="P23" s="8"/>
      <c r="Q23" s="8"/>
      <c r="R23" s="8"/>
      <c r="S23" s="8"/>
      <c r="T23" s="8"/>
    </row>
    <row r="24" ht="16" customHeight="1" spans="1:20">
      <c r="A24" s="39"/>
      <c r="B24" s="68"/>
      <c r="C24" s="69"/>
      <c r="D24" s="39"/>
      <c r="E24" s="36"/>
      <c r="F24" s="36"/>
      <c r="G24" s="70"/>
      <c r="H24" s="8"/>
      <c r="I24" s="71"/>
      <c r="J24" s="71"/>
      <c r="K24" s="8"/>
      <c r="L24" s="8"/>
      <c r="M24" s="8"/>
      <c r="N24" s="8"/>
      <c r="O24" s="8"/>
      <c r="P24" s="8"/>
      <c r="Q24" s="8"/>
      <c r="R24" s="8"/>
      <c r="S24" s="8"/>
      <c r="T24" s="8"/>
    </row>
    <row r="25" ht="16" customHeight="1" spans="1:20">
      <c r="A25" s="39"/>
      <c r="B25" s="68"/>
      <c r="C25" s="69"/>
      <c r="D25" s="39"/>
      <c r="E25" s="36"/>
      <c r="F25" s="36"/>
      <c r="G25" s="70"/>
      <c r="H25" s="8"/>
      <c r="I25" s="71"/>
      <c r="J25" s="71"/>
      <c r="K25" s="8"/>
      <c r="L25" s="8"/>
      <c r="M25" s="8"/>
      <c r="N25" s="8"/>
      <c r="O25" s="8"/>
      <c r="P25" s="8"/>
      <c r="Q25" s="8"/>
      <c r="R25" s="8"/>
      <c r="S25" s="8"/>
      <c r="T25" s="8"/>
    </row>
    <row r="26" ht="16" customHeight="1" spans="1:20">
      <c r="A26" s="39"/>
      <c r="B26" s="68"/>
      <c r="C26" s="69"/>
      <c r="D26" s="39"/>
      <c r="E26" s="36"/>
      <c r="F26" s="36"/>
      <c r="G26" s="70"/>
      <c r="H26" s="8"/>
      <c r="I26" s="71"/>
      <c r="J26" s="71"/>
      <c r="K26" s="8"/>
      <c r="L26" s="8"/>
      <c r="M26" s="8"/>
      <c r="N26" s="8"/>
      <c r="O26" s="8"/>
      <c r="P26" s="8"/>
      <c r="Q26" s="8"/>
      <c r="R26" s="8"/>
      <c r="S26" s="8"/>
      <c r="T26" s="8"/>
    </row>
    <row r="27" ht="16" customHeight="1" spans="1:20">
      <c r="A27" s="39"/>
      <c r="B27" s="68"/>
      <c r="C27" s="69"/>
      <c r="D27" s="39"/>
      <c r="E27" s="36"/>
      <c r="F27" s="36"/>
      <c r="G27" s="70"/>
      <c r="H27" s="8"/>
      <c r="I27" s="71"/>
      <c r="J27" s="71"/>
      <c r="K27" s="8"/>
      <c r="L27" s="8"/>
      <c r="M27" s="8"/>
      <c r="N27" s="8"/>
      <c r="O27" s="8"/>
      <c r="P27" s="8"/>
      <c r="Q27" s="8"/>
      <c r="R27" s="8"/>
      <c r="S27" s="8"/>
      <c r="T27" s="8"/>
    </row>
    <row r="28" ht="16" customHeight="1" spans="1:20">
      <c r="A28" s="39"/>
      <c r="B28" s="72"/>
      <c r="C28" s="69"/>
      <c r="D28" s="39"/>
      <c r="E28" s="36"/>
      <c r="F28" s="36"/>
      <c r="G28" s="70"/>
      <c r="H28" s="8"/>
      <c r="I28" s="71"/>
      <c r="J28" s="71"/>
      <c r="K28" s="8"/>
      <c r="L28" s="8"/>
      <c r="M28" s="8"/>
      <c r="N28" s="8"/>
      <c r="O28" s="8"/>
      <c r="P28" s="8"/>
      <c r="Q28" s="8"/>
      <c r="R28" s="8"/>
      <c r="S28" s="8"/>
      <c r="T28" s="8"/>
    </row>
    <row r="29" ht="16" customHeight="1" spans="1:20">
      <c r="A29" s="22" t="s">
        <v>3363</v>
      </c>
      <c r="B29" s="13"/>
      <c r="C29" s="69"/>
      <c r="D29" s="22"/>
      <c r="E29" s="36">
        <f>SUM(E6:E28)</f>
        <v>0</v>
      </c>
      <c r="F29" s="36">
        <f>SUM(F6:F28)</f>
        <v>0</v>
      </c>
      <c r="G29" s="28"/>
      <c r="H29" s="8"/>
      <c r="I29" s="71">
        <f>SUM(I6:I28)</f>
        <v>0</v>
      </c>
      <c r="J29" s="71">
        <f>SUM(J6:J28)</f>
        <v>0</v>
      </c>
      <c r="K29" s="8"/>
      <c r="L29" s="8"/>
      <c r="M29" s="8"/>
      <c r="N29" s="8"/>
      <c r="O29" s="8"/>
      <c r="P29" s="8"/>
      <c r="Q29" s="8"/>
      <c r="R29" s="8"/>
      <c r="S29" s="8"/>
      <c r="T29" s="8"/>
    </row>
    <row r="30" ht="16" customHeight="1" spans="1:20">
      <c r="A30" s="73" t="e">
        <f>#REF!</f>
        <v>#REF!</v>
      </c>
      <c r="B30" s="73"/>
      <c r="C30" s="73"/>
      <c r="D30" s="73"/>
      <c r="E30" s="74" t="str">
        <f>CONCATENATE(索引!$D$6,"：",索引!$D116,"    ",索引!$E116)</f>
        <v>评估人员：高晓宇    王海龙</v>
      </c>
      <c r="F30" s="73"/>
      <c r="G30" s="73"/>
      <c r="H30" s="8"/>
      <c r="I30" s="8"/>
      <c r="J30" s="8"/>
      <c r="K30" s="8"/>
      <c r="L30" s="8"/>
      <c r="M30" s="8"/>
      <c r="N30" s="8"/>
      <c r="O30" s="8"/>
      <c r="P30" s="8"/>
      <c r="Q30" s="8"/>
      <c r="R30" s="8"/>
      <c r="S30" s="8"/>
      <c r="T30" s="8"/>
    </row>
    <row r="31" ht="16" customHeight="1" spans="1:20">
      <c r="A31" s="7" t="e">
        <f>#REF!</f>
        <v>#REF!</v>
      </c>
      <c r="B31" s="7"/>
      <c r="C31" s="7"/>
      <c r="D31" s="7"/>
      <c r="E31" s="7"/>
      <c r="F31" s="7"/>
      <c r="G31" s="7"/>
      <c r="H31" s="8"/>
      <c r="I31" s="8"/>
      <c r="J31" s="8"/>
      <c r="K31" s="8"/>
      <c r="L31" s="8"/>
      <c r="M31" s="8"/>
      <c r="N31" s="8"/>
      <c r="O31" s="8"/>
      <c r="P31" s="8"/>
      <c r="Q31" s="8"/>
      <c r="R31" s="8"/>
      <c r="S31" s="8"/>
      <c r="T31" s="8"/>
    </row>
  </sheetData>
  <mergeCells count="4">
    <mergeCell ref="A1:G1"/>
    <mergeCell ref="A3:G3"/>
    <mergeCell ref="I4:J4"/>
    <mergeCell ref="A29:B29"/>
  </mergeCells>
  <pageMargins left="0.75" right="0.75" top="1" bottom="1" header="0.5" footer="0.5"/>
  <headerFooter/>
  <drawing r:id="rId1"/>
  <picture r:id="rId2"/>
</worksheet>
</file>

<file path=xl/worksheets/sheet1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S26"/>
  <sheetViews>
    <sheetView workbookViewId="0">
      <selection activeCell="A1" sqref="A1"/>
    </sheetView>
  </sheetViews>
  <sheetFormatPr defaultColWidth="14" defaultRowHeight="15.2"/>
  <cols>
    <col min="1" max="1" width="5" customWidth="1"/>
    <col min="2" max="2" width="21" customWidth="1"/>
    <col min="3" max="3" width="95" customWidth="1"/>
    <col min="4" max="4" width="13" customWidth="1"/>
    <col min="5" max="5" width="11" customWidth="1"/>
    <col min="6" max="20" width="9" customWidth="1"/>
  </cols>
  <sheetData>
    <row r="1" ht="21" customHeight="1" spans="1:19">
      <c r="A1" s="41" t="s">
        <v>8205</v>
      </c>
      <c r="B1" s="41"/>
      <c r="C1" s="41"/>
      <c r="D1" s="41"/>
      <c r="E1" s="41"/>
      <c r="F1" s="8"/>
      <c r="G1" s="8"/>
      <c r="H1" s="8"/>
      <c r="I1" s="8"/>
      <c r="J1" s="8"/>
      <c r="K1" s="8"/>
      <c r="L1" s="8"/>
      <c r="M1" s="8"/>
      <c r="N1" s="8"/>
      <c r="O1" s="8"/>
      <c r="P1" s="8"/>
      <c r="Q1" s="8"/>
      <c r="R1" s="8"/>
      <c r="S1" s="8"/>
    </row>
    <row r="2" ht="19" customHeight="1" spans="1:19">
      <c r="A2" s="8" t="e">
        <f>#REF!</f>
        <v>#REF!</v>
      </c>
      <c r="B2" s="8"/>
      <c r="C2" s="8"/>
      <c r="D2" s="8"/>
      <c r="E2" s="8" t="s">
        <v>8206</v>
      </c>
      <c r="F2" s="8"/>
      <c r="G2" s="8"/>
      <c r="H2" s="8"/>
      <c r="I2" s="8"/>
      <c r="J2" s="8"/>
      <c r="K2" s="8"/>
      <c r="L2" s="8"/>
      <c r="M2" s="8"/>
      <c r="N2" s="8"/>
      <c r="O2" s="8"/>
      <c r="P2" s="8"/>
      <c r="Q2" s="8"/>
      <c r="R2" s="8"/>
      <c r="S2" s="8"/>
    </row>
    <row r="3" ht="19" customHeight="1" spans="1:19">
      <c r="A3" s="7" t="e">
        <f>#REF!</f>
        <v>#REF!</v>
      </c>
      <c r="B3" s="8"/>
      <c r="C3" s="42"/>
      <c r="D3" s="42"/>
      <c r="E3" s="42"/>
      <c r="F3" s="8"/>
      <c r="G3" s="8"/>
      <c r="H3" s="8"/>
      <c r="I3" s="8"/>
      <c r="J3" s="8"/>
      <c r="K3" s="8"/>
      <c r="L3" s="8"/>
      <c r="M3" s="8"/>
      <c r="N3" s="8"/>
      <c r="O3" s="8"/>
      <c r="P3" s="8"/>
      <c r="Q3" s="8"/>
      <c r="R3" s="8"/>
      <c r="S3" s="8"/>
    </row>
    <row r="4" ht="19" customHeight="1" spans="1:19">
      <c r="A4" s="43" t="s">
        <v>8207</v>
      </c>
      <c r="B4" s="44"/>
      <c r="C4" s="45"/>
      <c r="D4" s="46"/>
      <c r="E4" s="44"/>
      <c r="F4" s="8"/>
      <c r="G4" s="8"/>
      <c r="H4" s="8"/>
      <c r="I4" s="8"/>
      <c r="J4" s="8"/>
      <c r="K4" s="8"/>
      <c r="L4" s="8"/>
      <c r="M4" s="8"/>
      <c r="N4" s="8"/>
      <c r="O4" s="8"/>
      <c r="P4" s="8"/>
      <c r="Q4" s="8"/>
      <c r="R4" s="8"/>
      <c r="S4" s="8"/>
    </row>
    <row r="5" ht="19" customHeight="1" spans="1:19">
      <c r="A5" s="47" t="s">
        <v>0</v>
      </c>
      <c r="B5" s="48" t="s">
        <v>3265</v>
      </c>
      <c r="C5" s="48" t="s">
        <v>8208</v>
      </c>
      <c r="D5" s="49" t="s">
        <v>8209</v>
      </c>
      <c r="E5" s="50" t="s">
        <v>3083</v>
      </c>
      <c r="F5" s="8"/>
      <c r="G5" s="8"/>
      <c r="H5" s="8"/>
      <c r="I5" s="8"/>
      <c r="J5" s="8"/>
      <c r="K5" s="8"/>
      <c r="L5" s="8"/>
      <c r="M5" s="8"/>
      <c r="N5" s="8"/>
      <c r="O5" s="8"/>
      <c r="P5" s="8"/>
      <c r="Q5" s="8"/>
      <c r="R5" s="8"/>
      <c r="S5" s="8"/>
    </row>
    <row r="6" ht="29" customHeight="1" spans="1:19">
      <c r="A6" s="51">
        <v>1</v>
      </c>
      <c r="B6" s="52" t="s">
        <v>8210</v>
      </c>
      <c r="C6" s="52" t="s">
        <v>8211</v>
      </c>
      <c r="D6" s="28"/>
      <c r="E6" s="53"/>
      <c r="F6" s="8"/>
      <c r="G6" s="8"/>
      <c r="H6" s="8"/>
      <c r="I6" s="8"/>
      <c r="J6" s="8"/>
      <c r="K6" s="8"/>
      <c r="L6" s="8"/>
      <c r="M6" s="8"/>
      <c r="N6" s="8"/>
      <c r="O6" s="8"/>
      <c r="P6" s="8"/>
      <c r="Q6" s="8"/>
      <c r="R6" s="8"/>
      <c r="S6" s="8"/>
    </row>
    <row r="7" ht="29" customHeight="1" spans="1:19">
      <c r="A7" s="51">
        <v>2</v>
      </c>
      <c r="B7" s="52" t="s">
        <v>8212</v>
      </c>
      <c r="C7" s="52" t="s">
        <v>8213</v>
      </c>
      <c r="D7" s="28"/>
      <c r="E7" s="53"/>
      <c r="F7" s="8"/>
      <c r="G7" s="8"/>
      <c r="H7" s="8"/>
      <c r="I7" s="8"/>
      <c r="J7" s="8"/>
      <c r="K7" s="8"/>
      <c r="L7" s="8"/>
      <c r="M7" s="8"/>
      <c r="N7" s="8"/>
      <c r="O7" s="8"/>
      <c r="P7" s="8"/>
      <c r="Q7" s="8"/>
      <c r="R7" s="8"/>
      <c r="S7" s="8"/>
    </row>
    <row r="8" ht="29" customHeight="1" spans="1:19">
      <c r="A8" s="51">
        <v>3</v>
      </c>
      <c r="B8" s="52" t="s">
        <v>8214</v>
      </c>
      <c r="C8" s="52"/>
      <c r="D8" s="28"/>
      <c r="E8" s="53"/>
      <c r="F8" s="8"/>
      <c r="G8" s="8"/>
      <c r="H8" s="8"/>
      <c r="I8" s="8"/>
      <c r="J8" s="8"/>
      <c r="K8" s="8"/>
      <c r="L8" s="8"/>
      <c r="M8" s="8"/>
      <c r="N8" s="8"/>
      <c r="O8" s="8"/>
      <c r="P8" s="8"/>
      <c r="Q8" s="8"/>
      <c r="R8" s="8"/>
      <c r="S8" s="8"/>
    </row>
    <row r="9" ht="29" customHeight="1" spans="1:19">
      <c r="A9" s="51" t="s">
        <v>8215</v>
      </c>
      <c r="B9" s="52" t="s">
        <v>8216</v>
      </c>
      <c r="C9" s="52" t="s">
        <v>8217</v>
      </c>
      <c r="D9" s="28"/>
      <c r="E9" s="53"/>
      <c r="F9" s="8"/>
      <c r="G9" s="8"/>
      <c r="H9" s="8"/>
      <c r="I9" s="8"/>
      <c r="J9" s="8"/>
      <c r="K9" s="8"/>
      <c r="L9" s="8"/>
      <c r="M9" s="8"/>
      <c r="N9" s="8"/>
      <c r="O9" s="8"/>
      <c r="P9" s="8"/>
      <c r="Q9" s="8"/>
      <c r="R9" s="8"/>
      <c r="S9" s="8"/>
    </row>
    <row r="10" ht="29" customHeight="1" spans="1:19">
      <c r="A10" s="54"/>
      <c r="B10" s="37"/>
      <c r="C10" s="52" t="s">
        <v>8218</v>
      </c>
      <c r="D10" s="28"/>
      <c r="E10" s="53"/>
      <c r="F10" s="8"/>
      <c r="G10" s="8"/>
      <c r="H10" s="8"/>
      <c r="I10" s="8"/>
      <c r="J10" s="8"/>
      <c r="K10" s="8"/>
      <c r="L10" s="8"/>
      <c r="M10" s="8"/>
      <c r="N10" s="8"/>
      <c r="O10" s="8"/>
      <c r="P10" s="8"/>
      <c r="Q10" s="8"/>
      <c r="R10" s="8"/>
      <c r="S10" s="8"/>
    </row>
    <row r="11" ht="29" customHeight="1" spans="1:19">
      <c r="A11" s="51" t="s">
        <v>8219</v>
      </c>
      <c r="B11" s="52" t="s">
        <v>8220</v>
      </c>
      <c r="C11" s="52" t="s">
        <v>8221</v>
      </c>
      <c r="D11" s="28"/>
      <c r="E11" s="53"/>
      <c r="F11" s="8"/>
      <c r="G11" s="8"/>
      <c r="H11" s="8"/>
      <c r="I11" s="8"/>
      <c r="J11" s="8"/>
      <c r="K11" s="8"/>
      <c r="L11" s="8"/>
      <c r="M11" s="8"/>
      <c r="N11" s="8"/>
      <c r="O11" s="8"/>
      <c r="P11" s="8"/>
      <c r="Q11" s="8"/>
      <c r="R11" s="8"/>
      <c r="S11" s="8"/>
    </row>
    <row r="12" ht="29" customHeight="1" spans="1:19">
      <c r="A12" s="54"/>
      <c r="B12" s="37"/>
      <c r="C12" s="52" t="s">
        <v>8222</v>
      </c>
      <c r="D12" s="28"/>
      <c r="E12" s="53"/>
      <c r="F12" s="8"/>
      <c r="G12" s="8"/>
      <c r="H12" s="8"/>
      <c r="I12" s="8"/>
      <c r="J12" s="8"/>
      <c r="K12" s="8"/>
      <c r="L12" s="8"/>
      <c r="M12" s="8"/>
      <c r="N12" s="8"/>
      <c r="O12" s="8"/>
      <c r="P12" s="8"/>
      <c r="Q12" s="8"/>
      <c r="R12" s="8"/>
      <c r="S12" s="8"/>
    </row>
    <row r="13" ht="29" customHeight="1" spans="1:19">
      <c r="A13" s="51" t="s">
        <v>8223</v>
      </c>
      <c r="B13" s="52" t="s">
        <v>8224</v>
      </c>
      <c r="C13" s="52" t="s">
        <v>8225</v>
      </c>
      <c r="D13" s="28"/>
      <c r="E13" s="53"/>
      <c r="F13" s="8"/>
      <c r="G13" s="8"/>
      <c r="H13" s="8"/>
      <c r="I13" s="8"/>
      <c r="J13" s="8"/>
      <c r="K13" s="8"/>
      <c r="L13" s="8"/>
      <c r="M13" s="8"/>
      <c r="N13" s="8"/>
      <c r="O13" s="8"/>
      <c r="P13" s="8"/>
      <c r="Q13" s="8"/>
      <c r="R13" s="8"/>
      <c r="S13" s="8"/>
    </row>
    <row r="14" ht="29" customHeight="1" spans="1:19">
      <c r="A14" s="55"/>
      <c r="B14" s="56"/>
      <c r="C14" s="52" t="s">
        <v>8226</v>
      </c>
      <c r="D14" s="28"/>
      <c r="E14" s="53"/>
      <c r="F14" s="8"/>
      <c r="G14" s="8"/>
      <c r="H14" s="8"/>
      <c r="I14" s="8"/>
      <c r="J14" s="8"/>
      <c r="K14" s="8"/>
      <c r="L14" s="8"/>
      <c r="M14" s="8"/>
      <c r="N14" s="8"/>
      <c r="O14" s="8"/>
      <c r="P14" s="8"/>
      <c r="Q14" s="8"/>
      <c r="R14" s="8"/>
      <c r="S14" s="8"/>
    </row>
    <row r="15" ht="29" customHeight="1" spans="1:19">
      <c r="A15" s="54"/>
      <c r="B15" s="37"/>
      <c r="C15" s="52" t="s">
        <v>8227</v>
      </c>
      <c r="D15" s="28"/>
      <c r="E15" s="53"/>
      <c r="F15" s="8"/>
      <c r="G15" s="8"/>
      <c r="H15" s="8"/>
      <c r="I15" s="8"/>
      <c r="J15" s="8"/>
      <c r="K15" s="8"/>
      <c r="L15" s="8"/>
      <c r="M15" s="8"/>
      <c r="N15" s="8"/>
      <c r="O15" s="8"/>
      <c r="P15" s="8"/>
      <c r="Q15" s="8"/>
      <c r="R15" s="8"/>
      <c r="S15" s="8"/>
    </row>
    <row r="16" ht="29" customHeight="1" spans="1:19">
      <c r="A16" s="51" t="s">
        <v>8228</v>
      </c>
      <c r="B16" s="52" t="s">
        <v>8229</v>
      </c>
      <c r="C16" s="52" t="s">
        <v>8230</v>
      </c>
      <c r="D16" s="28"/>
      <c r="E16" s="53"/>
      <c r="F16" s="8"/>
      <c r="G16" s="8"/>
      <c r="H16" s="8"/>
      <c r="I16" s="8"/>
      <c r="J16" s="8"/>
      <c r="K16" s="8"/>
      <c r="L16" s="8"/>
      <c r="M16" s="8"/>
      <c r="N16" s="8"/>
      <c r="O16" s="8"/>
      <c r="P16" s="8"/>
      <c r="Q16" s="8"/>
      <c r="R16" s="8"/>
      <c r="S16" s="8"/>
    </row>
    <row r="17" ht="29" customHeight="1" spans="1:19">
      <c r="A17" s="51" t="s">
        <v>8231</v>
      </c>
      <c r="B17" s="52" t="s">
        <v>8232</v>
      </c>
      <c r="C17" s="52" t="s">
        <v>8233</v>
      </c>
      <c r="D17" s="28"/>
      <c r="E17" s="53"/>
      <c r="F17" s="8"/>
      <c r="G17" s="8"/>
      <c r="H17" s="8"/>
      <c r="I17" s="8"/>
      <c r="J17" s="8"/>
      <c r="K17" s="8"/>
      <c r="L17" s="8"/>
      <c r="M17" s="8"/>
      <c r="N17" s="8"/>
      <c r="O17" s="8"/>
      <c r="P17" s="8"/>
      <c r="Q17" s="8"/>
      <c r="R17" s="8"/>
      <c r="S17" s="8"/>
    </row>
    <row r="18" ht="29" customHeight="1" spans="1:19">
      <c r="A18" s="51" t="s">
        <v>2804</v>
      </c>
      <c r="B18" s="52" t="s">
        <v>8234</v>
      </c>
      <c r="C18" s="52" t="s">
        <v>8235</v>
      </c>
      <c r="D18" s="28"/>
      <c r="E18" s="53"/>
      <c r="F18" s="8"/>
      <c r="G18" s="8"/>
      <c r="H18" s="8"/>
      <c r="I18" s="8"/>
      <c r="J18" s="8"/>
      <c r="K18" s="8"/>
      <c r="L18" s="8"/>
      <c r="M18" s="8"/>
      <c r="N18" s="8"/>
      <c r="O18" s="8"/>
      <c r="P18" s="8"/>
      <c r="Q18" s="8"/>
      <c r="R18" s="8"/>
      <c r="S18" s="8"/>
    </row>
    <row r="19" ht="29" customHeight="1" spans="1:19">
      <c r="A19" s="51" t="s">
        <v>2892</v>
      </c>
      <c r="B19" s="52" t="s">
        <v>8236</v>
      </c>
      <c r="C19" s="52" t="s">
        <v>8237</v>
      </c>
      <c r="D19" s="28"/>
      <c r="E19" s="53"/>
      <c r="F19" s="8"/>
      <c r="G19" s="8"/>
      <c r="H19" s="8"/>
      <c r="I19" s="8"/>
      <c r="J19" s="8"/>
      <c r="K19" s="8"/>
      <c r="L19" s="8"/>
      <c r="M19" s="8"/>
      <c r="N19" s="8"/>
      <c r="O19" s="8"/>
      <c r="P19" s="8"/>
      <c r="Q19" s="8"/>
      <c r="R19" s="8"/>
      <c r="S19" s="8"/>
    </row>
    <row r="20" ht="52" customHeight="1" spans="1:19">
      <c r="A20" s="51" t="s">
        <v>2926</v>
      </c>
      <c r="B20" s="52" t="s">
        <v>8238</v>
      </c>
      <c r="C20" s="52" t="s">
        <v>8239</v>
      </c>
      <c r="D20" s="28"/>
      <c r="E20" s="53"/>
      <c r="F20" s="8"/>
      <c r="G20" s="8"/>
      <c r="H20" s="8"/>
      <c r="I20" s="8"/>
      <c r="J20" s="8"/>
      <c r="K20" s="8"/>
      <c r="L20" s="8"/>
      <c r="M20" s="8"/>
      <c r="N20" s="8"/>
      <c r="O20" s="8"/>
      <c r="P20" s="8"/>
      <c r="Q20" s="8"/>
      <c r="R20" s="8"/>
      <c r="S20" s="8"/>
    </row>
    <row r="21" ht="29" customHeight="1" spans="1:19">
      <c r="A21" s="51">
        <v>7</v>
      </c>
      <c r="B21" s="52" t="s">
        <v>8240</v>
      </c>
      <c r="C21" s="52" t="s">
        <v>8241</v>
      </c>
      <c r="D21" s="28"/>
      <c r="E21" s="53"/>
      <c r="F21" s="8"/>
      <c r="G21" s="8"/>
      <c r="H21" s="8"/>
      <c r="I21" s="8"/>
      <c r="J21" s="8"/>
      <c r="K21" s="8"/>
      <c r="L21" s="8"/>
      <c r="M21" s="8"/>
      <c r="N21" s="8"/>
      <c r="O21" s="8"/>
      <c r="P21" s="8"/>
      <c r="Q21" s="8"/>
      <c r="R21" s="8"/>
      <c r="S21" s="8"/>
    </row>
    <row r="22" ht="29" customHeight="1" spans="1:19">
      <c r="A22" s="51">
        <v>8</v>
      </c>
      <c r="B22" s="52" t="s">
        <v>8242</v>
      </c>
      <c r="C22" s="52" t="s">
        <v>8243</v>
      </c>
      <c r="D22" s="28"/>
      <c r="E22" s="53"/>
      <c r="F22" s="8"/>
      <c r="G22" s="8"/>
      <c r="H22" s="8"/>
      <c r="I22" s="8"/>
      <c r="J22" s="8"/>
      <c r="K22" s="8"/>
      <c r="L22" s="8"/>
      <c r="M22" s="8"/>
      <c r="N22" s="8"/>
      <c r="O22" s="8"/>
      <c r="P22" s="8"/>
      <c r="Q22" s="8"/>
      <c r="R22" s="8"/>
      <c r="S22" s="8"/>
    </row>
    <row r="23" ht="19" customHeight="1" spans="1:19">
      <c r="A23" s="57">
        <v>9</v>
      </c>
      <c r="B23" s="58" t="s">
        <v>3529</v>
      </c>
      <c r="C23" s="58"/>
      <c r="D23" s="59"/>
      <c r="E23" s="60"/>
      <c r="F23" s="8"/>
      <c r="G23" s="8"/>
      <c r="H23" s="8"/>
      <c r="I23" s="8"/>
      <c r="J23" s="8"/>
      <c r="K23" s="8"/>
      <c r="L23" s="8"/>
      <c r="M23" s="8"/>
      <c r="N23" s="8"/>
      <c r="O23" s="8"/>
      <c r="P23" s="8"/>
      <c r="Q23" s="8"/>
      <c r="R23" s="8"/>
      <c r="S23" s="8"/>
    </row>
    <row r="24" ht="19" customHeight="1" spans="1:19">
      <c r="A24" s="8" t="s">
        <v>3085</v>
      </c>
      <c r="B24" s="8"/>
      <c r="C24" s="8"/>
      <c r="D24" s="8"/>
      <c r="E24" s="8"/>
      <c r="F24" s="8"/>
      <c r="G24" s="8"/>
      <c r="H24" s="8"/>
      <c r="I24" s="8"/>
      <c r="J24" s="8"/>
      <c r="K24" s="8"/>
      <c r="L24" s="8"/>
      <c r="M24" s="8"/>
      <c r="N24" s="8"/>
      <c r="O24" s="8"/>
      <c r="P24" s="8"/>
      <c r="Q24" s="8"/>
      <c r="R24" s="8"/>
      <c r="S24" s="8"/>
    </row>
    <row r="25" ht="19" customHeight="1" spans="1:19">
      <c r="A25" s="8" t="s">
        <v>8244</v>
      </c>
      <c r="B25" s="8"/>
      <c r="C25" s="8"/>
      <c r="D25" s="8"/>
      <c r="E25" s="8"/>
      <c r="F25" s="8"/>
      <c r="G25" s="8"/>
      <c r="H25" s="8"/>
      <c r="I25" s="8"/>
      <c r="J25" s="8"/>
      <c r="K25" s="8"/>
      <c r="L25" s="8"/>
      <c r="M25" s="8"/>
      <c r="N25" s="8"/>
      <c r="O25" s="8"/>
      <c r="P25" s="8"/>
      <c r="Q25" s="8"/>
      <c r="R25" s="8"/>
      <c r="S25" s="8"/>
    </row>
    <row r="26" ht="19" customHeight="1" spans="1:19">
      <c r="A26" s="8" t="s">
        <v>8245</v>
      </c>
      <c r="B26" s="8"/>
      <c r="C26" s="8"/>
      <c r="D26" s="8"/>
      <c r="E26" s="8"/>
      <c r="F26" s="8"/>
      <c r="G26" s="8"/>
      <c r="H26" s="8"/>
      <c r="I26" s="8"/>
      <c r="J26" s="8"/>
      <c r="K26" s="8"/>
      <c r="L26" s="8"/>
      <c r="M26" s="8"/>
      <c r="N26" s="8"/>
      <c r="O26" s="8"/>
      <c r="P26" s="8"/>
      <c r="Q26" s="8"/>
      <c r="R26" s="8"/>
      <c r="S26" s="8"/>
    </row>
  </sheetData>
  <mergeCells count="9">
    <mergeCell ref="A3:B3"/>
    <mergeCell ref="A4:B4"/>
    <mergeCell ref="C4:E4"/>
    <mergeCell ref="A9:A10"/>
    <mergeCell ref="A11:A12"/>
    <mergeCell ref="A13:A15"/>
    <mergeCell ref="B9:B10"/>
    <mergeCell ref="B11:B12"/>
    <mergeCell ref="B13:B15"/>
  </mergeCells>
  <pageMargins left="0.75" right="0.75" top="1" bottom="1" header="0.5" footer="0.5"/>
  <headerFooter/>
  <drawing r:id="rId2"/>
  <legacyDrawing r:id="rId3"/>
  <picture r:id="rId4"/>
</worksheet>
</file>

<file path=xl/worksheets/sheet1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X80"/>
  <sheetViews>
    <sheetView workbookViewId="0">
      <selection activeCell="A1" sqref="A1:B2"/>
    </sheetView>
  </sheetViews>
  <sheetFormatPr defaultColWidth="14" defaultRowHeight="15.2"/>
  <cols>
    <col min="1" max="1" width="3" customWidth="1"/>
    <col min="2" max="2" width="21" customWidth="1"/>
    <col min="3" max="4" width="9" customWidth="1"/>
    <col min="5" max="5" width="21" customWidth="1"/>
    <col min="6" max="7" width="9" customWidth="1"/>
    <col min="8" max="9" width="7" customWidth="1"/>
    <col min="10" max="10" width="27" customWidth="1"/>
    <col min="11" max="19" width="9" customWidth="1"/>
    <col min="20" max="20" width="21" customWidth="1"/>
    <col min="21" max="22" width="9" customWidth="1"/>
    <col min="23" max="24" width="7" customWidth="1"/>
  </cols>
  <sheetData>
    <row r="1" ht="16" customHeight="1" spans="1:24">
      <c r="A1" s="22" t="s">
        <v>8246</v>
      </c>
      <c r="B1" s="23"/>
      <c r="C1" s="22" t="s">
        <v>7967</v>
      </c>
      <c r="D1" s="22" t="s">
        <v>7968</v>
      </c>
      <c r="E1" s="24"/>
      <c r="F1" s="24"/>
      <c r="G1" s="24"/>
      <c r="H1" s="24"/>
      <c r="I1" s="24"/>
      <c r="J1" s="25"/>
      <c r="K1" s="25"/>
      <c r="L1" s="25"/>
      <c r="M1" s="25"/>
      <c r="N1" s="25"/>
      <c r="O1" s="25"/>
      <c r="P1" s="25"/>
      <c r="Q1" s="25"/>
      <c r="R1" s="25"/>
      <c r="S1" s="25"/>
      <c r="T1" s="24"/>
      <c r="U1" s="24"/>
      <c r="V1" s="24"/>
      <c r="W1" s="24"/>
      <c r="X1" s="24"/>
    </row>
    <row r="2" ht="16" customHeight="1" spans="1:24">
      <c r="A2" s="26"/>
      <c r="B2" s="27"/>
      <c r="C2" s="22" t="s">
        <v>8247</v>
      </c>
      <c r="D2" s="22" t="s">
        <v>8248</v>
      </c>
      <c r="E2" s="24"/>
      <c r="F2" s="24"/>
      <c r="G2" s="24"/>
      <c r="H2" s="24"/>
      <c r="I2" s="24"/>
      <c r="J2" s="25"/>
      <c r="K2" s="25"/>
      <c r="L2" s="25"/>
      <c r="M2" s="25"/>
      <c r="N2" s="25"/>
      <c r="O2" s="25"/>
      <c r="P2" s="25"/>
      <c r="Q2" s="25"/>
      <c r="R2" s="25"/>
      <c r="S2" s="25"/>
      <c r="T2" s="24"/>
      <c r="U2" s="24"/>
      <c r="V2" s="24"/>
      <c r="W2" s="24"/>
      <c r="X2" s="24"/>
    </row>
    <row r="3" ht="16" customHeight="1" spans="1:24">
      <c r="A3" s="22">
        <v>1</v>
      </c>
      <c r="B3" s="28" t="s">
        <v>8249</v>
      </c>
      <c r="C3" s="29"/>
      <c r="D3" s="29" t="e">
        <f>#REF!</f>
        <v>#REF!</v>
      </c>
      <c r="E3" s="24"/>
      <c r="F3" s="24"/>
      <c r="G3" s="24"/>
      <c r="H3" s="24"/>
      <c r="I3" s="24"/>
      <c r="J3" s="30"/>
      <c r="K3" s="30"/>
      <c r="L3" s="30"/>
      <c r="M3" s="30"/>
      <c r="N3" s="30"/>
      <c r="O3" s="30"/>
      <c r="P3" s="30"/>
      <c r="Q3" s="30"/>
      <c r="R3" s="30"/>
      <c r="S3" s="30"/>
      <c r="T3" s="24"/>
      <c r="U3" s="24"/>
      <c r="V3" s="24"/>
      <c r="W3" s="24"/>
      <c r="X3" s="24"/>
    </row>
    <row r="4" ht="15" customHeight="1" spans="1:24">
      <c r="A4" s="22">
        <v>2</v>
      </c>
      <c r="B4" s="28" t="s">
        <v>8250</v>
      </c>
      <c r="C4" s="29"/>
      <c r="D4" s="29" t="e">
        <f>#REF!</f>
        <v>#REF!</v>
      </c>
      <c r="E4" s="24"/>
      <c r="F4" s="24"/>
      <c r="G4" s="24"/>
      <c r="H4" s="24"/>
      <c r="I4" s="24"/>
      <c r="J4" s="30"/>
      <c r="K4" s="30"/>
      <c r="L4" s="30"/>
      <c r="M4" s="30"/>
      <c r="N4" s="30"/>
      <c r="O4" s="30"/>
      <c r="P4" s="30"/>
      <c r="Q4" s="30"/>
      <c r="R4" s="30"/>
      <c r="S4" s="30"/>
      <c r="T4" s="24"/>
      <c r="U4" s="24"/>
      <c r="V4" s="24"/>
      <c r="W4" s="24"/>
      <c r="X4" s="24"/>
    </row>
    <row r="5" ht="15" customHeight="1" spans="1:24">
      <c r="A5" s="22">
        <v>3</v>
      </c>
      <c r="B5" s="31" t="s">
        <v>8251</v>
      </c>
      <c r="C5" s="29"/>
      <c r="D5" s="29" t="e">
        <f>#REF!</f>
        <v>#REF!</v>
      </c>
      <c r="E5" s="24"/>
      <c r="F5" s="24"/>
      <c r="G5" s="24"/>
      <c r="H5" s="24"/>
      <c r="I5" s="24"/>
      <c r="J5" s="30"/>
      <c r="K5" s="30"/>
      <c r="L5" s="30"/>
      <c r="M5" s="30"/>
      <c r="N5" s="30"/>
      <c r="O5" s="30"/>
      <c r="P5" s="30"/>
      <c r="Q5" s="30"/>
      <c r="R5" s="30"/>
      <c r="S5" s="30"/>
      <c r="T5" s="24"/>
      <c r="U5" s="24"/>
      <c r="V5" s="24"/>
      <c r="W5" s="24"/>
      <c r="X5" s="24"/>
    </row>
    <row r="6" ht="16" customHeight="1" spans="1:24">
      <c r="A6" s="22">
        <v>4</v>
      </c>
      <c r="B6" s="31" t="s">
        <v>2999</v>
      </c>
      <c r="C6" s="29"/>
      <c r="D6" s="29" t="e">
        <f>#REF!</f>
        <v>#REF!</v>
      </c>
      <c r="E6" s="24"/>
      <c r="F6" s="24"/>
      <c r="G6" s="24"/>
      <c r="H6" s="24"/>
      <c r="I6" s="24"/>
      <c r="J6" s="30"/>
      <c r="K6" s="30"/>
      <c r="L6" s="30"/>
      <c r="M6" s="30"/>
      <c r="N6" s="30"/>
      <c r="O6" s="30"/>
      <c r="P6" s="30"/>
      <c r="Q6" s="30"/>
      <c r="R6" s="30"/>
      <c r="S6" s="30"/>
      <c r="T6" s="24"/>
      <c r="U6" s="24"/>
      <c r="V6" s="24"/>
      <c r="W6" s="24"/>
      <c r="X6" s="24"/>
    </row>
    <row r="7" ht="16" customHeight="1" spans="1:24">
      <c r="A7" s="22">
        <v>5</v>
      </c>
      <c r="B7" s="31" t="s">
        <v>3001</v>
      </c>
      <c r="C7" s="29"/>
      <c r="D7" s="29" t="e">
        <f>#REF!</f>
        <v>#REF!</v>
      </c>
      <c r="E7" s="24"/>
      <c r="F7" s="24"/>
      <c r="G7" s="24"/>
      <c r="H7" s="24"/>
      <c r="I7" s="24"/>
      <c r="J7" s="30"/>
      <c r="K7" s="30"/>
      <c r="L7" s="30"/>
      <c r="M7" s="30"/>
      <c r="N7" s="30"/>
      <c r="O7" s="30"/>
      <c r="P7" s="30"/>
      <c r="Q7" s="30"/>
      <c r="R7" s="30"/>
      <c r="S7" s="30"/>
      <c r="T7" s="24"/>
      <c r="U7" s="24"/>
      <c r="V7" s="24"/>
      <c r="W7" s="24"/>
      <c r="X7" s="24"/>
    </row>
    <row r="8" ht="16" customHeight="1" spans="1:24">
      <c r="A8" s="22">
        <v>6</v>
      </c>
      <c r="B8" s="31" t="s">
        <v>3004</v>
      </c>
      <c r="C8" s="29"/>
      <c r="D8" s="29" t="e">
        <f>#REF!</f>
        <v>#REF!</v>
      </c>
      <c r="E8" s="24"/>
      <c r="F8" s="24"/>
      <c r="G8" s="24"/>
      <c r="H8" s="24"/>
      <c r="I8" s="24"/>
      <c r="J8" s="30"/>
      <c r="K8" s="30"/>
      <c r="L8" s="30"/>
      <c r="M8" s="30"/>
      <c r="N8" s="30"/>
      <c r="O8" s="30"/>
      <c r="P8" s="30"/>
      <c r="Q8" s="30"/>
      <c r="R8" s="30"/>
      <c r="S8" s="30"/>
      <c r="T8" s="24"/>
      <c r="U8" s="24"/>
      <c r="V8" s="24"/>
      <c r="W8" s="24"/>
      <c r="X8" s="24"/>
    </row>
    <row r="9" ht="16" customHeight="1" spans="1:24">
      <c r="A9" s="22">
        <v>7</v>
      </c>
      <c r="B9" s="31" t="s">
        <v>3007</v>
      </c>
      <c r="C9" s="29"/>
      <c r="D9" s="29" t="e">
        <f>#REF!</f>
        <v>#REF!</v>
      </c>
      <c r="E9" s="24"/>
      <c r="F9" s="24"/>
      <c r="G9" s="24"/>
      <c r="H9" s="24"/>
      <c r="I9" s="24"/>
      <c r="J9" s="30"/>
      <c r="K9" s="30"/>
      <c r="L9" s="30"/>
      <c r="M9" s="30"/>
      <c r="N9" s="30"/>
      <c r="O9" s="30"/>
      <c r="P9" s="30"/>
      <c r="Q9" s="30"/>
      <c r="R9" s="30"/>
      <c r="S9" s="30"/>
      <c r="T9" s="24"/>
      <c r="U9" s="24"/>
      <c r="V9" s="24"/>
      <c r="W9" s="24"/>
      <c r="X9" s="24"/>
    </row>
    <row r="10" ht="16" customHeight="1" spans="1:24">
      <c r="A10" s="22">
        <v>8</v>
      </c>
      <c r="B10" s="31" t="s">
        <v>3009</v>
      </c>
      <c r="C10" s="29"/>
      <c r="D10" s="29" t="e">
        <f>#REF!</f>
        <v>#REF!</v>
      </c>
      <c r="E10" s="24"/>
      <c r="F10" s="24"/>
      <c r="G10" s="24"/>
      <c r="H10" s="24"/>
      <c r="I10" s="24"/>
      <c r="J10" s="30"/>
      <c r="K10" s="30"/>
      <c r="L10" s="30"/>
      <c r="M10" s="30"/>
      <c r="N10" s="30"/>
      <c r="O10" s="30"/>
      <c r="P10" s="30"/>
      <c r="Q10" s="30"/>
      <c r="R10" s="30"/>
      <c r="S10" s="30"/>
      <c r="T10" s="24"/>
      <c r="U10" s="24"/>
      <c r="V10" s="24"/>
      <c r="W10" s="24"/>
      <c r="X10" s="24"/>
    </row>
    <row r="11" ht="16" customHeight="1" spans="1:24">
      <c r="A11" s="22">
        <v>9</v>
      </c>
      <c r="B11" s="31" t="s">
        <v>3011</v>
      </c>
      <c r="C11" s="29"/>
      <c r="D11" s="29" t="e">
        <f>#REF!</f>
        <v>#REF!</v>
      </c>
      <c r="E11" s="24"/>
      <c r="F11" s="24"/>
      <c r="G11" s="24"/>
      <c r="H11" s="24"/>
      <c r="I11" s="24"/>
      <c r="J11" s="30"/>
      <c r="K11" s="30"/>
      <c r="L11" s="30"/>
      <c r="M11" s="30"/>
      <c r="N11" s="30"/>
      <c r="O11" s="30"/>
      <c r="P11" s="30"/>
      <c r="Q11" s="30"/>
      <c r="R11" s="30"/>
      <c r="S11" s="30"/>
      <c r="T11" s="24"/>
      <c r="U11" s="24"/>
      <c r="V11" s="24"/>
      <c r="W11" s="24"/>
      <c r="X11" s="24"/>
    </row>
    <row r="12" ht="16" customHeight="1" spans="1:24">
      <c r="A12" s="22">
        <v>10</v>
      </c>
      <c r="B12" s="31" t="s">
        <v>3013</v>
      </c>
      <c r="C12" s="29"/>
      <c r="D12" s="29" t="e">
        <f>#REF!</f>
        <v>#REF!</v>
      </c>
      <c r="E12" s="24"/>
      <c r="F12" s="24"/>
      <c r="G12" s="24"/>
      <c r="H12" s="24"/>
      <c r="I12" s="24"/>
      <c r="J12" s="30"/>
      <c r="K12" s="30"/>
      <c r="L12" s="30"/>
      <c r="M12" s="30"/>
      <c r="N12" s="30"/>
      <c r="O12" s="30"/>
      <c r="P12" s="30"/>
      <c r="Q12" s="30"/>
      <c r="R12" s="30"/>
      <c r="S12" s="30"/>
      <c r="T12" s="24"/>
      <c r="U12" s="24"/>
      <c r="V12" s="24"/>
      <c r="W12" s="24"/>
      <c r="X12" s="24"/>
    </row>
    <row r="13" ht="16" customHeight="1" spans="1:24">
      <c r="A13" s="22">
        <v>11</v>
      </c>
      <c r="B13" s="31" t="s">
        <v>3015</v>
      </c>
      <c r="C13" s="29"/>
      <c r="D13" s="29" t="e">
        <f>#REF!</f>
        <v>#REF!</v>
      </c>
      <c r="E13" s="24"/>
      <c r="F13" s="24"/>
      <c r="G13" s="24"/>
      <c r="H13" s="24"/>
      <c r="I13" s="24"/>
      <c r="J13" s="30"/>
      <c r="K13" s="30"/>
      <c r="L13" s="30"/>
      <c r="M13" s="30"/>
      <c r="N13" s="30"/>
      <c r="O13" s="30"/>
      <c r="P13" s="30"/>
      <c r="Q13" s="30"/>
      <c r="R13" s="30"/>
      <c r="S13" s="30"/>
      <c r="T13" s="24"/>
      <c r="U13" s="24"/>
      <c r="V13" s="24"/>
      <c r="W13" s="24"/>
      <c r="X13" s="24"/>
    </row>
    <row r="14" ht="16" customHeight="1" spans="1:24">
      <c r="A14" s="22">
        <v>12</v>
      </c>
      <c r="B14" s="31" t="s">
        <v>3017</v>
      </c>
      <c r="C14" s="29"/>
      <c r="D14" s="29" t="e">
        <f>#REF!</f>
        <v>#REF!</v>
      </c>
      <c r="E14" s="24"/>
      <c r="F14" s="24"/>
      <c r="G14" s="24"/>
      <c r="H14" s="24"/>
      <c r="I14" s="24"/>
      <c r="J14" s="30"/>
      <c r="K14" s="30"/>
      <c r="L14" s="30"/>
      <c r="M14" s="30"/>
      <c r="N14" s="30"/>
      <c r="O14" s="30"/>
      <c r="P14" s="30"/>
      <c r="Q14" s="30"/>
      <c r="R14" s="30"/>
      <c r="S14" s="30"/>
      <c r="T14" s="24"/>
      <c r="U14" s="24"/>
      <c r="V14" s="24"/>
      <c r="W14" s="24"/>
      <c r="X14" s="24"/>
    </row>
    <row r="15" ht="16" customHeight="1" spans="1:24">
      <c r="A15" s="22">
        <v>13</v>
      </c>
      <c r="B15" s="31" t="s">
        <v>3019</v>
      </c>
      <c r="C15" s="29"/>
      <c r="D15" s="29" t="e">
        <f>#REF!</f>
        <v>#REF!</v>
      </c>
      <c r="E15" s="24"/>
      <c r="F15" s="24"/>
      <c r="G15" s="24"/>
      <c r="H15" s="24"/>
      <c r="I15" s="24"/>
      <c r="J15" s="30"/>
      <c r="K15" s="30"/>
      <c r="L15" s="30"/>
      <c r="M15" s="30"/>
      <c r="N15" s="30"/>
      <c r="O15" s="30"/>
      <c r="P15" s="30"/>
      <c r="Q15" s="30"/>
      <c r="R15" s="30"/>
      <c r="S15" s="30"/>
      <c r="T15" s="24"/>
      <c r="U15" s="24"/>
      <c r="V15" s="24"/>
      <c r="W15" s="24"/>
      <c r="X15" s="24"/>
    </row>
    <row r="16" ht="16" customHeight="1" spans="1:24">
      <c r="A16" s="22">
        <v>14</v>
      </c>
      <c r="B16" s="32" t="s">
        <v>3021</v>
      </c>
      <c r="C16" s="29"/>
      <c r="D16" s="29" t="e">
        <f>#REF!</f>
        <v>#REF!</v>
      </c>
      <c r="E16" s="24"/>
      <c r="F16" s="24"/>
      <c r="G16" s="24"/>
      <c r="H16" s="24"/>
      <c r="I16" s="24"/>
      <c r="J16" s="30"/>
      <c r="K16" s="30"/>
      <c r="L16" s="30"/>
      <c r="M16" s="30"/>
      <c r="N16" s="30"/>
      <c r="O16" s="30"/>
      <c r="P16" s="30"/>
      <c r="Q16" s="30"/>
      <c r="R16" s="30"/>
      <c r="S16" s="30"/>
      <c r="T16" s="24"/>
      <c r="U16" s="24"/>
      <c r="V16" s="24"/>
      <c r="W16" s="24"/>
      <c r="X16" s="24"/>
    </row>
    <row r="17" ht="16" customHeight="1" spans="1:24">
      <c r="A17" s="22">
        <v>15</v>
      </c>
      <c r="B17" s="32" t="s">
        <v>3023</v>
      </c>
      <c r="C17" s="29"/>
      <c r="D17" s="29" t="e">
        <f>#REF!</f>
        <v>#REF!</v>
      </c>
      <c r="E17" s="24"/>
      <c r="F17" s="24"/>
      <c r="G17" s="24"/>
      <c r="H17" s="24"/>
      <c r="I17" s="24"/>
      <c r="J17" s="30"/>
      <c r="K17" s="30"/>
      <c r="L17" s="30"/>
      <c r="M17" s="30"/>
      <c r="N17" s="30"/>
      <c r="O17" s="30"/>
      <c r="P17" s="30"/>
      <c r="Q17" s="30"/>
      <c r="R17" s="30"/>
      <c r="S17" s="30"/>
      <c r="T17" s="24"/>
      <c r="U17" s="24"/>
      <c r="V17" s="24"/>
      <c r="W17" s="24"/>
      <c r="X17" s="24"/>
    </row>
    <row r="18" ht="16" customHeight="1" spans="1:24">
      <c r="A18" s="22">
        <v>16</v>
      </c>
      <c r="B18" s="32" t="s">
        <v>3025</v>
      </c>
      <c r="C18" s="29"/>
      <c r="D18" s="29" t="e">
        <f>#REF!</f>
        <v>#REF!</v>
      </c>
      <c r="E18" s="24"/>
      <c r="F18" s="24"/>
      <c r="G18" s="24"/>
      <c r="H18" s="24"/>
      <c r="I18" s="24"/>
      <c r="J18" s="30"/>
      <c r="K18" s="30"/>
      <c r="L18" s="30"/>
      <c r="M18" s="30"/>
      <c r="N18" s="30"/>
      <c r="O18" s="30"/>
      <c r="P18" s="30"/>
      <c r="Q18" s="30"/>
      <c r="R18" s="30"/>
      <c r="S18" s="30"/>
      <c r="T18" s="24"/>
      <c r="U18" s="24"/>
      <c r="V18" s="24"/>
      <c r="W18" s="24"/>
      <c r="X18" s="24"/>
    </row>
    <row r="19" ht="16" customHeight="1" spans="1:24">
      <c r="A19" s="22">
        <v>17</v>
      </c>
      <c r="B19" s="31" t="s">
        <v>3027</v>
      </c>
      <c r="C19" s="29"/>
      <c r="D19" s="29" t="e">
        <f>#REF!</f>
        <v>#REF!</v>
      </c>
      <c r="E19" s="24"/>
      <c r="F19" s="24"/>
      <c r="G19" s="24"/>
      <c r="H19" s="24"/>
      <c r="I19" s="24"/>
      <c r="J19" s="30"/>
      <c r="K19" s="30"/>
      <c r="L19" s="30"/>
      <c r="M19" s="30"/>
      <c r="N19" s="30"/>
      <c r="O19" s="30"/>
      <c r="P19" s="30"/>
      <c r="Q19" s="30"/>
      <c r="R19" s="30"/>
      <c r="S19" s="30"/>
      <c r="T19" s="24"/>
      <c r="U19" s="24"/>
      <c r="V19" s="24"/>
      <c r="W19" s="24"/>
      <c r="X19" s="24"/>
    </row>
    <row r="20" ht="16" customHeight="1" spans="1:24">
      <c r="A20" s="22">
        <v>18</v>
      </c>
      <c r="B20" s="31" t="s">
        <v>3029</v>
      </c>
      <c r="C20" s="29"/>
      <c r="D20" s="29" t="e">
        <f>#REF!</f>
        <v>#REF!</v>
      </c>
      <c r="E20" s="24"/>
      <c r="F20" s="24"/>
      <c r="G20" s="24"/>
      <c r="H20" s="24"/>
      <c r="I20" s="24"/>
      <c r="J20" s="30"/>
      <c r="K20" s="30"/>
      <c r="L20" s="30"/>
      <c r="M20" s="30"/>
      <c r="N20" s="30"/>
      <c r="O20" s="30"/>
      <c r="P20" s="30"/>
      <c r="Q20" s="30"/>
      <c r="R20" s="30"/>
      <c r="S20" s="30"/>
      <c r="T20" s="24"/>
      <c r="U20" s="24"/>
      <c r="V20" s="24"/>
      <c r="W20" s="24"/>
      <c r="X20" s="24"/>
    </row>
    <row r="21" ht="16" customHeight="1" spans="1:24">
      <c r="A21" s="22">
        <v>19</v>
      </c>
      <c r="B21" s="31" t="s">
        <v>3031</v>
      </c>
      <c r="C21" s="29"/>
      <c r="D21" s="29" t="e">
        <f>#REF!</f>
        <v>#REF!</v>
      </c>
      <c r="E21" s="24"/>
      <c r="F21" s="24"/>
      <c r="G21" s="24"/>
      <c r="H21" s="24"/>
      <c r="I21" s="24"/>
      <c r="J21" s="30"/>
      <c r="K21" s="30"/>
      <c r="L21" s="30"/>
      <c r="M21" s="30"/>
      <c r="N21" s="30"/>
      <c r="O21" s="30"/>
      <c r="P21" s="30"/>
      <c r="Q21" s="30"/>
      <c r="R21" s="30"/>
      <c r="S21" s="30"/>
      <c r="T21" s="24"/>
      <c r="U21" s="24"/>
      <c r="V21" s="24"/>
      <c r="W21" s="24"/>
      <c r="X21" s="24"/>
    </row>
    <row r="22" ht="16" customHeight="1" spans="1:24">
      <c r="A22" s="22">
        <v>20</v>
      </c>
      <c r="B22" s="31" t="s">
        <v>3033</v>
      </c>
      <c r="C22" s="29"/>
      <c r="D22" s="29" t="e">
        <f>#REF!</f>
        <v>#REF!</v>
      </c>
      <c r="E22" s="24"/>
      <c r="F22" s="24"/>
      <c r="G22" s="24"/>
      <c r="H22" s="24"/>
      <c r="I22" s="24"/>
      <c r="J22" s="30"/>
      <c r="K22" s="30"/>
      <c r="L22" s="30"/>
      <c r="M22" s="30"/>
      <c r="N22" s="30"/>
      <c r="O22" s="30"/>
      <c r="P22" s="30"/>
      <c r="Q22" s="30"/>
      <c r="R22" s="30"/>
      <c r="S22" s="30"/>
      <c r="T22" s="24"/>
      <c r="U22" s="24"/>
      <c r="V22" s="24"/>
      <c r="W22" s="24"/>
      <c r="X22" s="24"/>
    </row>
    <row r="23" ht="16" customHeight="1" spans="1:24">
      <c r="A23" s="22">
        <v>21</v>
      </c>
      <c r="B23" s="33" t="s">
        <v>3043</v>
      </c>
      <c r="C23" s="29"/>
      <c r="D23" s="29" t="e">
        <f>#REF!</f>
        <v>#REF!</v>
      </c>
      <c r="E23" s="24"/>
      <c r="F23" s="24"/>
      <c r="G23" s="24"/>
      <c r="H23" s="24"/>
      <c r="I23" s="24"/>
      <c r="J23" s="30"/>
      <c r="K23" s="30"/>
      <c r="L23" s="30"/>
      <c r="M23" s="30"/>
      <c r="N23" s="30"/>
      <c r="O23" s="30"/>
      <c r="P23" s="30"/>
      <c r="Q23" s="30"/>
      <c r="R23" s="30"/>
      <c r="S23" s="30"/>
      <c r="T23" s="24"/>
      <c r="U23" s="24"/>
      <c r="V23" s="24"/>
      <c r="W23" s="24"/>
      <c r="X23" s="24"/>
    </row>
    <row r="24" ht="16" customHeight="1" spans="1:24">
      <c r="A24" s="22">
        <v>22</v>
      </c>
      <c r="B24" s="28" t="s">
        <v>8252</v>
      </c>
      <c r="C24" s="29"/>
      <c r="D24" s="29" t="e">
        <f>#REF!</f>
        <v>#REF!</v>
      </c>
      <c r="E24" s="24"/>
      <c r="F24" s="24"/>
      <c r="G24" s="24"/>
      <c r="H24" s="24"/>
      <c r="I24" s="24"/>
      <c r="J24" s="30"/>
      <c r="K24" s="30"/>
      <c r="L24" s="30"/>
      <c r="M24" s="30"/>
      <c r="N24" s="30"/>
      <c r="O24" s="30"/>
      <c r="P24" s="30"/>
      <c r="Q24" s="30"/>
      <c r="R24" s="30"/>
      <c r="S24" s="30"/>
      <c r="T24" s="24"/>
      <c r="U24" s="24"/>
      <c r="V24" s="24"/>
      <c r="W24" s="24"/>
      <c r="X24" s="24"/>
    </row>
    <row r="25" ht="16" customHeight="1" spans="1:24">
      <c r="A25" s="22">
        <v>23</v>
      </c>
      <c r="B25" s="28" t="s">
        <v>8253</v>
      </c>
      <c r="C25" s="29"/>
      <c r="D25" s="29" t="e">
        <f>#REF!</f>
        <v>#REF!</v>
      </c>
      <c r="E25" s="24"/>
      <c r="F25" s="24"/>
      <c r="G25" s="24"/>
      <c r="H25" s="24"/>
      <c r="I25" s="24"/>
      <c r="J25" s="30"/>
      <c r="K25" s="30"/>
      <c r="L25" s="30"/>
      <c r="M25" s="30"/>
      <c r="N25" s="30"/>
      <c r="O25" s="30"/>
      <c r="P25" s="30"/>
      <c r="Q25" s="30"/>
      <c r="R25" s="30"/>
      <c r="S25" s="30"/>
      <c r="T25" s="24"/>
      <c r="U25" s="24"/>
      <c r="V25" s="24"/>
      <c r="W25" s="24"/>
      <c r="X25" s="24"/>
    </row>
    <row r="26" ht="16" customHeight="1" spans="1:24">
      <c r="A26" s="22">
        <v>24</v>
      </c>
      <c r="B26" s="33" t="s">
        <v>3024</v>
      </c>
      <c r="C26" s="29"/>
      <c r="D26" s="29" t="e">
        <f>#REF!</f>
        <v>#REF!</v>
      </c>
      <c r="E26" s="24"/>
      <c r="F26" s="24"/>
      <c r="G26" s="24"/>
      <c r="H26" s="24"/>
      <c r="I26" s="24"/>
      <c r="J26" s="30"/>
      <c r="K26" s="30"/>
      <c r="L26" s="30"/>
      <c r="M26" s="30"/>
      <c r="N26" s="30"/>
      <c r="O26" s="30"/>
      <c r="P26" s="30"/>
      <c r="Q26" s="30"/>
      <c r="R26" s="30"/>
      <c r="S26" s="30"/>
      <c r="T26" s="24"/>
      <c r="U26" s="24"/>
      <c r="V26" s="24"/>
      <c r="W26" s="24"/>
      <c r="X26" s="24"/>
    </row>
    <row r="27" ht="16" customHeight="1" spans="1:24">
      <c r="A27" s="22">
        <v>25</v>
      </c>
      <c r="B27" s="33" t="s">
        <v>8254</v>
      </c>
      <c r="C27" s="29"/>
      <c r="D27" s="29" t="e">
        <f>#REF!</f>
        <v>#REF!</v>
      </c>
      <c r="E27" s="24"/>
      <c r="F27" s="24"/>
      <c r="G27" s="24"/>
      <c r="H27" s="24"/>
      <c r="I27" s="24"/>
      <c r="J27" s="30"/>
      <c r="K27" s="30"/>
      <c r="L27" s="30"/>
      <c r="M27" s="30"/>
      <c r="N27" s="30"/>
      <c r="O27" s="30"/>
      <c r="P27" s="30"/>
      <c r="Q27" s="30"/>
      <c r="R27" s="30"/>
      <c r="S27" s="30"/>
      <c r="T27" s="24"/>
      <c r="U27" s="24"/>
      <c r="V27" s="24"/>
      <c r="W27" s="24"/>
      <c r="X27" s="24"/>
    </row>
    <row r="28" ht="16" customHeight="1" spans="1:24">
      <c r="A28" s="25"/>
      <c r="B28" s="34"/>
      <c r="C28" s="34"/>
      <c r="D28" s="30"/>
      <c r="E28" s="22" t="s">
        <v>3049</v>
      </c>
      <c r="F28" s="35" t="s">
        <v>3050</v>
      </c>
      <c r="G28" s="22" t="s">
        <v>3051</v>
      </c>
      <c r="H28" s="22" t="s">
        <v>3052</v>
      </c>
      <c r="I28" s="22" t="s">
        <v>3053</v>
      </c>
      <c r="J28" s="24"/>
      <c r="K28" s="24"/>
      <c r="L28" s="24"/>
      <c r="M28" s="24"/>
      <c r="N28" s="24"/>
      <c r="O28" s="24"/>
      <c r="P28" s="24"/>
      <c r="Q28" s="24"/>
      <c r="R28" s="24"/>
      <c r="S28" s="24"/>
      <c r="T28" s="24"/>
      <c r="U28" s="24"/>
      <c r="V28" s="24"/>
      <c r="W28" s="24"/>
      <c r="X28" s="24"/>
    </row>
    <row r="29" ht="16" customHeight="1" spans="1:24">
      <c r="A29" s="25"/>
      <c r="B29" s="34"/>
      <c r="C29" s="34"/>
      <c r="D29" s="30"/>
      <c r="E29" s="32" t="s">
        <v>2959</v>
      </c>
      <c r="F29" s="36">
        <f>'3-流动资产汇总表'!C6</f>
        <v>0</v>
      </c>
      <c r="G29" s="36">
        <f>'3-流动资产汇总表'!D6</f>
        <v>0</v>
      </c>
      <c r="H29" s="36">
        <f>'3-流动资产汇总表'!E6</f>
        <v>0</v>
      </c>
      <c r="I29" s="36">
        <f>'3-流动资产汇总表'!F6</f>
        <v>0</v>
      </c>
      <c r="J29" s="24"/>
      <c r="K29" s="24"/>
      <c r="L29" s="24"/>
      <c r="M29" s="24"/>
      <c r="N29" s="24"/>
      <c r="O29" s="24"/>
      <c r="P29" s="24"/>
      <c r="Q29" s="24"/>
      <c r="R29" s="24"/>
      <c r="S29" s="24"/>
      <c r="T29" s="24"/>
      <c r="U29" s="24"/>
      <c r="V29" s="24"/>
      <c r="W29" s="24"/>
      <c r="X29" s="24"/>
    </row>
    <row r="30" ht="16" customHeight="1" spans="1:24">
      <c r="A30" s="25"/>
      <c r="B30" s="34"/>
      <c r="C30" s="34"/>
      <c r="D30" s="30"/>
      <c r="E30" s="32" t="s">
        <v>2961</v>
      </c>
      <c r="F30" s="36">
        <f>'3-流动资产汇总表'!C7</f>
        <v>0</v>
      </c>
      <c r="G30" s="36">
        <f>'3-流动资产汇总表'!D7</f>
        <v>0</v>
      </c>
      <c r="H30" s="36">
        <f>'3-流动资产汇总表'!E7</f>
        <v>0</v>
      </c>
      <c r="I30" s="36">
        <f>'3-流动资产汇总表'!F7</f>
        <v>0</v>
      </c>
      <c r="J30" s="24"/>
      <c r="K30" s="24"/>
      <c r="L30" s="24"/>
      <c r="M30" s="24"/>
      <c r="N30" s="24"/>
      <c r="O30" s="24"/>
      <c r="P30" s="24"/>
      <c r="Q30" s="24"/>
      <c r="R30" s="24"/>
      <c r="S30" s="24"/>
      <c r="T30" s="24"/>
      <c r="U30" s="24"/>
      <c r="V30" s="24"/>
      <c r="W30" s="24"/>
      <c r="X30" s="24"/>
    </row>
    <row r="31" ht="16" customHeight="1" spans="1:24">
      <c r="A31" s="25"/>
      <c r="B31" s="34"/>
      <c r="C31" s="34"/>
      <c r="D31" s="30"/>
      <c r="E31" s="32" t="s">
        <v>2963</v>
      </c>
      <c r="F31" s="36">
        <f>'3-流动资产汇总表'!C8</f>
        <v>0</v>
      </c>
      <c r="G31" s="36">
        <f>'3-流动资产汇总表'!D8</f>
        <v>0</v>
      </c>
      <c r="H31" s="36">
        <f>'3-流动资产汇总表'!E8</f>
        <v>0</v>
      </c>
      <c r="I31" s="36">
        <f>'3-流动资产汇总表'!F8</f>
        <v>0</v>
      </c>
      <c r="J31" s="24"/>
      <c r="K31" s="24"/>
      <c r="L31" s="24"/>
      <c r="M31" s="24"/>
      <c r="N31" s="24"/>
      <c r="O31" s="24"/>
      <c r="P31" s="24"/>
      <c r="Q31" s="24"/>
      <c r="R31" s="24"/>
      <c r="S31" s="24"/>
      <c r="T31" s="24"/>
      <c r="U31" s="24"/>
      <c r="V31" s="24"/>
      <c r="W31" s="24"/>
      <c r="X31" s="24"/>
    </row>
    <row r="32" ht="16" customHeight="1" spans="1:24">
      <c r="A32" s="25"/>
      <c r="B32" s="34"/>
      <c r="C32" s="34"/>
      <c r="D32" s="30"/>
      <c r="E32" s="32" t="s">
        <v>2965</v>
      </c>
      <c r="F32" s="36">
        <f>'3-流动资产汇总表'!C9</f>
        <v>0</v>
      </c>
      <c r="G32" s="36">
        <f>'3-流动资产汇总表'!D9</f>
        <v>0</v>
      </c>
      <c r="H32" s="36">
        <f>'3-流动资产汇总表'!E9</f>
        <v>0</v>
      </c>
      <c r="I32" s="36">
        <f>'3-流动资产汇总表'!F9</f>
        <v>0</v>
      </c>
      <c r="J32" s="24"/>
      <c r="K32" s="24"/>
      <c r="L32" s="24"/>
      <c r="M32" s="24"/>
      <c r="N32" s="24"/>
      <c r="O32" s="24"/>
      <c r="P32" s="24"/>
      <c r="Q32" s="24"/>
      <c r="R32" s="24"/>
      <c r="S32" s="24"/>
      <c r="T32" s="24"/>
      <c r="U32" s="24"/>
      <c r="V32" s="24"/>
      <c r="W32" s="24"/>
      <c r="X32" s="24"/>
    </row>
    <row r="33" ht="16" customHeight="1" spans="1:24">
      <c r="A33" s="25"/>
      <c r="B33" s="34"/>
      <c r="C33" s="34"/>
      <c r="D33" s="30"/>
      <c r="E33" s="32" t="s">
        <v>2967</v>
      </c>
      <c r="F33" s="36">
        <f>'3-流动资产汇总表'!C10</f>
        <v>0</v>
      </c>
      <c r="G33" s="36">
        <f>'3-流动资产汇总表'!D10</f>
        <v>0</v>
      </c>
      <c r="H33" s="36">
        <f>'3-流动资产汇总表'!E10</f>
        <v>0</v>
      </c>
      <c r="I33" s="36">
        <f>'3-流动资产汇总表'!F10</f>
        <v>0</v>
      </c>
      <c r="J33" s="24"/>
      <c r="K33" s="24"/>
      <c r="L33" s="24"/>
      <c r="M33" s="24"/>
      <c r="N33" s="24"/>
      <c r="O33" s="24"/>
      <c r="P33" s="24"/>
      <c r="Q33" s="24"/>
      <c r="R33" s="24"/>
      <c r="S33" s="24"/>
      <c r="T33" s="24"/>
      <c r="U33" s="24"/>
      <c r="V33" s="24"/>
      <c r="W33" s="24"/>
      <c r="X33" s="24"/>
    </row>
    <row r="34" ht="16" customHeight="1" spans="1:24">
      <c r="A34" s="25"/>
      <c r="B34" s="34"/>
      <c r="C34" s="34"/>
      <c r="D34" s="30"/>
      <c r="E34" s="32" t="s">
        <v>2969</v>
      </c>
      <c r="F34" s="36">
        <f>'3-流动资产汇总表'!C11</f>
        <v>0</v>
      </c>
      <c r="G34" s="36">
        <f>'3-流动资产汇总表'!D11</f>
        <v>0</v>
      </c>
      <c r="H34" s="36">
        <f>'3-流动资产汇总表'!E11</f>
        <v>0</v>
      </c>
      <c r="I34" s="36">
        <f>'3-流动资产汇总表'!F11</f>
        <v>0</v>
      </c>
      <c r="J34" s="24"/>
      <c r="K34" s="24"/>
      <c r="L34" s="24"/>
      <c r="M34" s="24"/>
      <c r="N34" s="24"/>
      <c r="O34" s="24"/>
      <c r="P34" s="24"/>
      <c r="Q34" s="24"/>
      <c r="R34" s="24"/>
      <c r="S34" s="24"/>
      <c r="T34" s="24"/>
      <c r="U34" s="24"/>
      <c r="V34" s="24"/>
      <c r="W34" s="24"/>
      <c r="X34" s="24"/>
    </row>
    <row r="35" ht="16" customHeight="1" spans="1:24">
      <c r="A35" s="25"/>
      <c r="B35" s="34"/>
      <c r="C35" s="34"/>
      <c r="D35" s="30"/>
      <c r="E35" s="32" t="s">
        <v>3061</v>
      </c>
      <c r="F35" s="36">
        <f>'3-流动资产汇总表'!C12</f>
        <v>0</v>
      </c>
      <c r="G35" s="36">
        <f>'3-流动资产汇总表'!D12</f>
        <v>0</v>
      </c>
      <c r="H35" s="36">
        <f>'3-流动资产汇总表'!E12</f>
        <v>0</v>
      </c>
      <c r="I35" s="36">
        <f>'3-流动资产汇总表'!F12</f>
        <v>0</v>
      </c>
      <c r="J35" s="24"/>
      <c r="K35" s="24"/>
      <c r="L35" s="24"/>
      <c r="M35" s="24"/>
      <c r="N35" s="24"/>
      <c r="O35" s="24"/>
      <c r="P35" s="24"/>
      <c r="Q35" s="24"/>
      <c r="R35" s="24"/>
      <c r="S35" s="24"/>
      <c r="T35" s="24"/>
      <c r="U35" s="24"/>
      <c r="V35" s="24"/>
      <c r="W35" s="24"/>
      <c r="X35" s="24"/>
    </row>
    <row r="36" ht="16" customHeight="1" spans="1:24">
      <c r="A36" s="25"/>
      <c r="B36" s="34"/>
      <c r="C36" s="34"/>
      <c r="D36" s="30"/>
      <c r="E36" s="32" t="s">
        <v>2973</v>
      </c>
      <c r="F36" s="36">
        <f>'3-流动资产汇总表'!C13</f>
        <v>0</v>
      </c>
      <c r="G36" s="36">
        <f>'3-流动资产汇总表'!D13</f>
        <v>0</v>
      </c>
      <c r="H36" s="36">
        <f>'3-流动资产汇总表'!E13</f>
        <v>0</v>
      </c>
      <c r="I36" s="36">
        <f>'3-流动资产汇总表'!F13</f>
        <v>0</v>
      </c>
      <c r="J36" s="24"/>
      <c r="K36" s="24"/>
      <c r="L36" s="24"/>
      <c r="M36" s="24"/>
      <c r="N36" s="24"/>
      <c r="O36" s="24"/>
      <c r="P36" s="24"/>
      <c r="Q36" s="24"/>
      <c r="R36" s="24"/>
      <c r="S36" s="24"/>
      <c r="T36" s="24"/>
      <c r="U36" s="24"/>
      <c r="V36" s="24"/>
      <c r="W36" s="24"/>
      <c r="X36" s="24"/>
    </row>
    <row r="37" ht="16" customHeight="1" spans="1:24">
      <c r="A37" s="3"/>
      <c r="B37" s="24"/>
      <c r="C37" s="24"/>
      <c r="D37" s="24"/>
      <c r="E37" s="32" t="s">
        <v>2981</v>
      </c>
      <c r="F37" s="36" t="e">
        <f>'3-流动资产汇总表'!C14</f>
        <v>#REF!</v>
      </c>
      <c r="G37" s="36" t="e">
        <f>'3-流动资产汇总表'!D14</f>
        <v>#REF!</v>
      </c>
      <c r="H37" s="36" t="e">
        <f>'3-流动资产汇总表'!E14</f>
        <v>#REF!</v>
      </c>
      <c r="I37" s="36" t="e">
        <f>'3-流动资产汇总表'!F14</f>
        <v>#REF!</v>
      </c>
      <c r="J37" s="24"/>
      <c r="K37" s="24"/>
      <c r="L37" s="24"/>
      <c r="M37" s="24"/>
      <c r="N37" s="24"/>
      <c r="O37" s="24"/>
      <c r="P37" s="24"/>
      <c r="Q37" s="24"/>
      <c r="R37" s="24"/>
      <c r="S37" s="24"/>
      <c r="T37" s="24"/>
      <c r="U37" s="24"/>
      <c r="V37" s="24"/>
      <c r="W37" s="24"/>
      <c r="X37" s="24"/>
    </row>
    <row r="38" ht="16" customHeight="1" spans="1:24">
      <c r="A38" s="3"/>
      <c r="B38" s="24"/>
      <c r="C38" s="24"/>
      <c r="D38" s="24"/>
      <c r="E38" s="32" t="s">
        <v>2984</v>
      </c>
      <c r="F38" s="36">
        <f>'3-流动资产汇总表'!C15</f>
        <v>0</v>
      </c>
      <c r="G38" s="36">
        <f>'3-流动资产汇总表'!D15</f>
        <v>0</v>
      </c>
      <c r="H38" s="36">
        <f>'3-流动资产汇总表'!E15</f>
        <v>0</v>
      </c>
      <c r="I38" s="36">
        <f>'3-流动资产汇总表'!F15</f>
        <v>0</v>
      </c>
      <c r="J38" s="24"/>
      <c r="K38" s="24"/>
      <c r="L38" s="24"/>
      <c r="M38" s="24"/>
      <c r="N38" s="24"/>
      <c r="O38" s="24"/>
      <c r="P38" s="24"/>
      <c r="Q38" s="24"/>
      <c r="R38" s="24"/>
      <c r="S38" s="24"/>
      <c r="T38" s="24"/>
      <c r="U38" s="24"/>
      <c r="V38" s="24"/>
      <c r="W38" s="24"/>
      <c r="X38" s="24"/>
    </row>
    <row r="39" ht="16" customHeight="1" spans="1:24">
      <c r="A39" s="3"/>
      <c r="B39" s="24"/>
      <c r="C39" s="24"/>
      <c r="D39" s="24"/>
      <c r="E39" s="32" t="s">
        <v>2987</v>
      </c>
      <c r="F39" s="36">
        <f>'3-流动资产汇总表'!C16</f>
        <v>0</v>
      </c>
      <c r="G39" s="36">
        <f>'3-流动资产汇总表'!D16</f>
        <v>0</v>
      </c>
      <c r="H39" s="36">
        <f>'3-流动资产汇总表'!E16</f>
        <v>0</v>
      </c>
      <c r="I39" s="36">
        <f>'3-流动资产汇总表'!F16</f>
        <v>0</v>
      </c>
      <c r="J39" s="24"/>
      <c r="K39" s="24"/>
      <c r="L39" s="24"/>
      <c r="M39" s="24"/>
      <c r="N39" s="24"/>
      <c r="O39" s="24"/>
      <c r="P39" s="24"/>
      <c r="Q39" s="24"/>
      <c r="R39" s="24"/>
      <c r="S39" s="24"/>
      <c r="T39" s="24"/>
      <c r="U39" s="24"/>
      <c r="V39" s="24"/>
      <c r="W39" s="24"/>
      <c r="X39" s="24"/>
    </row>
    <row r="40" ht="16" customHeight="1" spans="1:24">
      <c r="A40" s="3"/>
      <c r="B40" s="24"/>
      <c r="C40" s="24"/>
      <c r="D40" s="24"/>
      <c r="E40" s="32" t="s">
        <v>2989</v>
      </c>
      <c r="F40" s="36">
        <f>'3-流动资产汇总表'!C17</f>
        <v>0</v>
      </c>
      <c r="G40" s="36">
        <f>'3-流动资产汇总表'!D17</f>
        <v>0</v>
      </c>
      <c r="H40" s="36">
        <f>'3-流动资产汇总表'!E17</f>
        <v>0</v>
      </c>
      <c r="I40" s="36">
        <f>'3-流动资产汇总表'!F17</f>
        <v>0</v>
      </c>
      <c r="J40" s="24"/>
      <c r="K40" s="24"/>
      <c r="L40" s="24"/>
      <c r="M40" s="24"/>
      <c r="N40" s="24"/>
      <c r="O40" s="24"/>
      <c r="P40" s="24"/>
      <c r="Q40" s="24"/>
      <c r="R40" s="24"/>
      <c r="S40" s="24"/>
      <c r="T40" s="24"/>
      <c r="U40" s="24"/>
      <c r="V40" s="24"/>
      <c r="W40" s="24"/>
      <c r="X40" s="24"/>
    </row>
    <row r="41" ht="16" customHeight="1" spans="1:24">
      <c r="A41" s="3"/>
      <c r="B41" s="24"/>
      <c r="C41" s="24"/>
      <c r="D41" s="24"/>
      <c r="E41" s="32" t="s">
        <v>2991</v>
      </c>
      <c r="F41" s="36">
        <f>'3-流动资产汇总表'!C18</f>
        <v>0</v>
      </c>
      <c r="G41" s="36">
        <f>'3-流动资产汇总表'!D18</f>
        <v>0</v>
      </c>
      <c r="H41" s="36">
        <f>'3-流动资产汇总表'!E18</f>
        <v>0</v>
      </c>
      <c r="I41" s="36">
        <f>'3-流动资产汇总表'!F18</f>
        <v>0</v>
      </c>
      <c r="J41" s="24"/>
      <c r="K41" s="24"/>
      <c r="L41" s="24"/>
      <c r="M41" s="24"/>
      <c r="N41" s="24"/>
      <c r="O41" s="24"/>
      <c r="P41" s="24"/>
      <c r="Q41" s="24"/>
      <c r="R41" s="24"/>
      <c r="S41" s="24"/>
      <c r="T41" s="24"/>
      <c r="U41" s="24"/>
      <c r="V41" s="24"/>
      <c r="W41" s="24"/>
      <c r="X41" s="24"/>
    </row>
    <row r="42" ht="16" customHeight="1" spans="1:24">
      <c r="A42" s="3"/>
      <c r="B42" s="24"/>
      <c r="C42" s="24"/>
      <c r="D42" s="24"/>
      <c r="E42" s="32" t="s">
        <v>2993</v>
      </c>
      <c r="F42" s="36" t="e">
        <f>'3-流动资产汇总表'!C29</f>
        <v>#REF!</v>
      </c>
      <c r="G42" s="36" t="e">
        <f>'3-流动资产汇总表'!D29</f>
        <v>#REF!</v>
      </c>
      <c r="H42" s="36" t="e">
        <f>'3-流动资产汇总表'!E29</f>
        <v>#REF!</v>
      </c>
      <c r="I42" s="36" t="e">
        <f>'3-流动资产汇总表'!F29</f>
        <v>#REF!</v>
      </c>
      <c r="J42" s="24"/>
      <c r="K42" s="24"/>
      <c r="L42" s="24"/>
      <c r="M42" s="24"/>
      <c r="N42" s="24"/>
      <c r="O42" s="24"/>
      <c r="P42" s="24"/>
      <c r="Q42" s="24"/>
      <c r="R42" s="24"/>
      <c r="S42" s="24"/>
      <c r="T42" s="24"/>
      <c r="U42" s="24"/>
      <c r="V42" s="24"/>
      <c r="W42" s="24"/>
      <c r="X42" s="24"/>
    </row>
    <row r="43" ht="16" customHeight="1" spans="1:24">
      <c r="A43" s="3"/>
      <c r="B43" s="24"/>
      <c r="C43" s="24"/>
      <c r="D43" s="24"/>
      <c r="E43" s="24"/>
      <c r="F43" s="24"/>
      <c r="G43" s="24"/>
      <c r="H43" s="24"/>
      <c r="I43" s="24"/>
      <c r="J43" s="22" t="s">
        <v>3049</v>
      </c>
      <c r="K43" s="22" t="s">
        <v>8255</v>
      </c>
      <c r="L43" s="22" t="s">
        <v>3050</v>
      </c>
      <c r="M43" s="21"/>
      <c r="N43" s="21"/>
      <c r="O43" s="13"/>
      <c r="P43" s="22" t="s">
        <v>3051</v>
      </c>
      <c r="Q43" s="13"/>
      <c r="R43" s="22" t="s">
        <v>3053</v>
      </c>
      <c r="S43" s="13"/>
      <c r="T43" s="24"/>
      <c r="U43" s="24"/>
      <c r="V43" s="24"/>
      <c r="W43" s="24"/>
      <c r="X43" s="24"/>
    </row>
    <row r="44" ht="16" customHeight="1" spans="1:24">
      <c r="A44" s="3"/>
      <c r="B44" s="24"/>
      <c r="C44" s="24"/>
      <c r="D44" s="24"/>
      <c r="E44" s="24"/>
      <c r="F44" s="24"/>
      <c r="G44" s="24"/>
      <c r="H44" s="24"/>
      <c r="I44" s="24"/>
      <c r="J44" s="37"/>
      <c r="K44" s="37"/>
      <c r="L44" s="22" t="s">
        <v>3463</v>
      </c>
      <c r="M44" s="22" t="s">
        <v>3464</v>
      </c>
      <c r="N44" s="22" t="s">
        <v>3251</v>
      </c>
      <c r="O44" s="22" t="s">
        <v>3165</v>
      </c>
      <c r="P44" s="22" t="s">
        <v>3463</v>
      </c>
      <c r="Q44" s="22" t="s">
        <v>3464</v>
      </c>
      <c r="R44" s="22" t="s">
        <v>3463</v>
      </c>
      <c r="S44" s="22" t="s">
        <v>3464</v>
      </c>
      <c r="T44" s="24"/>
      <c r="U44" s="24"/>
      <c r="V44" s="24"/>
      <c r="W44" s="24"/>
      <c r="X44" s="24"/>
    </row>
    <row r="45" ht="16" customHeight="1" spans="1:24">
      <c r="A45" s="3"/>
      <c r="B45" s="24"/>
      <c r="C45" s="24"/>
      <c r="D45" s="24"/>
      <c r="E45" s="24"/>
      <c r="F45" s="24"/>
      <c r="G45" s="24"/>
      <c r="H45" s="24"/>
      <c r="I45" s="24"/>
      <c r="J45" s="28" t="s">
        <v>3496</v>
      </c>
      <c r="K45" s="38"/>
      <c r="L45" s="29">
        <f>'4-8固定资产汇总表'!C8</f>
        <v>0</v>
      </c>
      <c r="M45" s="29">
        <f>'4-8固定资产汇总表'!D8</f>
        <v>0</v>
      </c>
      <c r="N45" s="29">
        <f>'4-8固定资产汇总表'!E8</f>
        <v>0</v>
      </c>
      <c r="O45" s="29">
        <f>M45-N45</f>
        <v>0</v>
      </c>
      <c r="P45" s="29">
        <f>'4-8固定资产汇总表'!F8</f>
        <v>0</v>
      </c>
      <c r="Q45" s="29">
        <f>'4-8固定资产汇总表'!G8</f>
        <v>0</v>
      </c>
      <c r="R45" s="29">
        <f>'4-8固定资产汇总表'!J8</f>
        <v>0</v>
      </c>
      <c r="S45" s="29" t="str">
        <f>'4-8固定资产汇总表'!K8</f>
        <v/>
      </c>
      <c r="T45" s="24"/>
      <c r="U45" s="24"/>
      <c r="V45" s="24"/>
      <c r="W45" s="24"/>
      <c r="X45" s="24"/>
    </row>
    <row r="46" ht="16" customHeight="1" spans="1:24">
      <c r="A46" s="3"/>
      <c r="B46" s="24"/>
      <c r="C46" s="24"/>
      <c r="D46" s="24"/>
      <c r="E46" s="24"/>
      <c r="F46" s="24"/>
      <c r="G46" s="24"/>
      <c r="H46" s="24"/>
      <c r="I46" s="24"/>
      <c r="J46" s="28" t="s">
        <v>3497</v>
      </c>
      <c r="K46" s="38"/>
      <c r="L46" s="29">
        <f>'4-8固定资产汇总表'!C9</f>
        <v>0</v>
      </c>
      <c r="M46" s="29">
        <f>'4-8固定资产汇总表'!D9</f>
        <v>0</v>
      </c>
      <c r="N46" s="29">
        <f>'4-8固定资产汇总表'!E9</f>
        <v>0</v>
      </c>
      <c r="O46" s="29">
        <f>M46-N46</f>
        <v>0</v>
      </c>
      <c r="P46" s="29">
        <f>'4-8固定资产汇总表'!F9</f>
        <v>0</v>
      </c>
      <c r="Q46" s="29">
        <f>'4-8固定资产汇总表'!G9</f>
        <v>0</v>
      </c>
      <c r="R46" s="29">
        <f>'4-8固定资产汇总表'!J9</f>
        <v>0</v>
      </c>
      <c r="S46" s="29" t="str">
        <f>'4-8固定资产汇总表'!K9</f>
        <v/>
      </c>
      <c r="T46" s="24"/>
      <c r="U46" s="24"/>
      <c r="V46" s="24"/>
      <c r="W46" s="24"/>
      <c r="X46" s="24"/>
    </row>
    <row r="47" ht="16" customHeight="1" spans="1:24">
      <c r="A47" s="3"/>
      <c r="B47" s="24"/>
      <c r="C47" s="24"/>
      <c r="D47" s="24"/>
      <c r="E47" s="24"/>
      <c r="F47" s="24"/>
      <c r="G47" s="24"/>
      <c r="H47" s="24"/>
      <c r="I47" s="24"/>
      <c r="J47" s="28" t="s">
        <v>3498</v>
      </c>
      <c r="K47" s="38"/>
      <c r="L47" s="29">
        <f>'4-8固定资产汇总表'!C10</f>
        <v>0</v>
      </c>
      <c r="M47" s="29">
        <f>'4-8固定资产汇总表'!D10</f>
        <v>0</v>
      </c>
      <c r="N47" s="29">
        <f>'4-8固定资产汇总表'!E10</f>
        <v>0</v>
      </c>
      <c r="O47" s="29">
        <f>M47-N47</f>
        <v>0</v>
      </c>
      <c r="P47" s="29">
        <f>'4-8固定资产汇总表'!F10</f>
        <v>0</v>
      </c>
      <c r="Q47" s="29">
        <f>'4-8固定资产汇总表'!G10</f>
        <v>0</v>
      </c>
      <c r="R47" s="29">
        <f>'4-8固定资产汇总表'!J10</f>
        <v>0</v>
      </c>
      <c r="S47" s="29" t="str">
        <f>'4-8固定资产汇总表'!K10</f>
        <v/>
      </c>
      <c r="T47" s="24"/>
      <c r="U47" s="24"/>
      <c r="V47" s="24"/>
      <c r="W47" s="24"/>
      <c r="X47" s="24"/>
    </row>
    <row r="48" ht="16" customHeight="1" spans="1:24">
      <c r="A48" s="3"/>
      <c r="B48" s="24"/>
      <c r="C48" s="24"/>
      <c r="D48" s="24"/>
      <c r="E48" s="24"/>
      <c r="F48" s="24"/>
      <c r="G48" s="24"/>
      <c r="H48" s="24"/>
      <c r="I48" s="24"/>
      <c r="J48" s="28" t="s">
        <v>3495</v>
      </c>
      <c r="K48" s="38">
        <f>SUM(K45:K47)</f>
        <v>0</v>
      </c>
      <c r="L48" s="29">
        <f>'4-8固定资产汇总表'!C7</f>
        <v>0</v>
      </c>
      <c r="M48" s="29">
        <f>'4-8固定资产汇总表'!D7</f>
        <v>0</v>
      </c>
      <c r="N48" s="29">
        <f>'4-8固定资产汇总表'!E7</f>
        <v>0</v>
      </c>
      <c r="O48" s="29">
        <f>M48-N48</f>
        <v>0</v>
      </c>
      <c r="P48" s="29">
        <f>'4-8固定资产汇总表'!F7</f>
        <v>0</v>
      </c>
      <c r="Q48" s="29" t="e">
        <f>'4-8固定资产汇总表'!G7</f>
        <v>#NAME?</v>
      </c>
      <c r="R48" s="29">
        <f>'4-8固定资产汇总表'!J7</f>
        <v>0</v>
      </c>
      <c r="S48" s="29" t="str">
        <f>'4-8固定资产汇总表'!K7</f>
        <v/>
      </c>
      <c r="T48" s="24"/>
      <c r="U48" s="24"/>
      <c r="V48" s="24"/>
      <c r="W48" s="24"/>
      <c r="X48" s="24"/>
    </row>
    <row r="49" ht="16" customHeight="1" spans="1:24">
      <c r="A49" s="3"/>
      <c r="B49" s="24"/>
      <c r="C49" s="24"/>
      <c r="D49" s="24"/>
      <c r="E49" s="24"/>
      <c r="F49" s="24"/>
      <c r="G49" s="24"/>
      <c r="H49" s="24"/>
      <c r="I49" s="24"/>
      <c r="J49" s="22" t="s">
        <v>3049</v>
      </c>
      <c r="K49" s="22" t="s">
        <v>8255</v>
      </c>
      <c r="L49" s="22" t="s">
        <v>3050</v>
      </c>
      <c r="M49" s="21"/>
      <c r="N49" s="21"/>
      <c r="O49" s="13"/>
      <c r="P49" s="22" t="s">
        <v>3051</v>
      </c>
      <c r="Q49" s="13"/>
      <c r="R49" s="22" t="s">
        <v>3053</v>
      </c>
      <c r="S49" s="13"/>
      <c r="T49" s="24"/>
      <c r="U49" s="24"/>
      <c r="V49" s="24"/>
      <c r="W49" s="24"/>
      <c r="X49" s="24"/>
    </row>
    <row r="50" ht="16" customHeight="1" spans="1:24">
      <c r="A50" s="3"/>
      <c r="B50" s="24"/>
      <c r="C50" s="24"/>
      <c r="D50" s="24"/>
      <c r="E50" s="24"/>
      <c r="F50" s="24"/>
      <c r="G50" s="24"/>
      <c r="H50" s="24"/>
      <c r="I50" s="24"/>
      <c r="J50" s="37"/>
      <c r="K50" s="37"/>
      <c r="L50" s="22" t="s">
        <v>3463</v>
      </c>
      <c r="M50" s="22" t="s">
        <v>3464</v>
      </c>
      <c r="N50" s="22" t="s">
        <v>3251</v>
      </c>
      <c r="O50" s="22" t="s">
        <v>3464</v>
      </c>
      <c r="P50" s="22" t="s">
        <v>3463</v>
      </c>
      <c r="Q50" s="22" t="s">
        <v>3464</v>
      </c>
      <c r="R50" s="22" t="s">
        <v>3463</v>
      </c>
      <c r="S50" s="22" t="s">
        <v>3464</v>
      </c>
      <c r="T50" s="24"/>
      <c r="U50" s="24"/>
      <c r="V50" s="24"/>
      <c r="W50" s="24"/>
      <c r="X50" s="24"/>
    </row>
    <row r="51" ht="16" customHeight="1" spans="1:24">
      <c r="A51" s="3"/>
      <c r="B51" s="24"/>
      <c r="C51" s="24"/>
      <c r="D51" s="24"/>
      <c r="E51" s="24"/>
      <c r="F51" s="24"/>
      <c r="G51" s="24"/>
      <c r="H51" s="24"/>
      <c r="I51" s="24"/>
      <c r="J51" s="28" t="s">
        <v>3501</v>
      </c>
      <c r="K51" s="38"/>
      <c r="L51" s="29">
        <f>'4-8固定资产汇总表'!C14</f>
        <v>0</v>
      </c>
      <c r="M51" s="29">
        <f>'4-8固定资产汇总表'!D14</f>
        <v>0</v>
      </c>
      <c r="N51" s="29">
        <f>'4-8固定资产汇总表'!E14</f>
        <v>0</v>
      </c>
      <c r="O51" s="29">
        <f>M51-N51</f>
        <v>0</v>
      </c>
      <c r="P51" s="29">
        <f>'4-8固定资产汇总表'!F14</f>
        <v>0</v>
      </c>
      <c r="Q51" s="29">
        <f>'4-8固定资产汇总表'!G14</f>
        <v>0</v>
      </c>
      <c r="R51" s="29">
        <f>'4-8固定资产汇总表'!J14</f>
        <v>0</v>
      </c>
      <c r="S51" s="29" t="str">
        <f>'4-8固定资产汇总表'!K14</f>
        <v/>
      </c>
      <c r="T51" s="24"/>
      <c r="U51" s="24"/>
      <c r="V51" s="24"/>
      <c r="W51" s="24"/>
      <c r="X51" s="24"/>
    </row>
    <row r="52" ht="16" customHeight="1" spans="1:24">
      <c r="A52" s="3"/>
      <c r="B52" s="24"/>
      <c r="C52" s="24"/>
      <c r="D52" s="24"/>
      <c r="E52" s="24"/>
      <c r="F52" s="24"/>
      <c r="G52" s="24"/>
      <c r="H52" s="24"/>
      <c r="I52" s="24"/>
      <c r="J52" s="28" t="s">
        <v>3502</v>
      </c>
      <c r="K52" s="38"/>
      <c r="L52" s="29">
        <f>'4-8固定资产汇总表'!C15</f>
        <v>0</v>
      </c>
      <c r="M52" s="29">
        <f>'4-8固定资产汇总表'!D15</f>
        <v>0</v>
      </c>
      <c r="N52" s="29">
        <f>'4-8固定资产汇总表'!E15</f>
        <v>0</v>
      </c>
      <c r="O52" s="29">
        <f>M52-N52</f>
        <v>0</v>
      </c>
      <c r="P52" s="29">
        <f>'4-8固定资产汇总表'!F15</f>
        <v>0</v>
      </c>
      <c r="Q52" s="29">
        <f>'4-8固定资产汇总表'!G15</f>
        <v>0</v>
      </c>
      <c r="R52" s="29">
        <f>'4-8固定资产汇总表'!J15</f>
        <v>0</v>
      </c>
      <c r="S52" s="29" t="str">
        <f>'4-8固定资产汇总表'!K15</f>
        <v/>
      </c>
      <c r="T52" s="24"/>
      <c r="U52" s="24"/>
      <c r="V52" s="24"/>
      <c r="W52" s="24"/>
      <c r="X52" s="24"/>
    </row>
    <row r="53" ht="16" customHeight="1" spans="1:24">
      <c r="A53" s="3"/>
      <c r="B53" s="24"/>
      <c r="C53" s="24"/>
      <c r="D53" s="24"/>
      <c r="E53" s="24"/>
      <c r="F53" s="24"/>
      <c r="G53" s="24"/>
      <c r="H53" s="24"/>
      <c r="I53" s="24"/>
      <c r="J53" s="28" t="s">
        <v>8256</v>
      </c>
      <c r="K53" s="38"/>
      <c r="L53" s="29">
        <f>'4-8固定资产汇总表'!C16</f>
        <v>0</v>
      </c>
      <c r="M53" s="29">
        <f>'4-8固定资产汇总表'!D16</f>
        <v>0</v>
      </c>
      <c r="N53" s="29">
        <f>'4-8固定资产汇总表'!E16</f>
        <v>0</v>
      </c>
      <c r="O53" s="29">
        <f>M53-N53</f>
        <v>0</v>
      </c>
      <c r="P53" s="29">
        <f>'4-8固定资产汇总表'!F16</f>
        <v>0</v>
      </c>
      <c r="Q53" s="29">
        <f>'4-8固定资产汇总表'!G16</f>
        <v>0</v>
      </c>
      <c r="R53" s="29">
        <f>'4-8固定资产汇总表'!J16</f>
        <v>0</v>
      </c>
      <c r="S53" s="29" t="str">
        <f>'4-8固定资产汇总表'!K16</f>
        <v/>
      </c>
      <c r="T53" s="24"/>
      <c r="U53" s="24"/>
      <c r="V53" s="24"/>
      <c r="W53" s="24"/>
      <c r="X53" s="24"/>
    </row>
    <row r="54" ht="16" customHeight="1" spans="1:24">
      <c r="A54" s="3"/>
      <c r="B54" s="24"/>
      <c r="C54" s="24"/>
      <c r="D54" s="24"/>
      <c r="E54" s="24"/>
      <c r="F54" s="24"/>
      <c r="G54" s="24"/>
      <c r="H54" s="24"/>
      <c r="I54" s="24"/>
      <c r="J54" s="28" t="s">
        <v>3500</v>
      </c>
      <c r="K54" s="38">
        <f>SUM(K51:K53)</f>
        <v>0</v>
      </c>
      <c r="L54" s="29">
        <f>'4-8固定资产汇总表'!C13</f>
        <v>0</v>
      </c>
      <c r="M54" s="29">
        <f>'4-8固定资产汇总表'!D13</f>
        <v>0</v>
      </c>
      <c r="N54" s="29">
        <f>'4-8固定资产汇总表'!E13</f>
        <v>0</v>
      </c>
      <c r="O54" s="29">
        <f>M54-N54</f>
        <v>0</v>
      </c>
      <c r="P54" s="29">
        <f>'4-8固定资产汇总表'!F13</f>
        <v>0</v>
      </c>
      <c r="Q54" s="29">
        <f>'4-8固定资产汇总表'!G13</f>
        <v>0</v>
      </c>
      <c r="R54" s="29">
        <f>'4-8固定资产汇总表'!J13</f>
        <v>0</v>
      </c>
      <c r="S54" s="29" t="str">
        <f>'4-8固定资产汇总表'!K13</f>
        <v/>
      </c>
      <c r="T54" s="24"/>
      <c r="U54" s="24"/>
      <c r="V54" s="24"/>
      <c r="W54" s="24"/>
      <c r="X54" s="24"/>
    </row>
    <row r="55" ht="16" customHeight="1" spans="1:24">
      <c r="A55" s="3"/>
      <c r="B55" s="24"/>
      <c r="C55" s="24"/>
      <c r="D55" s="24"/>
      <c r="E55" s="24"/>
      <c r="F55" s="24"/>
      <c r="G55" s="24"/>
      <c r="H55" s="24"/>
      <c r="I55" s="24"/>
      <c r="J55" s="24"/>
      <c r="K55" s="24"/>
      <c r="L55" s="24"/>
      <c r="M55" s="24"/>
      <c r="N55" s="24"/>
      <c r="O55" s="24"/>
      <c r="P55" s="24"/>
      <c r="Q55" s="24"/>
      <c r="R55" s="24"/>
      <c r="S55" s="24"/>
      <c r="T55" s="39" t="s">
        <v>3049</v>
      </c>
      <c r="U55" s="39" t="s">
        <v>3050</v>
      </c>
      <c r="V55" s="39" t="s">
        <v>3051</v>
      </c>
      <c r="W55" s="39" t="s">
        <v>3426</v>
      </c>
      <c r="X55" s="39" t="s">
        <v>3053</v>
      </c>
    </row>
    <row r="56" ht="16" customHeight="1" spans="1:24">
      <c r="A56" s="3"/>
      <c r="B56" s="24"/>
      <c r="C56" s="24"/>
      <c r="D56" s="24"/>
      <c r="E56" s="24"/>
      <c r="F56" s="24"/>
      <c r="G56" s="24"/>
      <c r="H56" s="24"/>
      <c r="I56" s="24"/>
      <c r="J56" s="24"/>
      <c r="K56" s="24"/>
      <c r="L56" s="24"/>
      <c r="M56" s="24"/>
      <c r="N56" s="24"/>
      <c r="O56" s="24"/>
      <c r="P56" s="24"/>
      <c r="Q56" s="24"/>
      <c r="R56" s="24"/>
      <c r="S56" s="24"/>
      <c r="T56" s="28" t="s">
        <v>2960</v>
      </c>
      <c r="U56" s="29">
        <f>'5-流动负债汇总表'!C6</f>
        <v>0</v>
      </c>
      <c r="V56" s="29">
        <f>'5-流动负债汇总表'!D6</f>
        <v>0</v>
      </c>
      <c r="W56" s="29">
        <f>'5-流动负债汇总表'!E6</f>
        <v>0</v>
      </c>
      <c r="X56" s="29">
        <f>'5-流动负债汇总表'!F6</f>
        <v>0</v>
      </c>
    </row>
    <row r="57" ht="16" customHeight="1" spans="1:24">
      <c r="A57" s="3"/>
      <c r="B57" s="24"/>
      <c r="C57" s="24"/>
      <c r="D57" s="24"/>
      <c r="E57" s="24"/>
      <c r="F57" s="24"/>
      <c r="G57" s="24"/>
      <c r="H57" s="24"/>
      <c r="I57" s="24"/>
      <c r="J57" s="24"/>
      <c r="K57" s="24"/>
      <c r="L57" s="24"/>
      <c r="M57" s="24"/>
      <c r="N57" s="24"/>
      <c r="O57" s="24"/>
      <c r="P57" s="24"/>
      <c r="Q57" s="24"/>
      <c r="R57" s="24"/>
      <c r="S57" s="24"/>
      <c r="T57" s="28" t="s">
        <v>2962</v>
      </c>
      <c r="U57" s="29">
        <f>'5-流动负债汇总表'!C7</f>
        <v>0</v>
      </c>
      <c r="V57" s="29">
        <f>'5-流动负债汇总表'!D7</f>
        <v>0</v>
      </c>
      <c r="W57" s="29">
        <f>'5-流动负债汇总表'!E7</f>
        <v>0</v>
      </c>
      <c r="X57" s="29">
        <f>'5-流动负债汇总表'!F7</f>
        <v>0</v>
      </c>
    </row>
    <row r="58" ht="16" customHeight="1" spans="1:24">
      <c r="A58" s="3"/>
      <c r="B58" s="24"/>
      <c r="C58" s="24"/>
      <c r="D58" s="24"/>
      <c r="E58" s="24"/>
      <c r="F58" s="24"/>
      <c r="G58" s="24"/>
      <c r="H58" s="24"/>
      <c r="I58" s="24"/>
      <c r="J58" s="24"/>
      <c r="K58" s="24"/>
      <c r="L58" s="24"/>
      <c r="M58" s="24"/>
      <c r="N58" s="24"/>
      <c r="O58" s="24"/>
      <c r="P58" s="24"/>
      <c r="Q58" s="24"/>
      <c r="R58" s="24"/>
      <c r="S58" s="24"/>
      <c r="T58" s="28" t="s">
        <v>2964</v>
      </c>
      <c r="U58" s="29">
        <f>'5-流动负债汇总表'!C8</f>
        <v>0</v>
      </c>
      <c r="V58" s="29">
        <f>'5-流动负债汇总表'!D8</f>
        <v>0</v>
      </c>
      <c r="W58" s="29">
        <f>'5-流动负债汇总表'!E8</f>
        <v>0</v>
      </c>
      <c r="X58" s="29">
        <f>'5-流动负债汇总表'!F8</f>
        <v>0</v>
      </c>
    </row>
    <row r="59" ht="16" customHeight="1" spans="1:24">
      <c r="A59" s="3"/>
      <c r="B59" s="24"/>
      <c r="C59" s="24"/>
      <c r="D59" s="24"/>
      <c r="E59" s="24"/>
      <c r="F59" s="24"/>
      <c r="G59" s="24"/>
      <c r="H59" s="24"/>
      <c r="I59" s="24"/>
      <c r="J59" s="24"/>
      <c r="K59" s="24"/>
      <c r="L59" s="24"/>
      <c r="M59" s="24"/>
      <c r="N59" s="24"/>
      <c r="O59" s="24"/>
      <c r="P59" s="24"/>
      <c r="Q59" s="24"/>
      <c r="R59" s="24"/>
      <c r="S59" s="24"/>
      <c r="T59" s="28" t="s">
        <v>2966</v>
      </c>
      <c r="U59" s="29">
        <f>'5-流动负债汇总表'!C9</f>
        <v>0</v>
      </c>
      <c r="V59" s="29">
        <f>'5-流动负债汇总表'!D9</f>
        <v>0</v>
      </c>
      <c r="W59" s="29">
        <f>'5-流动负债汇总表'!E9</f>
        <v>0</v>
      </c>
      <c r="X59" s="29">
        <f>'5-流动负债汇总表'!F9</f>
        <v>0</v>
      </c>
    </row>
    <row r="60" ht="16" customHeight="1" spans="1:24">
      <c r="A60" s="3"/>
      <c r="B60" s="24"/>
      <c r="C60" s="24"/>
      <c r="D60" s="24"/>
      <c r="E60" s="24"/>
      <c r="F60" s="24"/>
      <c r="G60" s="24"/>
      <c r="H60" s="24"/>
      <c r="I60" s="24"/>
      <c r="J60" s="24"/>
      <c r="K60" s="24"/>
      <c r="L60" s="24"/>
      <c r="M60" s="24"/>
      <c r="N60" s="24"/>
      <c r="O60" s="24"/>
      <c r="P60" s="24"/>
      <c r="Q60" s="24"/>
      <c r="R60" s="24"/>
      <c r="S60" s="24"/>
      <c r="T60" s="28" t="s">
        <v>2968</v>
      </c>
      <c r="U60" s="29">
        <f>'5-流动负债汇总表'!C10</f>
        <v>0</v>
      </c>
      <c r="V60" s="29">
        <f>'5-流动负债汇总表'!D10</f>
        <v>0</v>
      </c>
      <c r="W60" s="29">
        <f>'5-流动负债汇总表'!E10</f>
        <v>0</v>
      </c>
      <c r="X60" s="29">
        <f>'5-流动负债汇总表'!F10</f>
        <v>0</v>
      </c>
    </row>
    <row r="61" ht="16" customHeight="1" spans="1:24">
      <c r="A61" s="3"/>
      <c r="B61" s="24"/>
      <c r="C61" s="24"/>
      <c r="D61" s="24"/>
      <c r="E61" s="24"/>
      <c r="F61" s="24"/>
      <c r="G61" s="24"/>
      <c r="H61" s="24"/>
      <c r="I61" s="24"/>
      <c r="J61" s="24"/>
      <c r="K61" s="24"/>
      <c r="L61" s="24"/>
      <c r="M61" s="24"/>
      <c r="N61" s="24"/>
      <c r="O61" s="24"/>
      <c r="P61" s="24"/>
      <c r="Q61" s="24"/>
      <c r="R61" s="24"/>
      <c r="S61" s="24"/>
      <c r="T61" s="28" t="s">
        <v>2970</v>
      </c>
      <c r="U61" s="29">
        <f>'5-流动负债汇总表'!C11</f>
        <v>0</v>
      </c>
      <c r="V61" s="29">
        <f>'5-流动负债汇总表'!D11</f>
        <v>0</v>
      </c>
      <c r="W61" s="29">
        <f>'5-流动负债汇总表'!E11</f>
        <v>0</v>
      </c>
      <c r="X61" s="29">
        <f>'5-流动负债汇总表'!F11</f>
        <v>0</v>
      </c>
    </row>
    <row r="62" ht="16" customHeight="1" spans="1:24">
      <c r="A62" s="3"/>
      <c r="B62" s="24"/>
      <c r="C62" s="24"/>
      <c r="D62" s="24"/>
      <c r="E62" s="24"/>
      <c r="F62" s="24"/>
      <c r="G62" s="24"/>
      <c r="H62" s="24"/>
      <c r="I62" s="24"/>
      <c r="J62" s="24"/>
      <c r="K62" s="24"/>
      <c r="L62" s="24"/>
      <c r="M62" s="24"/>
      <c r="N62" s="24"/>
      <c r="O62" s="24"/>
      <c r="P62" s="24"/>
      <c r="Q62" s="24"/>
      <c r="R62" s="24"/>
      <c r="S62" s="24"/>
      <c r="T62" s="28" t="s">
        <v>2972</v>
      </c>
      <c r="U62" s="29">
        <f>'5-流动负债汇总表'!C12</f>
        <v>0</v>
      </c>
      <c r="V62" s="29">
        <f>'5-流动负债汇总表'!D12</f>
        <v>0</v>
      </c>
      <c r="W62" s="29">
        <f>'5-流动负债汇总表'!E12</f>
        <v>0</v>
      </c>
      <c r="X62" s="29">
        <f>'5-流动负债汇总表'!F12</f>
        <v>0</v>
      </c>
    </row>
    <row r="63" ht="16" customHeight="1" spans="1:24">
      <c r="A63" s="3"/>
      <c r="B63" s="24"/>
      <c r="C63" s="24"/>
      <c r="D63" s="24"/>
      <c r="E63" s="24"/>
      <c r="F63" s="24"/>
      <c r="G63" s="24"/>
      <c r="H63" s="24"/>
      <c r="I63" s="24"/>
      <c r="J63" s="24"/>
      <c r="K63" s="24"/>
      <c r="L63" s="24"/>
      <c r="M63" s="24"/>
      <c r="N63" s="24"/>
      <c r="O63" s="24"/>
      <c r="P63" s="24"/>
      <c r="Q63" s="24"/>
      <c r="R63" s="24"/>
      <c r="S63" s="24"/>
      <c r="T63" s="28" t="s">
        <v>2974</v>
      </c>
      <c r="U63" s="29">
        <f>'5-流动负债汇总表'!C13</f>
        <v>0</v>
      </c>
      <c r="V63" s="29">
        <f>'5-流动负债汇总表'!D13</f>
        <v>0</v>
      </c>
      <c r="W63" s="29">
        <f>'5-流动负债汇总表'!E13</f>
        <v>0</v>
      </c>
      <c r="X63" s="29">
        <f>'5-流动负债汇总表'!F13</f>
        <v>0</v>
      </c>
    </row>
    <row r="64" ht="16" customHeight="1" spans="1:24">
      <c r="A64" s="3"/>
      <c r="B64" s="24"/>
      <c r="C64" s="24"/>
      <c r="D64" s="24"/>
      <c r="E64" s="24"/>
      <c r="F64" s="24"/>
      <c r="G64" s="24"/>
      <c r="H64" s="24"/>
      <c r="I64" s="24"/>
      <c r="J64" s="24"/>
      <c r="K64" s="24"/>
      <c r="L64" s="24"/>
      <c r="M64" s="24"/>
      <c r="N64" s="24"/>
      <c r="O64" s="24"/>
      <c r="P64" s="24"/>
      <c r="Q64" s="24"/>
      <c r="R64" s="24"/>
      <c r="S64" s="24"/>
      <c r="T64" s="28" t="s">
        <v>2977</v>
      </c>
      <c r="U64" s="29">
        <f>'5-流动负债汇总表'!C14</f>
        <v>0</v>
      </c>
      <c r="V64" s="29">
        <f>'5-流动负债汇总表'!D14</f>
        <v>0</v>
      </c>
      <c r="W64" s="29">
        <f>'5-流动负债汇总表'!E14</f>
        <v>0</v>
      </c>
      <c r="X64" s="29">
        <f>'5-流动负债汇总表'!F14</f>
        <v>0</v>
      </c>
    </row>
    <row r="65" ht="16" customHeight="1" spans="1:24">
      <c r="A65" s="3"/>
      <c r="B65" s="24"/>
      <c r="C65" s="24"/>
      <c r="D65" s="24"/>
      <c r="E65" s="24"/>
      <c r="F65" s="24"/>
      <c r="G65" s="24"/>
      <c r="H65" s="24"/>
      <c r="I65" s="24"/>
      <c r="J65" s="24"/>
      <c r="K65" s="24"/>
      <c r="L65" s="24"/>
      <c r="M65" s="24"/>
      <c r="N65" s="24"/>
      <c r="O65" s="24"/>
      <c r="P65" s="24"/>
      <c r="Q65" s="24"/>
      <c r="R65" s="24"/>
      <c r="S65" s="24"/>
      <c r="T65" s="28" t="s">
        <v>2980</v>
      </c>
      <c r="U65" s="29">
        <f>'5-流动负债汇总表'!C15</f>
        <v>0</v>
      </c>
      <c r="V65" s="29">
        <f>'5-流动负债汇总表'!D15</f>
        <v>0</v>
      </c>
      <c r="W65" s="29">
        <f>'5-流动负债汇总表'!E15</f>
        <v>0</v>
      </c>
      <c r="X65" s="29">
        <f>'5-流动负债汇总表'!F15</f>
        <v>0</v>
      </c>
    </row>
    <row r="66" ht="16" customHeight="1" spans="1:24">
      <c r="A66" s="3"/>
      <c r="B66" s="24"/>
      <c r="C66" s="24"/>
      <c r="D66" s="24"/>
      <c r="E66" s="24"/>
      <c r="F66" s="24"/>
      <c r="G66" s="24"/>
      <c r="H66" s="24"/>
      <c r="I66" s="24"/>
      <c r="J66" s="24"/>
      <c r="K66" s="24"/>
      <c r="L66" s="24"/>
      <c r="M66" s="24"/>
      <c r="N66" s="24"/>
      <c r="O66" s="24"/>
      <c r="P66" s="24"/>
      <c r="Q66" s="24"/>
      <c r="R66" s="24"/>
      <c r="S66" s="24"/>
      <c r="T66" s="28" t="s">
        <v>2988</v>
      </c>
      <c r="U66" s="29">
        <f>'5-流动负债汇总表'!C16</f>
        <v>0</v>
      </c>
      <c r="V66" s="29">
        <f>'5-流动负债汇总表'!D16</f>
        <v>0</v>
      </c>
      <c r="W66" s="29">
        <f>'5-流动负债汇总表'!E16</f>
        <v>0</v>
      </c>
      <c r="X66" s="29">
        <f>'5-流动负债汇总表'!F16</f>
        <v>0</v>
      </c>
    </row>
    <row r="67" ht="16" customHeight="1" spans="1:24">
      <c r="A67" s="3"/>
      <c r="B67" s="24"/>
      <c r="C67" s="24"/>
      <c r="D67" s="24"/>
      <c r="E67" s="24"/>
      <c r="F67" s="24"/>
      <c r="G67" s="24"/>
      <c r="H67" s="24"/>
      <c r="I67" s="24"/>
      <c r="J67" s="24"/>
      <c r="K67" s="24"/>
      <c r="L67" s="24"/>
      <c r="M67" s="24"/>
      <c r="N67" s="24"/>
      <c r="O67" s="24"/>
      <c r="P67" s="24"/>
      <c r="Q67" s="24"/>
      <c r="R67" s="24"/>
      <c r="S67" s="24"/>
      <c r="T67" s="28" t="s">
        <v>2990</v>
      </c>
      <c r="U67" s="29">
        <f>'5-流动负债汇总表'!C17</f>
        <v>0</v>
      </c>
      <c r="V67" s="29">
        <f>'5-流动负债汇总表'!D17</f>
        <v>0</v>
      </c>
      <c r="W67" s="29">
        <f>'5-流动负债汇总表'!E17</f>
        <v>0</v>
      </c>
      <c r="X67" s="29">
        <f>'5-流动负债汇总表'!F17</f>
        <v>0</v>
      </c>
    </row>
    <row r="68" ht="16" customHeight="1" spans="1:24">
      <c r="A68" s="3"/>
      <c r="B68" s="24"/>
      <c r="C68" s="24"/>
      <c r="D68" s="24"/>
      <c r="E68" s="24"/>
      <c r="F68" s="24"/>
      <c r="G68" s="24"/>
      <c r="H68" s="24"/>
      <c r="I68" s="24"/>
      <c r="J68" s="24"/>
      <c r="K68" s="24"/>
      <c r="L68" s="24"/>
      <c r="M68" s="24"/>
      <c r="N68" s="24"/>
      <c r="O68" s="24"/>
      <c r="P68" s="24"/>
      <c r="Q68" s="24"/>
      <c r="R68" s="24"/>
      <c r="S68" s="24"/>
      <c r="T68" s="28" t="s">
        <v>2992</v>
      </c>
      <c r="U68" s="29">
        <f>'5-流动负债汇总表'!C18</f>
        <v>0</v>
      </c>
      <c r="V68" s="29">
        <f>'5-流动负债汇总表'!D18</f>
        <v>0</v>
      </c>
      <c r="W68" s="29">
        <f>'5-流动负债汇总表'!E18</f>
        <v>0</v>
      </c>
      <c r="X68" s="29">
        <f>'5-流动负债汇总表'!F18</f>
        <v>0</v>
      </c>
    </row>
    <row r="69" ht="16" customHeight="1" spans="1:24">
      <c r="A69" s="3"/>
      <c r="B69" s="24"/>
      <c r="C69" s="24"/>
      <c r="D69" s="24"/>
      <c r="E69" s="24"/>
      <c r="F69" s="24"/>
      <c r="G69" s="24"/>
      <c r="H69" s="24"/>
      <c r="I69" s="24"/>
      <c r="J69" s="24"/>
      <c r="K69" s="24"/>
      <c r="L69" s="24"/>
      <c r="M69" s="24"/>
      <c r="N69" s="24"/>
      <c r="O69" s="24"/>
      <c r="P69" s="24"/>
      <c r="Q69" s="24"/>
      <c r="R69" s="24"/>
      <c r="S69" s="24"/>
      <c r="T69" s="33" t="s">
        <v>2994</v>
      </c>
      <c r="U69" s="40">
        <f>'5-流动负债汇总表'!C30</f>
        <v>0</v>
      </c>
      <c r="V69" s="40">
        <f>'5-流动负债汇总表'!D30</f>
        <v>0</v>
      </c>
      <c r="W69" s="40">
        <f>'5-流动负债汇总表'!E30</f>
        <v>0</v>
      </c>
      <c r="X69" s="40">
        <f>'5-流动负债汇总表'!F30</f>
        <v>0</v>
      </c>
    </row>
    <row r="70" ht="16" customHeight="1" spans="1:24">
      <c r="A70" s="3"/>
      <c r="B70" s="24"/>
      <c r="C70" s="24"/>
      <c r="D70" s="24"/>
      <c r="E70" s="24"/>
      <c r="F70" s="24"/>
      <c r="G70" s="24"/>
      <c r="H70" s="24"/>
      <c r="I70" s="24"/>
      <c r="J70" s="24"/>
      <c r="K70" s="24"/>
      <c r="L70" s="24"/>
      <c r="M70" s="24"/>
      <c r="N70" s="24"/>
      <c r="O70" s="24"/>
      <c r="P70" s="24"/>
      <c r="Q70" s="24"/>
      <c r="R70" s="24"/>
      <c r="S70" s="24"/>
      <c r="T70" s="28" t="s">
        <v>2998</v>
      </c>
      <c r="U70" s="29">
        <f>'6-非流动负债汇总表'!C6</f>
        <v>0</v>
      </c>
      <c r="V70" s="29">
        <f>'6-非流动负债汇总表'!D6</f>
        <v>0</v>
      </c>
      <c r="W70" s="29">
        <f>'6-非流动负债汇总表'!E6</f>
        <v>0</v>
      </c>
      <c r="X70" s="29">
        <f>'6-非流动负债汇总表'!F6</f>
        <v>0</v>
      </c>
    </row>
    <row r="71" ht="16" customHeight="1" spans="1:24">
      <c r="A71" s="3"/>
      <c r="B71" s="24"/>
      <c r="C71" s="24"/>
      <c r="D71" s="24"/>
      <c r="E71" s="24"/>
      <c r="F71" s="24"/>
      <c r="G71" s="24"/>
      <c r="H71" s="24"/>
      <c r="I71" s="24"/>
      <c r="J71" s="24"/>
      <c r="K71" s="24"/>
      <c r="L71" s="24"/>
      <c r="M71" s="24"/>
      <c r="N71" s="24"/>
      <c r="O71" s="24"/>
      <c r="P71" s="24"/>
      <c r="Q71" s="24"/>
      <c r="R71" s="24"/>
      <c r="S71" s="24"/>
      <c r="T71" s="28" t="s">
        <v>3000</v>
      </c>
      <c r="U71" s="29">
        <f>'6-非流动负债汇总表'!C7</f>
        <v>0</v>
      </c>
      <c r="V71" s="29">
        <f>'6-非流动负债汇总表'!D7</f>
        <v>0</v>
      </c>
      <c r="W71" s="29">
        <f>'6-非流动负债汇总表'!E7</f>
        <v>0</v>
      </c>
      <c r="X71" s="29">
        <f>'6-非流动负债汇总表'!F7</f>
        <v>0</v>
      </c>
    </row>
    <row r="72" ht="16" customHeight="1" spans="1:24">
      <c r="A72" s="3"/>
      <c r="B72" s="24"/>
      <c r="C72" s="24"/>
      <c r="D72" s="24"/>
      <c r="E72" s="24"/>
      <c r="F72" s="24"/>
      <c r="G72" s="24"/>
      <c r="H72" s="24"/>
      <c r="I72" s="24"/>
      <c r="J72" s="24"/>
      <c r="K72" s="24"/>
      <c r="L72" s="24"/>
      <c r="M72" s="24"/>
      <c r="N72" s="24"/>
      <c r="O72" s="24"/>
      <c r="P72" s="24"/>
      <c r="Q72" s="24"/>
      <c r="R72" s="24"/>
      <c r="S72" s="24"/>
      <c r="T72" s="28" t="s">
        <v>3008</v>
      </c>
      <c r="U72" s="29">
        <f>'6-非流动负债汇总表'!C8</f>
        <v>0</v>
      </c>
      <c r="V72" s="29">
        <f>'6-非流动负债汇总表'!D8</f>
        <v>0</v>
      </c>
      <c r="W72" s="29">
        <f>'6-非流动负债汇总表'!E8</f>
        <v>0</v>
      </c>
      <c r="X72" s="29">
        <f>'6-非流动负债汇总表'!F8</f>
        <v>0</v>
      </c>
    </row>
    <row r="73" ht="16" customHeight="1" spans="1:24">
      <c r="A73" s="3"/>
      <c r="B73" s="24"/>
      <c r="C73" s="24"/>
      <c r="D73" s="24"/>
      <c r="E73" s="24"/>
      <c r="F73" s="24"/>
      <c r="G73" s="24"/>
      <c r="H73" s="24"/>
      <c r="I73" s="24"/>
      <c r="J73" s="24"/>
      <c r="K73" s="24"/>
      <c r="L73" s="24"/>
      <c r="M73" s="24"/>
      <c r="N73" s="24"/>
      <c r="O73" s="24"/>
      <c r="P73" s="24"/>
      <c r="Q73" s="24"/>
      <c r="R73" s="24"/>
      <c r="S73" s="24"/>
      <c r="T73" s="28" t="s">
        <v>3010</v>
      </c>
      <c r="U73" s="29">
        <f>'6-非流动负债汇总表'!C9</f>
        <v>0</v>
      </c>
      <c r="V73" s="29">
        <f>'6-非流动负债汇总表'!D9</f>
        <v>0</v>
      </c>
      <c r="W73" s="29">
        <f>'6-非流动负债汇总表'!E9</f>
        <v>0</v>
      </c>
      <c r="X73" s="29">
        <f>'6-非流动负债汇总表'!F9</f>
        <v>0</v>
      </c>
    </row>
    <row r="74" ht="16" customHeight="1" spans="1:24">
      <c r="A74" s="3"/>
      <c r="B74" s="24"/>
      <c r="C74" s="24"/>
      <c r="D74" s="24"/>
      <c r="E74" s="24"/>
      <c r="F74" s="24"/>
      <c r="G74" s="24"/>
      <c r="H74" s="24"/>
      <c r="I74" s="24"/>
      <c r="J74" s="24"/>
      <c r="K74" s="24"/>
      <c r="L74" s="24"/>
      <c r="M74" s="24"/>
      <c r="N74" s="24"/>
      <c r="O74" s="24"/>
      <c r="P74" s="24"/>
      <c r="Q74" s="24"/>
      <c r="R74" s="24"/>
      <c r="S74" s="24"/>
      <c r="T74" s="28" t="s">
        <v>3012</v>
      </c>
      <c r="U74" s="29">
        <f>'6-非流动负债汇总表'!C10</f>
        <v>0</v>
      </c>
      <c r="V74" s="29">
        <f>'6-非流动负债汇总表'!D10</f>
        <v>0</v>
      </c>
      <c r="W74" s="29">
        <f>'6-非流动负债汇总表'!E10</f>
        <v>0</v>
      </c>
      <c r="X74" s="29">
        <f>'6-非流动负债汇总表'!F10</f>
        <v>0</v>
      </c>
    </row>
    <row r="75" ht="16" customHeight="1" spans="1:24">
      <c r="A75" s="3"/>
      <c r="B75" s="24"/>
      <c r="C75" s="24"/>
      <c r="D75" s="24"/>
      <c r="E75" s="24"/>
      <c r="F75" s="24"/>
      <c r="G75" s="24"/>
      <c r="H75" s="24"/>
      <c r="I75" s="24"/>
      <c r="J75" s="24"/>
      <c r="K75" s="24"/>
      <c r="L75" s="24"/>
      <c r="M75" s="24"/>
      <c r="N75" s="24"/>
      <c r="O75" s="24"/>
      <c r="P75" s="24"/>
      <c r="Q75" s="24"/>
      <c r="R75" s="24"/>
      <c r="S75" s="24"/>
      <c r="T75" s="28" t="s">
        <v>3014</v>
      </c>
      <c r="U75" s="29">
        <f>'6-非流动负债汇总表'!C11</f>
        <v>0</v>
      </c>
      <c r="V75" s="29">
        <f>'6-非流动负债汇总表'!D11</f>
        <v>0</v>
      </c>
      <c r="W75" s="29">
        <f>'6-非流动负债汇总表'!E11</f>
        <v>0</v>
      </c>
      <c r="X75" s="29">
        <f>'6-非流动负债汇总表'!F11</f>
        <v>0</v>
      </c>
    </row>
    <row r="76" ht="16" customHeight="1" spans="1:24">
      <c r="A76" s="3"/>
      <c r="B76" s="24"/>
      <c r="C76" s="24"/>
      <c r="D76" s="24"/>
      <c r="E76" s="24"/>
      <c r="F76" s="24"/>
      <c r="G76" s="24"/>
      <c r="H76" s="24"/>
      <c r="I76" s="24"/>
      <c r="J76" s="24"/>
      <c r="K76" s="24"/>
      <c r="L76" s="24"/>
      <c r="M76" s="24"/>
      <c r="N76" s="24"/>
      <c r="O76" s="24"/>
      <c r="P76" s="24"/>
      <c r="Q76" s="24"/>
      <c r="R76" s="24"/>
      <c r="S76" s="24"/>
      <c r="T76" s="28" t="s">
        <v>3016</v>
      </c>
      <c r="U76" s="29">
        <f>'6-非流动负债汇总表'!C12</f>
        <v>0</v>
      </c>
      <c r="V76" s="29">
        <f>'6-非流动负债汇总表'!D12</f>
        <v>0</v>
      </c>
      <c r="W76" s="29">
        <f>'6-非流动负债汇总表'!E12</f>
        <v>0</v>
      </c>
      <c r="X76" s="29">
        <f>'6-非流动负债汇总表'!F12</f>
        <v>0</v>
      </c>
    </row>
    <row r="77" ht="16" customHeight="1" spans="1:24">
      <c r="A77" s="3"/>
      <c r="B77" s="24"/>
      <c r="C77" s="24"/>
      <c r="D77" s="24"/>
      <c r="E77" s="24"/>
      <c r="F77" s="24"/>
      <c r="G77" s="24"/>
      <c r="H77" s="24"/>
      <c r="I77" s="24"/>
      <c r="J77" s="24"/>
      <c r="K77" s="24"/>
      <c r="L77" s="24"/>
      <c r="M77" s="24"/>
      <c r="N77" s="24"/>
      <c r="O77" s="24"/>
      <c r="P77" s="24"/>
      <c r="Q77" s="24"/>
      <c r="R77" s="24"/>
      <c r="S77" s="24"/>
      <c r="T77" s="28" t="s">
        <v>3018</v>
      </c>
      <c r="U77" s="29">
        <f>'6-非流动负债汇总表'!C13</f>
        <v>0</v>
      </c>
      <c r="V77" s="29">
        <f>'6-非流动负债汇总表'!D13</f>
        <v>0</v>
      </c>
      <c r="W77" s="29">
        <f>'6-非流动负债汇总表'!E13</f>
        <v>0</v>
      </c>
      <c r="X77" s="29">
        <f>'6-非流动负债汇总表'!F13</f>
        <v>0</v>
      </c>
    </row>
    <row r="78" ht="16" customHeight="1" spans="1:24">
      <c r="A78" s="3"/>
      <c r="B78" s="24"/>
      <c r="C78" s="24"/>
      <c r="D78" s="24"/>
      <c r="E78" s="24"/>
      <c r="F78" s="24"/>
      <c r="G78" s="24"/>
      <c r="H78" s="24"/>
      <c r="I78" s="24"/>
      <c r="J78" s="24"/>
      <c r="K78" s="24"/>
      <c r="L78" s="24"/>
      <c r="M78" s="24"/>
      <c r="N78" s="24"/>
      <c r="O78" s="24"/>
      <c r="P78" s="24"/>
      <c r="Q78" s="24"/>
      <c r="R78" s="24"/>
      <c r="S78" s="24"/>
      <c r="T78" s="28" t="s">
        <v>3020</v>
      </c>
      <c r="U78" s="29">
        <f>'6-非流动负债汇总表'!C14</f>
        <v>0</v>
      </c>
      <c r="V78" s="29">
        <f>'6-非流动负债汇总表'!D14</f>
        <v>0</v>
      </c>
      <c r="W78" s="29">
        <f>'6-非流动负债汇总表'!E14</f>
        <v>0</v>
      </c>
      <c r="X78" s="29">
        <f>'6-非流动负债汇总表'!F14</f>
        <v>0</v>
      </c>
    </row>
    <row r="79" ht="16" customHeight="1" spans="1:24">
      <c r="A79" s="3"/>
      <c r="B79" s="24"/>
      <c r="C79" s="24"/>
      <c r="D79" s="24"/>
      <c r="E79" s="24"/>
      <c r="F79" s="24"/>
      <c r="G79" s="24"/>
      <c r="H79" s="24"/>
      <c r="I79" s="24"/>
      <c r="J79" s="24"/>
      <c r="K79" s="24"/>
      <c r="L79" s="24"/>
      <c r="M79" s="24"/>
      <c r="N79" s="24"/>
      <c r="O79" s="24"/>
      <c r="P79" s="24"/>
      <c r="Q79" s="24"/>
      <c r="R79" s="24"/>
      <c r="S79" s="24"/>
      <c r="T79" s="33" t="s">
        <v>3022</v>
      </c>
      <c r="U79" s="40">
        <f>'6-非流动负债汇总表'!C29</f>
        <v>0</v>
      </c>
      <c r="V79" s="40">
        <f>'6-非流动负债汇总表'!D29</f>
        <v>0</v>
      </c>
      <c r="W79" s="40">
        <f>'6-非流动负债汇总表'!E29</f>
        <v>0</v>
      </c>
      <c r="X79" s="40">
        <f>'6-非流动负债汇总表'!F29</f>
        <v>0</v>
      </c>
    </row>
    <row r="80" ht="16" customHeight="1" spans="1:24">
      <c r="A80" s="3"/>
      <c r="B80" s="24"/>
      <c r="C80" s="24"/>
      <c r="D80" s="24"/>
      <c r="E80" s="24"/>
      <c r="F80" s="24"/>
      <c r="G80" s="24"/>
      <c r="H80" s="24"/>
      <c r="I80" s="24"/>
      <c r="J80" s="24"/>
      <c r="K80" s="24"/>
      <c r="L80" s="24"/>
      <c r="M80" s="24"/>
      <c r="N80" s="24"/>
      <c r="O80" s="24"/>
      <c r="P80" s="24"/>
      <c r="Q80" s="24"/>
      <c r="R80" s="24"/>
      <c r="S80" s="24"/>
      <c r="T80" s="33" t="s">
        <v>3024</v>
      </c>
      <c r="U80" s="40">
        <f>U69+U79</f>
        <v>0</v>
      </c>
      <c r="V80" s="40">
        <f>V69+V79</f>
        <v>0</v>
      </c>
      <c r="W80" s="40">
        <f>W69+W79</f>
        <v>0</v>
      </c>
      <c r="X80" s="40">
        <f>X69+X79</f>
        <v>0</v>
      </c>
    </row>
  </sheetData>
  <mergeCells count="11">
    <mergeCell ref="L43:O43"/>
    <mergeCell ref="P43:Q43"/>
    <mergeCell ref="R43:S43"/>
    <mergeCell ref="L49:O49"/>
    <mergeCell ref="P49:Q49"/>
    <mergeCell ref="R49:S49"/>
    <mergeCell ref="J43:J44"/>
    <mergeCell ref="J49:J50"/>
    <mergeCell ref="K43:K44"/>
    <mergeCell ref="K49:K50"/>
    <mergeCell ref="A1:B2"/>
  </mergeCells>
  <pageMargins left="0.75" right="0.75" top="1" bottom="1" header="0.5" footer="0.5"/>
  <headerFooter/>
  <drawing r:id="rId1"/>
  <picture r:id="rId2"/>
</worksheet>
</file>

<file path=xl/worksheets/sheet1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T39"/>
  <sheetViews>
    <sheetView workbookViewId="0">
      <selection activeCell="A1" sqref="A1:G1"/>
    </sheetView>
  </sheetViews>
  <sheetFormatPr defaultColWidth="14" defaultRowHeight="15.2"/>
  <cols>
    <col min="1" max="1" width="9" customWidth="1"/>
    <col min="2" max="2" width="11" customWidth="1"/>
    <col min="3" max="4" width="17" customWidth="1"/>
    <col min="5" max="5" width="21" customWidth="1"/>
    <col min="6" max="6" width="23" customWidth="1"/>
    <col min="7" max="20" width="9" customWidth="1"/>
  </cols>
  <sheetData>
    <row r="1" ht="21" customHeight="1" spans="1:20">
      <c r="A1" s="6" t="s">
        <v>8257</v>
      </c>
      <c r="B1" s="3"/>
      <c r="C1" s="3"/>
      <c r="D1" s="3"/>
      <c r="E1" s="3"/>
      <c r="F1" s="3"/>
      <c r="G1" s="3"/>
      <c r="H1" s="3"/>
      <c r="I1" s="3"/>
      <c r="J1" s="3"/>
      <c r="K1" s="3"/>
      <c r="L1" s="3"/>
      <c r="M1" s="3"/>
      <c r="N1" s="3"/>
      <c r="O1" s="3"/>
      <c r="P1" s="3"/>
      <c r="Q1" s="3"/>
      <c r="R1" s="3"/>
      <c r="S1" s="3"/>
      <c r="T1" s="3"/>
    </row>
    <row r="2" ht="21" customHeight="1" spans="1:20">
      <c r="A2" s="6"/>
      <c r="B2" s="6"/>
      <c r="C2" s="6"/>
      <c r="D2" s="6"/>
      <c r="E2" s="6"/>
      <c r="F2" s="6"/>
      <c r="G2" s="6"/>
      <c r="H2" s="3"/>
      <c r="I2" s="3"/>
      <c r="J2" s="3"/>
      <c r="K2" s="3"/>
      <c r="L2" s="3"/>
      <c r="M2" s="3"/>
      <c r="N2" s="3"/>
      <c r="O2" s="3"/>
      <c r="P2" s="3"/>
      <c r="Q2" s="3"/>
      <c r="R2" s="3"/>
      <c r="S2" s="3"/>
      <c r="T2" s="3"/>
    </row>
    <row r="3" ht="30" customHeight="1" spans="1:20">
      <c r="A3" s="7" t="s">
        <v>8258</v>
      </c>
      <c r="B3" s="8"/>
      <c r="C3" s="8"/>
      <c r="D3" s="8"/>
      <c r="E3" s="8"/>
      <c r="F3" s="8"/>
      <c r="G3" s="8"/>
      <c r="H3" s="8"/>
      <c r="I3" s="8"/>
      <c r="J3" s="8"/>
      <c r="K3" s="8"/>
      <c r="L3" s="8"/>
      <c r="M3" s="8"/>
      <c r="N3" s="8"/>
      <c r="O3" s="8"/>
      <c r="P3" s="8"/>
      <c r="Q3" s="8"/>
      <c r="R3" s="8"/>
      <c r="S3" s="8"/>
      <c r="T3" s="8"/>
    </row>
    <row r="4" ht="50" customHeight="1" spans="1:20">
      <c r="A4" s="9" t="s">
        <v>8259</v>
      </c>
      <c r="B4" s="8"/>
      <c r="C4" s="8"/>
      <c r="D4" s="8"/>
      <c r="E4" s="8"/>
      <c r="F4" s="8"/>
      <c r="G4" s="8"/>
      <c r="H4" s="8"/>
      <c r="I4" s="8"/>
      <c r="J4" s="8"/>
      <c r="K4" s="8"/>
      <c r="L4" s="8"/>
      <c r="M4" s="8"/>
      <c r="N4" s="8"/>
      <c r="O4" s="8"/>
      <c r="P4" s="8"/>
      <c r="Q4" s="8"/>
      <c r="R4" s="8"/>
      <c r="S4" s="8"/>
      <c r="T4" s="8"/>
    </row>
    <row r="5" ht="13" customHeight="1" spans="1:20">
      <c r="A5" s="10" t="s">
        <v>8260</v>
      </c>
      <c r="B5" s="11"/>
      <c r="C5" s="11"/>
      <c r="D5" s="11"/>
      <c r="E5" s="11"/>
      <c r="F5" s="11"/>
      <c r="G5" s="11"/>
      <c r="H5" s="3"/>
      <c r="I5" s="3"/>
      <c r="J5" s="3"/>
      <c r="K5" s="3"/>
      <c r="L5" s="3"/>
      <c r="M5" s="3"/>
      <c r="N5" s="3"/>
      <c r="O5" s="3"/>
      <c r="P5" s="3"/>
      <c r="Q5" s="3"/>
      <c r="R5" s="3"/>
      <c r="S5" s="3"/>
      <c r="T5" s="3"/>
    </row>
    <row r="6" ht="16" customHeight="1" spans="1:20">
      <c r="A6" s="12" t="s">
        <v>8261</v>
      </c>
      <c r="B6" s="12" t="s">
        <v>8262</v>
      </c>
      <c r="C6" s="12" t="s">
        <v>8263</v>
      </c>
      <c r="D6" s="12" t="s">
        <v>8264</v>
      </c>
      <c r="E6" s="12" t="s">
        <v>8265</v>
      </c>
      <c r="F6" s="12" t="s">
        <v>3083</v>
      </c>
      <c r="G6" s="13"/>
      <c r="H6" s="3"/>
      <c r="I6" s="3"/>
      <c r="J6" s="3"/>
      <c r="K6" s="3"/>
      <c r="L6" s="3"/>
      <c r="M6" s="3"/>
      <c r="N6" s="3"/>
      <c r="O6" s="3"/>
      <c r="P6" s="3"/>
      <c r="Q6" s="3"/>
      <c r="R6" s="3"/>
      <c r="S6" s="3"/>
      <c r="T6" s="3"/>
    </row>
    <row r="7" ht="16" customHeight="1" spans="1:20">
      <c r="A7" s="14">
        <v>1</v>
      </c>
      <c r="B7" s="15"/>
      <c r="C7" s="15"/>
      <c r="D7" s="15"/>
      <c r="E7" s="15"/>
      <c r="F7" s="12"/>
      <c r="G7" s="13"/>
      <c r="H7" s="3"/>
      <c r="I7" s="3"/>
      <c r="J7" s="3"/>
      <c r="K7" s="3"/>
      <c r="L7" s="3"/>
      <c r="M7" s="3"/>
      <c r="N7" s="3"/>
      <c r="O7" s="3"/>
      <c r="P7" s="3"/>
      <c r="Q7" s="3"/>
      <c r="R7" s="3"/>
      <c r="S7" s="3"/>
      <c r="T7" s="3"/>
    </row>
    <row r="8" ht="16" customHeight="1" spans="1:20">
      <c r="A8" s="14">
        <v>2</v>
      </c>
      <c r="B8" s="15"/>
      <c r="C8" s="15"/>
      <c r="D8" s="15"/>
      <c r="E8" s="15"/>
      <c r="F8" s="12"/>
      <c r="G8" s="13"/>
      <c r="H8" s="3"/>
      <c r="I8" s="3"/>
      <c r="J8" s="3"/>
      <c r="K8" s="3"/>
      <c r="L8" s="3"/>
      <c r="M8" s="3"/>
      <c r="N8" s="3"/>
      <c r="O8" s="3"/>
      <c r="P8" s="3"/>
      <c r="Q8" s="3"/>
      <c r="R8" s="3"/>
      <c r="S8" s="3"/>
      <c r="T8" s="3"/>
    </row>
    <row r="9" ht="16" customHeight="1" spans="1:20">
      <c r="A9" s="14">
        <v>3</v>
      </c>
      <c r="B9" s="15"/>
      <c r="C9" s="15"/>
      <c r="D9" s="15"/>
      <c r="E9" s="15"/>
      <c r="F9" s="12"/>
      <c r="G9" s="13"/>
      <c r="H9" s="3"/>
      <c r="I9" s="3"/>
      <c r="J9" s="3"/>
      <c r="K9" s="3"/>
      <c r="L9" s="3"/>
      <c r="M9" s="3"/>
      <c r="N9" s="3"/>
      <c r="O9" s="3"/>
      <c r="P9" s="3"/>
      <c r="Q9" s="3"/>
      <c r="R9" s="3"/>
      <c r="S9" s="3"/>
      <c r="T9" s="3"/>
    </row>
    <row r="10" ht="16" customHeight="1" spans="1:20">
      <c r="A10" s="14">
        <v>4</v>
      </c>
      <c r="B10" s="15"/>
      <c r="C10" s="15"/>
      <c r="D10" s="15"/>
      <c r="E10" s="15"/>
      <c r="F10" s="12"/>
      <c r="G10" s="13"/>
      <c r="H10" s="3"/>
      <c r="I10" s="3"/>
      <c r="J10" s="3"/>
      <c r="K10" s="3"/>
      <c r="L10" s="3"/>
      <c r="M10" s="3"/>
      <c r="N10" s="3"/>
      <c r="O10" s="3"/>
      <c r="P10" s="3"/>
      <c r="Q10" s="3"/>
      <c r="R10" s="3"/>
      <c r="S10" s="3"/>
      <c r="T10" s="3"/>
    </row>
    <row r="11" ht="16" customHeight="1" spans="1:20">
      <c r="A11" s="16"/>
      <c r="B11" s="17"/>
      <c r="C11" s="17"/>
      <c r="D11" s="17"/>
      <c r="E11" s="17"/>
      <c r="F11" s="3"/>
      <c r="G11" s="3"/>
      <c r="H11" s="3"/>
      <c r="I11" s="3"/>
      <c r="J11" s="3"/>
      <c r="K11" s="3"/>
      <c r="L11" s="3"/>
      <c r="M11" s="3"/>
      <c r="N11" s="3"/>
      <c r="O11" s="3"/>
      <c r="P11" s="3"/>
      <c r="Q11" s="3"/>
      <c r="R11" s="3"/>
      <c r="S11" s="3"/>
      <c r="T11" s="3"/>
    </row>
    <row r="12" ht="16" customHeight="1" spans="1:20">
      <c r="A12" s="10" t="s">
        <v>8266</v>
      </c>
      <c r="B12" s="11"/>
      <c r="C12" s="11"/>
      <c r="D12" s="11"/>
      <c r="E12" s="11"/>
      <c r="F12" s="11"/>
      <c r="G12" s="11"/>
      <c r="H12" s="3"/>
      <c r="I12" s="3"/>
      <c r="J12" s="3"/>
      <c r="K12" s="3"/>
      <c r="L12" s="3"/>
      <c r="M12" s="3"/>
      <c r="N12" s="3"/>
      <c r="O12" s="3"/>
      <c r="P12" s="3"/>
      <c r="Q12" s="3"/>
      <c r="R12" s="3"/>
      <c r="S12" s="3"/>
      <c r="T12" s="3"/>
    </row>
    <row r="13" ht="16" customHeight="1" spans="1:20">
      <c r="A13" s="12" t="s">
        <v>8261</v>
      </c>
      <c r="B13" s="12" t="s">
        <v>8267</v>
      </c>
      <c r="C13" s="12" t="s">
        <v>8268</v>
      </c>
      <c r="D13" s="12" t="s">
        <v>8269</v>
      </c>
      <c r="E13" s="12" t="s">
        <v>8265</v>
      </c>
      <c r="F13" s="12" t="s">
        <v>3083</v>
      </c>
      <c r="G13" s="18"/>
      <c r="H13" s="3"/>
      <c r="I13" s="3"/>
      <c r="J13" s="3"/>
      <c r="K13" s="3"/>
      <c r="L13" s="3"/>
      <c r="M13" s="3"/>
      <c r="N13" s="3"/>
      <c r="O13" s="3"/>
      <c r="P13" s="3"/>
      <c r="Q13" s="3"/>
      <c r="R13" s="3"/>
      <c r="S13" s="3"/>
      <c r="T13" s="3"/>
    </row>
    <row r="14" ht="16" customHeight="1" spans="1:20">
      <c r="A14" s="14">
        <v>1</v>
      </c>
      <c r="B14" s="15"/>
      <c r="C14" s="15"/>
      <c r="D14" s="15"/>
      <c r="E14" s="15"/>
      <c r="F14" s="15"/>
      <c r="G14" s="18"/>
      <c r="H14" s="3"/>
      <c r="I14" s="3"/>
      <c r="J14" s="3"/>
      <c r="K14" s="3"/>
      <c r="L14" s="3"/>
      <c r="M14" s="3"/>
      <c r="N14" s="3"/>
      <c r="O14" s="3"/>
      <c r="P14" s="3"/>
      <c r="Q14" s="3"/>
      <c r="R14" s="3"/>
      <c r="S14" s="3"/>
      <c r="T14" s="3"/>
    </row>
    <row r="15" ht="16" customHeight="1" spans="1:20">
      <c r="A15" s="14">
        <v>2</v>
      </c>
      <c r="B15" s="15"/>
      <c r="C15" s="15"/>
      <c r="D15" s="15"/>
      <c r="E15" s="15"/>
      <c r="F15" s="15"/>
      <c r="G15" s="18"/>
      <c r="H15" s="3"/>
      <c r="I15" s="3"/>
      <c r="J15" s="3"/>
      <c r="K15" s="3"/>
      <c r="L15" s="3"/>
      <c r="M15" s="3"/>
      <c r="N15" s="3"/>
      <c r="O15" s="3"/>
      <c r="P15" s="3"/>
      <c r="Q15" s="3"/>
      <c r="R15" s="3"/>
      <c r="S15" s="3"/>
      <c r="T15" s="3"/>
    </row>
    <row r="16" ht="16" customHeight="1" spans="1:20">
      <c r="A16" s="14">
        <v>3</v>
      </c>
      <c r="B16" s="15"/>
      <c r="C16" s="15"/>
      <c r="D16" s="15"/>
      <c r="E16" s="15"/>
      <c r="F16" s="15"/>
      <c r="G16" s="18"/>
      <c r="H16" s="3"/>
      <c r="I16" s="3"/>
      <c r="J16" s="3"/>
      <c r="K16" s="3"/>
      <c r="L16" s="3"/>
      <c r="M16" s="3"/>
      <c r="N16" s="3"/>
      <c r="O16" s="3"/>
      <c r="P16" s="3"/>
      <c r="Q16" s="3"/>
      <c r="R16" s="3"/>
      <c r="S16" s="3"/>
      <c r="T16" s="3"/>
    </row>
    <row r="17" ht="16" customHeight="1" spans="1:20">
      <c r="A17" s="14">
        <v>4</v>
      </c>
      <c r="B17" s="15"/>
      <c r="C17" s="15"/>
      <c r="D17" s="15"/>
      <c r="E17" s="15"/>
      <c r="F17" s="15"/>
      <c r="G17" s="18"/>
      <c r="H17" s="3"/>
      <c r="I17" s="3"/>
      <c r="J17" s="3"/>
      <c r="K17" s="3"/>
      <c r="L17" s="3"/>
      <c r="M17" s="3"/>
      <c r="N17" s="3"/>
      <c r="O17" s="3"/>
      <c r="P17" s="3"/>
      <c r="Q17" s="3"/>
      <c r="R17" s="3"/>
      <c r="S17" s="3"/>
      <c r="T17" s="3"/>
    </row>
    <row r="18" ht="16" customHeight="1" spans="1:20">
      <c r="A18" s="16"/>
      <c r="B18" s="17"/>
      <c r="C18" s="17"/>
      <c r="D18" s="17"/>
      <c r="E18" s="17"/>
      <c r="F18" s="17"/>
      <c r="G18" s="3"/>
      <c r="H18" s="3"/>
      <c r="I18" s="3"/>
      <c r="J18" s="3"/>
      <c r="K18" s="3"/>
      <c r="L18" s="3"/>
      <c r="M18" s="3"/>
      <c r="N18" s="3"/>
      <c r="O18" s="3"/>
      <c r="P18" s="3"/>
      <c r="Q18" s="3"/>
      <c r="R18" s="3"/>
      <c r="S18" s="3"/>
      <c r="T18" s="3"/>
    </row>
    <row r="19" ht="12" customHeight="1" spans="1:20">
      <c r="A19" s="10" t="s">
        <v>8270</v>
      </c>
      <c r="B19" s="3"/>
      <c r="C19" s="3"/>
      <c r="D19" s="3"/>
      <c r="E19" s="3"/>
      <c r="F19" s="3"/>
      <c r="G19" s="3"/>
      <c r="H19" s="3"/>
      <c r="I19" s="3"/>
      <c r="J19" s="3"/>
      <c r="K19" s="3"/>
      <c r="L19" s="3"/>
      <c r="M19" s="3"/>
      <c r="N19" s="3"/>
      <c r="O19" s="3"/>
      <c r="P19" s="3"/>
      <c r="Q19" s="3"/>
      <c r="R19" s="3"/>
      <c r="S19" s="3"/>
      <c r="T19" s="3"/>
    </row>
    <row r="20" ht="16" customHeight="1" spans="1:20">
      <c r="A20" s="12" t="s">
        <v>8261</v>
      </c>
      <c r="B20" s="12" t="s">
        <v>8271</v>
      </c>
      <c r="C20" s="12" t="s">
        <v>8272</v>
      </c>
      <c r="D20" s="12" t="s">
        <v>8273</v>
      </c>
      <c r="E20" s="12" t="s">
        <v>8265</v>
      </c>
      <c r="F20" s="12" t="s">
        <v>3083</v>
      </c>
      <c r="G20" s="18"/>
      <c r="H20" s="3"/>
      <c r="I20" s="3"/>
      <c r="J20" s="3"/>
      <c r="K20" s="3"/>
      <c r="L20" s="3"/>
      <c r="M20" s="3"/>
      <c r="N20" s="3"/>
      <c r="O20" s="3"/>
      <c r="P20" s="3"/>
      <c r="Q20" s="3"/>
      <c r="R20" s="3"/>
      <c r="S20" s="3"/>
      <c r="T20" s="3"/>
    </row>
    <row r="21" ht="16" customHeight="1" spans="1:20">
      <c r="A21" s="14">
        <v>1</v>
      </c>
      <c r="B21" s="15"/>
      <c r="C21" s="15"/>
      <c r="D21" s="15"/>
      <c r="E21" s="15"/>
      <c r="F21" s="15"/>
      <c r="G21" s="18"/>
      <c r="H21" s="3"/>
      <c r="I21" s="3"/>
      <c r="J21" s="3"/>
      <c r="K21" s="3"/>
      <c r="L21" s="3"/>
      <c r="M21" s="3"/>
      <c r="N21" s="3"/>
      <c r="O21" s="3"/>
      <c r="P21" s="3"/>
      <c r="Q21" s="3"/>
      <c r="R21" s="3"/>
      <c r="S21" s="3"/>
      <c r="T21" s="3"/>
    </row>
    <row r="22" ht="16" customHeight="1" spans="1:20">
      <c r="A22" s="14">
        <v>2</v>
      </c>
      <c r="B22" s="15"/>
      <c r="C22" s="15"/>
      <c r="D22" s="15"/>
      <c r="E22" s="15"/>
      <c r="F22" s="15"/>
      <c r="G22" s="18"/>
      <c r="H22" s="3"/>
      <c r="I22" s="3"/>
      <c r="J22" s="3"/>
      <c r="K22" s="3"/>
      <c r="L22" s="3"/>
      <c r="M22" s="3"/>
      <c r="N22" s="3"/>
      <c r="O22" s="3"/>
      <c r="P22" s="3"/>
      <c r="Q22" s="3"/>
      <c r="R22" s="3"/>
      <c r="S22" s="3"/>
      <c r="T22" s="3"/>
    </row>
    <row r="23" ht="16" customHeight="1" spans="1:20">
      <c r="A23" s="14">
        <v>3</v>
      </c>
      <c r="B23" s="15"/>
      <c r="C23" s="15"/>
      <c r="D23" s="15"/>
      <c r="E23" s="15"/>
      <c r="F23" s="15"/>
      <c r="G23" s="18"/>
      <c r="H23" s="3"/>
      <c r="I23" s="3"/>
      <c r="J23" s="3"/>
      <c r="K23" s="3"/>
      <c r="L23" s="3"/>
      <c r="M23" s="3"/>
      <c r="N23" s="3"/>
      <c r="O23" s="3"/>
      <c r="P23" s="3"/>
      <c r="Q23" s="3"/>
      <c r="R23" s="3"/>
      <c r="S23" s="3"/>
      <c r="T23" s="3"/>
    </row>
    <row r="24" ht="16" customHeight="1" spans="1:20">
      <c r="A24" s="14">
        <v>4</v>
      </c>
      <c r="B24" s="15"/>
      <c r="C24" s="19"/>
      <c r="D24" s="15"/>
      <c r="E24" s="15"/>
      <c r="F24" s="15"/>
      <c r="G24" s="18"/>
      <c r="H24" s="3"/>
      <c r="I24" s="3"/>
      <c r="J24" s="3"/>
      <c r="K24" s="3"/>
      <c r="L24" s="3"/>
      <c r="M24" s="3"/>
      <c r="N24" s="3"/>
      <c r="O24" s="3"/>
      <c r="P24" s="3"/>
      <c r="Q24" s="3"/>
      <c r="R24" s="3"/>
      <c r="S24" s="3"/>
      <c r="T24" s="3"/>
    </row>
    <row r="25" ht="16" customHeight="1" spans="1:20">
      <c r="A25" s="16"/>
      <c r="B25" s="17"/>
      <c r="C25" s="17"/>
      <c r="D25" s="17"/>
      <c r="E25" s="17"/>
      <c r="F25" s="17"/>
      <c r="G25" s="3"/>
      <c r="H25" s="3"/>
      <c r="I25" s="3"/>
      <c r="J25" s="3"/>
      <c r="K25" s="3"/>
      <c r="L25" s="3"/>
      <c r="M25" s="3"/>
      <c r="N25" s="3"/>
      <c r="O25" s="3"/>
      <c r="P25" s="3"/>
      <c r="Q25" s="3"/>
      <c r="R25" s="3"/>
      <c r="S25" s="3"/>
      <c r="T25" s="3"/>
    </row>
    <row r="26" ht="12" customHeight="1" spans="1:20">
      <c r="A26" s="10" t="s">
        <v>8274</v>
      </c>
      <c r="B26" s="3"/>
      <c r="C26" s="3"/>
      <c r="D26" s="3"/>
      <c r="E26" s="3"/>
      <c r="F26" s="3"/>
      <c r="G26" s="3"/>
      <c r="H26" s="3"/>
      <c r="I26" s="3"/>
      <c r="J26" s="3"/>
      <c r="K26" s="3"/>
      <c r="L26" s="3"/>
      <c r="M26" s="3"/>
      <c r="N26" s="3"/>
      <c r="O26" s="3"/>
      <c r="P26" s="3"/>
      <c r="Q26" s="3"/>
      <c r="R26" s="3"/>
      <c r="S26" s="3"/>
      <c r="T26" s="3"/>
    </row>
    <row r="27" ht="16" customHeight="1" spans="1:20">
      <c r="A27" s="12" t="s">
        <v>8261</v>
      </c>
      <c r="B27" s="12" t="s">
        <v>8275</v>
      </c>
      <c r="C27" s="12" t="s">
        <v>3198</v>
      </c>
      <c r="D27" s="12" t="s">
        <v>8276</v>
      </c>
      <c r="E27" s="12" t="s">
        <v>8277</v>
      </c>
      <c r="F27" s="12" t="s">
        <v>8265</v>
      </c>
      <c r="G27" s="12" t="s">
        <v>3083</v>
      </c>
      <c r="H27" s="3"/>
      <c r="I27" s="3"/>
      <c r="J27" s="3"/>
      <c r="K27" s="3"/>
      <c r="L27" s="3"/>
      <c r="M27" s="3"/>
      <c r="N27" s="3"/>
      <c r="O27" s="3"/>
      <c r="P27" s="3"/>
      <c r="Q27" s="3"/>
      <c r="R27" s="3"/>
      <c r="S27" s="3"/>
      <c r="T27" s="3"/>
    </row>
    <row r="28" ht="16" customHeight="1" spans="1:20">
      <c r="A28" s="14">
        <v>1</v>
      </c>
      <c r="B28" s="14"/>
      <c r="C28" s="15"/>
      <c r="D28" s="15"/>
      <c r="E28" s="15"/>
      <c r="F28" s="15"/>
      <c r="G28" s="18"/>
      <c r="H28" s="3"/>
      <c r="I28" s="3"/>
      <c r="J28" s="3"/>
      <c r="K28" s="3"/>
      <c r="L28" s="3"/>
      <c r="M28" s="3"/>
      <c r="N28" s="3"/>
      <c r="O28" s="3"/>
      <c r="P28" s="3"/>
      <c r="Q28" s="3"/>
      <c r="R28" s="3"/>
      <c r="S28" s="3"/>
      <c r="T28" s="3"/>
    </row>
    <row r="29" ht="16" customHeight="1" spans="1:20">
      <c r="A29" s="14">
        <v>2</v>
      </c>
      <c r="B29" s="14"/>
      <c r="C29" s="15"/>
      <c r="D29" s="15"/>
      <c r="E29" s="15"/>
      <c r="F29" s="15"/>
      <c r="G29" s="18"/>
      <c r="H29" s="3"/>
      <c r="I29" s="3"/>
      <c r="J29" s="3"/>
      <c r="K29" s="3"/>
      <c r="L29" s="3"/>
      <c r="M29" s="3"/>
      <c r="N29" s="3"/>
      <c r="O29" s="3"/>
      <c r="P29" s="3"/>
      <c r="Q29" s="3"/>
      <c r="R29" s="3"/>
      <c r="S29" s="3"/>
      <c r="T29" s="3"/>
    </row>
    <row r="30" ht="16" customHeight="1" spans="1:20">
      <c r="A30" s="14">
        <v>3</v>
      </c>
      <c r="B30" s="14"/>
      <c r="C30" s="15"/>
      <c r="D30" s="15"/>
      <c r="E30" s="15"/>
      <c r="F30" s="15"/>
      <c r="G30" s="18"/>
      <c r="H30" s="3"/>
      <c r="I30" s="3"/>
      <c r="J30" s="3"/>
      <c r="K30" s="3"/>
      <c r="L30" s="3"/>
      <c r="M30" s="3"/>
      <c r="N30" s="3"/>
      <c r="O30" s="3"/>
      <c r="P30" s="3"/>
      <c r="Q30" s="3"/>
      <c r="R30" s="3"/>
      <c r="S30" s="3"/>
      <c r="T30" s="3"/>
    </row>
    <row r="31" ht="16" customHeight="1" spans="1:20">
      <c r="A31" s="14">
        <v>4</v>
      </c>
      <c r="B31" s="14"/>
      <c r="C31" s="15"/>
      <c r="D31" s="15"/>
      <c r="E31" s="15"/>
      <c r="F31" s="15"/>
      <c r="G31" s="18"/>
      <c r="H31" s="3"/>
      <c r="I31" s="3"/>
      <c r="J31" s="3"/>
      <c r="K31" s="3"/>
      <c r="L31" s="3"/>
      <c r="M31" s="3"/>
      <c r="N31" s="3"/>
      <c r="O31" s="3"/>
      <c r="P31" s="3"/>
      <c r="Q31" s="3"/>
      <c r="R31" s="3"/>
      <c r="S31" s="3"/>
      <c r="T31" s="3"/>
    </row>
    <row r="32" ht="16" customHeight="1" spans="1:20">
      <c r="A32" s="16"/>
      <c r="B32" s="17"/>
      <c r="C32" s="17"/>
      <c r="D32" s="17"/>
      <c r="E32" s="17"/>
      <c r="F32" s="3"/>
      <c r="G32" s="3"/>
      <c r="H32" s="3"/>
      <c r="I32" s="3"/>
      <c r="J32" s="3"/>
      <c r="K32" s="3"/>
      <c r="L32" s="3"/>
      <c r="M32" s="3"/>
      <c r="N32" s="3"/>
      <c r="O32" s="3"/>
      <c r="P32" s="3"/>
      <c r="Q32" s="3"/>
      <c r="R32" s="3"/>
      <c r="S32" s="3"/>
      <c r="T32" s="3"/>
    </row>
    <row r="33" ht="12" customHeight="1" spans="1:20">
      <c r="A33" s="10" t="s">
        <v>8278</v>
      </c>
      <c r="B33" s="3"/>
      <c r="C33" s="3"/>
      <c r="D33" s="3"/>
      <c r="E33" s="3"/>
      <c r="F33" s="3"/>
      <c r="G33" s="3"/>
      <c r="H33" s="3"/>
      <c r="I33" s="3"/>
      <c r="J33" s="3"/>
      <c r="K33" s="3"/>
      <c r="L33" s="3"/>
      <c r="M33" s="3"/>
      <c r="N33" s="3"/>
      <c r="O33" s="3"/>
      <c r="P33" s="3"/>
      <c r="Q33" s="3"/>
      <c r="R33" s="3"/>
      <c r="S33" s="3"/>
      <c r="T33" s="3"/>
    </row>
    <row r="34" ht="16" customHeight="1" spans="1:20">
      <c r="A34" s="12" t="s">
        <v>8261</v>
      </c>
      <c r="B34" s="12" t="s">
        <v>8275</v>
      </c>
      <c r="C34" s="12" t="s">
        <v>3198</v>
      </c>
      <c r="D34" s="12" t="s">
        <v>8276</v>
      </c>
      <c r="E34" s="12" t="s">
        <v>8277</v>
      </c>
      <c r="F34" s="12" t="s">
        <v>8265</v>
      </c>
      <c r="G34" s="12" t="s">
        <v>3083</v>
      </c>
      <c r="H34" s="3"/>
      <c r="I34" s="3"/>
      <c r="J34" s="3"/>
      <c r="K34" s="3"/>
      <c r="L34" s="3"/>
      <c r="M34" s="3"/>
      <c r="N34" s="3"/>
      <c r="O34" s="3"/>
      <c r="P34" s="3"/>
      <c r="Q34" s="3"/>
      <c r="R34" s="3"/>
      <c r="S34" s="3"/>
      <c r="T34" s="3"/>
    </row>
    <row r="35" ht="16" customHeight="1" spans="1:20">
      <c r="A35" s="14">
        <v>1</v>
      </c>
      <c r="B35" s="15"/>
      <c r="C35" s="15"/>
      <c r="D35" s="15"/>
      <c r="E35" s="18"/>
      <c r="F35" s="18"/>
      <c r="G35" s="18"/>
      <c r="H35" s="3"/>
      <c r="I35" s="3"/>
      <c r="J35" s="3"/>
      <c r="K35" s="3"/>
      <c r="L35" s="3"/>
      <c r="M35" s="3"/>
      <c r="N35" s="3"/>
      <c r="O35" s="3"/>
      <c r="P35" s="3"/>
      <c r="Q35" s="3"/>
      <c r="R35" s="3"/>
      <c r="S35" s="3"/>
      <c r="T35" s="3"/>
    </row>
    <row r="36" ht="16" customHeight="1" spans="1:20">
      <c r="A36" s="14">
        <v>2</v>
      </c>
      <c r="B36" s="15"/>
      <c r="C36" s="15"/>
      <c r="D36" s="15"/>
      <c r="E36" s="18"/>
      <c r="F36" s="18"/>
      <c r="G36" s="18"/>
      <c r="H36" s="3"/>
      <c r="I36" s="3"/>
      <c r="J36" s="3"/>
      <c r="K36" s="3"/>
      <c r="L36" s="3"/>
      <c r="M36" s="3"/>
      <c r="N36" s="3"/>
      <c r="O36" s="3"/>
      <c r="P36" s="3"/>
      <c r="Q36" s="3"/>
      <c r="R36" s="3"/>
      <c r="S36" s="3"/>
      <c r="T36" s="3"/>
    </row>
    <row r="37" ht="16" customHeight="1" spans="1:20">
      <c r="A37" s="14">
        <v>3</v>
      </c>
      <c r="B37" s="15"/>
      <c r="C37" s="15"/>
      <c r="D37" s="15"/>
      <c r="E37" s="18"/>
      <c r="F37" s="18"/>
      <c r="G37" s="18"/>
      <c r="H37" s="3"/>
      <c r="I37" s="3"/>
      <c r="J37" s="3"/>
      <c r="K37" s="3"/>
      <c r="L37" s="3"/>
      <c r="M37" s="3"/>
      <c r="N37" s="3"/>
      <c r="O37" s="3"/>
      <c r="P37" s="3"/>
      <c r="Q37" s="3"/>
      <c r="R37" s="3"/>
      <c r="S37" s="3"/>
      <c r="T37" s="3"/>
    </row>
    <row r="38" ht="16" customHeight="1" spans="1:20">
      <c r="A38" s="14">
        <v>4</v>
      </c>
      <c r="B38" s="15"/>
      <c r="C38" s="15"/>
      <c r="D38" s="15"/>
      <c r="E38" s="18"/>
      <c r="F38" s="18"/>
      <c r="G38" s="18"/>
      <c r="H38" s="3"/>
      <c r="I38" s="3"/>
      <c r="J38" s="3"/>
      <c r="K38" s="3"/>
      <c r="L38" s="3"/>
      <c r="M38" s="3"/>
      <c r="N38" s="3"/>
      <c r="O38" s="3"/>
      <c r="P38" s="3"/>
      <c r="Q38" s="3"/>
      <c r="R38" s="3"/>
      <c r="S38" s="3"/>
      <c r="T38" s="3"/>
    </row>
    <row r="39" ht="91" customHeight="1" spans="1:20">
      <c r="A39" s="20" t="s">
        <v>8279</v>
      </c>
      <c r="B39" s="21"/>
      <c r="C39" s="21"/>
      <c r="D39" s="21"/>
      <c r="E39" s="21"/>
      <c r="F39" s="21"/>
      <c r="G39" s="13"/>
      <c r="H39" s="3"/>
      <c r="I39" s="3"/>
      <c r="J39" s="3"/>
      <c r="K39" s="3"/>
      <c r="L39" s="3"/>
      <c r="M39" s="3"/>
      <c r="N39" s="3"/>
      <c r="O39" s="3"/>
      <c r="P39" s="3"/>
      <c r="Q39" s="3"/>
      <c r="R39" s="3"/>
      <c r="S39" s="3"/>
      <c r="T39" s="3"/>
    </row>
  </sheetData>
  <mergeCells count="8">
    <mergeCell ref="A1:G1"/>
    <mergeCell ref="A4:G4"/>
    <mergeCell ref="F6:G6"/>
    <mergeCell ref="F7:G7"/>
    <mergeCell ref="F8:G8"/>
    <mergeCell ref="F9:G9"/>
    <mergeCell ref="F10:G10"/>
    <mergeCell ref="A39:G39"/>
  </mergeCells>
  <pageMargins left="0.75" right="0.75" top="1" bottom="1" header="0.5" footer="0.5"/>
  <headerFooter/>
  <drawing r:id="rId1"/>
  <picture r:id="rId2"/>
</worksheet>
</file>

<file path=xl/worksheets/sheet1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T20"/>
  <sheetViews>
    <sheetView workbookViewId="0">
      <selection activeCell="A1" sqref="A1:I1"/>
    </sheetView>
  </sheetViews>
  <sheetFormatPr defaultColWidth="14" defaultRowHeight="15.2"/>
  <cols>
    <col min="1" max="7" width="9" customWidth="1"/>
    <col min="8" max="8" width="5" customWidth="1"/>
    <col min="9" max="20" width="9" customWidth="1"/>
  </cols>
  <sheetData>
    <row r="1" ht="23" customHeight="1" spans="1:20">
      <c r="A1" s="1" t="s">
        <v>8280</v>
      </c>
      <c r="B1" s="2"/>
      <c r="C1" s="2"/>
      <c r="D1" s="2"/>
      <c r="E1" s="2"/>
      <c r="F1" s="2"/>
      <c r="G1" s="2"/>
      <c r="H1" s="2"/>
      <c r="I1" s="2"/>
      <c r="J1" s="1"/>
      <c r="K1" s="1"/>
      <c r="L1" s="2"/>
      <c r="M1" s="2"/>
      <c r="N1" s="2"/>
      <c r="O1" s="2"/>
      <c r="P1" s="2"/>
      <c r="Q1" s="2"/>
      <c r="R1" s="2"/>
      <c r="S1" s="2"/>
      <c r="T1" s="2"/>
    </row>
    <row r="2" ht="17" customHeight="1" spans="1:20">
      <c r="A2" s="3"/>
      <c r="B2" s="3"/>
      <c r="C2" s="3"/>
      <c r="D2" s="3"/>
      <c r="E2" s="3"/>
      <c r="F2" s="3"/>
      <c r="G2" s="3"/>
      <c r="H2" s="3"/>
      <c r="I2" s="3"/>
      <c r="J2" s="3"/>
      <c r="K2" s="3"/>
      <c r="L2" s="3"/>
      <c r="M2" s="3"/>
      <c r="N2" s="3"/>
      <c r="O2" s="3"/>
      <c r="P2" s="3"/>
      <c r="Q2" s="3"/>
      <c r="R2" s="3"/>
      <c r="S2" s="3"/>
      <c r="T2" s="3"/>
    </row>
    <row r="3" ht="34" customHeight="1" spans="1:20">
      <c r="A3" s="4" t="s">
        <v>8258</v>
      </c>
      <c r="B3" s="4"/>
      <c r="C3" s="4"/>
      <c r="D3" s="4"/>
      <c r="E3" s="4"/>
      <c r="F3" s="4"/>
      <c r="G3" s="4"/>
      <c r="H3" s="4"/>
      <c r="I3" s="4"/>
      <c r="J3" s="3"/>
      <c r="K3" s="3"/>
      <c r="L3" s="3"/>
      <c r="M3" s="3"/>
      <c r="N3" s="3"/>
      <c r="O3" s="3"/>
      <c r="P3" s="3"/>
      <c r="Q3" s="3"/>
      <c r="R3" s="3"/>
      <c r="S3" s="3"/>
      <c r="T3" s="3"/>
    </row>
    <row r="4" ht="89" customHeight="1" spans="1:20">
      <c r="A4" s="5" t="s">
        <v>8281</v>
      </c>
      <c r="B4" s="3"/>
      <c r="C4" s="3"/>
      <c r="D4" s="3"/>
      <c r="E4" s="3"/>
      <c r="F4" s="3"/>
      <c r="G4" s="3"/>
      <c r="H4" s="3"/>
      <c r="I4" s="3"/>
      <c r="J4" s="3"/>
      <c r="K4" s="3"/>
      <c r="L4" s="3"/>
      <c r="M4" s="3"/>
      <c r="N4" s="3"/>
      <c r="O4" s="3"/>
      <c r="P4" s="3"/>
      <c r="Q4" s="3"/>
      <c r="R4" s="3"/>
      <c r="S4" s="3"/>
      <c r="T4" s="3"/>
    </row>
    <row r="5" ht="85" customHeight="1" spans="1:20">
      <c r="A5" s="3"/>
      <c r="B5" s="3"/>
      <c r="C5" s="3"/>
      <c r="D5" s="3"/>
      <c r="E5" s="3"/>
      <c r="F5" s="3"/>
      <c r="G5" s="3"/>
      <c r="H5" s="3"/>
      <c r="I5" s="3"/>
      <c r="J5" s="3"/>
      <c r="K5" s="3"/>
      <c r="L5" s="3"/>
      <c r="M5" s="3"/>
      <c r="N5" s="3"/>
      <c r="O5" s="3"/>
      <c r="P5" s="3"/>
      <c r="Q5" s="3"/>
      <c r="R5" s="3"/>
      <c r="S5" s="3"/>
      <c r="T5" s="3"/>
    </row>
    <row r="6" ht="72" customHeight="1" spans="1:20">
      <c r="A6" s="3"/>
      <c r="B6" s="3"/>
      <c r="C6" s="3"/>
      <c r="D6" s="3"/>
      <c r="E6" s="3"/>
      <c r="F6" s="3"/>
      <c r="G6" s="3"/>
      <c r="H6" s="3"/>
      <c r="I6" s="3"/>
      <c r="J6" s="3"/>
      <c r="K6" s="3"/>
      <c r="L6" s="3"/>
      <c r="M6" s="3"/>
      <c r="N6" s="3"/>
      <c r="O6" s="3"/>
      <c r="P6" s="3"/>
      <c r="Q6" s="3"/>
      <c r="R6" s="3"/>
      <c r="S6" s="3"/>
      <c r="T6" s="3"/>
    </row>
    <row r="7" ht="48" customHeight="1" spans="1:20">
      <c r="A7" s="3"/>
      <c r="B7" s="3"/>
      <c r="C7" s="3"/>
      <c r="D7" s="3"/>
      <c r="E7" s="3"/>
      <c r="F7" s="3"/>
      <c r="G7" s="3"/>
      <c r="H7" s="3"/>
      <c r="I7" s="3"/>
      <c r="J7" s="3"/>
      <c r="K7" s="3"/>
      <c r="L7" s="3"/>
      <c r="M7" s="3"/>
      <c r="N7" s="3"/>
      <c r="O7" s="3"/>
      <c r="P7" s="3"/>
      <c r="Q7" s="3"/>
      <c r="R7" s="3"/>
      <c r="S7" s="3"/>
      <c r="T7" s="3"/>
    </row>
    <row r="8" ht="52" customHeight="1" spans="1:20">
      <c r="A8" s="3"/>
      <c r="B8" s="3"/>
      <c r="C8" s="3"/>
      <c r="D8" s="3"/>
      <c r="E8" s="3"/>
      <c r="F8" s="3"/>
      <c r="G8" s="3"/>
      <c r="H8" s="3"/>
      <c r="I8" s="3"/>
      <c r="J8" s="3"/>
      <c r="K8" s="3"/>
      <c r="L8" s="3"/>
      <c r="M8" s="3"/>
      <c r="N8" s="3"/>
      <c r="O8" s="3"/>
      <c r="P8" s="3"/>
      <c r="Q8" s="3"/>
      <c r="R8" s="3"/>
      <c r="S8" s="3"/>
      <c r="T8" s="3"/>
    </row>
    <row r="9" ht="72" customHeight="1" spans="1:20">
      <c r="A9" s="3"/>
      <c r="B9" s="3"/>
      <c r="C9" s="3"/>
      <c r="D9" s="3"/>
      <c r="E9" s="3"/>
      <c r="F9" s="3"/>
      <c r="G9" s="3"/>
      <c r="H9" s="3"/>
      <c r="I9" s="3"/>
      <c r="J9" s="3"/>
      <c r="K9" s="3"/>
      <c r="L9" s="3"/>
      <c r="M9" s="3"/>
      <c r="N9" s="3"/>
      <c r="O9" s="3"/>
      <c r="P9" s="3"/>
      <c r="Q9" s="3"/>
      <c r="R9" s="3"/>
      <c r="S9" s="3"/>
      <c r="T9" s="3"/>
    </row>
    <row r="10" ht="81" customHeight="1" spans="1:20">
      <c r="A10" s="3"/>
      <c r="B10" s="3"/>
      <c r="C10" s="3"/>
      <c r="D10" s="3"/>
      <c r="E10" s="3"/>
      <c r="F10" s="3"/>
      <c r="G10" s="3"/>
      <c r="H10" s="3"/>
      <c r="I10" s="3"/>
      <c r="J10" s="3"/>
      <c r="K10" s="3"/>
      <c r="L10" s="3"/>
      <c r="M10" s="3"/>
      <c r="N10" s="3"/>
      <c r="O10" s="3"/>
      <c r="P10" s="3"/>
      <c r="Q10" s="3"/>
      <c r="R10" s="3"/>
      <c r="S10" s="3"/>
      <c r="T10" s="3"/>
    </row>
    <row r="11" ht="33" customHeight="1" spans="1:20">
      <c r="A11" s="4" t="s">
        <v>8282</v>
      </c>
      <c r="B11" s="4"/>
      <c r="C11" s="4"/>
      <c r="D11" s="4"/>
      <c r="E11" s="4"/>
      <c r="F11" s="4"/>
      <c r="G11" s="4"/>
      <c r="H11" s="4"/>
      <c r="I11" s="4"/>
      <c r="J11" s="3"/>
      <c r="K11" s="3"/>
      <c r="L11" s="3"/>
      <c r="M11" s="3"/>
      <c r="N11" s="3"/>
      <c r="O11" s="3"/>
      <c r="P11" s="3"/>
      <c r="Q11" s="3"/>
      <c r="R11" s="3"/>
      <c r="S11" s="3"/>
      <c r="T11" s="3"/>
    </row>
    <row r="12" ht="17" customHeight="1" spans="1:20">
      <c r="A12" s="3"/>
      <c r="B12" s="3"/>
      <c r="C12" s="3"/>
      <c r="D12" s="3"/>
      <c r="E12" s="3"/>
      <c r="F12" s="3"/>
      <c r="G12" s="3"/>
      <c r="H12" s="3"/>
      <c r="I12" s="3"/>
      <c r="J12" s="3"/>
      <c r="K12" s="3"/>
      <c r="L12" s="3"/>
      <c r="M12" s="3"/>
      <c r="N12" s="3"/>
      <c r="O12" s="3"/>
      <c r="P12" s="3"/>
      <c r="Q12" s="3"/>
      <c r="R12" s="3"/>
      <c r="S12" s="3"/>
      <c r="T12" s="3"/>
    </row>
    <row r="13" ht="17" customHeight="1" spans="1:20">
      <c r="A13" s="3"/>
      <c r="B13" s="3"/>
      <c r="C13" s="3"/>
      <c r="D13" s="3"/>
      <c r="E13" s="3"/>
      <c r="F13" s="3"/>
      <c r="G13" s="3"/>
      <c r="H13" s="3"/>
      <c r="I13" s="3"/>
      <c r="J13" s="3"/>
      <c r="K13" s="3"/>
      <c r="L13" s="3"/>
      <c r="M13" s="3"/>
      <c r="N13" s="3"/>
      <c r="O13" s="3"/>
      <c r="P13" s="3"/>
      <c r="Q13" s="3"/>
      <c r="R13" s="3"/>
      <c r="S13" s="3"/>
      <c r="T13" s="3"/>
    </row>
    <row r="14" ht="17" customHeight="1" spans="1:20">
      <c r="A14" s="3"/>
      <c r="B14" s="3"/>
      <c r="C14" s="3"/>
      <c r="D14" s="3"/>
      <c r="E14" s="3"/>
      <c r="F14" s="3"/>
      <c r="G14" s="3"/>
      <c r="H14" s="3"/>
      <c r="I14" s="3"/>
      <c r="J14" s="3"/>
      <c r="K14" s="3"/>
      <c r="L14" s="3"/>
      <c r="M14" s="3"/>
      <c r="N14" s="3"/>
      <c r="O14" s="3"/>
      <c r="P14" s="3"/>
      <c r="Q14" s="3"/>
      <c r="R14" s="3"/>
      <c r="S14" s="3"/>
      <c r="T14" s="3"/>
    </row>
    <row r="15" ht="17" customHeight="1" spans="1:20">
      <c r="A15" s="3"/>
      <c r="B15" s="3"/>
      <c r="C15" s="3"/>
      <c r="D15" s="3"/>
      <c r="E15" s="3"/>
      <c r="F15" s="3"/>
      <c r="G15" s="3"/>
      <c r="H15" s="3"/>
      <c r="I15" s="3"/>
      <c r="J15" s="3"/>
      <c r="K15" s="3"/>
      <c r="L15" s="3"/>
      <c r="M15" s="3"/>
      <c r="N15" s="3"/>
      <c r="O15" s="3"/>
      <c r="P15" s="3"/>
      <c r="Q15" s="3"/>
      <c r="R15" s="3"/>
      <c r="S15" s="3"/>
      <c r="T15" s="3"/>
    </row>
    <row r="16" ht="17" customHeight="1" spans="1:20">
      <c r="A16" s="3"/>
      <c r="B16" s="3"/>
      <c r="C16" s="3"/>
      <c r="D16" s="3"/>
      <c r="E16" s="3"/>
      <c r="F16" s="3"/>
      <c r="G16" s="3"/>
      <c r="H16" s="3"/>
      <c r="I16" s="3"/>
      <c r="J16" s="3"/>
      <c r="K16" s="3"/>
      <c r="L16" s="3"/>
      <c r="M16" s="3"/>
      <c r="N16" s="3"/>
      <c r="O16" s="3"/>
      <c r="P16" s="3"/>
      <c r="Q16" s="3"/>
      <c r="R16" s="3"/>
      <c r="S16" s="3"/>
      <c r="T16" s="3"/>
    </row>
    <row r="17" ht="17" customHeight="1" spans="1:20">
      <c r="A17" s="3"/>
      <c r="B17" s="3"/>
      <c r="C17" s="3"/>
      <c r="D17" s="3"/>
      <c r="E17" s="3"/>
      <c r="F17" s="3"/>
      <c r="G17" s="3"/>
      <c r="H17" s="3"/>
      <c r="I17" s="3"/>
      <c r="J17" s="3"/>
      <c r="K17" s="3"/>
      <c r="L17" s="3"/>
      <c r="M17" s="3"/>
      <c r="N17" s="3"/>
      <c r="O17" s="3"/>
      <c r="P17" s="3"/>
      <c r="Q17" s="3"/>
      <c r="R17" s="3"/>
      <c r="S17" s="3"/>
      <c r="T17" s="3"/>
    </row>
    <row r="18" ht="17" customHeight="1" spans="1:20">
      <c r="A18" s="3"/>
      <c r="B18" s="3"/>
      <c r="C18" s="3"/>
      <c r="D18" s="3"/>
      <c r="E18" s="3"/>
      <c r="F18" s="3"/>
      <c r="G18" s="3"/>
      <c r="H18" s="3"/>
      <c r="I18" s="3"/>
      <c r="J18" s="3"/>
      <c r="K18" s="3"/>
      <c r="L18" s="3"/>
      <c r="M18" s="3"/>
      <c r="N18" s="3"/>
      <c r="O18" s="3"/>
      <c r="P18" s="3"/>
      <c r="Q18" s="3"/>
      <c r="R18" s="3"/>
      <c r="S18" s="3"/>
      <c r="T18" s="3"/>
    </row>
    <row r="19" ht="17" customHeight="1" spans="1:20">
      <c r="A19" s="3"/>
      <c r="B19" s="3"/>
      <c r="C19" s="3"/>
      <c r="D19" s="3"/>
      <c r="E19" s="3"/>
      <c r="F19" s="3"/>
      <c r="G19" s="3"/>
      <c r="H19" s="3"/>
      <c r="I19" s="3"/>
      <c r="J19" s="3"/>
      <c r="K19" s="3"/>
      <c r="L19" s="3"/>
      <c r="M19" s="3"/>
      <c r="N19" s="3"/>
      <c r="O19" s="3"/>
      <c r="P19" s="3"/>
      <c r="Q19" s="3"/>
      <c r="R19" s="3"/>
      <c r="S19" s="3"/>
      <c r="T19" s="3"/>
    </row>
    <row r="20" ht="17" customHeight="1" spans="1:20">
      <c r="A20" s="3"/>
      <c r="B20" s="3"/>
      <c r="C20" s="3"/>
      <c r="D20" s="3"/>
      <c r="E20" s="3"/>
      <c r="F20" s="3"/>
      <c r="G20" s="3"/>
      <c r="H20" s="3"/>
      <c r="I20" s="3"/>
      <c r="J20" s="3"/>
      <c r="K20" s="3"/>
      <c r="L20" s="3"/>
      <c r="M20" s="3"/>
      <c r="N20" s="3"/>
      <c r="O20" s="3"/>
      <c r="P20" s="3"/>
      <c r="Q20" s="3"/>
      <c r="R20" s="3"/>
      <c r="S20" s="3"/>
      <c r="T20" s="3"/>
    </row>
  </sheetData>
  <mergeCells count="2">
    <mergeCell ref="A1:I1"/>
    <mergeCell ref="A4:I10"/>
  </mergeCells>
  <pageMargins left="0.75" right="0.75" top="1" bottom="1" header="0.5" footer="0.5"/>
  <headerFooter/>
  <drawing r:id="rId1"/>
  <picture r:id="rId2"/>
</worksheet>
</file>

<file path=docProps/app.xml><?xml version="1.0" encoding="utf-8"?>
<Properties xmlns="http://schemas.openxmlformats.org/officeDocument/2006/extended-properties" xmlns:vt="http://schemas.openxmlformats.org/officeDocument/2006/docPropsVTypes">
  <Application>Go Excelize</Application>
  <HeadingPairs>
    <vt:vector size="2" baseType="variant">
      <vt:variant>
        <vt:lpstr>工作表</vt:lpstr>
      </vt:variant>
      <vt:variant>
        <vt:i4>119</vt:i4>
      </vt:variant>
    </vt:vector>
  </HeadingPairs>
  <TitlesOfParts>
    <vt:vector size="119" baseType="lpstr">
      <vt:lpstr>Sheet1</vt:lpstr>
      <vt:lpstr>填表说明</vt:lpstr>
      <vt:lpstr>索引</vt:lpstr>
      <vt:lpstr>资产负债表（不打印）</vt:lpstr>
      <vt:lpstr>3-流动资产汇总表</vt:lpstr>
      <vt:lpstr>3-1货币汇总表</vt:lpstr>
      <vt:lpstr>3-1-1现金</vt:lpstr>
      <vt:lpstr>3-1-2银行存款</vt:lpstr>
      <vt:lpstr>3-1-3其他货币资金</vt:lpstr>
      <vt:lpstr>3-2交易性金融资产汇总表</vt:lpstr>
      <vt:lpstr>3-2-1交易性-股票</vt:lpstr>
      <vt:lpstr>3-2-2交易性-债券</vt:lpstr>
      <vt:lpstr>3-2-3交易性-基金</vt:lpstr>
      <vt:lpstr>3-3衍生金融资产</vt:lpstr>
      <vt:lpstr>3-4应收票据</vt:lpstr>
      <vt:lpstr>3-5应收账款</vt:lpstr>
      <vt:lpstr>3-6应收款项融资</vt:lpstr>
      <vt:lpstr>3-7预付账款</vt:lpstr>
      <vt:lpstr>3-8其他应收款汇总表 </vt:lpstr>
      <vt:lpstr>3-8-1其他应收款</vt:lpstr>
      <vt:lpstr>3-8-2应收利息</vt:lpstr>
      <vt:lpstr>3-8-3应收股利</vt:lpstr>
      <vt:lpstr>3-9-1材料采购（在途物资）</vt:lpstr>
      <vt:lpstr>3-9-2原材料-</vt:lpstr>
      <vt:lpstr>3-9-3在库周转材料</vt:lpstr>
      <vt:lpstr>3-9-4委托加工物资</vt:lpstr>
      <vt:lpstr>3-9-5库存商品</vt:lpstr>
      <vt:lpstr>3-9-6在产品（自制半成品）</vt:lpstr>
      <vt:lpstr>3-9-7发出商品</vt:lpstr>
      <vt:lpstr>3-9-8在用周转材料</vt:lpstr>
      <vt:lpstr>3-9-9在产品(开发成本)</vt:lpstr>
      <vt:lpstr>3-9-10产成品(开发产品)</vt:lpstr>
      <vt:lpstr>3-9-11合同履约成本</vt:lpstr>
      <vt:lpstr>3-9-12消耗性生物资产</vt:lpstr>
      <vt:lpstr>3-10合同资产</vt:lpstr>
      <vt:lpstr>3-11持有待售资产</vt:lpstr>
      <vt:lpstr>3-12一年到期非流动资产</vt:lpstr>
      <vt:lpstr>3-13其他流动资产</vt:lpstr>
      <vt:lpstr>4-非流动资产汇总表</vt:lpstr>
      <vt:lpstr>4-1债权投资</vt:lpstr>
      <vt:lpstr>4-2其他债权投资</vt:lpstr>
      <vt:lpstr>4-3长期应收款</vt:lpstr>
      <vt:lpstr>4-4长期股权投资</vt:lpstr>
      <vt:lpstr>4-5其他权益工具投资</vt:lpstr>
      <vt:lpstr>4-6其他非流动金融资产</vt:lpstr>
      <vt:lpstr>4-7投资性房地产汇总表</vt:lpstr>
      <vt:lpstr>4-7-1投资性房地产-房屋(成本模式)</vt:lpstr>
      <vt:lpstr>4-7-2投资性房地产-房屋(公允模式)</vt:lpstr>
      <vt:lpstr>4-7-3投资性地产-土地(成本模式)</vt:lpstr>
      <vt:lpstr>4-7-3投资性地产-土地(公允模式)</vt:lpstr>
      <vt:lpstr>4-8固定资产汇总表</vt:lpstr>
      <vt:lpstr>4-8-1房屋建筑物</vt:lpstr>
      <vt:lpstr>4-8-2构筑物</vt:lpstr>
      <vt:lpstr>4-8-3管道沟槽</vt:lpstr>
      <vt:lpstr>4-8-4井巷工程</vt:lpstr>
      <vt:lpstr>4-8-5机器设备</vt:lpstr>
      <vt:lpstr>4-8-6车辆</vt:lpstr>
      <vt:lpstr>4-8-7办公设备</vt:lpstr>
      <vt:lpstr>4-8-8土地</vt:lpstr>
      <vt:lpstr>4-8-9固定资产清理</vt:lpstr>
      <vt:lpstr>4-9在建工程汇总</vt:lpstr>
      <vt:lpstr>3-9-2原材料-闲置</vt:lpstr>
      <vt:lpstr>3-9-2原材料-报废</vt:lpstr>
      <vt:lpstr>3-9-2原材料-报废 (2)</vt:lpstr>
      <vt:lpstr>原材料-报废-副本排序</vt:lpstr>
      <vt:lpstr>Sheet3</vt:lpstr>
      <vt:lpstr>4-9-1在建（土建）</vt:lpstr>
      <vt:lpstr>4-9-2在建（设备）</vt:lpstr>
      <vt:lpstr>4-10生产性生物资产</vt:lpstr>
      <vt:lpstr>4-11油气资产</vt:lpstr>
      <vt:lpstr>4-12使用权资产</vt:lpstr>
      <vt:lpstr>4-12-1使用权资产-机器设备（融资租赁）</vt:lpstr>
      <vt:lpstr>4-12-2使用权资产-车辆（融资租赁）</vt:lpstr>
      <vt:lpstr>4-12-3使用权资产-房屋建筑物（融资租赁）</vt:lpstr>
      <vt:lpstr>4-12-4使用权资产-土地（融资租赁）</vt:lpstr>
      <vt:lpstr>4-13无形资产汇总表</vt:lpstr>
      <vt:lpstr>4-13-1无形-土地</vt:lpstr>
      <vt:lpstr>4-13-2无形-矿业权</vt:lpstr>
      <vt:lpstr>4-13-3无形-软件</vt:lpstr>
      <vt:lpstr>4-13-4无形-商标</vt:lpstr>
      <vt:lpstr>4-13-5无形-专利及其他</vt:lpstr>
      <vt:lpstr>4-14开发支出</vt:lpstr>
      <vt:lpstr>4-15商誉</vt:lpstr>
      <vt:lpstr>4-16长期待摊费用</vt:lpstr>
      <vt:lpstr>4-17递延所得税资产</vt:lpstr>
      <vt:lpstr>4-18其他非流动资产</vt:lpstr>
      <vt:lpstr>5-流动负债汇总表</vt:lpstr>
      <vt:lpstr>5-1短期借款</vt:lpstr>
      <vt:lpstr>5-2交易性金融负债</vt:lpstr>
      <vt:lpstr>5-3衍生金融负债</vt:lpstr>
      <vt:lpstr>5-4应付票据</vt:lpstr>
      <vt:lpstr>5-5应付账款</vt:lpstr>
      <vt:lpstr>5-6预收账款</vt:lpstr>
      <vt:lpstr>5-7合同负债</vt:lpstr>
      <vt:lpstr>5-8职工薪酬</vt:lpstr>
      <vt:lpstr>5-9应交税费</vt:lpstr>
      <vt:lpstr>5-10其他应付款汇总表 </vt:lpstr>
      <vt:lpstr>5-10-1其他应付款</vt:lpstr>
      <vt:lpstr>5-10-2应付利息</vt:lpstr>
      <vt:lpstr>5-10-3应付股利（利润）</vt:lpstr>
      <vt:lpstr>5-11持有待售负债</vt:lpstr>
      <vt:lpstr>5-12一年到期非流动负债</vt:lpstr>
      <vt:lpstr>5-13其他流动负债</vt:lpstr>
      <vt:lpstr>6-非流动负债汇总表</vt:lpstr>
      <vt:lpstr>6-1长期借款</vt:lpstr>
      <vt:lpstr>6-2应付债券</vt:lpstr>
      <vt:lpstr>6-3租赁负债</vt:lpstr>
      <vt:lpstr>6-4长期应付款汇总表 </vt:lpstr>
      <vt:lpstr>6-4-1长期应付款</vt:lpstr>
      <vt:lpstr>6-4-2专项应付款</vt:lpstr>
      <vt:lpstr>6-5长期应付职工薪酬</vt:lpstr>
      <vt:lpstr>6-6预计负债</vt:lpstr>
      <vt:lpstr>6-7递延收益</vt:lpstr>
      <vt:lpstr>6-8递延所得税负债</vt:lpstr>
      <vt:lpstr>6-9其他非流动负债</vt:lpstr>
      <vt:lpstr>会计政策调查表</vt:lpstr>
      <vt:lpstr>说明用表（不打印）</vt:lpstr>
      <vt:lpstr>或有事项声明书（不打印）</vt:lpstr>
      <vt:lpstr>期后事项声明书（不打印）</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yuanfeng</cp:lastModifiedBy>
  <dcterms:created xsi:type="dcterms:W3CDTF">2026-10-03T00:50:00Z</dcterms:created>
  <dcterms:modified xsi:type="dcterms:W3CDTF">2026-10-22T14:17:30Z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2052-12.1.29181.29181</vt:lpwstr>
  </property>
  <property fmtid="{D5CDD505-2E9C-101B-9397-08002B2CF9AE}" pid="3" name="ICV">
    <vt:lpwstr>CB78C732A0DDC03F9DD3BC6A926998E6_42</vt:lpwstr>
  </property>
  <property fmtid="{D5CDD505-2E9C-101B-9397-08002B2CF9AE}" pid="4" name="CalculationRule">
    <vt:i4>0</vt:i4>
  </property>
</Properties>
</file>